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2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<sst xmlns="http://schemas.openxmlformats.org/spreadsheetml/2006/main" count="94455" uniqueCount="22801">
  <si>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</si>
  <si>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</si>
  <si>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</si>
  <si>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</si>
  <si>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</si>
  <si>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</si>
  <si>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</si>
  <si>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</si>
  <si>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</si>
  <si>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</si>
  <si>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</si>
  <si>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</si>
  <si>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</si>
  <si>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</si>
  <si>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</si>
  <si>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</si>
  <si>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</si>
  <si>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</si>
  <si>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</si>
  <si>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</si>
  <si>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</si>
  <si>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</si>
  <si>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</si>
  <si>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</si>
  <si>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</si>
  <si>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</si>
  <si>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</si>
  <si>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</si>
  <si>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</si>
  <si>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</si>
  <si>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</si>
  <si>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</si>
  <si>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</si>
  <si>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</si>
  <si>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</si>
  <si>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</si>
  <si>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</si>
  <si>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</si>
  <si>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</si>
  <si>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</si>
  <si>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</si>
  <si>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</si>
  <si>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</si>
  <si>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</si>
  <si>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</si>
  <si>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</si>
  <si>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</si>
  <si>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</si>
  <si>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</si>
  <si>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</si>
  <si>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</si>
  <si>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</si>
  <si>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</si>
  <si>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</si>
  <si>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</si>
  <si>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</si>
  <si>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</si>
  <si>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</si>
  <si>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</si>
  <si>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</si>
  <si>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</si>
  <si>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</si>
  <si>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</si>
  <si>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</si>
  <si>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</si>
  <si>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</si>
  <si>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</si>
  <si>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</si>
  <si>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</si>
  <si>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</si>
  <si>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</si>
  <si>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</si>
  <si>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</si>
  <si>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</si>
  <si>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</si>
  <si>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</si>
  <si>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</si>
  <si>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</si>
  <si>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</si>
  <si>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</si>
  <si>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</si>
  <si>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</si>
  <si>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</si>
  <si>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</si>
  <si>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</si>
  <si>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</si>
  <si>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</si>
  <si>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</si>
  <si>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</si>
  <si>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</si>
  <si>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</si>
  <si>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</si>
  <si>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</si>
  <si>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</si>
  <si>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</si>
  <si>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</si>
  <si>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</si>
  <si>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</si>
  <si>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</si>
  <si>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</si>
  <si>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</si>
  <si>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</si>
  <si>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</si>
  <si>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</si>
  <si>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</si>
  <si>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</si>
  <si>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</si>
  <si>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</si>
  <si>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</si>
  <si>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</si>
  <si>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</si>
  <si>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</si>
  <si>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</si>
  <si>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</si>
  <si>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</si>
  <si>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</si>
  <si>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</si>
  <si>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</si>
  <si>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</si>
  <si>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</si>
  <si>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</si>
  <si>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</si>
  <si>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</si>
  <si>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</si>
  <si>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</si>
  <si>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</si>
  <si>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</si>
  <si>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</si>
  <si>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</si>
  <si>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</si>
  <si>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</si>
  <si>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</si>
  <si>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Dağıtım Transformatörü</t>
  </si>
  <si>
    <t>K-3548 35-03-K03548_35-03-K03548_42297466</t>
  </si>
  <si>
    <t>AG Direkten Kesme Açma</t>
  </si>
  <si>
    <t>Dağıtım-AG</t>
  </si>
  <si>
    <t>Uzun</t>
  </si>
  <si>
    <t>Şebeke işletmecisi</t>
  </si>
  <si>
    <t>Bildirimsiz</t>
  </si>
  <si>
    <t>25.01.2022 13:17:24</t>
  </si>
  <si>
    <t>25.01.2022 14:11:45</t>
  </si>
  <si>
    <t>OG Fideri</t>
  </si>
  <si>
    <t>M-263 35-09-M00263_M-347 M03_47547818</t>
  </si>
  <si>
    <t>OG Fider Açması</t>
  </si>
  <si>
    <t>Dağıtım-OG</t>
  </si>
  <si>
    <t>18.01.2022 11:22:17</t>
  </si>
  <si>
    <t>18.01.2022 12:14:24</t>
  </si>
  <si>
    <t>DM</t>
  </si>
  <si>
    <t>ULUCAK DM 35-27-M00792_ULUCAK ŞEHİR M04_2310310</t>
  </si>
  <si>
    <t>11.01.2022 06:20:40</t>
  </si>
  <si>
    <t>11.01.2022 06:42:30</t>
  </si>
  <si>
    <t>AG Fideri</t>
  </si>
  <si>
    <t>KUŞÇULAR TR-10(OVAKAHVE) 35-19-M00222_A_80494482_80494482</t>
  </si>
  <si>
    <t>AG Tel Kopuğu</t>
  </si>
  <si>
    <t>19.01.2022 23:16:20</t>
  </si>
  <si>
    <t>20.01.2022 03:16:22</t>
  </si>
  <si>
    <t>Kullanıcı Bağlantı Hattı</t>
  </si>
  <si>
    <t>SARUHANLI TR-24 45-80-M00024_956562561_956562561</t>
  </si>
  <si>
    <t>13.01.2022 14:06:24</t>
  </si>
  <si>
    <t>13.01.2022 17:13:20</t>
  </si>
  <si>
    <t>K-1779 35-01-K01779_910373583_910373583</t>
  </si>
  <si>
    <t>AG Havai Branşman Arızası</t>
  </si>
  <si>
    <t>22.01.2022 14:39:12</t>
  </si>
  <si>
    <t>22.01.2022 16:48:47</t>
  </si>
  <si>
    <t>M-1230 35-01-M01230_911579265_911579265</t>
  </si>
  <si>
    <t>AG Box / Sdk Abone Çıkış Sigorta Atığı</t>
  </si>
  <si>
    <t>24.01.2022 21:54:58</t>
  </si>
  <si>
    <t>25.01.2022 07:36:39</t>
  </si>
  <si>
    <t>TR-103 MEZARLIK YOLU 35-26-M00103_35-26-M00103_2356819</t>
  </si>
  <si>
    <t>05.01.2022 14:31:34</t>
  </si>
  <si>
    <t>05.01.2022 15:43:08</t>
  </si>
  <si>
    <t>L-57 KERVANSARAY SİTESİ 35-14-L00057_956640079_956640079</t>
  </si>
  <si>
    <t>AG Branşman Yeraltı Kablo Arızası</t>
  </si>
  <si>
    <t>08.01.2022 14:50:42</t>
  </si>
  <si>
    <t>08.01.2022 15:46:11</t>
  </si>
  <si>
    <t>TR-126 35-26-M00126_35-26-M00126_2366019</t>
  </si>
  <si>
    <t>AG Termik Açması</t>
  </si>
  <si>
    <t>13.01.2022 16:28:51</t>
  </si>
  <si>
    <t>13.01.2022 20:17:39</t>
  </si>
  <si>
    <t>L-306 35-18-L00306_950446661_950446661</t>
  </si>
  <si>
    <t>23.01.2022 12:48:26</t>
  </si>
  <si>
    <t>23.01.2022 14:01:42</t>
  </si>
  <si>
    <t>ULUKENT DM-1/4 35-28-M00065_ULUKENT DM-3/13 M01_66557622</t>
  </si>
  <si>
    <t>08.01.2022 09:36:06</t>
  </si>
  <si>
    <t>08.01.2022 11:04:43</t>
  </si>
  <si>
    <t>ÇULLUGÖRECE TR-1 45-80-M00096_A_56390815_56390815</t>
  </si>
  <si>
    <t>05.01.2022 09:46:00</t>
  </si>
  <si>
    <t>05.01.2022 11:54:30</t>
  </si>
  <si>
    <t>ADİLOBA TR-3 45-80-M00179_956533502_956533502</t>
  </si>
  <si>
    <t>27.01.2022 10:57:00</t>
  </si>
  <si>
    <t>27.01.2022 12:31:55</t>
  </si>
  <si>
    <t>YAKACIK TR-4 35-20-L00242_7258541_56376577_56376577</t>
  </si>
  <si>
    <t>AG Sehim Bozukluğu</t>
  </si>
  <si>
    <t>17.01.2022 11:04:56</t>
  </si>
  <si>
    <t>17.01.2022 13:37:53</t>
  </si>
  <si>
    <t>TR-100 KANAL KARŞISI 35-26-M00100_956604296_956604296</t>
  </si>
  <si>
    <t>25.01.2022 09:05:35</t>
  </si>
  <si>
    <t>25.01.2022 18:09:15</t>
  </si>
  <si>
    <t>KÖK</t>
  </si>
  <si>
    <t>PAYAMLI M-27 (SAKIZAĞACI KÖK) 35-25-M00188_M-25/M-22/M-23/M-24/İZSU M03_72070683</t>
  </si>
  <si>
    <t>Manevra</t>
  </si>
  <si>
    <t>13.01.2022 16:04:14</t>
  </si>
  <si>
    <t>13.01.2022 16:46:40</t>
  </si>
  <si>
    <t>DM-3/17 35-19-M00017_956666623_956666623</t>
  </si>
  <si>
    <t>11.01.2022 14:02:18</t>
  </si>
  <si>
    <t>11.01.2022 15:17:17</t>
  </si>
  <si>
    <t>DM-3/17 35-26-M00817_35-26-M00817_2364747</t>
  </si>
  <si>
    <t>12.01.2022 09:07:53</t>
  </si>
  <si>
    <t>12.01.2022 10:16:27</t>
  </si>
  <si>
    <t>MENDERES DM-2/TR-1 35-22-M00300_KÖYLER-1 M15_2328470</t>
  </si>
  <si>
    <t>31.01.2022 08:43:21</t>
  </si>
  <si>
    <t>31.01.2022 08:50:05</t>
  </si>
  <si>
    <t>SELENDİ TR-33 (KASAP HÜSEYİN) 45-81-M00033_A_56387554_56387554</t>
  </si>
  <si>
    <t>AG Pano Kol Sigorta Atığı</t>
  </si>
  <si>
    <t>10.01.2022 17:36:13</t>
  </si>
  <si>
    <t>10.01.2022 18:19:18</t>
  </si>
  <si>
    <t>MURADİYE TR-1 İSTASYON KABİN 45-71-M00192_953221443_953221443</t>
  </si>
  <si>
    <t>09.01.2022 16:19:01</t>
  </si>
  <si>
    <t>09.01.2022 17:13:30</t>
  </si>
  <si>
    <t>M-1303 35-03-M01303_945210450_945210450</t>
  </si>
  <si>
    <t>27.01.2022 11:53:15</t>
  </si>
  <si>
    <t>27.01.2022 13:59:48</t>
  </si>
  <si>
    <t>GÜLKENT TR-5 35-30-M00228_95000642143_95000642143</t>
  </si>
  <si>
    <t>14.01.2022 17:08:00</t>
  </si>
  <si>
    <t>14.01.2022 19:21:45</t>
  </si>
  <si>
    <t>Saha Dağıtım Kutusu (SDK)</t>
  </si>
  <si>
    <t>K-1567 35-01-K01567_K K1_5867054</t>
  </si>
  <si>
    <t>12.01.2022 07:09:20</t>
  </si>
  <si>
    <t>12.01.2022 08:18:35</t>
  </si>
  <si>
    <t>PANCAR OSB DM-1 35-26-M00869_YAZIBAŞI-2 M26_2122350</t>
  </si>
  <si>
    <t>13.01.2022 09:53:02</t>
  </si>
  <si>
    <t>13.01.2022 09:57:27</t>
  </si>
  <si>
    <t>SÜPERPAK KÖK 35-26-M00711_SÜPERPAK M03_65955750</t>
  </si>
  <si>
    <t>Müteahhit Çalışması</t>
  </si>
  <si>
    <t>Bildirimli</t>
  </si>
  <si>
    <t>30.01.2022 10:13:51</t>
  </si>
  <si>
    <t>30.01.2022 10:43:28</t>
  </si>
  <si>
    <t>K-4412 35-01-K04412_B_56373915_56373915</t>
  </si>
  <si>
    <t>AG Atlama Kopuğu</t>
  </si>
  <si>
    <t>30.01.2022 22:19:32</t>
  </si>
  <si>
    <t>31.01.2022 02:38:04</t>
  </si>
  <si>
    <t>KONAKLI TR-4 35-15-L00901_A_56371077_56371077</t>
  </si>
  <si>
    <t>25.01.2022 17:00:24</t>
  </si>
  <si>
    <t>25.01.2022 18:07:48</t>
  </si>
  <si>
    <t>KARA KIZLAR TR-2 35-26-M00510_10565837_56358218_56358218</t>
  </si>
  <si>
    <t>AG Klemens Arızası</t>
  </si>
  <si>
    <t>14.01.2022 12:54:29</t>
  </si>
  <si>
    <t>14.01.2022 18:44:42</t>
  </si>
  <si>
    <t>DEREKÖY TR-1 35-27-M00966_99202447_99202447</t>
  </si>
  <si>
    <t>11.01.2022 18:35:06</t>
  </si>
  <si>
    <t>11.01.2022 20:53:03</t>
  </si>
  <si>
    <t>TM Fideri</t>
  </si>
  <si>
    <t>MORSAN TM 45-71-A00002_MURADİYE M13_2061931</t>
  </si>
  <si>
    <t>26.01.2022 19:29:50</t>
  </si>
  <si>
    <t>26.01.2022 19:59:46</t>
  </si>
  <si>
    <t>M-51 DOĞAKENT SİTESİ 35-14-M00051__79007379_79007379</t>
  </si>
  <si>
    <t>09.01.2022 14:55:17</t>
  </si>
  <si>
    <t>09.01.2022 17:48:27</t>
  </si>
  <si>
    <t>K-344 35-01-K00344_912955673_912955673</t>
  </si>
  <si>
    <t>04.01.2022 18:32:17</t>
  </si>
  <si>
    <t>04.01.2022 20:03:50</t>
  </si>
  <si>
    <t>KURŞUNLU KÖK 45-78-L00232_BAHÇECİK-KARAAĞAÇ L02_65890673</t>
  </si>
  <si>
    <t>16.01.2022 07:32:25</t>
  </si>
  <si>
    <t>16.01.2022 08:44:00</t>
  </si>
  <si>
    <t>TR-27(M-727) 35-30-M00727_955299237_955299237</t>
  </si>
  <si>
    <t>01.01.2022 12:14:25</t>
  </si>
  <si>
    <t>01.01.2022 14:23:44</t>
  </si>
  <si>
    <t>ZEYTİNLİOVA TR-2 45-72-L00403_953039407_953039407</t>
  </si>
  <si>
    <t>29.01.2022 16:54:34</t>
  </si>
  <si>
    <t>29.01.2022 20:14:10</t>
  </si>
  <si>
    <t>BELEVİ TR-5 35-13-L00064_B_56355986_56355986</t>
  </si>
  <si>
    <t>21.01.2022 09:20:36</t>
  </si>
  <si>
    <t>21.01.2022 11:12:30</t>
  </si>
  <si>
    <t>M-1741 35-04-M01741_C_56379254_56379254</t>
  </si>
  <si>
    <t>04.01.2022 17:24:08</t>
  </si>
  <si>
    <t>04.01.2022 20:30:56</t>
  </si>
  <si>
    <t>TURGUTLU TR-1/1 DM 45-83-M00001_BLOKSAN M03_72159676</t>
  </si>
  <si>
    <t>28.01.2022 12:54:36</t>
  </si>
  <si>
    <t>28.01.2022 13:42:35</t>
  </si>
  <si>
    <t>DM-3/1 35-26-M00769__56360931_56360931</t>
  </si>
  <si>
    <t>Üçüncü Şahısların Vermiş Olduğu Hasarlar</t>
  </si>
  <si>
    <t>31.01.2022 18:27:15</t>
  </si>
  <si>
    <t>31.01.2022 20:14:30</t>
  </si>
  <si>
    <t>K-1390 35-01-K01390_911464336_911464336</t>
  </si>
  <si>
    <t>03.01.2022 10:19:47</t>
  </si>
  <si>
    <t>03.01.2022 11:22:43</t>
  </si>
  <si>
    <t>TR-162 35-19-L00162_956692394_956692394</t>
  </si>
  <si>
    <t>17.01.2022 08:38:15</t>
  </si>
  <si>
    <t>17.01.2022 15:11:20</t>
  </si>
  <si>
    <t>L-167 SIĞACIK MARTI SİTESİ 35-14-L00167_956636764_956636764</t>
  </si>
  <si>
    <t>17.01.2022 12:03:35</t>
  </si>
  <si>
    <t>17.01.2022 17:44:45</t>
  </si>
  <si>
    <t>TR-138 35-19-L00138_956663671_956663671</t>
  </si>
  <si>
    <t>24.01.2022 18:56:34</t>
  </si>
  <si>
    <t>24.01.2022 20:47:05</t>
  </si>
  <si>
    <t>SEYREK TR-2/1 35-28-M00378_953388785_953388785</t>
  </si>
  <si>
    <t>12.01.2022 11:02:56</t>
  </si>
  <si>
    <t>12.01.2022 19:11:22</t>
  </si>
  <si>
    <t>M-1643 35-04-M01643_A_56379250_56379250</t>
  </si>
  <si>
    <t>07.01.2022 21:59:42</t>
  </si>
  <si>
    <t>07.01.2022 22:36:33</t>
  </si>
  <si>
    <t>YENİ ŞAKRAN TR-11 35-17-M00211_950314504_950314504</t>
  </si>
  <si>
    <t>31.01.2022 19:19:05</t>
  </si>
  <si>
    <t>31.01.2022 20:55:09</t>
  </si>
  <si>
    <t>SOMA TR-5 45-82-M00005_45-82-M00005_2370229</t>
  </si>
  <si>
    <t>14.01.2022 18:41:20</t>
  </si>
  <si>
    <t>14.01.2022 19:46:54</t>
  </si>
  <si>
    <t>M-2040 35-01-M02040_912131262_912131262</t>
  </si>
  <si>
    <t>19.01.2022 12:35:00</t>
  </si>
  <si>
    <t>19.01.2022 20:32:21</t>
  </si>
  <si>
    <t>KARABURUN TR-2 35-21-L00014_B_56357704_56357704</t>
  </si>
  <si>
    <t>22.01.2022 10:51:04</t>
  </si>
  <si>
    <t>22.01.2022 15:23:54</t>
  </si>
  <si>
    <t>L-469 35-18-L00469_11302115_56357772_56357772</t>
  </si>
  <si>
    <t>14.01.2022 05:31:53</t>
  </si>
  <si>
    <t>14.01.2022 07:15:20</t>
  </si>
  <si>
    <t>M-2955(YATIRIM REZERVE) 35-01-M02955_A_56365791_56365791</t>
  </si>
  <si>
    <t>19.01.2022 13:19:26</t>
  </si>
  <si>
    <t>19.01.2022 17:18:01</t>
  </si>
  <si>
    <t>TR-170 45-78-L00170_C_65509736_65509736</t>
  </si>
  <si>
    <t>20.01.2022 20:08:27</t>
  </si>
  <si>
    <t>20.01.2022 20:48:19</t>
  </si>
  <si>
    <t>K-4310 35-07-K04310_K-4332 K03_48272007</t>
  </si>
  <si>
    <t>OG Yeraltı Kablo Arızası</t>
  </si>
  <si>
    <t>21.01.2022 18:47:16</t>
  </si>
  <si>
    <t>22.01.2022 12:33:45</t>
  </si>
  <si>
    <t>K-2907 35-01-K02907_912828944_912828944</t>
  </si>
  <si>
    <t>26.01.2022 13:45:14</t>
  </si>
  <si>
    <t>26.01.2022 15:32:41</t>
  </si>
  <si>
    <t>K-2 35-01-K00002_J_56377437_56377437</t>
  </si>
  <si>
    <t>20.01.2022 03:35:14</t>
  </si>
  <si>
    <t>20.01.2022 04:23:13</t>
  </si>
  <si>
    <t>M-2716 35-04-M02716__79007389_79007389</t>
  </si>
  <si>
    <t>21.01.2022 19:25:08</t>
  </si>
  <si>
    <t>21.01.2022 21:18:45</t>
  </si>
  <si>
    <t>M-448 35-03-M00448_910672824_910672824</t>
  </si>
  <si>
    <t>22.01.2022 10:09:36</t>
  </si>
  <si>
    <t>22.01.2022 12:13:34</t>
  </si>
  <si>
    <t>TR-2/96 45-83-M00783_955141376_955141376</t>
  </si>
  <si>
    <t>18.01.2022 16:42:00</t>
  </si>
  <si>
    <t>18.01.2022 17:30:21</t>
  </si>
  <si>
    <t>TR-103 BELEDİYE PAZAR YERİ 35-16-L00103_35-16-L00103_2352114</t>
  </si>
  <si>
    <t>24.01.2022 11:01:33</t>
  </si>
  <si>
    <t>24.01.2022 11:57:20</t>
  </si>
  <si>
    <t>K-4568 35-10-K04568_ÖZEL SDP1_5885384</t>
  </si>
  <si>
    <t>AG Yeraltı Kablo Arızası</t>
  </si>
  <si>
    <t>01.01.2022 17:49:52</t>
  </si>
  <si>
    <t>01.01.2022 23:48:01</t>
  </si>
  <si>
    <t>TOKMAKLI KÖK 45-86-M00047_HatBaşıAyırıcı_53137214 M05_53137214</t>
  </si>
  <si>
    <t>OG Sigorta Atması</t>
  </si>
  <si>
    <t>01.01.2022 08:29:51</t>
  </si>
  <si>
    <t>01.01.2022 10:25:48</t>
  </si>
  <si>
    <t>KARAÇAM TR-1 45-82-M00176_DIREK TIPI TRAFO HUCRESI H01_2088860</t>
  </si>
  <si>
    <t>12.01.2022 15:12:24</t>
  </si>
  <si>
    <t>12.01.2022 19:10:00</t>
  </si>
  <si>
    <t>ÖRNEKKÖY TR-2 35-27-L00324_912630503_912630503</t>
  </si>
  <si>
    <t>17.01.2022 15:19:00</t>
  </si>
  <si>
    <t>17.01.2022 16:02:37</t>
  </si>
  <si>
    <t>K-903 35-02-K00903_C_56364234_56364234</t>
  </si>
  <si>
    <t>26.01.2022 08:36:26</t>
  </si>
  <si>
    <t>26.01.2022 09:32:59</t>
  </si>
  <si>
    <t>K-2817 35-09-K02817_C c1b_5868886</t>
  </si>
  <si>
    <t>11.01.2022 19:29:00</t>
  </si>
  <si>
    <t>11.01.2022 20:38:19</t>
  </si>
  <si>
    <t>KARABURUN TR-8 35-21-L00015_953367508_953367508</t>
  </si>
  <si>
    <t>25.01.2022 13:39:04</t>
  </si>
  <si>
    <t>25.01.2022 17:02:47</t>
  </si>
  <si>
    <t>SART TR-5 45-78-M00174_45-78-M00174_2355953</t>
  </si>
  <si>
    <t>AG Kablo Başlığı Arızası</t>
  </si>
  <si>
    <t>26.01.2022 10:55:07</t>
  </si>
  <si>
    <t>26.01.2022 12:49:25</t>
  </si>
  <si>
    <t>KÜÇÜKKALE TR-1 35-29-L00651_950331910_950331910</t>
  </si>
  <si>
    <t>18.01.2022 11:10:36</t>
  </si>
  <si>
    <t>18.01.2022 12:44:44</t>
  </si>
  <si>
    <t>PAYAMLI M-27 (SAKIZAĞACI KÖK) 35-25-M00188_7288964_56354722_56354722</t>
  </si>
  <si>
    <t>14.01.2022 11:21:08</t>
  </si>
  <si>
    <t>14.01.2022 12:44:37</t>
  </si>
  <si>
    <t>TİLKİKÖY TR-1 45-71-M01271_B_56399563_56399563</t>
  </si>
  <si>
    <t>07.01.2022 11:22:57</t>
  </si>
  <si>
    <t>07.01.2022 12:01:39</t>
  </si>
  <si>
    <t>TEKELİ ARITMA KÖK 35-22-M00090_İTOP M04_2328483</t>
  </si>
  <si>
    <t>10.01.2022 10:09:16</t>
  </si>
  <si>
    <t>10.01.2022 11:07:47</t>
  </si>
  <si>
    <t>L-272 35-18-L00272_950445138_950445138</t>
  </si>
  <si>
    <t>08.01.2022 08:57:30</t>
  </si>
  <si>
    <t>08.01.2022 11:23:03</t>
  </si>
  <si>
    <t>GÜNEŞLİ KÖK 45-75-M00056_SALUR M03_67577911</t>
  </si>
  <si>
    <t>13.01.2022 14:24:10</t>
  </si>
  <si>
    <t>13.01.2022 15:16:00</t>
  </si>
  <si>
    <t>TR-36 35-16-L00036_C_56353688_56353688</t>
  </si>
  <si>
    <t>23.01.2022 13:22:44</t>
  </si>
  <si>
    <t>23.01.2022 16:03:56</t>
  </si>
  <si>
    <t>K-2914 35-03-K02914_910161019_910161019</t>
  </si>
  <si>
    <t>05.01.2022 14:05:04</t>
  </si>
  <si>
    <t>05.01.2022 16:02:52</t>
  </si>
  <si>
    <t>K-583 35-02-K00583_962599597_962599597</t>
  </si>
  <si>
    <t>21.01.2022 13:25:14</t>
  </si>
  <si>
    <t>21.01.2022 14:40:41</t>
  </si>
  <si>
    <t>TR-109 ZEYTİNALANI 35-19-L00109_956690334_956690334</t>
  </si>
  <si>
    <t>16.01.2022 21:55:52</t>
  </si>
  <si>
    <t>16.01.2022 23:14:14</t>
  </si>
  <si>
    <t>M-1741 35-04-M01741_99497885_99497885</t>
  </si>
  <si>
    <t>03.01.2022 04:14:37</t>
  </si>
  <si>
    <t>03.01.2022 06:09:22</t>
  </si>
  <si>
    <t>KAYMAKÇI TR-14 35-15-M00243_KAYMAKÇI DM M01_67042564</t>
  </si>
  <si>
    <t>Şebeke Bakım Çalışması</t>
  </si>
  <si>
    <t>12.01.2022 09:36:35</t>
  </si>
  <si>
    <t>12.01.2022 17:40:15</t>
  </si>
  <si>
    <t>KARAMAN TR-1 35-31-L00049_35-31-L00049_2351546</t>
  </si>
  <si>
    <t>29.01.2022 08:55:06</t>
  </si>
  <si>
    <t>29.01.2022 09:59:05</t>
  </si>
  <si>
    <t>SARUHANLI TR-17/1 45-80-M03029_956559859_956559859</t>
  </si>
  <si>
    <t>16.01.2022 14:32:20</t>
  </si>
  <si>
    <t>16.01.2022 15:02:02</t>
  </si>
  <si>
    <t>K-714 35-04-K00714_954705769_954705769</t>
  </si>
  <si>
    <t>06.01.2022 12:35:58</t>
  </si>
  <si>
    <t>06.01.2022 14:21:39</t>
  </si>
  <si>
    <t>ALMAK TM 35-17-A00003_MKE M29_2307153</t>
  </si>
  <si>
    <t>28.01.2022 09:17:26</t>
  </si>
  <si>
    <t>28.01.2022 15:42:55</t>
  </si>
  <si>
    <t>KUŞÇUBURUN-2 35-26-M00537_35-26-M00537_2359408</t>
  </si>
  <si>
    <t>13.01.2022 08:49:27</t>
  </si>
  <si>
    <t>13.01.2022 09:48:58</t>
  </si>
  <si>
    <t>ÇATALOLUK DM 45-74-M00227_AYVAALAN M03_2115039</t>
  </si>
  <si>
    <t>31.01.2022 10:55:41</t>
  </si>
  <si>
    <t>31.01.2022 11:00:11</t>
  </si>
  <si>
    <t>HABAŞ TM 35-17-A00008_BİÇEROVA M26_2333323</t>
  </si>
  <si>
    <t>26.01.2022 12:49:10</t>
  </si>
  <si>
    <t>26.01.2022 13:57:57</t>
  </si>
  <si>
    <t>K-4627 35-04-K04627_915053077_915053077</t>
  </si>
  <si>
    <t>06.01.2022 09:42:42</t>
  </si>
  <si>
    <t>06.01.2022 12:25:49</t>
  </si>
  <si>
    <t>TAHİR UNCU SULAMA GRUBU 35-29-M00395_35-29-M00395_2363105</t>
  </si>
  <si>
    <t>09.01.2022 10:42:03</t>
  </si>
  <si>
    <t>09.01.2022 13:02:17</t>
  </si>
  <si>
    <t>_99814020_99814020</t>
  </si>
  <si>
    <t>11.01.2022 10:43:19</t>
  </si>
  <si>
    <t>11.01.2022 15:33:10</t>
  </si>
  <si>
    <t>BEBEKLİ TR-4 45-77-L00439_945495154_945495154</t>
  </si>
  <si>
    <t>07.01.2022 01:11:35</t>
  </si>
  <si>
    <t>07.01.2022 03:05:23</t>
  </si>
  <si>
    <t>K-4143 35-01-K04143_911455819_911455819</t>
  </si>
  <si>
    <t>28.01.2022 15:35:24</t>
  </si>
  <si>
    <t>28.01.2022 19:47:15</t>
  </si>
  <si>
    <t>M-2326 35-04-M02326_TRAFO M03_47329397</t>
  </si>
  <si>
    <t>25.01.2022 21:00:00</t>
  </si>
  <si>
    <t>26.01.2022 03:15:03</t>
  </si>
  <si>
    <t>K-444 35-02-K00444_35-02-K00444_2360363</t>
  </si>
  <si>
    <t>04.01.2022 10:46:30</t>
  </si>
  <si>
    <t>04.01.2022 12:47:54</t>
  </si>
  <si>
    <t>OKLUİSA KÖK 45-81-M00046_HatBaşıAyırıcı_53135349 M05_53135349</t>
  </si>
  <si>
    <t>Kısa</t>
  </si>
  <si>
    <t>06.01.2022 18:27:45</t>
  </si>
  <si>
    <t>06.01.2022 18:28:25</t>
  </si>
  <si>
    <t>TABAKLAR TR-2 45-75-M00337_A_56397920_56397920</t>
  </si>
  <si>
    <t>24.01.2022 12:58:09</t>
  </si>
  <si>
    <t>24.01.2022 14:48:33</t>
  </si>
  <si>
    <t>TR-7/B 45-77-L00353_945488032_945488032</t>
  </si>
  <si>
    <t>09.01.2022 17:14:35</t>
  </si>
  <si>
    <t>09.01.2022 18:10:08</t>
  </si>
  <si>
    <t>L-81 ÇAĞDAŞKENT 35-18-L00081_A A1_5786036</t>
  </si>
  <si>
    <t>12.01.2022 21:38:24</t>
  </si>
  <si>
    <t>13.01.2022 04:59:56</t>
  </si>
  <si>
    <t>BAĞARASI TR-10 KÖK 35-23-M00179_ESKİİBAĞARASI M02_72143182</t>
  </si>
  <si>
    <t>04.01.2022 15:15:53</t>
  </si>
  <si>
    <t>04.01.2022 15:50:43</t>
  </si>
  <si>
    <t>ÇIRPI İM 35-20-A00002_YENİÇİFTLİK L03_2307631</t>
  </si>
  <si>
    <t>29.01.2022 12:18:58</t>
  </si>
  <si>
    <t>29.01.2022 13:36:32</t>
  </si>
  <si>
    <t>TR-13 35-19-L00013__72372416_72372416</t>
  </si>
  <si>
    <t>12.01.2022 20:52:46</t>
  </si>
  <si>
    <t>12.01.2022 21:36:17</t>
  </si>
  <si>
    <t>K-1231 35-03-K01231_910147519_910147519</t>
  </si>
  <si>
    <t>26.01.2022 06:41:54</t>
  </si>
  <si>
    <t>26.01.2022 12:42:02</t>
  </si>
  <si>
    <t>FOÇA CEZA İNFAZ KURUMU KÖK 35-23-M00302_BAĞARASI DM GİRİŞ M03_67574173</t>
  </si>
  <si>
    <t>13.01.2022 20:58:57</t>
  </si>
  <si>
    <t>13.01.2022 22:25:28</t>
  </si>
  <si>
    <t>L-191 35-18-L00191_50069388_56368821_56368821</t>
  </si>
  <si>
    <t>31.01.2022 23:21:29</t>
  </si>
  <si>
    <t>01.02.2022 02:29:00</t>
  </si>
  <si>
    <t>YUKARI SÜTÇÜLER KÖYÜ TR-1 35-27-M00410_915012146_915012146</t>
  </si>
  <si>
    <t>12.01.2022 20:15:41</t>
  </si>
  <si>
    <t>12.01.2022 21:38:56</t>
  </si>
  <si>
    <t>ALÇUK TM 35-17-A00001_HatBaşıAyırıcı_53132690 M30_53132690</t>
  </si>
  <si>
    <t>10.01.2022 11:34:26</t>
  </si>
  <si>
    <t>10.01.2022 12:52:42</t>
  </si>
  <si>
    <t>K-2641 35-02-K02641_99998480_99998480</t>
  </si>
  <si>
    <t>29.01.2022 14:08:14</t>
  </si>
  <si>
    <t>29.01.2022 15:00:10</t>
  </si>
  <si>
    <t>K-724 35-01-K00724_912367609_912367609</t>
  </si>
  <si>
    <t>10.01.2022 04:05:51</t>
  </si>
  <si>
    <t>10.01.2022 06:24:39</t>
  </si>
  <si>
    <t>M-1404 35-01-M01404_911432833_911432833</t>
  </si>
  <si>
    <t>12.01.2022 16:58:50</t>
  </si>
  <si>
    <t>12.01.2022 21:20:51</t>
  </si>
  <si>
    <t>K-2550 35-01-K02550_A_56365477_56365477</t>
  </si>
  <si>
    <t>18.01.2022 22:03:51</t>
  </si>
  <si>
    <t>19.01.2022 02:19:17</t>
  </si>
  <si>
    <t>HASAN KÜÇÜK SULAMA GRUBU 35-29-L00298_950318888_950318888</t>
  </si>
  <si>
    <t>19.01.2022 15:04:32</t>
  </si>
  <si>
    <t>19.01.2022 17:07:24</t>
  </si>
  <si>
    <t>KIRATLI TR-2 35-30-L00142_D_56404384_56404384</t>
  </si>
  <si>
    <t>AG Hatta Ağaç Kesimi</t>
  </si>
  <si>
    <t>12.01.2022 10:13:00</t>
  </si>
  <si>
    <t>12.01.2022 10:39:04</t>
  </si>
  <si>
    <t>K-960 35-02-K00960_B b4b_5843760</t>
  </si>
  <si>
    <t>AG Yük Ayırıcı Arızası</t>
  </si>
  <si>
    <t>10.01.2022 02:42:00</t>
  </si>
  <si>
    <t>10.01.2022 04:00:47</t>
  </si>
  <si>
    <t>DM-25/18 45-71-M00366_953183049_953183049</t>
  </si>
  <si>
    <t>06.01.2022 14:23:05</t>
  </si>
  <si>
    <t>06.01.2022 19:06:27</t>
  </si>
  <si>
    <t>M-2958(YATIRIM REZERVE) 35-04-M02958_R_56362055_56362055</t>
  </si>
  <si>
    <t>07.01.2022 09:56:48</t>
  </si>
  <si>
    <t>07.01.2022 19:52:37</t>
  </si>
  <si>
    <t>K-2431 35-08-K02431_913021462_913021462</t>
  </si>
  <si>
    <t>10.01.2022 00:19:33</t>
  </si>
  <si>
    <t>10.01.2022 01:48:12</t>
  </si>
  <si>
    <t>SÜTÇÜLER TR-3 35-27-M00407_912878013_912878013</t>
  </si>
  <si>
    <t>19.01.2022 10:58:28</t>
  </si>
  <si>
    <t>19.01.2022 12:56:30</t>
  </si>
  <si>
    <t>YENMİŞ KÖK 35-27-M00366_HatBaşıAyırıcı_76914142 M01_76914142</t>
  </si>
  <si>
    <t>OG İletken Kopması</t>
  </si>
  <si>
    <t>13.01.2022 03:47:09</t>
  </si>
  <si>
    <t>13.01.2022 11:48:33</t>
  </si>
  <si>
    <t>TR-140 35-26-M00140_6413265 e1b_5910082</t>
  </si>
  <si>
    <t>16.01.2022 17:14:16</t>
  </si>
  <si>
    <t>16.01.2022 23:34:40</t>
  </si>
  <si>
    <t>ÇUKURALTI M-52 35-25-M00087_955282552_955282552</t>
  </si>
  <si>
    <t>03.01.2022 13:46:49</t>
  </si>
  <si>
    <t>03.01.2022 20:46:13</t>
  </si>
  <si>
    <t>SÖĞÜTÖREN TR-1 35-20-L00347_5686461_56361282_56361282</t>
  </si>
  <si>
    <t>14.01.2022 15:17:26</t>
  </si>
  <si>
    <t>14.01.2022 17:41:44</t>
  </si>
  <si>
    <t>KOYUNDERE TR-16 35-28-M00160_B_56379566_56379566</t>
  </si>
  <si>
    <t>AG Direk Değişimi</t>
  </si>
  <si>
    <t>10.01.2022 10:44:41</t>
  </si>
  <si>
    <t>10.01.2022 12:44:03</t>
  </si>
  <si>
    <t>K-2366 35-07-K02366_913396175_913396175</t>
  </si>
  <si>
    <t>03.01.2022 09:00:53</t>
  </si>
  <si>
    <t>03.01.2022 16:11:35</t>
  </si>
  <si>
    <t>DEVELİ TR-2 35-22-M00284_B_56356978_56356978</t>
  </si>
  <si>
    <t>01.01.2022 19:33:41</t>
  </si>
  <si>
    <t>01.01.2022 20:12:08</t>
  </si>
  <si>
    <t>SELİMŞAHLAR TR-1 45-71-M00133_BEYDERE KÖK M07_2079699</t>
  </si>
  <si>
    <t>21.01.2022 17:37:54</t>
  </si>
  <si>
    <t>21.01.2022 17:39:14</t>
  </si>
  <si>
    <t>L-262 ÇİÇEKÇİ PARKI 35-18-L00262_950450577_950450577</t>
  </si>
  <si>
    <t>21.01.2022 12:36:05</t>
  </si>
  <si>
    <t>21.01.2022 17:11:13</t>
  </si>
  <si>
    <t>K-4784 35-01-K04784_910984904_910984904</t>
  </si>
  <si>
    <t>26.01.2022 11:22:27</t>
  </si>
  <si>
    <t>26.01.2022 13:25:59</t>
  </si>
  <si>
    <t>KARABURUN BOZKÖY 35-21-L00053_B_56358258_56358258</t>
  </si>
  <si>
    <t>01.01.2022 18:09:00</t>
  </si>
  <si>
    <t>01.01.2022 20:04:01</t>
  </si>
  <si>
    <t>TR-1/14-A 45-72-M00098_956499782_956499782</t>
  </si>
  <si>
    <t>28.01.2022 18:30:12</t>
  </si>
  <si>
    <t>28.01.2022 20:24:25</t>
  </si>
  <si>
    <t>GERMİYAN İM 35-18-A00004_ILDIR-1 L02_2313571</t>
  </si>
  <si>
    <t>OG Atlama(Jumper) Arızası</t>
  </si>
  <si>
    <t>29.01.2022 03:40:01</t>
  </si>
  <si>
    <t>29.01.2022 11:09:46</t>
  </si>
  <si>
    <t>L-211 35-18-L00211_950452654_950452654</t>
  </si>
  <si>
    <t>24.01.2022 21:52:31</t>
  </si>
  <si>
    <t>25.01.2022 00:09:29</t>
  </si>
  <si>
    <t>SOMA TR-20 45-82-M00020_942396943_942396943</t>
  </si>
  <si>
    <t>27.01.2022 09:17:55</t>
  </si>
  <si>
    <t>27.01.2022 10:23:23</t>
  </si>
  <si>
    <t>TR-1/40 45-83-M00040_TR-1/43 M01_2330137</t>
  </si>
  <si>
    <t>30.01.2022 10:04:49</t>
  </si>
  <si>
    <t>30.01.2022 11:59:33</t>
  </si>
  <si>
    <t>OLGU SİTESİ 35-30-M00116_35-30-M00116_2364976</t>
  </si>
  <si>
    <t>21.01.2022 16:32:51</t>
  </si>
  <si>
    <t>21.01.2022 18:53:40</t>
  </si>
  <si>
    <t>DURMUŞLAR TR-1 35-16-M00156_953348192_953348192</t>
  </si>
  <si>
    <t>23.01.2022 10:33:39</t>
  </si>
  <si>
    <t>23.01.2022 18:37:18</t>
  </si>
  <si>
    <t>_6713942_56359300_56359300</t>
  </si>
  <si>
    <t>20.01.2022 18:47:00</t>
  </si>
  <si>
    <t>20.01.2022 21:11:25</t>
  </si>
  <si>
    <t>YENİ FOÇA TR-19 35-23-M00019_YENİFOÇA TR-20 M02_2334905</t>
  </si>
  <si>
    <t>04.01.2022 10:13:27</t>
  </si>
  <si>
    <t>04.01.2022 11:33:19</t>
  </si>
  <si>
    <t>19.01.2022 21:20:33</t>
  </si>
  <si>
    <t>20.01.2022 00:07:38</t>
  </si>
  <si>
    <t>ÜÇYOL KÖK 45-82-M00128_URUZLAR GES M06_2329339</t>
  </si>
  <si>
    <t>12.01.2022 10:37:59</t>
  </si>
  <si>
    <t>12.01.2022 11:26:04</t>
  </si>
  <si>
    <t>K-1117 35-08-K01117_35-08-K01117_42457662</t>
  </si>
  <si>
    <t>20.01.2022 09:38:40</t>
  </si>
  <si>
    <t>20.01.2022 11:02:10</t>
  </si>
  <si>
    <t>M-2948(YATIRIM REZERVE) 35-01-M02948_A_56363768_56363768</t>
  </si>
  <si>
    <t>23.01.2022 21:51:29</t>
  </si>
  <si>
    <t>24.01.2022 01:32:00</t>
  </si>
  <si>
    <t>IŞIKLAR TM 35-02-A00006_ESHOT-2 M49_2309160</t>
  </si>
  <si>
    <t>25.01.2022 20:12:18</t>
  </si>
  <si>
    <t>25.01.2022 20:40:51</t>
  </si>
  <si>
    <t>K-9 35-01-K00009_A A1_5869966</t>
  </si>
  <si>
    <t>AG Box / Sdk Giriş Sigorta Atığı</t>
  </si>
  <si>
    <t>24.01.2022 12:29:22</t>
  </si>
  <si>
    <t>24.01.2022 14:12:05</t>
  </si>
  <si>
    <t>L-260 35-18-L00260_950450478_950450478</t>
  </si>
  <si>
    <t>09.01.2022 19:11:34</t>
  </si>
  <si>
    <t>09.01.2022 20:25:24</t>
  </si>
  <si>
    <t>TR-273 35-19-L00273_10507472_56394203_56394203</t>
  </si>
  <si>
    <t>16.01.2022 13:46:00</t>
  </si>
  <si>
    <t>16.01.2022 14:40:55</t>
  </si>
  <si>
    <t>TR-11 35-16-L00011_TR-138 L05_72014762</t>
  </si>
  <si>
    <t>Plansız Kesinti / Müdahale</t>
  </si>
  <si>
    <t>26.01.2022 09:09:00</t>
  </si>
  <si>
    <t>26.01.2022 10:08:02</t>
  </si>
  <si>
    <t>BAĞARASI TR-6 35-23-M00122_950428011_950428011</t>
  </si>
  <si>
    <t>22.01.2022 16:14:14</t>
  </si>
  <si>
    <t>22.01.2022 17:32:47</t>
  </si>
  <si>
    <t>ARİF DURSUN SULAMA GRB 35-26-M00534_DIREK TIPI TRAFO HUCRESI H01_2048856</t>
  </si>
  <si>
    <t>07.01.2022 13:50:16</t>
  </si>
  <si>
    <t>07.01.2022 15:40:30</t>
  </si>
  <si>
    <t>M-37 35-02-M00037_M-371 M02_2113013</t>
  </si>
  <si>
    <t>02.01.2022 08:58:24</t>
  </si>
  <si>
    <t>02.01.2022 14:31:29</t>
  </si>
  <si>
    <t>TR-2/38 45-72-L00038_956507599_956507599</t>
  </si>
  <si>
    <t>13.01.2022 13:43:47</t>
  </si>
  <si>
    <t>13.01.2022 17:39:47</t>
  </si>
  <si>
    <t>TR-42 35-15-M00042_950373973_950373973</t>
  </si>
  <si>
    <t>06.01.2022 17:13:43</t>
  </si>
  <si>
    <t>06.01.2022 19:13:02</t>
  </si>
  <si>
    <t>TR-65 35-30-L00065_966129126_966129126</t>
  </si>
  <si>
    <t>12.01.2022 12:01:27</t>
  </si>
  <si>
    <t>12.01.2022 14:34:51</t>
  </si>
  <si>
    <t>M-12 GERMİYAN 35-18-M00183_B_76953967_76953967</t>
  </si>
  <si>
    <t>31.01.2022 17:35:13</t>
  </si>
  <si>
    <t>31.01.2022 18:57:45</t>
  </si>
  <si>
    <t>ÜÇYOL KÖK 45-82-M00128_URUZLAR GES M06_2090646</t>
  </si>
  <si>
    <t>18.01.2022 07:03:51</t>
  </si>
  <si>
    <t>18.01.2022 08:28:32</t>
  </si>
  <si>
    <t>CABBAR KAMARA TR-2 45-73-M00858_45-73-M00858_2355796</t>
  </si>
  <si>
    <t>18.01.2022 18:19:10</t>
  </si>
  <si>
    <t>18.01.2022 18:58:25</t>
  </si>
  <si>
    <t>ULUCAK DM-2/17 35-27-M00859_B_56377751_56377751</t>
  </si>
  <si>
    <t>07.01.2022 17:10:51</t>
  </si>
  <si>
    <t>07.01.2022 19:56:35</t>
  </si>
  <si>
    <t>AŞAĞIŞAKRAN TR-1 35-17-M00223_954700488_954700488</t>
  </si>
  <si>
    <t>26.01.2022 18:22:45</t>
  </si>
  <si>
    <t>26.01.2022 19:17:35</t>
  </si>
  <si>
    <t>KARŞIYAKA GIS TM 35-04-A00002_Karşıyaka-5 K05_2310432</t>
  </si>
  <si>
    <t>25.01.2022 09:38:47</t>
  </si>
  <si>
    <t>25.01.2022 09:58:00</t>
  </si>
  <si>
    <t>KEMALİYE TR-10 45-73-M00156_945655797_945655797</t>
  </si>
  <si>
    <t>17.01.2022 16:08:08</t>
  </si>
  <si>
    <t>17.01.2022 17:30:36</t>
  </si>
  <si>
    <t>K-2823 35-02-K02823_A_56379358_56379358</t>
  </si>
  <si>
    <t>11.01.2022 08:57:47</t>
  </si>
  <si>
    <t>11.01.2022 14:03:11</t>
  </si>
  <si>
    <t>DAĞDERE DM 45-72-M00097_ÇITAK M05_2106082</t>
  </si>
  <si>
    <t>31.01.2022 10:23:55</t>
  </si>
  <si>
    <t>31.01.2022 10:42:49</t>
  </si>
  <si>
    <t>HELVACI DM-2 35-17-M00359_HELVACI M04_66476613</t>
  </si>
  <si>
    <t>12.01.2022 11:50:50</t>
  </si>
  <si>
    <t>12.01.2022 11:54:37</t>
  </si>
  <si>
    <t>09.01.2022 09:29:29</t>
  </si>
  <si>
    <t>09.01.2022 17:26:50</t>
  </si>
  <si>
    <t>K-2709 35-03-K02709_910097238_910097238</t>
  </si>
  <si>
    <t>04.01.2022 12:34:13</t>
  </si>
  <si>
    <t>04.01.2022 17:02:16</t>
  </si>
  <si>
    <t>KÜÇÜKSÜMBÜLLER KÖYÜ TR-1 45-71-M01745_44433063_56366598_56366598</t>
  </si>
  <si>
    <t>01.01.2022 17:20:00</t>
  </si>
  <si>
    <t>01.01.2022 19:57:37</t>
  </si>
  <si>
    <t>DM08/TR01 45-73-M00017_945671384_945671384</t>
  </si>
  <si>
    <t>05.01.2022 16:35:47</t>
  </si>
  <si>
    <t>05.01.2022 18:35:20</t>
  </si>
  <si>
    <t>KIRANLI 35-16-M00128_47470310_56394995_56394995</t>
  </si>
  <si>
    <t>13.01.2022 10:50:31</t>
  </si>
  <si>
    <t>13.01.2022 13:24:50</t>
  </si>
  <si>
    <t>GÜLBAHÇE TR-1 35-19-L00151__72410830_72410830</t>
  </si>
  <si>
    <t>14.01.2022 00:54:45</t>
  </si>
  <si>
    <t>14.01.2022 02:24:24</t>
  </si>
  <si>
    <t>K-2425 35-04-K02425_99623015_99623015</t>
  </si>
  <si>
    <t>11.01.2022 09:03:18</t>
  </si>
  <si>
    <t>11.01.2022 11:11:31</t>
  </si>
  <si>
    <t>KARAPINAR İM 45-78-A00002_PAZARKÖY M01_66243662</t>
  </si>
  <si>
    <t>28.01.2022 09:04:09</t>
  </si>
  <si>
    <t>28.01.2022 12:43:07</t>
  </si>
  <si>
    <t>HAYKIRAN TR-2 35-28-M00201_A_56357557_56357557</t>
  </si>
  <si>
    <t>24.01.2022 14:42:00</t>
  </si>
  <si>
    <t>24.01.2022 15:15:08</t>
  </si>
  <si>
    <t>DM-5/11 35-26-M00804_956629229_956629229</t>
  </si>
  <si>
    <t>30.01.2022 17:59:49</t>
  </si>
  <si>
    <t>30.01.2022 19:05:22</t>
  </si>
  <si>
    <t>K-3556 35-01-K03556_911172221_911172221</t>
  </si>
  <si>
    <t>13.01.2022 12:31:24</t>
  </si>
  <si>
    <t>13.01.2022 14:16:17</t>
  </si>
  <si>
    <t>BAHADIR SİTESİ ÖZEL TR 35-21-L00203Ö_ H2_2117931</t>
  </si>
  <si>
    <t>OG Atlama Arızası</t>
  </si>
  <si>
    <t>24.01.2022 10:28:00</t>
  </si>
  <si>
    <t>24.01.2022 15:25:10</t>
  </si>
  <si>
    <t>SARUHANLI TR-5 45-80-M02888_956560601_956560601</t>
  </si>
  <si>
    <t>14.01.2022 18:57:03</t>
  </si>
  <si>
    <t>14.01.2022 20:28:26</t>
  </si>
  <si>
    <t>ZEYTİNOVA TR-3 35-20-L00309_11384141_56377765_56377765</t>
  </si>
  <si>
    <t>24.01.2022 14:10:00</t>
  </si>
  <si>
    <t>24.01.2022 15:29:28</t>
  </si>
  <si>
    <t>ŞEHİTLER TR-3 SLM 35-26-L00153_DIREK TIPI TRAFO HUCRESI H01_2041367</t>
  </si>
  <si>
    <t>16.01.2022 09:20:45</t>
  </si>
  <si>
    <t>16.01.2022 17:49:17</t>
  </si>
  <si>
    <t>MURADİYE DM-5/10 45-71-M00775_DM-5/9A M07_2124693</t>
  </si>
  <si>
    <t>21.01.2022 20:14:27</t>
  </si>
  <si>
    <t>21.01.2022 20:43:10</t>
  </si>
  <si>
    <t>TABAKLAR TR-2 45-75-M00337_C_56398563_56398563</t>
  </si>
  <si>
    <t>11.01.2022 13:39:25</t>
  </si>
  <si>
    <t>11.01.2022 15:08:50</t>
  </si>
  <si>
    <t>ULUCAK DM-2/5-A 35-27-M00338_913869182_913869182</t>
  </si>
  <si>
    <t>09.01.2022 12:46:15</t>
  </si>
  <si>
    <t>09.01.2022 14:34:26</t>
  </si>
  <si>
    <t>SARIGÖL TR-36 45-79-M00036_B_56387519_56387519</t>
  </si>
  <si>
    <t>22.01.2022 18:07:18</t>
  </si>
  <si>
    <t>22.01.2022 18:59:40</t>
  </si>
  <si>
    <t>ŞEMSİLER KEMER TR-4 35-31-L00101_35-31-L00101_2363556</t>
  </si>
  <si>
    <t>11.01.2022 09:19:12</t>
  </si>
  <si>
    <t>11.01.2022 15:57:41</t>
  </si>
  <si>
    <t>K-1560 35-01-K01560_E_56365986_56365986</t>
  </si>
  <si>
    <t>26.01.2022 19:39:47</t>
  </si>
  <si>
    <t>26.01.2022 20:48:40</t>
  </si>
  <si>
    <t>SARILAR KÖYÜ TR-2 35-27-L00264_99019892_99019892</t>
  </si>
  <si>
    <t>03.01.2022 09:53:38</t>
  </si>
  <si>
    <t>03.01.2022 12:06:19</t>
  </si>
  <si>
    <t>K-3501 35-01-K03501_35-01-K03501_2369130</t>
  </si>
  <si>
    <t>16.01.2022 19:44:31</t>
  </si>
  <si>
    <t>16.01.2022 21:52:15</t>
  </si>
  <si>
    <t>ÖDEMİŞ TM-2 35-15-A00005_YOLÜSTÜ M18_2334263</t>
  </si>
  <si>
    <t>09.01.2022 09:05:00</t>
  </si>
  <si>
    <t>09.01.2022 09:17:00</t>
  </si>
  <si>
    <t>KAYAKÖY DM 35-15-L00866_KAYAKÖY İÇME SUYU L07_72307058</t>
  </si>
  <si>
    <t>11.01.2022 03:27:00</t>
  </si>
  <si>
    <t>11.01.2022 04:13:41</t>
  </si>
  <si>
    <t>M-2911(YATIRIM REZERVE) 35-01-M02911_R_56394861_56394861</t>
  </si>
  <si>
    <t>27.01.2022 19:17:53</t>
  </si>
  <si>
    <t>27.01.2022 22:14:41</t>
  </si>
  <si>
    <t>K-1281 35-01-K01281_E_65513349_65513349</t>
  </si>
  <si>
    <t>11.01.2022 23:02:06</t>
  </si>
  <si>
    <t>12.01.2022 00:45:42</t>
  </si>
  <si>
    <t>L-512 REİSDERE 35-18-L00512_950439201_950439201</t>
  </si>
  <si>
    <t>15.01.2022 19:50:22</t>
  </si>
  <si>
    <t>15.01.2022 22:07:54</t>
  </si>
  <si>
    <t>K-4136 35-07-K04136_35-07-K04136_2350908</t>
  </si>
  <si>
    <t>19.01.2022 20:21:25</t>
  </si>
  <si>
    <t>19.01.2022 21:16:09</t>
  </si>
  <si>
    <t>K-1464 35-09-K01464_A a4b_5874787</t>
  </si>
  <si>
    <t>27.01.2022 06:21:49</t>
  </si>
  <si>
    <t>27.01.2022 10:43:24</t>
  </si>
  <si>
    <t>M-2911 35-01-M02911_910848376_910848376</t>
  </si>
  <si>
    <t>27.01.2022 10:02:57</t>
  </si>
  <si>
    <t>27.01.2022 12:24:48</t>
  </si>
  <si>
    <t>K-3027 35-10-K03027_97916446_97916446</t>
  </si>
  <si>
    <t>25.01.2022 12:32:41</t>
  </si>
  <si>
    <t>25.01.2022 13:49:55</t>
  </si>
  <si>
    <t>K-2573 35-01-K02573_ÖZEL SDP_5900699</t>
  </si>
  <si>
    <t>26.01.2022 11:41:31</t>
  </si>
  <si>
    <t>26.01.2022 13:15:32</t>
  </si>
  <si>
    <t>ÇANDARLI TR-9 35-30-M00009_955319988_955319988</t>
  </si>
  <si>
    <t>08.01.2022 10:05:43</t>
  </si>
  <si>
    <t>08.01.2022 10:59:40</t>
  </si>
  <si>
    <t>ESKİ ORHANLI M-89 35-14-M00089_DIREK TIPI TRAFO HUCRESI H01_2125446</t>
  </si>
  <si>
    <t>14.01.2022 08:56:01</t>
  </si>
  <si>
    <t>14.01.2022 17:28:43</t>
  </si>
  <si>
    <t>M-1664 35-03-M01664_98608472_98608472</t>
  </si>
  <si>
    <t>14.01.2022 20:34:56</t>
  </si>
  <si>
    <t>15.01.2022 00:32:14</t>
  </si>
  <si>
    <t>K-2510 35-01-K02510_910481154_910481154</t>
  </si>
  <si>
    <t>07.01.2022 07:07:52</t>
  </si>
  <si>
    <t>07.01.2022 08:35:39</t>
  </si>
  <si>
    <t>TR-23 35-30-L00023_35-30-L00023_72109413</t>
  </si>
  <si>
    <t>02.01.2022 09:21:30</t>
  </si>
  <si>
    <t>02.01.2022 17:47:06</t>
  </si>
  <si>
    <t>ULUDERBENT DM 45-73-M00491_DAĞITIM TRAFOSU M08_66856540</t>
  </si>
  <si>
    <t>25.01.2022 09:30:12</t>
  </si>
  <si>
    <t>25.01.2022 15:36:42</t>
  </si>
  <si>
    <t>SAKARLI KÖK 45-76-M00046_HatBaşıAyırıcı_53136571 M04_53136571</t>
  </si>
  <si>
    <t>12.01.2022 18:51:30</t>
  </si>
  <si>
    <t>12.01.2022 20:22:47</t>
  </si>
  <si>
    <t>BAHRİBABA İM-DM 35-01-A00014_TRAFO-B K04_60323435</t>
  </si>
  <si>
    <t>09.01.2022 03:01:18</t>
  </si>
  <si>
    <t>09.01.2022 03:06:00</t>
  </si>
  <si>
    <t>YUSUFLU TR-1 35-20-L00227_DIREK TIPI TRAFO HUCRESI H01_2048243</t>
  </si>
  <si>
    <t>22.01.2022 09:22:00</t>
  </si>
  <si>
    <t>22.01.2022 17:06:00</t>
  </si>
  <si>
    <t>K-1507 35-03-K01507_910828037_910828037</t>
  </si>
  <si>
    <t>14.01.2022 17:33:51</t>
  </si>
  <si>
    <t>14.01.2022 18:53:10</t>
  </si>
  <si>
    <t>BÖLCEK-1 TR 35-16-M00022_47439308_56395352_56395352</t>
  </si>
  <si>
    <t>12.01.2022 08:46:16</t>
  </si>
  <si>
    <t>12.01.2022 18:41:26</t>
  </si>
  <si>
    <t>M-2866 35-03-M02866_911000683_911000683</t>
  </si>
  <si>
    <t>31.01.2022 02:19:04</t>
  </si>
  <si>
    <t>31.01.2022 05:05:30</t>
  </si>
  <si>
    <t>K-805 35-01-K00805_C_56393460_56393460</t>
  </si>
  <si>
    <t>22.01.2022 17:09:00</t>
  </si>
  <si>
    <t>22.01.2022 18:03:49</t>
  </si>
  <si>
    <t>K-4534 35-01-K04534_912131145_912131145</t>
  </si>
  <si>
    <t>24.01.2022 16:36:52</t>
  </si>
  <si>
    <t>24.01.2022 18:22:27</t>
  </si>
  <si>
    <t>AG Pano Faz Sigorta Atığı</t>
  </si>
  <si>
    <t>19.01.2022 22:10:26</t>
  </si>
  <si>
    <t>19.01.2022 22:53:24</t>
  </si>
  <si>
    <t>K-3071 35-03-K03071_910268006_910268006</t>
  </si>
  <si>
    <t>29.01.2022 19:38:48</t>
  </si>
  <si>
    <t>29.01.2022 20:20:06</t>
  </si>
  <si>
    <t>BOYABAĞ TR-1 35-21-L00113_A_56376280_56376280</t>
  </si>
  <si>
    <t>25.01.2022 18:58:19</t>
  </si>
  <si>
    <t>25.01.2022 22:17:35</t>
  </si>
  <si>
    <t>MORDOĞAN TR-5 35-21-L00146_A_56374876_56374876</t>
  </si>
  <si>
    <t>13.01.2022 05:24:24</t>
  </si>
  <si>
    <t>13.01.2022 12:58:28</t>
  </si>
  <si>
    <t>TR-76 35-19-L00076_7197643_56376644_56376644</t>
  </si>
  <si>
    <t>AG İzolatör Arızası</t>
  </si>
  <si>
    <t>25.01.2022 18:32:45</t>
  </si>
  <si>
    <t>25.01.2022 19:26:47</t>
  </si>
  <si>
    <t>TEKELİ TR-5 35-22-M00235_955255589_955255589</t>
  </si>
  <si>
    <t>10.01.2022 15:29:07</t>
  </si>
  <si>
    <t>10.01.2022 18:02:07</t>
  </si>
  <si>
    <t>TR-15 45-77-L00015_45-77-L00015_2371777</t>
  </si>
  <si>
    <t>06.01.2022 15:19:15</t>
  </si>
  <si>
    <t>06.01.2022 15:57:10</t>
  </si>
  <si>
    <t>K-914 35-01-K00914_K-4832 K02_2034889</t>
  </si>
  <si>
    <t>24.01.2022 15:54:00</t>
  </si>
  <si>
    <t>24.01.2022 16:59:58</t>
  </si>
  <si>
    <t>_A_56391216_56391216</t>
  </si>
  <si>
    <t>12.01.2022 10:13:36</t>
  </si>
  <si>
    <t>12.01.2022 11:59:02</t>
  </si>
  <si>
    <t>M-1208 35-02-M01208_M-1278 M01_2041413</t>
  </si>
  <si>
    <t>OG Kesici Arızası</t>
  </si>
  <si>
    <t>23.01.2022 14:37:25</t>
  </si>
  <si>
    <t>23.01.2022 17:29:00</t>
  </si>
  <si>
    <t>DM-1/TR-17 SEFERİHİSAR 35-14-M00329_D D01_50050976</t>
  </si>
  <si>
    <t>03.01.2022 11:53:00</t>
  </si>
  <si>
    <t>03.01.2022 15:31:50</t>
  </si>
  <si>
    <t>DM-3/TR-10 SEFERİHİSAR 35-14-M00331_956649223_956649223</t>
  </si>
  <si>
    <t>25.01.2022 17:59:58</t>
  </si>
  <si>
    <t>25.01.2022 23:00:31</t>
  </si>
  <si>
    <t>PAYAMLI M-22 35-25-M00192_956644851_956644851</t>
  </si>
  <si>
    <t>01.01.2022 22:01:09</t>
  </si>
  <si>
    <t>01.01.2022 22:58:53</t>
  </si>
  <si>
    <t>DERBENT İM-DM 45-83-A00004_B.BELEN M14_2097152</t>
  </si>
  <si>
    <t>23.01.2022 15:02:36</t>
  </si>
  <si>
    <t>23.01.2022 16:01:00</t>
  </si>
  <si>
    <t>ARMUTLU DM-2/TR-26 35-27-L00349_35-27-L00349_61218343</t>
  </si>
  <si>
    <t>03.01.2022 12:33:47</t>
  </si>
  <si>
    <t>03.01.2022 14:13:00</t>
  </si>
  <si>
    <t>KARAHAYİT TR-1 35-20-L00283_DIREK TIPI TRAFO HUCRESI H01_2045458</t>
  </si>
  <si>
    <t>06.01.2022 13:59:43</t>
  </si>
  <si>
    <t>06.01.2022 16:51:19</t>
  </si>
  <si>
    <t>L-4 TEKKE 35-18-L00004_5717445 c1b_5944716</t>
  </si>
  <si>
    <t>07.01.2022 23:46:51</t>
  </si>
  <si>
    <t>08.01.2022 01:19:25</t>
  </si>
  <si>
    <t>DEMİRKÖPRÜ TM 45-78-A00005_HatBaşıAyırıcı_53135815 M07_53135815</t>
  </si>
  <si>
    <t>09.01.2022 17:05:51</t>
  </si>
  <si>
    <t>09.01.2022 19:15:36</t>
  </si>
  <si>
    <t>TİRE DM2/5 35-29-L00024_48393037_56380114_56380114</t>
  </si>
  <si>
    <t>13.01.2022 15:00:00</t>
  </si>
  <si>
    <t>13.01.2022 16:18:46</t>
  </si>
  <si>
    <t>K-3597 35-01-K03597_F_56375731_56375731</t>
  </si>
  <si>
    <t>27.01.2022 22:51:27</t>
  </si>
  <si>
    <t>28.01.2022 01:28:02</t>
  </si>
  <si>
    <t>DM-1/4 35-18-L00579_950454553_950454553</t>
  </si>
  <si>
    <t>28.01.2022 14:46:32</t>
  </si>
  <si>
    <t>28.01.2022 18:06:18</t>
  </si>
  <si>
    <t>31.01.2022 21:42:10</t>
  </si>
  <si>
    <t>31.01.2022 22:19:05</t>
  </si>
  <si>
    <t>AKSELENDİ TR-6 45-72-L00828_A_56406362_56406362</t>
  </si>
  <si>
    <t>13.01.2022 15:03:14</t>
  </si>
  <si>
    <t>13.01.2022 18:57:54</t>
  </si>
  <si>
    <t>K-4791 35-04-K04791_99894773_99894773</t>
  </si>
  <si>
    <t>09.01.2022 18:43:52</t>
  </si>
  <si>
    <t>09.01.2022 20:48:34</t>
  </si>
  <si>
    <t>KALEMOĞLU KÖK 45-75-M00069_FUNDACIK KÖK M01_2101948</t>
  </si>
  <si>
    <t>13.01.2022 03:40:00</t>
  </si>
  <si>
    <t>13.01.2022 03:43:00</t>
  </si>
  <si>
    <t>K-2732 35-04-K02732_E_56394825_56394825</t>
  </si>
  <si>
    <t>10.01.2022 16:19:50</t>
  </si>
  <si>
    <t>10.01.2022 16:57:49</t>
  </si>
  <si>
    <t>SOMA DM-3 45-82-M00025_TR-16/4 M03_60210159</t>
  </si>
  <si>
    <t>28.01.2022 13:28:26</t>
  </si>
  <si>
    <t>28.01.2022 14:10:17</t>
  </si>
  <si>
    <t>K-1206 35-01-K01206_B_56361766_56361766</t>
  </si>
  <si>
    <t>25.01.2022 08:16:32</t>
  </si>
  <si>
    <t>25.01.2022 11:02:26</t>
  </si>
  <si>
    <t>K-1229 35-01-K01229_D_56375658_56375658</t>
  </si>
  <si>
    <t>29.01.2022 21:11:20</t>
  </si>
  <si>
    <t>30.01.2022 00:23:18</t>
  </si>
  <si>
    <t>M-1921 35-02-M01921_915004244_915004244</t>
  </si>
  <si>
    <t>31.01.2022 11:45:32</t>
  </si>
  <si>
    <t>31.01.2022 14:03:32</t>
  </si>
  <si>
    <t>DM-8/9-B 45-71-M02281_953206887_953206887</t>
  </si>
  <si>
    <t>28.01.2022 14:09:00</t>
  </si>
  <si>
    <t>28.01.2022 18:55:51</t>
  </si>
  <si>
    <t>TR-97 45-78-L00097_953257499_953257499</t>
  </si>
  <si>
    <t>01.01.2022 11:33:44</t>
  </si>
  <si>
    <t>01.01.2022 12:10:54</t>
  </si>
  <si>
    <t>KÜNER TR-17 35-22-M00826_955285122_955285122</t>
  </si>
  <si>
    <t>12.01.2022 12:08:42</t>
  </si>
  <si>
    <t>12.01.2022 14:43:33</t>
  </si>
  <si>
    <t>KARAAĞAÇLI TR-3 45-71-M01083_953213133_953213133</t>
  </si>
  <si>
    <t>25.01.2022 11:11:00</t>
  </si>
  <si>
    <t>25.01.2022 18:09:52</t>
  </si>
  <si>
    <t>M-462 BELENAŞI 35-03-M00462_ H_82408843</t>
  </si>
  <si>
    <t>11.01.2022 10:22:41</t>
  </si>
  <si>
    <t>11.01.2022 13:08:30</t>
  </si>
  <si>
    <t>EMİRLİ TR-2 35-15-L00858_ H_65832158</t>
  </si>
  <si>
    <t>19.01.2022 11:36:51</t>
  </si>
  <si>
    <t>19.01.2022 15:20:13</t>
  </si>
  <si>
    <t>DEMİRCİLİ DM 35-15-L00895_SEYREKLİ L07_2335949</t>
  </si>
  <si>
    <t>02.01.2022 08:33:30</t>
  </si>
  <si>
    <t>02.01.2022 09:07:31</t>
  </si>
  <si>
    <t>K-1188 35-01-K01188_35-01-K01188_2367989</t>
  </si>
  <si>
    <t>07.01.2022 18:01:20</t>
  </si>
  <si>
    <t>07.01.2022 18:14:19</t>
  </si>
  <si>
    <t>MENDERES DM-2/TR-1 35-22-M00300_PERLİT M18_2328467</t>
  </si>
  <si>
    <t>25.01.2022 07:15:59</t>
  </si>
  <si>
    <t>25.01.2022 07:38:27</t>
  </si>
  <si>
    <t>AKHİSAR İM 45-72-A00001_CAMÖNÜ L03_2058311</t>
  </si>
  <si>
    <t>13.01.2022 11:55:12</t>
  </si>
  <si>
    <t>13.01.2022 12:15:00</t>
  </si>
  <si>
    <t>K-1454 35-01-K01454_911890767_911890767</t>
  </si>
  <si>
    <t>21.01.2022 15:03:32</t>
  </si>
  <si>
    <t>21.01.2022 18:15:02</t>
  </si>
  <si>
    <t>FOÇA TR-65 35-23-L00065_42041523_56395505_56395505</t>
  </si>
  <si>
    <t>13.01.2022 20:44:22</t>
  </si>
  <si>
    <t>14.01.2022 04:37:29</t>
  </si>
  <si>
    <t>M-233 35-09-M00233_915152567_915152567</t>
  </si>
  <si>
    <t>29.01.2022 01:41:04</t>
  </si>
  <si>
    <t>29.01.2022 02:51:51</t>
  </si>
  <si>
    <t>ÖZBEY İM 35-26-A00005_CEZA EVİ L12_2314087</t>
  </si>
  <si>
    <t>15.01.2022 16:28:37</t>
  </si>
  <si>
    <t>15.01.2022 17:19:24</t>
  </si>
  <si>
    <t>K-3771 35-08-K03771_B_56368736_56368736</t>
  </si>
  <si>
    <t>04.01.2022 16:13:00</t>
  </si>
  <si>
    <t>04.01.2022 17:12:10</t>
  </si>
  <si>
    <t>K-1530 35-02-K01530_913027164_913027164</t>
  </si>
  <si>
    <t>14.01.2022 07:25:02</t>
  </si>
  <si>
    <t>14.01.2022 09:53:26</t>
  </si>
  <si>
    <t>TR-1/71 45-72-M00071_956505489_956505489</t>
  </si>
  <si>
    <t>07.01.2022 15:47:24</t>
  </si>
  <si>
    <t>07.01.2022 17:46:05</t>
  </si>
  <si>
    <t>DM-5/TR-12 URLA 35-19-M00468_956663641_956663641</t>
  </si>
  <si>
    <t>02.01.2022 10:09:13</t>
  </si>
  <si>
    <t>02.01.2022 11:17:56</t>
  </si>
  <si>
    <t>M-625 35-09-M00625_A a1b_5876107</t>
  </si>
  <si>
    <t>25.01.2022 02:08:22</t>
  </si>
  <si>
    <t>25.01.2022 05:05:40</t>
  </si>
  <si>
    <t>ALÇUK TM 35-17-A00001_MENEMEN-2 M28_2307838</t>
  </si>
  <si>
    <t>13.01.2022 22:05:05</t>
  </si>
  <si>
    <t>13.01.2022 22:09:01</t>
  </si>
  <si>
    <t>TR-1-3/2 ESKİ ARIZA KABİN 35-20-L00017_955198351_955198351</t>
  </si>
  <si>
    <t>22.01.2022 13:07:02</t>
  </si>
  <si>
    <t>22.01.2022 14:46:28</t>
  </si>
  <si>
    <t>TR-13 35-27-M00013_965841017_965841017</t>
  </si>
  <si>
    <t>19.01.2022 09:17:31</t>
  </si>
  <si>
    <t>19.01.2022 10:45:09</t>
  </si>
  <si>
    <t>ARSLANLAR TM 35-26-A00004_KUTLUTAŞ M29_2307568</t>
  </si>
  <si>
    <t>02.01.2022 12:14:16</t>
  </si>
  <si>
    <t>02.01.2022 13:31:01</t>
  </si>
  <si>
    <t>KARŞIYAKA GIS TM 35-04-A00002_Karşıyaka-12 K21_2309966</t>
  </si>
  <si>
    <t>18.01.2022 12:24:46</t>
  </si>
  <si>
    <t>18.01.2022 12:56:35</t>
  </si>
  <si>
    <t>DM-1/47 45-71-M00149_953216805_953216805</t>
  </si>
  <si>
    <t>22.01.2022 16:13:00</t>
  </si>
  <si>
    <t>22.01.2022 17:19:07</t>
  </si>
  <si>
    <t>K-3214 35-04-K03214_F F1B_5782647</t>
  </si>
  <si>
    <t>21.01.2022 22:27:11</t>
  </si>
  <si>
    <t>22.01.2022 02:53:24</t>
  </si>
  <si>
    <t>TR-65 45-77-L00065_C A04_66039517</t>
  </si>
  <si>
    <t>02.01.2022 14:28:02</t>
  </si>
  <si>
    <t>02.01.2022 16:05:35</t>
  </si>
  <si>
    <t>YENİ FOÇA TR-19 35-23-M00019_D d1b_42106502</t>
  </si>
  <si>
    <t>18.01.2022 13:26:00</t>
  </si>
  <si>
    <t>18.01.2022 15:16:42</t>
  </si>
  <si>
    <t>PAYAMLI M-6 35-25-M00162_956637056_956637056</t>
  </si>
  <si>
    <t>19.01.2022 12:55:05</t>
  </si>
  <si>
    <t>19.01.2022 14:24:00</t>
  </si>
  <si>
    <t>KARABURÇ SARIYER TR-12 35-31-L00270_35-31-L00270_2355659</t>
  </si>
  <si>
    <t>12.01.2022 15:44:02</t>
  </si>
  <si>
    <t>12.01.2022 17:56:21</t>
  </si>
  <si>
    <t>L-201 GÜZELÇİFTLİK 35-14-L00201_11133234_56357219_56357219</t>
  </si>
  <si>
    <t>12.01.2022 19:27:43</t>
  </si>
  <si>
    <t>12.01.2022 21:08:01</t>
  </si>
  <si>
    <t>SOMA A SANTRALİ İM/DM 45-82-A00001_DENİŞ-2 M12_2324964</t>
  </si>
  <si>
    <t>26.01.2022 14:34:06</t>
  </si>
  <si>
    <t>26.01.2022 15:08:10</t>
  </si>
  <si>
    <t>PERLİT KÖK 35-22-M00094_YENİKÖY TR-1/TR-2/TR-3 M02_72139643</t>
  </si>
  <si>
    <t>28.01.2022 17:03:01</t>
  </si>
  <si>
    <t>28.01.2022 17:49:00</t>
  </si>
  <si>
    <t>L-46 HARİTACILAR 35-14-L00046_956634468_956634468</t>
  </si>
  <si>
    <t>21.01.2022 17:29:08</t>
  </si>
  <si>
    <t>21.01.2022 20:15:46</t>
  </si>
  <si>
    <t>K-3734 35-04-K03734_E_56382686_56382686</t>
  </si>
  <si>
    <t>31.01.2022 09:37:00</t>
  </si>
  <si>
    <t>31.01.2022 10:05:17</t>
  </si>
  <si>
    <t>AKHİSAR İM 45-72-A00001_TR-A L08_2058441</t>
  </si>
  <si>
    <t>18.01.2022 11:17:57</t>
  </si>
  <si>
    <t>18.01.2022 11:20:55</t>
  </si>
  <si>
    <t>DOĞANÇAY İM 35-04-A00004_ALAYBEY M07_77533628</t>
  </si>
  <si>
    <t>07.01.2022 03:12:00</t>
  </si>
  <si>
    <t>07.01.2022 03:52:34</t>
  </si>
  <si>
    <t>DM-1/10 (TR-18) 35-19-M00018_6346787_60982629_60982629</t>
  </si>
  <si>
    <t>16.01.2022 19:11:11</t>
  </si>
  <si>
    <t>16.01.2022 19:57:43</t>
  </si>
  <si>
    <t>K-1634 35-01-K01634_B B7_5866894</t>
  </si>
  <si>
    <t>31.01.2022 09:52:36</t>
  </si>
  <si>
    <t>31.01.2022 12:38:50</t>
  </si>
  <si>
    <t>İLYASLAR KÖK 45-76-M00048_İLYASLAR M02_72213142</t>
  </si>
  <si>
    <t>14.01.2022 08:43:41</t>
  </si>
  <si>
    <t>14.01.2022 09:27:19</t>
  </si>
  <si>
    <t>M-214(DM-3/12) 35-09-M00214_A a1b_5890778</t>
  </si>
  <si>
    <t>29.01.2022 11:00:05</t>
  </si>
  <si>
    <t>29.01.2022 12:36:44</t>
  </si>
  <si>
    <t>K-222 35-01-K00222_911263237_911263237</t>
  </si>
  <si>
    <t>05.01.2022 15:03:07</t>
  </si>
  <si>
    <t>05.01.2022 17:41:13</t>
  </si>
  <si>
    <t>SOMA TR-16/6 45-82-M00098_945530084_945530084</t>
  </si>
  <si>
    <t>16.01.2022 18:18:53</t>
  </si>
  <si>
    <t>16.01.2022 20:33:34</t>
  </si>
  <si>
    <t>HELVACI TR-2 35-17-M00362_950306505_950306505</t>
  </si>
  <si>
    <t>02.01.2022 20:30:27</t>
  </si>
  <si>
    <t>02.01.2022 22:01:07</t>
  </si>
  <si>
    <t>GÜMÜLCELİ KÖK 45-80-M00057_GÜMÜLCELİ TR-2/TR-3/TR-4 M02_72197425</t>
  </si>
  <si>
    <t>13.01.2022 13:20:04</t>
  </si>
  <si>
    <t>13.01.2022 17:10:17</t>
  </si>
  <si>
    <t>ÇIRPI MEKTEP MAH. TR 35-20-M00005_955192081_955192081</t>
  </si>
  <si>
    <t>17.01.2022 16:57:12</t>
  </si>
  <si>
    <t>17.01.2022 19:52:02</t>
  </si>
  <si>
    <t>AŞAĞI ÇAMKÖY TR-1 45-71-M01480_45-71-M01480_66002965</t>
  </si>
  <si>
    <t>11.01.2022 07:20:14</t>
  </si>
  <si>
    <t>11.01.2022 10:17:16</t>
  </si>
  <si>
    <t>GÖLMARMARA TR-20 45-85-L00020_945465325_945465325</t>
  </si>
  <si>
    <t>20.01.2022 15:21:33</t>
  </si>
  <si>
    <t>20.01.2022 15:58:12</t>
  </si>
  <si>
    <t>DM-14/16 45-71-M00397_953182439_953182439</t>
  </si>
  <si>
    <t>17.01.2022 21:12:26</t>
  </si>
  <si>
    <t>17.01.2022 23:03:45</t>
  </si>
  <si>
    <t>YAKAKÖY KÖK 45-75-M00067_KAYACIK KÖK M01_2092153</t>
  </si>
  <si>
    <t>14.01.2022 03:06:59</t>
  </si>
  <si>
    <t>14.01.2022 03:07:50</t>
  </si>
  <si>
    <t>TR-12 35-22-M00012_955261284_955261284</t>
  </si>
  <si>
    <t>06.01.2022 12:46:31</t>
  </si>
  <si>
    <t>06.01.2022 13:36:29</t>
  </si>
  <si>
    <t>_97866083_97866083</t>
  </si>
  <si>
    <t>08.01.2022 17:12:44</t>
  </si>
  <si>
    <t>08.01.2022 19:37:39</t>
  </si>
  <si>
    <t>TR-4 35-31-L00004_47996165_56398723_56398723</t>
  </si>
  <si>
    <t>10.01.2022 13:43:29</t>
  </si>
  <si>
    <t>10.01.2022 19:55:52</t>
  </si>
  <si>
    <t>SIRIMLI CINGILLAR TR-4 35-31-L00195_47908982_56385505_56385505</t>
  </si>
  <si>
    <t>AG Direk Kırılması</t>
  </si>
  <si>
    <t>14.01.2022 09:53:15</t>
  </si>
  <si>
    <t>14.01.2022 13:53:15</t>
  </si>
  <si>
    <t>BELEVİ İM 35-13-A00002_BELEVİ OTOBAN SULAMA L01_2064123</t>
  </si>
  <si>
    <t>OG İzolatör Arızası</t>
  </si>
  <si>
    <t>11.01.2022 13:30:51</t>
  </si>
  <si>
    <t>11.01.2022 16:53:37</t>
  </si>
  <si>
    <t>L-234 35-18-L00234_950445805_950445805</t>
  </si>
  <si>
    <t>12.01.2022 14:09:00</t>
  </si>
  <si>
    <t>12.01.2022 15:55:32</t>
  </si>
  <si>
    <t>L-242 35-18-L00242_950441069_950441069</t>
  </si>
  <si>
    <t>29.01.2022 14:41:15</t>
  </si>
  <si>
    <t>29.01.2022 15:35:29</t>
  </si>
  <si>
    <t>M-2801 35-01-M02801_912799760_912799760</t>
  </si>
  <si>
    <t>11.01.2022 18:17:43</t>
  </si>
  <si>
    <t>11.01.2022 20:12:04</t>
  </si>
  <si>
    <t>MURADİYE DM-5/8 KÖK 45-71-M00828_DM-5/11 M08_72087092</t>
  </si>
  <si>
    <t>07.01.2022 14:03:39</t>
  </si>
  <si>
    <t>07.01.2022 14:12:24</t>
  </si>
  <si>
    <t>BAĞYURDU SLM GRB TR-9 35-27-M00730_DIREK TIPI TRAFO HUCRESI H01_2049822</t>
  </si>
  <si>
    <t>12.01.2022 21:22:30</t>
  </si>
  <si>
    <t>12.01.2022 23:42:46</t>
  </si>
  <si>
    <t>30.01.2022 20:06:00</t>
  </si>
  <si>
    <t>30.01.2022 22:19:07</t>
  </si>
  <si>
    <t>SEYREK TR-1 35-28-M00371_953379182_953379182</t>
  </si>
  <si>
    <t>10.01.2022 20:27:00</t>
  </si>
  <si>
    <t>10.01.2022 23:13:32</t>
  </si>
  <si>
    <t>K-122 35-01-K00122_B_56376185_56376185</t>
  </si>
  <si>
    <t>14.01.2022 20:33:35</t>
  </si>
  <si>
    <t>14.01.2022 22:32:11</t>
  </si>
  <si>
    <t>TR-1/47 45-72-M00047_956495283_956495283</t>
  </si>
  <si>
    <t>01.01.2022 17:11:36</t>
  </si>
  <si>
    <t>01.01.2022 18:02:35</t>
  </si>
  <si>
    <t>TAHTALIÇAY KÖK (M-751) 35-22-M00145_M-52 BASIN YAYIN M05_2108668</t>
  </si>
  <si>
    <t>02.01.2022 09:32:01</t>
  </si>
  <si>
    <t>02.01.2022 10:43:21</t>
  </si>
  <si>
    <t>SIRIMLI CINGILLAR TR-4 35-31-L00195_47908951_56385442_56385442</t>
  </si>
  <si>
    <t>25.01.2022 05:30:38</t>
  </si>
  <si>
    <t>25.01.2022 06:17:58</t>
  </si>
  <si>
    <t>FOÇA JANDARMA ALAYI KÖK 35-23-M00240_HatBaşıAyırıcı_53137682 M02_53137682</t>
  </si>
  <si>
    <t>01.01.2022 12:21:54</t>
  </si>
  <si>
    <t>01.01.2022 14:24:34</t>
  </si>
  <si>
    <t>TR-139 35-16-L00139_B_56363488_56363488</t>
  </si>
  <si>
    <t>AG Nötr İletken Kopması</t>
  </si>
  <si>
    <t>17.01.2022 11:30:41</t>
  </si>
  <si>
    <t>17.01.2022 12:01:14</t>
  </si>
  <si>
    <t>M-1207 35-02-M01207_910117816_910117816</t>
  </si>
  <si>
    <t>21.01.2022 23:23:35</t>
  </si>
  <si>
    <t>22.01.2022 00:42:00</t>
  </si>
  <si>
    <t>K-1060 35-01-K01060_B_56382422_56382422</t>
  </si>
  <si>
    <t>13.01.2022 16:30:42</t>
  </si>
  <si>
    <t>13.01.2022 21:14:10</t>
  </si>
  <si>
    <t>KOLDERE TR-2 45-80-M00114_956539247_956539247</t>
  </si>
  <si>
    <t>09.01.2022 14:15:30</t>
  </si>
  <si>
    <t>09.01.2022 17:14:07</t>
  </si>
  <si>
    <t>TR-82 35-19-L00082_956700644_956700644</t>
  </si>
  <si>
    <t>06.01.2022 10:31:34</t>
  </si>
  <si>
    <t>06.01.2022 11:56:04</t>
  </si>
  <si>
    <t>CUMHURİYET KÖK 35-29-L00057_YİĞENLİ KÖYÜ L07_2099851</t>
  </si>
  <si>
    <t>11.01.2022 16:09:24</t>
  </si>
  <si>
    <t>11.01.2022 16:41:56</t>
  </si>
  <si>
    <t>K-822 35-01-K00822_H_56356175_56356175</t>
  </si>
  <si>
    <t>24.01.2022 20:15:09</t>
  </si>
  <si>
    <t>24.01.2022 21:53:15</t>
  </si>
  <si>
    <t>CANLI TR-2 35-20-L00133_35-20-L00133_2367746</t>
  </si>
  <si>
    <t>12.01.2022 12:34:39</t>
  </si>
  <si>
    <t>12.01.2022 13:04:58</t>
  </si>
  <si>
    <t>TR-13(M-713) 35-30-M00713_955298723_955298723</t>
  </si>
  <si>
    <t>05.01.2022 11:44:53</t>
  </si>
  <si>
    <t>05.01.2022 13:54:31</t>
  </si>
  <si>
    <t>M-2674 35-01-M02674_35-01-M02674_72042673</t>
  </si>
  <si>
    <t>05.01.2022 23:23:47</t>
  </si>
  <si>
    <t>06.01.2022 00:59:03</t>
  </si>
  <si>
    <t>KARABURUN İM 35-21-A00001_HatBaşıAyırıcı_53138201 L02_53138201</t>
  </si>
  <si>
    <t>16.01.2022 22:36:19</t>
  </si>
  <si>
    <t>17.01.2022 01:11:35</t>
  </si>
  <si>
    <t>DM03-TR-01 (TR-32) 35-27-M00032_914415984_914415984</t>
  </si>
  <si>
    <t>30.01.2022 11:01:46</t>
  </si>
  <si>
    <t>30.01.2022 12:34:53</t>
  </si>
  <si>
    <t>M-2758 35-03-M02758_910444741_910444741</t>
  </si>
  <si>
    <t>22.01.2022 09:45:51</t>
  </si>
  <si>
    <t>22.01.2022 16:59:22</t>
  </si>
  <si>
    <t>HASAN İNNE VE ARK. TR 45-71-M01390_DIREK TIPI TRAFO HUCRESI H01_2083315</t>
  </si>
  <si>
    <t>OG Ayırıcı Arızası</t>
  </si>
  <si>
    <t>27.01.2022 17:13:00</t>
  </si>
  <si>
    <t>27.01.2022 18:19:36</t>
  </si>
  <si>
    <t>K-4142 35-01-K04142_A A2_5866870</t>
  </si>
  <si>
    <t>14.01.2022 12:24:34</t>
  </si>
  <si>
    <t>14.01.2022 13:55:44</t>
  </si>
  <si>
    <t>SİMKUR SİTESİ M-307 35-30-M00307_955305172_955305172</t>
  </si>
  <si>
    <t>07.01.2022 16:43:51</t>
  </si>
  <si>
    <t>07.01.2022 17:44:40</t>
  </si>
  <si>
    <t>CANLI TR-3 35-20-L00134_955197841_955197841</t>
  </si>
  <si>
    <t>20.01.2022 18:12:51</t>
  </si>
  <si>
    <t>20.01.2022 21:57:02</t>
  </si>
  <si>
    <t>DM-1/40 45-71-M00052_953215575_953215575</t>
  </si>
  <si>
    <t>31.01.2022 16:11:00</t>
  </si>
  <si>
    <t>31.01.2022 19:19:43</t>
  </si>
  <si>
    <t>HELVACI TR-3 35-17-M00363_95000532322_95000532322</t>
  </si>
  <si>
    <t>21.01.2022 15:22:55</t>
  </si>
  <si>
    <t>21.01.2022 17:52:36</t>
  </si>
  <si>
    <t>K-1723 35-08-K01723_C_56381059_56381059</t>
  </si>
  <si>
    <t>AG Hatta Yabancı Cisim</t>
  </si>
  <si>
    <t>13.01.2022 21:14:55</t>
  </si>
  <si>
    <t>13.01.2022 23:19:31</t>
  </si>
  <si>
    <t>ÇANAKÇI TR-1 45-79-M00187_945565223_945565223</t>
  </si>
  <si>
    <t>18.01.2022 16:53:44</t>
  </si>
  <si>
    <t>18.01.2022 19:35:12</t>
  </si>
  <si>
    <t>TR-17 35-27-M00017_A_56363200_56363200</t>
  </si>
  <si>
    <t>06.01.2022 16:41:48</t>
  </si>
  <si>
    <t>06.01.2022 19:29:36</t>
  </si>
  <si>
    <t>GÜMÜLDÜR M-47 35-25-M00047_955263608_955263608</t>
  </si>
  <si>
    <t>06.01.2022 20:14:00</t>
  </si>
  <si>
    <t>06.01.2022 22:05:33</t>
  </si>
  <si>
    <t>TR-6 35-26-M00006_956614871_956614871</t>
  </si>
  <si>
    <t>12.01.2022 08:35:20</t>
  </si>
  <si>
    <t>12.01.2022 10:43:07</t>
  </si>
  <si>
    <t>TR-26 35-27-M00026_G_56364204_56364204</t>
  </si>
  <si>
    <t>15.01.2022 17:39:00</t>
  </si>
  <si>
    <t>15.01.2022 18:09:18</t>
  </si>
  <si>
    <t>GÜLBAHÇE TR-17 (TR-279) 35-19-L00279_A_56372129_56372129</t>
  </si>
  <si>
    <t>19.01.2022 21:51:21</t>
  </si>
  <si>
    <t>19.01.2022 22:34:36</t>
  </si>
  <si>
    <t>K-4032 35-01-K04032_912041206_912041206</t>
  </si>
  <si>
    <t>23.01.2022 17:05:00</t>
  </si>
  <si>
    <t>24.01.2022 00:12:00</t>
  </si>
  <si>
    <t>L-428 35-18-L00428_9551000_56369160_56369160</t>
  </si>
  <si>
    <t>27.01.2022 09:07:38</t>
  </si>
  <si>
    <t>27.01.2022 09:49:52</t>
  </si>
  <si>
    <t>TR-98 35-16-L00098_95000507080_95000507080</t>
  </si>
  <si>
    <t>21.01.2022 09:31:10</t>
  </si>
  <si>
    <t>21.01.2022 15:14:27</t>
  </si>
  <si>
    <t>ÇEPNİBEKTAŞ TR-1 45-83-L00300_955159521_955159521</t>
  </si>
  <si>
    <t>13.01.2022 17:46:48</t>
  </si>
  <si>
    <t>13.01.2022 18:45:08</t>
  </si>
  <si>
    <t>ÖZBEK TR-5 35-19-M00235_95000563425_95000563425</t>
  </si>
  <si>
    <t>04.01.2022 15:01:45</t>
  </si>
  <si>
    <t>04.01.2022 16:53:13</t>
  </si>
  <si>
    <t>KARABURUN BOZKÖY 35-21-L00053_953361271_953361271</t>
  </si>
  <si>
    <t>23.01.2022 23:35:22</t>
  </si>
  <si>
    <t>24.01.2022 01:03:34</t>
  </si>
  <si>
    <t>KERİMAĞA ORTAKÖY TR-1 45-78-M00785_49188997_56406082_56406082</t>
  </si>
  <si>
    <t>03.01.2022 16:19:51</t>
  </si>
  <si>
    <t>03.01.2022 17:35:28</t>
  </si>
  <si>
    <t>MURADİYE DM-7/1 45-71-M01854_DM-5/7 KÖK M01_2125935</t>
  </si>
  <si>
    <t>08.01.2022 13:18:01</t>
  </si>
  <si>
    <t>08.01.2022 14:45:00</t>
  </si>
  <si>
    <t>M-1201 35-10-M01201_C_56374757_56374757</t>
  </si>
  <si>
    <t>14.01.2022 11:32:53</t>
  </si>
  <si>
    <t>14.01.2022 13:07:24</t>
  </si>
  <si>
    <t>YENİKÖY TR-2 35-23-M00086_35-23-M00086_2376645</t>
  </si>
  <si>
    <t>13.01.2022 09:57:17</t>
  </si>
  <si>
    <t>13.01.2022 15:55:14</t>
  </si>
  <si>
    <t>ALİAĞA TR-43 DM 35-17-M00043_GÜZELHİSAR ÇIKIŞI M13_2315084</t>
  </si>
  <si>
    <t>27.01.2022 10:25:56</t>
  </si>
  <si>
    <t>27.01.2022 10:41:23</t>
  </si>
  <si>
    <t>K-1887 35-09-K01887_99368133_99368133</t>
  </si>
  <si>
    <t>08.01.2022 14:16:40</t>
  </si>
  <si>
    <t>08.01.2022 14:49:11</t>
  </si>
  <si>
    <t>K-1863 35-09-K01863_97778514_97778514</t>
  </si>
  <si>
    <t>14.01.2022 11:08:56</t>
  </si>
  <si>
    <t>14.01.2022 13:22:30</t>
  </si>
  <si>
    <t>SELAMPEN KÖK 35-26-M00926_İMPO-KALE-CENKÇİ-SELAMPEN M01_65890763</t>
  </si>
  <si>
    <t>23.01.2022 09:32:18</t>
  </si>
  <si>
    <t>23.01.2022 11:21:25</t>
  </si>
  <si>
    <t>K-3655 35-03-K03655_910365754_910365754</t>
  </si>
  <si>
    <t>11.01.2022 23:59:02</t>
  </si>
  <si>
    <t>12.01.2022 02:51:36</t>
  </si>
  <si>
    <t>TR-13 35-19-L00013_A_56370112_56370112</t>
  </si>
  <si>
    <t>11.01.2022 22:18:21</t>
  </si>
  <si>
    <t>11.01.2022 23:31:00</t>
  </si>
  <si>
    <t>ULUCAK TM 35-28-A00002_MENEMEN-1 M03_2313766</t>
  </si>
  <si>
    <t>08.01.2022 08:29:08</t>
  </si>
  <si>
    <t>08.01.2022 08:45:09</t>
  </si>
  <si>
    <t>ALAÇATI TM 35-18-A00005_URLA-1 M09_2311010</t>
  </si>
  <si>
    <t>09.01.2022 09:08:49</t>
  </si>
  <si>
    <t>09.01.2022 09:55:02</t>
  </si>
  <si>
    <t>M-331 35-02-M00331_915134737_915134737</t>
  </si>
  <si>
    <t>24.01.2022 07:11:48</t>
  </si>
  <si>
    <t>24.01.2022 09:00:16</t>
  </si>
  <si>
    <t>K-4601 35-04-K04601_910291410_910291410</t>
  </si>
  <si>
    <t>17.01.2022 09:14:12</t>
  </si>
  <si>
    <t>17.01.2022 10:37:38</t>
  </si>
  <si>
    <t>DÜVERLİK TR-2 35-26-M01233_B_66216658_66216658</t>
  </si>
  <si>
    <t>13.01.2022 17:55:35</t>
  </si>
  <si>
    <t>13.01.2022 19:16:53</t>
  </si>
  <si>
    <t>İĞDECİK KÖK 45-71-M00077_ŞEHİR-2 (TR-5) M04_72234121</t>
  </si>
  <si>
    <t>05.01.2022 06:02:15</t>
  </si>
  <si>
    <t>05.01.2022 06:03:05</t>
  </si>
  <si>
    <t>AVŞAR İM 45-83-A00002_F KOLU L03_81661008</t>
  </si>
  <si>
    <t>17.01.2022 09:41:45</t>
  </si>
  <si>
    <t>17.01.2022 10:15:00</t>
  </si>
  <si>
    <t>SELÇUK İM/DM 35-13-A00004_SELÇUK ZİRAİ SULAMA L05_65986069</t>
  </si>
  <si>
    <t>03.01.2022 16:10:08</t>
  </si>
  <si>
    <t>03.01.2022 16:18:54</t>
  </si>
  <si>
    <t>AHMETLİ İM 45-84-A00001_KÖY GRUBU L05_2314527</t>
  </si>
  <si>
    <t>18.01.2022 09:30:23</t>
  </si>
  <si>
    <t>18.01.2022 10:04:51</t>
  </si>
  <si>
    <t>K-816 35-04-K00816_35-04-K00816_2356856</t>
  </si>
  <si>
    <t>07.01.2022 09:32:38</t>
  </si>
  <si>
    <t>07.01.2022 10:07:24</t>
  </si>
  <si>
    <t>ALAŞEHİR DM-13/1 45-73-M01121__82473550_82473550</t>
  </si>
  <si>
    <t>27.01.2022 10:01:12</t>
  </si>
  <si>
    <t>27.01.2022 14:24:21</t>
  </si>
  <si>
    <t>HACIBABA TR-1 45-74-M00157_A_56353752_56353752</t>
  </si>
  <si>
    <t>21.01.2022 12:59:15</t>
  </si>
  <si>
    <t>21.01.2022 15:03:37</t>
  </si>
  <si>
    <t>TR-74 35-19-L00074_956678561_956678561</t>
  </si>
  <si>
    <t>03.01.2022 17:05:40</t>
  </si>
  <si>
    <t>03.01.2022 18:00:50</t>
  </si>
  <si>
    <t>TIRMANLAR TR-1 35-16-M00083_B_56394960_56394960</t>
  </si>
  <si>
    <t>13.01.2022 16:51:46</t>
  </si>
  <si>
    <t>13.01.2022 23:52:03</t>
  </si>
  <si>
    <t>ZEYTİNDAĞ DM 35-16-M00138_ZEYTİNDAĞ M05_76071852</t>
  </si>
  <si>
    <t>05.01.2022 09:26:13</t>
  </si>
  <si>
    <t>05.01.2022 09:36:00</t>
  </si>
  <si>
    <t>DM-14/3 45-71-M00387_B_60984657_60984657</t>
  </si>
  <si>
    <t>07.01.2022 09:04:49</t>
  </si>
  <si>
    <t>07.01.2022 15:35:29</t>
  </si>
  <si>
    <t>EYKO TR-2 35-30-M00028_C_56381626_56381626</t>
  </si>
  <si>
    <t>15.01.2022 11:38:26</t>
  </si>
  <si>
    <t>15.01.2022 12:42:26</t>
  </si>
  <si>
    <t>TR-106 ZEYTİNALANI 35-19-L00106_95000503430_95000503430</t>
  </si>
  <si>
    <t>24.01.2022 08:35:15</t>
  </si>
  <si>
    <t>24.01.2022 10:01:11</t>
  </si>
  <si>
    <t>K-3550 35-03-K03550_912652909_912652909</t>
  </si>
  <si>
    <t>02.01.2022 16:43:23</t>
  </si>
  <si>
    <t>02.01.2022 19:49:45</t>
  </si>
  <si>
    <t>TR-41 KÖK 45-78-L00041__56392314_56392314</t>
  </si>
  <si>
    <t>03.01.2022 18:20:45</t>
  </si>
  <si>
    <t>03.01.2022 19:19:08</t>
  </si>
  <si>
    <t>SEYREK TR-1 35-28-M00371_953387514_953387514</t>
  </si>
  <si>
    <t>15.01.2022 12:09:29</t>
  </si>
  <si>
    <t>15.01.2022 14:14:29</t>
  </si>
  <si>
    <t>ÇERKEZ MAHMUDİYE KÖYÜ TR-1 45-71-M01095_953214948_953214948</t>
  </si>
  <si>
    <t>31.01.2022 16:58:15</t>
  </si>
  <si>
    <t>31.01.2022 18:58:33</t>
  </si>
  <si>
    <t>K-37 35-04-K00037_98827066_98827066</t>
  </si>
  <si>
    <t>25.01.2022 14:38:25</t>
  </si>
  <si>
    <t>25.01.2022 16:56:21</t>
  </si>
  <si>
    <t>ÇAYAĞZI PASTAVLAR TR-11 35-31-L00291_956575269_956575269</t>
  </si>
  <si>
    <t>17.01.2022 11:09:00</t>
  </si>
  <si>
    <t>17.01.2022 13:17:35</t>
  </si>
  <si>
    <t>TR-97 35-16-L00097_953321237_953321237</t>
  </si>
  <si>
    <t>02.01.2022 16:02:08</t>
  </si>
  <si>
    <t>02.01.2022 16:52:05</t>
  </si>
  <si>
    <t>ARMUTLU TR-3 35-27-L00003_910506070_910506070</t>
  </si>
  <si>
    <t>04.01.2022 18:17:13</t>
  </si>
  <si>
    <t>04.01.2022 20:32:15</t>
  </si>
  <si>
    <t>M-2973 35-01-M02973_K_56361208_56361208</t>
  </si>
  <si>
    <t>18.01.2022 23:30:51</t>
  </si>
  <si>
    <t>19.01.2022 03:01:34</t>
  </si>
  <si>
    <t>K-4159 35-02-K04159_35-02-K04159_2347917</t>
  </si>
  <si>
    <t>24.01.2022 19:56:30</t>
  </si>
  <si>
    <t>24.01.2022 21:09:30</t>
  </si>
  <si>
    <t>DM-14/12A 45-71-M02425_953208616_953208616</t>
  </si>
  <si>
    <t>03.01.2022 19:41:00</t>
  </si>
  <si>
    <t>03.01.2022 21:03:41</t>
  </si>
  <si>
    <t>SELİMŞAHLAR TR-2 45-71-M00137_TOKİ M03_2080337</t>
  </si>
  <si>
    <t>18.01.2022 06:00:56</t>
  </si>
  <si>
    <t>18.01.2022 07:15:32</t>
  </si>
  <si>
    <t>L-493 (BALANBAKA-2) 35-18-L00493_950464889_950464889</t>
  </si>
  <si>
    <t>22.01.2022 10:09:47</t>
  </si>
  <si>
    <t>22.01.2022 17:45:36</t>
  </si>
  <si>
    <t>TR-2/3 45-83-L00003_95000510927_95000510927</t>
  </si>
  <si>
    <t>10.01.2022 22:27:55</t>
  </si>
  <si>
    <t>11.01.2022 00:10:23</t>
  </si>
  <si>
    <t>TR-1/126 (ESKİ 17) 45-83-M00126_955147435_955147435</t>
  </si>
  <si>
    <t>18.01.2022 15:13:33</t>
  </si>
  <si>
    <t>18.01.2022 17:02:35</t>
  </si>
  <si>
    <t>K-4042 35-02-K04042_G_56374499_56374499</t>
  </si>
  <si>
    <t>27.01.2022 20:36:43</t>
  </si>
  <si>
    <t>27.01.2022 21:41:36</t>
  </si>
  <si>
    <t>TR-71 35-16-L00071_A_56397129_56397129</t>
  </si>
  <si>
    <t>12.01.2022 07:53:42</t>
  </si>
  <si>
    <t>12.01.2022 11:51:14</t>
  </si>
  <si>
    <t>K-1103 35-02-K01103_99561321_99561321</t>
  </si>
  <si>
    <t>20.01.2022 13:48:48</t>
  </si>
  <si>
    <t>20.01.2022 16:57:09</t>
  </si>
  <si>
    <t>M-261 ULAMIŞ 35-14-M00261_956633797_956633797</t>
  </si>
  <si>
    <t>17.01.2022 17:48:16</t>
  </si>
  <si>
    <t>17.01.2022 18:31:58</t>
  </si>
  <si>
    <t>L-426 ESKİ GARAJ 35-18-L00426_A a2_5945324</t>
  </si>
  <si>
    <t>26.01.2022 12:00:27</t>
  </si>
  <si>
    <t>26.01.2022 14:37:28</t>
  </si>
  <si>
    <t>K-476 35-04-K00476_D_56381998_56381998</t>
  </si>
  <si>
    <t>11.01.2022 06:11:49</t>
  </si>
  <si>
    <t>11.01.2022 08:33:00</t>
  </si>
  <si>
    <t>M-2740 35-02-M02740_B_79573581_79573581</t>
  </si>
  <si>
    <t>15.01.2022 10:24:00</t>
  </si>
  <si>
    <t>15.01.2022 20:10:35</t>
  </si>
  <si>
    <t>K-1303 35-08-K01303_F_56380966_56380966</t>
  </si>
  <si>
    <t>19.01.2022 21:01:24</t>
  </si>
  <si>
    <t>19.01.2022 21:59:22</t>
  </si>
  <si>
    <t>SANDAL TR-2 45-77-M00011_945511047_945511047</t>
  </si>
  <si>
    <t>13.01.2022 18:22:00</t>
  </si>
  <si>
    <t>13.01.2022 20:23:57</t>
  </si>
  <si>
    <t>K-1940 35-09-K01940_35-09-K01940_2347226</t>
  </si>
  <si>
    <t>14.01.2022 13:12:33</t>
  </si>
  <si>
    <t>14.01.2022 18:03:01</t>
  </si>
  <si>
    <t>K-258 35-01-K00258_911473329_911473329</t>
  </si>
  <si>
    <t>18.01.2022 19:31:58</t>
  </si>
  <si>
    <t>19.01.2022 01:46:18</t>
  </si>
  <si>
    <t>HACIHAMZALAR TR-1 35-16-M00104_47479514_56396748_56396748</t>
  </si>
  <si>
    <t>12.01.2022 10:35:21</t>
  </si>
  <si>
    <t>12.01.2022 21:06:53</t>
  </si>
  <si>
    <t>ÇUKURALTI M-11 35-25-M00057_35-25-M00057_2376929</t>
  </si>
  <si>
    <t>24.01.2022 23:53:17</t>
  </si>
  <si>
    <t>25.01.2022 00:44:12</t>
  </si>
  <si>
    <t>KİPA DM 35-26-M00283_PANCAR-5 (YAZIBAŞI-3) M08_2122327</t>
  </si>
  <si>
    <t>16.01.2022 10:31:53</t>
  </si>
  <si>
    <t>16.01.2022 10:33:17</t>
  </si>
  <si>
    <t>ÇAYBAŞI YOLU TR-2 35-26-M01195_7379059_56358684_56358684</t>
  </si>
  <si>
    <t>23.01.2022 22:19:57</t>
  </si>
  <si>
    <t>23.01.2022 22:58:02</t>
  </si>
  <si>
    <t>MORDOĞAN TR-3 35-21-L00141_B_56375590_56375590</t>
  </si>
  <si>
    <t>25.01.2022 14:06:02</t>
  </si>
  <si>
    <t>25.01.2022 14:56:17</t>
  </si>
  <si>
    <t>M-113 KAVAKDERE 35-14-M00113_95000622313_95000622313</t>
  </si>
  <si>
    <t>08.01.2022 14:33:45</t>
  </si>
  <si>
    <t>08.01.2022 15:36:25</t>
  </si>
  <si>
    <t>_10842457_56359247_56359247</t>
  </si>
  <si>
    <t>18.01.2022 10:49:00</t>
  </si>
  <si>
    <t>18.01.2022 16:41:00</t>
  </si>
  <si>
    <t>TR-161 KALABAK MAHALLESİ 35-19-L00161_956697950_956697950</t>
  </si>
  <si>
    <t>04.01.2022 21:31:24</t>
  </si>
  <si>
    <t>04.01.2022 23:01:47</t>
  </si>
  <si>
    <t>DM-25/17-A 45-71-M00054_953195594_953195594</t>
  </si>
  <si>
    <t>07.01.2022 11:01:00</t>
  </si>
  <si>
    <t>07.01.2022 16:26:38</t>
  </si>
  <si>
    <t>L-236 35-18-L00236_950451271_950451271</t>
  </si>
  <si>
    <t>31.01.2022 14:03:05</t>
  </si>
  <si>
    <t>31.01.2022 16:35:48</t>
  </si>
  <si>
    <t>_B_56387035_56387035</t>
  </si>
  <si>
    <t>13.01.2022 10:36:00</t>
  </si>
  <si>
    <t>13.01.2022 12:15:48</t>
  </si>
  <si>
    <t>IŞIKLAR TM 35-02-A00006_TR-A M20_2308409</t>
  </si>
  <si>
    <t>TEİAŞ Trafo Arızası</t>
  </si>
  <si>
    <t>İletim</t>
  </si>
  <si>
    <t>21.01.2022 11:31:42</t>
  </si>
  <si>
    <t>21.01.2022 12:07:00</t>
  </si>
  <si>
    <t>DM-1/74 35-29-M00074_35-29-M00074_72186528</t>
  </si>
  <si>
    <t>22.01.2022 09:18:08</t>
  </si>
  <si>
    <t>22.01.2022 17:07:56</t>
  </si>
  <si>
    <t>YUSUF DEDE GRB TR 35-30-M00093_35-30-M00093_2347456</t>
  </si>
  <si>
    <t>14.01.2022 14:10:00</t>
  </si>
  <si>
    <t>14.01.2022 15:23:21</t>
  </si>
  <si>
    <t>K-290 35-01-K00290_910890570_910890570</t>
  </si>
  <si>
    <t>24.01.2022 09:36:28</t>
  </si>
  <si>
    <t>24.01.2022 11:35:38</t>
  </si>
  <si>
    <t>K-2353 35-02-K02353_35-02-K02353_82145558</t>
  </si>
  <si>
    <t>20.01.2022 11:59:37</t>
  </si>
  <si>
    <t>20.01.2022 14:03:16</t>
  </si>
  <si>
    <t>ALAŞEHİR TR-29 45-73-M00029_A_56400359_56400359</t>
  </si>
  <si>
    <t>31.01.2022 09:15:18</t>
  </si>
  <si>
    <t>31.01.2022 17:07:18</t>
  </si>
  <si>
    <t>EMİRALEM TR-5 35-28-M00501_C_56359549_56359549</t>
  </si>
  <si>
    <t>05.01.2022 10:14:28</t>
  </si>
  <si>
    <t>05.01.2022 16:54:54</t>
  </si>
  <si>
    <t>GÖRDES TR-6 45-75-M00006_C C01_66053792</t>
  </si>
  <si>
    <t>26.01.2022 20:24:25</t>
  </si>
  <si>
    <t>26.01.2022 21:34:14</t>
  </si>
  <si>
    <t>ÇOBANLAR SUBATAN TR-1 35-15-L00358_B_56371078_56371078</t>
  </si>
  <si>
    <t>13.01.2022 20:15:35</t>
  </si>
  <si>
    <t>13.01.2022 23:31:37</t>
  </si>
  <si>
    <t>K-162 35-01-K00162_911529792_911529792</t>
  </si>
  <si>
    <t>06.01.2022 06:18:23</t>
  </si>
  <si>
    <t>06.01.2022 09:25:23</t>
  </si>
  <si>
    <t>KABAKUM KÖK-9 35-30-L00126_İSLAMLAR L02_72067069</t>
  </si>
  <si>
    <t>10.01.2022 13:05:20</t>
  </si>
  <si>
    <t>10.01.2022 13:39:57</t>
  </si>
  <si>
    <t>YENİKENT TR-1 35-16-M00026_953329697_953329697</t>
  </si>
  <si>
    <t>24.01.2022 11:43:51</t>
  </si>
  <si>
    <t>24.01.2022 12:41:09</t>
  </si>
  <si>
    <t>SÖĞÜTÇÜK TR-1 45-82-M00195_DIREK TIPI TRAFO HUCRESI H01_2091794</t>
  </si>
  <si>
    <t>13.01.2022 10:49:10</t>
  </si>
  <si>
    <t>13.01.2022 12:34:04</t>
  </si>
  <si>
    <t>K-2823 35-02-K02823_B_56379356_56379356</t>
  </si>
  <si>
    <t>04.01.2022 09:00:26</t>
  </si>
  <si>
    <t>04.01.2022 17:02:55</t>
  </si>
  <si>
    <t>DM-21/03(CUMDURİYET MAH. MUHT.) 45-71-M00469_953193580_953193580</t>
  </si>
  <si>
    <t>27.01.2022 17:58:43</t>
  </si>
  <si>
    <t>27.01.2022 19:30:13</t>
  </si>
  <si>
    <t>KURUCUOVA TR-8 35-15-L00249_B_56361727_56361727</t>
  </si>
  <si>
    <t>23.01.2022 12:16:00</t>
  </si>
  <si>
    <t>23.01.2022 14:34:09</t>
  </si>
  <si>
    <t>TR-1/64 DM 45-72-M00064_TR-1/47(DM-02) ŞEHİR-1 M04_66484383</t>
  </si>
  <si>
    <t>16.01.2022 09:02:07</t>
  </si>
  <si>
    <t>16.01.2022 09:05:00</t>
  </si>
  <si>
    <t>DEĞİRMENDERE DM 35-22-M00085_ÇAMÖNÜ - ATAKÖY M09_50066540</t>
  </si>
  <si>
    <t>21.01.2022 09:00:24</t>
  </si>
  <si>
    <t>21.01.2022 09:46:00</t>
  </si>
  <si>
    <t>BÜYÜKBELEN TR-4 45-80-M00099_956549937_956549937</t>
  </si>
  <si>
    <t>17.01.2022 12:05:48</t>
  </si>
  <si>
    <t>17.01.2022 14:06:10</t>
  </si>
  <si>
    <t>M-396 35-09-M00396_B_56389680_56389680</t>
  </si>
  <si>
    <t>14.01.2022 09:25:23</t>
  </si>
  <si>
    <t>14.01.2022 10:59:44</t>
  </si>
  <si>
    <t>M-255 35-09-M00255_DIREK TIPI TRAFO HUCRESI H01_2066435</t>
  </si>
  <si>
    <t>06.01.2022 11:14:51</t>
  </si>
  <si>
    <t>06.01.2022 12:46:19</t>
  </si>
  <si>
    <t>ATAKÖY TR-7 35-22-M00177_955282316_955282316</t>
  </si>
  <si>
    <t>11.01.2022 13:17:19</t>
  </si>
  <si>
    <t>11.01.2022 15:19:39</t>
  </si>
  <si>
    <t>K-1229 35-01-K01229_911064003_911064003</t>
  </si>
  <si>
    <t>01.01.2022 12:51:29</t>
  </si>
  <si>
    <t>01.01.2022 15:04:17</t>
  </si>
  <si>
    <t>YAHŞELLİ DM-5 35-28-M00882_DM-4 M08_66820030</t>
  </si>
  <si>
    <t>19.01.2022 14:26:15</t>
  </si>
  <si>
    <t>19.01.2022 15:08:58</t>
  </si>
  <si>
    <t>KIRKAĞAÇ OTOYOL DM 45-76-M00235_AKHİSAR ÇIKIŞ M03_66021026</t>
  </si>
  <si>
    <t>28.01.2022 18:40:36</t>
  </si>
  <si>
    <t>28.01.2022 18:57:43</t>
  </si>
  <si>
    <t>FUNDACIK KÖK 45-75-M00068_HatBaşıAyırıcı_53135613 M03_53135613</t>
  </si>
  <si>
    <t>12.01.2022 14:39:27</t>
  </si>
  <si>
    <t>12.01.2022 19:03:40</t>
  </si>
  <si>
    <t>DM02/TR19 BİNA ALTI TR 45-73-M00010_45-73-M00010_66803516</t>
  </si>
  <si>
    <t>AG Pano Arızası</t>
  </si>
  <si>
    <t>25.01.2022 15:00:01</t>
  </si>
  <si>
    <t>25.01.2022 20:39:39</t>
  </si>
  <si>
    <t>ALAŞEHİR TR-16 45-73-M00016_945683922_945683922</t>
  </si>
  <si>
    <t>12.01.2022 15:11:00</t>
  </si>
  <si>
    <t>12.01.2022 16:01:03</t>
  </si>
  <si>
    <t>URGANLI TR-2 45-83-M00570_URGANLI TR-1 KÖK M01_2103497</t>
  </si>
  <si>
    <t>21.01.2022 09:22:34</t>
  </si>
  <si>
    <t>21.01.2022 10:48:34</t>
  </si>
  <si>
    <t>PAYAMLI M-2 35-25-M00177_95001243746_95001243746</t>
  </si>
  <si>
    <t>17.01.2022 12:39:26</t>
  </si>
  <si>
    <t>17.01.2022 15:48:42</t>
  </si>
  <si>
    <t>K-4165 35-09-K04165_912645959_912645959</t>
  </si>
  <si>
    <t>26.01.2022 14:03:53</t>
  </si>
  <si>
    <t>26.01.2022 19:34:42</t>
  </si>
  <si>
    <t>TR-129 35-19-L00129_956665162_956665162</t>
  </si>
  <si>
    <t>04.01.2022 15:57:20</t>
  </si>
  <si>
    <t>04.01.2022 18:27:13</t>
  </si>
  <si>
    <t>TR-122 35-15-M00122_48853465_56371429_56371429</t>
  </si>
  <si>
    <t>27.01.2022 13:45:26</t>
  </si>
  <si>
    <t>27.01.2022 15:36:32</t>
  </si>
  <si>
    <t>ERGENEKON TR-1 45-83-L00138__72374847_72374847</t>
  </si>
  <si>
    <t>01.01.2022 13:29:26</t>
  </si>
  <si>
    <t>01.01.2022 15:52:11</t>
  </si>
  <si>
    <t>KARABURUN GIS TM 35-19-A00008_EĞLENHOCA M04_2072605</t>
  </si>
  <si>
    <t>OG Klemens Arızası</t>
  </si>
  <si>
    <t>07.01.2022 12:20:00</t>
  </si>
  <si>
    <t>07.01.2022 14:30:12</t>
  </si>
  <si>
    <t>SELÇİKLİ TR-2 45-72-L00164__72373609_72373609</t>
  </si>
  <si>
    <t>09.01.2022 20:25:45</t>
  </si>
  <si>
    <t>09.01.2022 22:28:13</t>
  </si>
  <si>
    <t>TR-46 35-15-L00046_48874576_56365064_56365064</t>
  </si>
  <si>
    <t>16.01.2022 14:42:00</t>
  </si>
  <si>
    <t>16.01.2022 15:02:51</t>
  </si>
  <si>
    <t>K-446 35-01-K00446_35-01-K00446_2375441</t>
  </si>
  <si>
    <t>24.01.2022 10:02:41</t>
  </si>
  <si>
    <t>24.01.2022 12:16:17</t>
  </si>
  <si>
    <t>KEMALPAŞA TM 35-27-A00002_IŞIKLAR-1 M03_2319664</t>
  </si>
  <si>
    <t>30.01.2022 09:26:03</t>
  </si>
  <si>
    <t>30.01.2022 13:04:45</t>
  </si>
  <si>
    <t>GELENBE TR-2 45-76-L00061_955252225_955252225</t>
  </si>
  <si>
    <t>25.01.2022 16:26:34</t>
  </si>
  <si>
    <t>25.01.2022 18:11:47</t>
  </si>
  <si>
    <t>KALİTE KÖK 35-26-M00860_ONUR ACAR-ÇALIŞKANLAR M03_65889147</t>
  </si>
  <si>
    <t>22.01.2022 08:28:29</t>
  </si>
  <si>
    <t>22.01.2022 09:42:51</t>
  </si>
  <si>
    <t>MORDOĞAN TR-28 35-21-L00156_953364769_953364769</t>
  </si>
  <si>
    <t>14.01.2022 13:41:50</t>
  </si>
  <si>
    <t>14.01.2022 21:02:27</t>
  </si>
  <si>
    <t>K-254 35-04-K00254_A A3_5883969</t>
  </si>
  <si>
    <t>11.01.2022 19:30:31</t>
  </si>
  <si>
    <t>11.01.2022 20:51:17</t>
  </si>
  <si>
    <t>TR-48 35-30-L00048_43004572_56367256_56367256</t>
  </si>
  <si>
    <t>07.01.2022 14:57:00</t>
  </si>
  <si>
    <t>07.01.2022 17:06:00</t>
  </si>
  <si>
    <t>K-4791 35-04-K04791_913297379_913297379</t>
  </si>
  <si>
    <t>12.01.2022 16:49:15</t>
  </si>
  <si>
    <t>12.01.2022 18:38:53</t>
  </si>
  <si>
    <t>PINARLI KÖK 35-20-M00085_TR-6 - TR-7 M06_72358823</t>
  </si>
  <si>
    <t>21.01.2022 11:00:00</t>
  </si>
  <si>
    <t>21.01.2022 12:13:25</t>
  </si>
  <si>
    <t>EYKO TR-2 35-30-M00028_A_60983289_60983289</t>
  </si>
  <si>
    <t>13.01.2022 18:06:15</t>
  </si>
  <si>
    <t>13.01.2022 23:40:08</t>
  </si>
  <si>
    <t>K-3556 35-01-K03556_B_56380805_56380805</t>
  </si>
  <si>
    <t>26.01.2022 15:24:56</t>
  </si>
  <si>
    <t>26.01.2022 18:05:41</t>
  </si>
  <si>
    <t>ALAŞEHİR TR-73 45-73-M00073_B_56355415_56355415</t>
  </si>
  <si>
    <t>10.01.2022 18:10:06</t>
  </si>
  <si>
    <t>10.01.2022 19:10:47</t>
  </si>
  <si>
    <t>L-476 MAMURBABA YENİ KABİN 35-18-L00476_950463051_950463051</t>
  </si>
  <si>
    <t>28.01.2022 15:49:14</t>
  </si>
  <si>
    <t>28.01.2022 18:42:41</t>
  </si>
  <si>
    <t>K-4729 35-04-K04729_35-04-K04729_2355036</t>
  </si>
  <si>
    <t>15.01.2022 14:17:52</t>
  </si>
  <si>
    <t>15.01.2022 22:25:19</t>
  </si>
  <si>
    <t>K-1424 35-04-K01424_D_56371541_56371541</t>
  </si>
  <si>
    <t>25.01.2022 00:07:42</t>
  </si>
  <si>
    <t>25.01.2022 05:33:07</t>
  </si>
  <si>
    <t>M-1385 35-02-M01385_A_56362845_56362845</t>
  </si>
  <si>
    <t>13.01.2022 07:20:39</t>
  </si>
  <si>
    <t>13.01.2022 09:01:27</t>
  </si>
  <si>
    <t>GÖLCÜK DM 35-15-L01153_SUBATAN L04_67177020</t>
  </si>
  <si>
    <t>18.01.2022 12:10:00</t>
  </si>
  <si>
    <t>18.01.2022 12:12:00</t>
  </si>
  <si>
    <t>DM-5/TR13 (TR-57) ALPKENT 35-26-M00057_95000656810_95000656810</t>
  </si>
  <si>
    <t>23.01.2022 20:29:10</t>
  </si>
  <si>
    <t>23.01.2022 21:23:22</t>
  </si>
  <si>
    <t>PANCAR KÖK 35-26-M00891_ARSLANLAR-PANCAR ENH M05_2123352</t>
  </si>
  <si>
    <t>31.01.2022 10:18:45</t>
  </si>
  <si>
    <t>31.01.2022 10:34:00</t>
  </si>
  <si>
    <t>TORBALI DM 35-26-M00001_956618036_956618036</t>
  </si>
  <si>
    <t>21.01.2022 21:19:15</t>
  </si>
  <si>
    <t>21.01.2022 22:45:43</t>
  </si>
  <si>
    <t>KÖSEDERE TR-2 35-21-L00125_B_56376252_56376252</t>
  </si>
  <si>
    <t>13.01.2022 15:35:32</t>
  </si>
  <si>
    <t>13.01.2022 23:53:18</t>
  </si>
  <si>
    <t>AKÖREN TR-19 KÖK 45-78-M00974_ÇOBANOĞLU M01_66244827</t>
  </si>
  <si>
    <t>07.01.2022 10:02:26</t>
  </si>
  <si>
    <t>07.01.2022 11:08:30</t>
  </si>
  <si>
    <t>K-3844 35-04-K03844_A 3844 A1B_5831171</t>
  </si>
  <si>
    <t>24.01.2022 19:17:50</t>
  </si>
  <si>
    <t>24.01.2022 21:39:39</t>
  </si>
  <si>
    <t>TR-337 35-19-L00371_95001235374_95001235374</t>
  </si>
  <si>
    <t>12.01.2022 13:06:59</t>
  </si>
  <si>
    <t>12.01.2022 17:57:44</t>
  </si>
  <si>
    <t>YENİ ŞAKRAN TR-19 35-17-M00216_950308587_950308587</t>
  </si>
  <si>
    <t>02.01.2022 13:48:18</t>
  </si>
  <si>
    <t>02.01.2022 14:55:44</t>
  </si>
  <si>
    <t>M-1242 35-01-M01242_912800079_912800079</t>
  </si>
  <si>
    <t>10.01.2022 14:22:10</t>
  </si>
  <si>
    <t>10.01.2022 16:03:41</t>
  </si>
  <si>
    <t>KOZBEYLİ TR-3 35-23-M00072_42098144_56406101_56406101</t>
  </si>
  <si>
    <t>22.01.2022 20:05:14</t>
  </si>
  <si>
    <t>22.01.2022 21:59:25</t>
  </si>
  <si>
    <t>L-234 35-18-L00234__78583933_78583933</t>
  </si>
  <si>
    <t>14.01.2022 10:29:56</t>
  </si>
  <si>
    <t>14.01.2022 12:18:57</t>
  </si>
  <si>
    <t>TIRMANLAR DM 35-16-M00171_KIRCALAR DM M02_72041536</t>
  </si>
  <si>
    <t>19.01.2022 09:01:17</t>
  </si>
  <si>
    <t>19.01.2022 17:30:08</t>
  </si>
  <si>
    <t>M-192 35-02-M00192_35-02-M00192_2354148</t>
  </si>
  <si>
    <t>11.01.2022 14:43:11</t>
  </si>
  <si>
    <t>11.01.2022 15:27:27</t>
  </si>
  <si>
    <t>L-110 BEYLER KÖYÜ 35-14-L00110_35-14-L00110_2355431</t>
  </si>
  <si>
    <t>15.01.2022 09:53:01</t>
  </si>
  <si>
    <t>15.01.2022 15:55:05</t>
  </si>
  <si>
    <t>DM-3/TR-3 35-13-M00055_946422098_946422098</t>
  </si>
  <si>
    <t>04.01.2022 10:12:10</t>
  </si>
  <si>
    <t>04.01.2022 14:39:13</t>
  </si>
  <si>
    <t>TR-25 35-19-L00025_8164569_56394796_56394796</t>
  </si>
  <si>
    <t>26.01.2022 12:03:37</t>
  </si>
  <si>
    <t>26.01.2022 14:02:49</t>
  </si>
  <si>
    <t>GEDİK TR-4 35-31-L00134_35-31-L00134_2364011</t>
  </si>
  <si>
    <t>14.01.2022 09:13:25</t>
  </si>
  <si>
    <t>14.01.2022 17:16:13</t>
  </si>
  <si>
    <t>DEMİRCİ KÖK 35-26-M00779_HatBaşıAyırıcı_52993244 M06_52993244</t>
  </si>
  <si>
    <t>07.01.2022 09:52:06</t>
  </si>
  <si>
    <t>07.01.2022 13:54:15</t>
  </si>
  <si>
    <t>K-2 35-01-K00002_M_56377436_56377436</t>
  </si>
  <si>
    <t>28.01.2022 20:36:36</t>
  </si>
  <si>
    <t>29.01.2022 00:59:49</t>
  </si>
  <si>
    <t>TİRE İM-DM-1 35-29-A00001_MAHMUTLAR L13_2060147</t>
  </si>
  <si>
    <t>24.01.2022 08:33:36</t>
  </si>
  <si>
    <t>24.01.2022 08:47:00</t>
  </si>
  <si>
    <t>KALEMOĞLU KÖK 45-75-M00069_HatBaşıAyırıcı_53134975 M04_53134975</t>
  </si>
  <si>
    <t>12.01.2022 16:41:34</t>
  </si>
  <si>
    <t>12.01.2022 19:54:02</t>
  </si>
  <si>
    <t>TİRE TM 35-29-A00003_SELATİN TÜNELİ M19_2313884</t>
  </si>
  <si>
    <t>07.01.2022 10:16:20</t>
  </si>
  <si>
    <t>07.01.2022 11:06:16</t>
  </si>
  <si>
    <t>ÇAYBAŞI YOLU TR-2 35-26-M01195_6712520_56358998_56358998</t>
  </si>
  <si>
    <t>28.01.2022 19:43:08</t>
  </si>
  <si>
    <t>28.01.2022 20:54:26</t>
  </si>
  <si>
    <t>SOMA TR-20/1 45-82-M00111_TR-22/1 M01_72184540</t>
  </si>
  <si>
    <t>01.01.2022 10:14:01</t>
  </si>
  <si>
    <t>01.01.2022 10:17:09</t>
  </si>
  <si>
    <t>KAYMAKÇI TR-18 35-15-M00252_DAĞITIM TRAFO TR-18 M04_67038444</t>
  </si>
  <si>
    <t>OG Kademe Ayarı</t>
  </si>
  <si>
    <t>16.01.2022 16:18:00</t>
  </si>
  <si>
    <t>16.01.2022 16:54:20</t>
  </si>
  <si>
    <t>DM-21/19 (BATI SK) 45-71-M00468_A_56397158_56397158</t>
  </si>
  <si>
    <t>24.01.2022 09:17:33</t>
  </si>
  <si>
    <t>24.01.2022 16:53:59</t>
  </si>
  <si>
    <t>M-2212 DOĞANCILAR TR-1 35-03-M02212_35-03-M02212_2367208</t>
  </si>
  <si>
    <t>14.01.2022 09:47:40</t>
  </si>
  <si>
    <t>14.01.2022 17:07:46</t>
  </si>
  <si>
    <t>SALUR KÖK 45-75-M00062_HatBaşıAyırıcı_53135664 M03_53135664</t>
  </si>
  <si>
    <t>21.01.2022 21:25:57</t>
  </si>
  <si>
    <t>21.01.2022 22:42:02</t>
  </si>
  <si>
    <t>BAYINDIR İM 35-20-A00001_GENCER L14_2313511</t>
  </si>
  <si>
    <t>26.01.2022 04:07:57</t>
  </si>
  <si>
    <t>26.01.2022 04:28:00</t>
  </si>
  <si>
    <t>DM-21/20(TARIK ALMIŞ) 45-71-M00477_45-71-M00477_72108792</t>
  </si>
  <si>
    <t>14.01.2022 09:29:00</t>
  </si>
  <si>
    <t>14.01.2022 17:36:11</t>
  </si>
  <si>
    <t>M-2188 KARAAĞAÇ TR-1 35-03-M02188_910465859_910465859</t>
  </si>
  <si>
    <t>24.01.2022 11:56:46</t>
  </si>
  <si>
    <t>24.01.2022 14:14:06</t>
  </si>
  <si>
    <t>TR-48 TEKEL 35-19-L00048_D D01b_78937719</t>
  </si>
  <si>
    <t>16.01.2022 20:26:57</t>
  </si>
  <si>
    <t>16.01.2022 21:55:56</t>
  </si>
  <si>
    <t>L-434 MENDERES BP 35-18-L00434_950456935_950456935</t>
  </si>
  <si>
    <t>24.01.2022 11:34:11</t>
  </si>
  <si>
    <t>24.01.2022 13:12:46</t>
  </si>
  <si>
    <t>TİRE DM2/6 35-29-L00025_950325116_950325116</t>
  </si>
  <si>
    <t>06.01.2022 21:21:11</t>
  </si>
  <si>
    <t>06.01.2022 22:22:36</t>
  </si>
  <si>
    <t>K-1744 35-01-K01744_913501351_913501351</t>
  </si>
  <si>
    <t>01.01.2022 09:18:00</t>
  </si>
  <si>
    <t>01.01.2022 11:15:30</t>
  </si>
  <si>
    <t>L-130 35-18-L00130_950438970_950438970</t>
  </si>
  <si>
    <t>03.01.2022 18:16:20</t>
  </si>
  <si>
    <t>03.01.2022 20:33:59</t>
  </si>
  <si>
    <t>M-1921 35-02-M01921_915170412_915170412</t>
  </si>
  <si>
    <t>19.01.2022 09:57:48</t>
  </si>
  <si>
    <t>19.01.2022 16:34:58</t>
  </si>
  <si>
    <t>TR-292 (İM-1/TR-2) 35-19-L00292_50031814 D04_50032195</t>
  </si>
  <si>
    <t>16.01.2022 23:13:33</t>
  </si>
  <si>
    <t>17.01.2022 03:09:06</t>
  </si>
  <si>
    <t>TR-1/33 45-72-M00033_956530980_956530980</t>
  </si>
  <si>
    <t>03.01.2022 16:39:23</t>
  </si>
  <si>
    <t>03.01.2022 18:03:12</t>
  </si>
  <si>
    <t>M-2425 35-04-M02425_910021668_910021668</t>
  </si>
  <si>
    <t>19.01.2022 10:26:18</t>
  </si>
  <si>
    <t>19.01.2022 11:18:48</t>
  </si>
  <si>
    <t>DM06/TR-5A 45-73-M00090_B b2_45147589</t>
  </si>
  <si>
    <t>19.01.2022 11:00:00</t>
  </si>
  <si>
    <t>19.01.2022 15:43:43</t>
  </si>
  <si>
    <t>M-2373 35-02-M02373_910027587_910027587</t>
  </si>
  <si>
    <t>23.01.2022 19:32:12</t>
  </si>
  <si>
    <t>23.01.2022 20:47:12</t>
  </si>
  <si>
    <t>SÜLEYMANLI KÖK 45-72-L00299_DAĞITIM TRAFOSU SÜLEYMANLI KÖK L06_2105420</t>
  </si>
  <si>
    <t>12.01.2022 19:18:48</t>
  </si>
  <si>
    <t>12.01.2022 19:52:42</t>
  </si>
  <si>
    <t>KÖSELER ÇATALÇEŞME TR-1 45-75-M00175_B_56391990_56391990</t>
  </si>
  <si>
    <t>25.01.2022 18:51:37</t>
  </si>
  <si>
    <t>25.01.2022 20:23:54</t>
  </si>
  <si>
    <t>M-1921 35-02-M01921_941985701_941985701</t>
  </si>
  <si>
    <t>18.01.2022 16:14:48</t>
  </si>
  <si>
    <t>19.01.2022 00:55:49</t>
  </si>
  <si>
    <t>GÖKÇEN DM 35-29-M00123_SEYREKLİ M03_2328952</t>
  </si>
  <si>
    <t>17.01.2022 09:08:26</t>
  </si>
  <si>
    <t>17.01.2022 15:58:18</t>
  </si>
  <si>
    <t>K-469 35-02-K00469_910064997_910064997</t>
  </si>
  <si>
    <t>01.01.2022 13:55:21</t>
  </si>
  <si>
    <t>01.01.2022 16:26:57</t>
  </si>
  <si>
    <t>SARUHANLI TR-15 45-80-M00015_956558767_956558767</t>
  </si>
  <si>
    <t>24.01.2022 16:03:41</t>
  </si>
  <si>
    <t>24.01.2022 19:27:29</t>
  </si>
  <si>
    <t>DM4/20A 45-71-M02019_953246080_953246080</t>
  </si>
  <si>
    <t>12.01.2022 20:24:00</t>
  </si>
  <si>
    <t>12.01.2022 22:31:28</t>
  </si>
  <si>
    <t>DM-3/19 35-19-M00019_7424602_56375067_56375067</t>
  </si>
  <si>
    <t>25.01.2022 20:28:07</t>
  </si>
  <si>
    <t>25.01.2022 21:35:12</t>
  </si>
  <si>
    <t>K-2 35-01-K00002_35-01-K00002_2374436</t>
  </si>
  <si>
    <t>13.01.2022 23:22:02</t>
  </si>
  <si>
    <t>13.01.2022 23:46:46</t>
  </si>
  <si>
    <t>L-416 KAPALI SPOR SALONU 35-18-L00416_950451155_950451155</t>
  </si>
  <si>
    <t>28.01.2022 11:26:27</t>
  </si>
  <si>
    <t>28.01.2022 18:26:12</t>
  </si>
  <si>
    <t>TR-2/104-1 45-83-L00460_955141872_955141872</t>
  </si>
  <si>
    <t>14.01.2022 14:00:36</t>
  </si>
  <si>
    <t>14.01.2022 19:02:47</t>
  </si>
  <si>
    <t>MENEMEN TR-35 35-28-L00035_953375124_953375124</t>
  </si>
  <si>
    <t>24.01.2022 13:46:15</t>
  </si>
  <si>
    <t>24.01.2022 16:59:36</t>
  </si>
  <si>
    <t>M-1871 35-01-M01871_A_56379729_56379729</t>
  </si>
  <si>
    <t>26.01.2022 19:24:26</t>
  </si>
  <si>
    <t>26.01.2022 22:16:08</t>
  </si>
  <si>
    <t>_953291817_953291817</t>
  </si>
  <si>
    <t>31.01.2022 16:49:29</t>
  </si>
  <si>
    <t>31.01.2022 17:41:12</t>
  </si>
  <si>
    <t>M-2542 35-02-M02542_913417541_913417541</t>
  </si>
  <si>
    <t>04.01.2022 18:26:34</t>
  </si>
  <si>
    <t>04.01.2022 19:56:32</t>
  </si>
  <si>
    <t>SÖĞÜTÖREN TR-1 35-20-L00347_35-20-L00347_2360688</t>
  </si>
  <si>
    <t>06.01.2022 17:22:45</t>
  </si>
  <si>
    <t>06.01.2022 17:55:04</t>
  </si>
  <si>
    <t>M-215(DM-3/13) 35-09-M00215_C c2b_5883065</t>
  </si>
  <si>
    <t>24.01.2022 19:57:03</t>
  </si>
  <si>
    <t>24.01.2022 22:26:57</t>
  </si>
  <si>
    <t>TR-2/22 45-72-L00022_915946432_915946432</t>
  </si>
  <si>
    <t>12.01.2022 22:52:35</t>
  </si>
  <si>
    <t>13.01.2022 01:07:31</t>
  </si>
  <si>
    <t>ÇEŞME İM 35-18-A00001_OVACIK L08_2053078</t>
  </si>
  <si>
    <t>16.01.2022 02:50:35</t>
  </si>
  <si>
    <t>16.01.2022 02:57:00</t>
  </si>
  <si>
    <t>K-930 35-04-K00930_DAĞITIM TRAFOSU K01_72001430</t>
  </si>
  <si>
    <t>26.01.2022 09:20:22</t>
  </si>
  <si>
    <t>26.01.2022 12:03:47</t>
  </si>
  <si>
    <t>BAŞARAN TR-4 35-31-L00073_47942826_56371102_56371102</t>
  </si>
  <si>
    <t>13.01.2022 19:19:50</t>
  </si>
  <si>
    <t>13.01.2022 20:55:23</t>
  </si>
  <si>
    <t>04.01.2022 14:16:39</t>
  </si>
  <si>
    <t>04.01.2022 15:53:09</t>
  </si>
  <si>
    <t>SARIKAYA MERKEZ TR-1 35-32-L00063_946409839_946409839</t>
  </si>
  <si>
    <t>07.01.2022 14:15:37</t>
  </si>
  <si>
    <t>07.01.2022 14:58:19</t>
  </si>
  <si>
    <t>MURADİYE DM 45-71-M00006_ORMAN FİDANLIĞI M12_2077013</t>
  </si>
  <si>
    <t>31.01.2022 18:42:27</t>
  </si>
  <si>
    <t>31.01.2022 19:02:33</t>
  </si>
  <si>
    <t>MÜTEVELLİ KÖK 45-80-M00100_MÜTEVELLİ ŞEHİR-2(MÜTEVELLİ TR-5/TR-6/TR-7) M04_72196215</t>
  </si>
  <si>
    <t>29.01.2022 17:32:31</t>
  </si>
  <si>
    <t>29.01.2022 18:55:41</t>
  </si>
  <si>
    <t>URLA İM 35-19-A00001_TR-2 ŞEHİR FİDERİ L02_2048623</t>
  </si>
  <si>
    <t>10.01.2022 14:03:31</t>
  </si>
  <si>
    <t>10.01.2022 14:08:05</t>
  </si>
  <si>
    <t>ÇAMAVLU TR-2 35-16-M00124_47470359_56399027_56399027</t>
  </si>
  <si>
    <t>12.01.2022 07:23:17</t>
  </si>
  <si>
    <t>12.01.2022 18:05:52</t>
  </si>
  <si>
    <t>29.01.2022 04:47:24</t>
  </si>
  <si>
    <t>29.01.2022 05:42:06</t>
  </si>
  <si>
    <t>TR-55 35-30-L00055_A_56367239_56367239</t>
  </si>
  <si>
    <t>10.01.2022 17:32:45</t>
  </si>
  <si>
    <t>10.01.2022 19:02:15</t>
  </si>
  <si>
    <t>L-274 35-18-L00274_6786815_56372961_56372961</t>
  </si>
  <si>
    <t>12.01.2022 10:59:08</t>
  </si>
  <si>
    <t>12.01.2022 11:54:07</t>
  </si>
  <si>
    <t>ATAKÖY OVA TR-3 35-22-M00181_A_56352688_56352688</t>
  </si>
  <si>
    <t>29.01.2022 11:31:53</t>
  </si>
  <si>
    <t>29.01.2022 13:10:08</t>
  </si>
  <si>
    <t>K-3387 35-07-K03387_TRAFO K03_48424040</t>
  </si>
  <si>
    <t>13.01.2022 09:13:42</t>
  </si>
  <si>
    <t>13.01.2022 16:34:50</t>
  </si>
  <si>
    <t>K-1030 35-08-K01030_911550545_911550545</t>
  </si>
  <si>
    <t>08.01.2022 10:15:07</t>
  </si>
  <si>
    <t>08.01.2022 12:20:03</t>
  </si>
  <si>
    <t>ZAFER YILMAZ GRUBU 35-26-M01142_DIREK TIPI TRAFO HUCRESI H01_2041792</t>
  </si>
  <si>
    <t>09.01.2022 09:24:01</t>
  </si>
  <si>
    <t>09.01.2022 15:20:16</t>
  </si>
  <si>
    <t>M-1001 35-03-M01001_910868766_910868766</t>
  </si>
  <si>
    <t>31.01.2022 12:46:43</t>
  </si>
  <si>
    <t>31.01.2022 15:42:00</t>
  </si>
  <si>
    <t>GÜLBAHÇE TR-4 35-19-L00144_10776687_56390070_56390070</t>
  </si>
  <si>
    <t>22.01.2022 12:09:19</t>
  </si>
  <si>
    <t>22.01.2022 15:54:12</t>
  </si>
  <si>
    <t>MURADİYE TR-5 (ESKİ MEZARLIK YANI) 45-71-M00204_D D1_5973824</t>
  </si>
  <si>
    <t>18.01.2022 14:40:45</t>
  </si>
  <si>
    <t>18.01.2022 16:21:45</t>
  </si>
  <si>
    <t>K-3577 35-02-K03577_D_56368192_56368192</t>
  </si>
  <si>
    <t>05.01.2022 09:18:32</t>
  </si>
  <si>
    <t>05.01.2022 17:14:23</t>
  </si>
  <si>
    <t>11.01.2022 08:58:54</t>
  </si>
  <si>
    <t>11.01.2022 14:43:02</t>
  </si>
  <si>
    <t>TORUNLU TR-1 45-78-M01079_953285877_953285877</t>
  </si>
  <si>
    <t>11.01.2022 18:07:15</t>
  </si>
  <si>
    <t>11.01.2022 20:22:34</t>
  </si>
  <si>
    <t>PINAR YAPI KOOP. TR 35-30-M00346_42902434 _42902561</t>
  </si>
  <si>
    <t>30.01.2022 17:11:00</t>
  </si>
  <si>
    <t>30.01.2022 18:47:27</t>
  </si>
  <si>
    <t>M-1814 KISIK DM-1 35-22-M00095_KISIK SANAYİ-1 M11_72099855</t>
  </si>
  <si>
    <t>30.01.2022 11:59:28</t>
  </si>
  <si>
    <t>30.01.2022 21:13:17</t>
  </si>
  <si>
    <t>ÇAPAK KÖK 35-26-M00435_DAĞKIZILCA-2 ÇIKIŞ M05_66033225</t>
  </si>
  <si>
    <t>Fiziki İrtibat</t>
  </si>
  <si>
    <t>09.01.2022 09:07:58</t>
  </si>
  <si>
    <t>09.01.2022 11:32:06</t>
  </si>
  <si>
    <t>ARMUTLU TR-24 35-27-L00338_B_65497864_65497864</t>
  </si>
  <si>
    <t>28.01.2022 08:57:17</t>
  </si>
  <si>
    <t>28.01.2022 15:28:50</t>
  </si>
  <si>
    <t>K-2007 35-01-K02007_A_56389706_56389706</t>
  </si>
  <si>
    <t>15.01.2022 20:11:13</t>
  </si>
  <si>
    <t>15.01.2022 21:59:16</t>
  </si>
  <si>
    <t>ZEYTİNALAN İM 35-19-A00002_TR-98 L14_2051187</t>
  </si>
  <si>
    <t>18.01.2022 11:34:41</t>
  </si>
  <si>
    <t>18.01.2022 11:39:00</t>
  </si>
  <si>
    <t>GÜZELKÖY TR 45-71-M00984_45-71-M00984_2370300</t>
  </si>
  <si>
    <t>25.01.2022 12:58:37</t>
  </si>
  <si>
    <t>25.01.2022 15:54:40</t>
  </si>
  <si>
    <t>22.01.2022 03:35:12</t>
  </si>
  <si>
    <t>22.01.2022 04:01:25</t>
  </si>
  <si>
    <t>K-903 35-02-K00903_B_56370269_56370269</t>
  </si>
  <si>
    <t>18.01.2022 11:52:36</t>
  </si>
  <si>
    <t>18.01.2022 13:27:53</t>
  </si>
  <si>
    <t>HACIHALİLLER TR-1 KÖK 45-71-M00066_HACIHALİLLER TR-3 M01_72238428</t>
  </si>
  <si>
    <t>15.01.2022 02:00:36</t>
  </si>
  <si>
    <t>15.01.2022 03:10:00</t>
  </si>
  <si>
    <t>AHMETBEYLİ MAYDANOZ M-7 35-22-M00245_C_56353807_56353807</t>
  </si>
  <si>
    <t>18.01.2022 17:42:27</t>
  </si>
  <si>
    <t>18.01.2022 19:17:05</t>
  </si>
  <si>
    <t>L-387 GERMİYAN EVLERİ 35-18-L00387_35-18-L00387_2351594</t>
  </si>
  <si>
    <t>06.01.2022 11:17:38</t>
  </si>
  <si>
    <t>06.01.2022 14:11:46</t>
  </si>
  <si>
    <t>TR-15 35-15-M00015_950383553_950383553</t>
  </si>
  <si>
    <t>23.01.2022 13:01:09</t>
  </si>
  <si>
    <t>23.01.2022 13:51:21</t>
  </si>
  <si>
    <t>L-12 DİNÇ OTEL 35-18-L00012_950439985_950439985</t>
  </si>
  <si>
    <t>14.01.2022 18:55:20</t>
  </si>
  <si>
    <t>14.01.2022 22:45:12</t>
  </si>
  <si>
    <t>L-62 İSTUR 35-14-L00062_956652516_956652516</t>
  </si>
  <si>
    <t>03.01.2022 09:58:37</t>
  </si>
  <si>
    <t>03.01.2022 11:03:11</t>
  </si>
  <si>
    <t>L-283 35-18-L00283_7598642_56372626_56372626</t>
  </si>
  <si>
    <t>25.01.2022 09:59:20</t>
  </si>
  <si>
    <t>25.01.2022 13:06:42</t>
  </si>
  <si>
    <t>MENEMEN TR-40 35-28-L00040_953380248_953380248</t>
  </si>
  <si>
    <t>02.01.2022 23:27:40</t>
  </si>
  <si>
    <t>02.01.2022 23:49:47</t>
  </si>
  <si>
    <t>ALMAK TM 35-17-A00003_KAREL-1 M33_2307157</t>
  </si>
  <si>
    <t>TEİAŞ Hat Bakım Çalışması</t>
  </si>
  <si>
    <t>23.01.2022 12:05:56</t>
  </si>
  <si>
    <t>23.01.2022 13:59:14</t>
  </si>
  <si>
    <t>YUNTDAĞ KÖK 35-16-M00010_EĞRİGÖL-BOZKÖY M03_72050958</t>
  </si>
  <si>
    <t>22.01.2022 06:50:14</t>
  </si>
  <si>
    <t>22.01.2022 10:30:25</t>
  </si>
  <si>
    <t>DÜNDARLI TR-1 35-24-M00202_DIREK TIPI TRAFO HUCRESI H01_2042648</t>
  </si>
  <si>
    <t>18.01.2022 07:58:18</t>
  </si>
  <si>
    <t>18.01.2022 09:36:52</t>
  </si>
  <si>
    <t>K-1213 35-02-K01213_B k1213 b4b_5875643</t>
  </si>
  <si>
    <t>04.01.2022 12:28:55</t>
  </si>
  <si>
    <t>04.01.2022 15:29:40</t>
  </si>
  <si>
    <t>TR-52 35-15-M00052_35-15-M00052_66573380</t>
  </si>
  <si>
    <t>23.01.2022 09:03:53</t>
  </si>
  <si>
    <t>23.01.2022 16:43:43</t>
  </si>
  <si>
    <t>TR-106 ZEYTİNALANI 35-19-L00106_956675738_956675738</t>
  </si>
  <si>
    <t>12.01.2022 10:31:24</t>
  </si>
  <si>
    <t>12.01.2022 13:03:48</t>
  </si>
  <si>
    <t>M-42 35-02-M00042_99473663_99473663</t>
  </si>
  <si>
    <t>16.01.2022 12:13:56</t>
  </si>
  <si>
    <t>16.01.2022 13:51:23</t>
  </si>
  <si>
    <t>TR-1/86-A (NAME SOKAK TRF) 45-83-M00271_48125369_56395668_56395668</t>
  </si>
  <si>
    <t>23.01.2022 19:04:54</t>
  </si>
  <si>
    <t>23.01.2022 19:59:51</t>
  </si>
  <si>
    <t>L-128/1 35-18-L00603_950463081_950463081</t>
  </si>
  <si>
    <t>29.01.2022 18:51:06</t>
  </si>
  <si>
    <t>29.01.2022 19:51:55</t>
  </si>
  <si>
    <t>K-2829 35-01-K02829_911943342_911943342</t>
  </si>
  <si>
    <t>03.01.2022 13:35:51</t>
  </si>
  <si>
    <t>03.01.2022 21:25:15</t>
  </si>
  <si>
    <t>TR-2/73-A 45-83-L00151_955177693_955177693</t>
  </si>
  <si>
    <t>10.01.2022 15:51:00</t>
  </si>
  <si>
    <t>10.01.2022 16:45:12</t>
  </si>
  <si>
    <t>GÜNEY DM 45-83-L00130_ÇATAL L05_2096783</t>
  </si>
  <si>
    <t>22.01.2022 20:23:23</t>
  </si>
  <si>
    <t>22.01.2022 21:20:49</t>
  </si>
  <si>
    <t>TR-100 KANAL KARŞISI 35-26-M00100_956604219_956604219</t>
  </si>
  <si>
    <t>02.01.2022 13:40:22</t>
  </si>
  <si>
    <t>02.01.2022 15:01:12</t>
  </si>
  <si>
    <t>SÜLEYMANLI TR-11 45-72-L00331_956529590_956529590</t>
  </si>
  <si>
    <t>02.01.2022 15:15:39</t>
  </si>
  <si>
    <t>02.01.2022 16:49:26</t>
  </si>
  <si>
    <t>K-1464 35-09-K01464_913643463_913643463</t>
  </si>
  <si>
    <t>09.01.2022 18:27:23</t>
  </si>
  <si>
    <t>09.01.2022 20:47:31</t>
  </si>
  <si>
    <t>TR-24 45-78-L00024_953265565_953265565</t>
  </si>
  <si>
    <t>13.01.2022 10:44:32</t>
  </si>
  <si>
    <t>13.01.2022 12:21:22</t>
  </si>
  <si>
    <t>ALSANCAK TM 35-01-A00005_BOZKURT K15_2308515</t>
  </si>
  <si>
    <t>31.01.2022 02:04:18</t>
  </si>
  <si>
    <t>31.01.2022 02:05:12</t>
  </si>
  <si>
    <t>DM-3/TR-23 35-22-M00068_DAĞITIM TRAFO DM-3/TR-23 M03_72134344</t>
  </si>
  <si>
    <t>18.01.2022 02:26:00</t>
  </si>
  <si>
    <t>18.01.2022 02:42:11</t>
  </si>
  <si>
    <t>ÇUKURALTI M-37 35-25-M00078_966126379_966126379</t>
  </si>
  <si>
    <t>14.01.2022 14:49:50</t>
  </si>
  <si>
    <t>14.01.2022 15:18:01</t>
  </si>
  <si>
    <t>GÜLBAHÇE TR-14 35-19-L00246_95001278716_95001278716</t>
  </si>
  <si>
    <t>25.01.2022 17:29:38</t>
  </si>
  <si>
    <t>25.01.2022 22:20:02</t>
  </si>
  <si>
    <t>DEMİRCİLİ SEYREKLİ TR-15 35-15-L00144_950351524_950351524</t>
  </si>
  <si>
    <t>11.01.2022 21:05:21</t>
  </si>
  <si>
    <t>12.01.2022 00:04:00</t>
  </si>
  <si>
    <t>URGANLI YENİKÖY TR-3 45-83-L00444_45-83-L00444_2355051</t>
  </si>
  <si>
    <t>20.01.2022 09:02:42</t>
  </si>
  <si>
    <t>20.01.2022 16:52:37</t>
  </si>
  <si>
    <t>TR-344 ÇAMKOZA SİTESİ 35-19-L00289_35-19-L00289_2348901</t>
  </si>
  <si>
    <t>08.01.2022 19:32:30</t>
  </si>
  <si>
    <t>08.01.2022 20:07:49</t>
  </si>
  <si>
    <t>M-1828 35-01-M01828_B_56374740_56374740</t>
  </si>
  <si>
    <t>30.01.2022 21:09:19</t>
  </si>
  <si>
    <t>30.01.2022 22:18:47</t>
  </si>
  <si>
    <t>ÇAMÖNÜ TR-7 35-22-M00175_DIREK TIPI TRAFO HUCRESI H01_2126254</t>
  </si>
  <si>
    <t>22.01.2022 08:43:07</t>
  </si>
  <si>
    <t>22.01.2022 09:49:56</t>
  </si>
  <si>
    <t>K-1725 35-07-K01725_35-07-K01725_2368405</t>
  </si>
  <si>
    <t>NH Altlık Arızası</t>
  </si>
  <si>
    <t>17.01.2022 18:40:05</t>
  </si>
  <si>
    <t>17.01.2022 19:45:50</t>
  </si>
  <si>
    <t>TR-8 TUKAN SİTESİ 35-19-M00238_6223394_56376316_56376316</t>
  </si>
  <si>
    <t>13.01.2022 19:08:17</t>
  </si>
  <si>
    <t>14.01.2022 01:04:33</t>
  </si>
  <si>
    <t>TR-170 35-15-M00412_950356628_950356628</t>
  </si>
  <si>
    <t>27.01.2022 14:42:23</t>
  </si>
  <si>
    <t>27.01.2022 17:43:11</t>
  </si>
  <si>
    <t>HORZUMKESERLER PEYNİR ÇUKURU TR-2 45-73-M01160__72373969_72373969</t>
  </si>
  <si>
    <t>06.01.2022 09:14:02</t>
  </si>
  <si>
    <t>06.01.2022 13:07:04</t>
  </si>
  <si>
    <t>K-4234 35-03-K04234_910243078_910243078</t>
  </si>
  <si>
    <t>14.01.2022 17:29:16</t>
  </si>
  <si>
    <t>14.01.2022 19:13:52</t>
  </si>
  <si>
    <t>TR-86 35-19-L00086_B_65514238_65514238</t>
  </si>
  <si>
    <t>08.01.2022 20:27:17</t>
  </si>
  <si>
    <t>08.01.2022 23:27:48</t>
  </si>
  <si>
    <t>EMİNBEY OSMANBEY MAHALLESİ TR-1 45-78-M00869_DIREK TIPI TRAFO HUCRESI H01_2105628</t>
  </si>
  <si>
    <t>12.01.2022 16:21:03</t>
  </si>
  <si>
    <t>12.01.2022 17:56:54</t>
  </si>
  <si>
    <t>K-1567 35-01-K01567_910498415_910498415</t>
  </si>
  <si>
    <t>17.01.2022 13:44:58</t>
  </si>
  <si>
    <t>17.01.2022 16:33:03</t>
  </si>
  <si>
    <t>K-3186 35-02-K03186_99464761_99464761</t>
  </si>
  <si>
    <t>25.01.2022 19:03:59</t>
  </si>
  <si>
    <t>25.01.2022 20:29:33</t>
  </si>
  <si>
    <t>BADEMLİ TR-2 35-30-L00099_955320422_955320422</t>
  </si>
  <si>
    <t>18.01.2022 14:23:12</t>
  </si>
  <si>
    <t>18.01.2022 19:04:39</t>
  </si>
  <si>
    <t>K-1192 35-02-K01192_A a1b_5842792</t>
  </si>
  <si>
    <t>27.01.2022 15:52:33</t>
  </si>
  <si>
    <t>27.01.2022 18:54:05</t>
  </si>
  <si>
    <t>ULUDERBENT TR-5 45-73-M00536_B_56389914_56389914</t>
  </si>
  <si>
    <t>19.01.2022 13:37:45</t>
  </si>
  <si>
    <t>19.01.2022 15:13:59</t>
  </si>
  <si>
    <t>K-2844 35-01-K02844_913723873_913723873</t>
  </si>
  <si>
    <t>31.01.2022 19:43:09</t>
  </si>
  <si>
    <t>31.01.2022 20:25:21</t>
  </si>
  <si>
    <t>25.01.2022 23:00:30</t>
  </si>
  <si>
    <t>26.01.2022 02:33:41</t>
  </si>
  <si>
    <t>06.01.2022 16:11:25</t>
  </si>
  <si>
    <t>06.01.2022 18:59:44</t>
  </si>
  <si>
    <t>M-347 35-09-M00347_D_60982977_60982977</t>
  </si>
  <si>
    <t>15.01.2022 17:17:42</t>
  </si>
  <si>
    <t>15.01.2022 21:28:54</t>
  </si>
  <si>
    <t>YEŞİLYURT TR-2 45-73-M00481_TR-1 GİRİŞ M05_66871950</t>
  </si>
  <si>
    <t>02.01.2022 11:09:20</t>
  </si>
  <si>
    <t>02.01.2022 14:15:00</t>
  </si>
  <si>
    <t>L-134 DENETMENLER SİTESİ 35-14-L00134__79157134_79157134</t>
  </si>
  <si>
    <t>09.01.2022 15:41:40</t>
  </si>
  <si>
    <t>09.01.2022 17:10:24</t>
  </si>
  <si>
    <t>ADİLOBA TR-2 45-80-M00157_45-80-M00157_2363805</t>
  </si>
  <si>
    <t>26.01.2022 14:20:00</t>
  </si>
  <si>
    <t>26.01.2022 16:38:16</t>
  </si>
  <si>
    <t>TR-15 35-15-M00015_950383271_950383271</t>
  </si>
  <si>
    <t>14.01.2022 12:09:05</t>
  </si>
  <si>
    <t>14.01.2022 13:51:32</t>
  </si>
  <si>
    <t>K-3267 35-08-K03267_99248198_99248198</t>
  </si>
  <si>
    <t>11.01.2022 15:08:36</t>
  </si>
  <si>
    <t>11.01.2022 16:54:08</t>
  </si>
  <si>
    <t>KARAGÖL TR-1 35-28-M00250_A_56356332_56356332</t>
  </si>
  <si>
    <t>24.01.2022 22:36:31</t>
  </si>
  <si>
    <t>25.01.2022 00:04:41</t>
  </si>
  <si>
    <t>BELKENT SİTESİ TR 35-30-M00336_B b1_42904990</t>
  </si>
  <si>
    <t>02.01.2022 13:52:10</t>
  </si>
  <si>
    <t>02.01.2022 18:14:39</t>
  </si>
  <si>
    <t>TR-3 45-78-L00003_953248431_953248431</t>
  </si>
  <si>
    <t>21.01.2022 12:00:21</t>
  </si>
  <si>
    <t>21.01.2022 13:38:00</t>
  </si>
  <si>
    <t>TR-115 35-26-M00115__56359053_56359053</t>
  </si>
  <si>
    <t>17.01.2022 15:11:11</t>
  </si>
  <si>
    <t>17.01.2022 17:28:22</t>
  </si>
  <si>
    <t>PAYAMLI TR-1 35-10-L00056_953084548_953084548</t>
  </si>
  <si>
    <t>25.01.2022 06:04:20</t>
  </si>
  <si>
    <t>25.01.2022 08:52:14</t>
  </si>
  <si>
    <t>MENEMEN KÖK-24 35-28-M00024_95000158199_95000158199</t>
  </si>
  <si>
    <t>05.01.2022 12:05:37</t>
  </si>
  <si>
    <t>05.01.2022 15:12:22</t>
  </si>
  <si>
    <t>M-2958 35-04-M02958_99215517_99215517</t>
  </si>
  <si>
    <t>09.01.2022 23:28:56</t>
  </si>
  <si>
    <t>10.01.2022 02:09:43</t>
  </si>
  <si>
    <t>K-2366 35-07-K02366_B b1_5796204</t>
  </si>
  <si>
    <t>02.01.2022 22:36:39</t>
  </si>
  <si>
    <t>03.01.2022 00:02:02</t>
  </si>
  <si>
    <t>DERBENT İM-DM 45-83-A00004_MANİSA-2 M12_2331771</t>
  </si>
  <si>
    <t>11.01.2022 19:06:00</t>
  </si>
  <si>
    <t>11.01.2022 19:13:00</t>
  </si>
  <si>
    <t>K-4156 35-02-K04156_99775591_99775591</t>
  </si>
  <si>
    <t>07.01.2022 16:49:17</t>
  </si>
  <si>
    <t>07.01.2022 18:40:16</t>
  </si>
  <si>
    <t>TR-25/A 35-15-M00307_950363792_950363792</t>
  </si>
  <si>
    <t>29.01.2022 18:42:59</t>
  </si>
  <si>
    <t>29.01.2022 21:33:27</t>
  </si>
  <si>
    <t>L-300 DM 35-18-L00300_L-454 L10_2329803</t>
  </si>
  <si>
    <t>08.01.2022 17:39:18</t>
  </si>
  <si>
    <t>08.01.2022 18:31:00</t>
  </si>
  <si>
    <t>TR-35 35-26-M00035_E e1_5925968</t>
  </si>
  <si>
    <t>03.01.2022 16:27:50</t>
  </si>
  <si>
    <t>03.01.2022 19:34:33</t>
  </si>
  <si>
    <t>M-2911 35-01-M02911_E_56394862_56394862</t>
  </si>
  <si>
    <t>21.01.2022 23:44:00</t>
  </si>
  <si>
    <t>22.01.2022 00:45:08</t>
  </si>
  <si>
    <t>TR-50 35-15-M00050_KESSAN RÖMORK VE AYVAZ MANDIRA M02_66575233</t>
  </si>
  <si>
    <t>13.01.2022 16:40:18</t>
  </si>
  <si>
    <t>13.01.2022 17:27:04</t>
  </si>
  <si>
    <t>SARUHANLI TR-13 45-80-M00013__81571155_81571155</t>
  </si>
  <si>
    <t>10.01.2022 15:59:39</t>
  </si>
  <si>
    <t>10.01.2022 16:37:40</t>
  </si>
  <si>
    <t>SOMA KÖYLER DM-2 45-82-M00125_HatBaşıAyırıcı_53135526 M08_53135526</t>
  </si>
  <si>
    <t>12.01.2022 13:29:15</t>
  </si>
  <si>
    <t>12.01.2022 15:22:28</t>
  </si>
  <si>
    <t>GÖKÇEAHMET TR-1 45-72-L00119_956514689_956514689</t>
  </si>
  <si>
    <t>08.01.2022 16:41:54</t>
  </si>
  <si>
    <t>08.01.2022 17:17:01</t>
  </si>
  <si>
    <t>K-1317 35-07-K01317_912677279_912677279</t>
  </si>
  <si>
    <t>17.01.2022 15:17:10</t>
  </si>
  <si>
    <t>17.01.2022 19:55:04</t>
  </si>
  <si>
    <t>K-96 35-02-K00096_B_56367033_56367033</t>
  </si>
  <si>
    <t>14.01.2022 06:31:26</t>
  </si>
  <si>
    <t>14.01.2022 09:10:23</t>
  </si>
  <si>
    <t>TR-2/11 45-72-L00011_45-72-L00011_66456789</t>
  </si>
  <si>
    <t>02.01.2022 02:01:00</t>
  </si>
  <si>
    <t>02.01.2022 02:56:43</t>
  </si>
  <si>
    <t>09.01.2022 19:31:37</t>
  </si>
  <si>
    <t>09.01.2022 22:21:19</t>
  </si>
  <si>
    <t>KARGIN KÖK 45-71-M00095_KARGIN BAKIR HAT TURGUTLU YÖNÜ M05_2076269</t>
  </si>
  <si>
    <t>05.01.2022 15:38:00</t>
  </si>
  <si>
    <t>05.01.2022 16:48:36</t>
  </si>
  <si>
    <t>EVRENOS TR-3 45-71-M01411_45-71-M01411_2371340</t>
  </si>
  <si>
    <t>16.01.2022 12:53:30</t>
  </si>
  <si>
    <t>16.01.2022 14:21:41</t>
  </si>
  <si>
    <t>K-4506 35-03-K04506_TRAFO K03_41972591</t>
  </si>
  <si>
    <t>20.01.2022 06:36:44</t>
  </si>
  <si>
    <t>20.01.2022 08:12:40</t>
  </si>
  <si>
    <t>L-493 (BALANBAKA-2) 35-18-L00493_950452159_950452159</t>
  </si>
  <si>
    <t>22.01.2022 14:23:21</t>
  </si>
  <si>
    <t>22.01.2022 17:52:50</t>
  </si>
  <si>
    <t>K-3759 35-02-K03759_C_56368501_56368501</t>
  </si>
  <si>
    <t>19.01.2022 09:00:44</t>
  </si>
  <si>
    <t>19.01.2022 16:31:33</t>
  </si>
  <si>
    <t>SARICALAR TR-1 35-16-M00161_47436217_56367487_56367487</t>
  </si>
  <si>
    <t>12.01.2022 11:19:58</t>
  </si>
  <si>
    <t>12.01.2022 18:27:05</t>
  </si>
  <si>
    <t>K-1507 35-03-K01507_910571166_910571166</t>
  </si>
  <si>
    <t>20.01.2022 08:08:34</t>
  </si>
  <si>
    <t>20.01.2022 10:45:59</t>
  </si>
  <si>
    <t>K-4159 35-02-K04159_912576068_912576068</t>
  </si>
  <si>
    <t>27.01.2022 12:57:26</t>
  </si>
  <si>
    <t>27.01.2022 14:06:23</t>
  </si>
  <si>
    <t>M-1990 35-09-M01990_914570328_914570328</t>
  </si>
  <si>
    <t>19.01.2022 07:21:20</t>
  </si>
  <si>
    <t>19.01.2022 09:23:00</t>
  </si>
  <si>
    <t>GERELİ KÖYÜ KAVAKKUYU TR 4 35-15-M00221_A_56368958_56368958</t>
  </si>
  <si>
    <t>01.01.2022 00:14:06</t>
  </si>
  <si>
    <t>01.01.2022 01:21:39</t>
  </si>
  <si>
    <t>ORTA MAHALLE M-47 35-25-M00113_C_56355727_56355727</t>
  </si>
  <si>
    <t>20.01.2022 09:04:00</t>
  </si>
  <si>
    <t>20.01.2022 14:08:46</t>
  </si>
  <si>
    <t>YENMİŞ KÖK 35-27-M00366_HatBaşıAyırıcı_53132496 M06_53132496</t>
  </si>
  <si>
    <t>30.01.2022 09:29:21</t>
  </si>
  <si>
    <t>30.01.2022 11:01:08</t>
  </si>
  <si>
    <t>TUMBULLAR TR-2 35-31-L00369_35-31-L00369_2365639</t>
  </si>
  <si>
    <t>24.01.2022 10:10:00</t>
  </si>
  <si>
    <t>24.01.2022 13:39:37</t>
  </si>
  <si>
    <t>ERCANLAR TAVUKCULUK ÖZEL TR 35-23-M00138Ö_HatBaşıAyırıcı_64155044 M02_64155044</t>
  </si>
  <si>
    <t>06.01.2022 17:37:04</t>
  </si>
  <si>
    <t>06.01.2022 18:28:54</t>
  </si>
  <si>
    <t>OVAKENT TR-6 35-15-L00586_A_56367737_56367737</t>
  </si>
  <si>
    <t>23.01.2022 16:31:50</t>
  </si>
  <si>
    <t>23.01.2022 17:41:28</t>
  </si>
  <si>
    <t>GÜLBAHÇE TR-1 45-71-M00184_GÜLBAHÇE TR-2/GÜLBAHÇE TR-3 M04_72255609</t>
  </si>
  <si>
    <t>25.01.2022 09:33:00</t>
  </si>
  <si>
    <t>25.01.2022 17:25:00</t>
  </si>
  <si>
    <t>M-1932 35-09-M01932_A_56373841_56373841</t>
  </si>
  <si>
    <t>25.01.2022 21:28:57</t>
  </si>
  <si>
    <t>25.01.2022 21:54:35</t>
  </si>
  <si>
    <t>ALANKÖY TR-1 35-20-L00288_955209859_955209859</t>
  </si>
  <si>
    <t>09.01.2022 15:49:59</t>
  </si>
  <si>
    <t>09.01.2022 19:31:33</t>
  </si>
  <si>
    <t>SEKİKÖY TR-1 35-15-L00551_A_56398755_56398755</t>
  </si>
  <si>
    <t>10.01.2022 17:30:39</t>
  </si>
  <si>
    <t>10.01.2022 19:18:29</t>
  </si>
  <si>
    <t>MOLLAAHMETLER TR-1 45-81-M00209_A_56399518_56399518</t>
  </si>
  <si>
    <t>06.01.2022 18:41:42</t>
  </si>
  <si>
    <t>06.01.2022 19:37:39</t>
  </si>
  <si>
    <t>TR-47 35-27-M00047_F F3B_5806596</t>
  </si>
  <si>
    <t>28.01.2022 11:55:14</t>
  </si>
  <si>
    <t>28.01.2022 14:45:58</t>
  </si>
  <si>
    <t>K-376 35-01-K00376_911037360_911037360</t>
  </si>
  <si>
    <t>05.01.2022 14:50:05</t>
  </si>
  <si>
    <t>05.01.2022 16:05:51</t>
  </si>
  <si>
    <t>M-2675 (YATIRIM REZERVE) 35-01-M02675_35-01-M02675_62507681</t>
  </si>
  <si>
    <t>21.01.2022 17:10:23</t>
  </si>
  <si>
    <t>21.01.2022 18:32:15</t>
  </si>
  <si>
    <t>M-209(DM-2/22) 35-09-M00209_99288406_99288406</t>
  </si>
  <si>
    <t>09.01.2022 10:00:04</t>
  </si>
  <si>
    <t>09.01.2022 13:15:18</t>
  </si>
  <si>
    <t>İSKELE KÖK 35-19-L00275_TR-55 L02_72119385</t>
  </si>
  <si>
    <t>04.01.2022 13:26:22</t>
  </si>
  <si>
    <t>04.01.2022 14:07:00</t>
  </si>
  <si>
    <t>ÇANDARLI DM-TR-20 35-30-M00020_ŞEHİR-1 M13_72352835</t>
  </si>
  <si>
    <t>11.01.2022 10:36:51</t>
  </si>
  <si>
    <t>11.01.2022 10:44:00</t>
  </si>
  <si>
    <t>TR-1/43 45-72-M00043_956479172_956479172</t>
  </si>
  <si>
    <t>05.01.2022 13:17:02</t>
  </si>
  <si>
    <t>05.01.2022 15:55:04</t>
  </si>
  <si>
    <t>K-1692 35-04-K01692_98610147_98610147</t>
  </si>
  <si>
    <t>20.01.2022 09:01:10</t>
  </si>
  <si>
    <t>20.01.2022 10:16:47</t>
  </si>
  <si>
    <t>TARİŞ PAMUK İŞLEME ÖZEL TR 35-29-L00741Ö_ L01_45382041</t>
  </si>
  <si>
    <t>14.01.2022 09:17:36</t>
  </si>
  <si>
    <t>14.01.2022 16:47:02</t>
  </si>
  <si>
    <t>K-3597 35-01-K03597_912421903_912421903</t>
  </si>
  <si>
    <t>14.01.2022 13:51:13</t>
  </si>
  <si>
    <t>14.01.2022 17:40:49</t>
  </si>
  <si>
    <t>K-1168 35-01-K01168_910725143_910725143</t>
  </si>
  <si>
    <t>16.01.2022 14:11:56</t>
  </si>
  <si>
    <t>16.01.2022 14:36:23</t>
  </si>
  <si>
    <t>AŞAĞI ÇAMKÖY TR-1 45-71-M01480__72374631_72374631</t>
  </si>
  <si>
    <t>13.01.2022 16:45:25</t>
  </si>
  <si>
    <t>14.01.2022 04:48:55</t>
  </si>
  <si>
    <t>ÇULLUGÖRECE TR-1 45-80-M00096_B_56390829_56390829</t>
  </si>
  <si>
    <t>24.01.2022 09:42:04</t>
  </si>
  <si>
    <t>24.01.2022 11:33:33</t>
  </si>
  <si>
    <t>SELİMŞAHLAR TR-2 45-71-M00137_HatBaşıAyırıcı_53135159 M03_53135159</t>
  </si>
  <si>
    <t>11.01.2022 16:47:01</t>
  </si>
  <si>
    <t>11.01.2022 16:47:51</t>
  </si>
  <si>
    <t>DM-1/53-A 45-71-M00941_953239542_953239542</t>
  </si>
  <si>
    <t>19.01.2022 11:55:13</t>
  </si>
  <si>
    <t>19.01.2022 14:28:29</t>
  </si>
  <si>
    <t>K-290 35-01-K00290_C_60983929_60983929</t>
  </si>
  <si>
    <t>28.01.2022 13:13:39</t>
  </si>
  <si>
    <t>28.01.2022 15:46:37</t>
  </si>
  <si>
    <t>MURADİYE TR-10 45-71-M02143_953239406_953239406</t>
  </si>
  <si>
    <t>31.01.2022 07:11:00</t>
  </si>
  <si>
    <t>31.01.2022 10:00:07</t>
  </si>
  <si>
    <t>TİRE İM-DM-1 35-29-A00001_DEREBAŞI M25_2059028</t>
  </si>
  <si>
    <t>17.01.2022 16:27:12</t>
  </si>
  <si>
    <t>17.01.2022 16:34:01</t>
  </si>
  <si>
    <t>K-3181 35-01-K03181_B B1_5892329</t>
  </si>
  <si>
    <t>22.01.2022 17:20:01</t>
  </si>
  <si>
    <t>22.01.2022 18:48:52</t>
  </si>
  <si>
    <t>K-162 35-01-K00162_A_56373350_56373350</t>
  </si>
  <si>
    <t>27.01.2022 15:01:57</t>
  </si>
  <si>
    <t>27.01.2022 21:14:07</t>
  </si>
  <si>
    <t>TR-142 YAĞCILAR KÖK 35-19-M00142_956666396_956666396</t>
  </si>
  <si>
    <t>01.01.2022 18:26:47</t>
  </si>
  <si>
    <t>01.01.2022 21:13:08</t>
  </si>
  <si>
    <t>DM-2 35-17-M00002_M-7 M20_2336080</t>
  </si>
  <si>
    <t>31.01.2022 17:49:26</t>
  </si>
  <si>
    <t>31.01.2022 18:39:37</t>
  </si>
  <si>
    <t>K-476 35-04-K00476_E E1_5779236</t>
  </si>
  <si>
    <t>17.01.2022 02:27:25</t>
  </si>
  <si>
    <t>17.01.2022 03:27:34</t>
  </si>
  <si>
    <t>M-1832 35-04-M01832_TRAFO M03_2089406</t>
  </si>
  <si>
    <t>26.01.2022 03:29:04</t>
  </si>
  <si>
    <t>14.01.2022 08:21:51</t>
  </si>
  <si>
    <t>14.01.2022 09:51:13</t>
  </si>
  <si>
    <t>M-1871 35-01-M01871_B_56379702_56379702</t>
  </si>
  <si>
    <t>28.01.2022 23:39:09</t>
  </si>
  <si>
    <t>29.01.2022 00:55:57</t>
  </si>
  <si>
    <t>L-47 DENİZKENT SİTESİ 35-14-L00047_942308057_942308057</t>
  </si>
  <si>
    <t>09.01.2022 20:31:40</t>
  </si>
  <si>
    <t>10.01.2022 00:28:24</t>
  </si>
  <si>
    <t>BAĞARASI TR-10 KÖK 35-23-M00179_GERENKÖY KÖK M01_72143145</t>
  </si>
  <si>
    <t>19.01.2022 22:30:55</t>
  </si>
  <si>
    <t>19.01.2022 22:54:00</t>
  </si>
  <si>
    <t>L-309 35-18-L00309_950447279_950447279</t>
  </si>
  <si>
    <t>13.01.2022 10:14:51</t>
  </si>
  <si>
    <t>13.01.2022 17:30:41</t>
  </si>
  <si>
    <t>PAŞAKÖY KÖK 45-80-M00052_TAŞDİBİ ÇIKIŞI M010_72063859</t>
  </si>
  <si>
    <t>09.01.2022 17:07:57</t>
  </si>
  <si>
    <t>09.01.2022 18:09:27</t>
  </si>
  <si>
    <t>AHMETBEYLİ M-5 35-22-M00243_35-22-M00243_2361452</t>
  </si>
  <si>
    <t>16.01.2022 10:57:36</t>
  </si>
  <si>
    <t>16.01.2022 13:11:31</t>
  </si>
  <si>
    <t>HACIHALİLLER TR-1 KÖK 45-71-M00066_45-71-M00066_72238432</t>
  </si>
  <si>
    <t>15.01.2022 11:27:02</t>
  </si>
  <si>
    <t>15.01.2022 12:32:23</t>
  </si>
  <si>
    <t>GÜNLÜCE KÖYÜ TR-2 35-15-L00836_B_56361951_56361951</t>
  </si>
  <si>
    <t>12.01.2022 14:23:38</t>
  </si>
  <si>
    <t>12.01.2022 17:04:35</t>
  </si>
  <si>
    <t>BERGAMA İM-2 35-16-A00002_KÖYLER(ÇAMKÖY) L12_2311755</t>
  </si>
  <si>
    <t>03.01.2022 09:36:59</t>
  </si>
  <si>
    <t>03.01.2022 11:41:10</t>
  </si>
  <si>
    <t>_11535365_56365812_56365812</t>
  </si>
  <si>
    <t>31.01.2022 09:26:36</t>
  </si>
  <si>
    <t>31.01.2022 16:41:21</t>
  </si>
  <si>
    <t>ÇAMLIK DM 35-17-M00173_ZEYTİNDAĞ-1 M08_66328132</t>
  </si>
  <si>
    <t>21.01.2022 18:31:51</t>
  </si>
  <si>
    <t>21.01.2022 18:53:00</t>
  </si>
  <si>
    <t>K-1526 35-02-K01526_35-02-K01526_2348780</t>
  </si>
  <si>
    <t>07.01.2022 12:31:46</t>
  </si>
  <si>
    <t>07.01.2022 15:12:28</t>
  </si>
  <si>
    <t>TR-2/104-1 45-83-L00460_E_56355373_56355373</t>
  </si>
  <si>
    <t>23.01.2022 15:10:24</t>
  </si>
  <si>
    <t>23.01.2022 15:55:16</t>
  </si>
  <si>
    <t>L-430 35-18-L00430_950453125_950453125</t>
  </si>
  <si>
    <t>03.01.2022 10:00:56</t>
  </si>
  <si>
    <t>03.01.2022 11:52:18</t>
  </si>
  <si>
    <t>KARAAĞAÇLI TR-13 45-71-M01075_BEYDERE KÖK M03_72307181</t>
  </si>
  <si>
    <t>21.01.2022 17:49:44</t>
  </si>
  <si>
    <t>21.01.2022 17:50:54</t>
  </si>
  <si>
    <t>K-1402 35-01-K01402_911760451_911760451</t>
  </si>
  <si>
    <t>31.01.2022 09:48:06</t>
  </si>
  <si>
    <t>31.01.2022 13:22:17</t>
  </si>
  <si>
    <t>DM-21/18A 45-71-M00476_953193235_953193235</t>
  </si>
  <si>
    <t>05.01.2022 14:44:00</t>
  </si>
  <si>
    <t>05.01.2022 15:36:35</t>
  </si>
  <si>
    <t>KERİMAĞA ORTAKÖY TR-2 45-78-M00786_45-78-M00786_2372339</t>
  </si>
  <si>
    <t>03.01.2022 10:30:17</t>
  </si>
  <si>
    <t>03.01.2022 12:56:23</t>
  </si>
  <si>
    <t>L-259 35-14-L00259_956634603_956634603</t>
  </si>
  <si>
    <t>08.01.2022 20:51:44</t>
  </si>
  <si>
    <t>08.01.2022 22:45:32</t>
  </si>
  <si>
    <t>TR-32 35-30-L00032_H_56365529_56365529</t>
  </si>
  <si>
    <t>12.01.2022 11:35:00</t>
  </si>
  <si>
    <t>12.01.2022 12:31:38</t>
  </si>
  <si>
    <t>BAHÇECİK KÖYÜ TR-1 45-84-L00017_9405897_56401414_56401414</t>
  </si>
  <si>
    <t>05.01.2022 15:31:19</t>
  </si>
  <si>
    <t>05.01.2022 17:37:02</t>
  </si>
  <si>
    <t>_8908869_56373798_56373798</t>
  </si>
  <si>
    <t>25.01.2022 09:34:40</t>
  </si>
  <si>
    <t>25.01.2022 11:55:58</t>
  </si>
  <si>
    <t>K-1409 35-04-K01409_99290477_99290477</t>
  </si>
  <si>
    <t>14.01.2022 17:41:43</t>
  </si>
  <si>
    <t>14.01.2022 21:52:05</t>
  </si>
  <si>
    <t>K-3373 35-10-K03373_A_56374466_56374466</t>
  </si>
  <si>
    <t>22.01.2022 15:47:45</t>
  </si>
  <si>
    <t>22.01.2022 16:35:42</t>
  </si>
  <si>
    <t>GÖKÇEN DM 35-29-M00123_SEYREKLİ M03_2104368</t>
  </si>
  <si>
    <t>12.01.2022 10:41:00</t>
  </si>
  <si>
    <t>12.01.2022 10:53:55</t>
  </si>
  <si>
    <t>KOYUNDERE TR-15 35-28-M00159_B_56366101_56366101</t>
  </si>
  <si>
    <t>15.01.2022 17:59:23</t>
  </si>
  <si>
    <t>15.01.2022 20:06:51</t>
  </si>
  <si>
    <t>İM-3/TR-2 HIDIRLIK 35-14-L00289_10471155_56365636_56365636</t>
  </si>
  <si>
    <t>04.01.2022 09:56:00</t>
  </si>
  <si>
    <t>04.01.2022 13:29:35</t>
  </si>
  <si>
    <t>K-2974 35-02-K02974_D_56375104_56375104</t>
  </si>
  <si>
    <t>22.01.2022 16:25:41</t>
  </si>
  <si>
    <t>22.01.2022 17:45:52</t>
  </si>
  <si>
    <t>14.01.2022 13:08:46</t>
  </si>
  <si>
    <t>14.01.2022 15:41:17</t>
  </si>
  <si>
    <t>BEYDERE KÖK 45-71-M00128_ESKİ KARAAĞAÇLI M07_50217162</t>
  </si>
  <si>
    <t>12.01.2022 11:10:22</t>
  </si>
  <si>
    <t>12.01.2022 13:55:39</t>
  </si>
  <si>
    <t>M-331 35-02-M00331_962687361_962687361</t>
  </si>
  <si>
    <t>21.01.2022 17:16:48</t>
  </si>
  <si>
    <t>21.01.2022 20:39:15</t>
  </si>
  <si>
    <t>K-3547 35-03-K03547_A_56371211_56371211</t>
  </si>
  <si>
    <t>12.01.2022 22:17:32</t>
  </si>
  <si>
    <t>12.01.2022 23:35:46</t>
  </si>
  <si>
    <t>TR-2/85 45-83-L00085_48122374_56385646_56385646</t>
  </si>
  <si>
    <t>29.01.2022 17:16:31</t>
  </si>
  <si>
    <t>29.01.2022 18:11:47</t>
  </si>
  <si>
    <t>BAŞIBÜYÜK KÖK 45-77-L00158_HatBaşıAyırıcı_76564796 L03_76564796</t>
  </si>
  <si>
    <t>21.01.2022 16:33:07</t>
  </si>
  <si>
    <t>21.01.2022 17:28:47</t>
  </si>
  <si>
    <t>ARMUTLU TR-3 35-27-L00003_97501277_97501277</t>
  </si>
  <si>
    <t>13.01.2022 13:22:44</t>
  </si>
  <si>
    <t>13.01.2022 16:39:37</t>
  </si>
  <si>
    <t>M-1147 GEÇİT 35-09-M01147_M-910 M03_47553535</t>
  </si>
  <si>
    <t>18.01.2022 10:28:05</t>
  </si>
  <si>
    <t>18.01.2022 11:37:51</t>
  </si>
  <si>
    <t>22.01.2022 14:44:54</t>
  </si>
  <si>
    <t>22.01.2022 15:26:18</t>
  </si>
  <si>
    <t>DM-2/22 (VAKIF İŞ HANI) 45-71-M00141_953201462_953201462</t>
  </si>
  <si>
    <t>27.01.2022 11:35:20</t>
  </si>
  <si>
    <t>27.01.2022 13:46:52</t>
  </si>
  <si>
    <t>K-1725 GEÇİT 35-07-K04841_K-2559/K-1266G K01_49678243</t>
  </si>
  <si>
    <t>19.01.2022 09:02:15</t>
  </si>
  <si>
    <t>19.01.2022 17:30:56</t>
  </si>
  <si>
    <t>TR-18 35-15-M00018_950380770_950380770</t>
  </si>
  <si>
    <t>28.01.2022 12:07:09</t>
  </si>
  <si>
    <t>28.01.2022 12:53:00</t>
  </si>
  <si>
    <t>M-7 35-18-M00007_950467510_950467510</t>
  </si>
  <si>
    <t>12.01.2022 10:13:48</t>
  </si>
  <si>
    <t>12.01.2022 13:46:00</t>
  </si>
  <si>
    <t>YUSUFLU KÖK 35-20-L00077_ERGENLİ L01_66527971</t>
  </si>
  <si>
    <t>13.01.2022 22:01:58</t>
  </si>
  <si>
    <t>13.01.2022 22:26:01</t>
  </si>
  <si>
    <t>SANCAKLI BOZKÖY KÖK 45-71-M00087_SULAMA M02_61320770</t>
  </si>
  <si>
    <t>18.01.2022 11:41:19</t>
  </si>
  <si>
    <t>18.01.2022 13:18:22</t>
  </si>
  <si>
    <t>BOSTANLI KÜME EVLERİ TR-2 45-83-M00694_955168639_955168639</t>
  </si>
  <si>
    <t>11.01.2022 11:24:06</t>
  </si>
  <si>
    <t>11.01.2022 12:49:00</t>
  </si>
  <si>
    <t>AKGEDİK KÖK-1 45-71-M00162_EMLAKDERE M03_56219223</t>
  </si>
  <si>
    <t>02.01.2022 09:05:15</t>
  </si>
  <si>
    <t>02.01.2022 17:44:41</t>
  </si>
  <si>
    <t>K-254 35-04-K00254_D_56372579_56372579</t>
  </si>
  <si>
    <t>20.01.2022 17:44:36</t>
  </si>
  <si>
    <t>20.01.2022 20:38:08</t>
  </si>
  <si>
    <t>K-1162 35-01-K01162_B_56366042_56366042</t>
  </si>
  <si>
    <t>25.01.2022 19:56:25</t>
  </si>
  <si>
    <t>26.01.2022 03:21:03</t>
  </si>
  <si>
    <t>METAL İŞLERİ TR-14 35-22-M00114_955256604_955256604</t>
  </si>
  <si>
    <t>AG Box / Sdk Abone Çıkış Faz Sigorta Atığı</t>
  </si>
  <si>
    <t>22.01.2022 13:50:47</t>
  </si>
  <si>
    <t>22.01.2022 15:18:55</t>
  </si>
  <si>
    <t>M-331 35-02-M00331_913059132_913059132</t>
  </si>
  <si>
    <t>14.01.2022 19:09:25</t>
  </si>
  <si>
    <t>14.01.2022 21:49:03</t>
  </si>
  <si>
    <t>MENEMEN TR-3 35-28-L00003_MENEMEN TR-4 L01_66509061</t>
  </si>
  <si>
    <t>24.01.2022 12:34:27</t>
  </si>
  <si>
    <t>24.01.2022 13:23:07</t>
  </si>
  <si>
    <t>SÖĞÜTÖREN TR-1 35-20-L00347_95001285530_95001285530</t>
  </si>
  <si>
    <t>06.01.2022 15:08:35</t>
  </si>
  <si>
    <t>06.01.2022 17:32:42</t>
  </si>
  <si>
    <t>DM-21/19 (BATI SK) 45-71-M00468_45-71-M00468_72108161</t>
  </si>
  <si>
    <t>10.01.2022 10:16:49</t>
  </si>
  <si>
    <t>10.01.2022 16:37:10</t>
  </si>
  <si>
    <t>SIRIMLI CINGILLAR TR-4 35-31-L00195_35-31-L00195_2364633</t>
  </si>
  <si>
    <t>14.01.2022 03:27:40</t>
  </si>
  <si>
    <t>14.01.2022 06:23:01</t>
  </si>
  <si>
    <t>KAYACIK GÖKKÖY 45-75-M00215_B_56387462_56387462</t>
  </si>
  <si>
    <t>13.01.2022 22:26:42</t>
  </si>
  <si>
    <t>13.01.2022 23:56:25</t>
  </si>
  <si>
    <t>CEVİZLİ ASKERLER TR-4 35-31-L00323_35-31-L00323_2364991</t>
  </si>
  <si>
    <t>23.01.2022 11:50:33</t>
  </si>
  <si>
    <t>23.01.2022 13:24:40</t>
  </si>
  <si>
    <t>M-1057 35-02-M01057_99905673_99905673</t>
  </si>
  <si>
    <t>06.01.2022 18:12:24</t>
  </si>
  <si>
    <t>06.01.2022 23:45:12</t>
  </si>
  <si>
    <t>K-3584 35-01-K03584_A_56378184_56378184</t>
  </si>
  <si>
    <t>28.01.2022 22:13:02</t>
  </si>
  <si>
    <t>29.01.2022 00:45:31</t>
  </si>
  <si>
    <t>DM-4/9 (VATAN HASTANESİ) 45-71-M00211_953208336_953208336</t>
  </si>
  <si>
    <t>15.01.2022 16:01:09</t>
  </si>
  <si>
    <t>15.01.2022 20:19:53</t>
  </si>
  <si>
    <t>K-879 35-01-K00879_DAĞITIM TRAFOSU K-879 K01_65659506</t>
  </si>
  <si>
    <t>02.01.2022 13:05:59</t>
  </si>
  <si>
    <t>02.01.2022 14:20:46</t>
  </si>
  <si>
    <t>M-2538 35-02-M02538__81571299_81571299</t>
  </si>
  <si>
    <t>26.01.2022 23:09:12</t>
  </si>
  <si>
    <t>27.01.2022 00:06:04</t>
  </si>
  <si>
    <t>YENİCE TR1 35-30-L00269_955293544_955293544</t>
  </si>
  <si>
    <t>30.01.2022 18:01:26</t>
  </si>
  <si>
    <t>30.01.2022 20:34:18</t>
  </si>
  <si>
    <t>TR-2/100 45-83-M00781_48124555_56393886_56393886</t>
  </si>
  <si>
    <t>22.01.2022 14:10:46</t>
  </si>
  <si>
    <t>22.01.2022 14:41:25</t>
  </si>
  <si>
    <t>BİRGİ TR-3 (TR-283) 35-19-M00283_11326369_56370423_56370423</t>
  </si>
  <si>
    <t>05.01.2022 12:18:14</t>
  </si>
  <si>
    <t>05.01.2022 13:40:40</t>
  </si>
  <si>
    <t>K-493 35-01-K00493_A A1_5856274</t>
  </si>
  <si>
    <t>10.01.2022 08:21:32</t>
  </si>
  <si>
    <t>10.01.2022 08:59:45</t>
  </si>
  <si>
    <t>K-1317 35-07-K01317_912434685_912434685</t>
  </si>
  <si>
    <t>16.01.2022 19:45:37</t>
  </si>
  <si>
    <t>16.01.2022 20:05:52</t>
  </si>
  <si>
    <t>L-96 35-18-L00096_6347564_56369149_56369149</t>
  </si>
  <si>
    <t>25.01.2022 20:56:19</t>
  </si>
  <si>
    <t>25.01.2022 21:31:28</t>
  </si>
  <si>
    <t>KURTULMUŞ KÖK 45-72-L00080_HatBaşıAyırıcı_53139621 L03_53139621</t>
  </si>
  <si>
    <t>18.01.2022 13:47:25</t>
  </si>
  <si>
    <t>18.01.2022 13:58:25</t>
  </si>
  <si>
    <t>TR-1/63 45-72-M00063_956528944_956528944</t>
  </si>
  <si>
    <t>18.01.2022 15:39:53</t>
  </si>
  <si>
    <t>18.01.2022 16:47:21</t>
  </si>
  <si>
    <t>DM-2/10 35-26-M00828_35-26-M00828_65902858</t>
  </si>
  <si>
    <t>11.01.2022 23:27:37</t>
  </si>
  <si>
    <t>12.01.2022 03:27:00</t>
  </si>
  <si>
    <t>YENİKÖY TR-3 35-15-L00382_B_56362069_56362069</t>
  </si>
  <si>
    <t>12.01.2022 08:20:33</t>
  </si>
  <si>
    <t>12.01.2022 11:09:18</t>
  </si>
  <si>
    <t>DM-12/05 45-71-M02403_95000080554_95000080554</t>
  </si>
  <si>
    <t>09.01.2022 17:08:40</t>
  </si>
  <si>
    <t>09.01.2022 21:46:18</t>
  </si>
  <si>
    <t>GÜLBAHÇER TR-9 ÖĞRETMENLER SİTESİ 35-19-L00169_956679243_956679243</t>
  </si>
  <si>
    <t>03.01.2022 21:12:08</t>
  </si>
  <si>
    <t>03.01.2022 22:47:29</t>
  </si>
  <si>
    <t>POYRACIK TR-5 35-24-L00028_B_56367644_56367644</t>
  </si>
  <si>
    <t>22.01.2022 08:10:55</t>
  </si>
  <si>
    <t>22.01.2022 08:49:16</t>
  </si>
  <si>
    <t>ÇAMLIK DM 35-17-M00173_HatBaşıAyırıcı_65357338 M08_65357338</t>
  </si>
  <si>
    <t>26.01.2022 15:36:00</t>
  </si>
  <si>
    <t>26.01.2022 16:44:52</t>
  </si>
  <si>
    <t>SAFFET YILMAZER GRB 35-20-M00019_11205996_56381536_56381536</t>
  </si>
  <si>
    <t>10.01.2022 18:03:07</t>
  </si>
  <si>
    <t>10.01.2022 19:30:28</t>
  </si>
  <si>
    <t>HALİMBEY ÇİFTLİĞİ TARIMSAL SULAMA 45-73-M00515_45-73-M00515_2354428</t>
  </si>
  <si>
    <t>27.01.2022 15:27:17</t>
  </si>
  <si>
    <t>27.01.2022 17:58:25</t>
  </si>
  <si>
    <t>MURADİYE TR-2 SU DEPOSU 45-71-M00199_953221510_953221510</t>
  </si>
  <si>
    <t>06.01.2022 11:11:00</t>
  </si>
  <si>
    <t>06.01.2022 17:24:06</t>
  </si>
  <si>
    <t>NOHUTALAN TR-1 (TR-205) 35-19-M00257_35-19-M00257_77619310</t>
  </si>
  <si>
    <t>19.01.2022 11:53:49</t>
  </si>
  <si>
    <t>19.01.2022 14:03:33</t>
  </si>
  <si>
    <t>DM-2/1 35-29-M00092_I I03b_66331745</t>
  </si>
  <si>
    <t>07.01.2022 14:27:46</t>
  </si>
  <si>
    <t>07.01.2022 17:16:57</t>
  </si>
  <si>
    <t>PAYAMLI TR-1 35-10-L00056_A_56374495_56374495</t>
  </si>
  <si>
    <t>25.01.2022 00:18:53</t>
  </si>
  <si>
    <t>25.01.2022 02:48:38</t>
  </si>
  <si>
    <t>M-1187 35-04-M01187_B_56379792_56379792</t>
  </si>
  <si>
    <t>26.01.2022 20:12:33</t>
  </si>
  <si>
    <t>26.01.2022 23:39:33</t>
  </si>
  <si>
    <t>M-3252 35-04-M03252_99323790_99323790</t>
  </si>
  <si>
    <t>31.01.2022 17:19:12</t>
  </si>
  <si>
    <t>31.01.2022 18:53:21</t>
  </si>
  <si>
    <t>TR-129 35-19-L00129_956662719_956662719</t>
  </si>
  <si>
    <t>12.01.2022 19:50:07</t>
  </si>
  <si>
    <t>12.01.2022 20:27:55</t>
  </si>
  <si>
    <t>GÖRECE M-354 35-22-M00354_10857452_56370445_56370445</t>
  </si>
  <si>
    <t>01.01.2022 20:35:44</t>
  </si>
  <si>
    <t>01.01.2022 22:18:46</t>
  </si>
  <si>
    <t>24.01.2022 19:17:03</t>
  </si>
  <si>
    <t>25.01.2022 01:02:32</t>
  </si>
  <si>
    <t>OVAKENT TR-1 35-15-L00631_48656018_56372066_56372066</t>
  </si>
  <si>
    <t>19.01.2022 18:40:21</t>
  </si>
  <si>
    <t>19.01.2022 19:43:27</t>
  </si>
  <si>
    <t>TR-47 35-27-M00047_99009891_99009891</t>
  </si>
  <si>
    <t>26.01.2022 20:58:00</t>
  </si>
  <si>
    <t>26.01.2022 22:43:40</t>
  </si>
  <si>
    <t>DERBENT TR-3 45-83-L00323_A_56399455_56399455</t>
  </si>
  <si>
    <t>04.01.2022 18:00:44</t>
  </si>
  <si>
    <t>04.01.2022 19:19:00</t>
  </si>
  <si>
    <t>İSACA TR-1 45-72-L00218_956522364_956522364</t>
  </si>
  <si>
    <t>14.01.2022 14:37:43</t>
  </si>
  <si>
    <t>14.01.2022 22:38:40</t>
  </si>
  <si>
    <t>TR-129 35-19-L00129_956692320_956692320</t>
  </si>
  <si>
    <t>01.01.2022 19:20:27</t>
  </si>
  <si>
    <t>01.01.2022 20:20:49</t>
  </si>
  <si>
    <t>AKHİSAR TM 45-72-A00006_AKHİSAR ŞEHİR-1 M11_2313113</t>
  </si>
  <si>
    <t>13.01.2022 05:25:31</t>
  </si>
  <si>
    <t>13.01.2022 05:34:23</t>
  </si>
  <si>
    <t>L-245 35-18-L00245_950445897_950445897</t>
  </si>
  <si>
    <t>14.01.2022 15:13:07</t>
  </si>
  <si>
    <t>14.01.2022 16:09:23</t>
  </si>
  <si>
    <t>SOMA TR-16/1 45-82-M00528_945543245_945543245</t>
  </si>
  <si>
    <t>24.01.2022 19:11:59</t>
  </si>
  <si>
    <t>24.01.2022 20:34:47</t>
  </si>
  <si>
    <t>L-19 35-14-L00019_956658953_956658953</t>
  </si>
  <si>
    <t>13.01.2022 09:38:15</t>
  </si>
  <si>
    <t>13.01.2022 14:05:09</t>
  </si>
  <si>
    <t>YAKAPINAR TR-4 35-20-L00154_955193892_955193892</t>
  </si>
  <si>
    <t>22.01.2022 13:05:54</t>
  </si>
  <si>
    <t>22.01.2022 15:39:23</t>
  </si>
  <si>
    <t>14.01.2022 15:43:46</t>
  </si>
  <si>
    <t>14.01.2022 21:15:28</t>
  </si>
  <si>
    <t>K-2340 35-01-K02340_A_56376899_56376899</t>
  </si>
  <si>
    <t>14.01.2022 18:55:21</t>
  </si>
  <si>
    <t>14.01.2022 20:26:59</t>
  </si>
  <si>
    <t>GÜLKENT TR-3 35-30-M00226_42908772_56405126_56405126</t>
  </si>
  <si>
    <t>27.01.2022 09:24:00</t>
  </si>
  <si>
    <t>27.01.2022 11:37:26</t>
  </si>
  <si>
    <t>K-155 35-02-K00155_35-02-K00155_2374930</t>
  </si>
  <si>
    <t>08.01.2022 10:41:51</t>
  </si>
  <si>
    <t>08.01.2022 12:09:03</t>
  </si>
  <si>
    <t>MORALILAR İM 45-72-A00002_PINARCIK L03_2307792</t>
  </si>
  <si>
    <t>29.01.2022 21:06:36</t>
  </si>
  <si>
    <t>29.01.2022 21:21:52</t>
  </si>
  <si>
    <t>YAYAKENT DM 35-24-M00209_HatBaşıAyırıcı_78438604 M05_78438604</t>
  </si>
  <si>
    <t>12.01.2022 19:33:56</t>
  </si>
  <si>
    <t>12.01.2022 21:37:43</t>
  </si>
  <si>
    <t>KAVAKLIDERE TR-13 45-73-M01030_945664877_945664877</t>
  </si>
  <si>
    <t>10.01.2022 15:27:52</t>
  </si>
  <si>
    <t>10.01.2022 17:12:02</t>
  </si>
  <si>
    <t>K-4234 35-03-K04234_A_56365360_56365360</t>
  </si>
  <si>
    <t>14.01.2022 18:31:21</t>
  </si>
  <si>
    <t>14.01.2022 19:15:53</t>
  </si>
  <si>
    <t>DM-2/22 (VAKIF İŞ HANI) 45-71-M00141_953201237_953201237</t>
  </si>
  <si>
    <t>27.01.2022 09:04:00</t>
  </si>
  <si>
    <t>27.01.2022 10:46:10</t>
  </si>
  <si>
    <t>TAYTAN OFİS KÖK 45-78-M00314_HatBaşıAyırıcı_53139316 M06_53139316</t>
  </si>
  <si>
    <t>08.01.2022 11:30:58</t>
  </si>
  <si>
    <t>08.01.2022 12:23:08</t>
  </si>
  <si>
    <t>BÜYÜKSÜMBÜLLER TR-1 45-71-M00818_DIREK TIPI TRAFO HUCRESI H01_2076907</t>
  </si>
  <si>
    <t>OG Kablo Başlığı Arızası</t>
  </si>
  <si>
    <t>08.01.2022 05:04:32</t>
  </si>
  <si>
    <t>08.01.2022 11:00:56</t>
  </si>
  <si>
    <t>KFC KÖK 35-28-M00534_HatBaşıAyırıcı_53133625 M01_53133625</t>
  </si>
  <si>
    <t>13.01.2022 08:28:21</t>
  </si>
  <si>
    <t>13.01.2022 09:46:59</t>
  </si>
  <si>
    <t>26.01.2022 20:05:44</t>
  </si>
  <si>
    <t>26.01.2022 23:14:51</t>
  </si>
  <si>
    <t>29.01.2022 18:32:35</t>
  </si>
  <si>
    <t>29.01.2022 20:45:28</t>
  </si>
  <si>
    <t>MÜTEVELLİ TR-2 45-80-M00101_B_56389043_56389043</t>
  </si>
  <si>
    <t>08.01.2022 12:05:00</t>
  </si>
  <si>
    <t>08.01.2022 14:28:18</t>
  </si>
  <si>
    <t>GERELİ KÖYÜ İBRAHİM KAYALI SULAMA GRB TR-12 35-15-M00311_35-15-M00311_2365565</t>
  </si>
  <si>
    <t>30.01.2022 11:38:27</t>
  </si>
  <si>
    <t>30.01.2022 13:41:35</t>
  </si>
  <si>
    <t>A. CANCAN SLM. GRB TR-4 35-27-M01147_914579707_914579707</t>
  </si>
  <si>
    <t>12.01.2022 20:31:59</t>
  </si>
  <si>
    <t>12.01.2022 22:34:34</t>
  </si>
  <si>
    <t>YEŞİLYURT TR-15 45-73-M00484_945644434_945644434</t>
  </si>
  <si>
    <t>14.01.2022 11:09:38</t>
  </si>
  <si>
    <t>14.01.2022 14:38:37</t>
  </si>
  <si>
    <t>TR-1/14-A 45-72-M00098_A a1_49745783</t>
  </si>
  <si>
    <t>27.01.2022 09:49:41</t>
  </si>
  <si>
    <t>27.01.2022 11:49:45</t>
  </si>
  <si>
    <t>L-366 ILDIR KÖY 35-18-L00366_6373642_56375055_56375055</t>
  </si>
  <si>
    <t>13.01.2022 00:11:36</t>
  </si>
  <si>
    <t>13.01.2022 03:49:50</t>
  </si>
  <si>
    <t>K-364 35-04-K00364_99375823_99375823</t>
  </si>
  <si>
    <t>29.01.2022 19:32:39</t>
  </si>
  <si>
    <t>29.01.2022 20:06:29</t>
  </si>
  <si>
    <t>SART TR-1 KÖK 45-78-M00168_SART TR-5 M02_81491754</t>
  </si>
  <si>
    <t>30.01.2022 10:48:23</t>
  </si>
  <si>
    <t>30.01.2022 11:46:09</t>
  </si>
  <si>
    <t>AKYAR TR-1 45-78-M00878_49185256_65512622_65512622</t>
  </si>
  <si>
    <t>12.01.2022 20:10:42</t>
  </si>
  <si>
    <t>12.01.2022 22:06:40</t>
  </si>
  <si>
    <t>M-2745 35-01-M02745_M-2431 M02_65990472</t>
  </si>
  <si>
    <t>08.01.2022 18:03:15</t>
  </si>
  <si>
    <t>08.01.2022 18:46:00</t>
  </si>
  <si>
    <t>GÖKÇEYURT TR-1 35-27-M01049_98796956_98796956</t>
  </si>
  <si>
    <t>10.01.2022 16:08:11</t>
  </si>
  <si>
    <t>10.01.2022 18:11:51</t>
  </si>
  <si>
    <t>PELİTALAN TR-1 45-71-M01570_B_56387475_56387475</t>
  </si>
  <si>
    <t>11.01.2022 08:36:08</t>
  </si>
  <si>
    <t>11.01.2022 13:04:32</t>
  </si>
  <si>
    <t>YEŞİLYURT DM 45-73-M00476_SOBRAN M02_2318327</t>
  </si>
  <si>
    <t>10.01.2022 11:16:00</t>
  </si>
  <si>
    <t>10.01.2022 12:17:30</t>
  </si>
  <si>
    <t>CELENGÖZ MAH. TR 45-77-L00221_945492684_945492684</t>
  </si>
  <si>
    <t>19.01.2022 09:57:54</t>
  </si>
  <si>
    <t>19.01.2022 11:22:47</t>
  </si>
  <si>
    <t>L-258/1 35-18-L00608_950446829_950446829</t>
  </si>
  <si>
    <t>15.01.2022 11:23:01</t>
  </si>
  <si>
    <t>15.01.2022 12:49:31</t>
  </si>
  <si>
    <t>K-1388 35-04-K01388_A_56368094_56368094</t>
  </si>
  <si>
    <t>13.01.2022 09:23:00</t>
  </si>
  <si>
    <t>13.01.2022 11:40:08</t>
  </si>
  <si>
    <t>OSMANCALI KÖYÜ TR-3 45-71-M01722_953231387_953231387</t>
  </si>
  <si>
    <t>05.01.2022 09:22:17</t>
  </si>
  <si>
    <t>05.01.2022 18:30:22</t>
  </si>
  <si>
    <t>M-1732 35-09-M01732_A_56377868_56377868</t>
  </si>
  <si>
    <t>13.01.2022 12:24:00</t>
  </si>
  <si>
    <t>13.01.2022 12:46:18</t>
  </si>
  <si>
    <t>L-254 35-18-L00254_950451161_950451161</t>
  </si>
  <si>
    <t>26.01.2022 11:22:09</t>
  </si>
  <si>
    <t>26.01.2022 18:23:14</t>
  </si>
  <si>
    <t>12.01.2022 08:47:54</t>
  </si>
  <si>
    <t>12.01.2022 10:40:08</t>
  </si>
  <si>
    <t>27.01.2022 06:22:18</t>
  </si>
  <si>
    <t>27.01.2022 15:13:25</t>
  </si>
  <si>
    <t>M-1060 35-02-M01060_99979766_99979766</t>
  </si>
  <si>
    <t>10.01.2022 11:00:09</t>
  </si>
  <si>
    <t>10.01.2022 12:19:52</t>
  </si>
  <si>
    <t>K-4871 35-01-K04871_35-01-K04871_2350167</t>
  </si>
  <si>
    <t>20.01.2022 19:20:25</t>
  </si>
  <si>
    <t>20.01.2022 22:05:05</t>
  </si>
  <si>
    <t>K-2560 35-03-K02560_TRAFO K03_41967679</t>
  </si>
  <si>
    <t>14.01.2022 20:35:17</t>
  </si>
  <si>
    <t>14.01.2022 22:08:52</t>
  </si>
  <si>
    <t>KUMKUYUCAK KÖK 45-80-M00093_KUMKUYUCAK ŞEHİR M05_72193247</t>
  </si>
  <si>
    <t>29.01.2022 10:50:56</t>
  </si>
  <si>
    <t>29.01.2022 12:52:03</t>
  </si>
  <si>
    <t>DM-3/TR-33 SEFERİHİSAR 35-14-L00299_956661192_956661192</t>
  </si>
  <si>
    <t>02.01.2022 10:59:53</t>
  </si>
  <si>
    <t>02.01.2022 13:35:39</t>
  </si>
  <si>
    <t>YENİFOÇA TR-45 35-23-M00045_DAĞITIM TRAFO YENİFOÇA TR-45 M04_2334877</t>
  </si>
  <si>
    <t>17.01.2022 11:32:55</t>
  </si>
  <si>
    <t>17.01.2022 11:51:24</t>
  </si>
  <si>
    <t>K-4503 35-04-K04503_99599615_99599615</t>
  </si>
  <si>
    <t>25.01.2022 09:26:44</t>
  </si>
  <si>
    <t>25.01.2022 10:57:20</t>
  </si>
  <si>
    <t>POYRACIK TR-4 35-24-L00027_955219616_955219616</t>
  </si>
  <si>
    <t>14.01.2022 10:33:00</t>
  </si>
  <si>
    <t>14.01.2022 12:28:12</t>
  </si>
  <si>
    <t>K-1211 35-03-K01211_910403539_910403539</t>
  </si>
  <si>
    <t>24.01.2022 20:40:27</t>
  </si>
  <si>
    <t>25.01.2022 00:21:48</t>
  </si>
  <si>
    <t>GÜNEY DM 45-83-L00130_ÇATAL L05_2331074</t>
  </si>
  <si>
    <t>13.01.2022 10:51:43</t>
  </si>
  <si>
    <t>13.01.2022 11:38:50</t>
  </si>
  <si>
    <t>K-3988 35-09-K03988_912475717_912475717</t>
  </si>
  <si>
    <t>16.01.2022 16:26:26</t>
  </si>
  <si>
    <t>16.01.2022 17:28:04</t>
  </si>
  <si>
    <t>KESİKKÖY DM 35-28-M00309_KESİKKÖY-2 (MENEMEN İM) M01_2323289</t>
  </si>
  <si>
    <t>30.01.2022 09:27:12</t>
  </si>
  <si>
    <t>30.01.2022 14:04:26</t>
  </si>
  <si>
    <t>M-1950 35-09-M01950_TRAFO M05_47230894</t>
  </si>
  <si>
    <t>13.01.2022 18:14:02</t>
  </si>
  <si>
    <t>13.01.2022 19:43:52</t>
  </si>
  <si>
    <t>K-4130 35-04-K04130_35-04-K04130_2361587</t>
  </si>
  <si>
    <t>16.01.2022 19:45:04</t>
  </si>
  <si>
    <t>16.01.2022 20:50:37</t>
  </si>
  <si>
    <t>L-239 BAYKAL 35-18-L00239_35-18-L00239_2358369</t>
  </si>
  <si>
    <t>27.01.2022 12:39:41</t>
  </si>
  <si>
    <t>27.01.2022 14:35:28</t>
  </si>
  <si>
    <t>CABBAR DM 45-73-M00100_DSİ ÇIKIŞ M03_2057597</t>
  </si>
  <si>
    <t>18.01.2022 15:48:22</t>
  </si>
  <si>
    <t>18.01.2022 15:52:47</t>
  </si>
  <si>
    <t>YUKARI SÜTÇÜLER KÖYÜ TR-1 35-27-M00410_35-27-M00410_80310454</t>
  </si>
  <si>
    <t>13.01.2022 00:55:01</t>
  </si>
  <si>
    <t>13.01.2022 04:04:41</t>
  </si>
  <si>
    <t>DM-1/31 45-71-M00007_A a5b_45125439</t>
  </si>
  <si>
    <t>31.01.2022 02:33:00</t>
  </si>
  <si>
    <t>31.01.2022 04:38:34</t>
  </si>
  <si>
    <t>M-1207 35-02-M01207_C_56363508_56363508</t>
  </si>
  <si>
    <t>14.01.2022 09:16:18</t>
  </si>
  <si>
    <t>14.01.2022 13:37:20</t>
  </si>
  <si>
    <t>K-3721 35-01-K03721_35-01-K03721_65815861</t>
  </si>
  <si>
    <t>20.01.2022 00:08:02</t>
  </si>
  <si>
    <t>20.01.2022 05:31:56</t>
  </si>
  <si>
    <t>TR-8 35-13-L00008_946424610_946424610</t>
  </si>
  <si>
    <t>08.01.2022 20:08:46</t>
  </si>
  <si>
    <t>08.01.2022 22:19:50</t>
  </si>
  <si>
    <t>ULUDERBENT DM 45-73-M00491_B_56403647_56403647</t>
  </si>
  <si>
    <t>20.01.2022 13:24:51</t>
  </si>
  <si>
    <t>20.01.2022 15:06:38</t>
  </si>
  <si>
    <t>M-2014 35-01-M02014_D 1D_5845286</t>
  </si>
  <si>
    <t>26.01.2022 20:50:58</t>
  </si>
  <si>
    <t>27.01.2022 00:55:00</t>
  </si>
  <si>
    <t>PAŞAKÖY TR-3 45-80-M00058_956557732_956557732</t>
  </si>
  <si>
    <t>13.01.2022 12:33:18</t>
  </si>
  <si>
    <t>13.01.2022 19:21:38</t>
  </si>
  <si>
    <t>M-21 HAMAM ALANI 35-14-M00021_956642639_956642639</t>
  </si>
  <si>
    <t>08.01.2022 20:49:30</t>
  </si>
  <si>
    <t>08.01.2022 23:59:56</t>
  </si>
  <si>
    <t>SOĞANLI TR-1 45-73-M01034_A_56390622_56390622</t>
  </si>
  <si>
    <t>08.01.2022 09:07:35</t>
  </si>
  <si>
    <t>08.01.2022 11:25:31</t>
  </si>
  <si>
    <t>K-217 35-01-K00217_911305670_911305670</t>
  </si>
  <si>
    <t>25.01.2022 11:54:56</t>
  </si>
  <si>
    <t>25.01.2022 13:17:35</t>
  </si>
  <si>
    <t>TR-114 35-26-M00114_956607428_956607428</t>
  </si>
  <si>
    <t>10.01.2022 16:16:05</t>
  </si>
  <si>
    <t>10.01.2022 16:57:31</t>
  </si>
  <si>
    <t>K-739 35-04-K00739_99497655_99497655</t>
  </si>
  <si>
    <t>27.01.2022 15:42:55</t>
  </si>
  <si>
    <t>27.01.2022 21:11:52</t>
  </si>
  <si>
    <t>YEŞİLDERE SAPADERESİ TR-1 35-31-L00160_956587764_956587764</t>
  </si>
  <si>
    <t>17.01.2022 20:16:09</t>
  </si>
  <si>
    <t>17.01.2022 22:07:28</t>
  </si>
  <si>
    <t>K-3376 35-04-K03376_A_56355768_56355768</t>
  </si>
  <si>
    <t>27.01.2022 15:12:42</t>
  </si>
  <si>
    <t>27.01.2022 18:05:21</t>
  </si>
  <si>
    <t>TR-104 ZEYTİNALANI 35-19-L00104_ L03_2115841</t>
  </si>
  <si>
    <t>14.01.2022 17:52:42</t>
  </si>
  <si>
    <t>14.01.2022 17:56:00</t>
  </si>
  <si>
    <t>K-3319 35-09-K03319_E_56380273_56380273</t>
  </si>
  <si>
    <t>25.01.2022 08:22:17</t>
  </si>
  <si>
    <t>25.01.2022 09:27:47</t>
  </si>
  <si>
    <t>TAŞLIYOL KÖK 35-27-M00495_HatBaşıAyırıcı_53132526 M03_53132526</t>
  </si>
  <si>
    <t>25.01.2022 08:59:21</t>
  </si>
  <si>
    <t>25.01.2022 11:32:34</t>
  </si>
  <si>
    <t>ÇANDARLI TR-5 35-30-M00005_E_56352844_56352844</t>
  </si>
  <si>
    <t>22.01.2022 14:26:15</t>
  </si>
  <si>
    <t>22.01.2022 15:22:23</t>
  </si>
  <si>
    <t>KUŞÇULAR DM-2 35-19-M00515__81571130_81571130</t>
  </si>
  <si>
    <t>24.01.2022 17:51:00</t>
  </si>
  <si>
    <t>24.01.2022 18:13:59</t>
  </si>
  <si>
    <t>K-4406 35-04-K04406_99386782_99386782</t>
  </si>
  <si>
    <t>26.01.2022 17:45:20</t>
  </si>
  <si>
    <t>27.01.2022 00:48:17</t>
  </si>
  <si>
    <t>PAYAMLI M-9 35-25-M00165_956637854_956637854</t>
  </si>
  <si>
    <t>30.01.2022 13:42:34</t>
  </si>
  <si>
    <t>30.01.2022 16:31:02</t>
  </si>
  <si>
    <t>KEMALİYE DM (TR-1) 45-73-M00150_HatBaşıAyırıcı_53135428 M02_53135428</t>
  </si>
  <si>
    <t>24.01.2022 18:22:28</t>
  </si>
  <si>
    <t>24.01.2022 20:48:52</t>
  </si>
  <si>
    <t>DM-22/08 GÖÇMEN EVLERİ 45-71-M00647_953190358_953190358</t>
  </si>
  <si>
    <t>15.01.2022 16:29:00</t>
  </si>
  <si>
    <t>15.01.2022 18:44:26</t>
  </si>
  <si>
    <t>GÜLBAHÇE TR-17 (TR-279) 35-19-L00279_956690536_956690536</t>
  </si>
  <si>
    <t>05.01.2022 13:15:06</t>
  </si>
  <si>
    <t>05.01.2022 14:10:44</t>
  </si>
  <si>
    <t>ZEYTİNDAĞ TR-4 35-16-M00006_47507077_56395714_56395714</t>
  </si>
  <si>
    <t>12.01.2022 22:44:06</t>
  </si>
  <si>
    <t>13.01.2022 04:27:10</t>
  </si>
  <si>
    <t>K-4827 35-02-K04827_99131168_99131168</t>
  </si>
  <si>
    <t>17.01.2022 21:41:05</t>
  </si>
  <si>
    <t>17.01.2022 22:29:52</t>
  </si>
  <si>
    <t>MURADİYE DM-5/8 KÖK 45-71-M00828_DM-4/20 M03_72087108</t>
  </si>
  <si>
    <t>23.01.2022 09:00:28</t>
  </si>
  <si>
    <t>23.01.2022 17:38:10</t>
  </si>
  <si>
    <t>GEDİK DUTLUDERE TR-3 35-31-L00132_35-31-L00132_2364009</t>
  </si>
  <si>
    <t>08.01.2022 09:49:31</t>
  </si>
  <si>
    <t>08.01.2022 14:39:54</t>
  </si>
  <si>
    <t>K-978 35-07-K00978_A_56378665_56378665</t>
  </si>
  <si>
    <t>30.01.2022 11:47:56</t>
  </si>
  <si>
    <t>30.01.2022 12:16:11</t>
  </si>
  <si>
    <t>DEVELİ TR-42 35-22-M00042_D_56370458_56370458</t>
  </si>
  <si>
    <t>22.01.2022 14:42:35</t>
  </si>
  <si>
    <t>22.01.2022 15:39:50</t>
  </si>
  <si>
    <t>M-1037 35-04-M01037_98929240_98929240</t>
  </si>
  <si>
    <t>11.01.2022 03:22:51</t>
  </si>
  <si>
    <t>11.01.2022 10:16:21</t>
  </si>
  <si>
    <t>30.01.2022 12:39:47</t>
  </si>
  <si>
    <t>30.01.2022 14:37:29</t>
  </si>
  <si>
    <t>L-275 35-18-L00275_35-18-L00275_72084455</t>
  </si>
  <si>
    <t>20.01.2022 13:12:00</t>
  </si>
  <si>
    <t>20.01.2022 15:04:00</t>
  </si>
  <si>
    <t>K-165 35-03-K00165_35-03-K00165_41938729</t>
  </si>
  <si>
    <t>29.01.2022 15:55:06</t>
  </si>
  <si>
    <t>29.01.2022 16:30:16</t>
  </si>
  <si>
    <t>_C_56381155_56381155</t>
  </si>
  <si>
    <t>05.01.2022 10:54:51</t>
  </si>
  <si>
    <t>05.01.2022 11:53:33</t>
  </si>
  <si>
    <t>12.01.2022 18:06:24</t>
  </si>
  <si>
    <t>12.01.2022 19:16:47</t>
  </si>
  <si>
    <t>SELİMŞAHLAR TR-2 45-71-M00137_TOKİ M03_2320416</t>
  </si>
  <si>
    <t>11.01.2022 22:46:00</t>
  </si>
  <si>
    <t>12.01.2022 01:31:00</t>
  </si>
  <si>
    <t>EMENLER TR-1 35-31-L00139_47841250_56391818_56391818</t>
  </si>
  <si>
    <t>25.01.2022 07:20:38</t>
  </si>
  <si>
    <t>25.01.2022 10:46:26</t>
  </si>
  <si>
    <t>TR-88 35-15-M00088_950359970_950359970</t>
  </si>
  <si>
    <t>04.01.2022 11:18:27</t>
  </si>
  <si>
    <t>04.01.2022 11:57:32</t>
  </si>
  <si>
    <t>18.01.2022 11:32:00</t>
  </si>
  <si>
    <t>18.01.2022 12:39:32</t>
  </si>
  <si>
    <t>L-476 MAMURBABA YENİ KABİN 35-18-L00476_950458156_950458156</t>
  </si>
  <si>
    <t>27.01.2022 20:28:49</t>
  </si>
  <si>
    <t>28.01.2022 03:19:29</t>
  </si>
  <si>
    <t>GÖRDES DM 45-75-M00050_KAŞIKÇI M11_2083719</t>
  </si>
  <si>
    <t>24.01.2022 13:12:28</t>
  </si>
  <si>
    <t>24.01.2022 13:43:57</t>
  </si>
  <si>
    <t>ÇAKALTEPE TR-1 35-22-M00183_953082754_953082754</t>
  </si>
  <si>
    <t>05.01.2022 12:13:35</t>
  </si>
  <si>
    <t>05.01.2022 13:28:00</t>
  </si>
  <si>
    <t>TR-102 ZEYTİNALANI 35-19-L00102_95001202934_95001202934</t>
  </si>
  <si>
    <t>27.01.2022 08:51:50</t>
  </si>
  <si>
    <t>27.01.2022 11:50:22</t>
  </si>
  <si>
    <t>KARAAĞAÇLI TR-4 45-71-M01081_B_56404285_56404285</t>
  </si>
  <si>
    <t>05.01.2022 14:38:00</t>
  </si>
  <si>
    <t>05.01.2022 20:34:29</t>
  </si>
  <si>
    <t>L-10 KARADAĞ DM 35-18-L00010_6721795_56368484_56368484</t>
  </si>
  <si>
    <t>03.01.2022 07:54:25</t>
  </si>
  <si>
    <t>03.01.2022 09:42:55</t>
  </si>
  <si>
    <t>M-1687 35-02-M01687_C c1b_5851819</t>
  </si>
  <si>
    <t>08.01.2022 11:03:52</t>
  </si>
  <si>
    <t>08.01.2022 17:45:58</t>
  </si>
  <si>
    <t>HACET TR-1 45-76-M00153_ H_79721220</t>
  </si>
  <si>
    <t>13.01.2022 14:54:33</t>
  </si>
  <si>
    <t>13.01.2022 17:36:40</t>
  </si>
  <si>
    <t>ZEYTİNDAĞ DM 35-16-M00138_ZEYTİNDAĞ M05_76071944</t>
  </si>
  <si>
    <t>21.01.2022 22:27:58</t>
  </si>
  <si>
    <t>21.01.2022 23:21:39</t>
  </si>
  <si>
    <t>K-3071 35-03-K03071_A_56353877_56353877</t>
  </si>
  <si>
    <t>27.01.2022 23:28:45</t>
  </si>
  <si>
    <t>28.01.2022 00:46:56</t>
  </si>
  <si>
    <t>HİSAR MAH.TR-8 45-86-M00200_45-86-M00200_2361485</t>
  </si>
  <si>
    <t>07.01.2022 16:15:06</t>
  </si>
  <si>
    <t>07.01.2022 17:02:00</t>
  </si>
  <si>
    <t>SOFTALAR TR-1 45-75-M00207_A_56386591_56386591</t>
  </si>
  <si>
    <t>12.01.2022 16:30:00</t>
  </si>
  <si>
    <t>12.01.2022 23:50:41</t>
  </si>
  <si>
    <t>13.01.2022 14:41:14</t>
  </si>
  <si>
    <t>13.01.2022 15:21:28</t>
  </si>
  <si>
    <t>10.01.2022 16:56:19</t>
  </si>
  <si>
    <t>11.01.2022 01:38:36</t>
  </si>
  <si>
    <t>_11307346_56359483_56359483</t>
  </si>
  <si>
    <t>11.01.2022 16:25:00</t>
  </si>
  <si>
    <t>11.01.2022 21:43:16</t>
  </si>
  <si>
    <t>SULUDERE ESKİ OKUL ALTI TR-8 35-31-L00061_47983485_56400222_56400222</t>
  </si>
  <si>
    <t>19.01.2022 15:07:00</t>
  </si>
  <si>
    <t>19.01.2022 15:59:24</t>
  </si>
  <si>
    <t>GÖKEYÜP TR-3 45-78-M00816_953275323_953275323</t>
  </si>
  <si>
    <t>02.01.2022 17:35:35</t>
  </si>
  <si>
    <t>02.01.2022 19:01:24</t>
  </si>
  <si>
    <t>M-2911 35-01-M02911_910752269_910752269</t>
  </si>
  <si>
    <t>21.01.2022 20:43:00</t>
  </si>
  <si>
    <t>22.01.2022 00:16:13</t>
  </si>
  <si>
    <t>BÖLCEK-2 TR 35-16-M00023_953336718_953336718</t>
  </si>
  <si>
    <t>18.01.2022 12:50:53</t>
  </si>
  <si>
    <t>18.01.2022 13:55:00</t>
  </si>
  <si>
    <t>AKSELENDİ TR-7 45-72-L00837_A_56406202_56406202</t>
  </si>
  <si>
    <t>11.01.2022 17:42:27</t>
  </si>
  <si>
    <t>11.01.2022 18:25:59</t>
  </si>
  <si>
    <t>K-1074 35-01-K01074_911581057_911581057</t>
  </si>
  <si>
    <t>14.01.2022 09:41:59</t>
  </si>
  <si>
    <t>14.01.2022 11:29:19</t>
  </si>
  <si>
    <t>TR-8 35-32-L00008_A_56401847_56401847</t>
  </si>
  <si>
    <t>19.01.2022 11:15:00</t>
  </si>
  <si>
    <t>19.01.2022 12:02:15</t>
  </si>
  <si>
    <t>ALÇUK TM 35-17-A00001_KESİKKÖY M29_2307839</t>
  </si>
  <si>
    <t>13.01.2022 05:35:58</t>
  </si>
  <si>
    <t>13.01.2022 07:45:13</t>
  </si>
  <si>
    <t>K-2007 35-01-K02007_D_56390355_56390355</t>
  </si>
  <si>
    <t>16.01.2022 18:02:41</t>
  </si>
  <si>
    <t>16.01.2022 18:55:03</t>
  </si>
  <si>
    <t>SÜTÇÜLER TR-2 35-27-M00406_910467045_910467045</t>
  </si>
  <si>
    <t>17.01.2022 21:40:35</t>
  </si>
  <si>
    <t>17.01.2022 23:23:28</t>
  </si>
  <si>
    <t>TR-125 ZEYTİNALANI 35-19-L00125_DÖRT MEVSİM ÖZEL TR L02_72153726</t>
  </si>
  <si>
    <t>14.01.2022 10:22:18</t>
  </si>
  <si>
    <t>14.01.2022 17:51:58</t>
  </si>
  <si>
    <t>L-319 BAHÇELİEVLER-2 35-18-L00319_950449622_950449622</t>
  </si>
  <si>
    <t>15.01.2022 17:01:55</t>
  </si>
  <si>
    <t>15.01.2022 20:04:35</t>
  </si>
  <si>
    <t>ORUÇLAR TR-1 35-16-M00093_953325145_953325145</t>
  </si>
  <si>
    <t>15.01.2022 21:47:27</t>
  </si>
  <si>
    <t>15.01.2022 23:32:43</t>
  </si>
  <si>
    <t>K-3914 35-08-K03914_SEYDİKÖY İM K02_42113507</t>
  </si>
  <si>
    <t>13.01.2022 02:22:40</t>
  </si>
  <si>
    <t>13.01.2022 02:35:21</t>
  </si>
  <si>
    <t>UZUNKÖY TR-3 35-31-L00145_47826850_56352598_56352598</t>
  </si>
  <si>
    <t>25.01.2022 16:50:58</t>
  </si>
  <si>
    <t>25.01.2022 20:48:21</t>
  </si>
  <si>
    <t>BEĞENLER TR-1 45-75-M00179_945596280_945596280</t>
  </si>
  <si>
    <t>26.01.2022 09:13:19</t>
  </si>
  <si>
    <t>26.01.2022 11:01:07</t>
  </si>
  <si>
    <t>_945542566_945542566</t>
  </si>
  <si>
    <t>17.01.2022 23:21:15</t>
  </si>
  <si>
    <t>17.01.2022 23:56:40</t>
  </si>
  <si>
    <t>AVDAN TR-4 45-82-M00234_45-82-M00234_2376145</t>
  </si>
  <si>
    <t>26.01.2022 21:25:54</t>
  </si>
  <si>
    <t>26.01.2022 21:56:14</t>
  </si>
  <si>
    <t>10.01.2022 09:07:38</t>
  </si>
  <si>
    <t>10.01.2022 11:35:18</t>
  </si>
  <si>
    <t>TR-89 45-78-L00089_953254358_953254358</t>
  </si>
  <si>
    <t>18.01.2022 14:13:00</t>
  </si>
  <si>
    <t>18.01.2022 17:35:35</t>
  </si>
  <si>
    <t>K-1174 35-01-K01174_911368780_911368780</t>
  </si>
  <si>
    <t>22.01.2022 21:31:36</t>
  </si>
  <si>
    <t>22.01.2022 23:46:36</t>
  </si>
  <si>
    <t>TR-47 35-16-L00047_TR-52 L03_71976709</t>
  </si>
  <si>
    <t>02.01.2022 14:40:00</t>
  </si>
  <si>
    <t>02.01.2022 15:21:11</t>
  </si>
  <si>
    <t>TR-140 35-16-L00140_35-16-L00140_2347419</t>
  </si>
  <si>
    <t>25.01.2022 18:35:47</t>
  </si>
  <si>
    <t>25.01.2022 19:19:30</t>
  </si>
  <si>
    <t>KOYUNDERE TR-1 35-28-M00154_953379356_953379356</t>
  </si>
  <si>
    <t>10.01.2022 19:01:00</t>
  </si>
  <si>
    <t>10.01.2022 20:01:58</t>
  </si>
  <si>
    <t>DM-3/TR-33 SEFERİHİSAR 35-14-L00299_95001197961_95001197961</t>
  </si>
  <si>
    <t>27.01.2022 18:01:29</t>
  </si>
  <si>
    <t>27.01.2022 19:11:26</t>
  </si>
  <si>
    <t>TR-46 35-19-M00046_12199709_56376013_56376013</t>
  </si>
  <si>
    <t>20.01.2022 21:09:57</t>
  </si>
  <si>
    <t>20.01.2022 22:57:05</t>
  </si>
  <si>
    <t>K-1636 35-01-K01636_35-01-K01636_2360042</t>
  </si>
  <si>
    <t>29.01.2022 19:44:08</t>
  </si>
  <si>
    <t>29.01.2022 21:33:51</t>
  </si>
  <si>
    <t>Y. YAZAR SULAMA GRUBU TR 35-27-M00528_97506778_97506778</t>
  </si>
  <si>
    <t>22.01.2022 19:17:12</t>
  </si>
  <si>
    <t>22.01.2022 20:12:19</t>
  </si>
  <si>
    <t>DM-4/TR-13 45-72-M00620__81571434_81571434</t>
  </si>
  <si>
    <t>28.01.2022 13:28:19</t>
  </si>
  <si>
    <t>28.01.2022 14:14:05</t>
  </si>
  <si>
    <t>ASARLIK TR-10 35-28-M00593_953370544_953370544</t>
  </si>
  <si>
    <t>25.01.2022 12:19:35</t>
  </si>
  <si>
    <t>25.01.2022 13:22:54</t>
  </si>
  <si>
    <t>ARMUTLU DM-2/TR-34 35-27-L00347_A_65514112_65514112</t>
  </si>
  <si>
    <t>27.01.2022 16:28:04</t>
  </si>
  <si>
    <t>27.01.2022 20:09:46</t>
  </si>
  <si>
    <t>M-1242 35-01-M01242_B 1B_5871836</t>
  </si>
  <si>
    <t>07.01.2022 08:23:11</t>
  </si>
  <si>
    <t>07.01.2022 10:06:15</t>
  </si>
  <si>
    <t>K-2523 35-03-K02523_TRAFO K04_41933521</t>
  </si>
  <si>
    <t>24.01.2022 16:05:00</t>
  </si>
  <si>
    <t>24.01.2022 16:16:00</t>
  </si>
  <si>
    <t>AYVACIK TR-1 35-28-M00256_A_65513385_65513385</t>
  </si>
  <si>
    <t>25.01.2022 07:36:00</t>
  </si>
  <si>
    <t>25.01.2022 10:16:00</t>
  </si>
  <si>
    <t>KOYUNDERE TR-12 35-28-M00161_DAĞITIM TRAFO KOYUNDERE TR-12 M03_66532799</t>
  </si>
  <si>
    <t>20.01.2022 09:38:54</t>
  </si>
  <si>
    <t>20.01.2022 16:18:08</t>
  </si>
  <si>
    <t>KUŞÇUBURUN-4 35-26-M00530_7100597_56360980_56360980</t>
  </si>
  <si>
    <t>01.01.2022 11:43:10</t>
  </si>
  <si>
    <t>01.01.2022 12:47:53</t>
  </si>
  <si>
    <t>SUBAŞI TR-2 45-73-M00820_945645944_945645944</t>
  </si>
  <si>
    <t>30.01.2022 16:05:00</t>
  </si>
  <si>
    <t>30.01.2022 16:38:42</t>
  </si>
  <si>
    <t>M-1544 35-01-M01544_E_56382234_56382234</t>
  </si>
  <si>
    <t>25.01.2022 20:28:40</t>
  </si>
  <si>
    <t>26.01.2022 02:45:16</t>
  </si>
  <si>
    <t>TR-97 MENTEŞ YOLU 35-19-L00097_956666888_956666888</t>
  </si>
  <si>
    <t>10.01.2022 14:55:29</t>
  </si>
  <si>
    <t>10.01.2022 18:23:21</t>
  </si>
  <si>
    <t>PAŞAKÖY KÖK 45-80-M00052_SARUHANLI TM GİRİŞ/TR-13 M02_72063777</t>
  </si>
  <si>
    <t>11.01.2022 09:00:23</t>
  </si>
  <si>
    <t>11.01.2022 16:51:11</t>
  </si>
  <si>
    <t>GÖZTEPE İM 35-01-A00004_HAVACILAR K28_2304112</t>
  </si>
  <si>
    <t>06.01.2022 18:58:27</t>
  </si>
  <si>
    <t>06.01.2022 19:42:55</t>
  </si>
  <si>
    <t>GÖRDES DM 45-75-M00050_KAŞIKÇI M11_2083718</t>
  </si>
  <si>
    <t>29.01.2022 03:55:29</t>
  </si>
  <si>
    <t>29.01.2022 03:58:48</t>
  </si>
  <si>
    <t>ÜRKMEZ DM-4 (ÜRKMEZ M-21) 35-25-M00155_DONANIMLI YEDEK M03_72072836</t>
  </si>
  <si>
    <t>08.01.2022 21:37:00</t>
  </si>
  <si>
    <t>08.01.2022 22:23:28</t>
  </si>
  <si>
    <t>K-938 35-02-K00938_A_56366278_56366278</t>
  </si>
  <si>
    <t>25.01.2022 11:13:14</t>
  </si>
  <si>
    <t>25.01.2022 13:59:35</t>
  </si>
  <si>
    <t>K-914 35-01-K00914_911962970_911962970</t>
  </si>
  <si>
    <t>04.01.2022 14:22:54</t>
  </si>
  <si>
    <t>04.01.2022 16:59:33</t>
  </si>
  <si>
    <t>K-1625 35-07-K01625_912478279_912478279</t>
  </si>
  <si>
    <t>22.01.2022 17:26:56</t>
  </si>
  <si>
    <t>22.01.2022 19:16:23</t>
  </si>
  <si>
    <t>MANDALLI TR-1 45-84-M00020_9731335_56401799_56401799</t>
  </si>
  <si>
    <t>06.01.2022 13:37:59</t>
  </si>
  <si>
    <t>06.01.2022 15:15:31</t>
  </si>
  <si>
    <t>L-393 YENİ OKUL 35-18-L00393_950448725_950448725</t>
  </si>
  <si>
    <t>28.01.2022 16:37:47</t>
  </si>
  <si>
    <t>28.01.2022 19:58:25</t>
  </si>
  <si>
    <t>L-455 35-18-L00455_950456114_950456114</t>
  </si>
  <si>
    <t>23.01.2022 14:40:23</t>
  </si>
  <si>
    <t>23.01.2022 18:14:51</t>
  </si>
  <si>
    <t>BAYAT TR-1 45-75-M00231_945612489_945612489</t>
  </si>
  <si>
    <t>25.01.2022 09:52:02</t>
  </si>
  <si>
    <t>25.01.2022 13:38:34</t>
  </si>
  <si>
    <t>AKGEDİK KÖK-2 45-71-M00163_UZUNBURUN M02_55994925</t>
  </si>
  <si>
    <t>30.01.2022 10:07:16</t>
  </si>
  <si>
    <t>30.01.2022 10:39:00</t>
  </si>
  <si>
    <t>L-258 35-18-L00654_966931042_966931042</t>
  </si>
  <si>
    <t>21.01.2022 10:29:00</t>
  </si>
  <si>
    <t>21.01.2022 18:14:22</t>
  </si>
  <si>
    <t>KARAAĞAÇLI TARIMSAL SULAMA TR-1 45-71-M01084_45-71-M01084_2370621</t>
  </si>
  <si>
    <t>08.01.2022 17:24:55</t>
  </si>
  <si>
    <t>08.01.2022 21:42:50</t>
  </si>
  <si>
    <t>TR-330 35-19-L00369_35-19-L00369_82732645</t>
  </si>
  <si>
    <t>14.01.2022 07:46:30</t>
  </si>
  <si>
    <t>14.01.2022 12:46:52</t>
  </si>
  <si>
    <t>M-993 35-03-M00993_912841474_912841474</t>
  </si>
  <si>
    <t>19.01.2022 10:14:47</t>
  </si>
  <si>
    <t>19.01.2022 14:04:09</t>
  </si>
  <si>
    <t>K-4506 35-03-K04506_915174748_915174748</t>
  </si>
  <si>
    <t>08.01.2022 16:30:40</t>
  </si>
  <si>
    <t>08.01.2022 17:49:53</t>
  </si>
  <si>
    <t>K-4436 35-04-K04436_913415867_913415867</t>
  </si>
  <si>
    <t>27.01.2022 14:33:05</t>
  </si>
  <si>
    <t>27.01.2022 23:58:01</t>
  </si>
  <si>
    <t>HACIBAŞTANLAR TR-1 45-85-L00193_DIREK TIPI TRAFO HUCRESI H01_2084748</t>
  </si>
  <si>
    <t>01.01.2022 18:03:11</t>
  </si>
  <si>
    <t>01.01.2022 19:32:03</t>
  </si>
  <si>
    <t>KARABURUN TR-1/15 35-21-L00019_C_56358263_56358263</t>
  </si>
  <si>
    <t>13.01.2022 08:32:14</t>
  </si>
  <si>
    <t>13.01.2022 14:42:27</t>
  </si>
  <si>
    <t>K-444 35-02-K00444_A_56362466_56362466</t>
  </si>
  <si>
    <t>03.01.2022 14:22:52</t>
  </si>
  <si>
    <t>03.01.2022 18:40:47</t>
  </si>
  <si>
    <t>MURADİYE TR-3/B 45-71-M00206_953220890_953220890</t>
  </si>
  <si>
    <t>19.01.2022 08:34:59</t>
  </si>
  <si>
    <t>19.01.2022 10:22:28</t>
  </si>
  <si>
    <t>TR-47 45-78-L00047_953250972_953250972</t>
  </si>
  <si>
    <t>24.01.2022 18:42:39</t>
  </si>
  <si>
    <t>24.01.2022 19:45:54</t>
  </si>
  <si>
    <t>YEŞİLYURT TR-3 45-73-M00482_DAĞITIM TRAFOSU M013_66867606</t>
  </si>
  <si>
    <t>31.01.2022 09:41:38</t>
  </si>
  <si>
    <t>31.01.2022 13:02:56</t>
  </si>
  <si>
    <t>L-245 35-18-L00245_950445980_950445980</t>
  </si>
  <si>
    <t>15.01.2022 09:04:03</t>
  </si>
  <si>
    <t>15.01.2022 11:02:04</t>
  </si>
  <si>
    <t>TR-12 35-27-M00012_F F04b_5918618</t>
  </si>
  <si>
    <t>03.01.2022 07:46:02</t>
  </si>
  <si>
    <t>03.01.2022 10:56:58</t>
  </si>
  <si>
    <t>SOMA-10/2 45-82-M00072_B_56401533_56401533</t>
  </si>
  <si>
    <t>25.01.2022 22:13:59</t>
  </si>
  <si>
    <t>25.01.2022 23:00:44</t>
  </si>
  <si>
    <t>TR-62 35-16-L00062_953335112_953335112</t>
  </si>
  <si>
    <t>22.01.2022 12:59:24</t>
  </si>
  <si>
    <t>22.01.2022 13:29:05</t>
  </si>
  <si>
    <t>M-1543 35-01-M01543_911768566_911768566</t>
  </si>
  <si>
    <t>06.01.2022 19:31:44</t>
  </si>
  <si>
    <t>06.01.2022 20:39:38</t>
  </si>
  <si>
    <t>ULUKENT DM-5 35-28-M00005_ULUCAK T.M. M03_66504062</t>
  </si>
  <si>
    <t>10.01.2022 01:05:13</t>
  </si>
  <si>
    <t>10.01.2022 01:44:55</t>
  </si>
  <si>
    <t>30.01.2022 11:59:03</t>
  </si>
  <si>
    <t>30.01.2022 13:58:00</t>
  </si>
  <si>
    <t>DM-3/19 35-19-M00019_9761738 _5962395</t>
  </si>
  <si>
    <t>25.01.2022 18:46:59</t>
  </si>
  <si>
    <t>25.01.2022 20:15:35</t>
  </si>
  <si>
    <t>L-513 REİSDERE 35-18-L00513_95001283976_95001283976</t>
  </si>
  <si>
    <t>07.01.2022 18:06:30</t>
  </si>
  <si>
    <t>07.01.2022 20:02:03</t>
  </si>
  <si>
    <t>IŞIKLAR KÖK 45-73-M00467_HatBaşıAyırıcı_53136479 M06_53136479</t>
  </si>
  <si>
    <t>05.01.2022 18:02:15</t>
  </si>
  <si>
    <t>05.01.2022 21:12:40</t>
  </si>
  <si>
    <t>K-1854 35-07-K01854_99520366_99520366</t>
  </si>
  <si>
    <t>03.01.2022 10:37:30</t>
  </si>
  <si>
    <t>03.01.2022 18:36:47</t>
  </si>
  <si>
    <t>HELVACI DM-2 35-17-M00359_HELVACI M04_66476669</t>
  </si>
  <si>
    <t>25.01.2022 10:34:26</t>
  </si>
  <si>
    <t>25.01.2022 10:44:27</t>
  </si>
  <si>
    <t>BEYDERE KÖK 45-71-M00128_ESKİ YENİKÖY M09_50217160</t>
  </si>
  <si>
    <t>13.01.2022 12:55:00</t>
  </si>
  <si>
    <t>13.01.2022 15:44:00</t>
  </si>
  <si>
    <t>M-1907 35-02-M01907_98908977_98908977</t>
  </si>
  <si>
    <t>26.01.2022 02:36:57</t>
  </si>
  <si>
    <t>26.01.2022 03:38:55</t>
  </si>
  <si>
    <t>KARACAALİ TR-5 45-79-M00487_C_56387252_56387252</t>
  </si>
  <si>
    <t>04.01.2022 12:44:41</t>
  </si>
  <si>
    <t>04.01.2022 15:41:35</t>
  </si>
  <si>
    <t>PAYAMLI M-1 KÖK 35-25-M00175_8916646_56376703_56376703</t>
  </si>
  <si>
    <t>06.01.2022 22:38:01</t>
  </si>
  <si>
    <t>06.01.2022 23:39:14</t>
  </si>
  <si>
    <t>MENEMEN İM 35-28-A00001_HIDIR TEPE L15_2311060</t>
  </si>
  <si>
    <t>12.01.2022 16:28:23</t>
  </si>
  <si>
    <t>12.01.2022 17:19:43</t>
  </si>
  <si>
    <t>TR-35 35-26-M00035_956621165_956621165</t>
  </si>
  <si>
    <t>31.01.2022 00:13:57</t>
  </si>
  <si>
    <t>31.01.2022 01:02:54</t>
  </si>
  <si>
    <t>_911494292_911494292</t>
  </si>
  <si>
    <t>18.01.2022 14:40:48</t>
  </si>
  <si>
    <t>18.01.2022 17:48:30</t>
  </si>
  <si>
    <t>K-259 35-02-K00259_B_56362306_56362306</t>
  </si>
  <si>
    <t>23.01.2022 18:44:55</t>
  </si>
  <si>
    <t>23.01.2022 20:21:36</t>
  </si>
  <si>
    <t>K-4130 35-04-K04130_B_56365865_56365865</t>
  </si>
  <si>
    <t>30.01.2022 20:58:18</t>
  </si>
  <si>
    <t>30.01.2022 21:37:18</t>
  </si>
  <si>
    <t>13.01.2022 15:11:40</t>
  </si>
  <si>
    <t>13.01.2022 15:15:03</t>
  </si>
  <si>
    <t>SİYEKLİ KÖK 45-71-M00185_OSMANCALI M04_72256923</t>
  </si>
  <si>
    <t>09.01.2022 14:19:11</t>
  </si>
  <si>
    <t>09.01.2022 14:23:41</t>
  </si>
  <si>
    <t>TOYGAR KÖK 45-73-M00166_TOYGAR ÇIKIŞ M01_66715045</t>
  </si>
  <si>
    <t>17.01.2022 10:59:35</t>
  </si>
  <si>
    <t>17.01.2022 11:03:35</t>
  </si>
  <si>
    <t>TR-115 35-26-M00115__56359055_56359055</t>
  </si>
  <si>
    <t>26.01.2022 11:34:34</t>
  </si>
  <si>
    <t>26.01.2022 13:18:59</t>
  </si>
  <si>
    <t>DOĞANCI TR-6 35-31-L00331_47904064_56391348_56391348</t>
  </si>
  <si>
    <t>16.01.2022 10:19:51</t>
  </si>
  <si>
    <t>16.01.2022 13:28:42</t>
  </si>
  <si>
    <t>GÜLBAHÇE TR-3 (TR-184) 35-19-L00184_35-19-L00184_49092592</t>
  </si>
  <si>
    <t>13.01.2022 10:51:52</t>
  </si>
  <si>
    <t>13.01.2022 15:16:27</t>
  </si>
  <si>
    <t>HALİTPAŞA TR-9 45-80-M00080_956541537_956541537</t>
  </si>
  <si>
    <t>27.01.2022 11:41:29</t>
  </si>
  <si>
    <t>27.01.2022 14:11:55</t>
  </si>
  <si>
    <t>TURGUTALP TR-1 45-82-M00051_B B4b_5983172</t>
  </si>
  <si>
    <t>01.01.2022 15:30:52</t>
  </si>
  <si>
    <t>01.01.2022 16:40:14</t>
  </si>
  <si>
    <t>SEYDİKÖY İM 35-08-A00002_MEDYA M21_2050822</t>
  </si>
  <si>
    <t>20.01.2022 17:59:04</t>
  </si>
  <si>
    <t>20.01.2022 17:59:42</t>
  </si>
  <si>
    <t>M-1348 35-01-M01348_911189845_911189845</t>
  </si>
  <si>
    <t>10.01.2022 11:09:37</t>
  </si>
  <si>
    <t>10.01.2022 13:36:15</t>
  </si>
  <si>
    <t>M-1117 35-01-M01117_911424656_911424656</t>
  </si>
  <si>
    <t>20.01.2022 17:20:06</t>
  </si>
  <si>
    <t>20.01.2022 18:03:08</t>
  </si>
  <si>
    <t>KAPAKLI DM 45-72-M00309_RAHMİYE-1 TARIMSAL SULAMA M06_2311316</t>
  </si>
  <si>
    <t>23.01.2022 13:47:51</t>
  </si>
  <si>
    <t>23.01.2022 14:08:25</t>
  </si>
  <si>
    <t>M-236 35-02-M00236_B_56382758_56382758</t>
  </si>
  <si>
    <t>17.01.2022 17:13:52</t>
  </si>
  <si>
    <t>17.01.2022 21:10:25</t>
  </si>
  <si>
    <t>ULUCAK DM-2/8 35-27-M00330_C DM28C1B_5813595</t>
  </si>
  <si>
    <t>04.01.2022 10:00:20</t>
  </si>
  <si>
    <t>04.01.2022 14:34:45</t>
  </si>
  <si>
    <t>_6671596_56377809_56377809</t>
  </si>
  <si>
    <t>14.01.2022 09:11:13</t>
  </si>
  <si>
    <t>14.01.2022 16:40:00</t>
  </si>
  <si>
    <t>L-243 35-18-L00243_ L04_2324492</t>
  </si>
  <si>
    <t>11.01.2022 11:40:00</t>
  </si>
  <si>
    <t>11.01.2022 12:09:00</t>
  </si>
  <si>
    <t>M-2958 35-04-M02958_98997815_98997815</t>
  </si>
  <si>
    <t>10.01.2022 07:44:38</t>
  </si>
  <si>
    <t>10.01.2022 11:40:04</t>
  </si>
  <si>
    <t>09.01.2022 06:19:22</t>
  </si>
  <si>
    <t>09.01.2022 08:37:20</t>
  </si>
  <si>
    <t>KÜNER TR-1 35-22-M00229_955257419_955257419</t>
  </si>
  <si>
    <t>18.01.2022 15:25:38</t>
  </si>
  <si>
    <t>18.01.2022 15:57:34</t>
  </si>
  <si>
    <t>TR-74 35-19-L00074_956664889_956664889</t>
  </si>
  <si>
    <t>27.01.2022 20:42:09</t>
  </si>
  <si>
    <t>27.01.2022 22:02:29</t>
  </si>
  <si>
    <t>TR-76 35-19-L00076_956678583_956678583</t>
  </si>
  <si>
    <t>24.01.2022 12:42:46</t>
  </si>
  <si>
    <t>24.01.2022 14:10:51</t>
  </si>
  <si>
    <t>YAHŞELLİ DM-5 35-28-M00882_HatBaşıAyırıcı_53133878 M10_53133878</t>
  </si>
  <si>
    <t>19.01.2022 15:55:29</t>
  </si>
  <si>
    <t>19.01.2022 17:26:44</t>
  </si>
  <si>
    <t>M-24 CMS JANT VE MAK. SAN. A.Ş 35-02-M00024Ö_ M06_48444060</t>
  </si>
  <si>
    <t>28.01.2022 21:28:00</t>
  </si>
  <si>
    <t>29.01.2022 00:15:22</t>
  </si>
  <si>
    <t>MURADİYE TR-5 (ESKİ MEZARLIK YANI) 45-71-M00204_COCA COLA M02_2321022</t>
  </si>
  <si>
    <t>03.01.2022 11:28:20</t>
  </si>
  <si>
    <t>03.01.2022 14:21:16</t>
  </si>
  <si>
    <t>GÖKÇEÖREN TR-3 45-77-M00032_945516644_945516644</t>
  </si>
  <si>
    <t>13.01.2022 12:49:22</t>
  </si>
  <si>
    <t>13.01.2022 14:02:48</t>
  </si>
  <si>
    <t>AKHİSAR İM 45-72-A00001_STADYUM DM M01_73952740</t>
  </si>
  <si>
    <t>28.01.2022 08:00:07</t>
  </si>
  <si>
    <t>28.01.2022 08:27:04</t>
  </si>
  <si>
    <t>TR-35 35-26-M00035_D d1_5910146</t>
  </si>
  <si>
    <t>20.01.2022 07:28:08</t>
  </si>
  <si>
    <t>20.01.2022 08:40:03</t>
  </si>
  <si>
    <t>AŞAĞIÇOBANİSA TR-3 45-71-M00103_45-71-M00103_72236852</t>
  </si>
  <si>
    <t>27.01.2022 10:19:38</t>
  </si>
  <si>
    <t>27.01.2022 18:58:36</t>
  </si>
  <si>
    <t>L-455 35-18-L00455_7044029_56372189_56372189</t>
  </si>
  <si>
    <t>17.01.2022 09:36:23</t>
  </si>
  <si>
    <t>17.01.2022 11:00:44</t>
  </si>
  <si>
    <t>K-4039 35-03-K04039_TRAFO K02_41951014</t>
  </si>
  <si>
    <t>13.01.2022 04:35:37</t>
  </si>
  <si>
    <t>13.01.2022 08:57:51</t>
  </si>
  <si>
    <t>TR-10/A 45-74-M00013_45-74-M00013_2376489</t>
  </si>
  <si>
    <t>24.01.2022 18:08:38</t>
  </si>
  <si>
    <t>24.01.2022 18:39:16</t>
  </si>
  <si>
    <t>DM-3/08(MESCİD SOKAK) 45-71-M00063_A a2b_45180005</t>
  </si>
  <si>
    <t>30.01.2022 17:19:50</t>
  </si>
  <si>
    <t>30.01.2022 18:46:14</t>
  </si>
  <si>
    <t>ÜRKMEZ M-12 35-25-M00150_956643934_956643934</t>
  </si>
  <si>
    <t>08.01.2022 07:59:23</t>
  </si>
  <si>
    <t>08.01.2022 16:18:26</t>
  </si>
  <si>
    <t>K-15 35-02-K00015_35-02-K00015_2351430</t>
  </si>
  <si>
    <t>25.01.2022 23:26:09</t>
  </si>
  <si>
    <t>26.01.2022 01:46:10</t>
  </si>
  <si>
    <t>BADEMLER TR-5 35-19-L00330__81637337_81637337</t>
  </si>
  <si>
    <t>18.01.2022 17:14:01</t>
  </si>
  <si>
    <t>18.01.2022 18:20:23</t>
  </si>
  <si>
    <t>PAYAMLI M-27 (SAKIZAĞACI KÖK) 35-25-M00188_956644980_956644980</t>
  </si>
  <si>
    <t>14.01.2022 18:50:58</t>
  </si>
  <si>
    <t>14.01.2022 22:03:38</t>
  </si>
  <si>
    <t>DM-21/20(TARIK ALMIŞ) 45-71-M00477_C_56397187_56397187</t>
  </si>
  <si>
    <t>12.01.2022 09:43:24</t>
  </si>
  <si>
    <t>12.01.2022 17:07:06</t>
  </si>
  <si>
    <t>25.01.2022 12:51:00</t>
  </si>
  <si>
    <t>25.01.2022 13:00:00</t>
  </si>
  <si>
    <t>M-1814 KISIK DM-1 35-22-M00095_SULAMA M15_72099859</t>
  </si>
  <si>
    <t>31.01.2022 09:28:56</t>
  </si>
  <si>
    <t>31.01.2022 09:48:00</t>
  </si>
  <si>
    <t>ORTA MAHALLE M-9 35-25-M00117_C_56358399_56358399</t>
  </si>
  <si>
    <t>26.01.2022 10:41:42</t>
  </si>
  <si>
    <t>26.01.2022 11:31:34</t>
  </si>
  <si>
    <t>TR-1-7/1 BEKLEME KABİN 35-20-L00032_9750509_56360075_56360075</t>
  </si>
  <si>
    <t>18.01.2022 09:19:00</t>
  </si>
  <si>
    <t>18.01.2022 12:06:49</t>
  </si>
  <si>
    <t>M-347 35-09-M00347_B_60982976_60982976</t>
  </si>
  <si>
    <t>15.01.2022 08:57:26</t>
  </si>
  <si>
    <t>15.01.2022 13:25:42</t>
  </si>
  <si>
    <t>TR-1/126-1 (KEMALPAŞA SOKAK TRF) 45-83-M00270_48123543_56405624_56405624</t>
  </si>
  <si>
    <t>23.01.2022 15:17:54</t>
  </si>
  <si>
    <t>23.01.2022 16:49:49</t>
  </si>
  <si>
    <t>MENEMEN TR-25 35-28-L00025_D_56365079_56365079</t>
  </si>
  <si>
    <t>31.01.2022 19:36:00</t>
  </si>
  <si>
    <t>31.01.2022 21:10:27</t>
  </si>
  <si>
    <t>21.01.2022 15:53:00</t>
  </si>
  <si>
    <t>21.01.2022 17:12:54</t>
  </si>
  <si>
    <t>K-1705 35-01-K01705_D_56375930_56375930</t>
  </si>
  <si>
    <t>09.01.2022 09:20:05</t>
  </si>
  <si>
    <t>09.01.2022 12:29:21</t>
  </si>
  <si>
    <t>M-1089 35-09-M01089_910213456_910213456</t>
  </si>
  <si>
    <t>17.01.2022 20:32:20</t>
  </si>
  <si>
    <t>18.01.2022 01:21:33</t>
  </si>
  <si>
    <t>K-1390 35-01-K01390_911922438_911922438</t>
  </si>
  <si>
    <t>04.01.2022 11:59:12</t>
  </si>
  <si>
    <t>04.01.2022 14:57:18</t>
  </si>
  <si>
    <t>DM-11/05 (TR-39) 45-71-M00283_DM-10 M01_66372594</t>
  </si>
  <si>
    <t>11.01.2022 09:28:35</t>
  </si>
  <si>
    <t>11.01.2022 12:46:24</t>
  </si>
  <si>
    <t>L-510 REİSDERE 35-18-L00510_950439047_950439047</t>
  </si>
  <si>
    <t>06.01.2022 20:34:00</t>
  </si>
  <si>
    <t>06.01.2022 22:01:50</t>
  </si>
  <si>
    <t>K-4063 35-02-K04063_DIREK TIPI TRAFO HUCRESI H01_2063446</t>
  </si>
  <si>
    <t>02.01.2022 00:45:03</t>
  </si>
  <si>
    <t>02.01.2022 04:01:44</t>
  </si>
  <si>
    <t>K-278 35-01-K00278_910476987_910476987</t>
  </si>
  <si>
    <t>29.01.2022 09:05:16</t>
  </si>
  <si>
    <t>29.01.2022 10:55:06</t>
  </si>
  <si>
    <t>SAMURLU TR-2 35-17-M00319_950301059_950301059</t>
  </si>
  <si>
    <t>07.01.2022 13:46:31</t>
  </si>
  <si>
    <t>07.01.2022 14:41:44</t>
  </si>
  <si>
    <t>25.01.2022 19:26:31</t>
  </si>
  <si>
    <t>25.01.2022 20:21:05</t>
  </si>
  <si>
    <t>M-1871 35-01-M01871_D_56374759_56374759</t>
  </si>
  <si>
    <t>27.01.2022 17:38:43</t>
  </si>
  <si>
    <t>27.01.2022 22:52:02</t>
  </si>
  <si>
    <t>AVŞAR İM 45-83-A00002_H KOLU L10_81661000</t>
  </si>
  <si>
    <t>10.01.2022 10:51:30</t>
  </si>
  <si>
    <t>10.01.2022 11:32:59</t>
  </si>
  <si>
    <t>KARABURUN TR-7 35-21-L00033_C_56357082_56357082</t>
  </si>
  <si>
    <t>13.01.2022 13:44:33</t>
  </si>
  <si>
    <t>13.01.2022 19:08:48</t>
  </si>
  <si>
    <t>K-524 35-01-K00524_35-01-K00524_2367115</t>
  </si>
  <si>
    <t>27.01.2022 15:43:00</t>
  </si>
  <si>
    <t>27.01.2022 18:26:52</t>
  </si>
  <si>
    <t>K-1809 35-01-K01809_A 1A_5872604</t>
  </si>
  <si>
    <t>27.01.2022 15:49:06</t>
  </si>
  <si>
    <t>27.01.2022 17:08:18</t>
  </si>
  <si>
    <t>DM-3/07 (MAKEDON GÖÇMENLERİ) 45-71-M00062_C c2b_45179902</t>
  </si>
  <si>
    <t>08.01.2022 17:30:05</t>
  </si>
  <si>
    <t>08.01.2022 21:18:28</t>
  </si>
  <si>
    <t>KEMHALLI TR-3 45-86-M00069_DIREK TIPI TRAFO HUCRESI H01_2087668</t>
  </si>
  <si>
    <t>09.01.2022 15:42:49</t>
  </si>
  <si>
    <t>09.01.2022 15:55:18</t>
  </si>
  <si>
    <t>SAKARKAYA TR-1 45-72-L00493_956497613_956497613</t>
  </si>
  <si>
    <t>04.01.2022 20:14:47</t>
  </si>
  <si>
    <t>04.01.2022 21:49:41</t>
  </si>
  <si>
    <t>KAYACIK KÖK 45-75-M00065_YAKAKÖY M03_2090101</t>
  </si>
  <si>
    <t>27.01.2022 12:13:06</t>
  </si>
  <si>
    <t>27.01.2022 12:16:00</t>
  </si>
  <si>
    <t>K-290 35-01-K00290_A_60984145_60984145</t>
  </si>
  <si>
    <t>27.01.2022 04:32:59</t>
  </si>
  <si>
    <t>27.01.2022 05:45:19</t>
  </si>
  <si>
    <t>31.01.2022 23:01:16</t>
  </si>
  <si>
    <t>31.01.2022 23:52:43</t>
  </si>
  <si>
    <t>BAHADIRLAR TR-6 OVA 45-79-M00146_D_56387772_56387772</t>
  </si>
  <si>
    <t>08.01.2022 20:52:28</t>
  </si>
  <si>
    <t>08.01.2022 21:57:26</t>
  </si>
  <si>
    <t>K-2889 35-03-K02889_C_56366717_56366717</t>
  </si>
  <si>
    <t>12.01.2022 16:43:47</t>
  </si>
  <si>
    <t>12.01.2022 18:25:43</t>
  </si>
  <si>
    <t>EYKO TR-6 35-30-M00032_35-30-M00032_2372067</t>
  </si>
  <si>
    <t>25.01.2022 10:57:29</t>
  </si>
  <si>
    <t>25.01.2022 12:05:29</t>
  </si>
  <si>
    <t>M-2517 35-02-M02517_912640487_912640487</t>
  </si>
  <si>
    <t>13.01.2022 18:41:21</t>
  </si>
  <si>
    <t>13.01.2022 20:23:31</t>
  </si>
  <si>
    <t>M-2907 35-02-M02907_913422071_913422071</t>
  </si>
  <si>
    <t>10.01.2022 18:11:25</t>
  </si>
  <si>
    <t>10.01.2022 20:15:26</t>
  </si>
  <si>
    <t>K-3562 35-02-K03562_99927684_99927684</t>
  </si>
  <si>
    <t>15.01.2022 14:05:53</t>
  </si>
  <si>
    <t>15.01.2022 17:04:37</t>
  </si>
  <si>
    <t>K-1636 35-01-K01636_D_56383616_56383616</t>
  </si>
  <si>
    <t>29.01.2022 10:45:41</t>
  </si>
  <si>
    <t>29.01.2022 13:11:32</t>
  </si>
  <si>
    <t>ÇALTI TR-1 35-28-M00261_DIREK TIPI TRAFO HUCRESI H01_2069651</t>
  </si>
  <si>
    <t>Yabani Hayvan Teması</t>
  </si>
  <si>
    <t>26.01.2022 20:25:57</t>
  </si>
  <si>
    <t>26.01.2022 22:36:20</t>
  </si>
  <si>
    <t>DOĞAKÖY TR-1 35-28-M00213_953384814_953384814</t>
  </si>
  <si>
    <t>13.01.2022 12:00:02</t>
  </si>
  <si>
    <t>13.01.2022 13:44:02</t>
  </si>
  <si>
    <t>TEPEBOZ TR-3 35-21-L00062_DAĞITIM TRAFO TEPEBOZ TR-3 L03_72177061</t>
  </si>
  <si>
    <t>25.01.2022 09:21:04</t>
  </si>
  <si>
    <t>25.01.2022 11:42:55</t>
  </si>
  <si>
    <t>12.01.2022 08:16:49</t>
  </si>
  <si>
    <t>12.01.2022 10:41:38</t>
  </si>
  <si>
    <t>08.01.2022 01:23:11</t>
  </si>
  <si>
    <t>08.01.2022 02:46:50</t>
  </si>
  <si>
    <t>KARABAĞLAR TM 35-01-A00012_GÖZTEPE-2 M14_2310489</t>
  </si>
  <si>
    <t>27.01.2022 10:52:16</t>
  </si>
  <si>
    <t>27.01.2022 11:49:00</t>
  </si>
  <si>
    <t>CENKYERİ TR-5 45-82-M00253_B_56405309_56405309</t>
  </si>
  <si>
    <t>23.01.2022 08:33:19</t>
  </si>
  <si>
    <t>23.01.2022 15:37:00</t>
  </si>
  <si>
    <t>K-4440 35-02-K04440_B_56376122_56376122</t>
  </si>
  <si>
    <t>15.01.2022 15:13:33</t>
  </si>
  <si>
    <t>15.01.2022 16:47:41</t>
  </si>
  <si>
    <t>DM-20/08 45-71-M00419_953244761_953244761</t>
  </si>
  <si>
    <t>20.01.2022 17:01:00</t>
  </si>
  <si>
    <t>20.01.2022 18:11:04</t>
  </si>
  <si>
    <t>ÇUKURALTI M-18 35-25-M00066_955295287_955295287</t>
  </si>
  <si>
    <t>10.01.2022 21:47:20</t>
  </si>
  <si>
    <t>10.01.2022 23:46:01</t>
  </si>
  <si>
    <t>L-97 35-18-L00097_A_56372507_56372507</t>
  </si>
  <si>
    <t>27.01.2022 21:15:07</t>
  </si>
  <si>
    <t>27.01.2022 21:58:15</t>
  </si>
  <si>
    <t>M-650 35-02-M00650_M-652 M02_2325058</t>
  </si>
  <si>
    <t>20.01.2022 17:24:25</t>
  </si>
  <si>
    <t>20.01.2022 18:24:50</t>
  </si>
  <si>
    <t>ILDIR KÖK 35-18-M00069_M-30 TERMAL KENT M03_72093159</t>
  </si>
  <si>
    <t>13.01.2022 09:38:00</t>
  </si>
  <si>
    <t>13.01.2022 10:28:08</t>
  </si>
  <si>
    <t>K-4707 35-02-K04707_910148289_910148289</t>
  </si>
  <si>
    <t>02.01.2022 17:49:50</t>
  </si>
  <si>
    <t>02.01.2022 18:57:56</t>
  </si>
  <si>
    <t>17.01.2022 19:15:04</t>
  </si>
  <si>
    <t>17.01.2022 20:45:29</t>
  </si>
  <si>
    <t>KAYAKÖY İMAMOĞLU TR-13 35-15-L00515_35-15-L00515_2365943</t>
  </si>
  <si>
    <t>11.01.2022 00:36:05</t>
  </si>
  <si>
    <t>11.01.2022 01:55:00</t>
  </si>
  <si>
    <t>CUMALI TR 1 35-24-M00094_A_56354171_56354171</t>
  </si>
  <si>
    <t>11.01.2022 10:35:33</t>
  </si>
  <si>
    <t>11.01.2022 11:13:29</t>
  </si>
  <si>
    <t>M-2948(YATIRIM REZERVE) 35-01-M02948_C_56379161_56379161</t>
  </si>
  <si>
    <t>01.01.2022 21:46:37</t>
  </si>
  <si>
    <t>01.01.2022 23:15:32</t>
  </si>
  <si>
    <t>DM-6/5 35-26-M00657_956615178_956615178</t>
  </si>
  <si>
    <t>27.01.2022 11:13:52</t>
  </si>
  <si>
    <t>27.01.2022 16:23:52</t>
  </si>
  <si>
    <t>M-1233 35-01-M01233_35-01-M01233_41906472</t>
  </si>
  <si>
    <t>11.01.2022 03:55:40</t>
  </si>
  <si>
    <t>11.01.2022 05:10:41</t>
  </si>
  <si>
    <t>MENDERES DM-2/TR-1 35-22-M00300_MENDERES-1 M17_2095708</t>
  </si>
  <si>
    <t>11.01.2022 10:30:55</t>
  </si>
  <si>
    <t>11.01.2022 10:33:25</t>
  </si>
  <si>
    <t>L-379 35-18-L00379_95001214813_95001214813</t>
  </si>
  <si>
    <t>11.01.2022 20:29:15</t>
  </si>
  <si>
    <t>11.01.2022 22:29:00</t>
  </si>
  <si>
    <t>K-4237 35-03-K04237_35-03-K04237_41910564</t>
  </si>
  <si>
    <t>20.01.2022 16:19:48</t>
  </si>
  <si>
    <t>20.01.2022 16:51:01</t>
  </si>
  <si>
    <t>BİRGİ TR-7 35-15-L00264_48762254_56372778_56372778</t>
  </si>
  <si>
    <t>18.01.2022 09:57:02</t>
  </si>
  <si>
    <t>18.01.2022 10:35:10</t>
  </si>
  <si>
    <t>M-1136 GEÇİT 35-08-M01136_ M02_2316440</t>
  </si>
  <si>
    <t>20.01.2022 14:21:00</t>
  </si>
  <si>
    <t>20.01.2022 14:35:00</t>
  </si>
  <si>
    <t>26.01.2022 23:27:56</t>
  </si>
  <si>
    <t>27.01.2022 01:56:21</t>
  </si>
  <si>
    <t>M-216(DM-3/14) 35-09-M00216__72608201_72608201</t>
  </si>
  <si>
    <t>13.01.2022 12:51:34</t>
  </si>
  <si>
    <t>13.01.2022 13:33:57</t>
  </si>
  <si>
    <t>DM-13/20 (HAFSA SULTAN CAMİİ YANI) 45-71-M00334_A_56403368_56403368</t>
  </si>
  <si>
    <t>05.01.2022 11:36:58</t>
  </si>
  <si>
    <t>05.01.2022 14:45:26</t>
  </si>
  <si>
    <t>KIRKAĞAÇ TR-10 45-76-M00010_KIRKAĞAÇ TR-25/TR-22/TR-15/TR-17 M02_72217272</t>
  </si>
  <si>
    <t>08.01.2022 09:01:47</t>
  </si>
  <si>
    <t>08.01.2022 09:14:00</t>
  </si>
  <si>
    <t>TR-1 (DM-5/1) 35-19-M00001_967145086_967145086</t>
  </si>
  <si>
    <t>08.01.2022 18:04:07</t>
  </si>
  <si>
    <t>08.01.2022 18:41:36</t>
  </si>
  <si>
    <t>KOLDERE KÖK 45-80-M00051_GÜMÜLCELİ M011_73403251</t>
  </si>
  <si>
    <t>13.01.2022 13:09:34</t>
  </si>
  <si>
    <t>13.01.2022 13:09:54</t>
  </si>
  <si>
    <t>OTOYOL DM 45-80-M02917_HatBaşıAyırıcı_53137209 M01_53137209</t>
  </si>
  <si>
    <t>22.01.2022 14:22:14</t>
  </si>
  <si>
    <t>22.01.2022 14:24:44</t>
  </si>
  <si>
    <t>L-14 SEVTUR 35-18-L00014_950461811_950461811</t>
  </si>
  <si>
    <t>02.01.2022 10:58:16</t>
  </si>
  <si>
    <t>02.01.2022 12:41:37</t>
  </si>
  <si>
    <t>FOÇA TR-11 35-23-L00011_950416447_950416447</t>
  </si>
  <si>
    <t>02.01.2022 11:13:39</t>
  </si>
  <si>
    <t>02.01.2022 13:41:44</t>
  </si>
  <si>
    <t>M-58 35-17-M00058_C_56353286_56353286</t>
  </si>
  <si>
    <t>25.01.2022 07:08:25</t>
  </si>
  <si>
    <t>25.01.2022 08:14:13</t>
  </si>
  <si>
    <t>K-2778 35-09-K02778_913134736_913134736</t>
  </si>
  <si>
    <t>08.01.2022 07:49:42</t>
  </si>
  <si>
    <t>08.01.2022 12:04:56</t>
  </si>
  <si>
    <t>22.01.2022 21:16:45</t>
  </si>
  <si>
    <t>22.01.2022 23:22:28</t>
  </si>
  <si>
    <t>K-1060 35-01-K01060_35-01-K01060_2366292</t>
  </si>
  <si>
    <t>19.01.2022 15:27:21</t>
  </si>
  <si>
    <t>19.01.2022 21:40:27</t>
  </si>
  <si>
    <t>YELKİ TR-1 DM-2/7  (M-2341) 35-10-M02341__72410356_72410356</t>
  </si>
  <si>
    <t>08.01.2022 09:42:40</t>
  </si>
  <si>
    <t>08.01.2022 16:54:25</t>
  </si>
  <si>
    <t>DM-2/41-A (VAKVAK ÇEŞMESİ) 45-71-M00514_C_56398331_56398331</t>
  </si>
  <si>
    <t>31.01.2022 18:30:00</t>
  </si>
  <si>
    <t>31.01.2022 20:58:51</t>
  </si>
  <si>
    <t>TR-1/10 45-72-M00010_HatBaşıAyırıcı_53139893 M05_53139893</t>
  </si>
  <si>
    <t>06.01.2022 09:02:25</t>
  </si>
  <si>
    <t>06.01.2022 15:31:10</t>
  </si>
  <si>
    <t>AŞAĞI YENMİŞ KÖYÜ TR2 35-27-M00387_C_56380084_56380084</t>
  </si>
  <si>
    <t>19.01.2022 23:47:05</t>
  </si>
  <si>
    <t>20.01.2022 00:47:39</t>
  </si>
  <si>
    <t>GÖÇBEYLİ TR-4 35-16-M00019_47429803_56401667_56401667</t>
  </si>
  <si>
    <t>22.01.2022 09:06:36</t>
  </si>
  <si>
    <t>22.01.2022 11:13:55</t>
  </si>
  <si>
    <t>K-4493 35-02-K04493_A_56359957_56359957</t>
  </si>
  <si>
    <t>11.01.2022 12:43:15</t>
  </si>
  <si>
    <t>11.01.2022 14:55:54</t>
  </si>
  <si>
    <t>KOLDERE TR-6A 45-80-M01201_956557978_956557978</t>
  </si>
  <si>
    <t>27.01.2022 13:22:00</t>
  </si>
  <si>
    <t>27.01.2022 15:46:03</t>
  </si>
  <si>
    <t>TR-137 35-16-L00137_D D01_66178389</t>
  </si>
  <si>
    <t>06.01.2022 17:04:35</t>
  </si>
  <si>
    <t>06.01.2022 18:44:22</t>
  </si>
  <si>
    <t>TR-2/15 45-72-L00015_B_56394000_56394000</t>
  </si>
  <si>
    <t>12.01.2022 23:43:52</t>
  </si>
  <si>
    <t>13.01.2022 00:50:07</t>
  </si>
  <si>
    <t>ULUCAK DM-2/15 35-27-M00334_914556369_914556369</t>
  </si>
  <si>
    <t>25.01.2022 12:11:48</t>
  </si>
  <si>
    <t>25.01.2022 15:22:47</t>
  </si>
  <si>
    <t>TR-59 KAVUKÇU MEVKİİ 35-15-L00059_A_56371752_56371752</t>
  </si>
  <si>
    <t>09.01.2022 11:51:21</t>
  </si>
  <si>
    <t>09.01.2022 13:29:09</t>
  </si>
  <si>
    <t>MENEMEN TR-90 35-28-M00090_DIREK TIPI TRAFO HUCRESI H01_2113786</t>
  </si>
  <si>
    <t>13.01.2022 08:11:23</t>
  </si>
  <si>
    <t>13.01.2022 09:40:54</t>
  </si>
  <si>
    <t>SARUHANLI TR-11 45-80-M00011_45-80-M00011_72202654</t>
  </si>
  <si>
    <t>13.01.2022 11:48:24</t>
  </si>
  <si>
    <t>13.01.2022 13:45:10</t>
  </si>
  <si>
    <t>L-174 35-18-L00174_49976481 A01_49976621</t>
  </si>
  <si>
    <t>14.01.2022 17:01:49</t>
  </si>
  <si>
    <t>14.01.2022 23:46:24</t>
  </si>
  <si>
    <t>K-597 35-01-K00597_911294345_911294345</t>
  </si>
  <si>
    <t>27.01.2022 08:37:48</t>
  </si>
  <si>
    <t>27.01.2022 23:13:11</t>
  </si>
  <si>
    <t>TR-1-4/1 YENİ SANAYİ KABİN 35-20-L00025_C_56359461_56359461</t>
  </si>
  <si>
    <t>25.01.2022 11:24:30</t>
  </si>
  <si>
    <t>25.01.2022 17:37:38</t>
  </si>
  <si>
    <t>ÖRNEKKÖY TR-2 35-27-L00324_B_72386881_72386881</t>
  </si>
  <si>
    <t>13.01.2022 14:01:45</t>
  </si>
  <si>
    <t>13.01.2022 15:57:31</t>
  </si>
  <si>
    <t>TİRE TM 35-29-A00003_SELATİN TÜNELİ M19_2061047</t>
  </si>
  <si>
    <t>27.01.2022 09:14:07</t>
  </si>
  <si>
    <t>27.01.2022 16:16:29</t>
  </si>
  <si>
    <t>PAYAMLI M-20 35-25-M00170_35-25-M00170_2376795</t>
  </si>
  <si>
    <t>26.01.2022 10:32:22</t>
  </si>
  <si>
    <t>26.01.2022 16:55:41</t>
  </si>
  <si>
    <t>M-2955(YATIRIM REZERVE) 35-01-M02955_D_56365790_56365790</t>
  </si>
  <si>
    <t>14.01.2022 04:03:18</t>
  </si>
  <si>
    <t>14.01.2022 05:42:10</t>
  </si>
  <si>
    <t>GÜMÜLCELİ TR-3 45-80-M00111_956542389_956542389</t>
  </si>
  <si>
    <t>23.01.2022 11:24:00</t>
  </si>
  <si>
    <t>23.01.2022 13:07:24</t>
  </si>
  <si>
    <t>SOMA KÖYLER DM-2 45-82-M00125_KÖYLER 34.5 M08_2304026</t>
  </si>
  <si>
    <t>28.01.2022 09:21:15</t>
  </si>
  <si>
    <t>28.01.2022 17:29:57</t>
  </si>
  <si>
    <t>ESENDERE TR-1 35-21-L00108_A_82668930_82668930</t>
  </si>
  <si>
    <t>29.01.2022 09:17:00</t>
  </si>
  <si>
    <t>29.01.2022 09:47:13</t>
  </si>
  <si>
    <t>ULUKENT KÖK-15 35-28-M00070_ULUKENT TR-6 M05_66524969</t>
  </si>
  <si>
    <t>21.01.2022 13:24:02</t>
  </si>
  <si>
    <t>21.01.2022 14:28:38</t>
  </si>
  <si>
    <t>K-4472 35-03-K04472_A_56365287_56365287</t>
  </si>
  <si>
    <t>28.01.2022 09:43:00</t>
  </si>
  <si>
    <t>28.01.2022 10:40:35</t>
  </si>
  <si>
    <t>14.01.2022 18:32:09</t>
  </si>
  <si>
    <t>14.01.2022 19:35:10</t>
  </si>
  <si>
    <t>TR-140 ŞHT.ALİ DERELİ MEVKİİ 35-15-L00140_B_56372115_56372115</t>
  </si>
  <si>
    <t>15.01.2022 18:51:58</t>
  </si>
  <si>
    <t>15.01.2022 19:50:34</t>
  </si>
  <si>
    <t>TR-1/64 DM 45-72-M00064_TR-1/70 M09_66484385</t>
  </si>
  <si>
    <t>16.01.2022 09:07:54</t>
  </si>
  <si>
    <t>16.01.2022 17:31:31</t>
  </si>
  <si>
    <t>PINARLI TR-16 35-20-M00101_955213213_955213213</t>
  </si>
  <si>
    <t>12.01.2022 18:21:13</t>
  </si>
  <si>
    <t>12.01.2022 21:49:48</t>
  </si>
  <si>
    <t>ILIPINAR GES KÖK 35-23-M00348_ILIPINAR GES M03_47275613</t>
  </si>
  <si>
    <t>21.01.2022 19:16:32</t>
  </si>
  <si>
    <t>21.01.2022 21:22:03</t>
  </si>
  <si>
    <t>L-5 GÖZSÜZLER 35-14-L00005_956653348_956653348</t>
  </si>
  <si>
    <t>09.01.2022 10:56:34</t>
  </si>
  <si>
    <t>09.01.2022 13:10:27</t>
  </si>
  <si>
    <t>SELİMŞAHLAR TR-2 45-71-M00137_TOKİ M03_2080336</t>
  </si>
  <si>
    <t>02.01.2022 05:32:12</t>
  </si>
  <si>
    <t>02.01.2022 07:30:12</t>
  </si>
  <si>
    <t>M-3037(YATIRIM REZERVE) 35-09-M03037_D_73300765_73300765</t>
  </si>
  <si>
    <t>20.01.2022 09:17:49</t>
  </si>
  <si>
    <t>20.01.2022 09:54:01</t>
  </si>
  <si>
    <t>K-1596 35-03-K01596_L_56353996_56353996</t>
  </si>
  <si>
    <t>21.01.2022 18:47:07</t>
  </si>
  <si>
    <t>21.01.2022 19:50:49</t>
  </si>
  <si>
    <t>K-670 35-01-K00670_911414558_911414558</t>
  </si>
  <si>
    <t>26.01.2022 09:58:49</t>
  </si>
  <si>
    <t>26.01.2022 12:10:58</t>
  </si>
  <si>
    <t>ANDAK KÖK 35-23-M00312_FOÇA-2 M02_41958337</t>
  </si>
  <si>
    <t>13.01.2022 18:51:43</t>
  </si>
  <si>
    <t>13.01.2022 20:11:41</t>
  </si>
  <si>
    <t>YENİCEKÖY TR-1 35-15-L00426_A_56381276_56381276</t>
  </si>
  <si>
    <t>27.01.2022 18:46:36</t>
  </si>
  <si>
    <t>27.01.2022 21:11:23</t>
  </si>
  <si>
    <t>24.01.2022 13:15:23</t>
  </si>
  <si>
    <t>24.01.2022 14:46:38</t>
  </si>
  <si>
    <t>K-1603 35-01-K01603_912900180_912900180</t>
  </si>
  <si>
    <t>20.01.2022 14:32:39</t>
  </si>
  <si>
    <t>20.01.2022 16:03:39</t>
  </si>
  <si>
    <t>SOMA TR-16/4 45-82-M00096_945529873_945529873</t>
  </si>
  <si>
    <t>19.01.2022 19:42:18</t>
  </si>
  <si>
    <t>19.01.2022 20:43:19</t>
  </si>
  <si>
    <t>SOMA TR-17/2 45-82-M00110_C C3b_5982052</t>
  </si>
  <si>
    <t>23.01.2022 16:15:08</t>
  </si>
  <si>
    <t>23.01.2022 17:58:38</t>
  </si>
  <si>
    <t>AKHİSAR İM 45-72-A00001_HatBaşıAyırıcı_53139881 L03_53139881</t>
  </si>
  <si>
    <t>10.01.2022 09:14:40</t>
  </si>
  <si>
    <t>10.01.2022 18:12:43</t>
  </si>
  <si>
    <t>UĞURLU KÖK 45-86-M00045_GÜNDOĞDU UĞURLU M02_72226019</t>
  </si>
  <si>
    <t>10.01.2022 10:22:41</t>
  </si>
  <si>
    <t>10.01.2022 10:56:47</t>
  </si>
  <si>
    <t>KALEMOĞLU FINDIKOĞLU TR-1 45-75-M00306_45-75-M00306_2373268</t>
  </si>
  <si>
    <t>12.01.2022 17:46:00</t>
  </si>
  <si>
    <t>13.01.2022 01:41:44</t>
  </si>
  <si>
    <t>M-2030 35-01-M02030_910855469_910855469</t>
  </si>
  <si>
    <t>08.01.2022 23:31:14</t>
  </si>
  <si>
    <t>09.01.2022 03:06:09</t>
  </si>
  <si>
    <t>K-2932 35-07-K02932_TRAFO K01_49837004</t>
  </si>
  <si>
    <t>29.01.2022 08:57:12</t>
  </si>
  <si>
    <t>29.01.2022 17:28:15</t>
  </si>
  <si>
    <t>DM-2/21 45-72-M00611_45-72-M00611_79594575</t>
  </si>
  <si>
    <t>03.01.2022 10:00:45</t>
  </si>
  <si>
    <t>03.01.2022 14:45:55</t>
  </si>
  <si>
    <t>URGANLI YENİKÖY TR-2 45-83-L00446_DIREK TIPI TRAFO HUCRESI H01_2105818</t>
  </si>
  <si>
    <t>15.01.2022 09:08:52</t>
  </si>
  <si>
    <t>15.01.2022 17:19:48</t>
  </si>
  <si>
    <t>K-1025 35-01-K01025_35-01-K01025_2372293</t>
  </si>
  <si>
    <t>07.01.2022 09:38:18</t>
  </si>
  <si>
    <t>07.01.2022 09:40:00</t>
  </si>
  <si>
    <t>K-3798 35-01-K03798_912420577_912420577</t>
  </si>
  <si>
    <t>12.01.2022 12:38:54</t>
  </si>
  <si>
    <t>12.01.2022 17:10:39</t>
  </si>
  <si>
    <t>K-4339 35-01-K04339_910836186_910836186</t>
  </si>
  <si>
    <t>25.01.2022 10:24:12</t>
  </si>
  <si>
    <t>25.01.2022 12:07:34</t>
  </si>
  <si>
    <t>ZEYTİNLİK TR-33 35-15-L00905_35-15-L00905_2365522</t>
  </si>
  <si>
    <t>12.01.2022 17:26:20</t>
  </si>
  <si>
    <t>12.01.2022 17:49:08</t>
  </si>
  <si>
    <t>TR-115 35-16-L00115_C_56397474_56397474</t>
  </si>
  <si>
    <t>17.01.2022 03:54:12</t>
  </si>
  <si>
    <t>17.01.2022 05:27:21</t>
  </si>
  <si>
    <t>L-144 (ANKARALILAR SİTESİ) 35-18-L00144_10860092_56370914_56370914</t>
  </si>
  <si>
    <t>31.01.2022 09:18:36</t>
  </si>
  <si>
    <t>31.01.2022 12:01:29</t>
  </si>
  <si>
    <t>M-2955(YATIRIM REZERVE) 35-01-M02955_K_56364413_56364413</t>
  </si>
  <si>
    <t>19.01.2022 13:12:10</t>
  </si>
  <si>
    <t>19.01.2022 20:39:28</t>
  </si>
  <si>
    <t>12.01.2022 19:51:30</t>
  </si>
  <si>
    <t>12.01.2022 20:33:44</t>
  </si>
  <si>
    <t>HARMANDALI DM-2 (M-200) 35-09-M00200_915177997_915177997</t>
  </si>
  <si>
    <t>04.01.2022 10:44:19</t>
  </si>
  <si>
    <t>04.01.2022 11:44:12</t>
  </si>
  <si>
    <t>K-4332 35-07-K04332_913436047_913436047</t>
  </si>
  <si>
    <t>24.01.2022 12:52:18</t>
  </si>
  <si>
    <t>24.01.2022 13:58:56</t>
  </si>
  <si>
    <t>L-142 MAVİ BESTE SİTESİ 35-18-L00142_B_56368123_56368123</t>
  </si>
  <si>
    <t>19.01.2022 16:32:00</t>
  </si>
  <si>
    <t>19.01.2022 18:05:51</t>
  </si>
  <si>
    <t>TR-74 ( M-774) 35-30-M00774_955299024_955299024</t>
  </si>
  <si>
    <t>12.01.2022 09:12:24</t>
  </si>
  <si>
    <t>12.01.2022 10:49:55</t>
  </si>
  <si>
    <t>TR-140 35-16-L00140_953343243_953343243</t>
  </si>
  <si>
    <t>25.01.2022 08:43:43</t>
  </si>
  <si>
    <t>25.01.2022 11:02:36</t>
  </si>
  <si>
    <t>BERGAMA İM-1 35-16-A00001_ŞEHİR-2 L14_2090779</t>
  </si>
  <si>
    <t>12.01.2022 22:52:16</t>
  </si>
  <si>
    <t>12.01.2022 23:03:14</t>
  </si>
  <si>
    <t>SOMA A SANTRALİ İM/DM 45-82-A00001_MADEN L16_2324962</t>
  </si>
  <si>
    <t>13.01.2022 03:52:09</t>
  </si>
  <si>
    <t>13.01.2022 08:10:18</t>
  </si>
  <si>
    <t>TİRE DM-2 35-29-M00002_DM-1/23 M16_2312847</t>
  </si>
  <si>
    <t>23.01.2022 19:55:34</t>
  </si>
  <si>
    <t>23.01.2022 20:50:00</t>
  </si>
  <si>
    <t>M-1621 35-02-M01621_962670878_962670878</t>
  </si>
  <si>
    <t>30.01.2022 20:00:21</t>
  </si>
  <si>
    <t>30.01.2022 22:58:06</t>
  </si>
  <si>
    <t>DM-3/TR-11 SEFERİHİSAR 35-14-M00330_956634164_956634164</t>
  </si>
  <si>
    <t>25.01.2022 11:46:12</t>
  </si>
  <si>
    <t>25.01.2022 14:01:26</t>
  </si>
  <si>
    <t>DOĞANCI TR-13 35-31-L00368_956569920_956569920</t>
  </si>
  <si>
    <t>26.01.2022 08:46:37</t>
  </si>
  <si>
    <t>26.01.2022 16:29:21</t>
  </si>
  <si>
    <t>MURADİYE TR-3 45-71-M02147_953177179_953177179</t>
  </si>
  <si>
    <t>22.01.2022 15:37:00</t>
  </si>
  <si>
    <t>22.01.2022 21:38:19</t>
  </si>
  <si>
    <t>DM-18/08 45-71-M00257_B_56399228_56399228</t>
  </si>
  <si>
    <t>18.01.2022 19:13:48</t>
  </si>
  <si>
    <t>18.01.2022 20:30:13</t>
  </si>
  <si>
    <t>K-196 35-01-K00196_911403051_911403051</t>
  </si>
  <si>
    <t>31.01.2022 15:57:37</t>
  </si>
  <si>
    <t>31.01.2022 18:59:39</t>
  </si>
  <si>
    <t>CEMİL GÜMÜŞ VE ARK. T-SULAMA GRB. 35-13-L00110_A_56364932_56364932</t>
  </si>
  <si>
    <t>30.01.2022 14:58:27</t>
  </si>
  <si>
    <t>30.01.2022 16:03:42</t>
  </si>
  <si>
    <t>BEYDAĞ İM 35-32-A00001_MUTAFLAR L14_2049959</t>
  </si>
  <si>
    <t>21.01.2022 14:21:43</t>
  </si>
  <si>
    <t>21.01.2022 14:25:19</t>
  </si>
  <si>
    <t>VEZİROĞLU TARIMSAL SULAMA 45-71-M01074_DIREK TIPI TRAFO HUCRESI H01_2088477</t>
  </si>
  <si>
    <t>13.01.2022 16:07:00</t>
  </si>
  <si>
    <t>14.01.2022 01:04:00</t>
  </si>
  <si>
    <t>DM-2/1 35-29-M00092_950330529_950330529</t>
  </si>
  <si>
    <t>06.01.2022 17:59:40</t>
  </si>
  <si>
    <t>06.01.2022 18:16:00</t>
  </si>
  <si>
    <t>K-1139 35-02-K01139_99906103_99906103</t>
  </si>
  <si>
    <t>19.01.2022 14:54:36</t>
  </si>
  <si>
    <t>19.01.2022 15:59:18</t>
  </si>
  <si>
    <t>L-97 35-18-L00097_35-18-L00097_2361542</t>
  </si>
  <si>
    <t>AG Kademe Ayarı</t>
  </si>
  <si>
    <t>01.01.2022 05:08:00</t>
  </si>
  <si>
    <t>01.01.2022 05:23:35</t>
  </si>
  <si>
    <t>K-1248 35-02-K01248_A_56367876_56367876</t>
  </si>
  <si>
    <t>17.01.2022 08:45:00</t>
  </si>
  <si>
    <t>17.01.2022 09:51:22</t>
  </si>
  <si>
    <t>M-1186 35-04-M01186_C_56379763_56379763</t>
  </si>
  <si>
    <t>13.01.2022 14:23:06</t>
  </si>
  <si>
    <t>13.01.2022 17:04:47</t>
  </si>
  <si>
    <t>KEMERDAMLARI TR-2 45-78-M00587_DIREK TIPI TRAFO HUCRESI H01_2108880</t>
  </si>
  <si>
    <t>18.01.2022 20:50:31</t>
  </si>
  <si>
    <t>18.01.2022 22:01:15</t>
  </si>
  <si>
    <t>L-400 35-18-L00400_9552080_56368790_56368790</t>
  </si>
  <si>
    <t>13.01.2022 17:12:42</t>
  </si>
  <si>
    <t>13.01.2022 20:44:48</t>
  </si>
  <si>
    <t>MURADİYE ORTA ÖLÇEKLİ SANAYİ TR-11 45-71-M00229_45-71-M00229_66203508</t>
  </si>
  <si>
    <t>22.01.2022 08:26:38</t>
  </si>
  <si>
    <t>22.01.2022 11:43:57</t>
  </si>
  <si>
    <t>M-639 OLDURUK KÖK 35-03-M00639_M-738  ( GÖLET) M02_42868422</t>
  </si>
  <si>
    <t>05.01.2022 06:59:45</t>
  </si>
  <si>
    <t>05.01.2022 07:01:00</t>
  </si>
  <si>
    <t>TR-37/A 45-77-L00095_945489078_945489078</t>
  </si>
  <si>
    <t>18.01.2022 16:09:51</t>
  </si>
  <si>
    <t>18.01.2022 17:57:03</t>
  </si>
  <si>
    <t>M-2475(YATIRIM REZERVE) 35-02-M02475_914531338_914531338</t>
  </si>
  <si>
    <t>28.01.2022 10:41:22</t>
  </si>
  <si>
    <t>28.01.2022 12:02:08</t>
  </si>
  <si>
    <t>M-2589 35-01-M02589_DAĞITIM TRAFOSU M03_50122675</t>
  </si>
  <si>
    <t>26.01.2022 22:10:00</t>
  </si>
  <si>
    <t>27.01.2022 01:40:41</t>
  </si>
  <si>
    <t>K-1705 35-01-K01705_911938386_911938386</t>
  </si>
  <si>
    <t>09.01.2022 13:23:03</t>
  </si>
  <si>
    <t>09.01.2022 18:19:02</t>
  </si>
  <si>
    <t>ALÇUK TM 35-17-A00001_FOÇA-2 M33_2307958</t>
  </si>
  <si>
    <t>13.01.2022 17:09:41</t>
  </si>
  <si>
    <t>13.01.2022 17:37:36</t>
  </si>
  <si>
    <t>DM-3 (TR-16) 35-15-M00016_TR-48 SANAYİ M03_67054181</t>
  </si>
  <si>
    <t>22.01.2022 09:15:44</t>
  </si>
  <si>
    <t>22.01.2022 09:46:36</t>
  </si>
  <si>
    <t>M-213(DM-3/11) 35-09-M00213_C c1b_5891738</t>
  </si>
  <si>
    <t>24.01.2022 22:05:59</t>
  </si>
  <si>
    <t>25.01.2022 00:38:42</t>
  </si>
  <si>
    <t>ULUCAK TM 35-28-A00002_HatBaşıAyırıcı_53133662 M13_53133662</t>
  </si>
  <si>
    <t>08.01.2022 07:56:00</t>
  </si>
  <si>
    <t>08.01.2022 12:05:11</t>
  </si>
  <si>
    <t>DM-2/49 TOKİ 35-26-M01420_35-26-M01420_66135876</t>
  </si>
  <si>
    <t>25.01.2022 14:10:10</t>
  </si>
  <si>
    <t>25.01.2022 17:10:00</t>
  </si>
  <si>
    <t>ZEYTİNLİOVA TR-17 45-72-L00410_956475622_956475622</t>
  </si>
  <si>
    <t>24.01.2022 21:41:54</t>
  </si>
  <si>
    <t>24.01.2022 23:08:48</t>
  </si>
  <si>
    <t>K-185 35-07-K00185_35-07-K00185_48243243</t>
  </si>
  <si>
    <t>17.01.2022 09:39:54</t>
  </si>
  <si>
    <t>17.01.2022 10:06:00</t>
  </si>
  <si>
    <t>K-298 35-01-K00298_912142103_912142103</t>
  </si>
  <si>
    <t>25.01.2022 14:15:09</t>
  </si>
  <si>
    <t>25.01.2022 16:53:29</t>
  </si>
  <si>
    <t>AHMETLİ TR-35 DEMİRYOLU 45-84-L00035_A_56385538_56385538</t>
  </si>
  <si>
    <t>13.01.2022 18:20:45</t>
  </si>
  <si>
    <t>13.01.2022 20:37:05</t>
  </si>
  <si>
    <t>M-1223 35-01-M01223_C_56353986_56353986</t>
  </si>
  <si>
    <t>24.01.2022 20:11:28</t>
  </si>
  <si>
    <t>24.01.2022 22:42:46</t>
  </si>
  <si>
    <t>TR-36 45-77-L00036_945487971_945487971</t>
  </si>
  <si>
    <t>31.01.2022 19:47:14</t>
  </si>
  <si>
    <t>31.01.2022 20:14:23</t>
  </si>
  <si>
    <t>KARAOĞLANLI TR-1 KÖK 45-71-M00091_ŞEHİR İÇİ ÇIKIŞ M02_61195438</t>
  </si>
  <si>
    <t>08.01.2022 13:19:19</t>
  </si>
  <si>
    <t>08.01.2022 16:34:09</t>
  </si>
  <si>
    <t>K-3010 35-04-K03010_99083358_99083358</t>
  </si>
  <si>
    <t>30.01.2022 12:30:35</t>
  </si>
  <si>
    <t>30.01.2022 13:54:29</t>
  </si>
  <si>
    <t>TİRE TR-16 35-29-L00016_950329227_950329227</t>
  </si>
  <si>
    <t>30.01.2022 13:39:14</t>
  </si>
  <si>
    <t>30.01.2022 15:19:01</t>
  </si>
  <si>
    <t>PARLAK TR-1 35-21-L00074_953358244_953358244</t>
  </si>
  <si>
    <t>14.01.2022 11:54:38</t>
  </si>
  <si>
    <t>14.01.2022 18:39:29</t>
  </si>
  <si>
    <t>K-407 35-02-K00407_A_56366758_56366758</t>
  </si>
  <si>
    <t>29.01.2022 13:02:00</t>
  </si>
  <si>
    <t>29.01.2022 14:09:57</t>
  </si>
  <si>
    <t>L-254 35-18-L00254_950200016_950200016</t>
  </si>
  <si>
    <t>31.01.2022 15:36:17</t>
  </si>
  <si>
    <t>31.01.2022 17:48:15</t>
  </si>
  <si>
    <t>K-1560 35-01-K01560_D_56366652_56366652</t>
  </si>
  <si>
    <t>25.01.2022 22:32:20</t>
  </si>
  <si>
    <t>26.01.2022 01:37:54</t>
  </si>
  <si>
    <t>L-308 35-18-L00308_950447475_950447475</t>
  </si>
  <si>
    <t>09.01.2022 13:58:19</t>
  </si>
  <si>
    <t>09.01.2022 18:52:51</t>
  </si>
  <si>
    <t>METAL İŞLERİ TR-14 35-22-M00114_955256607_955256607</t>
  </si>
  <si>
    <t>11.01.2022 00:58:04</t>
  </si>
  <si>
    <t>11.01.2022 02:50:25</t>
  </si>
  <si>
    <t>TR-138 35-19-L00138_956697059_956697059</t>
  </si>
  <si>
    <t>28.01.2022 08:16:48</t>
  </si>
  <si>
    <t>28.01.2022 10:58:21</t>
  </si>
  <si>
    <t>ARTICAK TR-1 35-15-L00344_950393114_950393114</t>
  </si>
  <si>
    <t>11.01.2022 21:46:29</t>
  </si>
  <si>
    <t>12.01.2022 03:40:32</t>
  </si>
  <si>
    <t>BAĞARASI TR-7 35-23-M00176_950426378_950426378</t>
  </si>
  <si>
    <t>12.01.2022 09:48:24</t>
  </si>
  <si>
    <t>12.01.2022 12:28:32</t>
  </si>
  <si>
    <t>DM-16/12 45-71-M00624_45-71-M00624_2369396</t>
  </si>
  <si>
    <t>27.01.2022 10:32:00</t>
  </si>
  <si>
    <t>27.01.2022 13:35:51</t>
  </si>
  <si>
    <t>M-78 FULYA EVLERİ 35-14-M00078_956661972_956661972</t>
  </si>
  <si>
    <t>08.01.2022 14:20:26</t>
  </si>
  <si>
    <t>08.01.2022 15:00:06</t>
  </si>
  <si>
    <t>ÇANDARLI TR-17 35-30-M00017_955315615_955315615</t>
  </si>
  <si>
    <t>30.01.2022 11:43:45</t>
  </si>
  <si>
    <t>30.01.2022 13:02:03</t>
  </si>
  <si>
    <t>AZİMLİ TR-1 45-80-M00127_956547433_956547433</t>
  </si>
  <si>
    <t>12.01.2022 20:36:06</t>
  </si>
  <si>
    <t>12.01.2022 21:44:27</t>
  </si>
  <si>
    <t>M-921 35-02-M00921_99970266_99970266</t>
  </si>
  <si>
    <t>09.01.2022 14:27:38</t>
  </si>
  <si>
    <t>09.01.2022 20:43:54</t>
  </si>
  <si>
    <t>BORNOVA 380 GIS TM 35-02-A00015_KAYADİBİ M08_73019607</t>
  </si>
  <si>
    <t>28.01.2022 09:05:00</t>
  </si>
  <si>
    <t>28.01.2022 09:19:27</t>
  </si>
  <si>
    <t>KUŞÇULAR TR-14 35-19-M00259_35-19-M00259_2376409</t>
  </si>
  <si>
    <t>28.01.2022 11:13:00</t>
  </si>
  <si>
    <t>28.01.2022 11:36:08</t>
  </si>
  <si>
    <t>KUŞÇULAR TR-4 (BEYDERESİ) 35-19-M00216_11058497_60983587_60983587</t>
  </si>
  <si>
    <t>24.01.2022 07:20:43</t>
  </si>
  <si>
    <t>24.01.2022 14:01:15</t>
  </si>
  <si>
    <t>DOMBAYLI TR-1 45-78-M01111_953277535_953277535</t>
  </si>
  <si>
    <t>18.01.2022 09:53:08</t>
  </si>
  <si>
    <t>18.01.2022 11:37:44</t>
  </si>
  <si>
    <t>TR-182 45-78-L00182__65513062_65513062</t>
  </si>
  <si>
    <t>15.01.2022 10:15:55</t>
  </si>
  <si>
    <t>15.01.2022 11:47:44</t>
  </si>
  <si>
    <t>YAYLAKÖY KÖYÜ TR-1 45-71-M01710_43168563_56384974_56384974</t>
  </si>
  <si>
    <t>13.01.2022 09:19:42</t>
  </si>
  <si>
    <t>13.01.2022 14:17:20</t>
  </si>
  <si>
    <t>K-772 35-01-K00772_TRAFO K02_42387433</t>
  </si>
  <si>
    <t>27.01.2022 09:01:36</t>
  </si>
  <si>
    <t>27.01.2022 15:21:03</t>
  </si>
  <si>
    <t>M-1536 35-01-M01536_A_60982798_60982798</t>
  </si>
  <si>
    <t>14.01.2022 08:59:04</t>
  </si>
  <si>
    <t>14.01.2022 10:33:26</t>
  </si>
  <si>
    <t>KUŞÇULAR DM-2 35-19-M00515_95000051237_95000051237</t>
  </si>
  <si>
    <t>23.01.2022 22:09:35</t>
  </si>
  <si>
    <t>24.01.2022 02:29:08</t>
  </si>
  <si>
    <t>OVAKENT TR-12 35-15-L00634_950386660_950386660</t>
  </si>
  <si>
    <t>03.01.2022 17:09:09</t>
  </si>
  <si>
    <t>03.01.2022 18:21:16</t>
  </si>
  <si>
    <t>K-2499 35-09-K02499_97806221_97806221</t>
  </si>
  <si>
    <t>26.01.2022 13:26:00</t>
  </si>
  <si>
    <t>26.01.2022 19:02:31</t>
  </si>
  <si>
    <t>L-281 35-18-L00281_950428479_950428479</t>
  </si>
  <si>
    <t>06.01.2022 11:29:56</t>
  </si>
  <si>
    <t>06.01.2022 12:36:30</t>
  </si>
  <si>
    <t>ÖZGÖRKEY KÖK 35-26-M00256_ÇAPAK M07_65969695</t>
  </si>
  <si>
    <t>15.01.2022 09:00:56</t>
  </si>
  <si>
    <t>15.01.2022 14:14:43</t>
  </si>
  <si>
    <t>KARAGÖL TR-1 35-28-M00250_C_56356333_56356333</t>
  </si>
  <si>
    <t>13.01.2022 09:00:39</t>
  </si>
  <si>
    <t>13.01.2022 11:53:10</t>
  </si>
  <si>
    <t>OĞULDURUK AKYAR TR-1 45-75-M00300_45-75-M00300_2374866</t>
  </si>
  <si>
    <t>16.01.2022 09:13:34</t>
  </si>
  <si>
    <t>16.01.2022 10:29:44</t>
  </si>
  <si>
    <t>TR-79 35-17-M00079__56389502_56389502</t>
  </si>
  <si>
    <t>17.01.2022 11:11:00</t>
  </si>
  <si>
    <t>17.01.2022 11:58:34</t>
  </si>
  <si>
    <t>AKGEDİK TR-1 45-71-M01047_A_56395255_56395255</t>
  </si>
  <si>
    <t>16.01.2022 20:46:49</t>
  </si>
  <si>
    <t>16.01.2022 21:46:34</t>
  </si>
  <si>
    <t>L-284 İMAMOĞLU TRAFO 35-18-L00284_950459977_950459977</t>
  </si>
  <si>
    <t>19.01.2022 14:59:11</t>
  </si>
  <si>
    <t>19.01.2022 18:08:33</t>
  </si>
  <si>
    <t>24.01.2022 19:54:00</t>
  </si>
  <si>
    <t>24.01.2022 20:51:09</t>
  </si>
  <si>
    <t>L-25 35-14-L00025_8608510_56355371_56355371</t>
  </si>
  <si>
    <t>21.01.2022 11:22:29</t>
  </si>
  <si>
    <t>21.01.2022 13:55:43</t>
  </si>
  <si>
    <t>ASARLIK TR-9 35-28-M00590_966608903_966608903</t>
  </si>
  <si>
    <t>24.01.2022 10:12:09</t>
  </si>
  <si>
    <t>24.01.2022 17:08:10</t>
  </si>
  <si>
    <t>BEŞPINARLAR KÖYÜ TR-1 35-27-M00413_98795581_98795581</t>
  </si>
  <si>
    <t>20.01.2022 11:41:47</t>
  </si>
  <si>
    <t>20.01.2022 19:56:08</t>
  </si>
  <si>
    <t>SEFERİHİSAR JEOTERMAL ÖZEL TR 35-14-M00334Ö_ H_64257511</t>
  </si>
  <si>
    <t>20.01.2022 13:57:14</t>
  </si>
  <si>
    <t>20.01.2022 17:15:02</t>
  </si>
  <si>
    <t>DERNEKLİ TR-1 35-20-M00039_35-20-M00039_82732237</t>
  </si>
  <si>
    <t>02.01.2022 18:29:13</t>
  </si>
  <si>
    <t>02.01.2022 19:27:26</t>
  </si>
  <si>
    <t>MURADİYE DM-5/6 KÖK 45-71-M00245_KENT BETON M08_72097653</t>
  </si>
  <si>
    <t>21.01.2022 17:36:46</t>
  </si>
  <si>
    <t>21.01.2022 17:55:00</t>
  </si>
  <si>
    <t>18.01.2022 19:39:39</t>
  </si>
  <si>
    <t>18.01.2022 21:32:20</t>
  </si>
  <si>
    <t>EMLAKDERE TR-1 45-71-M01025_45-71-M01025_2374530</t>
  </si>
  <si>
    <t>01.01.2022 14:49:17</t>
  </si>
  <si>
    <t>01.01.2022 15:37:19</t>
  </si>
  <si>
    <t>L-379 35-18-L00379_950460548_950460548</t>
  </si>
  <si>
    <t>20.01.2022 17:35:58</t>
  </si>
  <si>
    <t>20.01.2022 22:13:13</t>
  </si>
  <si>
    <t>K-231 35-01-K00231_D_56375626_56375626</t>
  </si>
  <si>
    <t>22.01.2022 15:14:36</t>
  </si>
  <si>
    <t>22.01.2022 18:20:06</t>
  </si>
  <si>
    <t>L-455 35-18-L00455_12292686_56371806_56371806</t>
  </si>
  <si>
    <t>27.01.2022 18:54:49</t>
  </si>
  <si>
    <t>27.01.2022 21:24:13</t>
  </si>
  <si>
    <t>TR-118 35-16-L00118_953319787_953319787</t>
  </si>
  <si>
    <t>19.01.2022 09:31:58</t>
  </si>
  <si>
    <t>19.01.2022 14:42:46</t>
  </si>
  <si>
    <t>KAYMAKÇI DM 35-15-M00254_TR-14 M02_66813714</t>
  </si>
  <si>
    <t>16.01.2022 12:03:26</t>
  </si>
  <si>
    <t>16.01.2022 13:35:55</t>
  </si>
  <si>
    <t>M-2877 35-07-M02877_915032234_915032234</t>
  </si>
  <si>
    <t>27.01.2022 13:31:29</t>
  </si>
  <si>
    <t>27.01.2022 14:37:13</t>
  </si>
  <si>
    <t>TR-49 35-15-M00049_35-15-M00049_66723393</t>
  </si>
  <si>
    <t>19.01.2022 09:11:24</t>
  </si>
  <si>
    <t>19.01.2022 17:46:34</t>
  </si>
  <si>
    <t>L-12 BALLI KUYU 35-14-L00012_L-15 L-16 L-17 L02_72221743</t>
  </si>
  <si>
    <t>08.01.2022 18:10:04</t>
  </si>
  <si>
    <t>08.01.2022 22:24:13</t>
  </si>
  <si>
    <t>İTOB DM 35-22-M00089_TEKELİ SULAMA M08_2116563</t>
  </si>
  <si>
    <t>01.01.2022 12:57:08</t>
  </si>
  <si>
    <t>01.01.2022 13:52:05</t>
  </si>
  <si>
    <t>KEMALPAŞA TM 35-27-A00002_KEMALPAŞA-1 M06_2048964</t>
  </si>
  <si>
    <t>25.01.2022 10:21:00</t>
  </si>
  <si>
    <t>25.01.2022 10:55:05</t>
  </si>
  <si>
    <t>KÜNER TR-1 35-22-M00229_955257415_955257415</t>
  </si>
  <si>
    <t>31.01.2022 09:06:22</t>
  </si>
  <si>
    <t>31.01.2022 10:03:13</t>
  </si>
  <si>
    <t>HACIHALİLLER SULAMA TR-1 45-71-M01801_45-71-M01801_2372216</t>
  </si>
  <si>
    <t>07.01.2022 11:39:04</t>
  </si>
  <si>
    <t>07.01.2022 15:58:58</t>
  </si>
  <si>
    <t>DERBENT İM-DM 45-83-A00004_MANİSA-2 M12_2097148</t>
  </si>
  <si>
    <t>07.01.2022 18:07:11</t>
  </si>
  <si>
    <t>07.01.2022 19:05:31</t>
  </si>
  <si>
    <t>ÇATALCA TR-3 35-22-M00269_955294847_955294847</t>
  </si>
  <si>
    <t>12.01.2022 15:01:26</t>
  </si>
  <si>
    <t>12.01.2022 17:26:47</t>
  </si>
  <si>
    <t>M-3034 35-09-M03034_B_56380978_56380978</t>
  </si>
  <si>
    <t>25.01.2022 11:57:17</t>
  </si>
  <si>
    <t>25.01.2022 14:53:29</t>
  </si>
  <si>
    <t>ÜÇYOL KÖK 45-82-M00128_HatBaşıAyırıcı_53136118 M06_53136118</t>
  </si>
  <si>
    <t>OG Hatta Yabancı Cisim</t>
  </si>
  <si>
    <t>22.01.2022 00:58:00</t>
  </si>
  <si>
    <t>22.01.2022 18:49:00</t>
  </si>
  <si>
    <t>YEŞİLYURT TR-4 45-73-M00801_45-73-M00801_2358188</t>
  </si>
  <si>
    <t>26.01.2022 10:06:33</t>
  </si>
  <si>
    <t>26.01.2022 13:57:24</t>
  </si>
  <si>
    <t>M-2904 35-02-M02904_ M03_73285640</t>
  </si>
  <si>
    <t>23.01.2022 05:17:00</t>
  </si>
  <si>
    <t>23.01.2022 06:50:00</t>
  </si>
  <si>
    <t>SEYREK TR-3 35-28-M00372_95000520355_95000520355</t>
  </si>
  <si>
    <t>26.01.2022 11:49:26</t>
  </si>
  <si>
    <t>26.01.2022 19:19:56</t>
  </si>
  <si>
    <t>TR-28 35-15-M00028_950364543_950364543</t>
  </si>
  <si>
    <t>03.01.2022 10:27:47</t>
  </si>
  <si>
    <t>03.01.2022 11:33:02</t>
  </si>
  <si>
    <t>MERSİNLİ TR-1 45-78-M00935_49342908_56387038_56387038</t>
  </si>
  <si>
    <t>30.01.2022 17:57:00</t>
  </si>
  <si>
    <t>30.01.2022 18:39:29</t>
  </si>
  <si>
    <t>_48137034_56388621_56388621</t>
  </si>
  <si>
    <t>25.01.2022 12:26:59</t>
  </si>
  <si>
    <t>25.01.2022 13:34:59</t>
  </si>
  <si>
    <t>ÇAKIRBEYLİ TR-2 35-26-M00487_956610717_956610717</t>
  </si>
  <si>
    <t>13.01.2022 20:54:28</t>
  </si>
  <si>
    <t>13.01.2022 23:27:08</t>
  </si>
  <si>
    <t>KARABURUN GIS TM 35-19-A00008_EĞLENHOCA M04_2317315</t>
  </si>
  <si>
    <t>07.01.2022 09:08:00</t>
  </si>
  <si>
    <t>07.01.2022 12:19:13</t>
  </si>
  <si>
    <t>ÇAVUŞLAR TR-5 TARIMSAL SULAMA 45-79-M00257_45-79-M00257_2366700</t>
  </si>
  <si>
    <t>23.01.2022 16:21:56</t>
  </si>
  <si>
    <t>23.01.2022 18:27:58</t>
  </si>
  <si>
    <t>TR-1/54 45-72-M00054_DAĞITIM TRAFO TR-1/54 M04_83485626</t>
  </si>
  <si>
    <t>10.01.2022 00:33:59</t>
  </si>
  <si>
    <t>10.01.2022 01:36:08</t>
  </si>
  <si>
    <t>SEYREK TR-7 KÖK 35-28-M00379_HatBaşıAyırıcı_53133802 M05_53133802</t>
  </si>
  <si>
    <t>10.01.2022 09:32:37</t>
  </si>
  <si>
    <t>10.01.2022 17:32:40</t>
  </si>
  <si>
    <t>L-319 BAHÇELİEVLER-2 35-18-L00319_950449701_950449701</t>
  </si>
  <si>
    <t>13.01.2022 12:42:33</t>
  </si>
  <si>
    <t>13.01.2022 18:47:02</t>
  </si>
  <si>
    <t>KÜÇÜKBURUN TR-1 35-29-L00325_A_56395323_56395323</t>
  </si>
  <si>
    <t>30.01.2022 18:53:42</t>
  </si>
  <si>
    <t>30.01.2022 22:14:56</t>
  </si>
  <si>
    <t>DM-5/TR-12 URLA 35-19-M00468_50039842 D1_50040817</t>
  </si>
  <si>
    <t>25.01.2022 10:39:25</t>
  </si>
  <si>
    <t>25.01.2022 12:31:58</t>
  </si>
  <si>
    <t>11.01.2022 09:06:53</t>
  </si>
  <si>
    <t>11.01.2022 17:51:07</t>
  </si>
  <si>
    <t>ŞEHİTLER TR-1 35-26-L00161_95000588965_95000588965</t>
  </si>
  <si>
    <t>28.01.2022 02:07:19</t>
  </si>
  <si>
    <t>28.01.2022 03:26:55</t>
  </si>
  <si>
    <t>L-83 35-14-L00083_5650921_56354526_56354526</t>
  </si>
  <si>
    <t>14.01.2022 18:36:28</t>
  </si>
  <si>
    <t>14.01.2022 19:42:51</t>
  </si>
  <si>
    <t>AHMETBEYLİ MAYDANOZ M-7 35-22-M00245_B_56353707_56353707</t>
  </si>
  <si>
    <t>29.01.2022 10:00:51</t>
  </si>
  <si>
    <t>29.01.2022 15:21:46</t>
  </si>
  <si>
    <t>SİYEKLİ KÖK 45-71-M00185_OSMANCALI M04_72256928</t>
  </si>
  <si>
    <t>07.01.2022 18:03:00</t>
  </si>
  <si>
    <t>07.01.2022 18:29:06</t>
  </si>
  <si>
    <t>ÇATALARMUT TR-1 45-75-M00148_B_56384927_56384927</t>
  </si>
  <si>
    <t>30.01.2022 09:27:00</t>
  </si>
  <si>
    <t>30.01.2022 15:31:11</t>
  </si>
  <si>
    <t>L-225 35-18-L00225_A_65507630_65507630</t>
  </si>
  <si>
    <t>25.01.2022 16:23:33</t>
  </si>
  <si>
    <t>25.01.2022 18:39:14</t>
  </si>
  <si>
    <t>KOVANCI TR-1 45-74-M00203_945595488_945595488</t>
  </si>
  <si>
    <t>10.01.2022 13:05:40</t>
  </si>
  <si>
    <t>10.01.2022 15:17:05</t>
  </si>
  <si>
    <t>TR-1-2/4 SADIKPAŞA MAH. 35-20-L00013_6414518_65498793_65498793</t>
  </si>
  <si>
    <t>18.01.2022 18:28:49</t>
  </si>
  <si>
    <t>18.01.2022 20:37:47</t>
  </si>
  <si>
    <t>M-180 DALYAN ARITMA DM 35-18-M00180_950442598_950442598</t>
  </si>
  <si>
    <t>24.01.2022 17:40:48</t>
  </si>
  <si>
    <t>24.01.2022 18:53:14</t>
  </si>
  <si>
    <t>BAYINDIR İM 35-20-A00001_ŞEHİR-4 L12_2313513</t>
  </si>
  <si>
    <t>24.01.2022 08:58:47</t>
  </si>
  <si>
    <t>24.01.2022 09:41:09</t>
  </si>
  <si>
    <t>TR-46 35-19-M00046_956693365_956693365</t>
  </si>
  <si>
    <t>21.01.2022 09:24:19</t>
  </si>
  <si>
    <t>21.01.2022 13:58:00</t>
  </si>
  <si>
    <t>M-1346 35-09-M01346_M-910 M01_47604815</t>
  </si>
  <si>
    <t>15.01.2022 09:41:36</t>
  </si>
  <si>
    <t>TORMER KÖK 35-26-M01158_CVK-1/CVK-2 M06_65923879</t>
  </si>
  <si>
    <t>20.01.2022 11:44:31</t>
  </si>
  <si>
    <t>20.01.2022 12:06:25</t>
  </si>
  <si>
    <t>K-2741 35-08-K02741_B B2B_5833837</t>
  </si>
  <si>
    <t>24.01.2022 09:42:16</t>
  </si>
  <si>
    <t>24.01.2022 14:57:52</t>
  </si>
  <si>
    <t>SÜLEYMANLI KÖK 45-72-L00299_SÜLEYMANLI PETROL TR KUZEY SAĞ ÇIKIŞI L04_2105416</t>
  </si>
  <si>
    <t>13.01.2022 07:03:59</t>
  </si>
  <si>
    <t>13.01.2022 10:05:25</t>
  </si>
  <si>
    <t>KULA İM 45-77-A00001_SARAÇLAR L17_60817789</t>
  </si>
  <si>
    <t>16.01.2022 10:05:56</t>
  </si>
  <si>
    <t>16.01.2022 12:06:35</t>
  </si>
  <si>
    <t>20.01.2022 09:02:16</t>
  </si>
  <si>
    <t>20.01.2022 17:27:58</t>
  </si>
  <si>
    <t>KUŞÇUBURUN-4 35-26-M00530_35-26-M00530_2349523</t>
  </si>
  <si>
    <t>01.01.2022 10:38:19</t>
  </si>
  <si>
    <t>01.01.2022 11:25:00</t>
  </si>
  <si>
    <t>K-2759 35-02-K02759_913394999_913394999</t>
  </si>
  <si>
    <t>13.01.2022 15:43:29</t>
  </si>
  <si>
    <t>13.01.2022 17:05:15</t>
  </si>
  <si>
    <t>K-1205 35-01-K01205_TRAFO K01_2317075</t>
  </si>
  <si>
    <t>19.01.2022 20:18:04</t>
  </si>
  <si>
    <t>20.01.2022 00:54:10</t>
  </si>
  <si>
    <t>21.01.2022 10:48:56</t>
  </si>
  <si>
    <t>21.01.2022 14:00:13</t>
  </si>
  <si>
    <t>K-1390 35-01-K01390_97466058_97466058</t>
  </si>
  <si>
    <t>03.01.2022 21:44:24</t>
  </si>
  <si>
    <t>04.01.2022 02:13:50</t>
  </si>
  <si>
    <t>TR-16 ( M-716) 35-30-M00716_955296704_955296704</t>
  </si>
  <si>
    <t>26.01.2022 15:38:02</t>
  </si>
  <si>
    <t>26.01.2022 18:48:48</t>
  </si>
  <si>
    <t>K-4304 35-01-K04304_F_56361172_56361172</t>
  </si>
  <si>
    <t>Yük Aktarımı</t>
  </si>
  <si>
    <t>23.01.2022 08:39:00</t>
  </si>
  <si>
    <t>23.01.2022 13:12:01</t>
  </si>
  <si>
    <t>SARUHANLI DM 45-80-M00001_SARUHANLI TM-1 M14_2324165</t>
  </si>
  <si>
    <t>19.01.2022 12:04:45</t>
  </si>
  <si>
    <t>19.01.2022 12:35:31</t>
  </si>
  <si>
    <t>DM-14/13-A 45-71-M01922_95000052236_95000052236</t>
  </si>
  <si>
    <t>01.01.2022 15:51:02</t>
  </si>
  <si>
    <t>01.01.2022 17:17:11</t>
  </si>
  <si>
    <t>K-1522 GÖRECE ATA MAH. 35-22-K01522_A_56363361_56363361</t>
  </si>
  <si>
    <t>23.01.2022 14:12:37</t>
  </si>
  <si>
    <t>23.01.2022 17:56:48</t>
  </si>
  <si>
    <t>MURADİYE TR-10 45-71-M02143_C_60984290_60984290</t>
  </si>
  <si>
    <t>16.01.2022 19:49:17</t>
  </si>
  <si>
    <t>16.01.2022 21:11:47</t>
  </si>
  <si>
    <t>TEPECİK KÖPRÜ DM 35-14-M00332_TAŞKENT DM-1 (DOĞANBEY-1 H.H. 477 SOL DEVRE) M15_49833960</t>
  </si>
  <si>
    <t>03.01.2022 09:02:34</t>
  </si>
  <si>
    <t>03.01.2022 18:33:35</t>
  </si>
  <si>
    <t>TR-64 45-77-L00064_945491035_945491035</t>
  </si>
  <si>
    <t>22.01.2022 14:06:27</t>
  </si>
  <si>
    <t>M-2916 35-01-M02916_911506048_911506048</t>
  </si>
  <si>
    <t>13.01.2022 22:12:08</t>
  </si>
  <si>
    <t>14.01.2022 02:09:26</t>
  </si>
  <si>
    <t>KORDON KÖK 45-78-M00730_ÇAKALDOĞAN M03_2327657</t>
  </si>
  <si>
    <t>18.01.2022 15:48:47</t>
  </si>
  <si>
    <t>18.01.2022 15:49:00</t>
  </si>
  <si>
    <t>K-1899 35-01-K01899_A A1_5857929</t>
  </si>
  <si>
    <t>AG Box / Sdk Giriş Faz Sigorta Atığı</t>
  </si>
  <si>
    <t>20.01.2022 14:16:13</t>
  </si>
  <si>
    <t>20.01.2022 17:53:06</t>
  </si>
  <si>
    <t>K-4772 35-04-K04772_99461232_99461232</t>
  </si>
  <si>
    <t>15.01.2022 18:56:18</t>
  </si>
  <si>
    <t>16.01.2022 01:31:53</t>
  </si>
  <si>
    <t>K-1865 35-09-K01865_97793257_97793257</t>
  </si>
  <si>
    <t>26.01.2022 16:59:27</t>
  </si>
  <si>
    <t>26.01.2022 20:10:33</t>
  </si>
  <si>
    <t>DM-2/TR-20 35-22-M00853_TR-51 (ALTINTEPE) M01_66057540</t>
  </si>
  <si>
    <t>14.01.2022 20:27:16</t>
  </si>
  <si>
    <t>14.01.2022 21:04:51</t>
  </si>
  <si>
    <t>13.01.2022 14:38:37</t>
  </si>
  <si>
    <t>13.01.2022 17:15:32</t>
  </si>
  <si>
    <t>CAFERBEY KÖK 45-78-L00231_KURŞUNLU L03_2327777</t>
  </si>
  <si>
    <t>28.01.2022 14:01:57</t>
  </si>
  <si>
    <t>28.01.2022 16:03:23</t>
  </si>
  <si>
    <t>PINARKÖY TR-1 35-16-L00265_953344125_953344125</t>
  </si>
  <si>
    <t>25.01.2022 09:00:44</t>
  </si>
  <si>
    <t>25.01.2022 12:20:10</t>
  </si>
  <si>
    <t>HELVACI-1 35-26-M00468__81569996_81569996</t>
  </si>
  <si>
    <t>20.01.2022 09:30:16</t>
  </si>
  <si>
    <t>20.01.2022 10:46:52</t>
  </si>
  <si>
    <t>DM-3/TR-10 SEFERİHİSAR 35-14-M00331_956651723_956651723</t>
  </si>
  <si>
    <t>01.01.2022 09:50:07</t>
  </si>
  <si>
    <t>01.01.2022 11:17:01</t>
  </si>
  <si>
    <t>16.01.2022 16:23:46</t>
  </si>
  <si>
    <t>16.01.2022 18:47:15</t>
  </si>
  <si>
    <t>K-3499 35-03-K03499__79390435_79390435</t>
  </si>
  <si>
    <t>31.01.2022 11:04:16</t>
  </si>
  <si>
    <t>31.01.2022 12:23:37</t>
  </si>
  <si>
    <t>K-165 35-03-K00165_910163978_910163978</t>
  </si>
  <si>
    <t>28.01.2022 16:01:18</t>
  </si>
  <si>
    <t>28.01.2022 18:33:49</t>
  </si>
  <si>
    <t>ATAKÖY TR-6 35-22-M00176_955269763_955269763</t>
  </si>
  <si>
    <t>07.01.2022 16:40:16</t>
  </si>
  <si>
    <t>07.01.2022 18:35:24</t>
  </si>
  <si>
    <t>L-317 BAHÇELİEVLER-1 35-18-L00317_950449498_950449498</t>
  </si>
  <si>
    <t>12.01.2022 12:56:53</t>
  </si>
  <si>
    <t>12.01.2022 19:13:54</t>
  </si>
  <si>
    <t>M-358 35-14-M00358_95001305884_95001305884</t>
  </si>
  <si>
    <t>09.01.2022 19:34:12</t>
  </si>
  <si>
    <t>10.01.2022 00:49:00</t>
  </si>
  <si>
    <t>BALLICA İM 45-72-A00005_HAMİDİYE L07_2327273</t>
  </si>
  <si>
    <t>01.01.2022 09:13:49</t>
  </si>
  <si>
    <t>01.01.2022 10:05:00</t>
  </si>
  <si>
    <t>TR-24 35-17-M00024_M-500 M02_72301462</t>
  </si>
  <si>
    <t>13.01.2022 05:21:30</t>
  </si>
  <si>
    <t>13.01.2022 06:55:00</t>
  </si>
  <si>
    <t>ARMUTLU DM-2/TR-29 35-27-L00351_35-27-L00351_61218790</t>
  </si>
  <si>
    <t>21.01.2022 19:48:41</t>
  </si>
  <si>
    <t>21.01.2022 21:54:39</t>
  </si>
  <si>
    <t>M-1 35-02-M00001_M-1269 M12_78582590</t>
  </si>
  <si>
    <t>31.01.2022 10:40:00</t>
  </si>
  <si>
    <t>31.01.2022 11:08:00</t>
  </si>
  <si>
    <t>ÖDEMİŞ İM 35-15-A00001_YENİ KENT L16_2310687</t>
  </si>
  <si>
    <t>10.01.2022 15:21:20</t>
  </si>
  <si>
    <t>10.01.2022 15:27:00</t>
  </si>
  <si>
    <t>TEKNOPAK PLASTİK ÖZEL TR 35-24-M00230Ö_ M02_2093293</t>
  </si>
  <si>
    <t>18.01.2022 11:54:00</t>
  </si>
  <si>
    <t>18.01.2022 13:20:00</t>
  </si>
  <si>
    <t>K-501 35-01-K00501_35-01-K00501_67011411</t>
  </si>
  <si>
    <t>11.01.2022 16:16:03</t>
  </si>
  <si>
    <t>11.01.2022 16:46:43</t>
  </si>
  <si>
    <t>TR-57 45-78-L00057_953254354_953254354</t>
  </si>
  <si>
    <t>28.01.2022 15:23:21</t>
  </si>
  <si>
    <t>28.01.2022 16:29:07</t>
  </si>
  <si>
    <t>KINIK TR-1 45-76-L00085_A_56388535_56388535</t>
  </si>
  <si>
    <t>12.01.2022 12:28:46</t>
  </si>
  <si>
    <t>12.01.2022 14:13:16</t>
  </si>
  <si>
    <t>K-4539 35-07-K04539_TRAFO K03_48423571</t>
  </si>
  <si>
    <t>14.01.2022 09:09:22</t>
  </si>
  <si>
    <t>14.01.2022 17:14:16</t>
  </si>
  <si>
    <t>KUMKUYUCAK TR-1 45-80-M00172_956557901_956557901</t>
  </si>
  <si>
    <t>19.01.2022 11:14:22</t>
  </si>
  <si>
    <t>19.01.2022 12:12:48</t>
  </si>
  <si>
    <t>TR-2/35 45-72-L00035_TR-2/36 L03_66524242</t>
  </si>
  <si>
    <t>02.01.2022 09:22:15</t>
  </si>
  <si>
    <t>02.01.2022 16:54:57</t>
  </si>
  <si>
    <t>ÇAMURHAMAMI KÖK 45-78-L00230_HatBaşıAyırıcı_53139544 L03_53139544</t>
  </si>
  <si>
    <t>29.01.2022 20:52:03</t>
  </si>
  <si>
    <t>29.01.2022 22:13:15</t>
  </si>
  <si>
    <t>PINARLI KÖK 35-20-M00085_HatBaşıAyırıcı_72397519 M05_72397519</t>
  </si>
  <si>
    <t>03.01.2022 12:23:49</t>
  </si>
  <si>
    <t>03.01.2022 13:32:33</t>
  </si>
  <si>
    <t>CANLI TR-3 35-20-L00134_955197245_955197245</t>
  </si>
  <si>
    <t>25.01.2022 19:26:33</t>
  </si>
  <si>
    <t>25.01.2022 19:53:02</t>
  </si>
  <si>
    <t>L-280 35-18-L00280__81616479_81616479</t>
  </si>
  <si>
    <t>14.01.2022 16:43:00</t>
  </si>
  <si>
    <t>15.01.2022 01:20:33</t>
  </si>
  <si>
    <t>URLA TM-1 35-19-A00004_HatBaşıAyırıcı_75048334 M07_75048334</t>
  </si>
  <si>
    <t>08.01.2022 19:23:00</t>
  </si>
  <si>
    <t>08.01.2022 19:30:00</t>
  </si>
  <si>
    <t>DM-2/3 ESKİ ANIT YANI 35-18-L00581_950453822_950453822</t>
  </si>
  <si>
    <t>02.01.2022 09:59:41</t>
  </si>
  <si>
    <t>02.01.2022 12:37:26</t>
  </si>
  <si>
    <t>SOMA TR-1 45-82-M00001_945536615_945536615</t>
  </si>
  <si>
    <t>31.01.2022 21:21:00</t>
  </si>
  <si>
    <t>31.01.2022 22:38:08</t>
  </si>
  <si>
    <t>GÖÇBEYLİ TR-2 35-16-M00017_47430268_56395346_56395346</t>
  </si>
  <si>
    <t>22.01.2022 13:08:56</t>
  </si>
  <si>
    <t>22.01.2022 19:45:39</t>
  </si>
  <si>
    <t>KIRKAĞAÇ TR-15 45-76-M00015_D_56385994_56385994</t>
  </si>
  <si>
    <t>19.01.2022 09:20:14</t>
  </si>
  <si>
    <t>19.01.2022 11:10:45</t>
  </si>
  <si>
    <t>GÖKEYÜP KÖK 45-86-M00334_GÖKEYÜP M04_81494918</t>
  </si>
  <si>
    <t>24.01.2022 11:40:36</t>
  </si>
  <si>
    <t>24.01.2022 12:43:35</t>
  </si>
  <si>
    <t>ESBAŞ İM 35-08-A00001_ESBAŞ-10 K05_2307188</t>
  </si>
  <si>
    <t>02.01.2022 12:34:30</t>
  </si>
  <si>
    <t>02.01.2022 12:45:58</t>
  </si>
  <si>
    <t>L-295 35-18-L00295_6197188_56370909_56370909</t>
  </si>
  <si>
    <t>12.01.2022 13:33:20</t>
  </si>
  <si>
    <t>12.01.2022 18:59:37</t>
  </si>
  <si>
    <t>08.01.2022 21:45:47</t>
  </si>
  <si>
    <t>08.01.2022 22:42:40</t>
  </si>
  <si>
    <t>K-782 35-01-K00782_35-01-K00782_2350195</t>
  </si>
  <si>
    <t>25.01.2022 17:01:59</t>
  </si>
  <si>
    <t>25.01.2022 19:42:02</t>
  </si>
  <si>
    <t>ÜÇÜNCÜ KISIM SANAYİ TR-5 45-83-M00629_48096677_56388964_56388964</t>
  </si>
  <si>
    <t>10.01.2022 16:05:02</t>
  </si>
  <si>
    <t>10.01.2022 18:35:41</t>
  </si>
  <si>
    <t>KILAVUZLAR TR-5 45-74-M00316_ H_49468805</t>
  </si>
  <si>
    <t>18.01.2022 13:13:39</t>
  </si>
  <si>
    <t>18.01.2022 14:07:38</t>
  </si>
  <si>
    <t>M-1541 35-01-M01541_910688718_910688718</t>
  </si>
  <si>
    <t>27.01.2022 13:39:12</t>
  </si>
  <si>
    <t>27.01.2022 17:33:54</t>
  </si>
  <si>
    <t>M-2824 35-03-M02824__83841833_83841833</t>
  </si>
  <si>
    <t>24.01.2022 17:09:07</t>
  </si>
  <si>
    <t>24.01.2022 17:50:44</t>
  </si>
  <si>
    <t>BOYALI TR-1 45-75-M00266_A_56391023_56391023</t>
  </si>
  <si>
    <t>15.01.2022 14:44:40</t>
  </si>
  <si>
    <t>15.01.2022 15:46:38</t>
  </si>
  <si>
    <t>DM-8 45-71-M00295_DM-1/1 M06_66408500</t>
  </si>
  <si>
    <t>21.01.2022 09:01:59</t>
  </si>
  <si>
    <t>21.01.2022 16:37:00</t>
  </si>
  <si>
    <t>TİRE İM-DM-1 35-29-A00001_HatBaşıAyırıcı_53138602 M18_53138602</t>
  </si>
  <si>
    <t>31.01.2022 09:21:25</t>
  </si>
  <si>
    <t>31.01.2022 12:03:23</t>
  </si>
  <si>
    <t>21.01.2022 22:08:56</t>
  </si>
  <si>
    <t>21.01.2022 22:45:52</t>
  </si>
  <si>
    <t>M-228 35-02-M00228_910021778_910021778</t>
  </si>
  <si>
    <t>22.01.2022 19:08:08</t>
  </si>
  <si>
    <t>22.01.2022 20:10:42</t>
  </si>
  <si>
    <t>KARABURUN İM 35-21-A00001_KÜÇÜKBAHÇE L05_2063035</t>
  </si>
  <si>
    <t>12.01.2022 14:52:26</t>
  </si>
  <si>
    <t>12.01.2022 15:50:07</t>
  </si>
  <si>
    <t>ÇAPAK KÖK 35-26-M00435_HatBaşıAyırıcı_74816161 M05_74816161</t>
  </si>
  <si>
    <t>30.01.2022 08:27:58</t>
  </si>
  <si>
    <t>30.01.2022 09:39:40</t>
  </si>
  <si>
    <t>ÖDEMİŞ TR-97 35-15-M00097_950364071_950364071</t>
  </si>
  <si>
    <t>10.01.2022 17:40:00</t>
  </si>
  <si>
    <t>10.01.2022 18:49:28</t>
  </si>
  <si>
    <t>OLGUNLAR CERİTLER MAH. TR-1 35-31-L00219_DIREK TIPI TRAFO HUCRESI H01_2038175</t>
  </si>
  <si>
    <t>23.01.2022 19:33:56</t>
  </si>
  <si>
    <t>23.01.2022 22:29:48</t>
  </si>
  <si>
    <t>DM-3/TR-21 45-83-L00485_955150916_955150916</t>
  </si>
  <si>
    <t>10.01.2022 14:54:00</t>
  </si>
  <si>
    <t>10.01.2022 15:33:47</t>
  </si>
  <si>
    <t>K-289 35-04-K00289_99078069_99078069</t>
  </si>
  <si>
    <t>24.01.2022 13:18:26</t>
  </si>
  <si>
    <t>24.01.2022 14:24:59</t>
  </si>
  <si>
    <t>K-1555 35-04-K01555_35-04-K01555_2369078</t>
  </si>
  <si>
    <t>05.01.2022 11:00:57</t>
  </si>
  <si>
    <t>05.01.2022 13:25:34</t>
  </si>
  <si>
    <t>TR-107 35-26-M00107_TR-111 M02_65976108</t>
  </si>
  <si>
    <t>16.01.2022 15:16:06</t>
  </si>
  <si>
    <t>16.01.2022 15:27:00</t>
  </si>
  <si>
    <t>_D_56384788_56384788</t>
  </si>
  <si>
    <t>17.01.2022 14:51:00</t>
  </si>
  <si>
    <t>17.01.2022 15:39:48</t>
  </si>
  <si>
    <t>TR-31 35-15-M00031_48860925_56381609_56381609</t>
  </si>
  <si>
    <t>06.01.2022 13:58:08</t>
  </si>
  <si>
    <t>06.01.2022 15:19:47</t>
  </si>
  <si>
    <t>25.01.2022 09:52:44</t>
  </si>
  <si>
    <t>25.01.2022 17:12:06</t>
  </si>
  <si>
    <t>K-501 35-01-K00501_A_56354374_56354374</t>
  </si>
  <si>
    <t>21.01.2022 09:39:47</t>
  </si>
  <si>
    <t>21.01.2022 11:15:29</t>
  </si>
  <si>
    <t>25.01.2022 22:08:08</t>
  </si>
  <si>
    <t>26.01.2022 02:48:07</t>
  </si>
  <si>
    <t>K-2399 35-02-K02399_913511082_913511082</t>
  </si>
  <si>
    <t>04.01.2022 07:41:37</t>
  </si>
  <si>
    <t>04.01.2022 09:26:42</t>
  </si>
  <si>
    <t>ÇAVUŞOĞLU TR-1 45-71-M01820_A_56403777_56403777</t>
  </si>
  <si>
    <t>19.01.2022 13:26:27</t>
  </si>
  <si>
    <t>19.01.2022 20:01:46</t>
  </si>
  <si>
    <t>YILANLI TR-1 35-31-L00171_B_56369633_56369633</t>
  </si>
  <si>
    <t>13.01.2022 11:40:00</t>
  </si>
  <si>
    <t>13.01.2022 15:15:04</t>
  </si>
  <si>
    <t>K-2 35-01-K00002_K C3_5871516</t>
  </si>
  <si>
    <t>27.01.2022 18:33:27</t>
  </si>
  <si>
    <t>27.01.2022 22:41:36</t>
  </si>
  <si>
    <t>M-1575 35-01-M01575_911501040_911501040</t>
  </si>
  <si>
    <t>14.01.2022 14:14:11</t>
  </si>
  <si>
    <t>14.01.2022 17:24:54</t>
  </si>
  <si>
    <t>GÜNEŞLİ TR-1 35-16-M00125_47470213_56394924_56394924</t>
  </si>
  <si>
    <t>13.01.2022 07:51:12</t>
  </si>
  <si>
    <t>13.01.2022 10:43:33</t>
  </si>
  <si>
    <t>09.01.2022 23:01:53</t>
  </si>
  <si>
    <t>10.01.2022 00:06:40</t>
  </si>
  <si>
    <t>L-426 ESKİ GARAJ 35-18-L00426_A a1_5945316</t>
  </si>
  <si>
    <t>25.01.2022 15:29:05</t>
  </si>
  <si>
    <t>25.01.2022 16:40:33</t>
  </si>
  <si>
    <t>SARIGÖL DM 45-79-M00069_Sarıgöl TR-41 M20_2076602</t>
  </si>
  <si>
    <t>30.01.2022 11:05:55</t>
  </si>
  <si>
    <t>30.01.2022 11:26:42</t>
  </si>
  <si>
    <t>K-2984 35-03-K02984_910165331_910165331</t>
  </si>
  <si>
    <t>03.01.2022 14:12:12</t>
  </si>
  <si>
    <t>03.01.2022 16:06:08</t>
  </si>
  <si>
    <t>ÖDEMİŞ İM 35-15-A00001_LİBERO L03_83647584</t>
  </si>
  <si>
    <t>10.01.2022 14:05:10</t>
  </si>
  <si>
    <t>10.01.2022 14:36:00</t>
  </si>
  <si>
    <t>L-15 BALLIKUYU BAHÇE ARKASI 35-14-L00015_956660715_956660715</t>
  </si>
  <si>
    <t>14.01.2022 14:29:37</t>
  </si>
  <si>
    <t>14.01.2022 17:11:21</t>
  </si>
  <si>
    <t>DM-15/2 KEÇİLİKÖY 45-71-M00646_953179635_953179635</t>
  </si>
  <si>
    <t>24.01.2022 18:50:24</t>
  </si>
  <si>
    <t>24.01.2022 20:01:48</t>
  </si>
  <si>
    <t>31.01.2022 12:39:02</t>
  </si>
  <si>
    <t>31.01.2022 16:18:37</t>
  </si>
  <si>
    <t>AKALAN TR-1 35-27-M00433_98830157_98830157</t>
  </si>
  <si>
    <t>13.01.2022 08:18:55</t>
  </si>
  <si>
    <t>13.01.2022 12:23:15</t>
  </si>
  <si>
    <t>DOĞANCI TR-6 35-31-L00331_35-31-L00331_2364999</t>
  </si>
  <si>
    <t>16.01.2022 13:53:37</t>
  </si>
  <si>
    <t>16.01.2022 15:46:26</t>
  </si>
  <si>
    <t>K-2530 35-02-K02530_912485454_912485454</t>
  </si>
  <si>
    <t>17.01.2022 11:29:40</t>
  </si>
  <si>
    <t>17.01.2022 18:13:57</t>
  </si>
  <si>
    <t>L-288 MENDERES MAH. 35-18-L00288_35-18-L00288_72109362</t>
  </si>
  <si>
    <t>08.01.2022 17:17:09</t>
  </si>
  <si>
    <t>08.01.2022 18:05:48</t>
  </si>
  <si>
    <t>K-3548 35-03-K03548_TRAFO-1 K01_42297431</t>
  </si>
  <si>
    <t>10.01.2022 13:39:40</t>
  </si>
  <si>
    <t>10.01.2022 17:04:00</t>
  </si>
  <si>
    <t>L-49 TİRE ALTIN EVLER 35-18-L00049_ L02_2323922</t>
  </si>
  <si>
    <t>14.01.2022 10:03:09</t>
  </si>
  <si>
    <t>14.01.2022 20:44:11</t>
  </si>
  <si>
    <t>K-3203 35-04-K03203_99006350_99006350</t>
  </si>
  <si>
    <t>22.01.2022 22:12:13</t>
  </si>
  <si>
    <t>23.01.2022 00:43:34</t>
  </si>
  <si>
    <t>K-2817 35-09-K02817_913367219_913367219</t>
  </si>
  <si>
    <t>19.01.2022 04:37:05</t>
  </si>
  <si>
    <t>19.01.2022 06:40:19</t>
  </si>
  <si>
    <t>ÖVEÇLİ KÖK 45-76-L00002_GEBELER L03_72215243</t>
  </si>
  <si>
    <t>02.01.2022 15:27:50</t>
  </si>
  <si>
    <t>02.01.2022 15:29:00</t>
  </si>
  <si>
    <t>L-45 JANDARMA SİTESİ 35-14-L00045_956660897_956660897</t>
  </si>
  <si>
    <t>12.01.2022 15:36:19</t>
  </si>
  <si>
    <t>12.01.2022 18:06:43</t>
  </si>
  <si>
    <t>DM-25/17-A 45-71-M00054_953195646_953195646</t>
  </si>
  <si>
    <t>26.01.2022 14:37:22</t>
  </si>
  <si>
    <t>26.01.2022 15:30:43</t>
  </si>
  <si>
    <t>URGANLI TR-6 45-83-M00569_45-83-M00569_2370729</t>
  </si>
  <si>
    <t>11.01.2022 11:45:13</t>
  </si>
  <si>
    <t>11.01.2022 14:27:01</t>
  </si>
  <si>
    <t>AYRANCILAR DM-3 35-26-M00795_956628166_956628166</t>
  </si>
  <si>
    <t>26.01.2022 19:01:14</t>
  </si>
  <si>
    <t>26.01.2022 21:33:02</t>
  </si>
  <si>
    <t>K-273 35-01-K00273_912850406_912850406</t>
  </si>
  <si>
    <t>22.01.2022 11:42:54</t>
  </si>
  <si>
    <t>22.01.2022 14:29:10</t>
  </si>
  <si>
    <t>EYNEZ KÖK 45-82-M00158_EYNEZ M04_72199497</t>
  </si>
  <si>
    <t>13.01.2022 00:25:00</t>
  </si>
  <si>
    <t>13.01.2022 02:42:11</t>
  </si>
  <si>
    <t>L-19 35-14-L00019_11301859_56356640_56356640</t>
  </si>
  <si>
    <t>08.01.2022 22:40:33</t>
  </si>
  <si>
    <t>08.01.2022 23:43:29</t>
  </si>
  <si>
    <t>K-18 35-04-K00018_K K18K3B_5831395</t>
  </si>
  <si>
    <t>23.01.2022 11:27:47</t>
  </si>
  <si>
    <t>23.01.2022 11:58:21</t>
  </si>
  <si>
    <t>GERENKÖY KÖK 35-23-M00156_BAĞARASI M04_72155662</t>
  </si>
  <si>
    <t>01.01.2022 14:36:02</t>
  </si>
  <si>
    <t>01.01.2022 15:38:47</t>
  </si>
  <si>
    <t>SELENDİ TR-17 45-81-M00017_945634584_945634584</t>
  </si>
  <si>
    <t>15.01.2022 15:36:21</t>
  </si>
  <si>
    <t>15.01.2022 17:04:05</t>
  </si>
  <si>
    <t>K-907 35-04-K00907_35-04-K00907_2371756</t>
  </si>
  <si>
    <t>24.01.2022 22:38:40</t>
  </si>
  <si>
    <t>25.01.2022 05:15:19</t>
  </si>
  <si>
    <t>TR-1/40 45-83-M00040_TR-1/1 M03_2096925</t>
  </si>
  <si>
    <t>21.01.2022 13:40:26</t>
  </si>
  <si>
    <t>21.01.2022 14:14:44</t>
  </si>
  <si>
    <t>KÜÇÜKBAHÇE KÖYÜ TR-1 35-21-L00085_953363636_953363636</t>
  </si>
  <si>
    <t>28.01.2022 19:56:19</t>
  </si>
  <si>
    <t>28.01.2022 20:37:48</t>
  </si>
  <si>
    <t>M-3569(YATIRIM REZERVE) 35-02-M03569_910100143_910100143</t>
  </si>
  <si>
    <t>05.01.2022 11:57:54</t>
  </si>
  <si>
    <t>05.01.2022 13:13:07</t>
  </si>
  <si>
    <t>08.01.2022 11:23:53</t>
  </si>
  <si>
    <t>08.01.2022 12:45:00</t>
  </si>
  <si>
    <t>TR-29 35-19-L00029_DIREK TIPI TRAFO HUCRESI H01_2060143</t>
  </si>
  <si>
    <t>30.01.2022 00:30:00</t>
  </si>
  <si>
    <t>30.01.2022 00:56:00</t>
  </si>
  <si>
    <t>10.01.2022 11:43:24</t>
  </si>
  <si>
    <t>10.01.2022 13:19:14</t>
  </si>
  <si>
    <t>IŞIKLAR KÖK 45-73-M00467_BAKLACI M02_67094230</t>
  </si>
  <si>
    <t>05.01.2022 09:23:14</t>
  </si>
  <si>
    <t>05.01.2022 09:24:04</t>
  </si>
  <si>
    <t>EBSO TM 35-09-A00001_EBSO-15 K50_2312304</t>
  </si>
  <si>
    <t>27.01.2022 17:11:45</t>
  </si>
  <si>
    <t>27.01.2022 19:42:16</t>
  </si>
  <si>
    <t>YENİFOÇA TR-39 35-23-M00039_B_56376856_56376856</t>
  </si>
  <si>
    <t>14.01.2022 12:25:30</t>
  </si>
  <si>
    <t>14.01.2022 15:13:06</t>
  </si>
  <si>
    <t>DM-2/TR-10 35-22-M00083_955265136_955265136</t>
  </si>
  <si>
    <t>14.01.2022 23:21:13</t>
  </si>
  <si>
    <t>15.01.2022 00:29:07</t>
  </si>
  <si>
    <t>TR-2/85 45-83-L00085_955154507_955154507</t>
  </si>
  <si>
    <t>07.01.2022 13:52:00</t>
  </si>
  <si>
    <t>07.01.2022 14:54:29</t>
  </si>
  <si>
    <t>MORDOĞAN TR-1 35-21-L00201_D_56377163_56377163</t>
  </si>
  <si>
    <t>16.01.2022 10:51:00</t>
  </si>
  <si>
    <t>16.01.2022 13:23:06</t>
  </si>
  <si>
    <t>23.01.2022 23:15:57</t>
  </si>
  <si>
    <t>24.01.2022 00:05:31</t>
  </si>
  <si>
    <t>M-1000 35-03-M01000_C_56353456_56353456</t>
  </si>
  <si>
    <t>21.01.2022 08:17:58</t>
  </si>
  <si>
    <t>21.01.2022 09:59:57</t>
  </si>
  <si>
    <t>TR-80 35-19-L00080_95000501700_95000501700</t>
  </si>
  <si>
    <t>13.01.2022 15:09:10</t>
  </si>
  <si>
    <t>13.01.2022 17:35:43</t>
  </si>
  <si>
    <t>ESKİOBA TR-1 35-29-L00144_35-29-L00144_2372901</t>
  </si>
  <si>
    <t>21.01.2022 23:15:33</t>
  </si>
  <si>
    <t>22.01.2022 00:52:20</t>
  </si>
  <si>
    <t>DAĞARLAR KAYALAR TR-1 45-73-M00598_A_56401092_56401092</t>
  </si>
  <si>
    <t>13.01.2022 16:22:58</t>
  </si>
  <si>
    <t>13.01.2022 18:18:41</t>
  </si>
  <si>
    <t>K-2550 35-01-K02550_911502656_911502656</t>
  </si>
  <si>
    <t>12.01.2022 14:06:30</t>
  </si>
  <si>
    <t>12.01.2022 18:35:09</t>
  </si>
  <si>
    <t>HAMZABÜKÜ TR-1 35-21-L00069_953357823_953357823</t>
  </si>
  <si>
    <t>09.01.2022 14:20:52</t>
  </si>
  <si>
    <t>09.01.2022 15:40:47</t>
  </si>
  <si>
    <t>K-914 35-01-K00914_E_56375714_56375714</t>
  </si>
  <si>
    <t>18.01.2022 09:28:46</t>
  </si>
  <si>
    <t>18.01.2022 11:49:35</t>
  </si>
  <si>
    <t>K-3584 35-01-K03584_C_56378189_56378189</t>
  </si>
  <si>
    <t>22.01.2022 18:41:28</t>
  </si>
  <si>
    <t>22.01.2022 21:40:07</t>
  </si>
  <si>
    <t>URGANLI TR-7 45-83-M00550_48024894_56407936_56407936</t>
  </si>
  <si>
    <t>14.01.2022 11:18:15</t>
  </si>
  <si>
    <t>14.01.2022 12:18:48</t>
  </si>
  <si>
    <t>K-3298 35-04-K03298_99356650_99356650</t>
  </si>
  <si>
    <t>28.01.2022 12:56:35</t>
  </si>
  <si>
    <t>28.01.2022 16:27:48</t>
  </si>
  <si>
    <t>ULUDERBENT DM 45-73-M00491_ÖRENCİK M01_66856542</t>
  </si>
  <si>
    <t>15.01.2022 09:02:55</t>
  </si>
  <si>
    <t>15.01.2022 19:50:00</t>
  </si>
  <si>
    <t>L-20 DÖRT YOL KAVŞAĞI 35-14-L00020_95000002201_95000002201</t>
  </si>
  <si>
    <t>17.01.2022 15:12:36</t>
  </si>
  <si>
    <t>17.01.2022 17:01:25</t>
  </si>
  <si>
    <t>GÜMÜLDÜR M-4 35-25-M00004_C_56368338_56368338</t>
  </si>
  <si>
    <t>13.01.2022 19:43:17</t>
  </si>
  <si>
    <t>13.01.2022 21:00:21</t>
  </si>
  <si>
    <t>K-273 35-01-K00273_912549461_912549461</t>
  </si>
  <si>
    <t>06.01.2022 14:35:19</t>
  </si>
  <si>
    <t>06.01.2022 17:50:39</t>
  </si>
  <si>
    <t>DERBENT İM-DM 45-83-A00004_B.BELEN M14_2331773</t>
  </si>
  <si>
    <t>01.01.2022 17:23:52</t>
  </si>
  <si>
    <t>01.01.2022 23:35:24</t>
  </si>
  <si>
    <t>25.01.2022 05:42:06</t>
  </si>
  <si>
    <t>25.01.2022 07:46:05</t>
  </si>
  <si>
    <t>FOÇA TR-46 35-23-L00046_42135219 f/10b_42054567</t>
  </si>
  <si>
    <t>25.01.2022 11:56:28</t>
  </si>
  <si>
    <t>25.01.2022 12:54:16</t>
  </si>
  <si>
    <t>M-2326 35-04-M02326_H H1_65884828</t>
  </si>
  <si>
    <t>28.01.2022 09:29:31</t>
  </si>
  <si>
    <t>28.01.2022 12:03:13</t>
  </si>
  <si>
    <t>L-469 35-18-L00469_950449816_950449816</t>
  </si>
  <si>
    <t>15.01.2022 18:32:57</t>
  </si>
  <si>
    <t>15.01.2022 21:03:35</t>
  </si>
  <si>
    <t>K-3265 35-04-K03265_99314089_99314089</t>
  </si>
  <si>
    <t>31.01.2022 13:08:38</t>
  </si>
  <si>
    <t>31.01.2022 16:40:27</t>
  </si>
  <si>
    <t>TR-107 35-26-M00107__56359028_56359028</t>
  </si>
  <si>
    <t>18.01.2022 10:25:25</t>
  </si>
  <si>
    <t>18.01.2022 11:10:05</t>
  </si>
  <si>
    <t>DM-4/TR-30 (ESKİ TR-14) 35-22-M00014_35-22-M00014_42463530</t>
  </si>
  <si>
    <t>06.01.2022 12:24:00</t>
  </si>
  <si>
    <t>06.01.2022 12:51:34</t>
  </si>
  <si>
    <t>TR-75 35-19-L00075_956669730_956669730</t>
  </si>
  <si>
    <t>15.01.2022 18:49:21</t>
  </si>
  <si>
    <t>15.01.2022 23:41:17</t>
  </si>
  <si>
    <t>ULUDERBENT DM 45-73-M00491_A_56388003_56388003</t>
  </si>
  <si>
    <t>20.01.2022 18:46:29</t>
  </si>
  <si>
    <t>20.01.2022 21:06:27</t>
  </si>
  <si>
    <t>K-2844 35-01-K02844_A_56365023_56365023</t>
  </si>
  <si>
    <t>25.01.2022 15:54:37</t>
  </si>
  <si>
    <t>25.01.2022 16:51:29</t>
  </si>
  <si>
    <t>İSMETİYE TR-1 45-73-M00994_B_56403976_56403976</t>
  </si>
  <si>
    <t>18.01.2022 11:00:37</t>
  </si>
  <si>
    <t>18.01.2022 11:48:42</t>
  </si>
  <si>
    <t>KİRAZ İM 35-31-A00001_ŞEHİR-1 L05_2096755</t>
  </si>
  <si>
    <t>18.01.2022 13:44:47</t>
  </si>
  <si>
    <t>18.01.2022 13:45:31</t>
  </si>
  <si>
    <t>AHMET ANDAŞ-2 SULAMA GRUBU 35-29-M00304_B_56360757_56360757</t>
  </si>
  <si>
    <t>09.01.2022 10:23:29</t>
  </si>
  <si>
    <t>09.01.2022 11:30:39</t>
  </si>
  <si>
    <t>K-2530 35-02-K02530_913500407_913500407</t>
  </si>
  <si>
    <t>11.01.2022 18:00:48</t>
  </si>
  <si>
    <t>11.01.2022 22:55:47</t>
  </si>
  <si>
    <t>MENDERES DM-2/TR-1 35-22-M00300_DM-2/TR-44 M21_2095700</t>
  </si>
  <si>
    <t>20.01.2022 17:55:47</t>
  </si>
  <si>
    <t>20.01.2022 17:57:53</t>
  </si>
  <si>
    <t>16.01.2022 07:12:50</t>
  </si>
  <si>
    <t>16.01.2022 09:01:39</t>
  </si>
  <si>
    <t>YAKAKÖY KÖK 45-75-M00067_HatBaşıAyırıcı_74492946 M05_74492946</t>
  </si>
  <si>
    <t>OG Trafo Arızası</t>
  </si>
  <si>
    <t>31.01.2022 17:14:37</t>
  </si>
  <si>
    <t>01.02.2022 01:00:41</t>
  </si>
  <si>
    <t>ÇATALCA TR-4 35-22-M00823_955286012_955286012</t>
  </si>
  <si>
    <t>13.01.2022 13:53:54</t>
  </si>
  <si>
    <t>13.01.2022 18:15:06</t>
  </si>
  <si>
    <t>BORLU KÖK 45-86-M00046_ÇATALOLUK DM M02_72227051</t>
  </si>
  <si>
    <t>09.01.2022 15:24:09</t>
  </si>
  <si>
    <t>09.01.2022 15:24:49</t>
  </si>
  <si>
    <t>K-1879 35-09-K01879_A a3_5872348</t>
  </si>
  <si>
    <t>18.01.2022 12:59:03</t>
  </si>
  <si>
    <t>18.01.2022 13:23:45</t>
  </si>
  <si>
    <t>TR-49 35-15-M00049_TR-50 M02_66723367</t>
  </si>
  <si>
    <t>OG Hatta Ağaç Kesimi</t>
  </si>
  <si>
    <t>12.01.2022 03:54:39</t>
  </si>
  <si>
    <t>12.01.2022 04:57:47</t>
  </si>
  <si>
    <t>TR-140 35-16-L00140_953337588_953337588</t>
  </si>
  <si>
    <t>31.01.2022 16:32:05</t>
  </si>
  <si>
    <t>31.01.2022 17:38:28</t>
  </si>
  <si>
    <t>YUKARIBEY DM (TR-3) 35-16-M00866_HatBaşıAyırıcı_53140757 M05_53140757</t>
  </si>
  <si>
    <t>13.01.2022 14:26:36</t>
  </si>
  <si>
    <t>13.01.2022 14:51:38</t>
  </si>
  <si>
    <t>12.01.2022 05:49:43</t>
  </si>
  <si>
    <t>12.01.2022 08:56:05</t>
  </si>
  <si>
    <t>DM-20/13 (ÇAPRA KABİN) 45-71-M00272_TR-90-91-92-93 M02_2306310</t>
  </si>
  <si>
    <t>13.01.2022 15:34:22</t>
  </si>
  <si>
    <t>13.01.2022 21:57:20</t>
  </si>
  <si>
    <t>ORTA MAHALLE  M-6 35-25-M00119_B_56374375_56374375</t>
  </si>
  <si>
    <t>13.01.2022 19:00:11</t>
  </si>
  <si>
    <t>13.01.2022 19:56:10</t>
  </si>
  <si>
    <t>K-714 35-04-K00714_35-04-K00714_49899315</t>
  </si>
  <si>
    <t>16.01.2022 00:19:43</t>
  </si>
  <si>
    <t>16.01.2022 01:32:25</t>
  </si>
  <si>
    <t>KADIDEĞİRMENİ KÖK 45-82-M00127_DEVLET HASTANESİ M05_2091834</t>
  </si>
  <si>
    <t>17.01.2022 23:48:48</t>
  </si>
  <si>
    <t>18.01.2022 00:59:10</t>
  </si>
  <si>
    <t>TR-54 35-17-M00054_12488866_56392488_56392488</t>
  </si>
  <si>
    <t>13.01.2022 17:33:54</t>
  </si>
  <si>
    <t>13.01.2022 20:41:27</t>
  </si>
  <si>
    <t>K-4406 35-04-K04406_B_56371208_56371208</t>
  </si>
  <si>
    <t>27.01.2022 13:22:45</t>
  </si>
  <si>
    <t>27.01.2022 16:53:51</t>
  </si>
  <si>
    <t>ULUCAK DM-2/10 35-27-M00337_914471977_914471977</t>
  </si>
  <si>
    <t>12.01.2022 10:37:12</t>
  </si>
  <si>
    <t>12.01.2022 14:16:22</t>
  </si>
  <si>
    <t>L-233 AKARCA KÖK 35-14-L00233_HatBaşıAyırıcı_53133207 L03_53133207</t>
  </si>
  <si>
    <t>23.01.2022 19:23:00</t>
  </si>
  <si>
    <t>23.01.2022 21:43:37</t>
  </si>
  <si>
    <t>SANCAKLI TR-1 35-22-M00157_C_56354252_56354252</t>
  </si>
  <si>
    <t>20.01.2022 10:35:23</t>
  </si>
  <si>
    <t>20.01.2022 12:19:06</t>
  </si>
  <si>
    <t>YUNTDAĞ KÖK 35-16-M00010_YUNTDAĞ M01_72050956</t>
  </si>
  <si>
    <t>18.01.2022 07:20:15</t>
  </si>
  <si>
    <t>18.01.2022 08:30:00</t>
  </si>
  <si>
    <t>M-1950 35-09-M01950_913380276_913380276</t>
  </si>
  <si>
    <t>15.01.2022 09:11:00</t>
  </si>
  <si>
    <t>15.01.2022 18:14:32</t>
  </si>
  <si>
    <t>M-1995 35-09-M01995_C F01b_5968065</t>
  </si>
  <si>
    <t>09.01.2022 18:56:00</t>
  </si>
  <si>
    <t>10.01.2022 03:20:21</t>
  </si>
  <si>
    <t>SİNETUR TR 35-30-M00344_B B1_67106140</t>
  </si>
  <si>
    <t>16.01.2022 10:33:45</t>
  </si>
  <si>
    <t>16.01.2022 13:07:18</t>
  </si>
  <si>
    <t>DM-8/10C 45-71-M02000_953181766_953181766</t>
  </si>
  <si>
    <t>30.01.2022 18:15:13</t>
  </si>
  <si>
    <t>30.01.2022 20:52:05</t>
  </si>
  <si>
    <t>M-2573 35-01-M02573_M-2672 M01_72195823</t>
  </si>
  <si>
    <t>27.01.2022 14:52:09</t>
  </si>
  <si>
    <t>27.01.2022 16:30:27</t>
  </si>
  <si>
    <t>L-177 35-18-L00177_950442787_950442787</t>
  </si>
  <si>
    <t>02.01.2022 14:32:24</t>
  </si>
  <si>
    <t>02.01.2022 17:49:48</t>
  </si>
  <si>
    <t>TR-1/50 45-83-M00050_C C3B_48105368</t>
  </si>
  <si>
    <t>31.01.2022 09:40:17</t>
  </si>
  <si>
    <t>31.01.2022 12:02:33</t>
  </si>
  <si>
    <t>TR-2/99-1 45-83-M00778_955153657_955153657</t>
  </si>
  <si>
    <t>25.01.2022 19:34:00</t>
  </si>
  <si>
    <t>25.01.2022 20:19:09</t>
  </si>
  <si>
    <t>K-830 35-01-K00830_912266330_912266330</t>
  </si>
  <si>
    <t>09.01.2022 14:40:45</t>
  </si>
  <si>
    <t>09.01.2022 17:29:06</t>
  </si>
  <si>
    <t>GÜNEŞLİ KÖK 45-75-M00056_HatBaşıAyırıcı_53135486 M03_53135486</t>
  </si>
  <si>
    <t>28.01.2022 10:56:16</t>
  </si>
  <si>
    <t>28.01.2022 12:56:10</t>
  </si>
  <si>
    <t>M-1070 35-02-M01070_M-514 M02_2114418</t>
  </si>
  <si>
    <t>02.01.2022 09:03:29</t>
  </si>
  <si>
    <t>02.01.2022 13:56:58</t>
  </si>
  <si>
    <t>DM-3/TR-33 SEFERİHİSAR 35-14-L00299_956640524_956640524</t>
  </si>
  <si>
    <t>13.01.2022 09:08:16</t>
  </si>
  <si>
    <t>13.01.2022 11:51:49</t>
  </si>
  <si>
    <t>K-3975 35-04-K03975_913181548_913181548</t>
  </si>
  <si>
    <t>22.01.2022 21:31:57</t>
  </si>
  <si>
    <t>22.01.2022 23:28:13</t>
  </si>
  <si>
    <t>11.01.2022 09:54:11</t>
  </si>
  <si>
    <t>11.01.2022 09:54:22</t>
  </si>
  <si>
    <t>L-254 35-18-L00254_915183941_915183941</t>
  </si>
  <si>
    <t>20.01.2022 14:52:21</t>
  </si>
  <si>
    <t>20.01.2022 18:04:25</t>
  </si>
  <si>
    <t>K-4105 35-08-K04105_A_56376337_56376337</t>
  </si>
  <si>
    <t>05.01.2022 11:13:50</t>
  </si>
  <si>
    <t>05.01.2022 14:23:59</t>
  </si>
  <si>
    <t>K-231 35-01-K00231_35-01-K00231_2347738</t>
  </si>
  <si>
    <t>22.01.2022 17:54:44</t>
  </si>
  <si>
    <t>22.01.2022 18:27:42</t>
  </si>
  <si>
    <t>SOMA A SANTRALİ İM/DM 45-82-A00001_İM 34.5 ÇIKIŞ M01_2324951</t>
  </si>
  <si>
    <t>18.01.2022 22:48:38</t>
  </si>
  <si>
    <t>18.01.2022 22:58:25</t>
  </si>
  <si>
    <t>25.01.2022 03:57:00</t>
  </si>
  <si>
    <t>25.01.2022 04:32:18</t>
  </si>
  <si>
    <t>KOYUNDERE TR-6 35-28-M00158_35-28-M00158_78958549</t>
  </si>
  <si>
    <t>25.01.2022 09:56:06</t>
  </si>
  <si>
    <t>25.01.2022 17:07:46</t>
  </si>
  <si>
    <t>ÇAMLI KÖYÜ TR-1 35-10-L00024_D_56360048_56360048</t>
  </si>
  <si>
    <t>09.01.2022 08:44:16</t>
  </si>
  <si>
    <t>09.01.2022 10:20:06</t>
  </si>
  <si>
    <t>K-3012 35-04-K03012_F F2B_5925720</t>
  </si>
  <si>
    <t>03.01.2022 17:29:59</t>
  </si>
  <si>
    <t>03.01.2022 18:21:36</t>
  </si>
  <si>
    <t>TR-2/3 45-83-L00003_TR-2/4 L01_72148300</t>
  </si>
  <si>
    <t>23.01.2022 02:00:36</t>
  </si>
  <si>
    <t>23.01.2022 02:26:00</t>
  </si>
  <si>
    <t>ÇUKURALTI M-23 KÖK 35-25-M00071_955277111_955277111</t>
  </si>
  <si>
    <t>11.01.2022 08:59:35</t>
  </si>
  <si>
    <t>11.01.2022 10:36:17</t>
  </si>
  <si>
    <t>MORDOĞAN TR-54 35-21-L00195__72410419_72410419</t>
  </si>
  <si>
    <t>23.01.2022 18:06:36</t>
  </si>
  <si>
    <t>23.01.2022 18:30:38</t>
  </si>
  <si>
    <t>ÖREN TOPRAK SU KÖK 35-27-M00760_ÖREN TOPRAK SULAMA KOOP. M01_80024024</t>
  </si>
  <si>
    <t>27.01.2022 09:38:35</t>
  </si>
  <si>
    <t>27.01.2022 09:43:29</t>
  </si>
  <si>
    <t>M-3039(YATIRIM REZERVE) 35-09-M03039_A_56379308_56379308</t>
  </si>
  <si>
    <t>21.01.2022 12:31:31</t>
  </si>
  <si>
    <t>21.01.2022 14:41:43</t>
  </si>
  <si>
    <t>DM-2/4 35-18-L00590_950454747_950454747</t>
  </si>
  <si>
    <t>10.01.2022 19:09:11</t>
  </si>
  <si>
    <t>10.01.2022 23:48:42</t>
  </si>
  <si>
    <t>ÇAMAVLU TR-2 35-16-M00124_47470358_56399026_56399026</t>
  </si>
  <si>
    <t>25.01.2022 07:44:37</t>
  </si>
  <si>
    <t>25.01.2022 09:18:13</t>
  </si>
  <si>
    <t>ZEYTİNALANI TR-118 35-19-L00118_TR-121 L02_66026986</t>
  </si>
  <si>
    <t>22.01.2022 13:08:39</t>
  </si>
  <si>
    <t>22.01.2022 14:40:56</t>
  </si>
  <si>
    <t>14.01.2022 09:10:51</t>
  </si>
  <si>
    <t>14.01.2022 11:43:53</t>
  </si>
  <si>
    <t>KALEMKÖY TR-1 35-24-M00087_955218713_955218713</t>
  </si>
  <si>
    <t>14.01.2022 20:57:42</t>
  </si>
  <si>
    <t>14.01.2022 21:56:00</t>
  </si>
  <si>
    <t>K-2363 35-07-K02363_TRAFO K01_2318511</t>
  </si>
  <si>
    <t>Trafo Bakım Çalışması</t>
  </si>
  <si>
    <t>13.01.2022 10:05:34</t>
  </si>
  <si>
    <t>13.01.2022 10:57:57</t>
  </si>
  <si>
    <t>UZUNDERE TM 35-01-A00013_TR-A M08_2304405</t>
  </si>
  <si>
    <t>TEİAŞ Trafo Bakım Çalışması</t>
  </si>
  <si>
    <t>13.01.2022 03:00:00</t>
  </si>
  <si>
    <t>13.01.2022 06:20:37</t>
  </si>
  <si>
    <t>ÇOBANLAR AYVACIK TR-3 35-15-L00359_B_56369009_56369009</t>
  </si>
  <si>
    <t>13.01.2022 09:31:07</t>
  </si>
  <si>
    <t>13.01.2022 11:33:16</t>
  </si>
  <si>
    <t>TR-113 ZEYTİNALANI 35-19-L00113_A_56372148_56372148</t>
  </si>
  <si>
    <t>13.01.2022 04:05:07</t>
  </si>
  <si>
    <t>13.01.2022 05:02:36</t>
  </si>
  <si>
    <t>AKÇAALAN YEDİEVLER TR-4 35-22-M00842_965915623_965915623</t>
  </si>
  <si>
    <t>28.01.2022 18:55:00</t>
  </si>
  <si>
    <t>28.01.2022 21:33:06</t>
  </si>
  <si>
    <t>K-414 35-01-K00414_912102708_912102708</t>
  </si>
  <si>
    <t>18.01.2022 20:08:24</t>
  </si>
  <si>
    <t>19.01.2022 02:47:21</t>
  </si>
  <si>
    <t>14.01.2022 15:33:47</t>
  </si>
  <si>
    <t>14.01.2022 20:21:54</t>
  </si>
  <si>
    <t>VENTOLA KÖK 35-26-M00678_PİZZA PİZZA M02_65914155</t>
  </si>
  <si>
    <t>24.01.2022 12:14:23</t>
  </si>
  <si>
    <t>24.01.2022 12:56:00</t>
  </si>
  <si>
    <t>TR-20 35-26-M00020_956619416_956619416</t>
  </si>
  <si>
    <t>10.01.2022 11:07:01</t>
  </si>
  <si>
    <t>10.01.2022 15:00:47</t>
  </si>
  <si>
    <t>TR-107 35-26-M00107__56359027_56359027</t>
  </si>
  <si>
    <t>14.01.2022 16:15:00</t>
  </si>
  <si>
    <t>14.01.2022 19:40:09</t>
  </si>
  <si>
    <t>BİRGİ DM 35-15-L01013_KEMER L06_67562405</t>
  </si>
  <si>
    <t>16.01.2022 10:15:00</t>
  </si>
  <si>
    <t>16.01.2022 10:37:37</t>
  </si>
  <si>
    <t>L-140 35-18-L00140_A_56369144_56369144</t>
  </si>
  <si>
    <t>17.01.2022 09:54:00</t>
  </si>
  <si>
    <t>17.01.2022 10:34:33</t>
  </si>
  <si>
    <t>GÜNEŞLİ KÖK 45-75-M00056_HatBaşıAyırıcı_53134967 M01_53134967</t>
  </si>
  <si>
    <t>12.01.2022 15:15:30</t>
  </si>
  <si>
    <t>12.01.2022 23:18:55</t>
  </si>
  <si>
    <t>MENEMEN TR-15 35-28-L00015_6658747_56367496_56367496</t>
  </si>
  <si>
    <t>28.01.2022 15:28:30</t>
  </si>
  <si>
    <t>28.01.2022 15:54:15</t>
  </si>
  <si>
    <t>TR-26 35-30-L00026_955331596_955331596</t>
  </si>
  <si>
    <t>17.01.2022 10:07:07</t>
  </si>
  <si>
    <t>17.01.2022 12:48:10</t>
  </si>
  <si>
    <t>K-4481 35-02-K04481_913006975_913006975</t>
  </si>
  <si>
    <t>17.01.2022 14:33:38</t>
  </si>
  <si>
    <t>17.01.2022 16:00:33</t>
  </si>
  <si>
    <t>YUVACALI KÖYÜ TR-1 45-73-M00238_A_56401221_56401221</t>
  </si>
  <si>
    <t>29.01.2022 11:13:00</t>
  </si>
  <si>
    <t>29.01.2022 14:24:11</t>
  </si>
  <si>
    <t>GEMİ SÖKÜM(M-130) TR 35-17-M00130_ŞİMŞEKLER M04_79389033</t>
  </si>
  <si>
    <t>12.01.2022 13:00:52</t>
  </si>
  <si>
    <t>12.01.2022 13:19:52</t>
  </si>
  <si>
    <t>17.01.2022 17:14:49</t>
  </si>
  <si>
    <t>17.01.2022 17:26:13</t>
  </si>
  <si>
    <t>K-3548 35-03-K03548_A_56359094_56359094</t>
  </si>
  <si>
    <t>19.01.2022 15:08:07</t>
  </si>
  <si>
    <t>19.01.2022 16:44:26</t>
  </si>
  <si>
    <t>K-1722 35-01-K01722_911436251_911436251</t>
  </si>
  <si>
    <t>29.01.2022 12:17:00</t>
  </si>
  <si>
    <t>29.01.2022 17:10:59</t>
  </si>
  <si>
    <t>_A_56393316_56393316</t>
  </si>
  <si>
    <t>02.01.2022 14:51:04</t>
  </si>
  <si>
    <t>02.01.2022 18:47:31</t>
  </si>
  <si>
    <t>TEKKEDERE DM 35-16-M00137_AŞAĞIKIRIKLAR DM-2 M11_2118604</t>
  </si>
  <si>
    <t>21.01.2022 21:43:44</t>
  </si>
  <si>
    <t>21.01.2022 22:10:35</t>
  </si>
  <si>
    <t>ÇAMBEL KÖYÜ İÇME SUYU 2 TR 35-27-M00466_35-27-M00466_2368875</t>
  </si>
  <si>
    <t>26.01.2022 15:24:54</t>
  </si>
  <si>
    <t>26.01.2022 15:57:55</t>
  </si>
  <si>
    <t>K-583 35-02-K00583_A_56367444_56367444</t>
  </si>
  <si>
    <t>27.01.2022 14:06:13</t>
  </si>
  <si>
    <t>27.01.2022 15:00:31</t>
  </si>
  <si>
    <t>AKSELENDİ İM 45-72-A00004_KULAKSIZLAR L20_2326921</t>
  </si>
  <si>
    <t>09.01.2022 14:11:48</t>
  </si>
  <si>
    <t>09.01.2022 15:00:00</t>
  </si>
  <si>
    <t>K-1402 35-01-K01402_910709914_910709914</t>
  </si>
  <si>
    <t>22.01.2022 10:06:00</t>
  </si>
  <si>
    <t>22.01.2022 11:26:00</t>
  </si>
  <si>
    <t>TR-29 (M-729) 35-30-M00729_H h1_43010702</t>
  </si>
  <si>
    <t>04.01.2022 13:48:56</t>
  </si>
  <si>
    <t>04.01.2022 16:18:43</t>
  </si>
  <si>
    <t>VİLLAKENT DM 35-28-M00381_953371698_953371698</t>
  </si>
  <si>
    <t>19.01.2022 12:17:43</t>
  </si>
  <si>
    <t>19.01.2022 13:09:04</t>
  </si>
  <si>
    <t>ŞEHİTLİOĞLU ALTINTAŞ TR-1 45-77-M00083_C_56388499_56388499</t>
  </si>
  <si>
    <t>12.01.2022 22:29:59</t>
  </si>
  <si>
    <t>12.01.2022 23:53:15</t>
  </si>
  <si>
    <t>K-4780 35-04-K04780_35-04-K04780_54984934</t>
  </si>
  <si>
    <t>30.01.2022 19:11:14</t>
  </si>
  <si>
    <t>30.01.2022 20:05:58</t>
  </si>
  <si>
    <t>METAL İŞLERİ TR-12 KÖK 35-22-M00112_955270465_955270465</t>
  </si>
  <si>
    <t>04.01.2022 13:29:05</t>
  </si>
  <si>
    <t>04.01.2022 18:20:30</t>
  </si>
  <si>
    <t>SOMA KÖYLER DM-2 45-82-M00125_SAVAŞTEPE 34.5 M09_2304041</t>
  </si>
  <si>
    <t>27.01.2022 09:15:10</t>
  </si>
  <si>
    <t>27.01.2022 17:23:43</t>
  </si>
  <si>
    <t>TR-113 ZEYTİNALANI 35-19-L00113_956695492_956695492</t>
  </si>
  <si>
    <t>08.01.2022 22:54:41</t>
  </si>
  <si>
    <t>08.01.2022 23:49:27</t>
  </si>
  <si>
    <t>K-60 35-01-K00060_A A1_5873899</t>
  </si>
  <si>
    <t>26.01.2022 10:36:27</t>
  </si>
  <si>
    <t>26.01.2022 15:12:21</t>
  </si>
  <si>
    <t>KARAOĞLANLI TR-6 45-71-M00094_45-71-M00094_72257845</t>
  </si>
  <si>
    <t>08.01.2022 19:00:21</t>
  </si>
  <si>
    <t>08.01.2022 20:56:22</t>
  </si>
  <si>
    <t>MENEMEN TR-15 35-28-L00015_5766289_56383909_56383909</t>
  </si>
  <si>
    <t>25.01.2022 15:18:00</t>
  </si>
  <si>
    <t>25.01.2022 17:41:34</t>
  </si>
  <si>
    <t>HİKMET GIDA KÖK 45-72-M00122_HatBaşıAyırıcı_53136426 M04_53136426</t>
  </si>
  <si>
    <t>03.01.2022 18:30:52</t>
  </si>
  <si>
    <t>03.01.2022 20:41:14</t>
  </si>
  <si>
    <t>MEDAR DM 45-72-L00079_45-72-L00079_66588794</t>
  </si>
  <si>
    <t>05.01.2022 03:06:03</t>
  </si>
  <si>
    <t>05.01.2022 04:10:46</t>
  </si>
  <si>
    <t>K-4613 35-02-K04613_913381620_913381620</t>
  </si>
  <si>
    <t>27.01.2022 17:19:27</t>
  </si>
  <si>
    <t>27.01.2022 21:51:48</t>
  </si>
  <si>
    <t>K-211 35-02-K00211_35-02-K00211_2375443</t>
  </si>
  <si>
    <t>19.01.2022 18:27:21</t>
  </si>
  <si>
    <t>19.01.2022 21:39:53</t>
  </si>
  <si>
    <t>KESİKKÖY DM 35-28-M00309_KESİKKÖY-2 (PANAZTEPE DM) M02_2045984</t>
  </si>
  <si>
    <t>08.01.2022 08:30:57</t>
  </si>
  <si>
    <t>08.01.2022 08:48:00</t>
  </si>
  <si>
    <t>DM-25/37 45-71-M00058_45-71-M00058_2367868</t>
  </si>
  <si>
    <t>29.01.2022 09:07:35</t>
  </si>
  <si>
    <t>29.01.2022 17:06:39</t>
  </si>
  <si>
    <t>KEMALİYE DM (TR-1) 45-73-M00150_İSMETİYE M02_66715937</t>
  </si>
  <si>
    <t>24.01.2022 10:06:34</t>
  </si>
  <si>
    <t>24.01.2022 13:54:00</t>
  </si>
  <si>
    <t>DM-2/2 ESKİ KUYUYANI 35-18-L00583_950454427_950454427</t>
  </si>
  <si>
    <t>14.01.2022 18:32:08</t>
  </si>
  <si>
    <t>14.01.2022 21:05:22</t>
  </si>
  <si>
    <t>ÖMERLER TR-1 45-76-M00083_DIREK TIPI TRAFO HUCRESI H01_2088287</t>
  </si>
  <si>
    <t>01.01.2022 17:32:24</t>
  </si>
  <si>
    <t>01.01.2022 19:19:23</t>
  </si>
  <si>
    <t>DM-21/20(TARIK ALMIŞ) 45-71-M00477_A_56396845_56396845</t>
  </si>
  <si>
    <t>29.01.2022 09:40:15</t>
  </si>
  <si>
    <t>29.01.2022 17:06:00</t>
  </si>
  <si>
    <t>İSMAİLLİ TR-1 35-16-M00038_953326391_953326391</t>
  </si>
  <si>
    <t>17.01.2022 11:43:14</t>
  </si>
  <si>
    <t>17.01.2022 13:16:42</t>
  </si>
  <si>
    <t>İZZETTİN KÖK 45-83-M00132_SİNİRLİ M02_2107098</t>
  </si>
  <si>
    <t>04.01.2022 16:20:29</t>
  </si>
  <si>
    <t>04.01.2022 17:07:10</t>
  </si>
  <si>
    <t>K-2678 35-03-K02678_35-03-K02678_2359672</t>
  </si>
  <si>
    <t>24.01.2022 09:38:31</t>
  </si>
  <si>
    <t>24.01.2022 12:39:23</t>
  </si>
  <si>
    <t>K-258 35-01-K00258_910448823_910448823</t>
  </si>
  <si>
    <t>Hırsızlık</t>
  </si>
  <si>
    <t>19.01.2022 07:09:10</t>
  </si>
  <si>
    <t>19.01.2022 14:09:58</t>
  </si>
  <si>
    <t>26.01.2022 18:31:40</t>
  </si>
  <si>
    <t>26.01.2022 19:12:54</t>
  </si>
  <si>
    <t>DM-25/17 45-71-M00049_953195101_953195101</t>
  </si>
  <si>
    <t>12.01.2022 18:45:02</t>
  </si>
  <si>
    <t>12.01.2022 19:47:26</t>
  </si>
  <si>
    <t>L-140 35-18-L00140_L-139 - L-138 - L-137 L09_2092537</t>
  </si>
  <si>
    <t>04.01.2022 10:36:00</t>
  </si>
  <si>
    <t>04.01.2022 10:58:00</t>
  </si>
  <si>
    <t>05.01.2022 09:27:13</t>
  </si>
  <si>
    <t>05.01.2022 17:18:55</t>
  </si>
  <si>
    <t>ESKİOBA TR-3 35-29-L00145_950339260_950339260</t>
  </si>
  <si>
    <t>24.01.2022 10:52:57</t>
  </si>
  <si>
    <t>24.01.2022 19:37:14</t>
  </si>
  <si>
    <t>DAĞDERE DM 45-72-M00097_HatBaşıAyırıcı_53140256 M05_53140256</t>
  </si>
  <si>
    <t>07.01.2022 11:02:26</t>
  </si>
  <si>
    <t>07.01.2022 12:40:00</t>
  </si>
  <si>
    <t>K-2631 35-03-K02631_910098437_910098437</t>
  </si>
  <si>
    <t>04.01.2022 02:00:42</t>
  </si>
  <si>
    <t>04.01.2022 03:19:36</t>
  </si>
  <si>
    <t>L-400 35-18-L00400_950459081_950459081</t>
  </si>
  <si>
    <t>05.01.2022 08:53:04</t>
  </si>
  <si>
    <t>05.01.2022 12:54:23</t>
  </si>
  <si>
    <t>DM-3/TR-33 SEFERİHİSAR 35-14-L00299__81596538_81596538</t>
  </si>
  <si>
    <t>24.01.2022 10:27:05</t>
  </si>
  <si>
    <t>24.01.2022 14:51:15</t>
  </si>
  <si>
    <t>ÇÖMLEKÇİ TR-3 AKAR 35-31-L00096_47966926_56379178_56379178</t>
  </si>
  <si>
    <t>13.01.2022 06:36:39</t>
  </si>
  <si>
    <t>13.01.2022 12:31:58</t>
  </si>
  <si>
    <t>TR-324 35-19-M00523_956696556_956696556</t>
  </si>
  <si>
    <t>26.01.2022 19:55:10</t>
  </si>
  <si>
    <t>26.01.2022 21:31:00</t>
  </si>
  <si>
    <t>M-2674 35-01-M02674_911587648_911587648</t>
  </si>
  <si>
    <t>11.01.2022 07:04:11</t>
  </si>
  <si>
    <t>11.01.2022 08:30:19</t>
  </si>
  <si>
    <t>TR-44 35-16-L00044_953338872_953338872</t>
  </si>
  <si>
    <t>14.01.2022 13:54:24</t>
  </si>
  <si>
    <t>14.01.2022 21:45:04</t>
  </si>
  <si>
    <t>YAKAKÖY ULUBEY TR-1 45-75-M00263_A_56391319_56391319</t>
  </si>
  <si>
    <t>19.01.2022 11:04:00</t>
  </si>
  <si>
    <t>19.01.2022 12:09:34</t>
  </si>
  <si>
    <t>ADAKÜRE KÖYÜ TR-1 35-32-L00027_B_72220486_72220486</t>
  </si>
  <si>
    <t>13.01.2022 07:43:40</t>
  </si>
  <si>
    <t>13.01.2022 09:43:52</t>
  </si>
  <si>
    <t>K-442 35-01-K00442_911355214_911355214</t>
  </si>
  <si>
    <t>26.01.2022 19:00:14</t>
  </si>
  <si>
    <t>26.01.2022 22:29:49</t>
  </si>
  <si>
    <t>TR-19 35-30-M00019_955321961_955321961</t>
  </si>
  <si>
    <t>23.01.2022 21:12:36</t>
  </si>
  <si>
    <t>23.01.2022 21:45:03</t>
  </si>
  <si>
    <t>BOZDAĞ TR-8 35-15-L00287_A_56372997_56372997</t>
  </si>
  <si>
    <t>01.01.2022 11:10:10</t>
  </si>
  <si>
    <t>01.01.2022 14:52:11</t>
  </si>
  <si>
    <t>TR-121 35-16-L00121_47581677_56353094_56353094</t>
  </si>
  <si>
    <t>21.01.2022 14:42:27</t>
  </si>
  <si>
    <t>21.01.2022 15:58:56</t>
  </si>
  <si>
    <t>M-70 BELEDİYE PARK 35-14-M00070_956643603_956643603</t>
  </si>
  <si>
    <t>16.01.2022 19:27:33</t>
  </si>
  <si>
    <t>16.01.2022 20:56:59</t>
  </si>
  <si>
    <t>TR-1 35-27-M00001_TR-2/3/4 M04_83485150</t>
  </si>
  <si>
    <t>30.01.2022 01:09:26</t>
  </si>
  <si>
    <t>30.01.2022 03:10:00</t>
  </si>
  <si>
    <t>K-2641 35-02-K02641_97721885_97721885</t>
  </si>
  <si>
    <t>30.01.2022 14:29:38</t>
  </si>
  <si>
    <t>30.01.2022 16:20:16</t>
  </si>
  <si>
    <t>_950330561_950330561</t>
  </si>
  <si>
    <t>30.01.2022 08:54:14</t>
  </si>
  <si>
    <t>30.01.2022 12:50:53</t>
  </si>
  <si>
    <t>DM-2/13 35-29-M00100_950330868_950330868</t>
  </si>
  <si>
    <t>20.01.2022 10:21:58</t>
  </si>
  <si>
    <t>20.01.2022 11:56:50</t>
  </si>
  <si>
    <t>KOYUNDERE TR-12 35-28-M00161_7315922_56366150_56366150</t>
  </si>
  <si>
    <t>21.01.2022 09:37:54</t>
  </si>
  <si>
    <t>21.01.2022 18:13:23</t>
  </si>
  <si>
    <t>SOMA A SANTRALİ İM/DM 45-82-A00001_HatBaşıAyırıcı_53137200 L14_53137200</t>
  </si>
  <si>
    <t>21.01.2022 20:49:14</t>
  </si>
  <si>
    <t>21.01.2022 21:11:47</t>
  </si>
  <si>
    <t>K-4784 35-01-K04784_35-01-K04784_2360370</t>
  </si>
  <si>
    <t>25.01.2022 20:35:11</t>
  </si>
  <si>
    <t>26.01.2022 01:17:10</t>
  </si>
  <si>
    <t>TİRE İM-DM-1 35-29-A00001_YENİÇİFTLİK M18_2059040</t>
  </si>
  <si>
    <t>17.01.2022 22:26:34</t>
  </si>
  <si>
    <t>17.01.2022 22:41:16</t>
  </si>
  <si>
    <t>K-4756 35-04-K04756_913123995_913123995</t>
  </si>
  <si>
    <t>14.01.2022 10:19:08</t>
  </si>
  <si>
    <t>14.01.2022 13:55:53</t>
  </si>
  <si>
    <t>TR-26 35-17-M00217_10032775_56389406_56389406</t>
  </si>
  <si>
    <t>14.01.2022 11:40:00</t>
  </si>
  <si>
    <t>14.01.2022 11:53:41</t>
  </si>
  <si>
    <t>TR-31(M-731) 35-30-M00731_955297661_955297661</t>
  </si>
  <si>
    <t>19.01.2022 15:53:49</t>
  </si>
  <si>
    <t>19.01.2022 16:53:51</t>
  </si>
  <si>
    <t>FUNDACIK KÖK 45-75-M00068_ÇİÇEKLİ M02_67108854</t>
  </si>
  <si>
    <t>13.01.2022 10:00:31</t>
  </si>
  <si>
    <t>13.01.2022 13:26:05</t>
  </si>
  <si>
    <t>K-1648 35-03-K01648_954975891_954975891</t>
  </si>
  <si>
    <t>27.01.2022 10:32:10</t>
  </si>
  <si>
    <t>27.01.2022 11:26:03</t>
  </si>
  <si>
    <t>M-213(DM-3/11) 35-09-M00213_E_60982710_60982710</t>
  </si>
  <si>
    <t>25.01.2022 08:59:10</t>
  </si>
  <si>
    <t>25.01.2022 10:51:12</t>
  </si>
  <si>
    <t>L-336 REİSDERE 35-18-L00336_950460732_950460732</t>
  </si>
  <si>
    <t>19.01.2022 12:59:18</t>
  </si>
  <si>
    <t>19.01.2022 20:11:09</t>
  </si>
  <si>
    <t>14.01.2022 12:40:05</t>
  </si>
  <si>
    <t>14.01.2022 20:20:18</t>
  </si>
  <si>
    <t>KIRKAĞAÇ TR-7 45-76-M00007_D_65501969_65501969</t>
  </si>
  <si>
    <t>06.01.2022 19:36:11</t>
  </si>
  <si>
    <t>06.01.2022 20:37:51</t>
  </si>
  <si>
    <t>HAVAOĞLU TR-1 45-81-M00070_A_56398854_56398854</t>
  </si>
  <si>
    <t>07.01.2022 13:59:37</t>
  </si>
  <si>
    <t>07.01.2022 15:31:04</t>
  </si>
  <si>
    <t>İM-2/TR-22 SIĞACIK 35-14-L00302_A A01_50010728</t>
  </si>
  <si>
    <t>27.01.2022 00:14:05</t>
  </si>
  <si>
    <t>27.01.2022 01:25:42</t>
  </si>
  <si>
    <t>HACI HASAN KÖYÜ TR-1 35-15-L00271_35-15-L00271_2358853</t>
  </si>
  <si>
    <t>16.01.2022 11:24:36</t>
  </si>
  <si>
    <t>16.01.2022 12:09:17</t>
  </si>
  <si>
    <t>K-476 35-04-K00476_99127307_99127307</t>
  </si>
  <si>
    <t>31.01.2022 20:23:00</t>
  </si>
  <si>
    <t>31.01.2022 21:13:25</t>
  </si>
  <si>
    <t>TR-2/6 45-72-L00006_65356185_56393207_56393207</t>
  </si>
  <si>
    <t>13.01.2022 12:37:35</t>
  </si>
  <si>
    <t>13.01.2022 16:50:12</t>
  </si>
  <si>
    <t>16.01.2022 21:03:24</t>
  </si>
  <si>
    <t>16.01.2022 21:45:08</t>
  </si>
  <si>
    <t>DM-1/TR-26 35-14-M00302_95001327939_95001327939</t>
  </si>
  <si>
    <t>26.01.2022 12:12:15</t>
  </si>
  <si>
    <t>26.01.2022 12:47:05</t>
  </si>
  <si>
    <t>TR-3 45-78-L00003_49381410_56407807_56407807</t>
  </si>
  <si>
    <t>19.01.2022 09:29:04</t>
  </si>
  <si>
    <t>19.01.2022 10:18:37</t>
  </si>
  <si>
    <t>M-1057 35-02-M01057_D_56365048_56365048</t>
  </si>
  <si>
    <t>24.01.2022 13:35:14</t>
  </si>
  <si>
    <t>24.01.2022 16:54:12</t>
  </si>
  <si>
    <t>K-358 35-04-K00358_F_56383487_56383487</t>
  </si>
  <si>
    <t>15.01.2022 10:39:07</t>
  </si>
  <si>
    <t>15.01.2022 14:04:32</t>
  </si>
  <si>
    <t>BİRGİ TR-25 (PAŞA ÇEŞMESİ) 35-15-L00278_D_56370358_56370358</t>
  </si>
  <si>
    <t>12.01.2022 17:56:56</t>
  </si>
  <si>
    <t>12.01.2022 20:26:50</t>
  </si>
  <si>
    <t>HATUNDERE TR-3 35-28-M00568_35-28-M00568_2374954</t>
  </si>
  <si>
    <t>04.01.2022 09:09:22</t>
  </si>
  <si>
    <t>04.01.2022 09:20:00</t>
  </si>
  <si>
    <t>HAYKIRAN TR-2 35-28-M00201_A_56357555_56357555</t>
  </si>
  <si>
    <t>24.01.2022 11:11:39</t>
  </si>
  <si>
    <t>24.01.2022 14:26:17</t>
  </si>
  <si>
    <t>ATALAN TR-1 35-26-L00248_956608161_956608161</t>
  </si>
  <si>
    <t>13.01.2022 16:59:56</t>
  </si>
  <si>
    <t>14.01.2022 02:11:47</t>
  </si>
  <si>
    <t>L-326 35-18-L00326_950430299_950430299</t>
  </si>
  <si>
    <t>01.01.2022 12:43:04</t>
  </si>
  <si>
    <t>01.01.2022 15:44:34</t>
  </si>
  <si>
    <t>K-299 35-02-K00299_99855843_99855843</t>
  </si>
  <si>
    <t>12.01.2022 10:01:13</t>
  </si>
  <si>
    <t>12.01.2022 12:48:22</t>
  </si>
  <si>
    <t>ESKİOBA KÖK 35-29-L00037_HatBaşıAyırıcı_66180299 L02_66180299</t>
  </si>
  <si>
    <t>12.01.2022 14:15:09</t>
  </si>
  <si>
    <t>12.01.2022 16:03:01</t>
  </si>
  <si>
    <t>SOMA DM-1 45-82-M00050_M-4 M16_60207306</t>
  </si>
  <si>
    <t>17.01.2022 15:50:57</t>
  </si>
  <si>
    <t>17.01.2022 16:00:26</t>
  </si>
  <si>
    <t>ERENKÖY TOLOZ TR-1 45-73-M01020_45075079_56389796_56389796</t>
  </si>
  <si>
    <t>28.01.2022 18:13:08</t>
  </si>
  <si>
    <t>28.01.2022 21:42:43</t>
  </si>
  <si>
    <t>YAHŞELLİ KÖK 35-28-M00293_HAYKIRAN M01_66582309</t>
  </si>
  <si>
    <t>07.01.2022 18:23:26</t>
  </si>
  <si>
    <t>07.01.2022 18:32:05</t>
  </si>
  <si>
    <t>M-180 DALYAN ARITMA DM 35-18-M00180__56372851_56372851</t>
  </si>
  <si>
    <t>16.01.2022 14:56:59</t>
  </si>
  <si>
    <t>16.01.2022 20:08:56</t>
  </si>
  <si>
    <t>EMİRALEM TR-2 35-28-M00228_950092420_950092420</t>
  </si>
  <si>
    <t>02.01.2022 16:15:49</t>
  </si>
  <si>
    <t>02.01.2022 17:48:20</t>
  </si>
  <si>
    <t>M-2675 35-01-M02675__79836548_79836548</t>
  </si>
  <si>
    <t>30.01.2022 12:52:34</t>
  </si>
  <si>
    <t>30.01.2022 16:42:18</t>
  </si>
  <si>
    <t>MURADİYE TR-5 (ESKİ MEZARLIK YANI) 45-71-M00204_95000524168_95000524168</t>
  </si>
  <si>
    <t>25.01.2022 13:18:41</t>
  </si>
  <si>
    <t>25.01.2022 15:42:39</t>
  </si>
  <si>
    <t>K-731 35-03-K00731_35-03-K00731_41956689</t>
  </si>
  <si>
    <t>17.01.2022 13:36:53</t>
  </si>
  <si>
    <t>17.01.2022 17:46:25</t>
  </si>
  <si>
    <t>ESKİOBA KÖK 35-29-L00037_AYAKLIKIRI L07_2324400</t>
  </si>
  <si>
    <t>28.01.2022 21:33:00</t>
  </si>
  <si>
    <t>28.01.2022 22:13:50</t>
  </si>
  <si>
    <t>YUKARI ÇOBANİSA ŞİRİN MAHALLE 45-71-M00622_953214624_953214624</t>
  </si>
  <si>
    <t>24.01.2022 20:17:00</t>
  </si>
  <si>
    <t>24.01.2022 21:40:26</t>
  </si>
  <si>
    <t>K-4033 35-01-K04033_D_56357370_56357370</t>
  </si>
  <si>
    <t>30.01.2022 11:58:40</t>
  </si>
  <si>
    <t>30.01.2022 13:49:27</t>
  </si>
  <si>
    <t>L-92 35-18-L00092_5841826_56373209_56373209</t>
  </si>
  <si>
    <t>09.01.2022 07:49:39</t>
  </si>
  <si>
    <t>09.01.2022 09:06:52</t>
  </si>
  <si>
    <t>TR-23 35-30-L00023_C_56367584_56367584</t>
  </si>
  <si>
    <t>22.01.2022 14:04:32</t>
  </si>
  <si>
    <t>22.01.2022 15:18:01</t>
  </si>
  <si>
    <t>KARKIN TR-1 45-84-M00031_7025664_56404263_56404263</t>
  </si>
  <si>
    <t>10.01.2022 23:23:00</t>
  </si>
  <si>
    <t>11.01.2022 04:35:54</t>
  </si>
  <si>
    <t>_D_56373529_56373529</t>
  </si>
  <si>
    <t>27.01.2022 21:51:43</t>
  </si>
  <si>
    <t>27.01.2022 23:16:07</t>
  </si>
  <si>
    <t>04.01.2022 22:00:15</t>
  </si>
  <si>
    <t>05.01.2022 02:33:36</t>
  </si>
  <si>
    <t>GÜZELBAHÇE İM 35-10-A00001_İSTİKLAL M07_77678696</t>
  </si>
  <si>
    <t>06.01.2022 13:30:45</t>
  </si>
  <si>
    <t>06.01.2022 14:53:56</t>
  </si>
  <si>
    <t>TEPEKÖY TR-1 35-16-L00257_915110568_915110568</t>
  </si>
  <si>
    <t>13.01.2022 09:10:21</t>
  </si>
  <si>
    <t>13.01.2022 11:51:26</t>
  </si>
  <si>
    <t>02.01.2022 07:09:24</t>
  </si>
  <si>
    <t>02.01.2022 09:25:57</t>
  </si>
  <si>
    <t>25.01.2022 01:22:07</t>
  </si>
  <si>
    <t>25.01.2022 01:51:44</t>
  </si>
  <si>
    <t>K-4767 35-04-K04767_99621843_99621843</t>
  </si>
  <si>
    <t>26.01.2022 18:50:22</t>
  </si>
  <si>
    <t>27.01.2022 01:36:01</t>
  </si>
  <si>
    <t>ÖDEMİŞ İM 35-15-A00001_MURSALLI SULAMA L14_2310685</t>
  </si>
  <si>
    <t>23.01.2022 16:42:39</t>
  </si>
  <si>
    <t>23.01.2022 18:27:41</t>
  </si>
  <si>
    <t>ALOSBİ TM 35-17-A00006_YALI M07_2310719</t>
  </si>
  <si>
    <t>21.01.2022 17:51:18</t>
  </si>
  <si>
    <t>21.01.2022 18:02:14</t>
  </si>
  <si>
    <t>L-512 REİSDERE 35-18-L00512_950467089_950467089</t>
  </si>
  <si>
    <t>25.01.2022 19:46:00</t>
  </si>
  <si>
    <t>25.01.2022 23:24:59</t>
  </si>
  <si>
    <t>K-1174 35-01-K01174_A_56382800_56382800</t>
  </si>
  <si>
    <t>22.01.2022 16:29:15</t>
  </si>
  <si>
    <t>22.01.2022 20:33:28</t>
  </si>
  <si>
    <t>24.01.2022 09:32:57</t>
  </si>
  <si>
    <t>24.01.2022 16:58:12</t>
  </si>
  <si>
    <t>PAŞAKÖY KÖK 45-80-M00052_SARUHANLI TM GİRİŞ/TR-13 M02_72063780</t>
  </si>
  <si>
    <t>25.01.2022 09:05:47</t>
  </si>
  <si>
    <t>25.01.2022 15:48:23</t>
  </si>
  <si>
    <t>KARAALİ DM 45-71-M02127_BAĞYOLU ÇIKIŞ M02_54851026</t>
  </si>
  <si>
    <t>26.01.2022 19:51:00</t>
  </si>
  <si>
    <t>26.01.2022 20:27:27</t>
  </si>
  <si>
    <t>M-1484 35-01-M01484_B_56369757_56369757</t>
  </si>
  <si>
    <t>21.01.2022 16:18:29</t>
  </si>
  <si>
    <t>21.01.2022 18:20:17</t>
  </si>
  <si>
    <t>DM08/TR40 45-73-M00002_C_56402811_56402811</t>
  </si>
  <si>
    <t>26.01.2022 12:22:47</t>
  </si>
  <si>
    <t>26.01.2022 13:34:55</t>
  </si>
  <si>
    <t>MÜSLİM SAĞSÖZ ÖZEL 35-23-M00306Ö_DIREK TIPI TRAFO HUCRESI H01_2046556</t>
  </si>
  <si>
    <t>07.01.2022 09:45:38</t>
  </si>
  <si>
    <t>07.01.2022 11:04:43</t>
  </si>
  <si>
    <t>MURADİYE TR-10 45-71-M02143_953221622_953221622</t>
  </si>
  <si>
    <t>31.01.2022 12:59:40</t>
  </si>
  <si>
    <t>31.01.2022 14:49:59</t>
  </si>
  <si>
    <t>KALEMOĞLU KÖK 45-75-M00069_KALEMOĞLU KÖYÜ M05_2328715</t>
  </si>
  <si>
    <t>13.01.2022 03:04:45</t>
  </si>
  <si>
    <t>13.01.2022 03:55:35</t>
  </si>
  <si>
    <t>YANIKKÖY TR-1 35-28-M00215_953393899_953393899</t>
  </si>
  <si>
    <t>18.01.2022 14:01:55</t>
  </si>
  <si>
    <t>18.01.2022 15:25:26</t>
  </si>
  <si>
    <t>27.01.2022 15:14:06</t>
  </si>
  <si>
    <t>27.01.2022 22:50:15</t>
  </si>
  <si>
    <t>M-3199 (YATIRIM REZERVE) 35-01-M03199_911466121_911466121</t>
  </si>
  <si>
    <t>03.01.2022 10:35:44</t>
  </si>
  <si>
    <t>03.01.2022 11:54:35</t>
  </si>
  <si>
    <t>TR-7 35-15-M00007_950359603_950359603</t>
  </si>
  <si>
    <t>24.01.2022 14:13:00</t>
  </si>
  <si>
    <t>24.01.2022 16:24:50</t>
  </si>
  <si>
    <t>FOÇA TR-11 35-23-L00011_950425519_950425519</t>
  </si>
  <si>
    <t>20.01.2022 20:30:37</t>
  </si>
  <si>
    <t>20.01.2022 21:53:33</t>
  </si>
  <si>
    <t>M-1117 35-01-M01117_912042648_912042648</t>
  </si>
  <si>
    <t>20.01.2022 10:13:42</t>
  </si>
  <si>
    <t>20.01.2022 16:57:01</t>
  </si>
  <si>
    <t>GÜNEŞLİ KÖK 45-75-M00056_KÖSELER - ULGAR M01_67577840</t>
  </si>
  <si>
    <t>12.01.2022 21:58:01</t>
  </si>
  <si>
    <t>12.01.2022 21:58:54</t>
  </si>
  <si>
    <t>L-336 REİSDERE 35-18-L00336_950461716_950461716</t>
  </si>
  <si>
    <t>18.01.2022 11:36:51</t>
  </si>
  <si>
    <t>18.01.2022 14:16:44</t>
  </si>
  <si>
    <t>L-312 GERMİYAN EVLERİ 35-18-L00312_950450119_950450119</t>
  </si>
  <si>
    <t>14.01.2022 11:39:34</t>
  </si>
  <si>
    <t>14.01.2022 18:22:00</t>
  </si>
  <si>
    <t>YEŞİLYURT TR-1 35-27-M01046_D_56356606_56356606</t>
  </si>
  <si>
    <t>14.01.2022 18:25:00</t>
  </si>
  <si>
    <t>14.01.2022 19:17:13</t>
  </si>
  <si>
    <t>15.01.2022 22:57:29</t>
  </si>
  <si>
    <t>16.01.2022 00:01:27</t>
  </si>
  <si>
    <t>TR-1/79 45-72-M00079_956504862_956504862</t>
  </si>
  <si>
    <t>16.01.2022 17:23:57</t>
  </si>
  <si>
    <t>16.01.2022 18:39:18</t>
  </si>
  <si>
    <t>YEŞİLYURT DM 45-73-M00476_YEŞİLYURT MERKEZ (TR-2) M05_2318330</t>
  </si>
  <si>
    <t>31.01.2022 09:01:41</t>
  </si>
  <si>
    <t>31.01.2022 09:38:07</t>
  </si>
  <si>
    <t>MENEMEN İM 35-28-A00001_MENEMEN ŞEHİR-3 L08_2311524</t>
  </si>
  <si>
    <t>11.01.2022 13:07:51</t>
  </si>
  <si>
    <t>11.01.2022 13:50:24</t>
  </si>
  <si>
    <t>TR-57 (YATIRIM REZERVE) 35-27-M00990__72372579_72372579</t>
  </si>
  <si>
    <t>19.01.2022 14:12:00</t>
  </si>
  <si>
    <t>19.01.2022 15:38:20</t>
  </si>
  <si>
    <t>29.01.2022 13:23:48</t>
  </si>
  <si>
    <t>29.01.2022 19:28:35</t>
  </si>
  <si>
    <t>DM-20/16 45-71-M00600_C_56395552_56395552</t>
  </si>
  <si>
    <t>17.01.2022 12:15:58</t>
  </si>
  <si>
    <t>17.01.2022 13:15:47</t>
  </si>
  <si>
    <t>DUMANLAR KÖK 45-81-M00044_DUMANLAR M03_72038303</t>
  </si>
  <si>
    <t>13.01.2022 13:17:20</t>
  </si>
  <si>
    <t>13.01.2022 13:18:00</t>
  </si>
  <si>
    <t>MORDOĞAN TR-23 35-21-L00152_953357063_953357063</t>
  </si>
  <si>
    <t>15.01.2022 11:39:40</t>
  </si>
  <si>
    <t>15.01.2022 16:11:42</t>
  </si>
  <si>
    <t>ÇAMAVLU TR-1 35-16-M00123_35-16-M00123_2351668</t>
  </si>
  <si>
    <t>12.01.2022 18:13:40</t>
  </si>
  <si>
    <t>12.01.2022 18:50:41</t>
  </si>
  <si>
    <t>M-1543 35-01-M01543_911147620_911147620</t>
  </si>
  <si>
    <t>13.01.2022 20:23:30</t>
  </si>
  <si>
    <t>13.01.2022 22:49:16</t>
  </si>
  <si>
    <t>ULUKENT DM-1/11 35-28-M00569_10481548 d1b_5885256</t>
  </si>
  <si>
    <t>12.01.2022 00:56:13</t>
  </si>
  <si>
    <t>12.01.2022 02:30:27</t>
  </si>
  <si>
    <t>TR-1/64 DM 45-72-M00064_KUBLAJ M06_66486895</t>
  </si>
  <si>
    <t>17.01.2022 09:31:49</t>
  </si>
  <si>
    <t>17.01.2022 15:33:25</t>
  </si>
  <si>
    <t>SARUHANLI TR-12 45-80-M00012_A A01b_5985899</t>
  </si>
  <si>
    <t>31.01.2022 10:34:07</t>
  </si>
  <si>
    <t>31.01.2022 13:55:30</t>
  </si>
  <si>
    <t>GÜZELHİSAR SULAMA TR-2 35-17-R00022_10149138_65509031_65509031</t>
  </si>
  <si>
    <t>22.01.2022 08:52:09</t>
  </si>
  <si>
    <t>22.01.2022 09:58:20</t>
  </si>
  <si>
    <t>M-2506 35-01-M02506_910317509_910317509</t>
  </si>
  <si>
    <t>07.01.2022 15:17:12</t>
  </si>
  <si>
    <t>07.01.2022 19:47:19</t>
  </si>
  <si>
    <t>M-3404(YATIRIM REZERVE) 35-03-M03404_910942251_910942251</t>
  </si>
  <si>
    <t>25.01.2022 13:44:19</t>
  </si>
  <si>
    <t>25.01.2022 16:26:00</t>
  </si>
  <si>
    <t>K-1507 35-03-K01507_910104752_910104752</t>
  </si>
  <si>
    <t>31.01.2022 10:13:13</t>
  </si>
  <si>
    <t>31.01.2022 14:09:36</t>
  </si>
  <si>
    <t>ÇUKURALTI M-18 35-25-M00066_955269295_955269295</t>
  </si>
  <si>
    <t>13.01.2022 17:34:18</t>
  </si>
  <si>
    <t>13.01.2022 20:02:28</t>
  </si>
  <si>
    <t>SOMA TR-15 45-82-M00525_945527429_945527429</t>
  </si>
  <si>
    <t>11.01.2022 15:15:50</t>
  </si>
  <si>
    <t>11.01.2022 17:10:39</t>
  </si>
  <si>
    <t>K-4773 35-04-K04773_35-04-K04773_55022081</t>
  </si>
  <si>
    <t>25.01.2022 12:03:14</t>
  </si>
  <si>
    <t>25.01.2022 20:11:08</t>
  </si>
  <si>
    <t>KARABURUN TR-2 35-21-L00014_953358537_953358537</t>
  </si>
  <si>
    <t>05.01.2022 16:42:32</t>
  </si>
  <si>
    <t>05.01.2022 17:55:53</t>
  </si>
  <si>
    <t>13.01.2022 13:10:23</t>
  </si>
  <si>
    <t>13.01.2022 15:31:44</t>
  </si>
  <si>
    <t>KESKİNOĞLU KESİMHANE KÖK 45-72-M00096_KESKİNOĞLU M04_66563318</t>
  </si>
  <si>
    <t>09.01.2022 11:41:16</t>
  </si>
  <si>
    <t>09.01.2022 14:30:54</t>
  </si>
  <si>
    <t>PERLİT KÖK 35-22-M00094_YENİKÖY TR-1/TR-2/TR-3 M02_72139681</t>
  </si>
  <si>
    <t>28.01.2022 09:41:36</t>
  </si>
  <si>
    <t>28.01.2022 10:08:41</t>
  </si>
  <si>
    <t>ARMUTLU DM-2/TR-30 35-27-L00007_913722820_913722820</t>
  </si>
  <si>
    <t>05.01.2022 19:18:24</t>
  </si>
  <si>
    <t>05.01.2022 22:46:12</t>
  </si>
  <si>
    <t>BADEMLİ TR-3 35-30-L00100_A_56352751_56352751</t>
  </si>
  <si>
    <t>13.01.2022 13:19:36</t>
  </si>
  <si>
    <t>13.01.2022 18:11:33</t>
  </si>
  <si>
    <t>DM-3/27 (KÜTÜPHANE) 45-71-M00078_953221939_953221939</t>
  </si>
  <si>
    <t>27.01.2022 16:13:51</t>
  </si>
  <si>
    <t>27.01.2022 17:46:49</t>
  </si>
  <si>
    <t>KISIK TR-1 (M-135) 35-22-M00135_955260793_955260793</t>
  </si>
  <si>
    <t>24.01.2022 15:38:41</t>
  </si>
  <si>
    <t>24.01.2022 17:29:52</t>
  </si>
  <si>
    <t>L-289 DEMET AKBAĞ TRAFO 35-18-L00289_A_65602643_65602643</t>
  </si>
  <si>
    <t>24.01.2022 20:20:57</t>
  </si>
  <si>
    <t>24.01.2022 22:30:59</t>
  </si>
  <si>
    <t>SÖĞÜTLÜ KUYU TR-28 35-15-M00411_950408067_950408067</t>
  </si>
  <si>
    <t>20.01.2022 16:35:43</t>
  </si>
  <si>
    <t>20.01.2022 19:30:20</t>
  </si>
  <si>
    <t>DM-1/1 35-18-L00580_6873535_56389467_56389467</t>
  </si>
  <si>
    <t>25.01.2022 16:12:39</t>
  </si>
  <si>
    <t>25.01.2022 17:54:49</t>
  </si>
  <si>
    <t>M-2638 35-03-M02638_35-03-M02638_56438342</t>
  </si>
  <si>
    <t>06.01.2022 09:51:43</t>
  </si>
  <si>
    <t>06.01.2022 16:10:18</t>
  </si>
  <si>
    <t>K-49 35-01-K00049_N 1N_5865814</t>
  </si>
  <si>
    <t>24.01.2022 19:23:31</t>
  </si>
  <si>
    <t>24.01.2022 20:50:27</t>
  </si>
  <si>
    <t>TR-79 DEREKENARI 35-19-L00079_956683809_956683809</t>
  </si>
  <si>
    <t>10.01.2022 07:33:08</t>
  </si>
  <si>
    <t>10.01.2022 16:42:17</t>
  </si>
  <si>
    <t>TR-55 35-30-L00055_955330592_955330592</t>
  </si>
  <si>
    <t>22.01.2022 12:18:12</t>
  </si>
  <si>
    <t>22.01.2022 19:16:08</t>
  </si>
  <si>
    <t>M-1398 35-01-M01398_912064167_912064167</t>
  </si>
  <si>
    <t>26.01.2022 15:23:06</t>
  </si>
  <si>
    <t>26.01.2022 18:22:23</t>
  </si>
  <si>
    <t>DM-2/16 (BİM KARŞISI) 45-71-M00112_DAĞITIM TRAFOSU M03_66472603</t>
  </si>
  <si>
    <t>27.01.2022 20:45:05</t>
  </si>
  <si>
    <t>27.01.2022 21:01:00</t>
  </si>
  <si>
    <t>EVLİYAOĞLU ÖZEL TR 35-26-M01109Ö_DIREK TIPI TRAFO HUCRESI H01_2078353</t>
  </si>
  <si>
    <t>06.01.2022 13:31:43</t>
  </si>
  <si>
    <t>06.01.2022 14:08:44</t>
  </si>
  <si>
    <t>ZEYTİNOVA TR-1 35-20-L00307_95000100126_95000100126</t>
  </si>
  <si>
    <t>23.01.2022 13:40:11</t>
  </si>
  <si>
    <t>23.01.2022 16:56:40</t>
  </si>
  <si>
    <t>K-4832 35-01-K04832__72410841_72410841</t>
  </si>
  <si>
    <t>19.01.2022 21:22:44</t>
  </si>
  <si>
    <t>19.01.2022 22:34:04</t>
  </si>
  <si>
    <t>MENDERES DM-2/TR-1 35-22-M00300_B_56369295_56369295</t>
  </si>
  <si>
    <t>25.01.2022 11:36:54</t>
  </si>
  <si>
    <t>25.01.2022 12:25:06</t>
  </si>
  <si>
    <t>KÖPRÜBAŞI TR-19 45-86-M00019_A_56401806_56401806</t>
  </si>
  <si>
    <t>04.01.2022 09:52:38</t>
  </si>
  <si>
    <t>04.01.2022 10:58:16</t>
  </si>
  <si>
    <t>SELİMŞAHLAR TR-2 45-71-M00137_HatBaşıAyırıcı_53134770 M03_53134770</t>
  </si>
  <si>
    <t>22.01.2022 11:51:00</t>
  </si>
  <si>
    <t>22.01.2022 12:26:29</t>
  </si>
  <si>
    <t>SALİHLİ TR-74 45-78-M00074_953263831_953263831</t>
  </si>
  <si>
    <t>27.01.2022 19:49:48</t>
  </si>
  <si>
    <t>27.01.2022 21:43:54</t>
  </si>
  <si>
    <t>K-290 35-01-K00290_DAĞITIM TRAFOSU TR-2 K03_61264804</t>
  </si>
  <si>
    <t>18.01.2022 20:16:08</t>
  </si>
  <si>
    <t>18.01.2022 22:36:52</t>
  </si>
  <si>
    <t>GÜMÜLDÜR DM 35-25-M00100_DM-4/1 M09_2054418</t>
  </si>
  <si>
    <t>20.01.2022 17:58:22</t>
  </si>
  <si>
    <t>20.01.2022 18:13:00</t>
  </si>
  <si>
    <t>M-2913 35-01-M02913__72410506_72410506</t>
  </si>
  <si>
    <t>20.01.2022 19:26:48</t>
  </si>
  <si>
    <t>20.01.2022 22:41:03</t>
  </si>
  <si>
    <t>HACIBABA TR-1 45-74-M00157_45-74-M00157_2374370</t>
  </si>
  <si>
    <t>08.01.2022 10:30:06</t>
  </si>
  <si>
    <t>08.01.2022 17:09:21</t>
  </si>
  <si>
    <t>DM-25/17 45-71-M00049_TRAFO KORUMA M01_61319566</t>
  </si>
  <si>
    <t>13.01.2022 09:31:36</t>
  </si>
  <si>
    <t>13.01.2022 10:38:32</t>
  </si>
  <si>
    <t>MEDAR TR-6 45-72-L00276_A_56392265_56392265</t>
  </si>
  <si>
    <t>29.01.2022 17:07:38</t>
  </si>
  <si>
    <t>29.01.2022 17:46:43</t>
  </si>
  <si>
    <t>BİMEYKO TR-2 35-30-M00049_A_56352912_56352912</t>
  </si>
  <si>
    <t>23.01.2022 18:39:05</t>
  </si>
  <si>
    <t>23.01.2022 20:40:29</t>
  </si>
  <si>
    <t>K-165 35-03-K00165_910782162_910782162</t>
  </si>
  <si>
    <t>11.01.2022 10:53:38</t>
  </si>
  <si>
    <t>11.01.2022 16:46:35</t>
  </si>
  <si>
    <t>KOZBEYLİ TR-4 35-23-M00073_A_56363687_56363687</t>
  </si>
  <si>
    <t>02.01.2022 11:07:57</t>
  </si>
  <si>
    <t>02.01.2022 12:08:07</t>
  </si>
  <si>
    <t>TR-37 35-19-L00037_956687179_956687179</t>
  </si>
  <si>
    <t>04.01.2022 11:34:31</t>
  </si>
  <si>
    <t>04.01.2022 18:30:13</t>
  </si>
  <si>
    <t>K-112 35-01-K00112_910351180_910351180</t>
  </si>
  <si>
    <t>22.01.2022 18:11:58</t>
  </si>
  <si>
    <t>22.01.2022 20:02:58</t>
  </si>
  <si>
    <t>ÇAMÖNÜ TR-7 35-22-M00175_955280466_955280466</t>
  </si>
  <si>
    <t>15.01.2022 08:32:10</t>
  </si>
  <si>
    <t>15.01.2022 11:59:17</t>
  </si>
  <si>
    <t>YEŞİLOVA KÖK 45-78-M01393_YEŞİLOVA TARIMSAL M03_83810709</t>
  </si>
  <si>
    <t>18.01.2022 11:59:35</t>
  </si>
  <si>
    <t>18.01.2022 12:02:05</t>
  </si>
  <si>
    <t>AKÇAKÖY TR-1 35-22-M00288_95000521614_95000521614</t>
  </si>
  <si>
    <t>19.01.2022 10:49:24</t>
  </si>
  <si>
    <t>19.01.2022 11:44:09</t>
  </si>
  <si>
    <t>ERGENEKON TR-11 45-83-M00623_955174309_955174309</t>
  </si>
  <si>
    <t>13.01.2022 10:55:33</t>
  </si>
  <si>
    <t>13.01.2022 12:04:55</t>
  </si>
  <si>
    <t>OSMANİYE TR-1 45-73-M00503_945688728_945688728</t>
  </si>
  <si>
    <t>16.01.2022 16:38:46</t>
  </si>
  <si>
    <t>16.01.2022 20:22:54</t>
  </si>
  <si>
    <t>DOĞANCI TR-13 35-31-L00368_47904264_56392350_56392350</t>
  </si>
  <si>
    <t>27.01.2022 10:17:00</t>
  </si>
  <si>
    <t>27.01.2022 12:24:53</t>
  </si>
  <si>
    <t>GÜLBAHÇE TR-1 45-71-M00184_45-71-M00184_72255610</t>
  </si>
  <si>
    <t>22.01.2022 10:02:00</t>
  </si>
  <si>
    <t>22.01.2022 11:58:00</t>
  </si>
  <si>
    <t>BADEMLİ TR-1 45-76-M00147_A_56389208_56389208</t>
  </si>
  <si>
    <t>18.01.2022 13:38:06</t>
  </si>
  <si>
    <t>18.01.2022 15:24:11</t>
  </si>
  <si>
    <t>ŞAMDANLAR TR-1 45-81-M00154_45-81-M00154_2375299</t>
  </si>
  <si>
    <t>14.01.2022 14:56:00</t>
  </si>
  <si>
    <t>14.01.2022 15:46:14</t>
  </si>
  <si>
    <t>HALİLLER DAVULCULAR TR-5 35-31-L00191_47867598_56392734_56392734</t>
  </si>
  <si>
    <t>29.01.2022 14:28:24</t>
  </si>
  <si>
    <t>29.01.2022 16:11:55</t>
  </si>
  <si>
    <t>DM-11 45-71-M00280_DM-8 M03_2326959</t>
  </si>
  <si>
    <t>10.01.2022 09:56:43</t>
  </si>
  <si>
    <t>10.01.2022 12:57:33</t>
  </si>
  <si>
    <t>K-1796 35-01-K01796_D D2_5869654</t>
  </si>
  <si>
    <t>30.01.2022 17:19:04</t>
  </si>
  <si>
    <t>30.01.2022 18:40:26</t>
  </si>
  <si>
    <t>16.01.2022 22:28:44</t>
  </si>
  <si>
    <t>17.01.2022 01:13:42</t>
  </si>
  <si>
    <t>DOĞANBEY KÖK 35-14-M00100_BANKSİS M03_80639821</t>
  </si>
  <si>
    <t>11.01.2022 09:23:02</t>
  </si>
  <si>
    <t>11.01.2022 11:31:11</t>
  </si>
  <si>
    <t>ÇİÇEKLİ TR-1 45-75-M00308_945615723_945615723</t>
  </si>
  <si>
    <t>15.01.2022 20:19:29</t>
  </si>
  <si>
    <t>15.01.2022 21:55:37</t>
  </si>
  <si>
    <t>10.01.2022 09:10:56</t>
  </si>
  <si>
    <t>10.01.2022 16:15:29</t>
  </si>
  <si>
    <t>SELENDİ TR-12 45-81-M00012_TR-11 M02_2077949</t>
  </si>
  <si>
    <t>08.01.2022 10:34:27</t>
  </si>
  <si>
    <t>08.01.2022 10:59:01</t>
  </si>
  <si>
    <t>DM-3/19 (ESKİ TR-2/72) 45-83-L00072_955174677_955174677</t>
  </si>
  <si>
    <t>21.01.2022 10:09:14</t>
  </si>
  <si>
    <t>21.01.2022 13:12:28</t>
  </si>
  <si>
    <t>K-866 35-03-K00866_910413130_910413130</t>
  </si>
  <si>
    <t>03.01.2022 18:56:57</t>
  </si>
  <si>
    <t>03.01.2022 22:23:50</t>
  </si>
  <si>
    <t>SOMA KÖYLER DM-2 45-82-M00125_945519757_945519757</t>
  </si>
  <si>
    <t>17.01.2022 22:07:05</t>
  </si>
  <si>
    <t>17.01.2022 23:15:17</t>
  </si>
  <si>
    <t>SOMA TR-5 45-82-M00005_B_56403438_56403438</t>
  </si>
  <si>
    <t>14.01.2022 10:23:29</t>
  </si>
  <si>
    <t>14.01.2022 12:55:10</t>
  </si>
  <si>
    <t>M-2922 35-04-M02922_913703928_913703928</t>
  </si>
  <si>
    <t>22.01.2022 21:43:43</t>
  </si>
  <si>
    <t>23.01.2022 01:24:43</t>
  </si>
  <si>
    <t>K-3188 35-01-K03188_911607922_911607922</t>
  </si>
  <si>
    <t>24.01.2022 17:41:56</t>
  </si>
  <si>
    <t>24.01.2022 20:30:27</t>
  </si>
  <si>
    <t>SEYREK TR-7 KÖK 35-28-M00379_SÜZBEYLİ-TUZCULU M04_2093194</t>
  </si>
  <si>
    <t>21.01.2022 09:32:34</t>
  </si>
  <si>
    <t>21.01.2022 10:55:50</t>
  </si>
  <si>
    <t>YENİKÖY TR-2 45-71-M01045_C_56353037_56353037</t>
  </si>
  <si>
    <t>30.01.2022 10:44:06</t>
  </si>
  <si>
    <t>30.01.2022 13:56:58</t>
  </si>
  <si>
    <t>13.01.2022 08:18:18</t>
  </si>
  <si>
    <t>13.01.2022 09:37:25</t>
  </si>
  <si>
    <t>KAPANCI KÖK 45-78-L00229_HatBaşıAyırıcı_53139646 L05_53139646</t>
  </si>
  <si>
    <t>06.01.2022 00:47:54</t>
  </si>
  <si>
    <t>06.01.2022 00:49:04</t>
  </si>
  <si>
    <t>KARA KIZLAR TR-1 35-26-M00509_DIREK TIPI TRAFO HUCRESI H01_2040094</t>
  </si>
  <si>
    <t>08.01.2022 09:13:48</t>
  </si>
  <si>
    <t>08.01.2022 17:01:10</t>
  </si>
  <si>
    <t>ÇAMLIK DM 35-17-M00173_ŞAKRAN GİRİŞ M10_66328237</t>
  </si>
  <si>
    <t>26.01.2022 09:50:33</t>
  </si>
  <si>
    <t>26.01.2022 11:26:37</t>
  </si>
  <si>
    <t>FOÇA TR-4 35-23-L00004_42134324_56398922_56398922</t>
  </si>
  <si>
    <t>24.01.2022 19:07:47</t>
  </si>
  <si>
    <t>24.01.2022 20:28:27</t>
  </si>
  <si>
    <t>TR-109 35-16-L00109_35-16-L00109_2347493</t>
  </si>
  <si>
    <t>13.01.2022 08:40:04</t>
  </si>
  <si>
    <t>13.01.2022 11:14:42</t>
  </si>
  <si>
    <t>YENİ DÖRT MEVSİM KONUT TR 35-10-L00031_93536476_93536476</t>
  </si>
  <si>
    <t>26.01.2022 09:13:36</t>
  </si>
  <si>
    <t>26.01.2022 10:48:32</t>
  </si>
  <si>
    <t>M-1950 35-09-M01950_912645371_912645371</t>
  </si>
  <si>
    <t>14.01.2022 10:05:22</t>
  </si>
  <si>
    <t>14.01.2022 12:26:49</t>
  </si>
  <si>
    <t>TR-1-2/2 35-20-L00008_955193927_955193927</t>
  </si>
  <si>
    <t>26.01.2022 23:42:00</t>
  </si>
  <si>
    <t>27.01.2022 09:30:08</t>
  </si>
  <si>
    <t>UĞURLU KÖK 45-86-M00045_HatBaşıAyırıcı_53135182 M02_53135182</t>
  </si>
  <si>
    <t>01.01.2022 12:05:09</t>
  </si>
  <si>
    <t>01.01.2022 12:05:39</t>
  </si>
  <si>
    <t>ALİ ÖRÜMLÜ TR-3  SULAMA 45-71-M01198_45-71-M01198_2355539</t>
  </si>
  <si>
    <t>09.01.2022 09:35:07</t>
  </si>
  <si>
    <t>09.01.2022 12:15:42</t>
  </si>
  <si>
    <t>DM-21/19 (BATI SK) 45-71-M00468_B_56397176_56397176</t>
  </si>
  <si>
    <t>28.01.2022 09:27:30</t>
  </si>
  <si>
    <t>28.01.2022 17:08:31</t>
  </si>
  <si>
    <t>MEHMET KARAMAN SULAMA GRUBU TR 35-27-M00191_35-27-M00191_2359756</t>
  </si>
  <si>
    <t>09.01.2022 13:26:41</t>
  </si>
  <si>
    <t>TEPECİK KÖPRÜ DM 35-14-M00332_TAŞKENT DM-1 (DOĞANBEY-1 H.H. 477 SOL DEVRE) M15_49833795</t>
  </si>
  <si>
    <t>28.01.2022 09:04:26</t>
  </si>
  <si>
    <t>28.01.2022 10:05:00</t>
  </si>
  <si>
    <t>KIZILÇUKUR TR-1 35-30-L00151_955295996_955295996</t>
  </si>
  <si>
    <t>28.01.2022 16:43:01</t>
  </si>
  <si>
    <t>28.01.2022 17:44:04</t>
  </si>
  <si>
    <t>SOMA A SANTRALİ İM/DM 45-82-A00001_HatBaşıAyırıcı_53137208 L14_53137208</t>
  </si>
  <si>
    <t>02.01.2022 17:50:44</t>
  </si>
  <si>
    <t>02.01.2022 19:50:24</t>
  </si>
  <si>
    <t>YAKAPINAR TR-3 35-20-L00153_10264005_56373887_56373887</t>
  </si>
  <si>
    <t>12.01.2022 18:27:52</t>
  </si>
  <si>
    <t>12.01.2022 19:06:19</t>
  </si>
  <si>
    <t>MORDOĞAN TR-2 35-21-L00140_95001333330_95001333330</t>
  </si>
  <si>
    <t>21.01.2022 13:46:45</t>
  </si>
  <si>
    <t>21.01.2022 16:57:05</t>
  </si>
  <si>
    <t>KARABURUN TR-10 35-21-L00020__72374647_72374647</t>
  </si>
  <si>
    <t>12.01.2022 19:00:29</t>
  </si>
  <si>
    <t>12.01.2022 23:15:58</t>
  </si>
  <si>
    <t>KEMHALLI KÖK 45-86-M00044_HatBaşıAyırıcı_53135087 M03_53135087</t>
  </si>
  <si>
    <t>20.01.2022 13:32:35</t>
  </si>
  <si>
    <t>20.01.2022 14:36:08</t>
  </si>
  <si>
    <t>EVRENOS TR-3 45-71-M01411_95000075894_95000075894</t>
  </si>
  <si>
    <t>18.01.2022 19:27:58</t>
  </si>
  <si>
    <t>18.01.2022 20:47:09</t>
  </si>
  <si>
    <t>_B_56381154_56381154</t>
  </si>
  <si>
    <t>06.01.2022 21:54:12</t>
  </si>
  <si>
    <t>06.01.2022 23:20:08</t>
  </si>
  <si>
    <t>MENEMEN TR-87 (DM-5/31) 35-28-M00687_A_56362456_56362456</t>
  </si>
  <si>
    <t>20.01.2022 14:36:23</t>
  </si>
  <si>
    <t>20.01.2022 16:15:07</t>
  </si>
  <si>
    <t>ÖZDENİZCİLİK ÖZEL TR 35-17-M00160Ö_DIREK TIPI TRAFO HUCRESI H01_2039198</t>
  </si>
  <si>
    <t>27.01.2022 09:33:06</t>
  </si>
  <si>
    <t>27.01.2022 10:55:54</t>
  </si>
  <si>
    <t>GÖKEYÜP GÖZTEPE TR-2 45-78-M00808_49190684_56392996_56392996</t>
  </si>
  <si>
    <t>24.01.2022 17:27:00</t>
  </si>
  <si>
    <t>24.01.2022 20:20:06</t>
  </si>
  <si>
    <t>POYRACIK TR-6 35-24-L00223_955216471_955216471</t>
  </si>
  <si>
    <t>10.01.2022 10:15:01</t>
  </si>
  <si>
    <t>10.01.2022 10:53:28</t>
  </si>
  <si>
    <t>TR-122 35-15-M00122_950372561_950372561</t>
  </si>
  <si>
    <t>20.01.2022 11:18:00</t>
  </si>
  <si>
    <t>20.01.2022 13:51:52</t>
  </si>
  <si>
    <t>TİRE TM 35-29-A00003_TİRE-1 M23_2059015</t>
  </si>
  <si>
    <t>30.01.2022 06:15:26</t>
  </si>
  <si>
    <t>30.01.2022 06:55:00</t>
  </si>
  <si>
    <t>TR-19 35-27-M00019_913288438_913288438</t>
  </si>
  <si>
    <t>21.01.2022 22:35:24</t>
  </si>
  <si>
    <t>21.01.2022 23:42:20</t>
  </si>
  <si>
    <t>_B_56389322_56389322</t>
  </si>
  <si>
    <t>06.01.2022 09:02:26</t>
  </si>
  <si>
    <t>06.01.2022 17:17:53</t>
  </si>
  <si>
    <t>K-1683 35-01-K01683_910586282_910586282</t>
  </si>
  <si>
    <t>08.01.2022 11:09:33</t>
  </si>
  <si>
    <t>08.01.2022 13:36:50</t>
  </si>
  <si>
    <t>DM-16/16-A 45-71-M00427_45-71-M00427_2368774</t>
  </si>
  <si>
    <t>25.01.2022 11:28:28</t>
  </si>
  <si>
    <t>25.01.2022 12:21:35</t>
  </si>
  <si>
    <t>TR-286 35-19-L00286_95001266416_95001266416</t>
  </si>
  <si>
    <t>17.01.2022 06:08:30</t>
  </si>
  <si>
    <t>17.01.2022 11:37:00</t>
  </si>
  <si>
    <t>TR-26 DM-4 45-72-M00116_956480712_956480712</t>
  </si>
  <si>
    <t>13.01.2022 15:05:42</t>
  </si>
  <si>
    <t>13.01.2022 18:19:13</t>
  </si>
  <si>
    <t>22.01.2022 18:52:28</t>
  </si>
  <si>
    <t>22.01.2022 20:18:22</t>
  </si>
  <si>
    <t>K-1864 35-09-K01864_914634403_914634403</t>
  </si>
  <si>
    <t>15.01.2022 09:15:00</t>
  </si>
  <si>
    <t>15.01.2022 17:24:52</t>
  </si>
  <si>
    <t>L-436 35-18-L00436_950446755_950446755</t>
  </si>
  <si>
    <t>31.01.2022 12:38:30</t>
  </si>
  <si>
    <t>31.01.2022 16:54:20</t>
  </si>
  <si>
    <t>BOZKÖY-1 35-26-M00480_DIREK TIPI TRAFO HUCRESI H01_2039666</t>
  </si>
  <si>
    <t>12.01.2022 09:16:46</t>
  </si>
  <si>
    <t>12.01.2022 16:57:01</t>
  </si>
  <si>
    <t>DİKİLİ İM 35-30-A00001_ŞEHİR-1 L03_72357041</t>
  </si>
  <si>
    <t>08.01.2022 06:19:00</t>
  </si>
  <si>
    <t>08.01.2022 08:07:00</t>
  </si>
  <si>
    <t>DM-1/21 35-29-M00021_48360890_56361442_56361442</t>
  </si>
  <si>
    <t>08.01.2022 12:55:00</t>
  </si>
  <si>
    <t>08.01.2022 14:31:12</t>
  </si>
  <si>
    <t>K-231 35-01-K00231_E_56375624_56375624</t>
  </si>
  <si>
    <t>25.01.2022 12:21:01</t>
  </si>
  <si>
    <t>25.01.2022 14:53:27</t>
  </si>
  <si>
    <t>ÇIRPI TR-1/1 35-20-M00001_955198165_955198165</t>
  </si>
  <si>
    <t>03.01.2022 12:58:16</t>
  </si>
  <si>
    <t>03.01.2022 14:37:19</t>
  </si>
  <si>
    <t>DÜZLEN TR-1 45-71-M01744_953192336_953192336</t>
  </si>
  <si>
    <t>14.01.2022 09:32:52</t>
  </si>
  <si>
    <t>14.01.2022 15:35:25</t>
  </si>
  <si>
    <t>TR-2/78 45-83-L00078_TR-2/79-1 L06_61345066</t>
  </si>
  <si>
    <t>17.01.2022 19:26:39</t>
  </si>
  <si>
    <t>17.01.2022 21:09:30</t>
  </si>
  <si>
    <t>_910542755_910542755</t>
  </si>
  <si>
    <t>11.01.2022 08:57:08</t>
  </si>
  <si>
    <t>11.01.2022 13:06:50</t>
  </si>
  <si>
    <t>12.01.2022 17:09:04</t>
  </si>
  <si>
    <t>12.01.2022 18:53:12</t>
  </si>
  <si>
    <t>M-2877 35-07-M02877_A A01b_5911306</t>
  </si>
  <si>
    <t>11.01.2022 20:43:00</t>
  </si>
  <si>
    <t>11.01.2022 21:20:00</t>
  </si>
  <si>
    <t>L-258/1 35-18-L00608_950464468_950464468</t>
  </si>
  <si>
    <t>01.01.2022 16:51:14</t>
  </si>
  <si>
    <t>01.01.2022 21:48:58</t>
  </si>
  <si>
    <t>M-2380 35-03-M02380_910352742_910352742</t>
  </si>
  <si>
    <t>25.01.2022 10:29:35</t>
  </si>
  <si>
    <t>25.01.2022 12:39:56</t>
  </si>
  <si>
    <t>KOLDERE TR-2 45-80-M00114_956539706_956539706</t>
  </si>
  <si>
    <t>18.01.2022 14:18:20</t>
  </si>
  <si>
    <t>18.01.2022 15:34:13</t>
  </si>
  <si>
    <t>İĞDECİK TR-4 45-71-M00085_953203729_953203729</t>
  </si>
  <si>
    <t>11.01.2022 09:46:20</t>
  </si>
  <si>
    <t>11.01.2022 15:47:58</t>
  </si>
  <si>
    <t>L-272 35-18-L00272_95001281111_95001281111</t>
  </si>
  <si>
    <t>07.01.2022 10:11:41</t>
  </si>
  <si>
    <t>07.01.2022 14:58:13</t>
  </si>
  <si>
    <t>K-2009 35-01-K02009_D_56376267_56376267</t>
  </si>
  <si>
    <t>30.01.2022 19:00:08</t>
  </si>
  <si>
    <t>30.01.2022 19:22:39</t>
  </si>
  <si>
    <t>M-89 35-18-M00089_A_82757164_82757164</t>
  </si>
  <si>
    <t>16.01.2022 19:56:42</t>
  </si>
  <si>
    <t>16.01.2022 22:59:03</t>
  </si>
  <si>
    <t>L-240 PTT TRAFO 35-18-L00240_950441308_950441308</t>
  </si>
  <si>
    <t>28.01.2022 10:35:48</t>
  </si>
  <si>
    <t>28.01.2022 11:04:24</t>
  </si>
  <si>
    <t>YAYLAKÖY TR-1 45-83-L00241_A_56386601_56386601</t>
  </si>
  <si>
    <t>14.01.2022 20:00:25</t>
  </si>
  <si>
    <t>14.01.2022 20:44:18</t>
  </si>
  <si>
    <t>TR-57 35-22-M00057_955288901_955288901</t>
  </si>
  <si>
    <t>05.01.2022 17:38:21</t>
  </si>
  <si>
    <t>05.01.2022 20:09:12</t>
  </si>
  <si>
    <t>EMLAKDERE TR-3 45-71-M02445_A_82246790_82246790</t>
  </si>
  <si>
    <t>30.01.2022 18:14:24</t>
  </si>
  <si>
    <t>30.01.2022 21:39:50</t>
  </si>
  <si>
    <t>18.01.2022 21:20:27</t>
  </si>
  <si>
    <t>18.01.2022 21:47:00</t>
  </si>
  <si>
    <t>K-929 35-02-K00929_C_56366558_56366558</t>
  </si>
  <si>
    <t>13.01.2022 05:10:52</t>
  </si>
  <si>
    <t>13.01.2022 06:31:21</t>
  </si>
  <si>
    <t>DM-5/41 KÖK 35-26-M00554_NAMET KÖK M02_65933900</t>
  </si>
  <si>
    <t>01.01.2022 09:49:29</t>
  </si>
  <si>
    <t>01.01.2022 10:44:31</t>
  </si>
  <si>
    <t>TR-290 35-19-M00465_956697314_956697314</t>
  </si>
  <si>
    <t>27.01.2022 10:40:14</t>
  </si>
  <si>
    <t>27.01.2022 14:28:29</t>
  </si>
  <si>
    <t>DM-2/20 35-29-M00020_48384674 C1b_48385825</t>
  </si>
  <si>
    <t>17.01.2022 09:48:41</t>
  </si>
  <si>
    <t>17.01.2022 11:22:04</t>
  </si>
  <si>
    <t>K-1772 35-01-K01772_D_56383206_56383206</t>
  </si>
  <si>
    <t>25.01.2022 14:20:41</t>
  </si>
  <si>
    <t>25.01.2022 17:17:19</t>
  </si>
  <si>
    <t>YENİOBA KÖK 35-29-M00125_İBRAHİM SEZEN M015_72190946</t>
  </si>
  <si>
    <t>21.01.2022 20:19:00</t>
  </si>
  <si>
    <t>21.01.2022 21:51:11</t>
  </si>
  <si>
    <t>K-1637 35-01-K01637_911620066_911620066</t>
  </si>
  <si>
    <t>26.01.2022 11:02:21</t>
  </si>
  <si>
    <t>26.01.2022 16:34:57</t>
  </si>
  <si>
    <t>K-3577 35-02-K03577_A_56372601_56372601</t>
  </si>
  <si>
    <t>07.01.2022 09:43:56</t>
  </si>
  <si>
    <t>07.01.2022 16:34:42</t>
  </si>
  <si>
    <t>KIZILAVLU KÖK 45-78-M00837_HatBaşıAyırıcı_53140104 M02_53140104</t>
  </si>
  <si>
    <t>15.01.2022 11:27:48</t>
  </si>
  <si>
    <t>15.01.2022 13:02:20</t>
  </si>
  <si>
    <t>ULUCAK TM 35-28-A00002_ULUKENT-1 M01_2061765</t>
  </si>
  <si>
    <t>24.01.2022 21:13:27</t>
  </si>
  <si>
    <t>24.01.2022 22:05:00</t>
  </si>
  <si>
    <t>L-103 35-18-L00103_95001355106_95001355106</t>
  </si>
  <si>
    <t>12.01.2022 12:30:14</t>
  </si>
  <si>
    <t>12.01.2022 15:39:00</t>
  </si>
  <si>
    <t>13.01.2022 06:59:36</t>
  </si>
  <si>
    <t>13.01.2022 07:02:22</t>
  </si>
  <si>
    <t>MERSİNDERE TR-2 45-78-L00473_57749059_60984687_60984687</t>
  </si>
  <si>
    <t>31.01.2022 20:03:15</t>
  </si>
  <si>
    <t>31.01.2022 20:38:29</t>
  </si>
  <si>
    <t>K-1316 35-04-K01316_912885614_912885614</t>
  </si>
  <si>
    <t>13.01.2022 22:14:00</t>
  </si>
  <si>
    <t>15.01.2022 00:02:00</t>
  </si>
  <si>
    <t>L-336 REİSDERE 35-18-L00336_35-18-L00336_2367888</t>
  </si>
  <si>
    <t>19.01.2022 19:46:35</t>
  </si>
  <si>
    <t>19.01.2022 20:16:41</t>
  </si>
  <si>
    <t>SELÇİKLİ PAZARYOLU TR-2 45-72-L00903_A_56390927_56390927</t>
  </si>
  <si>
    <t>05.01.2022 18:37:47</t>
  </si>
  <si>
    <t>05.01.2022 20:13:41</t>
  </si>
  <si>
    <t>K-3625 35-01-K03625_35-01-K03625_2355501</t>
  </si>
  <si>
    <t>10.01.2022 10:44:18</t>
  </si>
  <si>
    <t>10.01.2022 10:57:37</t>
  </si>
  <si>
    <t>K-1770 35-04-K01770_912592220_912592220</t>
  </si>
  <si>
    <t>24.01.2022 14:55:59</t>
  </si>
  <si>
    <t>24.01.2022 18:05:17</t>
  </si>
  <si>
    <t>K-1756 35-04-K01756_C_56363031_56363031</t>
  </si>
  <si>
    <t>17.01.2022 16:10:43</t>
  </si>
  <si>
    <t>17.01.2022 19:37:05</t>
  </si>
  <si>
    <t>URGANLI TR-12 45-83-M00553_48024863_56399805_56399805</t>
  </si>
  <si>
    <t>04.01.2022 09:30:43</t>
  </si>
  <si>
    <t>04.01.2022 17:39:18</t>
  </si>
  <si>
    <t>13.01.2022 20:42:08</t>
  </si>
  <si>
    <t>14.01.2022 00:21:48</t>
  </si>
  <si>
    <t>DM-14/3A 45-71-M02249_953200475_953200475</t>
  </si>
  <si>
    <t>01.01.2022 18:24:00</t>
  </si>
  <si>
    <t>01.01.2022 19:21:40</t>
  </si>
  <si>
    <t>19.01.2022 22:33:48</t>
  </si>
  <si>
    <t>19.01.2022 23:17:20</t>
  </si>
  <si>
    <t>M-1531 35-09-M01531_35-09-M01531_2349668</t>
  </si>
  <si>
    <t>27.01.2022 09:08:36</t>
  </si>
  <si>
    <t>27.01.2022 16:11:23</t>
  </si>
  <si>
    <t>L-365 ILDIR ÇAYAĞZI 35-18-L00365_950454875_950454875</t>
  </si>
  <si>
    <t>25.01.2022 13:28:13</t>
  </si>
  <si>
    <t>25.01.2022 19:53:27</t>
  </si>
  <si>
    <t>EYKO TR-4 35-30-M00030_B_56379035_56379035</t>
  </si>
  <si>
    <t>18.01.2022 10:11:00</t>
  </si>
  <si>
    <t>KARAKURT TR-1 45-76-M00091_95001181207_95001181207</t>
  </si>
  <si>
    <t>04.01.2022 15:25:56</t>
  </si>
  <si>
    <t>04.01.2022 17:13:14</t>
  </si>
  <si>
    <t>TR-23 35-17-M00023_950302633_950302633</t>
  </si>
  <si>
    <t>11.01.2022 14:36:58</t>
  </si>
  <si>
    <t>11.01.2022 15:18:15</t>
  </si>
  <si>
    <t>YUKARI AVDAN TR-1 45-82-M00241_45-82-M00241_2374094</t>
  </si>
  <si>
    <t>07.01.2022 18:30:58</t>
  </si>
  <si>
    <t>07.01.2022 19:17:13</t>
  </si>
  <si>
    <t>L-469 35-18-L00469_5665492 a1b_5934397</t>
  </si>
  <si>
    <t>21.01.2022 16:48:00</t>
  </si>
  <si>
    <t>21.01.2022 21:19:34</t>
  </si>
  <si>
    <t>BAKLACI TR-2 45-73-M00525_A_56385766_56385766</t>
  </si>
  <si>
    <t>26.01.2022 07:45:21</t>
  </si>
  <si>
    <t>26.01.2022 09:59:58</t>
  </si>
  <si>
    <t>K-2400 35-02-K02400_913294832_913294832</t>
  </si>
  <si>
    <t>14.01.2022 08:11:24</t>
  </si>
  <si>
    <t>14.01.2022 10:54:52</t>
  </si>
  <si>
    <t>ÇIRPI MEKTEP MAH. TR 35-20-M00005_10898408 3-3C3b_5920049</t>
  </si>
  <si>
    <t>18.01.2022 18:36:49</t>
  </si>
  <si>
    <t>18.01.2022 20:03:07</t>
  </si>
  <si>
    <t>K-4832 35-01-K04832_ H_43090794</t>
  </si>
  <si>
    <t>19.01.2022 09:01:00</t>
  </si>
  <si>
    <t>19.01.2022 21:01:00</t>
  </si>
  <si>
    <t>L-238 35-18-L00238_950459697_950459697</t>
  </si>
  <si>
    <t>08.01.2022 15:09:00</t>
  </si>
  <si>
    <t>08.01.2022 17:04:09</t>
  </si>
  <si>
    <t>ÖZPINAR TR-1 45-79-M00224_45-79-M00224_2368640</t>
  </si>
  <si>
    <t>31.01.2022 04:31:39</t>
  </si>
  <si>
    <t>31.01.2022 06:35:15</t>
  </si>
  <si>
    <t>K-1820 35-01-K01820_915031586_915031586</t>
  </si>
  <si>
    <t>22.01.2022 19:50:46</t>
  </si>
  <si>
    <t>23.01.2022 00:52:51</t>
  </si>
  <si>
    <t>M-1452 35-09-M01452_TRAFO M03_42968805</t>
  </si>
  <si>
    <t>06.01.2022 09:29:00</t>
  </si>
  <si>
    <t>06.01.2022 09:44:04</t>
  </si>
  <si>
    <t>K-1988 35-08-K01988_913274315_913274315</t>
  </si>
  <si>
    <t>28.01.2022 11:35:24</t>
  </si>
  <si>
    <t>28.01.2022 12:18:37</t>
  </si>
  <si>
    <t>K-2817 35-09-K02817_F F2b_5868878</t>
  </si>
  <si>
    <t>15.01.2022 00:43:21</t>
  </si>
  <si>
    <t>15.01.2022 03:55:47</t>
  </si>
  <si>
    <t>15.01.2022 09:41:57</t>
  </si>
  <si>
    <t>15.01.2022 10:40:51</t>
  </si>
  <si>
    <t>M-1057 35-02-M01057_99586098_99586098</t>
  </si>
  <si>
    <t>24.01.2022 17:02:00</t>
  </si>
  <si>
    <t>24.01.2022 22:01:56</t>
  </si>
  <si>
    <t>TR-35 35-26-M00035_954920093_954920093</t>
  </si>
  <si>
    <t>16.01.2022 11:13:36</t>
  </si>
  <si>
    <t>16.01.2022 11:53:27</t>
  </si>
  <si>
    <t>SOMA MERKEZ DM-2 45-82-M00070_TR-44 M07_2322048</t>
  </si>
  <si>
    <t>21.01.2022 08:50:34</t>
  </si>
  <si>
    <t>21.01.2022 09:33:45</t>
  </si>
  <si>
    <t>HELVACI TR-8 35-17-M00368_6014324_56356464_56356464</t>
  </si>
  <si>
    <t>13.01.2022 16:48:55</t>
  </si>
  <si>
    <t>13.01.2022 17:18:37</t>
  </si>
  <si>
    <t>İZCİ TARIMSAL SULAMA 45-71-M01108_DIREK TIPI TRAFO HUCRESI H01_2082043</t>
  </si>
  <si>
    <t>14.01.2022 11:24:25</t>
  </si>
  <si>
    <t>14.01.2022 21:34:06</t>
  </si>
  <si>
    <t>TR-37/A 45-77-L00095_945487236_945487236</t>
  </si>
  <si>
    <t>19.01.2022 10:20:00</t>
  </si>
  <si>
    <t>19.01.2022 12:08:01</t>
  </si>
  <si>
    <t>14.01.2022 09:20:19</t>
  </si>
  <si>
    <t>14.01.2022 10:02:46</t>
  </si>
  <si>
    <t>AŞAĞIÇOBANİSA TR-27 45-71-M00934_953198158_953198158</t>
  </si>
  <si>
    <t>07.01.2022 07:54:53</t>
  </si>
  <si>
    <t>07.01.2022 09:27:43</t>
  </si>
  <si>
    <t>M-1060 35-02-M01060_A_56374611_56374611</t>
  </si>
  <si>
    <t>29.01.2022 12:32:00</t>
  </si>
  <si>
    <t>29.01.2022 14:07:16</t>
  </si>
  <si>
    <t>SÜTÇÜLER TR-1 35-27-M00408_914465750_914465750</t>
  </si>
  <si>
    <t>21.01.2022 14:28:20</t>
  </si>
  <si>
    <t>21.01.2022 15:52:46</t>
  </si>
  <si>
    <t>03.01.2022 09:07:18</t>
  </si>
  <si>
    <t>03.01.2022 09:29:41</t>
  </si>
  <si>
    <t>L-258 35-18-L00654_950447088_950447088</t>
  </si>
  <si>
    <t>22.01.2022 12:41:47</t>
  </si>
  <si>
    <t>22.01.2022 20:53:53</t>
  </si>
  <si>
    <t>M-1357 35-09-M01357_TRAFO M03_47357322</t>
  </si>
  <si>
    <t>13.01.2022 22:36:51</t>
  </si>
  <si>
    <t>14.01.2022 15:27:39</t>
  </si>
  <si>
    <t>K-358 35-04-K00358_B_56363580_56363580</t>
  </si>
  <si>
    <t>14.01.2022 17:31:15</t>
  </si>
  <si>
    <t>14.01.2022 21:27:03</t>
  </si>
  <si>
    <t>TEPECİK KÖYÜ TR-1 45-71-M01289_44415763_56384956_56384956</t>
  </si>
  <si>
    <t>12.01.2022 08:54:56</t>
  </si>
  <si>
    <t>12.01.2022 09:54:05</t>
  </si>
  <si>
    <t>ÜÇYOL KÖK 45-82-M00128_URUZLAR GES M06_2090645</t>
  </si>
  <si>
    <t>08.01.2022 02:36:18</t>
  </si>
  <si>
    <t>08.01.2022 03:33:35</t>
  </si>
  <si>
    <t>TOKİ TR-1 45-83-M00826__72410726_72410726</t>
  </si>
  <si>
    <t>01.01.2022 11:44:28</t>
  </si>
  <si>
    <t>01.01.2022 12:46:35</t>
  </si>
  <si>
    <t>AŞAĞIKIRIKLAR DM 35-16-M00448_YENİKENT SULAMA M11_2115986</t>
  </si>
  <si>
    <t>22.01.2022 02:14:08</t>
  </si>
  <si>
    <t>22.01.2022 03:51:02</t>
  </si>
  <si>
    <t>TR-2 35-15-M00002_TR-94 (HAMDİ BEY CAMİİ YANI) M02_66732242</t>
  </si>
  <si>
    <t>10.01.2022 12:15:02</t>
  </si>
  <si>
    <t>10.01.2022 14:01:45</t>
  </si>
  <si>
    <t>BÖLCEK-1 TR 35-16-M00022_953336837_953336837</t>
  </si>
  <si>
    <t>14.01.2022 13:54:51</t>
  </si>
  <si>
    <t>14.01.2022 18:42:55</t>
  </si>
  <si>
    <t>MADEN KÖK 45-83-M00128_İZZETTİN M03_47316670</t>
  </si>
  <si>
    <t>01.01.2022 12:41:13</t>
  </si>
  <si>
    <t>01.01.2022 13:43:56</t>
  </si>
  <si>
    <t>BORNOVA TM 35-02-A00005_YENİASIR K27_2308393</t>
  </si>
  <si>
    <t>10.01.2022 12:49:00</t>
  </si>
  <si>
    <t>10.01.2022 13:43:00</t>
  </si>
  <si>
    <t>TR-23 35-17-M00023_C C3b_5957780</t>
  </si>
  <si>
    <t>24.01.2022 13:00:28</t>
  </si>
  <si>
    <t>24.01.2022 14:06:32</t>
  </si>
  <si>
    <t>M-36 TR1 DERYA SİTESİ 35-25-M00292_ M03_2101541</t>
  </si>
  <si>
    <t>07.01.2022 18:04:00</t>
  </si>
  <si>
    <t>07.01.2022 23:02:37</t>
  </si>
  <si>
    <t>K-4304 35-01-K04304_35-01-K04304_2359780</t>
  </si>
  <si>
    <t>26.01.2022 18:39:46</t>
  </si>
  <si>
    <t>27.01.2022 01:07:18</t>
  </si>
  <si>
    <t>MANDALLI TR-1 45-84-M00020_9073736_56403570_56403570</t>
  </si>
  <si>
    <t>17.01.2022 09:00:35</t>
  </si>
  <si>
    <t>17.01.2022 10:43:06</t>
  </si>
  <si>
    <t>MURADİYE DM-5/10 45-71-M00775_DM-5/10C M03_2124686</t>
  </si>
  <si>
    <t>21.01.2022 22:33:50</t>
  </si>
  <si>
    <t>22.01.2022 05:08:03</t>
  </si>
  <si>
    <t>KARAOĞLANLI TR-5 45-71-M00568_953243438_953243438</t>
  </si>
  <si>
    <t>10.01.2022 14:15:03</t>
  </si>
  <si>
    <t>10.01.2022 16:36:54</t>
  </si>
  <si>
    <t>AVDAN TR-4 45-82-M00234_A_56405104_56405104</t>
  </si>
  <si>
    <t>26.01.2022 19:01:31</t>
  </si>
  <si>
    <t>26.01.2022 20:37:04</t>
  </si>
  <si>
    <t>YEŞİLDERE KAZALLI TR-3 35-31-L00164_47837261_56391151_56391151</t>
  </si>
  <si>
    <t>21.01.2022 17:44:21</t>
  </si>
  <si>
    <t>21.01.2022 19:01:17</t>
  </si>
  <si>
    <t>M-1394 35-01-M01394_912979707_912979707</t>
  </si>
  <si>
    <t>29.01.2022 15:03:00</t>
  </si>
  <si>
    <t>29.01.2022 16:13:13</t>
  </si>
  <si>
    <t>DOĞANCI TR-1 35-16-M00071_953336151_953336151</t>
  </si>
  <si>
    <t>12.01.2022 22:22:43</t>
  </si>
  <si>
    <t>13.01.2022 02:58:43</t>
  </si>
  <si>
    <t>KARAOĞLANLI TR-4 45-71-M00093_953212203_953212203</t>
  </si>
  <si>
    <t>10.01.2022 17:58:47</t>
  </si>
  <si>
    <t>10.01.2022 21:39:15</t>
  </si>
  <si>
    <t>TR-54 35-17-M00054_950302138_950302138</t>
  </si>
  <si>
    <t>12.01.2022 23:00:35</t>
  </si>
  <si>
    <t>13.01.2022 01:49:35</t>
  </si>
  <si>
    <t>K-567 35-02-K00567_D_56364169_56364169</t>
  </si>
  <si>
    <t>16.01.2022 19:19:34</t>
  </si>
  <si>
    <t>16.01.2022 20:29:39</t>
  </si>
  <si>
    <t>K-732 35-01-K00732_912843608_912843608</t>
  </si>
  <si>
    <t>14.01.2022 12:23:40</t>
  </si>
  <si>
    <t>14.01.2022 17:02:42</t>
  </si>
  <si>
    <t>KEMİKLİDERE KÖK 45-80-M00108_KEMİKLİDERE KÖY M02_2322669</t>
  </si>
  <si>
    <t>14.01.2022 17:21:56</t>
  </si>
  <si>
    <t>14.01.2022 18:21:17</t>
  </si>
  <si>
    <t>M-2017 35-01-M02017_910741752_910741752</t>
  </si>
  <si>
    <t>13.01.2022 07:50:49</t>
  </si>
  <si>
    <t>13.01.2022 10:01:07</t>
  </si>
  <si>
    <t>14.01.2022 10:44:20</t>
  </si>
  <si>
    <t>14.01.2022 12:07:47</t>
  </si>
  <si>
    <t>DM-16 45-71-M00309_TR-16/15 M04_2321062</t>
  </si>
  <si>
    <t>14.01.2022 16:39:37</t>
  </si>
  <si>
    <t>14.01.2022 17:58:47</t>
  </si>
  <si>
    <t>K-1648 35-03-K01648_C_56354849_56354849</t>
  </si>
  <si>
    <t>27.01.2022 00:01:44</t>
  </si>
  <si>
    <t>27.01.2022 01:00:24</t>
  </si>
  <si>
    <t>KARAAHMETLİ TR-1 45-71-M01704_43171452_56399275_56399275</t>
  </si>
  <si>
    <t>12.01.2022 15:59:36</t>
  </si>
  <si>
    <t>12.01.2022 19:30:31</t>
  </si>
  <si>
    <t>08.01.2022 06:01:19</t>
  </si>
  <si>
    <t>DM06/TR03 45-73-M00048_DM-6/02 GİRİŞ M01_66701705</t>
  </si>
  <si>
    <t>20.01.2022 01:09:25</t>
  </si>
  <si>
    <t>20.01.2022 01:30:11</t>
  </si>
  <si>
    <t>DM-3/TR-10 SEFERİHİSAR 35-14-M00331_95001217771_95001217771</t>
  </si>
  <si>
    <t>22.01.2022 09:16:10</t>
  </si>
  <si>
    <t>22.01.2022 10:00:01</t>
  </si>
  <si>
    <t>KIRCALAR DM 35-16-M00261_HatBaşıAyırıcı_53138978 M03_53138978</t>
  </si>
  <si>
    <t>21.01.2022 15:17:56</t>
  </si>
  <si>
    <t>21.01.2022 17:46:00</t>
  </si>
  <si>
    <t>ARPASEKİ TR-1 35-24-M00092_955220993_955220993</t>
  </si>
  <si>
    <t>08.01.2022 09:13:21</t>
  </si>
  <si>
    <t>08.01.2022 10:28:03</t>
  </si>
  <si>
    <t>GÖLBAŞI TR-1 45-86-M00067_ H_61346750</t>
  </si>
  <si>
    <t>10.01.2022 16:27:21</t>
  </si>
  <si>
    <t>10.01.2022 17:26:45</t>
  </si>
  <si>
    <t>M-3557(YATIRIM REZERVE) 35-02-M03557_913931594_913931594</t>
  </si>
  <si>
    <t>29.01.2022 11:16:31</t>
  </si>
  <si>
    <t>29.01.2022 14:01:12</t>
  </si>
  <si>
    <t>M-1828 35-01-M01828_D_56381485_56381485</t>
  </si>
  <si>
    <t>19.01.2022 21:29:10</t>
  </si>
  <si>
    <t>19.01.2022 22:35:38</t>
  </si>
  <si>
    <t>DM-20/23 (AYAKKABICILAR SİTESİ) 45-71-M00436_45-71-M00436_2350778</t>
  </si>
  <si>
    <t>17.01.2022 15:00:29</t>
  </si>
  <si>
    <t>17.01.2022 16:02:55</t>
  </si>
  <si>
    <t>K-1786 35-01-K01786_C C1_5846435</t>
  </si>
  <si>
    <t>20.01.2022 10:27:34</t>
  </si>
  <si>
    <t>20.01.2022 12:43:26</t>
  </si>
  <si>
    <t>DM-1/43 45-71-M00026_953205791_953205791</t>
  </si>
  <si>
    <t>03.01.2022 15:32:00</t>
  </si>
  <si>
    <t>03.01.2022 16:49:06</t>
  </si>
  <si>
    <t>BIÇAKÇI OVACIK TR-5 35-15-L00084_B_56361698_56361698</t>
  </si>
  <si>
    <t>22.01.2022 13:13:58</t>
  </si>
  <si>
    <t>22.01.2022 16:29:32</t>
  </si>
  <si>
    <t>YENMİŞ KÖK 35-27-M00366_YUKARI YENMİŞ M05_72163708</t>
  </si>
  <si>
    <t>29.01.2022 09:32:06</t>
  </si>
  <si>
    <t>29.01.2022 10:07:32</t>
  </si>
  <si>
    <t>M-3307(YATIRIM REZERVE) 35-07-M03307_A_56381403_56381403</t>
  </si>
  <si>
    <t>26.01.2022 17:59:53</t>
  </si>
  <si>
    <t>26.01.2022 18:39:30</t>
  </si>
  <si>
    <t>KAYMAKÇI İM 35-15-A00004_EMİRLİOVA L07_2121824</t>
  </si>
  <si>
    <t>05.01.2022 12:48:44</t>
  </si>
  <si>
    <t>05.01.2022 12:54:00</t>
  </si>
  <si>
    <t>ÇİÇEKLİ KÖK 45-75-M00070_HatBaşıAyırıcı_53135616 M03_53135616</t>
  </si>
  <si>
    <t>12.01.2022 11:36:02</t>
  </si>
  <si>
    <t>12.01.2022 14:47:08</t>
  </si>
  <si>
    <t>DM-1/10 (TR-18) 35-19-M00018_50108248_56356619_56356619</t>
  </si>
  <si>
    <t>26.01.2022 02:38:53</t>
  </si>
  <si>
    <t>26.01.2022 04:00:47</t>
  </si>
  <si>
    <t>K-1531 35-08-K01531_E_56381830_56381830</t>
  </si>
  <si>
    <t>04.01.2022 11:34:17</t>
  </si>
  <si>
    <t>04.01.2022 13:57:48</t>
  </si>
  <si>
    <t>26.01.2022 13:28:06</t>
  </si>
  <si>
    <t>26.01.2022 20:51:00</t>
  </si>
  <si>
    <t>PINARBAŞI TR-1 45-80-M00182_A_56384900_56384900</t>
  </si>
  <si>
    <t>22.01.2022 14:31:53</t>
  </si>
  <si>
    <t>22.01.2022 15:32:28</t>
  </si>
  <si>
    <t>KESİKKÖY TR-2 35-28-M00334_953383399_953383399</t>
  </si>
  <si>
    <t>28.01.2022 13:28:59</t>
  </si>
  <si>
    <t>28.01.2022 15:12:01</t>
  </si>
  <si>
    <t>NAİL TUNTAŞ VE ARK. T-SULAMA GRB. 35-13-L00094_DIREK TIPI TRAFO HUCRESI H01_2042161</t>
  </si>
  <si>
    <t>24.01.2022 13:05:34</t>
  </si>
  <si>
    <t>24.01.2022 15:57:43</t>
  </si>
  <si>
    <t>L-128 35-18-L00128_50067432_56359974_56359974</t>
  </si>
  <si>
    <t>24.01.2022 21:58:25</t>
  </si>
  <si>
    <t>24.01.2022 23:03:43</t>
  </si>
  <si>
    <t>MURADİYE TR-3 45-71-M02147__72374696_72374696</t>
  </si>
  <si>
    <t>05.01.2022 09:00:00</t>
  </si>
  <si>
    <t>05.01.2022 11:09:55</t>
  </si>
  <si>
    <t>K-843 35-03-K00843_910060683_910060683</t>
  </si>
  <si>
    <t>26.01.2022 10:10:12</t>
  </si>
  <si>
    <t>26.01.2022 11:39:28</t>
  </si>
  <si>
    <t>22.01.2022 10:40:03</t>
  </si>
  <si>
    <t>22.01.2022 10:49:07</t>
  </si>
  <si>
    <t>EMİRALEM TR-10 35-28-M00235_35-28-M00235_2370453</t>
  </si>
  <si>
    <t>24.01.2022 11:17:00</t>
  </si>
  <si>
    <t>24.01.2022 13:32:13</t>
  </si>
  <si>
    <t>SARIGÖL TR-4 45-79-M00004_TR-5-6-7 - TIRAZLAR M01_67097328</t>
  </si>
  <si>
    <t>07.01.2022 08:54:26</t>
  </si>
  <si>
    <t>07.01.2022 09:28:44</t>
  </si>
  <si>
    <t>L-239 BAYKAL 35-18-L00239_D d1b_5949390</t>
  </si>
  <si>
    <t>24.01.2022 17:18:34</t>
  </si>
  <si>
    <t>24.01.2022 17:59:03</t>
  </si>
  <si>
    <t>L-10 MEZARLIK YANI 35-14-L00010_956645318_956645318</t>
  </si>
  <si>
    <t>02.01.2022 10:22:39</t>
  </si>
  <si>
    <t>02.01.2022 11:25:49</t>
  </si>
  <si>
    <t>M-2955 35-01-M02955_911357288_911357288</t>
  </si>
  <si>
    <t>08.01.2022 19:30:48</t>
  </si>
  <si>
    <t>09.01.2022 00:21:41</t>
  </si>
  <si>
    <t>21.01.2022 12:06:27</t>
  </si>
  <si>
    <t>21.01.2022 13:45:09</t>
  </si>
  <si>
    <t>DM-1/13 45-71-M00034_953216161_953216161</t>
  </si>
  <si>
    <t>30.01.2022 21:01:15</t>
  </si>
  <si>
    <t>30.01.2022 23:03:46</t>
  </si>
  <si>
    <t>15.01.2022 10:42:46</t>
  </si>
  <si>
    <t>15.01.2022 13:30:41</t>
  </si>
  <si>
    <t>M-2165 35-09-M02165_53046840 _53046821</t>
  </si>
  <si>
    <t>02.01.2022 09:28:43</t>
  </si>
  <si>
    <t>02.01.2022 12:20:24</t>
  </si>
  <si>
    <t>25.01.2022 05:57:11</t>
  </si>
  <si>
    <t>25.01.2022 06:03:00</t>
  </si>
  <si>
    <t>MENEMEN TR-15 35-28-L00015_953383979_953383979</t>
  </si>
  <si>
    <t>25.01.2022 17:28:00</t>
  </si>
  <si>
    <t>25.01.2022 20:10:00</t>
  </si>
  <si>
    <t>TR-122 35-15-M00122_35-15-M00122_66907574</t>
  </si>
  <si>
    <t>27.01.2022 15:30:35</t>
  </si>
  <si>
    <t>27.01.2022 15:53:38</t>
  </si>
  <si>
    <t>M-1826 35-02-M01826_A_56382805_56382805</t>
  </si>
  <si>
    <t>28.01.2022 14:18:14</t>
  </si>
  <si>
    <t>28.01.2022 15:05:03</t>
  </si>
  <si>
    <t>05.01.2022 17:53:38</t>
  </si>
  <si>
    <t>05.01.2022 18:56:55</t>
  </si>
  <si>
    <t>GÜNEŞLİ KÖK 45-75-M00056_HatBaşıAyırıcı_66084832 M03_66084832</t>
  </si>
  <si>
    <t>05.01.2022 18:36:44</t>
  </si>
  <si>
    <t>05.01.2022 20:27:15</t>
  </si>
  <si>
    <t>K-3451 35-08-K03451_97637688_97637688</t>
  </si>
  <si>
    <t>03.01.2022 11:40:48</t>
  </si>
  <si>
    <t>03.01.2022 14:31:09</t>
  </si>
  <si>
    <t>M-2524 35-07-M02524_DAĞITIM TRF M-2524 M03_66124246</t>
  </si>
  <si>
    <t>25.01.2022 09:08:48</t>
  </si>
  <si>
    <t>25.01.2022 16:31:00</t>
  </si>
  <si>
    <t>ARMUTLU DM-2/TR-30 35-27-L00007_912280553_912280553</t>
  </si>
  <si>
    <t>17.01.2022 18:38:19</t>
  </si>
  <si>
    <t>17.01.2022 21:11:38</t>
  </si>
  <si>
    <t>TR-140 35-16-L00140_A_56398163_56398163</t>
  </si>
  <si>
    <t>13.01.2022 20:06:49</t>
  </si>
  <si>
    <t>14.01.2022 00:25:39</t>
  </si>
  <si>
    <t>M-213(DM-3/11) 35-09-M00213_A A1b_5890834</t>
  </si>
  <si>
    <t>13.01.2022 10:25:51</t>
  </si>
  <si>
    <t>13.01.2022 12:20:10</t>
  </si>
  <si>
    <t>SOMA TR-16/6 45-82-M00098_DAĞITIM TRAFOSU M03_72190406</t>
  </si>
  <si>
    <t>16.01.2022 14:31:00</t>
  </si>
  <si>
    <t>16.01.2022 16:47:00</t>
  </si>
  <si>
    <t>21.01.2022 06:16:33</t>
  </si>
  <si>
    <t>21.01.2022 07:45:19</t>
  </si>
  <si>
    <t>ALİZE KÖK 35-18-M00059_ALAÇATI TM (URLA-1) M10_72185031</t>
  </si>
  <si>
    <t>30.01.2022 12:48:46</t>
  </si>
  <si>
    <t>30.01.2022 13:07:08</t>
  </si>
  <si>
    <t>21.01.2022 00:07:24</t>
  </si>
  <si>
    <t>21.01.2022 00:48:53</t>
  </si>
  <si>
    <t>YENİFOÇA TR-44 35-23-M00044_A_56388988_56388988</t>
  </si>
  <si>
    <t>16.01.2022 02:07:54</t>
  </si>
  <si>
    <t>16.01.2022 06:37:10</t>
  </si>
  <si>
    <t>TR-6 35-31-L00006_ H_72253167</t>
  </si>
  <si>
    <t>14.01.2022 08:40:27</t>
  </si>
  <si>
    <t>14.01.2022 09:56:45</t>
  </si>
  <si>
    <t>DM-15/2 KEÇİLİKÖY 45-71-M00646__73755557_73755557</t>
  </si>
  <si>
    <t>18.01.2022 15:25:40</t>
  </si>
  <si>
    <t>18.01.2022 17:43:22</t>
  </si>
  <si>
    <t>TR-1 (DM-5/1) 35-19-M00001_956693332_956693332</t>
  </si>
  <si>
    <t>13.01.2022 10:32:22</t>
  </si>
  <si>
    <t>13.01.2022 18:25:32</t>
  </si>
  <si>
    <t>YILMAZ İM 45-78-A00003_AYTEKİN ŞENER L01_2108825</t>
  </si>
  <si>
    <t>31.01.2022 00:23:00</t>
  </si>
  <si>
    <t>31.01.2022 01:58:52</t>
  </si>
  <si>
    <t>GÖLBAŞI TR-3 45-86-M00302_915852605_915852605</t>
  </si>
  <si>
    <t>18.01.2022 18:22:34</t>
  </si>
  <si>
    <t>18.01.2022 19:36:02</t>
  </si>
  <si>
    <t>ELİFLİ TR-1 35-20-L00107_DIREK TIPI TRAFO HUCRESI H01_2100791</t>
  </si>
  <si>
    <t>13.01.2022 06:16:47</t>
  </si>
  <si>
    <t>13.01.2022 10:46:00</t>
  </si>
  <si>
    <t>TR-29 35-24-L00029_KINIK TR-18 L01_72094587</t>
  </si>
  <si>
    <t>06.01.2022 09:00:07</t>
  </si>
  <si>
    <t>06.01.2022 09:07:00</t>
  </si>
  <si>
    <t>DM-2/2 35-28-M00128_TR-90 M01_83507415</t>
  </si>
  <si>
    <t>13.01.2022 14:50:45</t>
  </si>
  <si>
    <t>13.01.2022 15:37:08</t>
  </si>
  <si>
    <t>GÖBELLER TR-1 35-16-M00110_47479289_56396030_56396030</t>
  </si>
  <si>
    <t>27.01.2022 19:00:44</t>
  </si>
  <si>
    <t>27.01.2022 20:19:04</t>
  </si>
  <si>
    <t>ULUKENT KÖK-15 35-28-M00070_ULUKENT-6/7 M04_66524930</t>
  </si>
  <si>
    <t>11.01.2022 19:58:01</t>
  </si>
  <si>
    <t>11.01.2022 20:52:14</t>
  </si>
  <si>
    <t>YENİŞEHİR TR-3 35-31-L00113_35-31-L00113_2363998</t>
  </si>
  <si>
    <t>07.01.2022 16:16:00</t>
  </si>
  <si>
    <t>KÜÇÜKAVULCUK TR-3 35-15-L01099_953038456_953038456</t>
  </si>
  <si>
    <t>28.01.2022 17:21:00</t>
  </si>
  <si>
    <t>28.01.2022 19:49:44</t>
  </si>
  <si>
    <t>TR-93 35-17-M00093_11901905 tr/9-e1_5808600</t>
  </si>
  <si>
    <t>12.01.2022 16:12:58</t>
  </si>
  <si>
    <t>12.01.2022 17:19:13</t>
  </si>
  <si>
    <t>K-4040 35-02-K04040_913478032_913478032</t>
  </si>
  <si>
    <t>18.01.2022 11:18:39</t>
  </si>
  <si>
    <t>18.01.2022 13:23:14</t>
  </si>
  <si>
    <t>ÇINARDİBİ KÖK 35-20-M00069_KARAKUYU KÖK M01_66050708</t>
  </si>
  <si>
    <t>05.01.2022 09:02:24</t>
  </si>
  <si>
    <t>05.01.2022 09:03:05</t>
  </si>
  <si>
    <t>MENDERES DM-2/TR-1 35-22-M00300_KÖYLER-1 M15_2095712</t>
  </si>
  <si>
    <t>06.01.2022 10:58:45</t>
  </si>
  <si>
    <t>06.01.2022 11:01:05</t>
  </si>
  <si>
    <t>K-786 35-01-K00786_DIREK TIPI TRAFO HUCRESI H01_2049157</t>
  </si>
  <si>
    <t>19.01.2022 09:01:18</t>
  </si>
  <si>
    <t>19.01.2022 21:00:23</t>
  </si>
  <si>
    <t>K-4032 35-01-K04032_B_60982253_60982253</t>
  </si>
  <si>
    <t>25.01.2022 00:46:17</t>
  </si>
  <si>
    <t>TR-1/80 45-72-M00080_TR-1/80 M04_2101278</t>
  </si>
  <si>
    <t>11.01.2022 01:38:00</t>
  </si>
  <si>
    <t>11.01.2022 02:19:45</t>
  </si>
  <si>
    <t>15.01.2022 17:04:46</t>
  </si>
  <si>
    <t>15.01.2022 18:46:17</t>
  </si>
  <si>
    <t>ERZE AMBALAJ KÖK 35-27-M00086_HatBaşıAyırıcı_72037269 M04_72037269</t>
  </si>
  <si>
    <t>29.01.2022 10:01:15</t>
  </si>
  <si>
    <t>29.01.2022 11:46:08</t>
  </si>
  <si>
    <t>DEREBAŞI TR-10 35-29-L00259_95000096420_95000096420</t>
  </si>
  <si>
    <t>31.01.2022 14:40:39</t>
  </si>
  <si>
    <t>31.01.2022 17:11:30</t>
  </si>
  <si>
    <t>BÜYÜKAVULCUK TR-1 35-15-L00701_A_56373076_56373076</t>
  </si>
  <si>
    <t>23.01.2022 11:29:26</t>
  </si>
  <si>
    <t>23.01.2022 14:25:13</t>
  </si>
  <si>
    <t>23.01.2022 11:36:33</t>
  </si>
  <si>
    <t>23.01.2022 17:56:26</t>
  </si>
  <si>
    <t>HİLAL KLASİK TM 35-01-A00011_GÜRÇEŞME M12_2313922</t>
  </si>
  <si>
    <t>20.01.2022 11:50:55</t>
  </si>
  <si>
    <t>20.01.2022 12:16:54</t>
  </si>
  <si>
    <t>L-266 35-18-L00266_A_56369139_56369139</t>
  </si>
  <si>
    <t>31.01.2022 12:04:49</t>
  </si>
  <si>
    <t>31.01.2022 14:11:03</t>
  </si>
  <si>
    <t>20.01.2022 09:52:27</t>
  </si>
  <si>
    <t>20.01.2022 12:07:15</t>
  </si>
  <si>
    <t>ÇAMURHAMAMI KÖK 45-78-L00230_YENİKÖY L03_2327767</t>
  </si>
  <si>
    <t>24.01.2022 01:06:08</t>
  </si>
  <si>
    <t>24.01.2022 03:08:22</t>
  </si>
  <si>
    <t>M-3122 35-10-M03122_98096165_98096165</t>
  </si>
  <si>
    <t>02.01.2022 17:28:55</t>
  </si>
  <si>
    <t>02.01.2022 18:30:55</t>
  </si>
  <si>
    <t>TEKBIÇAKLAR TR-2 35-31-L00243_35-31-L00243_2365457</t>
  </si>
  <si>
    <t>26.01.2022 14:25:16</t>
  </si>
  <si>
    <t>26.01.2022 20:20:46</t>
  </si>
  <si>
    <t>K-681 35-04-K00681_TRAFO K03_2070731</t>
  </si>
  <si>
    <t>23.01.2022 06:52:12</t>
  </si>
  <si>
    <t>23.01.2022 11:33:00</t>
  </si>
  <si>
    <t>K-4259 35-01-K04259_35-01-K04259_2351893</t>
  </si>
  <si>
    <t>11.01.2022 18:00:05</t>
  </si>
  <si>
    <t>11.01.2022 18:15:08</t>
  </si>
  <si>
    <t>K-444 35-02-K00444__72371800_72371800</t>
  </si>
  <si>
    <t>07.01.2022 13:10:16</t>
  </si>
  <si>
    <t>07.01.2022 15:23:27</t>
  </si>
  <si>
    <t>FİKRİ KOÇTÜRK-2 45-71-M00789_45-71-M00789_2354854</t>
  </si>
  <si>
    <t>25.01.2022 12:53:00</t>
  </si>
  <si>
    <t>25.01.2022 19:02:10</t>
  </si>
  <si>
    <t>K-633 35-02-K00633_K-259 K01_2034347</t>
  </si>
  <si>
    <t>31.01.2022 03:47:00</t>
  </si>
  <si>
    <t>31.01.2022 05:30:45</t>
  </si>
  <si>
    <t>26.01.2022 09:44:27</t>
  </si>
  <si>
    <t>26.01.2022 10:28:00</t>
  </si>
  <si>
    <t>KEMALİYE DM (TR-1) 45-73-M00150_ALAŞEHİR GİRİŞ PİYADELER KÖKDEN M08_66715924</t>
  </si>
  <si>
    <t>22.01.2022 17:11:44</t>
  </si>
  <si>
    <t>22.01.2022 18:09:00</t>
  </si>
  <si>
    <t>M-1375 35-02-M01375_913406425_913406425</t>
  </si>
  <si>
    <t>28.01.2022 09:53:12</t>
  </si>
  <si>
    <t>28.01.2022 15:40:09</t>
  </si>
  <si>
    <t>TR-33 45-77-L00033_945489421_945489421</t>
  </si>
  <si>
    <t>11.01.2022 22:57:42</t>
  </si>
  <si>
    <t>12.01.2022 00:00:00</t>
  </si>
  <si>
    <t>SOMA TR-14/2 45-82-M00091_945527369_945527369</t>
  </si>
  <si>
    <t>24.01.2022 16:48:44</t>
  </si>
  <si>
    <t>24.01.2022 19:01:31</t>
  </si>
  <si>
    <t>HACIRAHMANLAR TARIMSAL SULAMA ÖZEL KÖK 45-80-M02000Ö_HACIRAHMANLI TST-1 M02_2323505</t>
  </si>
  <si>
    <t>07.01.2022 16:48:48</t>
  </si>
  <si>
    <t>07.01.2022 18:54:40</t>
  </si>
  <si>
    <t>NARINCALISÜLEYMAN TR 45-77-L00209_45-77-L00209_2375232</t>
  </si>
  <si>
    <t>04.01.2022 12:04:26</t>
  </si>
  <si>
    <t>04.01.2022 15:19:00</t>
  </si>
  <si>
    <t>BEYDERE KÖK 45-71-M00128_ESKİ YENİKÖY M09_50217229</t>
  </si>
  <si>
    <t>22.01.2022 13:56:58</t>
  </si>
  <si>
    <t>22.01.2022 20:06:32</t>
  </si>
  <si>
    <t>M-331 35-02-M00331_962687265_962687265</t>
  </si>
  <si>
    <t>28.01.2022 07:56:30</t>
  </si>
  <si>
    <t>28.01.2022 09:48:21</t>
  </si>
  <si>
    <t>TR-137 35-16-L00137_D D02_66178390</t>
  </si>
  <si>
    <t>06.01.2022 20:31:44</t>
  </si>
  <si>
    <t>07.01.2022 00:10:51</t>
  </si>
  <si>
    <t>TR-2/3 45-83-L00003_95000002730_95000002730</t>
  </si>
  <si>
    <t>20.01.2022 15:35:06</t>
  </si>
  <si>
    <t>20.01.2022 16:50:46</t>
  </si>
  <si>
    <t>ÜÇPINAR TR-6 45-71-M01538_45-71-M01538_2371348</t>
  </si>
  <si>
    <t>08.01.2022 23:07:38</t>
  </si>
  <si>
    <t>08.01.2022 23:49:37</t>
  </si>
  <si>
    <t>L-217 35-18-L00217_950451856_950451856</t>
  </si>
  <si>
    <t>02.01.2022 12:46:12</t>
  </si>
  <si>
    <t>02.01.2022 14:45:15</t>
  </si>
  <si>
    <t>L-336 REİSDERE 35-18-L00336_10831629_56355163_56355163</t>
  </si>
  <si>
    <t>08.01.2022 22:03:19</t>
  </si>
  <si>
    <t>09.01.2022 00:55:43</t>
  </si>
  <si>
    <t>09.01.2022 14:35:16</t>
  </si>
  <si>
    <t>09.01.2022 15:42:29</t>
  </si>
  <si>
    <t>L-55 ÖZMET 35-14-L00055_95000151187_95000151187</t>
  </si>
  <si>
    <t>18.01.2022 13:24:46</t>
  </si>
  <si>
    <t>18.01.2022 15:20:05</t>
  </si>
  <si>
    <t>DAĞKIZILCA-5 35-26-M00504_956610245_956610245</t>
  </si>
  <si>
    <t>22.01.2022 20:28:01</t>
  </si>
  <si>
    <t>22.01.2022 22:33:36</t>
  </si>
  <si>
    <t>SAKARLI KÖK 45-76-M00046_KOCAİSKAN M03_72214509</t>
  </si>
  <si>
    <t>02.01.2022 14:07:30</t>
  </si>
  <si>
    <t>02.01.2022 14:08:30</t>
  </si>
  <si>
    <t>K-3103 35-10-K03103_912641423_912641423</t>
  </si>
  <si>
    <t>25.01.2022 15:45:24</t>
  </si>
  <si>
    <t>25.01.2022 16:32:00</t>
  </si>
  <si>
    <t>K-379 35-01-K00379_912941365_912941365</t>
  </si>
  <si>
    <t>09.01.2022 14:00:37</t>
  </si>
  <si>
    <t>09.01.2022 16:18:51</t>
  </si>
  <si>
    <t>TR-144 35-16-L00144_953317660_953317660</t>
  </si>
  <si>
    <t>13.01.2022 17:53:55</t>
  </si>
  <si>
    <t>13.01.2022 21:12:58</t>
  </si>
  <si>
    <t>06.01.2022 16:07:55</t>
  </si>
  <si>
    <t>06.01.2022 18:55:52</t>
  </si>
  <si>
    <t>M-1258 35-03-M01258_35-03-M01258_2346877</t>
  </si>
  <si>
    <t>15.01.2022 11:51:30</t>
  </si>
  <si>
    <t>15.01.2022 12:18:55</t>
  </si>
  <si>
    <t>TR-27/A 45-77-L00013__75407054_75407054</t>
  </si>
  <si>
    <t>03.01.2022 11:15:00</t>
  </si>
  <si>
    <t>03.01.2022 17:35:46</t>
  </si>
  <si>
    <t>M-3048(YATIRIM REZERVE) 35-04-M03048_D_56371959_56371959</t>
  </si>
  <si>
    <t>13.01.2022 19:28:11</t>
  </si>
  <si>
    <t>13.01.2022 21:06:26</t>
  </si>
  <si>
    <t>BİMEYKO TR-5 35-30-M00052_966362629_966362629</t>
  </si>
  <si>
    <t>31.01.2022 12:26:36</t>
  </si>
  <si>
    <t>31.01.2022 15:32:53</t>
  </si>
  <si>
    <t>YENİ ŞAKRAN TR-19 35-17-M00216_950307988_950307988</t>
  </si>
  <si>
    <t>25.01.2022 18:57:42</t>
  </si>
  <si>
    <t>25.01.2022 20:19:36</t>
  </si>
  <si>
    <t>KİPA DM 35-26-M00283_HAVAI HAT DM-4 M03_2122331</t>
  </si>
  <si>
    <t>06.01.2022 13:00:03</t>
  </si>
  <si>
    <t>06.01.2022 13:52:50</t>
  </si>
  <si>
    <t>KARAAĞAÇLI TR-3 45-71-M01083_953213091_953213091</t>
  </si>
  <si>
    <t>15.01.2022 18:38:05</t>
  </si>
  <si>
    <t>15.01.2022 21:04:33</t>
  </si>
  <si>
    <t>EMİRALEM TR-16 35-28-M00234_953396189_953396189</t>
  </si>
  <si>
    <t>02.01.2022 18:43:24</t>
  </si>
  <si>
    <t>02.01.2022 19:24:04</t>
  </si>
  <si>
    <t>CENKYERİ TR-5 45-82-M00253_45-82-M00253_2372060</t>
  </si>
  <si>
    <t>13.01.2022 15:44:55</t>
  </si>
  <si>
    <t>13.01.2022 20:44:24</t>
  </si>
  <si>
    <t>KIRAN KÖYÜ TR-1 45-75-M00187_45-75-M00187_2372956</t>
  </si>
  <si>
    <t>18.01.2022 09:40:42</t>
  </si>
  <si>
    <t>18.01.2022 17:46:57</t>
  </si>
  <si>
    <t>ÇİFTLİK İM 35-18-A00003_SAĞLIKÇILAR L06_2307805</t>
  </si>
  <si>
    <t>28.01.2022 11:06:05</t>
  </si>
  <si>
    <t>28.01.2022 16:35:56</t>
  </si>
  <si>
    <t>TR-103 MEZARLIK YOLU 35-26-M00103_956600519_956600519</t>
  </si>
  <si>
    <t>15.01.2022 17:59:00</t>
  </si>
  <si>
    <t>15.01.2022 18:40:04</t>
  </si>
  <si>
    <t>DM-2/3 ESKİ ANIT YANI 35-18-L00581_950453818_950453818</t>
  </si>
  <si>
    <t>09.01.2022 18:43:21</t>
  </si>
  <si>
    <t>09.01.2022 20:14:57</t>
  </si>
  <si>
    <t>M-2707 35-02-M02707_A_77269404_77269404</t>
  </si>
  <si>
    <t>25.01.2022 20:37:38</t>
  </si>
  <si>
    <t>25.01.2022 22:07:22</t>
  </si>
  <si>
    <t>TR-10 ( ALİ ÇOK SULAMA GRUBU ) 35-27-M00010_98781537_98781537</t>
  </si>
  <si>
    <t>12.01.2022 08:19:00</t>
  </si>
  <si>
    <t>12.01.2022 09:38:36</t>
  </si>
  <si>
    <t>YUKARI ÇOBANİSA TR-1 45-71-M00626_DIREK TIPI TRAFO HUCRESI H01_2077127</t>
  </si>
  <si>
    <t>20.01.2022 14:07:58</t>
  </si>
  <si>
    <t>20.01.2022 16:36:16</t>
  </si>
  <si>
    <t>SUDELİĞİ KÖK 45-72-L00111_DİNGİLLER ÇIKIŞI L03_66544651</t>
  </si>
  <si>
    <t>13.01.2022 09:17:41</t>
  </si>
  <si>
    <t>13.01.2022 17:49:00</t>
  </si>
  <si>
    <t>ASLANLAR TR-4 35-26-L00147_956606427_956606427</t>
  </si>
  <si>
    <t>03.01.2022 09:47:27</t>
  </si>
  <si>
    <t>03.01.2022 11:57:40</t>
  </si>
  <si>
    <t>TR-99 ZEYTİNALANI 35-19-L00099_956700411_956700411</t>
  </si>
  <si>
    <t>03.01.2022 19:20:32</t>
  </si>
  <si>
    <t>03.01.2022 21:25:00</t>
  </si>
  <si>
    <t>HACIHALİLLER TR-4 45-71-M01783_A_56391125_56391125</t>
  </si>
  <si>
    <t>06.01.2022 10:20:00</t>
  </si>
  <si>
    <t>06.01.2022 11:41:05</t>
  </si>
  <si>
    <t>K-2312 35-03-K02312_TRF-1 K03_41939498</t>
  </si>
  <si>
    <t>20.01.2022 08:19:42</t>
  </si>
  <si>
    <t>20.01.2022 10:04:00</t>
  </si>
  <si>
    <t>OTOYOL DM 45-80-M02917_APPAK M01_72022605</t>
  </si>
  <si>
    <t>30.01.2022 10:17:26</t>
  </si>
  <si>
    <t>30.01.2022 11:07:19</t>
  </si>
  <si>
    <t>DM-20 45-71-M00273_TR-89 ÇAPRA M04_2070235</t>
  </si>
  <si>
    <t>13.01.2022 14:45:54</t>
  </si>
  <si>
    <t>13.01.2022 15:24:01</t>
  </si>
  <si>
    <t>PAYAMLI M-7 35-25-M00179_35-25-M00179_72068229</t>
  </si>
  <si>
    <t>17.01.2022 17:00:17</t>
  </si>
  <si>
    <t>17.01.2022 17:30:45</t>
  </si>
  <si>
    <t>M-500 (DM-3/2) 35-17-M00500_TR-24 M02_58060398</t>
  </si>
  <si>
    <t>05.01.2022 09:49:24</t>
  </si>
  <si>
    <t>05.01.2022 10:13:25</t>
  </si>
  <si>
    <t>K-1862 35-09-K01862_K-1879 K03_47246215</t>
  </si>
  <si>
    <t>27.01.2022 19:53:54</t>
  </si>
  <si>
    <t>28.01.2022 00:53:04</t>
  </si>
  <si>
    <t>DM-18/08 45-71-M00257_C_56399227_56399227</t>
  </si>
  <si>
    <t>12.01.2022 00:45:00</t>
  </si>
  <si>
    <t>12.01.2022 05:05:17</t>
  </si>
  <si>
    <t>15.01.2022 13:48:54</t>
  </si>
  <si>
    <t>15.01.2022 14:43:58</t>
  </si>
  <si>
    <t>K-3591 35-01-K03591_A_56373234_56373234</t>
  </si>
  <si>
    <t>23.01.2022 14:44:52</t>
  </si>
  <si>
    <t>23.01.2022 20:38:12</t>
  </si>
  <si>
    <t>YAZIBAŞI DM-6 35-26-M00634_DM-4 M04_2116917</t>
  </si>
  <si>
    <t>16.01.2022 10:37:46</t>
  </si>
  <si>
    <t>16.01.2022 10:42:00</t>
  </si>
  <si>
    <t>L-39 35-14-L00039_7259663_56374902_56374902</t>
  </si>
  <si>
    <t>24.01.2022 09:24:00</t>
  </si>
  <si>
    <t>24.01.2022 12:11:06</t>
  </si>
  <si>
    <t>TR-2 35-27-M00002_910052291_910052291</t>
  </si>
  <si>
    <t>25.01.2022 13:57:23</t>
  </si>
  <si>
    <t>25.01.2022 15:34:51</t>
  </si>
  <si>
    <t>DM-9/TR-1 45-72-M00628_956503871_956503871</t>
  </si>
  <si>
    <t>05.01.2022 11:13:23</t>
  </si>
  <si>
    <t>05.01.2022 12:26:18</t>
  </si>
  <si>
    <t>23.01.2022 11:12:01</t>
  </si>
  <si>
    <t>23.01.2022 11:55:19</t>
  </si>
  <si>
    <t>ÜÇPINAR TR-6 45-71-M01538_B_56363700_56363700</t>
  </si>
  <si>
    <t>15.01.2022 14:09:24</t>
  </si>
  <si>
    <t>15.01.2022 17:58:01</t>
  </si>
  <si>
    <t>FOÇA TR-46 35-23-L00046_35-23-L00046_72144797</t>
  </si>
  <si>
    <t>25.01.2022 04:13:00</t>
  </si>
  <si>
    <t>25.01.2022 04:36:54</t>
  </si>
  <si>
    <t>TARIMSAL SULAMA TR-40 45-85-L00164_DIREK TIPI TRAFO HUCRESI H01_2090908</t>
  </si>
  <si>
    <t>05.01.2022 16:08:02</t>
  </si>
  <si>
    <t>05.01.2022 18:16:45</t>
  </si>
  <si>
    <t>DURASILLI TR-24 45-78-M01138_TR-26 M01_2328925</t>
  </si>
  <si>
    <t>24.01.2022 07:26:30</t>
  </si>
  <si>
    <t>24.01.2022 09:17:00</t>
  </si>
  <si>
    <t>KIRDAMLARI BOĞAZİÇİ TR-1 45-78-M00474_49232829_56392960_56392960</t>
  </si>
  <si>
    <t>02.01.2022 16:23:06</t>
  </si>
  <si>
    <t>02.01.2022 17:03:47</t>
  </si>
  <si>
    <t>SELENDİ DM 45-81-M00001_SATILMIŞ M14_2079214</t>
  </si>
  <si>
    <t>08.01.2022 16:40:37</t>
  </si>
  <si>
    <t>08.01.2022 16:41:09</t>
  </si>
  <si>
    <t>GÖKYAKA TR-1 35-27-M00978_A_56382666_56382666</t>
  </si>
  <si>
    <t>13.01.2022 11:11:53</t>
  </si>
  <si>
    <t>13.01.2022 13:08:30</t>
  </si>
  <si>
    <t>03.01.2022 12:46:10</t>
  </si>
  <si>
    <t>03.01.2022 13:57:24</t>
  </si>
  <si>
    <t>ÇAMLICA KÖK 45-81-M00048_ÇANSA M01_71996148</t>
  </si>
  <si>
    <t>21.01.2022 09:06:14</t>
  </si>
  <si>
    <t>21.01.2022 09:49:30</t>
  </si>
  <si>
    <t>KAYALIOĞLU TR-8 45-72-L00073_956493332_956493332</t>
  </si>
  <si>
    <t>16.01.2022 23:55:33</t>
  </si>
  <si>
    <t>17.01.2022 01:08:05</t>
  </si>
  <si>
    <t>ZEYTİNLER TR-1 35-19-M00207_35-19-M00207_2366224</t>
  </si>
  <si>
    <t>31.01.2022 11:33:51</t>
  </si>
  <si>
    <t>31.01.2022 14:14:39</t>
  </si>
  <si>
    <t>K-208 35-02-K00208_35-02-K00208_2377117</t>
  </si>
  <si>
    <t>20.01.2022 16:15:13</t>
  </si>
  <si>
    <t>20.01.2022 16:58:35</t>
  </si>
  <si>
    <t>M-2925 35-03-M02925_H_56367303_56367303</t>
  </si>
  <si>
    <t>16.01.2022 17:31:44</t>
  </si>
  <si>
    <t>16.01.2022 18:16:18</t>
  </si>
  <si>
    <t>AYVACIK TR-1 45-71-M00787_A_56399620_56399620</t>
  </si>
  <si>
    <t>25.01.2022 18:44:44</t>
  </si>
  <si>
    <t>25.01.2022 23:52:28</t>
  </si>
  <si>
    <t>13.01.2022 20:59:05</t>
  </si>
  <si>
    <t>13.01.2022 22:35:26</t>
  </si>
  <si>
    <t>14.01.2022 15:27:29</t>
  </si>
  <si>
    <t>14.01.2022 19:43:52</t>
  </si>
  <si>
    <t>M-2475(YATIRIM REZERVE) 35-02-M02475_913305209_913305209</t>
  </si>
  <si>
    <t>24.01.2022 12:14:00</t>
  </si>
  <si>
    <t>24.01.2022 13:51:23</t>
  </si>
  <si>
    <t>EYKO TR-5 35-30-M00031_D_56380185_56380185</t>
  </si>
  <si>
    <t>25.01.2022 07:42:35</t>
  </si>
  <si>
    <t>25.01.2022 10:22:44</t>
  </si>
  <si>
    <t>L-27 35-14-L00027_A A01_5850251</t>
  </si>
  <si>
    <t>29.01.2022 17:59:00</t>
  </si>
  <si>
    <t>29.01.2022 19:34:02</t>
  </si>
  <si>
    <t>DOĞANBEY KÖK 35-14-M00100_DOĞANKENT SİTESİ M02_80639781</t>
  </si>
  <si>
    <t>08.01.2022 18:04:41</t>
  </si>
  <si>
    <t>08.01.2022 21:00:39</t>
  </si>
  <si>
    <t>GÜZELKÖY TR 45-71-M00984_44426466_56387834_56387834</t>
  </si>
  <si>
    <t>13.01.2022 17:07:59</t>
  </si>
  <si>
    <t>14.01.2022 02:06:54</t>
  </si>
  <si>
    <t>DM-6/28 35-28-M00752_953385650_953385650</t>
  </si>
  <si>
    <t>19.01.2022 14:28:35</t>
  </si>
  <si>
    <t>19.01.2022 17:21:10</t>
  </si>
  <si>
    <t>K-1357 35-07-K01357_K-910 K01_2076846</t>
  </si>
  <si>
    <t>07.01.2022 09:09:56</t>
  </si>
  <si>
    <t>07.01.2022 17:50:37</t>
  </si>
  <si>
    <t>GEDİK KATRANDERE TR-2 35-31-L00133_47845313_56391892_56391892</t>
  </si>
  <si>
    <t>25.01.2022 08:16:46</t>
  </si>
  <si>
    <t>25.01.2022 09:12:05</t>
  </si>
  <si>
    <t>TR-35 35-19-L00035_956664075_956664075</t>
  </si>
  <si>
    <t>08.01.2022 18:58:03</t>
  </si>
  <si>
    <t>09.01.2022 03:37:10</t>
  </si>
  <si>
    <t>KARABURÇ SARIYER TR-12 35-31-L00270_956578349_956578349</t>
  </si>
  <si>
    <t>12.01.2022 17:12:07</t>
  </si>
  <si>
    <t>12.01.2022 18:06:07</t>
  </si>
  <si>
    <t>21.01.2022 11:36:00</t>
  </si>
  <si>
    <t>21.01.2022 19:02:07</t>
  </si>
  <si>
    <t>13.01.2022 17:21:13</t>
  </si>
  <si>
    <t>13.01.2022 20:48:41</t>
  </si>
  <si>
    <t>TR-24 35-15-L00024_TR-165 L04_66866794</t>
  </si>
  <si>
    <t>10.01.2022 14:37:26</t>
  </si>
  <si>
    <t>10.01.2022 15:51:30</t>
  </si>
  <si>
    <t>26.01.2022 16:19:37</t>
  </si>
  <si>
    <t>26.01.2022 18:17:50</t>
  </si>
  <si>
    <t>SİYEKLİ KÖK 45-71-M00185_MALDAN M05_72256924</t>
  </si>
  <si>
    <t>14.01.2022 10:39:40</t>
  </si>
  <si>
    <t>14.01.2022 10:43:31</t>
  </si>
  <si>
    <t>MURADİYE DM 45-71-M00006_DM-4 KÜÇÜK ÖLÇEKLİ SAN. SİTESİ M10_2077010</t>
  </si>
  <si>
    <t>01.01.2022 08:37:19</t>
  </si>
  <si>
    <t>01.01.2022 09:28:52</t>
  </si>
  <si>
    <t>M-1255 35-01-M01255_911079669_911079669</t>
  </si>
  <si>
    <t>26.01.2022 14:50:06</t>
  </si>
  <si>
    <t>26.01.2022 18:32:28</t>
  </si>
  <si>
    <t>19.01.2022 16:16:00</t>
  </si>
  <si>
    <t>19.01.2022 17:23:46</t>
  </si>
  <si>
    <t>GÖKÇEÖREN KÖK 45-77-M00024_GÖKÇEÖREN TR-1 M01_72216585</t>
  </si>
  <si>
    <t>07.01.2022 15:10:56</t>
  </si>
  <si>
    <t>07.01.2022 15:11:46</t>
  </si>
  <si>
    <t>APAK TR-1 45-80-M00126_95001180321_95001180321</t>
  </si>
  <si>
    <t>22.01.2022 12:56:11</t>
  </si>
  <si>
    <t>22.01.2022 14:21:35</t>
  </si>
  <si>
    <t>MORDOĞAN İM 35-21-A00002_KARABURUN 15,8 (MORDOĞAN KÖYLER) L12_2039282</t>
  </si>
  <si>
    <t>13.01.2022 09:46:00</t>
  </si>
  <si>
    <t>13.01.2022 11:24:32</t>
  </si>
  <si>
    <t>30.01.2022 14:31:38</t>
  </si>
  <si>
    <t>30.01.2022 15:53:16</t>
  </si>
  <si>
    <t>M-3253(YATIRIM REZERVE) 35-04-M03253_E_56382032_56382032</t>
  </si>
  <si>
    <t>26.01.2022 11:20:25</t>
  </si>
  <si>
    <t>26.01.2022 14:01:29</t>
  </si>
  <si>
    <t>TR-62 35-19-L00062_956695995_956695995</t>
  </si>
  <si>
    <t>10.01.2022 14:15:20</t>
  </si>
  <si>
    <t>10.01.2022 17:48:31</t>
  </si>
  <si>
    <t>_D_56393689_56393689</t>
  </si>
  <si>
    <t>15.01.2022 09:32:24</t>
  </si>
  <si>
    <t>15.01.2022 17:32:18</t>
  </si>
  <si>
    <t>12.01.2022 13:04:43</t>
  </si>
  <si>
    <t>12.01.2022 13:40:43</t>
  </si>
  <si>
    <t>YAHŞELLİ TR-8 35-28-M00731_A_56354111_56354111</t>
  </si>
  <si>
    <t>13.01.2022 09:48:22</t>
  </si>
  <si>
    <t>13.01.2022 12:31:06</t>
  </si>
  <si>
    <t>TEKKEDERE DM 35-16-M00137_YENİKENT M03_2118717</t>
  </si>
  <si>
    <t>22.01.2022 07:47:30</t>
  </si>
  <si>
    <t>22.01.2022 09:30:00</t>
  </si>
  <si>
    <t>TR-70 KADİR ÇAKIR GRB. 35-15-L00070_B_56368652_56368652</t>
  </si>
  <si>
    <t>26.01.2022 15:21:08</t>
  </si>
  <si>
    <t>26.01.2022 17:56:59</t>
  </si>
  <si>
    <t>KARABULU KÖK 35-31-L00227_HatBaşıAyırıcı_66315077 L03_66315077</t>
  </si>
  <si>
    <t>01.01.2022 15:41:13</t>
  </si>
  <si>
    <t>01.01.2022 18:34:41</t>
  </si>
  <si>
    <t>GÜLBAHÇE TR-278 35-19-L00278_A_56371447_56371447</t>
  </si>
  <si>
    <t>07.01.2022 14:23:11</t>
  </si>
  <si>
    <t>07.01.2022 17:14:59</t>
  </si>
  <si>
    <t>TİRE TR-6 35-29-L00006_950336787_950336787</t>
  </si>
  <si>
    <t>05.01.2022 10:10:52</t>
  </si>
  <si>
    <t>05.01.2022 14:20:00</t>
  </si>
  <si>
    <t>K-3443 35-01-K03443_911824443_911824443</t>
  </si>
  <si>
    <t>17.01.2022 18:06:30</t>
  </si>
  <si>
    <t>17.01.2022 21:19:05</t>
  </si>
  <si>
    <t>OĞLANANASI TR-8 35-22-M00261_C_56353751_56353751</t>
  </si>
  <si>
    <t>04.01.2022 07:57:52</t>
  </si>
  <si>
    <t>04.01.2022 10:40:47</t>
  </si>
  <si>
    <t>KARABAĞLAR TM 35-01-A00012_BARIŞ M07_2310964</t>
  </si>
  <si>
    <t>26.01.2022 20:38:26</t>
  </si>
  <si>
    <t>04.01.2022 10:45:52</t>
  </si>
  <si>
    <t>04.01.2022 11:42:45</t>
  </si>
  <si>
    <t>K-144 35-02-K00144_D_56383096_56383096</t>
  </si>
  <si>
    <t>24.01.2022 13:03:08</t>
  </si>
  <si>
    <t>24.01.2022 17:26:34</t>
  </si>
  <si>
    <t>YENİKÖY TR-1 45-73-M00252_945668646_945668646</t>
  </si>
  <si>
    <t>31.01.2022 15:40:12</t>
  </si>
  <si>
    <t>31.01.2022 16:55:02</t>
  </si>
  <si>
    <t>KONURCA HACI HURŞİTLER TR-1 45-77-M00107_ H_61326288</t>
  </si>
  <si>
    <t>28.01.2022 19:14:00</t>
  </si>
  <si>
    <t>28.01.2022 22:28:27</t>
  </si>
  <si>
    <t>TR-115 35-26-M00115_TR-107 M02_65974250</t>
  </si>
  <si>
    <t>16.01.2022 10:10:21</t>
  </si>
  <si>
    <t>16.01.2022 15:18:11</t>
  </si>
  <si>
    <t>K-3585 35-01-K03585_A_56378190_56378190</t>
  </si>
  <si>
    <t>24.01.2022 08:58:48</t>
  </si>
  <si>
    <t>24.01.2022 09:48:17</t>
  </si>
  <si>
    <t>M-254 35-09-M00254_B_56355938_56355938</t>
  </si>
  <si>
    <t>12.01.2022 15:15:22</t>
  </si>
  <si>
    <t>12.01.2022 17:47:34</t>
  </si>
  <si>
    <t>K-421 35-01-K00421_912733032_912733032</t>
  </si>
  <si>
    <t>29.01.2022 21:47:30</t>
  </si>
  <si>
    <t>29.01.2022 22:54:13</t>
  </si>
  <si>
    <t>M-1149 35-09-M01149_M-538 M07_47615744</t>
  </si>
  <si>
    <t>17.01.2022 12:58:00</t>
  </si>
  <si>
    <t>17.01.2022 13:58:09</t>
  </si>
  <si>
    <t>03.01.2022 14:57:40</t>
  </si>
  <si>
    <t>03.01.2022 17:31:59</t>
  </si>
  <si>
    <t>L-428 35-18-L00428_950452681_950452681</t>
  </si>
  <si>
    <t>06.01.2022 09:43:43</t>
  </si>
  <si>
    <t>06.01.2022 11:04:27</t>
  </si>
  <si>
    <t>DM-2/3 ESKİ ANIT YANI 35-18-L00581_950454775_950454775</t>
  </si>
  <si>
    <t>19.01.2022 11:03:02</t>
  </si>
  <si>
    <t>19.01.2022 20:29:29</t>
  </si>
  <si>
    <t>AKÇAKÖY TR-1 45-71-M01662_953199582_953199582</t>
  </si>
  <si>
    <t>01.01.2022 13:59:44</t>
  </si>
  <si>
    <t>01.01.2022 15:34:13</t>
  </si>
  <si>
    <t>10.01.2022 04:12:41</t>
  </si>
  <si>
    <t>10.01.2022 04:13:09</t>
  </si>
  <si>
    <t>K-820 35-04-K00820_A_56382399_56382399</t>
  </si>
  <si>
    <t>13.01.2022 11:18:08</t>
  </si>
  <si>
    <t>13.01.2022 13:16:53</t>
  </si>
  <si>
    <t>16.01.2022 18:03:56</t>
  </si>
  <si>
    <t>16.01.2022 18:58:11</t>
  </si>
  <si>
    <t>25.01.2022 10:03:04</t>
  </si>
  <si>
    <t>25.01.2022 11:36:28</t>
  </si>
  <si>
    <t>SANAYİ TR-4 35-14-M00307_956657555_956657555</t>
  </si>
  <si>
    <t>21.01.2022 15:51:42</t>
  </si>
  <si>
    <t>21.01.2022 17:48:40</t>
  </si>
  <si>
    <t>HOROZ GEDİĞİ TR-1 35-17-M00338_D_60983157_60983157</t>
  </si>
  <si>
    <t>29.01.2022 09:14:24</t>
  </si>
  <si>
    <t>29.01.2022 17:39:55</t>
  </si>
  <si>
    <t>SARUHANLI TR-24 45-80-M00024_B B01_5985723</t>
  </si>
  <si>
    <t>16.01.2022 16:50:47</t>
  </si>
  <si>
    <t>16.01.2022 20:14:31</t>
  </si>
  <si>
    <t>30.01.2022 11:18:30</t>
  </si>
  <si>
    <t>30.01.2022 11:28:56</t>
  </si>
  <si>
    <t>TR-1/61-A 45-72-M00623_45-72-M00623_79593972</t>
  </si>
  <si>
    <t>22.01.2022 10:01:56</t>
  </si>
  <si>
    <t>22.01.2022 10:59:32</t>
  </si>
  <si>
    <t>PAŞAKÖY TR-3 45-80-M00058_967153189_967153189</t>
  </si>
  <si>
    <t>18.01.2022 13:42:07</t>
  </si>
  <si>
    <t>18.01.2022 14:27:06</t>
  </si>
  <si>
    <t>İKİZTEPE KÖK 45-78-M00258_İKİZTEPE M03_66251203</t>
  </si>
  <si>
    <t>14.01.2022 14:40:03</t>
  </si>
  <si>
    <t>14.01.2022 16:45:46</t>
  </si>
  <si>
    <t>TAYTAN OFİS KÖK 45-78-M00314_HatBaşıAyırıcı_53140187 M06_53140187</t>
  </si>
  <si>
    <t>09.01.2022 16:58:06</t>
  </si>
  <si>
    <t>09.01.2022 18:58:20</t>
  </si>
  <si>
    <t>NİLSAN KÖK 35-26-M00725_HASUN SULAMA M06_65911192</t>
  </si>
  <si>
    <t>13.01.2022 08:35:09</t>
  </si>
  <si>
    <t>13.01.2022 10:48:00</t>
  </si>
  <si>
    <t>17.01.2022 10:55:04</t>
  </si>
  <si>
    <t>17.01.2022 12:07:52</t>
  </si>
  <si>
    <t>HAMZABEYLİ TR-1 45-71-M01771_A_56352563_56352563</t>
  </si>
  <si>
    <t>02.01.2022 15:29:30</t>
  </si>
  <si>
    <t>02.01.2022 18:09:35</t>
  </si>
  <si>
    <t>ALİBEYLİ TR-1 35-16-M00148_953322679_953322679</t>
  </si>
  <si>
    <t>22.01.2022 22:43:17</t>
  </si>
  <si>
    <t>22.01.2022 23:58:21</t>
  </si>
  <si>
    <t>M-51 ALAÇATI 35-18-M00051_11965598 E06_5794945</t>
  </si>
  <si>
    <t>AG Box Arızası</t>
  </si>
  <si>
    <t>19.01.2022 10:15:00</t>
  </si>
  <si>
    <t>19.01.2022 13:10:08</t>
  </si>
  <si>
    <t>L-280 35-18-L00280_950438472_950438472</t>
  </si>
  <si>
    <t>11.01.2022 16:34:27</t>
  </si>
  <si>
    <t>11.01.2022 18:18:25</t>
  </si>
  <si>
    <t>K-4718 CİNDİ CAN POLAT ÖZEL TR 35-04-K04718Ö_ H_72156803</t>
  </si>
  <si>
    <t>28.01.2022 12:08:42</t>
  </si>
  <si>
    <t>28.01.2022 15:13:30</t>
  </si>
  <si>
    <t>L-492 (BALANBAKA-1) 35-18-L00492_950435172_950435172</t>
  </si>
  <si>
    <t>07.01.2022 11:32:36</t>
  </si>
  <si>
    <t>07.01.2022 16:37:42</t>
  </si>
  <si>
    <t>24.01.2022 20:54:19</t>
  </si>
  <si>
    <t>24.01.2022 21:48:19</t>
  </si>
  <si>
    <t>YENİ BAĞARASI TR-4 35-23-M00210_42066964_56357373_56357373</t>
  </si>
  <si>
    <t>23.01.2022 20:02:34</t>
  </si>
  <si>
    <t>23.01.2022 20:38:48</t>
  </si>
  <si>
    <t>AKHİSAR İM 45-72-A00001_TR-1/2 M20_2308698</t>
  </si>
  <si>
    <t>30.01.2022 16:34:23</t>
  </si>
  <si>
    <t>30.01.2022 16:36:00</t>
  </si>
  <si>
    <t>K-2823 35-02-K02823_C_56379355_56379355</t>
  </si>
  <si>
    <t>03.01.2022 13:18:45</t>
  </si>
  <si>
    <t>03.01.2022 16:50:01</t>
  </si>
  <si>
    <t>ARMUTLU TR-9 35-27-M00566_RTS BETON-BANVİT M05_72163308</t>
  </si>
  <si>
    <t>11.01.2022 07:03:52</t>
  </si>
  <si>
    <t>11.01.2022 07:24:01</t>
  </si>
  <si>
    <t>GERELİ KÖYÜ KAVAKKUYU TR 4 35-15-M00221_D_56361814_56361814</t>
  </si>
  <si>
    <t>15.01.2022 08:36:23</t>
  </si>
  <si>
    <t>15.01.2022 11:54:43</t>
  </si>
  <si>
    <t>BEYDERE KÖK 45-71-M00128_ESKİ KARAAĞAÇLI M07_50217231</t>
  </si>
  <si>
    <t>21.01.2022 13:45:04</t>
  </si>
  <si>
    <t>21.01.2022 16:59:45</t>
  </si>
  <si>
    <t>K-9 35-01-K00009_911296184_911296184</t>
  </si>
  <si>
    <t>30.01.2022 17:21:43</t>
  </si>
  <si>
    <t>30.01.2022 23:45:56</t>
  </si>
  <si>
    <t>TR-17 35-27-M00017_912531454_912531454</t>
  </si>
  <si>
    <t>18.01.2022 17:01:02</t>
  </si>
  <si>
    <t>18.01.2022 18:45:37</t>
  </si>
  <si>
    <t>KARAAHMETLİ TR-1 45-71-M01704_43171482_56399560_56399560</t>
  </si>
  <si>
    <t>13.01.2022 08:14:54</t>
  </si>
  <si>
    <t>13.01.2022 12:36:45</t>
  </si>
  <si>
    <t>MENEMEN İM 35-28-A00001_ULUCAK-2 M14_2053669</t>
  </si>
  <si>
    <t>20.01.2022 11:18:05</t>
  </si>
  <si>
    <t>20.01.2022 11:39:00</t>
  </si>
  <si>
    <t>K-732 35-01-K00732_912159951_912159951</t>
  </si>
  <si>
    <t>17.01.2022 16:34:47</t>
  </si>
  <si>
    <t>17.01.2022 18:30:46</t>
  </si>
  <si>
    <t>26.01.2022 09:57:08</t>
  </si>
  <si>
    <t>26.01.2022 17:27:27</t>
  </si>
  <si>
    <t>ESKİ FOÇA İM 35-23-A00001_TR-2 GİRİŞ-ÖLÇÜ L08_2050309</t>
  </si>
  <si>
    <t>13.01.2022 18:56:12</t>
  </si>
  <si>
    <t>13.01.2022 18:59:01</t>
  </si>
  <si>
    <t>ALMAK TM 35-17-A00003_YENİFOÇA-2 M28_2307152</t>
  </si>
  <si>
    <t>11.01.2022 09:09:13</t>
  </si>
  <si>
    <t>11.01.2022 16:18:21</t>
  </si>
  <si>
    <t>ARMAĞAN TR-1 45-86-M00177_915790610_915790610</t>
  </si>
  <si>
    <t>18.01.2022 17:52:04</t>
  </si>
  <si>
    <t>18.01.2022 20:57:05</t>
  </si>
  <si>
    <t>DM-8/10C 45-71-M02000_A_56397204_56397204</t>
  </si>
  <si>
    <t>30.01.2022 15:18:15</t>
  </si>
  <si>
    <t>30.01.2022 17:19:37</t>
  </si>
  <si>
    <t>GEDİK TR-1 35-31-L00135_35-31-L00135_2364012</t>
  </si>
  <si>
    <t>21.01.2022 09:25:06</t>
  </si>
  <si>
    <t>21.01.2022 17:12:35</t>
  </si>
  <si>
    <t>M-1150 35-04-M01150_914601469_914601469</t>
  </si>
  <si>
    <t>21.01.2022 12:27:07</t>
  </si>
  <si>
    <t>21.01.2022 13:20:21</t>
  </si>
  <si>
    <t>KAYACIK KÖK 45-75-M00065_YAKAKÖY M03_2324684</t>
  </si>
  <si>
    <t>31.01.2022 16:30:05</t>
  </si>
  <si>
    <t>31.01.2022 16:33:00</t>
  </si>
  <si>
    <t>TR-102 35-16-L00102_TR-96 L01_83184436</t>
  </si>
  <si>
    <t>21.01.2022 10:06:31</t>
  </si>
  <si>
    <t>21.01.2022 11:30:59</t>
  </si>
  <si>
    <t>K-4343 35-01-K04343_911475080_911475080</t>
  </si>
  <si>
    <t>22.01.2022 21:58:35</t>
  </si>
  <si>
    <t>23.01.2022 00:14:57</t>
  </si>
  <si>
    <t>ILGIN HATBAŞI KÖK 45-73-M01292_ÇAKIRCAALİ M02_83838128</t>
  </si>
  <si>
    <t>27.01.2022 09:02:52</t>
  </si>
  <si>
    <t>27.01.2022 16:34:44</t>
  </si>
  <si>
    <t>ARAPBAŞI TR-1 35-20-L00082_95000597859_95000597859</t>
  </si>
  <si>
    <t>08.01.2022 11:12:18</t>
  </si>
  <si>
    <t>08.01.2022 13:32:06</t>
  </si>
  <si>
    <t>KOYUNDERE TR-7 35-28-M00162_DAĞITIM TRAFO KOYUNDERE TR-7 M04_66528679</t>
  </si>
  <si>
    <t>26.01.2022 09:27:26</t>
  </si>
  <si>
    <t>L-6 35-18-L00006_950439826_950439826</t>
  </si>
  <si>
    <t>22.01.2022 11:55:24</t>
  </si>
  <si>
    <t>22.01.2022 14:37:26</t>
  </si>
  <si>
    <t>L-393 YENİ OKUL 35-18-L00393_950448574_950448574</t>
  </si>
  <si>
    <t>02.01.2022 11:44:11</t>
  </si>
  <si>
    <t>02.01.2022 14:21:22</t>
  </si>
  <si>
    <t>K-1386 35-01-K01386_910948857_910948857</t>
  </si>
  <si>
    <t>27.01.2022 08:09:18</t>
  </si>
  <si>
    <t>27.01.2022 09:36:18</t>
  </si>
  <si>
    <t>TR-67 45-78-M00067_49415190 tr67/d3_49409395</t>
  </si>
  <si>
    <t>25.01.2022 15:40:13</t>
  </si>
  <si>
    <t>25.01.2022 17:08:55</t>
  </si>
  <si>
    <t>K-3902 35-03-K03902_35-03-K03902_2355578</t>
  </si>
  <si>
    <t>03.01.2022 14:43:13</t>
  </si>
  <si>
    <t>03.01.2022 18:39:52</t>
  </si>
  <si>
    <t>22.01.2022 19:47:15</t>
  </si>
  <si>
    <t>22.01.2022 23:46:27</t>
  </si>
  <si>
    <t>M-3401(YATIRIM REZERVE) 35-03-M03401_913229229_913229229</t>
  </si>
  <si>
    <t>24.01.2022 18:59:58</t>
  </si>
  <si>
    <t>24.01.2022 22:35:17</t>
  </si>
  <si>
    <t>K-3846 35-03-K03846_D_56383046_56383046</t>
  </si>
  <si>
    <t>23.01.2022 21:23:31</t>
  </si>
  <si>
    <t>23.01.2022 22:43:05</t>
  </si>
  <si>
    <t>M-1141 35-22-M00147_DIREK TIPI TRAFO HUCRESI H01_2112939</t>
  </si>
  <si>
    <t>08.01.2022 09:42:57</t>
  </si>
  <si>
    <t>08.01.2022 09:59:00</t>
  </si>
  <si>
    <t>TR-48 45-78-L00048_49413921_56389077_56389077</t>
  </si>
  <si>
    <t>22.01.2022 20:48:10</t>
  </si>
  <si>
    <t>22.01.2022 21:14:59</t>
  </si>
  <si>
    <t>ÖMÜR BELDESİ DM 35-14-M00120_M-42 M01_80640533</t>
  </si>
  <si>
    <t>24.01.2022 19:23:57</t>
  </si>
  <si>
    <t>24.01.2022 20:03:19</t>
  </si>
  <si>
    <t>DM-1/55 35-29-M00055_950338707_950338707</t>
  </si>
  <si>
    <t>06.01.2022 12:53:32</t>
  </si>
  <si>
    <t>06.01.2022 15:30:42</t>
  </si>
  <si>
    <t>DM06/TR06 45-73-M00066_D_56403946_56403946</t>
  </si>
  <si>
    <t>19.01.2022 11:05:33</t>
  </si>
  <si>
    <t>19.01.2022 12:30:44</t>
  </si>
  <si>
    <t>L-455 35-18-L00455_8634223_56372191_56372191</t>
  </si>
  <si>
    <t>28.01.2022 21:06:50</t>
  </si>
  <si>
    <t>28.01.2022 23:48:15</t>
  </si>
  <si>
    <t>TR-5 35-13-L00005_946420900_946420900</t>
  </si>
  <si>
    <t>24.01.2022 20:25:47</t>
  </si>
  <si>
    <t>24.01.2022 22:35:06</t>
  </si>
  <si>
    <t>TR-10 ( ALİ ÇOK SULAMA GRUBU ) 35-27-M00010_B_56370647_56370647</t>
  </si>
  <si>
    <t>05.01.2022 21:44:14</t>
  </si>
  <si>
    <t>05.01.2022 23:16:45</t>
  </si>
  <si>
    <t>M-1871 35-01-M01871_911092186_911092186</t>
  </si>
  <si>
    <t>25.01.2022 11:20:19</t>
  </si>
  <si>
    <t>25.01.2022 14:11:22</t>
  </si>
  <si>
    <t>04.01.2022 17:42:28</t>
  </si>
  <si>
    <t>04.01.2022 19:43:05</t>
  </si>
  <si>
    <t>MEHMET KARAMAN SULAMA GRUBU TR 35-27-M00191_DIREK TIPI TRAFO HUCRESI H01_2054792</t>
  </si>
  <si>
    <t>28.01.2022 09:41:58</t>
  </si>
  <si>
    <t>28.01.2022 13:08:06</t>
  </si>
  <si>
    <t>M-330 35-02-M00330_TRF M01_2119155</t>
  </si>
  <si>
    <t>09.01.2022 09:00:51</t>
  </si>
  <si>
    <t>09.01.2022 21:28:51</t>
  </si>
  <si>
    <t>DM-14/13-A 45-71-M01922_953209642_953209642</t>
  </si>
  <si>
    <t>11.01.2022 15:51:28</t>
  </si>
  <si>
    <t>11.01.2022 18:15:42</t>
  </si>
  <si>
    <t>M-2910(YATIRIM REZERVE) 35-02-M02910_913429568_913429568</t>
  </si>
  <si>
    <t>29.01.2022 07:32:39</t>
  </si>
  <si>
    <t>29.01.2022 09:16:23</t>
  </si>
  <si>
    <t>BAHRİBABA İM-DM 35-01-A00014_ÜÇYOL M06_60323569</t>
  </si>
  <si>
    <t>03.01.2022 00:11:48</t>
  </si>
  <si>
    <t>03.01.2022 00:23:18</t>
  </si>
  <si>
    <t>K-3814 35-02-K03814_D_56364157_56364157</t>
  </si>
  <si>
    <t>30.01.2022 10:27:17</t>
  </si>
  <si>
    <t>30.01.2022 12:04:47</t>
  </si>
  <si>
    <t>DM-1/10 (TR-18) 35-19-M00018_956666985_956666985</t>
  </si>
  <si>
    <t>10.01.2022 19:35:35</t>
  </si>
  <si>
    <t>10.01.2022 21:35:25</t>
  </si>
  <si>
    <t>GÖRDES TR-33 45-75-M00033_945604882_945604882</t>
  </si>
  <si>
    <t>27.01.2022 16:38:51</t>
  </si>
  <si>
    <t>27.01.2022 17:45:19</t>
  </si>
  <si>
    <t>DERBENT TR-3 45-83-L00323_955176226_955176226</t>
  </si>
  <si>
    <t>23.01.2022 12:19:54</t>
  </si>
  <si>
    <t>23.01.2022 14:51:26</t>
  </si>
  <si>
    <t>ÇINARDİBİ KÖK 35-20-M00069_DERNEKLİ-BALCILAR-OSMANLAR-BAYRAMLAR-KAMBERLER M04_66050706</t>
  </si>
  <si>
    <t>13.01.2022 08:37:40</t>
  </si>
  <si>
    <t>13.01.2022 11:05:18</t>
  </si>
  <si>
    <t>TR-2/2 45-83-L00002_AVŞAR İM L01_72143552</t>
  </si>
  <si>
    <t>10.01.2022 09:17:59</t>
  </si>
  <si>
    <t>10.01.2022 09:18:31</t>
  </si>
  <si>
    <t>K-4472 35-03-K04472_910564898_910564898</t>
  </si>
  <si>
    <t>31.01.2022 10:35:10</t>
  </si>
  <si>
    <t>31.01.2022 13:16:39</t>
  </si>
  <si>
    <t>OTOKENT İM 35-08-A00004_TR-1 K07_2052223</t>
  </si>
  <si>
    <t>17.01.2022 22:25:25</t>
  </si>
  <si>
    <t>17.01.2022 23:18:00</t>
  </si>
  <si>
    <t>M-2958 35-04-M02958_912687755_912687755</t>
  </si>
  <si>
    <t>28.01.2022 00:22:17</t>
  </si>
  <si>
    <t>28.01.2022 02:47:05</t>
  </si>
  <si>
    <t>YAĞLAR TR-4 35-31-L00046_35-31-L00046_2366011</t>
  </si>
  <si>
    <t>17.01.2022 10:01:59</t>
  </si>
  <si>
    <t>17.01.2022 15:29:25</t>
  </si>
  <si>
    <t>L-115 OVACIK 35-18-L00115_950461773_950461773</t>
  </si>
  <si>
    <t>13.01.2022 18:31:51</t>
  </si>
  <si>
    <t>13.01.2022 22:35:43</t>
  </si>
  <si>
    <t>K-440 35-01-K00440_35-01-K00440_2374504</t>
  </si>
  <si>
    <t>31.01.2022 11:35:55</t>
  </si>
  <si>
    <t>31.01.2022 15:33:22</t>
  </si>
  <si>
    <t>DELEMENLER GÜZLE TR-1 45-73-M00683_A_56389565_56389565</t>
  </si>
  <si>
    <t>10.01.2022 16:34:52</t>
  </si>
  <si>
    <t>10.01.2022 17:55:16</t>
  </si>
  <si>
    <t>L-110 BEYLER KÖYÜ 35-14-L00110_956643745_956643745</t>
  </si>
  <si>
    <t>12.01.2022 14:50:18</t>
  </si>
  <si>
    <t>12.01.2022 19:04:53</t>
  </si>
  <si>
    <t>TR-123 35-16-L00123_HatBaşıAyırıcı_53132995 L02_53132995</t>
  </si>
  <si>
    <t>16.01.2022 08:22:09</t>
  </si>
  <si>
    <t>16.01.2022 17:24:13</t>
  </si>
  <si>
    <t>ZEYTİNELİ TR-2 35-19-M00209_8679989_56390747_56390747</t>
  </si>
  <si>
    <t>17.01.2022 09:13:06</t>
  </si>
  <si>
    <t>17.01.2022 12:35:48</t>
  </si>
  <si>
    <t>HELVACI TR-9 35-17-M00369_8793289_56375702_56375702</t>
  </si>
  <si>
    <t>13.01.2022 14:48:00</t>
  </si>
  <si>
    <t>13.01.2022 16:36:18</t>
  </si>
  <si>
    <t>ÇINARKÖY TR-33 35-27-M00033_35-27-M00033_66126437</t>
  </si>
  <si>
    <t>29.01.2022 20:22:31</t>
  </si>
  <si>
    <t>29.01.2022 21:56:31</t>
  </si>
  <si>
    <t>TR-57 35-16-L00057_953338104_953338104</t>
  </si>
  <si>
    <t>14.01.2022 11:47:11</t>
  </si>
  <si>
    <t>14.01.2022 13:45:34</t>
  </si>
  <si>
    <t>ŞAŞAL TR-1 35-22-M00283_A_56375001_56375001</t>
  </si>
  <si>
    <t>23.01.2022 09:15:00</t>
  </si>
  <si>
    <t>23.01.2022 10:54:00</t>
  </si>
  <si>
    <t>M-1229 35-01-M01229_C_56358767_56358767</t>
  </si>
  <si>
    <t>11.01.2022 19:41:00</t>
  </si>
  <si>
    <t>11.01.2022 20:34:20</t>
  </si>
  <si>
    <t>15.01.2022 22:48:17</t>
  </si>
  <si>
    <t>15.01.2022 23:22:38</t>
  </si>
  <si>
    <t>KARAAĞAÇLI TR-2 45-71-M00130_953213239_953213239</t>
  </si>
  <si>
    <t>26.01.2022 10:58:15</t>
  </si>
  <si>
    <t>26.01.2022 18:20:15</t>
  </si>
  <si>
    <t>DM-2 35-17-M00002_M-43 M21_2321739</t>
  </si>
  <si>
    <t>10.01.2022 16:07:20</t>
  </si>
  <si>
    <t>10.01.2022 16:24:19</t>
  </si>
  <si>
    <t>YENİ FOÇA TR-29 35-23-M00029_950419763_950419763</t>
  </si>
  <si>
    <t>14.01.2022 11:21:56</t>
  </si>
  <si>
    <t>14.01.2022 15:32:01</t>
  </si>
  <si>
    <t>11.01.2022 20:48:53</t>
  </si>
  <si>
    <t>11.01.2022 22:45:00</t>
  </si>
  <si>
    <t>SEYREK TR-2/1 35-28-M00378_95000046939_95000046939</t>
  </si>
  <si>
    <t>26.01.2022 21:43:54</t>
  </si>
  <si>
    <t>26.01.2022 23:20:02</t>
  </si>
  <si>
    <t>KURFALLI TR-2 35-16-M00055_C_56396400_56396400</t>
  </si>
  <si>
    <t>12.01.2022 20:39:00</t>
  </si>
  <si>
    <t>12.01.2022 21:12:07</t>
  </si>
  <si>
    <t>DOĞANCI TR-1 35-31-L00334_47797476_56352251_56352251</t>
  </si>
  <si>
    <t>25.01.2022 18:16:26</t>
  </si>
  <si>
    <t>25.01.2022 20:17:49</t>
  </si>
  <si>
    <t>BAYIRLI TR-1 35-15-L00740_A_56367638_56367638</t>
  </si>
  <si>
    <t>04.01.2022 09:36:00</t>
  </si>
  <si>
    <t>04.01.2022 10:40:30</t>
  </si>
  <si>
    <t>K-1064 35-04-K01064_K-3203 K02_2068979</t>
  </si>
  <si>
    <t>18.01.2022 12:05:25</t>
  </si>
  <si>
    <t>18.01.2022 13:26:45</t>
  </si>
  <si>
    <t>ÇAMLIK DM 35-17-M00173_ZEYTİNDAĞ-1 M08_66328235</t>
  </si>
  <si>
    <t>24.01.2022 16:51:06</t>
  </si>
  <si>
    <t>24.01.2022 17:18:00</t>
  </si>
  <si>
    <t>SAİPALTI TR-1 35-21-L00101_B_56375408_56375408</t>
  </si>
  <si>
    <t>15.01.2022 14:13:00</t>
  </si>
  <si>
    <t>15.01.2022 17:57:33</t>
  </si>
  <si>
    <t>L-336 REİSDERE 35-18-L00336_95000507684_95000507684</t>
  </si>
  <si>
    <t>26.01.2022 20:38:58</t>
  </si>
  <si>
    <t>26.01.2022 22:36:38</t>
  </si>
  <si>
    <t>MENEMEN GÖRECE TR-1 35-28-M00288_953378155_953378155</t>
  </si>
  <si>
    <t>13.01.2022 12:13:22</t>
  </si>
  <si>
    <t>13.01.2022 15:24:41</t>
  </si>
  <si>
    <t>K-135 35-01-K00135_ST K5_5915338</t>
  </si>
  <si>
    <t>16.01.2022 00:36:55</t>
  </si>
  <si>
    <t>16.01.2022 00:47:15</t>
  </si>
  <si>
    <t>ÇANDARLI TR-4 35-30-M00004_955309983_955309983</t>
  </si>
  <si>
    <t>12.01.2022 19:55:24</t>
  </si>
  <si>
    <t>12.01.2022 21:35:04</t>
  </si>
  <si>
    <t>M-1536 35-01-M01536_A_60982794_60982794</t>
  </si>
  <si>
    <t>27.01.2022 21:53:00</t>
  </si>
  <si>
    <t>28.01.2022 00:50:11</t>
  </si>
  <si>
    <t>M-2573 35-01-M02573_C_56381900_56381900</t>
  </si>
  <si>
    <t>19.01.2022 14:05:42</t>
  </si>
  <si>
    <t>19.01.2022 16:04:57</t>
  </si>
  <si>
    <t>K-3314 35-09-K03314_K-3448 K02_45401193</t>
  </si>
  <si>
    <t>20.01.2022 16:37:20</t>
  </si>
  <si>
    <t>20.01.2022 17:03:00</t>
  </si>
  <si>
    <t>M-1505 35-08-M01505__79415068_79415068</t>
  </si>
  <si>
    <t>25.01.2022 13:26:57</t>
  </si>
  <si>
    <t>25.01.2022 15:56:55</t>
  </si>
  <si>
    <t>ÇIRPI MEKTEP MAH. TR 35-20-M00005_10898408 M13-3C4_5923541</t>
  </si>
  <si>
    <t>17.01.2022 13:32:10</t>
  </si>
  <si>
    <t>17.01.2022 15:20:22</t>
  </si>
  <si>
    <t>K-1386 35-01-K01386_911572240_911572240</t>
  </si>
  <si>
    <t>21.01.2022 20:56:56</t>
  </si>
  <si>
    <t>21.01.2022 22:17:24</t>
  </si>
  <si>
    <t>ŞEYHDAVUTLAR TR-7 (TR-3) 45-79-M00504_A_56386405_56386405</t>
  </si>
  <si>
    <t>09.01.2022 13:01:22</t>
  </si>
  <si>
    <t>09.01.2022 15:04:13</t>
  </si>
  <si>
    <t>L-208 35-18-L00208_950451695_950451695</t>
  </si>
  <si>
    <t>07.01.2022 10:03:58</t>
  </si>
  <si>
    <t>07.01.2022 11:48:17</t>
  </si>
  <si>
    <t>KARAALİ DM 45-71-M02127_MURADİYE ÇIKIŞ M08_54858874</t>
  </si>
  <si>
    <t>01.01.2022 09:26:20</t>
  </si>
  <si>
    <t>01.01.2022 10:24:00</t>
  </si>
  <si>
    <t>M-2777 35-04-M02777_M M2777/TR2/I01b_80966343</t>
  </si>
  <si>
    <t>20.01.2022 20:09:14</t>
  </si>
  <si>
    <t>20.01.2022 21:52:46</t>
  </si>
  <si>
    <t>MANİSA TM-1 45-71-A00001_DONANIMLI YEDEK M05_2309458</t>
  </si>
  <si>
    <t>21.01.2022 20:15:44</t>
  </si>
  <si>
    <t>21.01.2022 21:22:00</t>
  </si>
  <si>
    <t>K-3373 35-10-K03373__79892029_79892029</t>
  </si>
  <si>
    <t>22.01.2022 06:39:14</t>
  </si>
  <si>
    <t>22.01.2022 09:11:38</t>
  </si>
  <si>
    <t>KARAVELİLER TR-2 35-20-L00141_955200442_955200442</t>
  </si>
  <si>
    <t>07.01.2022 12:42:03</t>
  </si>
  <si>
    <t>07.01.2022 14:53:06</t>
  </si>
  <si>
    <t>M-1597 35-22-M00150_95000042315_95000042315</t>
  </si>
  <si>
    <t>01.01.2022 10:20:14</t>
  </si>
  <si>
    <t>01.01.2022 18:14:22</t>
  </si>
  <si>
    <t>20.01.2022 21:52:58</t>
  </si>
  <si>
    <t>20.01.2022 23:20:59</t>
  </si>
  <si>
    <t>TR-98 35-15-L00098_950348785_950348785</t>
  </si>
  <si>
    <t>26.01.2022 11:28:08</t>
  </si>
  <si>
    <t>26.01.2022 12:32:09</t>
  </si>
  <si>
    <t>AHATLAR TR-1 45-74-M00238_B_56406131_56406131</t>
  </si>
  <si>
    <t>03.01.2022 10:50:25</t>
  </si>
  <si>
    <t>03.01.2022 12:02:04</t>
  </si>
  <si>
    <t>M-1635 GEÇİT 35-02-M01635_M-660 M04_2329435</t>
  </si>
  <si>
    <t>25.01.2022 07:26:20</t>
  </si>
  <si>
    <t>25.01.2022 10:02:03</t>
  </si>
  <si>
    <t>09.01.2022 17:28:38</t>
  </si>
  <si>
    <t>09.01.2022 18:00:34</t>
  </si>
  <si>
    <t>K-3323 35-09-K03323_97725188_97725188</t>
  </si>
  <si>
    <t>16.01.2022 11:47:25</t>
  </si>
  <si>
    <t>16.01.2022 13:47:38</t>
  </si>
  <si>
    <t>SOMA TR-11/1 45-82-M00034_DIREK TIPI TRAFO HUCRESI H01_2082416</t>
  </si>
  <si>
    <t>25.01.2022 10:30:24</t>
  </si>
  <si>
    <t>25.01.2022 11:28:27</t>
  </si>
  <si>
    <t>14.01.2022 05:23:09</t>
  </si>
  <si>
    <t>14.01.2022 08:27:14</t>
  </si>
  <si>
    <t>YUSUFDERE TR-4 35-15-L00528_35-15-L00528_2364696</t>
  </si>
  <si>
    <t>05.01.2022 08:00:24</t>
  </si>
  <si>
    <t>05.01.2022 11:57:59</t>
  </si>
  <si>
    <t>YENİCEKÖY TR-1 35-15-L00426_950362476_950362476</t>
  </si>
  <si>
    <t>20.01.2022 20:25:16</t>
  </si>
  <si>
    <t>20.01.2022 22:41:32</t>
  </si>
  <si>
    <t>SAZOBA DM 45-72-M00413_KEMİKLİDERE GİRİŞ M04_2102716</t>
  </si>
  <si>
    <t>21.01.2022 20:26:34</t>
  </si>
  <si>
    <t>21.01.2022 21:28:00</t>
  </si>
  <si>
    <t>HELVACI DM-2 35-17-M00359_ŞEHİT KEMAL M05_66476670</t>
  </si>
  <si>
    <t>29.01.2022 15:13:11</t>
  </si>
  <si>
    <t>29.01.2022 15:17:46</t>
  </si>
  <si>
    <t>BAĞARASI TR-11 35-23-M00180_35-23-M00180_2367832</t>
  </si>
  <si>
    <t>12.01.2022 20:22:00</t>
  </si>
  <si>
    <t>12.01.2022 22:23:03</t>
  </si>
  <si>
    <t>ELMALIK TR-1 35-26-M01226_A_56387729_56387729</t>
  </si>
  <si>
    <t>13.01.2022 23:18:13</t>
  </si>
  <si>
    <t>14.01.2022 01:23:46</t>
  </si>
  <si>
    <t>KARABURUN İM 35-21-A00001_HatBaşıAyırıcı_53138200 L02_53138200</t>
  </si>
  <si>
    <t>15.01.2022 11:46:41</t>
  </si>
  <si>
    <t>15.01.2022 13:22:25</t>
  </si>
  <si>
    <t>M-535 (DM-6/6) 35-17-M00535_I I02_5762892</t>
  </si>
  <si>
    <t>01.01.2022 21:50:03</t>
  </si>
  <si>
    <t>01.01.2022 23:16:05</t>
  </si>
  <si>
    <t>K-4499 35-02-K04499_910038850_910038850</t>
  </si>
  <si>
    <t>09.01.2022 13:28:50</t>
  </si>
  <si>
    <t>09.01.2022 19:32:21</t>
  </si>
  <si>
    <t>18.01.2022 08:57:44</t>
  </si>
  <si>
    <t>18.01.2022 10:08:36</t>
  </si>
  <si>
    <t>22.01.2022 17:46:51</t>
  </si>
  <si>
    <t>22.01.2022 17:50:47</t>
  </si>
  <si>
    <t>KARAKURT TR-1 45-76-M00091_B_56394646_56394646</t>
  </si>
  <si>
    <t>12.01.2022 11:58:32</t>
  </si>
  <si>
    <t>12.01.2022 12:45:45</t>
  </si>
  <si>
    <t>K-3603 35-01-K03603_35-01-K03603_2368885</t>
  </si>
  <si>
    <t>20.01.2022 18:53:00</t>
  </si>
  <si>
    <t>20.01.2022 19:16:15</t>
  </si>
  <si>
    <t>K-4548 35-03-K04548_35-03-K04548_2371385</t>
  </si>
  <si>
    <t>10.01.2022 11:05:00</t>
  </si>
  <si>
    <t>10.01.2022 11:32:30</t>
  </si>
  <si>
    <t>K-1536 35-01-K01536_910746341_910746341</t>
  </si>
  <si>
    <t>08.01.2022 13:50:02</t>
  </si>
  <si>
    <t>08.01.2022 22:49:30</t>
  </si>
  <si>
    <t>DEREKÖY KÖK 45-82-M00153_KARANLIKDERE-1 (KARANLIKDERE-3) M02_73815925</t>
  </si>
  <si>
    <t>17.01.2022 18:02:16</t>
  </si>
  <si>
    <t>17.01.2022 18:02:37</t>
  </si>
  <si>
    <t>L-111 OVACIK 35-18-L00111_950439508_950439508</t>
  </si>
  <si>
    <t>22.01.2022 18:22:54</t>
  </si>
  <si>
    <t>22.01.2022 21:28:18</t>
  </si>
  <si>
    <t>ÇAMÖNÜ TR-13 35-22-M00896_955286182_955286182</t>
  </si>
  <si>
    <t>24.01.2022 15:35:16</t>
  </si>
  <si>
    <t>24.01.2022 18:12:28</t>
  </si>
  <si>
    <t>EBSO TM 35-09-A00001_BALATCIK M16_2314254</t>
  </si>
  <si>
    <t>12.01.2022 09:13:00</t>
  </si>
  <si>
    <t>12.01.2022 09:59:09</t>
  </si>
  <si>
    <t>ÇAKALDOĞAN TR-1 45-78-M00737_953279745_953279745</t>
  </si>
  <si>
    <t>31.01.2022 19:24:23</t>
  </si>
  <si>
    <t>31.01.2022 20:50:27</t>
  </si>
  <si>
    <t>10.01.2022 11:36:45</t>
  </si>
  <si>
    <t>10.01.2022 11:57:08</t>
  </si>
  <si>
    <t>TİRE İM-DM-1 35-29-A00001_MAHMUTLAR L13_2060148</t>
  </si>
  <si>
    <t>14.01.2022 09:09:27</t>
  </si>
  <si>
    <t>14.01.2022 09:52:31</t>
  </si>
  <si>
    <t>PINARKÖY TR-1 35-16-L00265_953331257_953331257</t>
  </si>
  <si>
    <t>24.01.2022 16:17:03</t>
  </si>
  <si>
    <t>24.01.2022 18:45:23</t>
  </si>
  <si>
    <t>M-1801 35-04-M01801_M-2360 M04_2084572</t>
  </si>
  <si>
    <t>01.01.2022 14:47:41</t>
  </si>
  <si>
    <t>01.01.2022 22:41:25</t>
  </si>
  <si>
    <t>12.01.2022 09:39:50</t>
  </si>
  <si>
    <t>12.01.2022 17:53:16</t>
  </si>
  <si>
    <t>KINIK TR-24 35-24-M00024_955232330_955232330</t>
  </si>
  <si>
    <t>13.01.2022 11:47:54</t>
  </si>
  <si>
    <t>13.01.2022 12:52:44</t>
  </si>
  <si>
    <t>MENEMEN TR-82 35-28-M00682_953375252_953375252</t>
  </si>
  <si>
    <t>26.01.2022 19:40:45</t>
  </si>
  <si>
    <t>26.01.2022 21:57:18</t>
  </si>
  <si>
    <t>TR-2/16 45-72-L00016_956498476_956498476</t>
  </si>
  <si>
    <t>12.01.2022 18:48:22</t>
  </si>
  <si>
    <t>12.01.2022 19:57:56</t>
  </si>
  <si>
    <t>TR-18 35-16-L00018_953319219_953319219</t>
  </si>
  <si>
    <t>30.01.2022 20:27:06</t>
  </si>
  <si>
    <t>30.01.2022 21:56:29</t>
  </si>
  <si>
    <t>TR-2/99 45-83-M00779_955154332_955154332</t>
  </si>
  <si>
    <t>26.01.2022 12:20:20</t>
  </si>
  <si>
    <t>26.01.2022 14:23:12</t>
  </si>
  <si>
    <t>K-3759 35-02-K03759_99845424_99845424</t>
  </si>
  <si>
    <t>14.01.2022 20:41:07</t>
  </si>
  <si>
    <t>14.01.2022 23:12:50</t>
  </si>
  <si>
    <t>KÖSELER TR-1 35-24-M00100_955227453_955227453</t>
  </si>
  <si>
    <t>19.01.2022 21:32:07</t>
  </si>
  <si>
    <t>19.01.2022 22:22:58</t>
  </si>
  <si>
    <t>ÖMER HALİS DEMİR 45-82-M00493_D4 DİREĞE ÇIKIŞ M01_72042866</t>
  </si>
  <si>
    <t>03.01.2022 04:40:34</t>
  </si>
  <si>
    <t>03.01.2022 07:00:12</t>
  </si>
  <si>
    <t>M-2675 35-01-M02675__79836545_79836545</t>
  </si>
  <si>
    <t>30.01.2022 23:22:35</t>
  </si>
  <si>
    <t>31.01.2022 01:02:01</t>
  </si>
  <si>
    <t>DUMANLAR KÖK 45-81-M00044_KARABEYLER M02_72038302</t>
  </si>
  <si>
    <t>09.01.2022 11:58:58</t>
  </si>
  <si>
    <t>09.01.2022 11:59:38</t>
  </si>
  <si>
    <t>L-286 35-18-L00286_A_56368456_56368456</t>
  </si>
  <si>
    <t>18.01.2022 20:06:20</t>
  </si>
  <si>
    <t>18.01.2022 21:26:28</t>
  </si>
  <si>
    <t>19.01.2022 20:34:56</t>
  </si>
  <si>
    <t>19.01.2022 20:58:00</t>
  </si>
  <si>
    <t>K-848 35-04-K00848_K-3857 K02_2314300</t>
  </si>
  <si>
    <t>25.01.2022 11:02:05</t>
  </si>
  <si>
    <t>25.01.2022 12:34:00</t>
  </si>
  <si>
    <t>L-105 35-18-L00105_8790561_56377180_56377180</t>
  </si>
  <si>
    <t>11.01.2022 10:59:20</t>
  </si>
  <si>
    <t>11.01.2022 14:07:13</t>
  </si>
  <si>
    <t>KULA İM 45-77-A00001_KONURCA M01_2308471</t>
  </si>
  <si>
    <t>16.01.2022 09:44:06</t>
  </si>
  <si>
    <t>16.01.2022 10:25:13</t>
  </si>
  <si>
    <t>M-3037(YATIRIM REZERVE) 35-09-M03037_C_72410596_72410596</t>
  </si>
  <si>
    <t>20.01.2022 09:25:00</t>
  </si>
  <si>
    <t>20.01.2022 10:01:57</t>
  </si>
  <si>
    <t>M-2573 35-01-M02573__72410766_72410766</t>
  </si>
  <si>
    <t>25.01.2022 13:46:15</t>
  </si>
  <si>
    <t>25.01.2022 14:50:34</t>
  </si>
  <si>
    <t>ÇAMAVLU TR-2 35-16-M00124_953328174_953328174</t>
  </si>
  <si>
    <t>26.01.2022 11:48:38</t>
  </si>
  <si>
    <t>26.01.2022 14:39:26</t>
  </si>
  <si>
    <t>TR-2/6 45-72-L00006_956496602_956496602</t>
  </si>
  <si>
    <t>04.01.2022 20:21:10</t>
  </si>
  <si>
    <t>04.01.2022 21:43:23</t>
  </si>
  <si>
    <t>M-3125 35-10-M03125_95001290985_95001290985</t>
  </si>
  <si>
    <t>06.01.2022 09:45:53</t>
  </si>
  <si>
    <t>06.01.2022 12:00:11</t>
  </si>
  <si>
    <t>KALABAK TR-1 45-75-M00133_DIREK TIPI TRAFO HUCRESI H01_2085443</t>
  </si>
  <si>
    <t>07.01.2022 10:45:45</t>
  </si>
  <si>
    <t>07.01.2022 14:21:32</t>
  </si>
  <si>
    <t>L-336 REİSDERE 35-18-L00336_950439120_950439120</t>
  </si>
  <si>
    <t>12.01.2022 13:24:30</t>
  </si>
  <si>
    <t>12.01.2022 19:39:26</t>
  </si>
  <si>
    <t>HALİTPAŞA TR-4 45-80-M00074_956541750_956541750</t>
  </si>
  <si>
    <t>05.01.2022 19:39:20</t>
  </si>
  <si>
    <t>05.01.2022 20:47:16</t>
  </si>
  <si>
    <t>K-624 35-01-K00624_911760812_911760812</t>
  </si>
  <si>
    <t>03.01.2022 13:20:00</t>
  </si>
  <si>
    <t>03.01.2022 13:59:31</t>
  </si>
  <si>
    <t>DÜVERLİK TR-1 35-26-M00457_B_66216406_66216406</t>
  </si>
  <si>
    <t>26.01.2022 10:09:24</t>
  </si>
  <si>
    <t>26.01.2022 11:23:24</t>
  </si>
  <si>
    <t>ILGIN HATBAŞI KÖK 45-73-M01292_ÇAKIRCAALİ M02_83838185</t>
  </si>
  <si>
    <t>28.01.2022 09:24:52</t>
  </si>
  <si>
    <t>28.01.2022 17:17:34</t>
  </si>
  <si>
    <t>GÖÇBEYLİ TR-6 35-16-M00021_35-16-M00021_2347125</t>
  </si>
  <si>
    <t>12.01.2022 12:15:19</t>
  </si>
  <si>
    <t>12.01.2022 15:38:10</t>
  </si>
  <si>
    <t>TR-1/2 BAYSAN KABİN 35-20-L00002_955202450_955202450</t>
  </si>
  <si>
    <t>20.01.2022 17:00:33</t>
  </si>
  <si>
    <t>20.01.2022 18:32:54</t>
  </si>
  <si>
    <t>KÖSEDERE TR-1 35-21-L00124_953359161_953359161</t>
  </si>
  <si>
    <t>19.01.2022 18:19:24</t>
  </si>
  <si>
    <t>19.01.2022 22:20:08</t>
  </si>
  <si>
    <t>ULUCAK TM 35-28-A00002_MENEMEN-2 M11_2313463</t>
  </si>
  <si>
    <t>08.01.2022 08:32:26</t>
  </si>
  <si>
    <t>08.01.2022 09:55:14</t>
  </si>
  <si>
    <t>BALLICA TR-2 45-72-L00548_956511869_956511869</t>
  </si>
  <si>
    <t>12.01.2022 21:18:13</t>
  </si>
  <si>
    <t>12.01.2022 22:21:54</t>
  </si>
  <si>
    <t>M-906 35-03-M00906_C_56366083_56366083</t>
  </si>
  <si>
    <t>04.01.2022 12:14:02</t>
  </si>
  <si>
    <t>04.01.2022 17:17:05</t>
  </si>
  <si>
    <t>22.01.2022 13:52:45</t>
  </si>
  <si>
    <t>22.01.2022 18:05:37</t>
  </si>
  <si>
    <t>SUBAŞI İM 35-26-A00002_SUBAŞI 15.8 ŞEHİR L02_2035582</t>
  </si>
  <si>
    <t>06.01.2022 16:38:58</t>
  </si>
  <si>
    <t>06.01.2022 17:02:56</t>
  </si>
  <si>
    <t>YAZIBAŞI DM-5 35-26-M00550_DM-5/41 M08_2335562</t>
  </si>
  <si>
    <t>01.01.2022 09:02:17</t>
  </si>
  <si>
    <t>01.01.2022 09:23:48</t>
  </si>
  <si>
    <t>GÜLBAHÇE TR-3 45-71-M01601_C_56389666_56389666</t>
  </si>
  <si>
    <t>17.01.2022 09:36:05</t>
  </si>
  <si>
    <t>17.01.2022 17:26:52</t>
  </si>
  <si>
    <t>K-1267 35-01-K01267_97868112_97868112</t>
  </si>
  <si>
    <t>13.01.2022 15:07:21</t>
  </si>
  <si>
    <t>13.01.2022 18:22:14</t>
  </si>
  <si>
    <t>M-992 35-03-M00992_35-03-M00992_2373793</t>
  </si>
  <si>
    <t>28.01.2022 11:00:46</t>
  </si>
  <si>
    <t>28.01.2022 12:40:34</t>
  </si>
  <si>
    <t>DM-8/10 45-71-M00287_DİREK TİPİ ÇIKIŞLAR M05_2075155</t>
  </si>
  <si>
    <t>10.01.2022 09:46:13</t>
  </si>
  <si>
    <t>10.01.2022 10:12:45</t>
  </si>
  <si>
    <t>K-3766 35-04-K03766_913368012_913368012</t>
  </si>
  <si>
    <t>21.01.2022 15:28:56</t>
  </si>
  <si>
    <t>21.01.2022 16:32:40</t>
  </si>
  <si>
    <t>ÖREN TOPRAK SLM-6 TR 35-27-M00784_DIREK TIPI TRAFO HUCRESI H01_2053031</t>
  </si>
  <si>
    <t>25.01.2022 10:15:00</t>
  </si>
  <si>
    <t>25.01.2022 17:29:41</t>
  </si>
  <si>
    <t>DM-3/TR-33 SEFERİHİSAR 35-14-L00299_956660466_956660466</t>
  </si>
  <si>
    <t>11.01.2022 09:14:11</t>
  </si>
  <si>
    <t>11.01.2022 14:27:47</t>
  </si>
  <si>
    <t>M-2959 35-04-M02959_99093313_99093313</t>
  </si>
  <si>
    <t>28.01.2022 07:51:52</t>
  </si>
  <si>
    <t>28.01.2022 15:16:28</t>
  </si>
  <si>
    <t>TR-2/33 (GALERİCİLER) 45-83-L00033_955174466_955174466</t>
  </si>
  <si>
    <t>24.01.2022 13:45:00</t>
  </si>
  <si>
    <t>24.01.2022 15:01:44</t>
  </si>
  <si>
    <t>29.01.2022 09:05:36</t>
  </si>
  <si>
    <t>29.01.2022 18:25:46</t>
  </si>
  <si>
    <t>AVLAŞA TR-1 45-81-M00162_945624449_945624449</t>
  </si>
  <si>
    <t>16.01.2022 08:56:41</t>
  </si>
  <si>
    <t>16.01.2022 11:14:45</t>
  </si>
  <si>
    <t>DM-9/TR-1 45-72-M00628_TR-1/18 M03_83425812</t>
  </si>
  <si>
    <t>20.01.2022 06:53:47</t>
  </si>
  <si>
    <t>20.01.2022 07:57:58</t>
  </si>
  <si>
    <t>K-3203 35-04-K03203_99283994_99283994</t>
  </si>
  <si>
    <t>23.01.2022 18:40:03</t>
  </si>
  <si>
    <t>23.01.2022 19:27:54</t>
  </si>
  <si>
    <t>ALAÇATI İM 35-18-A00002_L-424 L18_2052436</t>
  </si>
  <si>
    <t>25.01.2022 12:46:41</t>
  </si>
  <si>
    <t>25.01.2022 13:14:02</t>
  </si>
  <si>
    <t>21.01.2022 19:40:46</t>
  </si>
  <si>
    <t>21.01.2022 19:44:22</t>
  </si>
  <si>
    <t>TR-6 35-26-M00006_956614878_956614878</t>
  </si>
  <si>
    <t>18.01.2022 09:15:18</t>
  </si>
  <si>
    <t>18.01.2022 09:53:58</t>
  </si>
  <si>
    <t>DAĞDERESİ MAH. TR-1 45-76-M00184_B_56404258_56404258</t>
  </si>
  <si>
    <t>14.01.2022 09:54:49</t>
  </si>
  <si>
    <t>14.01.2022 11:44:39</t>
  </si>
  <si>
    <t>ESKİOBA KÖK 35-29-L00037_HatBaşıAyırıcı_53133272 L07_53133272</t>
  </si>
  <si>
    <t>11.01.2022 13:17:58</t>
  </si>
  <si>
    <t>11.01.2022 14:50:09</t>
  </si>
  <si>
    <t>L-393 YENİ OKUL 35-18-L00393_B b2_5945196</t>
  </si>
  <si>
    <t>02.01.2022 11:17:14</t>
  </si>
  <si>
    <t>02.01.2022 14:17:52</t>
  </si>
  <si>
    <t>K-1215 35-01-K01215_C C01B_5912788</t>
  </si>
  <si>
    <t>31.01.2022 11:56:16</t>
  </si>
  <si>
    <t>31.01.2022 18:54:11</t>
  </si>
  <si>
    <t>DM-2/38 ÜÇPINARLAR 35-26-M00849_956627421_956627421</t>
  </si>
  <si>
    <t>31.01.2022 20:37:20</t>
  </si>
  <si>
    <t>31.01.2022 22:23:07</t>
  </si>
  <si>
    <t>K-1536 35-01-K01536_A_56374485_56374485</t>
  </si>
  <si>
    <t>20.01.2022 19:32:43</t>
  </si>
  <si>
    <t>21.01.2022 00:53:04</t>
  </si>
  <si>
    <t>TİLKİKÖY TR-2 45-71-M01272_A_56399279_56399279</t>
  </si>
  <si>
    <t>13.01.2022 16:29:04</t>
  </si>
  <si>
    <t>14.01.2022 02:03:30</t>
  </si>
  <si>
    <t>PANCAR OSB DM-1 35-26-M00869_AYRANCILAR-2 M09_2123006</t>
  </si>
  <si>
    <t>06.01.2022 13:27:15</t>
  </si>
  <si>
    <t>16.01.2022 09:29:58</t>
  </si>
  <si>
    <t>16.01.2022 15:20:32</t>
  </si>
  <si>
    <t>M-1950 35-09-M01950_944469765_944469765</t>
  </si>
  <si>
    <t>13.01.2022 16:52:15</t>
  </si>
  <si>
    <t>13.01.2022 18:53:00</t>
  </si>
  <si>
    <t>MENEMEN TR-1 35-28-L00001_35-28-L00001_2363369</t>
  </si>
  <si>
    <t>12.01.2022 09:05:24</t>
  </si>
  <si>
    <t>12.01.2022 18:34:09</t>
  </si>
  <si>
    <t>MORSAN TM 45-71-A00002_MURADİYE M13_2061929</t>
  </si>
  <si>
    <t>16.01.2022 09:15:56</t>
  </si>
  <si>
    <t>16.01.2022 09:25:00</t>
  </si>
  <si>
    <t>TR-1/64 DM 45-72-M00064_956519782_956519782</t>
  </si>
  <si>
    <t>09.01.2022 11:17:21</t>
  </si>
  <si>
    <t>09.01.2022 12:41:34</t>
  </si>
  <si>
    <t>YUKARI KIZILCA TR-3 35-27-L00053_C_56405959_56405959</t>
  </si>
  <si>
    <t>13.01.2022 17:07:24</t>
  </si>
  <si>
    <t>13.01.2022 17:48:16</t>
  </si>
  <si>
    <t>BİRGİ DM 35-15-L01013_KEMER L06_67562277</t>
  </si>
  <si>
    <t>15.01.2022 19:49:47</t>
  </si>
  <si>
    <t>15.01.2022 20:19:56</t>
  </si>
  <si>
    <t>ALÇUK TM 35-17-A00001_HatBaşıAyırıcı_53133588 M30_53133588</t>
  </si>
  <si>
    <t>16.01.2022 08:42:00</t>
  </si>
  <si>
    <t>16.01.2022 11:46:42</t>
  </si>
  <si>
    <t>ÇARIKBALLI ALİ HOCALAR TR-1 45-77-L00189_945497198_945497198</t>
  </si>
  <si>
    <t>03.01.2022 11:51:20</t>
  </si>
  <si>
    <t>03.01.2022 13:51:16</t>
  </si>
  <si>
    <t>25.01.2022 16:29:59</t>
  </si>
  <si>
    <t>25.01.2022 19:28:31</t>
  </si>
  <si>
    <t>K-476 35-04-K00476_99720119_99720119</t>
  </si>
  <si>
    <t>13.01.2022 17:48:46</t>
  </si>
  <si>
    <t>13.01.2022 20:47:02</t>
  </si>
  <si>
    <t>TR-131 35-19-L00131_A_56391416_56391416</t>
  </si>
  <si>
    <t>13.01.2022 20:45:08</t>
  </si>
  <si>
    <t>13.01.2022 22:23:58</t>
  </si>
  <si>
    <t>K-524 35-01-K00524_D_56366005_56366005</t>
  </si>
  <si>
    <t>15.01.2022 21:35:52</t>
  </si>
  <si>
    <t>16.01.2022 00:16:45</t>
  </si>
  <si>
    <t>M-2506 35-01-M02506_M-2793 M02_47723921</t>
  </si>
  <si>
    <t>25.01.2022 20:55:25</t>
  </si>
  <si>
    <t>26.01.2022 01:58:16</t>
  </si>
  <si>
    <t>L-367 ERBAY SİTESİ 35-18-L00367_6148102_56374658_56374658</t>
  </si>
  <si>
    <t>06.01.2022 18:03:05</t>
  </si>
  <si>
    <t>06.01.2022 19:42:12</t>
  </si>
  <si>
    <t>M-214(DM-3/12) 35-09-M00214_98834590_98834590</t>
  </si>
  <si>
    <t>28.01.2022 12:46:46</t>
  </si>
  <si>
    <t>28.01.2022 16:45:00</t>
  </si>
  <si>
    <t>M-2389 35-02-M02389_99325942_99325942</t>
  </si>
  <si>
    <t>25.01.2022 21:37:45</t>
  </si>
  <si>
    <t>25.01.2022 23:03:52</t>
  </si>
  <si>
    <t>AZİZİYE TR-1 35-24-M00093_35-24-M00093_2373554</t>
  </si>
  <si>
    <t>06.01.2022 14:21:47</t>
  </si>
  <si>
    <t>06.01.2022 15:39:57</t>
  </si>
  <si>
    <t>GÖZTEPE İM 35-01-A00004_TR-1 34.5 M04_2035503</t>
  </si>
  <si>
    <t>06.01.2022 18:57:23</t>
  </si>
  <si>
    <t>06.01.2022 18:59:18</t>
  </si>
  <si>
    <t>URLA İM 35-19-A00001_TR-2 ŞEHİR FİDERİ L02_2048624</t>
  </si>
  <si>
    <t>28.01.2022 12:07:00</t>
  </si>
  <si>
    <t>28.01.2022 12:14:00</t>
  </si>
  <si>
    <t>SOMA TR-16/1 45-82-M00528_945529826_945529826</t>
  </si>
  <si>
    <t>31.01.2022 13:41:50</t>
  </si>
  <si>
    <t>31.01.2022 14:29:45</t>
  </si>
  <si>
    <t>UZUNKUYU TR-2 35-19-M00204_956700926_956700926</t>
  </si>
  <si>
    <t>13.01.2022 14:37:30</t>
  </si>
  <si>
    <t>13.01.2022 19:12:20</t>
  </si>
  <si>
    <t>K-3315 35-09-K03315_912608158_912608158</t>
  </si>
  <si>
    <t>28.01.2022 10:04:00</t>
  </si>
  <si>
    <t>28.01.2022 11:04:17</t>
  </si>
  <si>
    <t>K-1360 35-04-K01360_E K1360E1B_5811426</t>
  </si>
  <si>
    <t>28.01.2022 14:04:28</t>
  </si>
  <si>
    <t>28.01.2022 16:15:07</t>
  </si>
  <si>
    <t>RAHMANLAR TR-1 45-81-M00108_945628716_945628716</t>
  </si>
  <si>
    <t>11.01.2022 23:51:16</t>
  </si>
  <si>
    <t>12.01.2022 01:22:06</t>
  </si>
  <si>
    <t>12.01.2022 11:29:17</t>
  </si>
  <si>
    <t>12.01.2022 13:25:39</t>
  </si>
  <si>
    <t>ÇEŞNELİ TR-3 45-73-M00456_A_56387021_56387021</t>
  </si>
  <si>
    <t>09.01.2022 22:22:23</t>
  </si>
  <si>
    <t>09.01.2022 23:12:50</t>
  </si>
  <si>
    <t>L-14 SEVTUR 35-18-L00014_950440242_950440242</t>
  </si>
  <si>
    <t>31.01.2022 18:06:30</t>
  </si>
  <si>
    <t>31.01.2022 23:53:31</t>
  </si>
  <si>
    <t>L-27 İZMİRLİ LİMANLAR 35-18-L00027_35-18-L00027_2356739</t>
  </si>
  <si>
    <t>13.01.2022 13:23:51</t>
  </si>
  <si>
    <t>13.01.2022 16:38:20</t>
  </si>
  <si>
    <t>BİRGİ TR-10 35-15-L00266_95001240894_95001240894</t>
  </si>
  <si>
    <t>28.01.2022 10:35:05</t>
  </si>
  <si>
    <t>28.01.2022 11:27:18</t>
  </si>
  <si>
    <t>M-1002 35-03-M01002_910280577_910280577</t>
  </si>
  <si>
    <t>28.01.2022 13:25:01</t>
  </si>
  <si>
    <t>28.01.2022 17:13:40</t>
  </si>
  <si>
    <t>K-3387 35-07-K03387_K-1414 K04_48424042</t>
  </si>
  <si>
    <t>12.01.2022 09:04:23</t>
  </si>
  <si>
    <t>12.01.2022 17:01:21</t>
  </si>
  <si>
    <t>OVACIK TR-1 35-31-L00151_47821936_56352459_56352459</t>
  </si>
  <si>
    <t>16.01.2022 12:00:02</t>
  </si>
  <si>
    <t>16.01.2022 15:14:00</t>
  </si>
  <si>
    <t>İĞDELİ TR-6 35-31-L00400_B_65513466_65513466</t>
  </si>
  <si>
    <t>14.01.2022 07:27:47</t>
  </si>
  <si>
    <t>14.01.2022 18:42:38</t>
  </si>
  <si>
    <t>DM-11/TR-11 45-72-L01002_956498993_956498993</t>
  </si>
  <si>
    <t>23.01.2022 09:27:03</t>
  </si>
  <si>
    <t>23.01.2022 11:22:00</t>
  </si>
  <si>
    <t>K-1011 35-01-K01011_910750112_910750112</t>
  </si>
  <si>
    <t>07.01.2022 08:15:29</t>
  </si>
  <si>
    <t>07.01.2022 09:16:18</t>
  </si>
  <si>
    <t>M-2916 35-01-M02916_911301305_911301305</t>
  </si>
  <si>
    <t>20.01.2022 17:36:53</t>
  </si>
  <si>
    <t>20.01.2022 19:09:44</t>
  </si>
  <si>
    <t>SARPINCIK TR-1 35-21-L00070_953357683_953357683</t>
  </si>
  <si>
    <t>03.01.2022 14:09:55</t>
  </si>
  <si>
    <t>03.01.2022 16:01:53</t>
  </si>
  <si>
    <t>DEREKÖY KÖK 45-82-M00153_IŞIKLAR-2 GİRİŞ M09_73816062</t>
  </si>
  <si>
    <t>09.01.2022 08:27:44</t>
  </si>
  <si>
    <t>09.01.2022 13:55:48</t>
  </si>
  <si>
    <t>YENİ LİMAN TR-2 35-21-L00051_953357567_953357567</t>
  </si>
  <si>
    <t>13.01.2022 14:54:48</t>
  </si>
  <si>
    <t>14.01.2022 03:11:32</t>
  </si>
  <si>
    <t>AĞAÇ İŞLERİ TR-11 35-22-M00111_955270061_955270061</t>
  </si>
  <si>
    <t>15.01.2022 15:09:09</t>
  </si>
  <si>
    <t>15.01.2022 16:58:12</t>
  </si>
  <si>
    <t>KÖPRÜBAŞI TR-19 45-86-M00019_KÖPRÜBAŞI TR-20 M01_72222873</t>
  </si>
  <si>
    <t>07.01.2022 03:03:36</t>
  </si>
  <si>
    <t>07.01.2022 03:45:00</t>
  </si>
  <si>
    <t>KAYMAKÇI TR-10 35-15-M00244_DAĞITIM TRAFO KAYMAKÇI TR-10 M05_67044594</t>
  </si>
  <si>
    <t>12.01.2022 15:12:53</t>
  </si>
  <si>
    <t>12.01.2022 17:53:00</t>
  </si>
  <si>
    <t>K-18 35-04-K00018_B K18B1B_5822138</t>
  </si>
  <si>
    <t>23.01.2022 22:06:31</t>
  </si>
  <si>
    <t>23.01.2022 22:48:17</t>
  </si>
  <si>
    <t>TR-31 35-15-M00031_48860915_56371030_56371030</t>
  </si>
  <si>
    <t>06.01.2022 09:54:53</t>
  </si>
  <si>
    <t>06.01.2022 12:14:51</t>
  </si>
  <si>
    <t>K-493 35-01-K00493_A A2_5856330</t>
  </si>
  <si>
    <t>01.01.2022 01:10:11</t>
  </si>
  <si>
    <t>01.01.2022 01:46:29</t>
  </si>
  <si>
    <t>L-316 YALIKENT 35-18-L00316_DIREK TIPI TRAFO HUCRESI H01_2099778</t>
  </si>
  <si>
    <t>05.01.2022 20:44:56</t>
  </si>
  <si>
    <t>05.01.2022 22:57:42</t>
  </si>
  <si>
    <t>TR-111 ZEYTİNALANI 35-19-L00111_956697779_956697779</t>
  </si>
  <si>
    <t>08.01.2022 19:38:05</t>
  </si>
  <si>
    <t>08.01.2022 20:28:12</t>
  </si>
  <si>
    <t>KİLLİK TR-10 45-73-M00850_A_56400943_56400943</t>
  </si>
  <si>
    <t>21.01.2022 10:12:05</t>
  </si>
  <si>
    <t>21.01.2022 11:32:42</t>
  </si>
  <si>
    <t>TR-26 35-27-M00026_913601546_913601546</t>
  </si>
  <si>
    <t>18.01.2022 19:36:44</t>
  </si>
  <si>
    <t>18.01.2022 21:31:06</t>
  </si>
  <si>
    <t>SARIGÖL DM 45-79-M00069_TIRAZLAR M09_2074535</t>
  </si>
  <si>
    <t>23.01.2022 13:59:55</t>
  </si>
  <si>
    <t>23.01.2022 14:06:45</t>
  </si>
  <si>
    <t>K-3577 35-02-K03577_C_56368191_56368191</t>
  </si>
  <si>
    <t>06.01.2022 09:05:49</t>
  </si>
  <si>
    <t>06.01.2022 16:20:46</t>
  </si>
  <si>
    <t>DM-1/60 35-29-M00060_DIREK TIPI TRAFO HUCRESI H01_2094596</t>
  </si>
  <si>
    <t>21.01.2022 02:32:00</t>
  </si>
  <si>
    <t>21.01.2022 03:13:12</t>
  </si>
  <si>
    <t>SOMA KÖYLER DM-2 45-82-M00125_DM-1 ÇIKIŞI (DM-2 FİDER-1) M01_66332597</t>
  </si>
  <si>
    <t>18.01.2022 09:55:22</t>
  </si>
  <si>
    <t>18.01.2022 10:26:00</t>
  </si>
  <si>
    <t>M-1751 35-08-M01751_M-1069 M01_60591155</t>
  </si>
  <si>
    <t>20.01.2022 12:51:24</t>
  </si>
  <si>
    <t>20.01.2022 14:30:01</t>
  </si>
  <si>
    <t>ÇUKURALTI M-14 35-25-M00060_955264088_955264088</t>
  </si>
  <si>
    <t>18.01.2022 12:12:25</t>
  </si>
  <si>
    <t>18.01.2022 17:17:37</t>
  </si>
  <si>
    <t>DM-15/2 KEÇİLİKÖY 45-71-M00646_953211366_953211366</t>
  </si>
  <si>
    <t>18.01.2022 17:57:57</t>
  </si>
  <si>
    <t>18.01.2022 21:32:56</t>
  </si>
  <si>
    <t>ÜÇPINAR TR-2 45-71-M00187_45-71-M00187_72250647</t>
  </si>
  <si>
    <t>20.01.2022 16:18:00</t>
  </si>
  <si>
    <t>20.01.2022 17:35:14</t>
  </si>
  <si>
    <t>TR-57 35-30-L00057_955332178_955332178</t>
  </si>
  <si>
    <t>20.01.2022 20:50:37</t>
  </si>
  <si>
    <t>20.01.2022 22:28:39</t>
  </si>
  <si>
    <t>MENEMEN TR-16 35-28-L00016_A_56378865_56378865</t>
  </si>
  <si>
    <t>16.01.2022 19:06:24</t>
  </si>
  <si>
    <t>16.01.2022 20:34:12</t>
  </si>
  <si>
    <t>K-3183 35-02-K03183_912528594_912528594</t>
  </si>
  <si>
    <t>22.01.2022 19:06:57</t>
  </si>
  <si>
    <t>22.01.2022 19:55:54</t>
  </si>
  <si>
    <t>L-117 OVACIK 35-18-L00117_B_56374681_56374681</t>
  </si>
  <si>
    <t>18.01.2022 14:59:11</t>
  </si>
  <si>
    <t>18.01.2022 18:09:53</t>
  </si>
  <si>
    <t>MENDERES DM-2/TR-1 35-22-M00300_DAĞITIM TRAFO MENDERES DM-2/TR-1 M23_2095193</t>
  </si>
  <si>
    <t>19.01.2022 08:04:46</t>
  </si>
  <si>
    <t>19.01.2022 09:50:40</t>
  </si>
  <si>
    <t>M-358 35-14-M00358_956658698_956658698</t>
  </si>
  <si>
    <t>02.01.2022 12:17:41</t>
  </si>
  <si>
    <t>02.01.2022 15:18:15</t>
  </si>
  <si>
    <t>M-42 35-14-M00042_ H_80660209</t>
  </si>
  <si>
    <t>11.01.2022 12:14:41</t>
  </si>
  <si>
    <t>11.01.2022 13:46:02</t>
  </si>
  <si>
    <t>K-483 35-01-K00483_911125915_911125915</t>
  </si>
  <si>
    <t>12.01.2022 17:14:23</t>
  </si>
  <si>
    <t>12.01.2022 20:44:39</t>
  </si>
  <si>
    <t>FIRINLI TR-1 35-20-L00370_943089665_943089665</t>
  </si>
  <si>
    <t>22.01.2022 21:04:39</t>
  </si>
  <si>
    <t>22.01.2022 23:22:34</t>
  </si>
  <si>
    <t>ÇANAKÇI KÖK 45-79-M00194_ÇİMENTEPE YENİKÖY M01_67098847</t>
  </si>
  <si>
    <t>07.01.2022 10:37:36</t>
  </si>
  <si>
    <t>07.01.2022 11:49:01</t>
  </si>
  <si>
    <t>MURADİYE TR 2/A 45-71-M00201_953243147_953243147</t>
  </si>
  <si>
    <t>30.01.2022 14:41:15</t>
  </si>
  <si>
    <t>30.01.2022 18:35:19</t>
  </si>
  <si>
    <t>TR-44 SAKIZLI 35-19-L00044_956683007_956683007</t>
  </si>
  <si>
    <t>12.01.2022 18:53:34</t>
  </si>
  <si>
    <t>12.01.2022 19:59:48</t>
  </si>
  <si>
    <t>DERBENT TR-1 45-78-M00947_49343680_56393892_56393892</t>
  </si>
  <si>
    <t>24.01.2022 12:48:04</t>
  </si>
  <si>
    <t>24.01.2022 15:25:49</t>
  </si>
  <si>
    <t>K-4137 35-07-K04137_K-3423 K01_48276348</t>
  </si>
  <si>
    <t>21.01.2022 17:56:41</t>
  </si>
  <si>
    <t>21.01.2022 18:47:48</t>
  </si>
  <si>
    <t>17.01.2022 21:13:18</t>
  </si>
  <si>
    <t>17.01.2022 21:47:21</t>
  </si>
  <si>
    <t>TR-1/4-A 45-72-M00130_DIREK TIPI TRAFO HUCRESI H01_2106121</t>
  </si>
  <si>
    <t>14.01.2022 09:38:00</t>
  </si>
  <si>
    <t>14.01.2022 18:18:00</t>
  </si>
  <si>
    <t>11.01.2022 05:20:00</t>
  </si>
  <si>
    <t>11.01.2022 06:45:27</t>
  </si>
  <si>
    <t>L-332 SERKANKENT 35-18-L00332_12269839_56358032_56358032</t>
  </si>
  <si>
    <t>26.01.2022 17:28:32</t>
  </si>
  <si>
    <t>26.01.2022 18:27:30</t>
  </si>
  <si>
    <t>MURADİYE TR-10 45-71-M02143_953242959_953242959</t>
  </si>
  <si>
    <t>10.01.2022 09:22:24</t>
  </si>
  <si>
    <t>10.01.2022 12:37:12</t>
  </si>
  <si>
    <t>L-300 DM 35-18-L00300_B_79007368_79007368</t>
  </si>
  <si>
    <t>13.01.2022 12:46:08</t>
  </si>
  <si>
    <t>13.01.2022 23:39:08</t>
  </si>
  <si>
    <t>TR-122 ZEYTİNALANI 35-19-L00122_956673599_956673599</t>
  </si>
  <si>
    <t>27.01.2022 16:26:04</t>
  </si>
  <si>
    <t>27.01.2022 17:25:10</t>
  </si>
  <si>
    <t>L-181 TAN SİTESİ 35-18-L00181_950437572_950437572</t>
  </si>
  <si>
    <t>11.01.2022 07:44:43</t>
  </si>
  <si>
    <t>11.01.2022 10:04:09</t>
  </si>
  <si>
    <t>KEMİKLİDERE TR-1 45-80-M00134_7449209_56386149_56386149</t>
  </si>
  <si>
    <t>24.01.2022 10:12:12</t>
  </si>
  <si>
    <t>24.01.2022 12:17:07</t>
  </si>
  <si>
    <t>MORDOĞAN TR-26 35-21-L00209_A_56403107_56403107</t>
  </si>
  <si>
    <t>15.01.2022 08:54:01</t>
  </si>
  <si>
    <t>15.01.2022 11:42:21</t>
  </si>
  <si>
    <t>26.01.2022 18:08:27</t>
  </si>
  <si>
    <t>26.01.2022 20:04:04</t>
  </si>
  <si>
    <t>EMİRALEM TR-9 35-28-M00232_953380898_953380898</t>
  </si>
  <si>
    <t>27.01.2022 13:09:30</t>
  </si>
  <si>
    <t>27.01.2022 15:25:23</t>
  </si>
  <si>
    <t>K-18 35-04-K00018_A K18A1B_5808383</t>
  </si>
  <si>
    <t>24.01.2022 10:35:56</t>
  </si>
  <si>
    <t>24.01.2022 14:06:57</t>
  </si>
  <si>
    <t>TR-89 45-78-L00089_953267661_953267661</t>
  </si>
  <si>
    <t>12.01.2022 14:33:39</t>
  </si>
  <si>
    <t>12.01.2022 16:06:55</t>
  </si>
  <si>
    <t>BALLICA TR-1 45-72-L00547_A_56392064_56392064</t>
  </si>
  <si>
    <t>13.01.2022 08:35:39</t>
  </si>
  <si>
    <t>13.01.2022 10:29:29</t>
  </si>
  <si>
    <t>26.01.2022 10:00:50</t>
  </si>
  <si>
    <t>26.01.2022 10:37:55</t>
  </si>
  <si>
    <t>L-336 REİSDERE 35-18-L00336_95000582585_95000582585</t>
  </si>
  <si>
    <t>11.01.2022 16:03:35</t>
  </si>
  <si>
    <t>11.01.2022 20:33:20</t>
  </si>
  <si>
    <t>KOYUNDERE TR-12 35-28-M00161_953372497_953372497</t>
  </si>
  <si>
    <t>24.01.2022 16:32:45</t>
  </si>
  <si>
    <t>24.01.2022 17:55:34</t>
  </si>
  <si>
    <t>L-319 BAHÇELİEVLER-2 35-18-L00319_950449619_950449619</t>
  </si>
  <si>
    <t>07.01.2022 11:23:28</t>
  </si>
  <si>
    <t>07.01.2022 19:17:58</t>
  </si>
  <si>
    <t>M-2716 35-04-M02716_99200720_99200720</t>
  </si>
  <si>
    <t>29.01.2022 08:43:13</t>
  </si>
  <si>
    <t>29.01.2022 11:52:17</t>
  </si>
  <si>
    <t>07.01.2022 17:29:19</t>
  </si>
  <si>
    <t>07.01.2022 18:59:23</t>
  </si>
  <si>
    <t>10.01.2022 08:42:10</t>
  </si>
  <si>
    <t>10.01.2022 09:07:19</t>
  </si>
  <si>
    <t>31.01.2022 09:15:25</t>
  </si>
  <si>
    <t>31.01.2022 11:54:11</t>
  </si>
  <si>
    <t>KUŞÇULAR TR-9 35-19-M00221_7952251_56355113_56355113</t>
  </si>
  <si>
    <t>26.01.2022 10:26:09</t>
  </si>
  <si>
    <t>26.01.2022 16:48:54</t>
  </si>
  <si>
    <t>10.01.2022 11:31:15</t>
  </si>
  <si>
    <t>10.01.2022 12:30:05</t>
  </si>
  <si>
    <t>M-1501 35-03-M01501_A_56363982_56363982</t>
  </si>
  <si>
    <t>14.01.2022 18:04:35</t>
  </si>
  <si>
    <t>14.01.2022 18:29:17</t>
  </si>
  <si>
    <t>29.01.2022 00:28:41</t>
  </si>
  <si>
    <t>29.01.2022 02:09:38</t>
  </si>
  <si>
    <t>M-2794 35-01-M02794_35-01-M02794_82187326</t>
  </si>
  <si>
    <t>23.01.2022 19:37:19</t>
  </si>
  <si>
    <t>23.01.2022 21:29:23</t>
  </si>
  <si>
    <t>TR-23 35-30-L00023_D_56363326_56363326</t>
  </si>
  <si>
    <t>17.01.2022 09:37:50</t>
  </si>
  <si>
    <t>17.01.2022 14:37:05</t>
  </si>
  <si>
    <t>M-1834 35-04-M01834_912404185_912404185</t>
  </si>
  <si>
    <t>28.01.2022 17:47:42</t>
  </si>
  <si>
    <t>28.01.2022 20:41:22</t>
  </si>
  <si>
    <t>TIRAZLI KÖK 45-79-M00079_HatBaşıAyırıcı_53134387 M06_53134387</t>
  </si>
  <si>
    <t>09.01.2022 19:52:29</t>
  </si>
  <si>
    <t>09.01.2022 20:12:00</t>
  </si>
  <si>
    <t>17.01.2022 11:54:34</t>
  </si>
  <si>
    <t>17.01.2022 12:56:32</t>
  </si>
  <si>
    <t>MURADİYE TR-5 (ESKİ MEZARLIK YANI) 45-71-M00204_D_56403039_56403039</t>
  </si>
  <si>
    <t>29.01.2022 19:29:26</t>
  </si>
  <si>
    <t>29.01.2022 21:25:17</t>
  </si>
  <si>
    <t>TR-12 35-22-M00012_35-22-M00012_2354047</t>
  </si>
  <si>
    <t>30.01.2022 10:58:00</t>
  </si>
  <si>
    <t>30.01.2022 11:50:02</t>
  </si>
  <si>
    <t>M-5 35-02-M00005_910038564_910038564</t>
  </si>
  <si>
    <t>22.01.2022 09:26:57</t>
  </si>
  <si>
    <t>22.01.2022 10:58:53</t>
  </si>
  <si>
    <t>L-284 İMAMOĞLU TRAFO 35-18-L00284_950456459_950456459</t>
  </si>
  <si>
    <t>10.01.2022 16:01:47</t>
  </si>
  <si>
    <t>10.01.2022 22:05:39</t>
  </si>
  <si>
    <t>KABAZLI KÖK 45-78-M00675_HatBaşıAyırıcı_53132885 M03_53132885</t>
  </si>
  <si>
    <t>05.01.2022 10:04:19</t>
  </si>
  <si>
    <t>05.01.2022 11:38:12</t>
  </si>
  <si>
    <t>GÖRDES TR-6 45-75-M00006_TR-10 VE TR-7 M04_61372027</t>
  </si>
  <si>
    <t>23.01.2022 10:10:13</t>
  </si>
  <si>
    <t>23.01.2022 10:26:00</t>
  </si>
  <si>
    <t>TR-1/45 45-72-M00045_956529459_956529459</t>
  </si>
  <si>
    <t>17.01.2022 16:51:44</t>
  </si>
  <si>
    <t>17.01.2022 18:51:48</t>
  </si>
  <si>
    <t>K-4238 35-07-K04238_A_56383217_56383217</t>
  </si>
  <si>
    <t>27.01.2022 20:40:51</t>
  </si>
  <si>
    <t>27.01.2022 22:29:17</t>
  </si>
  <si>
    <t>TEKELİOĞLU TR-1 45-78-L00696_953284715_953284715</t>
  </si>
  <si>
    <t>14.01.2022 15:00:01</t>
  </si>
  <si>
    <t>14.01.2022 17:26:13</t>
  </si>
  <si>
    <t>L-201 GÜZELÇİFTLİK 35-14-L00201_35-14-L00201_72216673</t>
  </si>
  <si>
    <t>19.01.2022 18:47:33</t>
  </si>
  <si>
    <t>19.01.2022 19:47:34</t>
  </si>
  <si>
    <t>MORALILAR TR-1 45-72-L00674_DIREK TIPI TRAFO HUCRESI H01_2047862</t>
  </si>
  <si>
    <t>08.01.2022 11:36:19</t>
  </si>
  <si>
    <t>08.01.2022 14:40:44</t>
  </si>
  <si>
    <t>K-2844 35-01-K02844_913637793_913637793</t>
  </si>
  <si>
    <t>12.01.2022 21:27:17</t>
  </si>
  <si>
    <t>12.01.2022 22:34:10</t>
  </si>
  <si>
    <t>SOMA DM-3 45-82-M00025_TR-16/4 M03_60210062</t>
  </si>
  <si>
    <t>03.01.2022 03:32:01</t>
  </si>
  <si>
    <t>03.01.2022 04:45:48</t>
  </si>
  <si>
    <t>25.01.2022 13:27:34</t>
  </si>
  <si>
    <t>25.01.2022 19:14:21</t>
  </si>
  <si>
    <t>DM-5/TR-12 URLA 35-19-M00468_95001237102_95001237102</t>
  </si>
  <si>
    <t>02.01.2022 19:28:02</t>
  </si>
  <si>
    <t>02.01.2022 20:07:06</t>
  </si>
  <si>
    <t>SÜTÇÜLER TR-2 35-27-M00406_35-27-M00406_2366395</t>
  </si>
  <si>
    <t>17.01.2022 13:59:31</t>
  </si>
  <si>
    <t>17.01.2022 14:37:40</t>
  </si>
  <si>
    <t>KARABURUN TR-12 35-21-L00006_966039857_966039857</t>
  </si>
  <si>
    <t>14.01.2022 12:36:08</t>
  </si>
  <si>
    <t>14.01.2022 20:17:28</t>
  </si>
  <si>
    <t>25.01.2022 00:38:31</t>
  </si>
  <si>
    <t>25.01.2022 02:08:29</t>
  </si>
  <si>
    <t>K-3042 35-02-K03042_A_56383766_56383766</t>
  </si>
  <si>
    <t>04.01.2022 17:06:20</t>
  </si>
  <si>
    <t>04.01.2022 18:25:48</t>
  </si>
  <si>
    <t>SANAYİ TR-2 (DM-1/TR-28) 35-14-M00312_956643431_956643431</t>
  </si>
  <si>
    <t>19.01.2022 14:55:00</t>
  </si>
  <si>
    <t>19.01.2022 15:48:53</t>
  </si>
  <si>
    <t>ÇUKURALTI M-11 35-25-M00057_955266983_955266983</t>
  </si>
  <si>
    <t>25.01.2022 08:32:52</t>
  </si>
  <si>
    <t>25.01.2022 09:42:09</t>
  </si>
  <si>
    <t>TAHTALI TM 35-22-A00001_GÜMÜLDÜR-3 M08_2307935</t>
  </si>
  <si>
    <t>20.01.2022 16:50:00</t>
  </si>
  <si>
    <t>20.01.2022 17:15:00</t>
  </si>
  <si>
    <t>K-3451 35-08-K03451_35-08-K03451_42458068</t>
  </si>
  <si>
    <t>20.01.2022 09:08:29</t>
  </si>
  <si>
    <t>20.01.2022 15:55:07</t>
  </si>
  <si>
    <t>27.01.2022 09:20:46</t>
  </si>
  <si>
    <t>27.01.2022 12:08:33</t>
  </si>
  <si>
    <t>M-1741 35-04-M01741_912614540_912614540</t>
  </si>
  <si>
    <t>04.01.2022 13:02:53</t>
  </si>
  <si>
    <t>04.01.2022 16:41:32</t>
  </si>
  <si>
    <t>10.01.2022 15:37:08</t>
  </si>
  <si>
    <t>10.01.2022 17:28:36</t>
  </si>
  <si>
    <t>L-516 OVACIK 35-18-L00516_950462019_950462019</t>
  </si>
  <si>
    <t>02.01.2022 09:51:40</t>
  </si>
  <si>
    <t>02.01.2022 13:35:29</t>
  </si>
  <si>
    <t>29.01.2022 19:40:31</t>
  </si>
  <si>
    <t>29.01.2022 21:23:52</t>
  </si>
  <si>
    <t>M-1186 35-04-M01186_D_56379762_56379762</t>
  </si>
  <si>
    <t>17.01.2022 09:18:48</t>
  </si>
  <si>
    <t>17.01.2022 14:29:59</t>
  </si>
  <si>
    <t>K-1764 35-01-K01764_912802840_912802840</t>
  </si>
  <si>
    <t>04.01.2022 12:20:35</t>
  </si>
  <si>
    <t>04.01.2022 15:31:35</t>
  </si>
  <si>
    <t>SERVET YAŞAR ÖZEL TR 35-27-M00187Ö_DIREK TIPI TRAFO HUCRESI H01_2052125</t>
  </si>
  <si>
    <t>26.01.2022 15:36:39</t>
  </si>
  <si>
    <t>26.01.2022 18:28:57</t>
  </si>
  <si>
    <t>K-325 35-01-K00325_910985660_910985660</t>
  </si>
  <si>
    <t>14.01.2022 18:55:23</t>
  </si>
  <si>
    <t>15.01.2022 00:31:08</t>
  </si>
  <si>
    <t>MAHMUDİYE TR-1 35-16-M00069_953307117_953307117</t>
  </si>
  <si>
    <t>15.01.2022 10:21:10</t>
  </si>
  <si>
    <t>15.01.2022 13:47:04</t>
  </si>
  <si>
    <t>TR-2/35 45-72-L00035_TR-2/37   TR-2/38 L02_66524620</t>
  </si>
  <si>
    <t>02.01.2022 09:18:50</t>
  </si>
  <si>
    <t>02.01.2022 09:19:30</t>
  </si>
  <si>
    <t>29.01.2022 10:39:26</t>
  </si>
  <si>
    <t>29.01.2022 13:03:00</t>
  </si>
  <si>
    <t>SANDIÇAY TR-1 35-22-M00265_DIREK TIPI TRAFO HUCRESI H01_2112512</t>
  </si>
  <si>
    <t>25.01.2022 08:06:00</t>
  </si>
  <si>
    <t>25.01.2022 09:03:45</t>
  </si>
  <si>
    <t>LÜTFİYE TR-2 45-80-M00130_45-80-M00130_2357496</t>
  </si>
  <si>
    <t>20.01.2022 09:54:47</t>
  </si>
  <si>
    <t>20.01.2022 10:44:46</t>
  </si>
  <si>
    <t>K-2450 35-01-K02450_910328443_910328443</t>
  </si>
  <si>
    <t>27.01.2022 10:23:39</t>
  </si>
  <si>
    <t>27.01.2022 14:30:41</t>
  </si>
  <si>
    <t>DM-2/TR-11 35-13-L00458_946418072_946418072</t>
  </si>
  <si>
    <t>08.01.2022 18:38:02</t>
  </si>
  <si>
    <t>08.01.2022 19:43:19</t>
  </si>
  <si>
    <t>DÜNDARLI TR-3 35-24-M00306_955233477_955233477</t>
  </si>
  <si>
    <t>26.01.2022 16:02:06</t>
  </si>
  <si>
    <t>26.01.2022 17:20:13</t>
  </si>
  <si>
    <t>ARPALIK KÖK 45-83-M00137_ÇAMPINAR TARIMSAL SULAMA - TR-6 M06_2096501</t>
  </si>
  <si>
    <t>02.01.2022 07:43:50</t>
  </si>
  <si>
    <t>02.01.2022 14:12:24</t>
  </si>
  <si>
    <t>AKSELENDİ TR-7 45-72-L00837_45-72-L00837_66578717</t>
  </si>
  <si>
    <t>29.01.2022 11:22:16</t>
  </si>
  <si>
    <t>29.01.2022 13:37:15</t>
  </si>
  <si>
    <t>20.01.2022 09:30:34</t>
  </si>
  <si>
    <t>20.01.2022 17:21:18</t>
  </si>
  <si>
    <t>12.01.2022 19:11:59</t>
  </si>
  <si>
    <t>12.01.2022 21:51:31</t>
  </si>
  <si>
    <t>SASKO SİTESİ TR-1 35-21-L00211_A_56376963_56376963</t>
  </si>
  <si>
    <t>22.01.2022 11:57:08</t>
  </si>
  <si>
    <t>22.01.2022 14:20:35</t>
  </si>
  <si>
    <t>ÇANDARLI DM-TR-20 35-30-M00020_DENİZKÖY KÖYLER M04_72352815</t>
  </si>
  <si>
    <t>13.01.2022 01:16:00</t>
  </si>
  <si>
    <t>13.01.2022 04:47:28</t>
  </si>
  <si>
    <t>GÖÇBEYLİ DM 35-16-M00139_ALİBEYLİ M05_72044680</t>
  </si>
  <si>
    <t>08.01.2022 14:12:42</t>
  </si>
  <si>
    <t>08.01.2022 14:47:35</t>
  </si>
  <si>
    <t>M-646 35-09-M00646_B_56379956_56379956</t>
  </si>
  <si>
    <t>24.01.2022 20:24:18</t>
  </si>
  <si>
    <t>24.01.2022 21:21:06</t>
  </si>
  <si>
    <t>YENİÇİFTLİK TR-2 35-20-L00400_950324629_950324629</t>
  </si>
  <si>
    <t>08.01.2022 13:06:12</t>
  </si>
  <si>
    <t>08.01.2022 14:18:39</t>
  </si>
  <si>
    <t>22.01.2022 16:31:40</t>
  </si>
  <si>
    <t>22.01.2022 17:45:43</t>
  </si>
  <si>
    <t>M-1148 35-09-M01148_M-360 M06_47617197</t>
  </si>
  <si>
    <t>10.01.2022 20:24:24</t>
  </si>
  <si>
    <t>10.01.2022 21:06:00</t>
  </si>
  <si>
    <t>ZEYTİNDAĞ TR-4 35-16-M00006_35-16-M00006_2367345</t>
  </si>
  <si>
    <t>05.01.2022 14:59:50</t>
  </si>
  <si>
    <t>05.01.2022 17:21:49</t>
  </si>
  <si>
    <t>M-1806 GEÇİT 35-01-M01806_M-915 M01_42326071</t>
  </si>
  <si>
    <t>17.01.2022 09:05:07</t>
  </si>
  <si>
    <t>17.01.2022 17:55:58</t>
  </si>
  <si>
    <t>04.01.2022 23:05:00</t>
  </si>
  <si>
    <t>05.01.2022 00:07:43</t>
  </si>
  <si>
    <t>M-1932 35-09-M01932_B_56373843_56373843</t>
  </si>
  <si>
    <t>24.01.2022 21:59:37</t>
  </si>
  <si>
    <t>25.01.2022 04:38:48</t>
  </si>
  <si>
    <t>02.01.2022 15:06:02</t>
  </si>
  <si>
    <t>02.01.2022 16:57:35</t>
  </si>
  <si>
    <t>K-618 35-04-K00618_A_56356221_56356221</t>
  </si>
  <si>
    <t>26.01.2022 20:54:05</t>
  </si>
  <si>
    <t>27.01.2022 03:11:22</t>
  </si>
  <si>
    <t>KARABURUN TR-15 35-21-L00013_953360095_953360095</t>
  </si>
  <si>
    <t>05.01.2022 15:50:42</t>
  </si>
  <si>
    <t>05.01.2022 17:10:52</t>
  </si>
  <si>
    <t>M-2382 35-02-M02382_A_56374389_56374389</t>
  </si>
  <si>
    <t>25.01.2022 09:39:49</t>
  </si>
  <si>
    <t>25.01.2022 13:12:13</t>
  </si>
  <si>
    <t>16.01.2022 20:18:17</t>
  </si>
  <si>
    <t>16.01.2022 20:59:18</t>
  </si>
  <si>
    <t>BELENYENİCE KÖYÜ TR-1 45-71-M01512_953194896_953194896</t>
  </si>
  <si>
    <t>17.01.2022 07:07:52</t>
  </si>
  <si>
    <t>17.01.2022 09:32:20</t>
  </si>
  <si>
    <t>05.01.2022 05:23:33</t>
  </si>
  <si>
    <t>05.01.2022 07:20:19</t>
  </si>
  <si>
    <t>CENKYERİ TR-4 45-82-M00252_D_56401518_56401518</t>
  </si>
  <si>
    <t>22.01.2022 23:59:20</t>
  </si>
  <si>
    <t>23.01.2022 01:54:08</t>
  </si>
  <si>
    <t>M-626 35-09-M00626_A_56368867_56368867</t>
  </si>
  <si>
    <t>24.01.2022 21:35:42</t>
  </si>
  <si>
    <t>24.01.2022 22:34:57</t>
  </si>
  <si>
    <t>K-429 35-01-K00429_B_56375467_56375467</t>
  </si>
  <si>
    <t>29.01.2022 20:17:54</t>
  </si>
  <si>
    <t>29.01.2022 21:57:34</t>
  </si>
  <si>
    <t>KUŞÇULAR TR-6 35-19-M00218_7756034_56390358_56390358</t>
  </si>
  <si>
    <t>14.01.2022 09:17:37</t>
  </si>
  <si>
    <t>14.01.2022 16:48:00</t>
  </si>
  <si>
    <t>24.01.2022 15:37:31</t>
  </si>
  <si>
    <t>24.01.2022 16:04:47</t>
  </si>
  <si>
    <t>20.01.2022 08:19:34</t>
  </si>
  <si>
    <t>20.01.2022 10:58:44</t>
  </si>
  <si>
    <t>KADIOVACIK TR-1 35-19-M00202_35-19-M00202_2364472</t>
  </si>
  <si>
    <t>31.01.2022 09:56:08</t>
  </si>
  <si>
    <t>31.01.2022 10:36:50</t>
  </si>
  <si>
    <t>TR-1/62 45-72-M00062_A_56392951_56392951</t>
  </si>
  <si>
    <t>19.01.2022 17:46:53</t>
  </si>
  <si>
    <t>19.01.2022 18:45:34</t>
  </si>
  <si>
    <t>19.01.2022 20:52:41</t>
  </si>
  <si>
    <t>19.01.2022 21:11:49</t>
  </si>
  <si>
    <t>KARABURUN BOZKÖY 35-21-L00053_C_56358259_56358259</t>
  </si>
  <si>
    <t>21.01.2022 15:16:50</t>
  </si>
  <si>
    <t>21.01.2022 17:36:18</t>
  </si>
  <si>
    <t>DENİZKÖY TR-1 35-30-M00594_955327370_955327370</t>
  </si>
  <si>
    <t>12.01.2022 20:41:25</t>
  </si>
  <si>
    <t>12.01.2022 23:12:00</t>
  </si>
  <si>
    <t>K-2643 35-01-K02643_911943860_911943860</t>
  </si>
  <si>
    <t>17.01.2022 14:42:56</t>
  </si>
  <si>
    <t>17.01.2022 17:26:01</t>
  </si>
  <si>
    <t>SOMA A SANTRALİ İM/DM 45-82-A00001_SAVAŞTEPE 15.8 L14_2091658</t>
  </si>
  <si>
    <t>18.01.2022 05:46:37</t>
  </si>
  <si>
    <t>18.01.2022 06:06:32</t>
  </si>
  <si>
    <t>ÇAMLICA KÖK 45-81-M00048_ÇANSA M01_71996142</t>
  </si>
  <si>
    <t>04.01.2022 14:03:03</t>
  </si>
  <si>
    <t>04.01.2022 15:53:24</t>
  </si>
  <si>
    <t>TR-126 35-26-M00126_956618657_956618657</t>
  </si>
  <si>
    <t>14.01.2022 08:58:00</t>
  </si>
  <si>
    <t>14.01.2022 15:22:49</t>
  </si>
  <si>
    <t>K-3949 35-02-K03949_A_56362775_56362775</t>
  </si>
  <si>
    <t>15.01.2022 14:27:38</t>
  </si>
  <si>
    <t>M-2642 35-01-M02642_35-01-M02642_79700168</t>
  </si>
  <si>
    <t>25.01.2022 01:57:31</t>
  </si>
  <si>
    <t>25.01.2022 03:15:18</t>
  </si>
  <si>
    <t>ILDIR KÖK 35-18-M00069_M-30 TERMAL KENT M03_72093136</t>
  </si>
  <si>
    <t>13.01.2022 03:16:00</t>
  </si>
  <si>
    <t>13.01.2022 04:04:23</t>
  </si>
  <si>
    <t>ÇAPAK KÖK 35-26-M00435_DAĞKIZILCA-2 ÇIKIŞ M05_66033222</t>
  </si>
  <si>
    <t>12.01.2022 13:43:59</t>
  </si>
  <si>
    <t>12.01.2022 13:44:39</t>
  </si>
  <si>
    <t>K-3613 35-01-K03613_911975107_911975107</t>
  </si>
  <si>
    <t>10.01.2022 11:18:06</t>
  </si>
  <si>
    <t>10.01.2022 13:05:11</t>
  </si>
  <si>
    <t>TR-113 45-78-L00113_DIREK TIPI TRAFO HUCRESI H01_2103710</t>
  </si>
  <si>
    <t>02.01.2022 02:52:00</t>
  </si>
  <si>
    <t>02.01.2022 03:40:17</t>
  </si>
  <si>
    <t>01.01.2022 09:56:43</t>
  </si>
  <si>
    <t>01.01.2022 10:34:48</t>
  </si>
  <si>
    <t>SALUR KÖK 45-75-M00062_HatBaşıAyırıcı_53135656 M03_53135656</t>
  </si>
  <si>
    <t>21.01.2022 20:28:48</t>
  </si>
  <si>
    <t>21.01.2022 21:16:00</t>
  </si>
  <si>
    <t>L-455 35-18-L00455_95000590696_95000590696</t>
  </si>
  <si>
    <t>11.01.2022 14:03:21</t>
  </si>
  <si>
    <t>11.01.2022 16:09:45</t>
  </si>
  <si>
    <t>K-435 35-02-K00435_B_56363457_56363457</t>
  </si>
  <si>
    <t>24.01.2022 19:53:00</t>
  </si>
  <si>
    <t>24.01.2022 21:03:40</t>
  </si>
  <si>
    <t>L-224 SİBAM EVLERİ 35-18-L00224_10386751_56376392_56376392</t>
  </si>
  <si>
    <t>13.01.2022 09:40:06</t>
  </si>
  <si>
    <t>13.01.2022 11:19:28</t>
  </si>
  <si>
    <t>DEREKÖY KÖK-2 45-82-M00205_IŞIKLAR-3 M04_82862518</t>
  </si>
  <si>
    <t>08.01.2022 09:26:08</t>
  </si>
  <si>
    <t>08.01.2022 13:58:06</t>
  </si>
  <si>
    <t>TR-23 35-30-L00023_955315116_955315116</t>
  </si>
  <si>
    <t>22.01.2022 06:43:36</t>
  </si>
  <si>
    <t>22.01.2022 07:54:44</t>
  </si>
  <si>
    <t>DENİZGİREN TR-1 35-21-L00079_953368955_953368955</t>
  </si>
  <si>
    <t>14.01.2022 13:07:13</t>
  </si>
  <si>
    <t>14.01.2022 18:55:53</t>
  </si>
  <si>
    <t>YENİKÖY TR-3 45-71-M01044_A_56352443_56352443</t>
  </si>
  <si>
    <t>24.01.2022 09:25:59</t>
  </si>
  <si>
    <t>24.01.2022 12:26:13</t>
  </si>
  <si>
    <t>K-4622 35-04-K04622_913156317_913156317</t>
  </si>
  <si>
    <t>14.01.2022 19:29:07</t>
  </si>
  <si>
    <t>15.01.2022 00:29:03</t>
  </si>
  <si>
    <t>GELENBE İM 45-76-A00001_GEBELER L12_2325209</t>
  </si>
  <si>
    <t>24.01.2022 14:23:00</t>
  </si>
  <si>
    <t>24.01.2022 14:39:39</t>
  </si>
  <si>
    <t>TAYTAN OFİS KÖK 45-78-M00314_ÜLKÜ FABRİKALAR M014_60669731</t>
  </si>
  <si>
    <t>04.01.2022 18:08:09</t>
  </si>
  <si>
    <t>04.01.2022 18:36:25</t>
  </si>
  <si>
    <t>K-1657 35-02-K01657_910218671_910218671</t>
  </si>
  <si>
    <t>15.01.2022 09:20:45</t>
  </si>
  <si>
    <t>15.01.2022 10:25:44</t>
  </si>
  <si>
    <t>K-4567 35-02-K04567_A_56362802_56362802</t>
  </si>
  <si>
    <t>01.01.2022 12:18:44</t>
  </si>
  <si>
    <t>01.01.2022 20:36:51</t>
  </si>
  <si>
    <t>K-1932 35-09-K01932_TRAFO K04_45353635</t>
  </si>
  <si>
    <t>28.01.2022 00:56:04</t>
  </si>
  <si>
    <t>28.01.2022 02:28:00</t>
  </si>
  <si>
    <t>20.01.2022 17:16:03</t>
  </si>
  <si>
    <t>20.01.2022 18:18:20</t>
  </si>
  <si>
    <t>YENİŞEHİR TR-5 35-31-L00111_35-31-L00111_2363996</t>
  </si>
  <si>
    <t>02.01.2022 15:06:17</t>
  </si>
  <si>
    <t>23.01.2022 19:24:18</t>
  </si>
  <si>
    <t>23.01.2022 20:06:16</t>
  </si>
  <si>
    <t>DM-12/TR-16 45-72-L00939_961068059_961068059</t>
  </si>
  <si>
    <t>21.01.2022 16:52:00</t>
  </si>
  <si>
    <t>21.01.2022 18:35:16</t>
  </si>
  <si>
    <t>TR-2/91-1 45-83-L00160_B_56397359_56397359</t>
  </si>
  <si>
    <t>09.01.2022 14:59:09</t>
  </si>
  <si>
    <t>09.01.2022 15:48:18</t>
  </si>
  <si>
    <t>SANCAKLI BOZKÖY KÖK 45-71-M00087_953204146_953204146</t>
  </si>
  <si>
    <t>10.01.2022 12:51:40</t>
  </si>
  <si>
    <t>10.01.2022 15:54:39</t>
  </si>
  <si>
    <t>L-233 AKARCA KÖK 35-14-L00233_L-58 HAVACILAR SİTESİ L03_72202703</t>
  </si>
  <si>
    <t>23.01.2022 18:43:53</t>
  </si>
  <si>
    <t>23.01.2022 19:34:11</t>
  </si>
  <si>
    <t>09.01.2022 09:01:48</t>
  </si>
  <si>
    <t>09.01.2022 09:37:19</t>
  </si>
  <si>
    <t>KIRKAĞAÇ TR-25 45-76-M00025_955239354_955239354</t>
  </si>
  <si>
    <t>21.01.2022 23:06:02</t>
  </si>
  <si>
    <t>21.01.2022 23:48:38</t>
  </si>
  <si>
    <t>DM-1/62 35-29-M00062_950317635_950317635</t>
  </si>
  <si>
    <t>17.01.2022 19:38:59</t>
  </si>
  <si>
    <t>18.01.2022 00:44:52</t>
  </si>
  <si>
    <t>27.01.2022 12:19:00</t>
  </si>
  <si>
    <t>27.01.2022 15:30:28</t>
  </si>
  <si>
    <t>L-310 35-18-L00310_950460370_950460370</t>
  </si>
  <si>
    <t>14.01.2022 09:59:14</t>
  </si>
  <si>
    <t>14.01.2022 15:27:13</t>
  </si>
  <si>
    <t>ATAKENT DM (M-2214) 35-09-M02214_M-1143 M05_2309034</t>
  </si>
  <si>
    <t>01.01.2022 11:31:29</t>
  </si>
  <si>
    <t>01.01.2022 13:24:00</t>
  </si>
  <si>
    <t>PAŞAKÖY TR-3 45-80-M00058_956536605_956536605</t>
  </si>
  <si>
    <t>25.01.2022 15:28:00</t>
  </si>
  <si>
    <t>25.01.2022 16:15:44</t>
  </si>
  <si>
    <t>MENEMEN GÖRECE TR-3 35-28-M00505_B_56358196_56358196</t>
  </si>
  <si>
    <t>08.01.2022 16:20:43</t>
  </si>
  <si>
    <t>08.01.2022 21:26:30</t>
  </si>
  <si>
    <t>M-1544 35-01-M01544_910700142_910700142</t>
  </si>
  <si>
    <t>27.01.2022 11:28:13</t>
  </si>
  <si>
    <t>27.01.2022 14:28:03</t>
  </si>
  <si>
    <t>15.01.2022 12:52:29</t>
  </si>
  <si>
    <t>15.01.2022 13:25:45</t>
  </si>
  <si>
    <t>DÜVERLİK TR-2 35-26-M01233_A_66216659_66216659</t>
  </si>
  <si>
    <t>25.01.2022 11:58:22</t>
  </si>
  <si>
    <t>25.01.2022 12:42:32</t>
  </si>
  <si>
    <t>08.01.2022 17:16:00</t>
  </si>
  <si>
    <t>08.01.2022 17:30:18</t>
  </si>
  <si>
    <t>TR-131 35-19-L00131_C_56391415_56391415</t>
  </si>
  <si>
    <t>03.01.2022 09:57:15</t>
  </si>
  <si>
    <t>03.01.2022 11:10:15</t>
  </si>
  <si>
    <t>VİZİLLER TR-1 45-81-M00133_A_56399177_56399177</t>
  </si>
  <si>
    <t>29.01.2022 12:39:52</t>
  </si>
  <si>
    <t>29.01.2022 13:40:11</t>
  </si>
  <si>
    <t>İSACA TR-1 45-72-L00218_956522612_956522612</t>
  </si>
  <si>
    <t>12.01.2022 14:05:11</t>
  </si>
  <si>
    <t>12.01.2022 19:05:40</t>
  </si>
  <si>
    <t>K-429 35-01-K00429_910703839_910703839</t>
  </si>
  <si>
    <t>16.01.2022 04:54:25</t>
  </si>
  <si>
    <t>16.01.2022 08:51:27</t>
  </si>
  <si>
    <t>KİBAR KÖYÜ TR-2 35-31-L00313_47904709_56386460_56386460</t>
  </si>
  <si>
    <t>25.01.2022 12:27:45</t>
  </si>
  <si>
    <t>25.01.2022 15:28:47</t>
  </si>
  <si>
    <t>MENEMEN TR-40 35-28-L00040_953380207_953380207</t>
  </si>
  <si>
    <t>03.01.2022 09:15:00</t>
  </si>
  <si>
    <t>03.01.2022 10:22:41</t>
  </si>
  <si>
    <t>M-1834 35-04-M01834_99446757_99446757</t>
  </si>
  <si>
    <t>04.01.2022 14:52:58</t>
  </si>
  <si>
    <t>04.01.2022 17:05:55</t>
  </si>
  <si>
    <t>K-3929 35-10-K03929_962603639_962603639</t>
  </si>
  <si>
    <t>18.01.2022 23:25:47</t>
  </si>
  <si>
    <t>19.01.2022 00:18:23</t>
  </si>
  <si>
    <t>URGANLI TR-10 45-83-M00548_955157780_955157780</t>
  </si>
  <si>
    <t>29.01.2022 13:48:00</t>
  </si>
  <si>
    <t>29.01.2022 15:42:44</t>
  </si>
  <si>
    <t>KIRCALAR DM 35-16-M00261_ÜRKÜTLER-SINIRADA GRUP KÖYLER ENH M03_72041787</t>
  </si>
  <si>
    <t>13.01.2022 11:50:24</t>
  </si>
  <si>
    <t>13.01.2022 15:33:35</t>
  </si>
  <si>
    <t>21.01.2022 08:58:45</t>
  </si>
  <si>
    <t>21.01.2022 09:23:00</t>
  </si>
  <si>
    <t>_A_56388504_56388504</t>
  </si>
  <si>
    <t>03.01.2022 08:36:00</t>
  </si>
  <si>
    <t>03.01.2022 13:30:19</t>
  </si>
  <si>
    <t>03.01.2022 12:20:00</t>
  </si>
  <si>
    <t>03.01.2022 12:57:21</t>
  </si>
  <si>
    <t>HİKMET TRAŞOĞLU SULAMA GRUBU 35-29-M00195_955214631_955214631</t>
  </si>
  <si>
    <t>31.01.2022 11:45:08</t>
  </si>
  <si>
    <t>31.01.2022 14:28:04</t>
  </si>
  <si>
    <t>26.01.2022 14:00:00</t>
  </si>
  <si>
    <t>26.01.2022 17:11:19</t>
  </si>
  <si>
    <t>KAYRAK TR-1 45-83-L00256_955156715_955156715</t>
  </si>
  <si>
    <t>18.01.2022 21:21:26</t>
  </si>
  <si>
    <t>18.01.2022 23:56:09</t>
  </si>
  <si>
    <t>ULUCAK TM 35-28-A00002_TR-A M02_2061768</t>
  </si>
  <si>
    <t>09.01.2022 01:03:00</t>
  </si>
  <si>
    <t>09.01.2022 01:07:00</t>
  </si>
  <si>
    <t>L-401 ALTINYUNUS DM 35-18-L00401_SAĞLIKÇILAR L-477 L15_2326016</t>
  </si>
  <si>
    <t>13.01.2022 08:44:35</t>
  </si>
  <si>
    <t>13.01.2022 10:59:32</t>
  </si>
  <si>
    <t>ULUCAK DM-2/10 35-27-M00337_913481858_913481858</t>
  </si>
  <si>
    <t>16.01.2022 11:06:18</t>
  </si>
  <si>
    <t>16.01.2022 14:18:32</t>
  </si>
  <si>
    <t>BOĞAZİÇİ İM 35-01-A00001_STADYUM K08_53039526</t>
  </si>
  <si>
    <t>31.01.2022 11:10:00</t>
  </si>
  <si>
    <t>31.01.2022 11:51:24</t>
  </si>
  <si>
    <t>İNECİK TR-1 35-21-L00121_953360558_953360558</t>
  </si>
  <si>
    <t>26.01.2022 13:20:00</t>
  </si>
  <si>
    <t>26.01.2022 14:39:20</t>
  </si>
  <si>
    <t>TR-64 GERENLİKUYU 35-15-L00064_A_56370705_56370705</t>
  </si>
  <si>
    <t>11.01.2022 17:03:00</t>
  </si>
  <si>
    <t>11.01.2022 18:25:39</t>
  </si>
  <si>
    <t>İĞDECİK TR-6 45-71-M00086_45-71-M00086_2368696</t>
  </si>
  <si>
    <t>07.01.2022 11:45:13</t>
  </si>
  <si>
    <t>07.01.2022 12:53:27</t>
  </si>
  <si>
    <t>M-1208 35-02-M01208_TRAFO M03_2041415</t>
  </si>
  <si>
    <t>23.01.2022 17:30:00</t>
  </si>
  <si>
    <t>23.01.2022 19:01:00</t>
  </si>
  <si>
    <t>ÖREN TR-2 35-27-L00217_912569299_912569299</t>
  </si>
  <si>
    <t>31.01.2022 09:30:21</t>
  </si>
  <si>
    <t>31.01.2022 12:38:40</t>
  </si>
  <si>
    <t>K-665 35-04-K00665_99118254_99118254</t>
  </si>
  <si>
    <t>13.01.2022 16:06:07</t>
  </si>
  <si>
    <t>13.01.2022 18:34:24</t>
  </si>
  <si>
    <t>M-2544 35-01-M02544_911304345_911304345</t>
  </si>
  <si>
    <t>06.01.2022 10:44:45</t>
  </si>
  <si>
    <t>06.01.2022 12:30:25</t>
  </si>
  <si>
    <t>IŞIKLAR KÖK 45-73-M00467_HatBaşıAyırıcı_53136476 M06_53136476</t>
  </si>
  <si>
    <t>07.01.2022 10:17:52</t>
  </si>
  <si>
    <t>07.01.2022 11:30:05</t>
  </si>
  <si>
    <t>M. TELLİ TARIMSAL GRUP SULAMA 35-32-L00032_A_56377006_56377006</t>
  </si>
  <si>
    <t>09.01.2022 09:09:40</t>
  </si>
  <si>
    <t>09.01.2022 11:02:05</t>
  </si>
  <si>
    <t>18.01.2022 01:34:34</t>
  </si>
  <si>
    <t>18.01.2022 02:06:23</t>
  </si>
  <si>
    <t>PANCAR KÖK 35-26-M00891_BULGURCA OĞLANANASI M03_2302863</t>
  </si>
  <si>
    <t>14.01.2022 09:10:01</t>
  </si>
  <si>
    <t>14.01.2022 17:56:04</t>
  </si>
  <si>
    <t>L-278 35-18-L00278_7492255_56369505_56369505</t>
  </si>
  <si>
    <t>24.01.2022 16:16:07</t>
  </si>
  <si>
    <t>24.01.2022 17:48:05</t>
  </si>
  <si>
    <t>MORDOĞAN TR-1 35-21-L00201_953357128_953357128</t>
  </si>
  <si>
    <t>12.01.2022 09:40:21</t>
  </si>
  <si>
    <t>12.01.2022 11:17:25</t>
  </si>
  <si>
    <t>K-3721 35-01-K03721_912044145_912044145</t>
  </si>
  <si>
    <t>20.01.2022 07:35:17</t>
  </si>
  <si>
    <t>20.01.2022 17:01:03</t>
  </si>
  <si>
    <t>MORDOĞAN TR-3 35-21-L00141_A_56375588_56375588</t>
  </si>
  <si>
    <t>25.01.2022 14:20:05</t>
  </si>
  <si>
    <t>25.01.2022 17:05:57</t>
  </si>
  <si>
    <t>TR-45 35-26-M00045_956617149_956617149</t>
  </si>
  <si>
    <t>25.01.2022 12:50:57</t>
  </si>
  <si>
    <t>25.01.2022 13:21:06</t>
  </si>
  <si>
    <t>TR-26 35-16-L00026_A_56397115_56397115</t>
  </si>
  <si>
    <t>12.01.2022 15:31:13</t>
  </si>
  <si>
    <t>12.01.2022 17:36:06</t>
  </si>
  <si>
    <t>TR-142 35-26-M00142_DIREK TIPI TRAFO HUCRESI H01_2047206</t>
  </si>
  <si>
    <t>17.01.2022 13:20:21</t>
  </si>
  <si>
    <t>17.01.2022 13:36:48</t>
  </si>
  <si>
    <t>M-1287 35-02-M01287_910326838_910326838</t>
  </si>
  <si>
    <t>19.01.2022 11:11:07</t>
  </si>
  <si>
    <t>19.01.2022 12:06:01</t>
  </si>
  <si>
    <t>UMURLU TR-4 35-31-L00359_956569399_956569399</t>
  </si>
  <si>
    <t>04.01.2022 19:40:37</t>
  </si>
  <si>
    <t>04.01.2022 21:56:02</t>
  </si>
  <si>
    <t>KARABAĞLAR TM 35-01-A00012_KARABAĞLAR-13 K36_2310508</t>
  </si>
  <si>
    <t>19.01.2022 20:03:00</t>
  </si>
  <si>
    <t>19.01.2022 21:11:48</t>
  </si>
  <si>
    <t>DM-1/23-A 35-29-M00490_ H_81836187</t>
  </si>
  <si>
    <t>23.01.2022 16:32:57</t>
  </si>
  <si>
    <t>23.01.2022 22:20:05</t>
  </si>
  <si>
    <t>ÇİFTLİKDERE TR-3 45-73-M00548_945650821_945650821</t>
  </si>
  <si>
    <t>05.01.2022 18:57:47</t>
  </si>
  <si>
    <t>05.01.2022 23:20:31</t>
  </si>
  <si>
    <t>TR-15 35-19-L00015_11326165_65499779_65499779</t>
  </si>
  <si>
    <t>16.01.2022 22:34:50</t>
  </si>
  <si>
    <t>16.01.2022 23:25:50</t>
  </si>
  <si>
    <t>K-2341 35-09-K02341_K-3448 K01_45403509</t>
  </si>
  <si>
    <t>20.01.2022 15:40:34</t>
  </si>
  <si>
    <t>20.01.2022 16:40:00</t>
  </si>
  <si>
    <t>HAVAOĞLU AHBAPLAR TR-1 45-81-M00072_A_56400876_56400876</t>
  </si>
  <si>
    <t>13.01.2022 15:41:24</t>
  </si>
  <si>
    <t>13.01.2022 16:55:51</t>
  </si>
  <si>
    <t>22.01.2022 19:40:57</t>
  </si>
  <si>
    <t>22.01.2022 20:37:11</t>
  </si>
  <si>
    <t>TR-117 35-16-L00117_47584256_56354860_56354860</t>
  </si>
  <si>
    <t>15.01.2022 09:45:41</t>
  </si>
  <si>
    <t>15.01.2022 11:51:27</t>
  </si>
  <si>
    <t>TR-48 45-78-L00048_49414718_56388430_56388430</t>
  </si>
  <si>
    <t>24.01.2022 19:01:14</t>
  </si>
  <si>
    <t>24.01.2022 20:32:19</t>
  </si>
  <si>
    <t>DEMİRCİ KÖK 35-26-M00779_HatBaşıAyırıcı_53137946 M06_53137946</t>
  </si>
  <si>
    <t>12.01.2022 13:13:00</t>
  </si>
  <si>
    <t>12.01.2022 13:45:15</t>
  </si>
  <si>
    <t>YENİ LİMAN TR-2 35-21-L00051_953357579_953357579</t>
  </si>
  <si>
    <t>31.01.2022 13:23:40</t>
  </si>
  <si>
    <t>31.01.2022 15:05:41</t>
  </si>
  <si>
    <t>GÜNGÖR BİO ENERJİ  DM 35-24-M00308_POLYAK-2 ÇIKIŞ M07_74095462</t>
  </si>
  <si>
    <t>28.01.2022 15:38:36</t>
  </si>
  <si>
    <t>28.01.2022 16:10:52</t>
  </si>
  <si>
    <t>EVRENOSOĞLU 35-30-L00131__75464443_75464443</t>
  </si>
  <si>
    <t>18.01.2022 08:37:23</t>
  </si>
  <si>
    <t>18.01.2022 10:10:32</t>
  </si>
  <si>
    <t>SALUR KÖK 45-75-M00062_HatBaşıAyırıcı_53135529 M03_53135529</t>
  </si>
  <si>
    <t>27.01.2022 13:37:17</t>
  </si>
  <si>
    <t>27.01.2022 16:28:26</t>
  </si>
  <si>
    <t>SARIDERE TR-2 45-72-M00573__72373564_72373564</t>
  </si>
  <si>
    <t>24.01.2022 11:52:01</t>
  </si>
  <si>
    <t>24.01.2022 13:17:06</t>
  </si>
  <si>
    <t>K-3499 35-03-K03499_B_56366639_56366639</t>
  </si>
  <si>
    <t>18.01.2022 07:49:23</t>
  </si>
  <si>
    <t>18.01.2022 10:09:12</t>
  </si>
  <si>
    <t>İM-3/TR-2 HIDIRLIK 35-14-L00289_DAĞITIM TRAFO İM-3/TR-2 HIDIRLIK L03_2101320</t>
  </si>
  <si>
    <t>19.01.2022 09:21:15</t>
  </si>
  <si>
    <t>19.01.2022 16:23:59</t>
  </si>
  <si>
    <t>TR-13 35-19-L00013_DIREK TIPI TRAFO HUCRESI H01_2060133</t>
  </si>
  <si>
    <t>15.01.2022 15:13:00</t>
  </si>
  <si>
    <t>15.01.2022 19:55:22</t>
  </si>
  <si>
    <t>YENİFOÇA TR-44 35-23-M00044_D_56388987_56388987</t>
  </si>
  <si>
    <t>16.01.2022 13:34:00</t>
  </si>
  <si>
    <t>16.01.2022 14:01:53</t>
  </si>
  <si>
    <t>M-1536 35-01-M01536_M-2745 M04_72178133</t>
  </si>
  <si>
    <t>08.01.2022 18:33:10</t>
  </si>
  <si>
    <t>09.01.2022 01:46:53</t>
  </si>
  <si>
    <t>24.01.2022 10:56:08</t>
  </si>
  <si>
    <t>24.01.2022 11:49:09</t>
  </si>
  <si>
    <t>TR-127 35-26-M00127_956619334_956619334</t>
  </si>
  <si>
    <t>15.01.2022 14:19:23</t>
  </si>
  <si>
    <t>15.01.2022 16:01:33</t>
  </si>
  <si>
    <t>K-3141 35-07-K03141_TRAFO K03_48417407</t>
  </si>
  <si>
    <t>04.01.2022 09:22:01</t>
  </si>
  <si>
    <t>04.01.2022 16:27:24</t>
  </si>
  <si>
    <t>L-426 ESKİ GARAJ 35-18-L00426_950448513_950448513</t>
  </si>
  <si>
    <t>15.01.2022 11:00:26</t>
  </si>
  <si>
    <t>15.01.2022 12:45:54</t>
  </si>
  <si>
    <t>SOMA DM-1 45-82-M00050_TR-7/2 M11_60207425</t>
  </si>
  <si>
    <t>20.01.2022 15:06:15</t>
  </si>
  <si>
    <t>20.01.2022 15:11:17</t>
  </si>
  <si>
    <t>ARMUTLU DM-2/TR-36 (ESKİ TR-6) 35-27-L00006_KIZILCA L03_61232206</t>
  </si>
  <si>
    <t>02.01.2022 09:51:57</t>
  </si>
  <si>
    <t>02.01.2022 14:24:23</t>
  </si>
  <si>
    <t>25.01.2022 06:45:18</t>
  </si>
  <si>
    <t>25.01.2022 10:46:37</t>
  </si>
  <si>
    <t>DM-21/23 (ITIR SOKAK) 45-71-M00326_C_56397180_56397180</t>
  </si>
  <si>
    <t>21.01.2022 10:33:00</t>
  </si>
  <si>
    <t>21.01.2022 17:20:00</t>
  </si>
  <si>
    <t>18.01.2022 20:25:41</t>
  </si>
  <si>
    <t>18.01.2022 21:20:06</t>
  </si>
  <si>
    <t>M-2018 35-01-M02018_910644615_910644615</t>
  </si>
  <si>
    <t>24.01.2022 10:31:16</t>
  </si>
  <si>
    <t>24.01.2022 12:00:39</t>
  </si>
  <si>
    <t>MENEMEN TR-57 35-28-L00057_5845543_60983835_60983835</t>
  </si>
  <si>
    <t>20.01.2022 09:46:23</t>
  </si>
  <si>
    <t>20.01.2022 10:12:06</t>
  </si>
  <si>
    <t>K-2519 35-02-K02519_B_56370947_56370947</t>
  </si>
  <si>
    <t>17.01.2022 09:05:23</t>
  </si>
  <si>
    <t>17.01.2022 18:13:51</t>
  </si>
  <si>
    <t>18.01.2022 11:12:51</t>
  </si>
  <si>
    <t>18.01.2022 11:22:37</t>
  </si>
  <si>
    <t>K-4772 35-04-K04772_99431098_99431098</t>
  </si>
  <si>
    <t>18.01.2022 21:36:04</t>
  </si>
  <si>
    <t>18.01.2022 22:35:59</t>
  </si>
  <si>
    <t>YENİ FOÇA TR-10 35-23-M00010_YENİFOÇA TR-11 M04_2335212</t>
  </si>
  <si>
    <t>20.01.2022 10:01:32</t>
  </si>
  <si>
    <t>20.01.2022 15:51:06</t>
  </si>
  <si>
    <t>18.01.2022 09:08:19</t>
  </si>
  <si>
    <t>18.01.2022 16:57:07</t>
  </si>
  <si>
    <t>TR-67 45-78-M00067_953248821_953248821</t>
  </si>
  <si>
    <t>18.01.2022 11:24:47</t>
  </si>
  <si>
    <t>18.01.2022 11:47:28</t>
  </si>
  <si>
    <t>TR-70 35-16-L00070_DIREK TIPI TRAFO HUCRESI H01_2040085</t>
  </si>
  <si>
    <t>02.01.2022 09:08:33</t>
  </si>
  <si>
    <t>02.01.2022 15:28:30</t>
  </si>
  <si>
    <t>AHMET ANDAŞ-1 SULAMA GRUBU 35-29-M00305_35-29-M00305_2375606</t>
  </si>
  <si>
    <t>09.01.2022 17:27:57</t>
  </si>
  <si>
    <t>09.01.2022 19:15:59</t>
  </si>
  <si>
    <t>09.01.2022 09:49:01</t>
  </si>
  <si>
    <t>09.01.2022 09:52:45</t>
  </si>
  <si>
    <t>L-237 35-14-L00237_956660682_956660682</t>
  </si>
  <si>
    <t>28.01.2022 09:36:17</t>
  </si>
  <si>
    <t>28.01.2022 13:46:36</t>
  </si>
  <si>
    <t>KARADOĞAN BENZİNLİK YANI TR-2 35-15-L00143_C_56361349_56361349</t>
  </si>
  <si>
    <t>28.01.2022 15:12:18</t>
  </si>
  <si>
    <t>28.01.2022 16:30:02</t>
  </si>
  <si>
    <t>TR-50 45-78-L00050__56388440_56388440</t>
  </si>
  <si>
    <t>25.01.2022 17:32:00</t>
  </si>
  <si>
    <t>25.01.2022 19:34:02</t>
  </si>
  <si>
    <t>L-510 REİSDERE 35-18-L00510_957955397_957955397</t>
  </si>
  <si>
    <t>13.01.2022 21:05:00</t>
  </si>
  <si>
    <t>13.01.2022 23:16:17</t>
  </si>
  <si>
    <t>DM-1/1A 45-71-M00018_953240647_953240647</t>
  </si>
  <si>
    <t>23.01.2022 11:17:00</t>
  </si>
  <si>
    <t>23.01.2022 12:05:01</t>
  </si>
  <si>
    <t>M-1944 35-04-M01944_B_65514041_65514041</t>
  </si>
  <si>
    <t>17.01.2022 14:41:01</t>
  </si>
  <si>
    <t>17.01.2022 17:01:04</t>
  </si>
  <si>
    <t>PİYALE TM 35-02-A00007_PİYALE-20 K26_2310402</t>
  </si>
  <si>
    <t>06.01.2022 12:06:59</t>
  </si>
  <si>
    <t>06.01.2022 12:58:43</t>
  </si>
  <si>
    <t>14.01.2022 12:51:02</t>
  </si>
  <si>
    <t>14.01.2022 14:33:17</t>
  </si>
  <si>
    <t>25.01.2022 18:37:53</t>
  </si>
  <si>
    <t>25.01.2022 20:51:19</t>
  </si>
  <si>
    <t>ÜÇPINAR DM 45-71-M00183_ESKİ ÜÇPINAR M11_72249561</t>
  </si>
  <si>
    <t>23.01.2022 13:00:00</t>
  </si>
  <si>
    <t>23.01.2022 15:10:31</t>
  </si>
  <si>
    <t>SULUDERE TR-1 35-31-L00390_956584047_956584047</t>
  </si>
  <si>
    <t>01.01.2022 17:59:28</t>
  </si>
  <si>
    <t>01.01.2022 21:51:25</t>
  </si>
  <si>
    <t>SAKARLI KÖK 45-76-M00046_HACET M04_72214546</t>
  </si>
  <si>
    <t>25.01.2022 07:52:47</t>
  </si>
  <si>
    <t>25.01.2022 08:41:44</t>
  </si>
  <si>
    <t>DM-25/14 45-71-M00053_45-71-M00053_72048273</t>
  </si>
  <si>
    <t>08.01.2022 20:11:48</t>
  </si>
  <si>
    <t>08.01.2022 21:57:09</t>
  </si>
  <si>
    <t>L-401 ALTINYUNUS DM 35-18-L00401_950451291_950451291</t>
  </si>
  <si>
    <t>25.01.2022 14:42:37</t>
  </si>
  <si>
    <t>25.01.2022 15:59:32</t>
  </si>
  <si>
    <t>DM-1/4 35-18-L00579_950454580_950454580</t>
  </si>
  <si>
    <t>08.01.2022 10:52:32</t>
  </si>
  <si>
    <t>08.01.2022 13:24:05</t>
  </si>
  <si>
    <t>M-1063 35-03-M01063_910262044_910262044</t>
  </si>
  <si>
    <t>26.01.2022 15:05:52</t>
  </si>
  <si>
    <t>26.01.2022 16:42:40</t>
  </si>
  <si>
    <t>TR-42 45-77-L00042_TR-43 L02_2107817</t>
  </si>
  <si>
    <t>11.01.2022 10:09:28</t>
  </si>
  <si>
    <t>11.01.2022 10:35:00</t>
  </si>
  <si>
    <t>AŞAĞIBEY-3 35-16-M00116_953354070_953354070</t>
  </si>
  <si>
    <t>12.01.2022 10:39:22</t>
  </si>
  <si>
    <t>12.01.2022 14:24:08</t>
  </si>
  <si>
    <t>TR-1-2/4 SADIKPAŞA MAH. 35-20-L00013_DIREK TIPI TRAFO HUCRESI H01_2101778</t>
  </si>
  <si>
    <t>29.01.2022 09:46:46</t>
  </si>
  <si>
    <t>29.01.2022 17:56:03</t>
  </si>
  <si>
    <t>K-3127 35-01-K03127_D_56368697_56368697</t>
  </si>
  <si>
    <t>06.01.2022 09:12:02</t>
  </si>
  <si>
    <t>06.01.2022 10:50:44</t>
  </si>
  <si>
    <t>SOMA DM-4/TR10 45-82-M00010_TR-11 M05_60208852</t>
  </si>
  <si>
    <t>25.01.2022 13:21:03</t>
  </si>
  <si>
    <t>25.01.2022 13:53:37</t>
  </si>
  <si>
    <t>BEYOBA TR-12 45-72-M00414_TR-10 M01_2331533</t>
  </si>
  <si>
    <t>14.01.2022 17:03:46</t>
  </si>
  <si>
    <t>14.01.2022 18:20:35</t>
  </si>
  <si>
    <t>MURADİYE TR-5 (ESKİ MEZARLIK YANI) 45-71-M00204_966360666_966360666</t>
  </si>
  <si>
    <t>12.01.2022 06:52:00</t>
  </si>
  <si>
    <t>12.01.2022 09:14:26</t>
  </si>
  <si>
    <t>TR-25 35-30-L00025_TR-26 L04_72107264</t>
  </si>
  <si>
    <t>08.01.2022 08:57:18</t>
  </si>
  <si>
    <t>08.01.2022 09:57:10</t>
  </si>
  <si>
    <t>TİYENLİ KÖK 45-85-M00004_HatBaşıAyırıcı_53135883 M01_53135883</t>
  </si>
  <si>
    <t>30.01.2022 07:48:00</t>
  </si>
  <si>
    <t>30.01.2022 08:46:20</t>
  </si>
  <si>
    <t>MAHMUTLAR TR-2 35-29-L00119_35-29-L00119_2370488</t>
  </si>
  <si>
    <t>25.01.2022 15:59:25</t>
  </si>
  <si>
    <t>25.01.2022 18:33:19</t>
  </si>
  <si>
    <t>09.01.2022 11:33:38</t>
  </si>
  <si>
    <t>09.01.2022 12:21:00</t>
  </si>
  <si>
    <t>GÜZELKÖY TR 45-71-M00984_44426479_56395547_56395547</t>
  </si>
  <si>
    <t>05.01.2022 09:43:00</t>
  </si>
  <si>
    <t>05.01.2022 19:37:31</t>
  </si>
  <si>
    <t>ASARLIK TR-9 35-28-M00590_DIREK TIPI TRAFO HUCRESI H01_2106331</t>
  </si>
  <si>
    <t>28.01.2022 08:47:43</t>
  </si>
  <si>
    <t>28.01.2022 11:38:05</t>
  </si>
  <si>
    <t>K-1635 35-02-K01635_K-3124 K04_2310381</t>
  </si>
  <si>
    <t>29.01.2022 11:14:06</t>
  </si>
  <si>
    <t>29.01.2022 12:35:41</t>
  </si>
  <si>
    <t>TR-2 35-16-L00002_47591027_56353638_56353638</t>
  </si>
  <si>
    <t>28.01.2022 11:21:12</t>
  </si>
  <si>
    <t>28.01.2022 11:59:39</t>
  </si>
  <si>
    <t>K-379 35-01-K00379__79812642_79812642</t>
  </si>
  <si>
    <t>23.01.2022 20:24:02</t>
  </si>
  <si>
    <t>24.01.2022 01:33:00</t>
  </si>
  <si>
    <t>03.01.2022 09:59:39</t>
  </si>
  <si>
    <t>03.01.2022 17:34:32</t>
  </si>
  <si>
    <t>DEMİRCİ KÖK 35-26-M00779_KARACAAĞAÇ ENH M06_65897266</t>
  </si>
  <si>
    <t>10.01.2022 17:35:40</t>
  </si>
  <si>
    <t>10.01.2022 18:43:00</t>
  </si>
  <si>
    <t>KARABURUN TR-11 35-21-L00010_9566173 tr11 b1b_5828889</t>
  </si>
  <si>
    <t>18.01.2022 13:15:37</t>
  </si>
  <si>
    <t>18.01.2022 14:45:03</t>
  </si>
  <si>
    <t>ÇUKURALTI M-18 35-25-M00066_955282627_955282627</t>
  </si>
  <si>
    <t>18.01.2022 16:38:38</t>
  </si>
  <si>
    <t>18.01.2022 17:34:37</t>
  </si>
  <si>
    <t>SARIÇAY TR-2 35-22-M00855_955266682_955266682</t>
  </si>
  <si>
    <t>21.01.2022 20:22:00</t>
  </si>
  <si>
    <t>21.01.2022 23:26:06</t>
  </si>
  <si>
    <t>K-1904 35-10-K01904_97930302_97930302</t>
  </si>
  <si>
    <t>22.01.2022 09:32:35</t>
  </si>
  <si>
    <t>22.01.2022 12:00:21</t>
  </si>
  <si>
    <t>DM-3/19 35-26-M00820_956627995_956627995</t>
  </si>
  <si>
    <t>18.01.2022 13:34:00</t>
  </si>
  <si>
    <t>18.01.2022 14:08:57</t>
  </si>
  <si>
    <t>HAMZABÜKÜ TR-1 35-21-L00069_A_56357903_56357903</t>
  </si>
  <si>
    <t>05.01.2022 09:07:58</t>
  </si>
  <si>
    <t>05.01.2022 15:27:03</t>
  </si>
  <si>
    <t>K-3600 35-01-K03600_B_56375765_56375765</t>
  </si>
  <si>
    <t>24.01.2022 22:29:28</t>
  </si>
  <si>
    <t>25.01.2022 01:50:42</t>
  </si>
  <si>
    <t>CELALETTİN AŞKIN TARIMSAL SULAMA TR-2 45-83-M00604_A_56407861_56407861</t>
  </si>
  <si>
    <t>13.01.2022 19:09:56</t>
  </si>
  <si>
    <t>13.01.2022 20:52:59</t>
  </si>
  <si>
    <t>K-4774 35-04-K04774_D_72951125_72951125</t>
  </si>
  <si>
    <t>19.01.2022 22:54:24</t>
  </si>
  <si>
    <t>20.01.2022 00:12:27</t>
  </si>
  <si>
    <t>DOĞANCI TR-12 35-31-L00339_47793613_56351974_56351974</t>
  </si>
  <si>
    <t>13.01.2022 10:17:37</t>
  </si>
  <si>
    <t>13.01.2022 11:29:11</t>
  </si>
  <si>
    <t>21.01.2022 07:29:08</t>
  </si>
  <si>
    <t>21.01.2022 09:55:10</t>
  </si>
  <si>
    <t>KARAALİ DM 45-71-M02127_MURADİYE ÇIKIŞ M08_54851157</t>
  </si>
  <si>
    <t>24.01.2022 13:36:07</t>
  </si>
  <si>
    <t>24.01.2022 14:22:57</t>
  </si>
  <si>
    <t>YEŞİLYURT TR-5 45-73-M00802_A_56402581_56402581</t>
  </si>
  <si>
    <t>16.01.2022 10:04:01</t>
  </si>
  <si>
    <t>16.01.2022 12:44:03</t>
  </si>
  <si>
    <t>YAZIBAŞI DM-5 35-26-M00550_BATI BGETON/KUŞÇUBURUN TR-1 TR-2 TR-3 M16_2335554</t>
  </si>
  <si>
    <t>13.01.2022 10:31:48</t>
  </si>
  <si>
    <t>13.01.2022 11:07:12</t>
  </si>
  <si>
    <t>KAYAKÖY TR-2 35-15-L00522_950387861_950387861</t>
  </si>
  <si>
    <t>01.01.2022 11:15:22</t>
  </si>
  <si>
    <t>01.01.2022 13:22:06</t>
  </si>
  <si>
    <t>L-469 35-18-L00469_11302115 b1_5934373</t>
  </si>
  <si>
    <t>21.01.2022 01:15:19</t>
  </si>
  <si>
    <t>21.01.2022 04:55:17</t>
  </si>
  <si>
    <t>BİRGİ DM 35-15-L01013_HatBaşıAyırıcı_72390952 L06_72390952</t>
  </si>
  <si>
    <t>21.01.2022 11:47:04</t>
  </si>
  <si>
    <t>21.01.2022 11:57:05</t>
  </si>
  <si>
    <t>DM-2/12 35-26-M00832__56359990_56359990</t>
  </si>
  <si>
    <t>13.01.2022 19:37:06</t>
  </si>
  <si>
    <t>13.01.2022 21:30:52</t>
  </si>
  <si>
    <t>06.01.2022 14:25:45</t>
  </si>
  <si>
    <t>06.01.2022 14:51:51</t>
  </si>
  <si>
    <t>23.01.2022 14:44:13</t>
  </si>
  <si>
    <t>23.01.2022 18:02:11</t>
  </si>
  <si>
    <t>K-4757 35-04-K04757_913158997_913158997</t>
  </si>
  <si>
    <t>16.01.2022 10:45:18</t>
  </si>
  <si>
    <t>16.01.2022 12:05:03</t>
  </si>
  <si>
    <t>TR-53 35-26-M00053_953076160_953076160</t>
  </si>
  <si>
    <t>21.01.2022 22:55:42</t>
  </si>
  <si>
    <t>21.01.2022 23:26:42</t>
  </si>
  <si>
    <t>TR-14 35-17-M00014_11902843_56373330_56373330</t>
  </si>
  <si>
    <t>17.01.2022 20:02:43</t>
  </si>
  <si>
    <t>17.01.2022 20:55:49</t>
  </si>
  <si>
    <t>GEDİK KATRANDERE TR-2 35-31-L00133_956591418_956591418</t>
  </si>
  <si>
    <t>20.01.2022 18:36:00</t>
  </si>
  <si>
    <t>20.01.2022 19:13:17</t>
  </si>
  <si>
    <t>TR-5 35-19-L00005_İÇMELER L03_72124031</t>
  </si>
  <si>
    <t>03.01.2022 11:23:31</t>
  </si>
  <si>
    <t>03.01.2022 11:59:36</t>
  </si>
  <si>
    <t>DM-2/TR-13 MENDERES 35-22-M00822_955289531_955289531</t>
  </si>
  <si>
    <t>20.01.2022 19:03:59</t>
  </si>
  <si>
    <t>21.01.2022 02:05:58</t>
  </si>
  <si>
    <t>PEHLİVANLAR KÖK 35-27-M00091_ALİ ÖZŞAHİNLER SULAMA M02_72176895</t>
  </si>
  <si>
    <t>03.01.2022 09:15:59</t>
  </si>
  <si>
    <t>03.01.2022 10:18:17</t>
  </si>
  <si>
    <t>FOÇA TR-48 35-23-L00048_950416436_950416436</t>
  </si>
  <si>
    <t>17.01.2022 18:40:17</t>
  </si>
  <si>
    <t>17.01.2022 23:31:38</t>
  </si>
  <si>
    <t>04.01.2022 10:54:01</t>
  </si>
  <si>
    <t>04.01.2022 14:39:48</t>
  </si>
  <si>
    <t>04.01.2022 14:44:45</t>
  </si>
  <si>
    <t>04.01.2022 15:40:55</t>
  </si>
  <si>
    <t>DAĞHACIYUSUF TR-3 45-73-M01227_945651445_945651445</t>
  </si>
  <si>
    <t>14.01.2022 09:39:24</t>
  </si>
  <si>
    <t>14.01.2022 12:09:46</t>
  </si>
  <si>
    <t>M-1231 35-01-M01231_914533084_914533084</t>
  </si>
  <si>
    <t>18.01.2022 16:03:57</t>
  </si>
  <si>
    <t>18.01.2022 16:58:31</t>
  </si>
  <si>
    <t>TR-15 ( M-715) 35-30-M00715_C_56367625_56367625</t>
  </si>
  <si>
    <t>24.01.2022 13:10:35</t>
  </si>
  <si>
    <t>24.01.2022 14:23:17</t>
  </si>
  <si>
    <t>K-3706 35-09-K03706_A k3706 a1b_5889226</t>
  </si>
  <si>
    <t>27.01.2022 11:13:56</t>
  </si>
  <si>
    <t>27.01.2022 13:34:49</t>
  </si>
  <si>
    <t>M-1037 35-04-M01037_99369872_99369872</t>
  </si>
  <si>
    <t>10.01.2022 13:33:00</t>
  </si>
  <si>
    <t>10.01.2022 19:32:53</t>
  </si>
  <si>
    <t>22.01.2022 22:04:54</t>
  </si>
  <si>
    <t>22.01.2022 23:22:56</t>
  </si>
  <si>
    <t>L-140 35-18-L00140_950443246_950443246</t>
  </si>
  <si>
    <t>15.01.2022 10:50:23</t>
  </si>
  <si>
    <t>15.01.2022 11:19:42</t>
  </si>
  <si>
    <t>09.01.2022 17:21:43</t>
  </si>
  <si>
    <t>09.01.2022 20:06:42</t>
  </si>
  <si>
    <t>24.01.2022 09:16:05</t>
  </si>
  <si>
    <t>24.01.2022 17:33:55</t>
  </si>
  <si>
    <t>TR-122 35-15-M00122_950372562_950372562</t>
  </si>
  <si>
    <t>12.01.2022 17:22:32</t>
  </si>
  <si>
    <t>12.01.2022 18:28:17</t>
  </si>
  <si>
    <t>YENİKÖY TR-6 35-22-M00543_A_56358166_56358166</t>
  </si>
  <si>
    <t>28.01.2022 14:32:00</t>
  </si>
  <si>
    <t>28.01.2022 14:47:56</t>
  </si>
  <si>
    <t>RAHMİYE-1 SULAMA TR-12 45-72-M00345_DIREK TIPI TRAFO HUCRESI H01_2045272</t>
  </si>
  <si>
    <t>23.01.2022 13:23:00</t>
  </si>
  <si>
    <t>23.01.2022 14:03:40</t>
  </si>
  <si>
    <t>L-97 35-18-L00097_D d1_5959307</t>
  </si>
  <si>
    <t>25.01.2022 19:27:29</t>
  </si>
  <si>
    <t>25.01.2022 20:11:53</t>
  </si>
  <si>
    <t>KARAAĞAÇLI TR-2 45-71-M00130_A_60985192_60985192</t>
  </si>
  <si>
    <t>21.01.2022 21:26:00</t>
  </si>
  <si>
    <t>22.01.2022 02:39:11</t>
  </si>
  <si>
    <t>TİRE İM-DM-1 35-29-A00001_MAHMUTLAR L13_2312356</t>
  </si>
  <si>
    <t>14.01.2022 16:34:29</t>
  </si>
  <si>
    <t>14.01.2022 16:44:02</t>
  </si>
  <si>
    <t>15.01.2022 08:48:56</t>
  </si>
  <si>
    <t>15.01.2022 14:20:00</t>
  </si>
  <si>
    <t>TEKELİ TR-2 35-22-M00232_955254505_955254505</t>
  </si>
  <si>
    <t>12.01.2022 12:20:10</t>
  </si>
  <si>
    <t>12.01.2022 14:15:21</t>
  </si>
  <si>
    <t>YAKAPINAR TR-6 35-20-L00139_A_56375637_56375637</t>
  </si>
  <si>
    <t>12.01.2022 15:26:02</t>
  </si>
  <si>
    <t>12.01.2022 17:51:55</t>
  </si>
  <si>
    <t>ÇAMÖNÜ TR-1 45-72-L00271_967143604_967143604</t>
  </si>
  <si>
    <t>29.01.2022 22:47:15</t>
  </si>
  <si>
    <t>30.01.2022 00:23:55</t>
  </si>
  <si>
    <t>HİLAL KLASİK TM 35-01-A00011_MÜRSELPAŞA M11_2053725</t>
  </si>
  <si>
    <t>03.01.2022 18:41:53</t>
  </si>
  <si>
    <t>03.01.2022 19:41:31</t>
  </si>
  <si>
    <t>TURKUAZ VİLLALARI 35-30-M00215_35-30-M00215_72072384</t>
  </si>
  <si>
    <t>26.01.2022 14:26:19</t>
  </si>
  <si>
    <t>26.01.2022 17:37:59</t>
  </si>
  <si>
    <t>23.01.2022 08:37:33</t>
  </si>
  <si>
    <t>23.01.2022 08:39:13</t>
  </si>
  <si>
    <t>SOMA TR-27 45-82-M00027_D D03_5988523</t>
  </si>
  <si>
    <t>11.01.2022 18:10:03</t>
  </si>
  <si>
    <t>11.01.2022 18:53:03</t>
  </si>
  <si>
    <t>A101 DEPOLARI ÖZEL TR 45-71-M02448Ö_ M01_82406345</t>
  </si>
  <si>
    <t>07.01.2022 13:38:04</t>
  </si>
  <si>
    <t>07.01.2022 14:28:18</t>
  </si>
  <si>
    <t>MURADİYE TR-6 45-71-M01473_A_56393370_56393370</t>
  </si>
  <si>
    <t>31.01.2022 15:52:47</t>
  </si>
  <si>
    <t>31.01.2022 20:31:57</t>
  </si>
  <si>
    <t>ORTA MAHALLE M-2 35-25-M00109_D_56354769_56354769</t>
  </si>
  <si>
    <t>12.01.2022 18:45:33</t>
  </si>
  <si>
    <t>12.01.2022 20:21:28</t>
  </si>
  <si>
    <t>İM-1/TR-3 35-14-M00309__81596533_81596533</t>
  </si>
  <si>
    <t>31.01.2022 10:14:59</t>
  </si>
  <si>
    <t>31.01.2022 12:27:52</t>
  </si>
  <si>
    <t>KÖSEALİ TR-2 45-78-M00782_C_56388790_56388790</t>
  </si>
  <si>
    <t>09.01.2022 14:01:25</t>
  </si>
  <si>
    <t>09.01.2022 15:30:59</t>
  </si>
  <si>
    <t>EYNEZ KÖK 45-82-M00158_HatBaşıAyırıcı_53135466 M04_53135466</t>
  </si>
  <si>
    <t>22.01.2022 19:54:46</t>
  </si>
  <si>
    <t>22.01.2022 23:17:57</t>
  </si>
  <si>
    <t>YUKARI ILGINDERE TR-1 35-16-M00150_47422504_56402319_56402319</t>
  </si>
  <si>
    <t>28.01.2022 11:46:43</t>
  </si>
  <si>
    <t>28.01.2022 13:29:40</t>
  </si>
  <si>
    <t>KAYMAKÇI İM 35-15-A00004_EMİRLİOVA L07_2333299</t>
  </si>
  <si>
    <t>07.01.2022 09:24:46</t>
  </si>
  <si>
    <t>07.01.2022 18:54:07</t>
  </si>
  <si>
    <t>M-204(DM-2/7) 35-09-M00204_M-1531 M03_77815036</t>
  </si>
  <si>
    <t>28.01.2022 19:28:13</t>
  </si>
  <si>
    <t>28.01.2022 21:24:41</t>
  </si>
  <si>
    <t>K-4024 35-01-K04024_B_56376846_56376846</t>
  </si>
  <si>
    <t>24.01.2022 19:17:55</t>
  </si>
  <si>
    <t>24.01.2022 21:24:39</t>
  </si>
  <si>
    <t>L-121 ESENEVLER 35-14-L00121_956634562_956634562</t>
  </si>
  <si>
    <t>27.01.2022 02:22:26</t>
  </si>
  <si>
    <t>27.01.2022 03:18:46</t>
  </si>
  <si>
    <t>TAYTAN OFİS KÖK 45-78-M00314_HatBaşıAyırıcı_53140197 M014_53140197</t>
  </si>
  <si>
    <t>08.01.2022 10:14:03</t>
  </si>
  <si>
    <t>08.01.2022 11:22:33</t>
  </si>
  <si>
    <t>DENİZGİREN TR-2 35-21-L00080_942447535_942447535</t>
  </si>
  <si>
    <t>13.01.2022 13:44:12</t>
  </si>
  <si>
    <t>13.01.2022 17:59:17</t>
  </si>
  <si>
    <t>K-37 35-04-K00037_99786687_99786687</t>
  </si>
  <si>
    <t>26.01.2022 08:40:41</t>
  </si>
  <si>
    <t>26.01.2022 10:18:12</t>
  </si>
  <si>
    <t>TEPECİK KÖPRÜ DM 35-14-M00332_TAŞKENT DM-2 (DOĞANBEY-2 477 H.H. SAĞ DEVRE) M07_49833970</t>
  </si>
  <si>
    <t>28.01.2022 09:16:35</t>
  </si>
  <si>
    <t>28.01.2022 17:44:18</t>
  </si>
  <si>
    <t>KAYALIOĞLU TR-1 45-72-L00071_A_56389902_56389902</t>
  </si>
  <si>
    <t>12.01.2022 10:26:31</t>
  </si>
  <si>
    <t>12.01.2022 13:02:10</t>
  </si>
  <si>
    <t>DM-8 45-72-L00980__83208905_83208905</t>
  </si>
  <si>
    <t>29.01.2022 10:38:00</t>
  </si>
  <si>
    <t>29.01.2022 11:46:48</t>
  </si>
  <si>
    <t>KARAHALİLLİ KÖK 35-20-L00087_ÖLÇÜ-GERİLİM - CANLI L01_66504964</t>
  </si>
  <si>
    <t>13.01.2022 09:23:01</t>
  </si>
  <si>
    <t>13.01.2022 10:26:31</t>
  </si>
  <si>
    <t>DM-16/02-C 45-71-M00606_953244824_953244824</t>
  </si>
  <si>
    <t>06.01.2022 08:25:00</t>
  </si>
  <si>
    <t>06.01.2022 10:27:53</t>
  </si>
  <si>
    <t>YEŞİLKÖY-3 35-26-M00792_95000480726_95000480726</t>
  </si>
  <si>
    <t>17.01.2022 18:04:20</t>
  </si>
  <si>
    <t>17.01.2022 19:33:22</t>
  </si>
  <si>
    <t>TR-7 35-26-M00007_A A01_77596922</t>
  </si>
  <si>
    <t>27.01.2022 19:02:11</t>
  </si>
  <si>
    <t>27.01.2022 20:14:22</t>
  </si>
  <si>
    <t>K-1074 35-01-K01074_911953547_911953547</t>
  </si>
  <si>
    <t>11.01.2022 20:19:46</t>
  </si>
  <si>
    <t>11.01.2022 22:29:25</t>
  </si>
  <si>
    <t>TR-83 35-16-L00083_47565546_56398499_56398499</t>
  </si>
  <si>
    <t>24.01.2022 15:25:35</t>
  </si>
  <si>
    <t>24.01.2022 17:30:21</t>
  </si>
  <si>
    <t>K-1744 35-01-K01744_911632946_911632946</t>
  </si>
  <si>
    <t>13.01.2022 09:14:54</t>
  </si>
  <si>
    <t>13.01.2022 10:40:38</t>
  </si>
  <si>
    <t>KUŞÇUBURUN TR-6 35-26-M01419_956607614_956607614</t>
  </si>
  <si>
    <t>17.01.2022 17:20:28</t>
  </si>
  <si>
    <t>17.01.2022 17:58:44</t>
  </si>
  <si>
    <t>K-1809 35-01-K01809_911074784_911074784</t>
  </si>
  <si>
    <t>25.01.2022 23:12:25</t>
  </si>
  <si>
    <t>26.01.2022 02:23:52</t>
  </si>
  <si>
    <t>MENEMEN DM-5/15 35-28-M00845_953385863_953385863</t>
  </si>
  <si>
    <t>14.01.2022 10:46:44</t>
  </si>
  <si>
    <t>14.01.2022 11:59:17</t>
  </si>
  <si>
    <t>K-1406 35-01-K01406_D_56381095_56381095</t>
  </si>
  <si>
    <t>27.01.2022 19:32:55</t>
  </si>
  <si>
    <t>27.01.2022 21:36:41</t>
  </si>
  <si>
    <t>K-4234 35-03-K04234_915029181_915029181</t>
  </si>
  <si>
    <t>15.01.2022 21:54:57</t>
  </si>
  <si>
    <t>16.01.2022 00:26:41</t>
  </si>
  <si>
    <t>DERBENTALTI TARIMSAL SULAMA TR-1 45-83-M00582_45-83-M00582_2372266</t>
  </si>
  <si>
    <t>31.01.2022 13:43:21</t>
  </si>
  <si>
    <t>31.01.2022 15:05:22</t>
  </si>
  <si>
    <t>DEREKÖY TR-46 35-22-M00652_955286757_955286757</t>
  </si>
  <si>
    <t>30.01.2022 11:30:24</t>
  </si>
  <si>
    <t>30.01.2022 12:41:44</t>
  </si>
  <si>
    <t>ASARLIK TR-8 35-28-M00182_953378225_953378225</t>
  </si>
  <si>
    <t>21.01.2022 11:11:06</t>
  </si>
  <si>
    <t>21.01.2022 14:12:39</t>
  </si>
  <si>
    <t>27.01.2022 21:05:57</t>
  </si>
  <si>
    <t>27.01.2022 22:53:30</t>
  </si>
  <si>
    <t>TR-138 35-16-L00138_35-16-L00138_2347417</t>
  </si>
  <si>
    <t>28.01.2022 19:45:50</t>
  </si>
  <si>
    <t>28.01.2022 20:21:46</t>
  </si>
  <si>
    <t>TR-138 35-16-L00138_953337939_953337939</t>
  </si>
  <si>
    <t>31.01.2022 13:06:31</t>
  </si>
  <si>
    <t>31.01.2022 14:10:24</t>
  </si>
  <si>
    <t>BEYLİKLİ TR-1 45-78-M00727_953280134_953280134</t>
  </si>
  <si>
    <t>26.01.2022 21:08:50</t>
  </si>
  <si>
    <t>26.01.2022 21:50:03</t>
  </si>
  <si>
    <t>SARIGÖL DM 45-79-M00069_ULUDERBENT FİDERİ M16_2318415</t>
  </si>
  <si>
    <t>02.01.2022 15:49:00</t>
  </si>
  <si>
    <t>02.01.2022 15:52:00</t>
  </si>
  <si>
    <t>KARAKUYU KÖK 35-22-M00091_PANCAR M06_72111621</t>
  </si>
  <si>
    <t>30.01.2022 12:19:01</t>
  </si>
  <si>
    <t>30.01.2022 14:03:47</t>
  </si>
  <si>
    <t>27.01.2022 22:54:48</t>
  </si>
  <si>
    <t>28.01.2022 01:14:16</t>
  </si>
  <si>
    <t>ÇAYLI TR-9 35-15-L00202_C_56368951_56368951</t>
  </si>
  <si>
    <t>11.01.2022 19:00:10</t>
  </si>
  <si>
    <t>11.01.2022 22:09:21</t>
  </si>
  <si>
    <t>M-997 35-03-M00997_910112066_910112066</t>
  </si>
  <si>
    <t>19.01.2022 14:21:02</t>
  </si>
  <si>
    <t>19.01.2022 14:58:35</t>
  </si>
  <si>
    <t>AFŞAR TR-2 45-79-M00344_945572096_945572096</t>
  </si>
  <si>
    <t>05.01.2022 16:31:42</t>
  </si>
  <si>
    <t>05.01.2022 18:31:03</t>
  </si>
  <si>
    <t>KARABURUN TR-2 35-21-L00014_953368004_953368004</t>
  </si>
  <si>
    <t>13.01.2022 15:58:44</t>
  </si>
  <si>
    <t>13.01.2022 19:26:46</t>
  </si>
  <si>
    <t>K-1865 35-09-K01865_G g1_5883537</t>
  </si>
  <si>
    <t>26.01.2022 22:01:22</t>
  </si>
  <si>
    <t>27.01.2022 02:02:23</t>
  </si>
  <si>
    <t>K-3323 35-09-K03323_F_56383750_56383750</t>
  </si>
  <si>
    <t>25.01.2022 09:57:54</t>
  </si>
  <si>
    <t>25.01.2022 11:17:22</t>
  </si>
  <si>
    <t>SELENDİ DM 45-81-M00001_KINIK M06_2077097</t>
  </si>
  <si>
    <t>06.01.2022 19:55:15</t>
  </si>
  <si>
    <t>06.01.2022 19:55:55</t>
  </si>
  <si>
    <t>KOYUNDERE TR-12 35-28-M00161_953372320_953372320</t>
  </si>
  <si>
    <t>15.01.2022 18:38:29</t>
  </si>
  <si>
    <t>15.01.2022 21:18:04</t>
  </si>
  <si>
    <t>YAĞCILLI TR-3 45-82-M00329_45-82-M00329_2373185</t>
  </si>
  <si>
    <t>13.01.2022 14:01:10</t>
  </si>
  <si>
    <t>13.01.2022 15:43:00</t>
  </si>
  <si>
    <t>BAKIR TR-1 45-76-M00052_BAKIR TR-2/TR-3/TR-4/TR-6 M02_72211629</t>
  </si>
  <si>
    <t>24.01.2022 08:26:58</t>
  </si>
  <si>
    <t>24.01.2022 08:44:00</t>
  </si>
  <si>
    <t>M-236 35-02-M00236_35-02-M00236_2370116</t>
  </si>
  <si>
    <t>30.01.2022 10:01:00</t>
  </si>
  <si>
    <t>30.01.2022 10:53:52</t>
  </si>
  <si>
    <t>SÜTÇÜLER TR-3 35-27-M00407_914402439_914402439</t>
  </si>
  <si>
    <t>13.01.2022 14:07:00</t>
  </si>
  <si>
    <t>13.01.2022 15:03:24</t>
  </si>
  <si>
    <t>PAYAMLI M-21 35-25-M00171_956658734_956658734</t>
  </si>
  <si>
    <t>22.01.2022 09:01:11</t>
  </si>
  <si>
    <t>22.01.2022 09:54:41</t>
  </si>
  <si>
    <t>YUSUFLU KÖK 35-20-L00077_HatBaşıAyırıcı_53138476 L01_53138476</t>
  </si>
  <si>
    <t>08.01.2022 07:42:19</t>
  </si>
  <si>
    <t>08.01.2022 08:16:00</t>
  </si>
  <si>
    <t>TR-1/10 45-83-M00010__72372076_72372076</t>
  </si>
  <si>
    <t>16.01.2022 18:52:19</t>
  </si>
  <si>
    <t>16.01.2022 20:00:33</t>
  </si>
  <si>
    <t>HAMİDİYE TR-1 45-76-M00161_DIREK TIPI TRAFO HUCRESI H01_2084916</t>
  </si>
  <si>
    <t>02.01.2022 14:17:31</t>
  </si>
  <si>
    <t>02.01.2022 14:46:18</t>
  </si>
  <si>
    <t>K-855 35-01-K00855_E_56377167_56377167</t>
  </si>
  <si>
    <t>13.01.2022 09:48:00</t>
  </si>
  <si>
    <t>13.01.2022 11:18:00</t>
  </si>
  <si>
    <t>KARAVELİLER TR-3 35-20-L00142_955196539_955196539</t>
  </si>
  <si>
    <t>12.01.2022 16:59:13</t>
  </si>
  <si>
    <t>12.01.2022 19:15:05</t>
  </si>
  <si>
    <t>L-336 REİSDERE 35-18-L00336_95000537666_95000537666</t>
  </si>
  <si>
    <t>21.01.2022 09:00:32</t>
  </si>
  <si>
    <t>21.01.2022 14:15:48</t>
  </si>
  <si>
    <t>K-3162 35-03-K03162_910163956_910163956</t>
  </si>
  <si>
    <t>10.01.2022 18:54:00</t>
  </si>
  <si>
    <t>10.01.2022 20:40:38</t>
  </si>
  <si>
    <t>M-2018 35-01-M02018_912170613_912170613</t>
  </si>
  <si>
    <t>19.01.2022 12:30:05</t>
  </si>
  <si>
    <t>19.01.2022 17:48:29</t>
  </si>
  <si>
    <t>ÇAPAK ORTA KÖY 35-26-M00412_5674232_56359263_56359263</t>
  </si>
  <si>
    <t>12.01.2022 15:02:41</t>
  </si>
  <si>
    <t>12.01.2022 18:39:00</t>
  </si>
  <si>
    <t>BİRGİ TR-10 35-15-L00266_950385628_950385628</t>
  </si>
  <si>
    <t>11.01.2022 00:26:26</t>
  </si>
  <si>
    <t>11.01.2022 01:24:05</t>
  </si>
  <si>
    <t>ÇULLUGÖRECE TR-1 45-80-M00096_D_73431601_73431601</t>
  </si>
  <si>
    <t>20.01.2022 13:03:28</t>
  </si>
  <si>
    <t>20.01.2022 14:29:39</t>
  </si>
  <si>
    <t>KAVAKDERE DM 35-14-M00339_KAVAKDERE KÖY M08_65666754</t>
  </si>
  <si>
    <t>29.01.2022 02:03:37</t>
  </si>
  <si>
    <t>29.01.2022 03:05:00</t>
  </si>
  <si>
    <t>YUKARI KIZILCA TR-2 35-27-L00052_913082343_913082343</t>
  </si>
  <si>
    <t>02.01.2022 16:26:38</t>
  </si>
  <si>
    <t>02.01.2022 18:06:26</t>
  </si>
  <si>
    <t>AŞAĞIKIRIKLAR DM 35-16-M00448_ÇANDARLI-1 ÇIKIŞ M07_2115972</t>
  </si>
  <si>
    <t>22.01.2022 02:33:00</t>
  </si>
  <si>
    <t>22.01.2022 02:37:00</t>
  </si>
  <si>
    <t>26.01.2022 09:08:46</t>
  </si>
  <si>
    <t>26.01.2022 18:31:52</t>
  </si>
  <si>
    <t>L-36 35-18-L00036_49952321_56406672_56406672</t>
  </si>
  <si>
    <t>14.01.2022 21:37:12</t>
  </si>
  <si>
    <t>15.01.2022 03:18:35</t>
  </si>
  <si>
    <t>FOÇA TOYGAR KÖK 35-23-M00329_HatBaşıAyırıcı_65985532 M03_65985532</t>
  </si>
  <si>
    <t>26.01.2022 19:08:20</t>
  </si>
  <si>
    <t>26.01.2022 22:05:04</t>
  </si>
  <si>
    <t>SOMA TR-15/1 45-82-M00094_945527768_945527768</t>
  </si>
  <si>
    <t>30.01.2022 14:03:24</t>
  </si>
  <si>
    <t>30.01.2022 15:21:55</t>
  </si>
  <si>
    <t>M-2188 KARAAĞAÇ TR-1 35-03-M02188__79465655_79465655</t>
  </si>
  <si>
    <t>25.01.2022 19:54:03</t>
  </si>
  <si>
    <t>25.01.2022 22:30:39</t>
  </si>
  <si>
    <t>POYRAZDAMLARI TR-1 KÖK 45-78-M00571_TR-11 M04_66081176</t>
  </si>
  <si>
    <t>18.01.2022 14:56:55</t>
  </si>
  <si>
    <t>18.01.2022 15:43:00</t>
  </si>
  <si>
    <t>K-501 35-01-K00501_911495533_911495533</t>
  </si>
  <si>
    <t>19.01.2022 15:19:11</t>
  </si>
  <si>
    <t>19.01.2022 16:15:05</t>
  </si>
  <si>
    <t>TR-39 35-15-M00039_950368700_950368700</t>
  </si>
  <si>
    <t>07.01.2022 20:39:43</t>
  </si>
  <si>
    <t>07.01.2022 22:17:03</t>
  </si>
  <si>
    <t>KIZILÜZÜM TR-1 35-27-M00080_DIREK TIPI TRAFO HUCRESI H01_2050920</t>
  </si>
  <si>
    <t>25.01.2022 10:01:19</t>
  </si>
  <si>
    <t>25.01.2022 12:50:19</t>
  </si>
  <si>
    <t>ŞEMİKLER TM 35-04-A00003_İMBAT M03_2310728</t>
  </si>
  <si>
    <t>07.01.2022 03:11:40</t>
  </si>
  <si>
    <t>07.01.2022 04:57:21</t>
  </si>
  <si>
    <t>TR-71 ÖZYURT 35-19-L00071_DIREK TIPI TRAFO HUCRESI H01_2056782</t>
  </si>
  <si>
    <t>20.01.2022 10:34:42</t>
  </si>
  <si>
    <t>20.01.2022 13:14:00</t>
  </si>
  <si>
    <t>TR-21 35-19-M00021_956665467_956665467</t>
  </si>
  <si>
    <t>25.01.2022 09:29:00</t>
  </si>
  <si>
    <t>25.01.2022 09:47:56</t>
  </si>
  <si>
    <t>TR-126 35-26-M00126_6186745_56358733_56358733</t>
  </si>
  <si>
    <t>12.01.2022 17:51:30</t>
  </si>
  <si>
    <t>12.01.2022 19:36:13</t>
  </si>
  <si>
    <t>K-231/A 35-01-K04858_913890079_913890079</t>
  </si>
  <si>
    <t>13.01.2022 18:05:03</t>
  </si>
  <si>
    <t>13.01.2022 20:42:49</t>
  </si>
  <si>
    <t>SELENDİ TR-12 45-81-M00012_TR-11 M02_2321242</t>
  </si>
  <si>
    <t>03.01.2022 10:00:51</t>
  </si>
  <si>
    <t>03.01.2022 11:18:41</t>
  </si>
  <si>
    <t>25.01.2022 09:10:29</t>
  </si>
  <si>
    <t>25.01.2022 11:29:08</t>
  </si>
  <si>
    <t>SÜLEYMANLI KÖK 35-28-M00606_HatBaşıAyırıcı_53133606 M04_53133606</t>
  </si>
  <si>
    <t>09.01.2022 09:24:34</t>
  </si>
  <si>
    <t>09.01.2022 16:54:37</t>
  </si>
  <si>
    <t>TEKELİ TR-2 35-22-M00232_955254504_955254504</t>
  </si>
  <si>
    <t>09.01.2022 18:48:27</t>
  </si>
  <si>
    <t>09.01.2022 20:20:36</t>
  </si>
  <si>
    <t>01.01.2022 10:29:11</t>
  </si>
  <si>
    <t>01.01.2022 11:59:23</t>
  </si>
  <si>
    <t>YEŞİLYURT TR-13 45-73-M00488_945640661_945640661</t>
  </si>
  <si>
    <t>16.01.2022 17:03:51</t>
  </si>
  <si>
    <t>16.01.2022 18:00:41</t>
  </si>
  <si>
    <t>SART TR-1 KÖK 45-78-M00168_953252973_953252973</t>
  </si>
  <si>
    <t>30.01.2022 14:35:32</t>
  </si>
  <si>
    <t>30.01.2022 15:23:49</t>
  </si>
  <si>
    <t>L-56 HUZURKENT 35-14-L00056_956640342_956640342</t>
  </si>
  <si>
    <t>22.01.2022 09:39:12</t>
  </si>
  <si>
    <t>22.01.2022 14:17:01</t>
  </si>
  <si>
    <t>K-3585 35-01-K03585_912658982_912658982</t>
  </si>
  <si>
    <t>14.01.2022 17:37:20</t>
  </si>
  <si>
    <t>14.01.2022 19:23:51</t>
  </si>
  <si>
    <t>24.01.2022 22:08:35</t>
  </si>
  <si>
    <t>24.01.2022 23:49:34</t>
  </si>
  <si>
    <t>DM-21/18A 45-71-M00476_953193667_953193667</t>
  </si>
  <si>
    <t>26.01.2022 18:21:13</t>
  </si>
  <si>
    <t>26.01.2022 19:04:23</t>
  </si>
  <si>
    <t>K-569 35-02-K00569_99491847_99491847</t>
  </si>
  <si>
    <t>12.01.2022 18:26:00</t>
  </si>
  <si>
    <t>12.01.2022 19:23:35</t>
  </si>
  <si>
    <t>KEMAL DERELİ SULAMA GRUBU 35-29-M00293_A_56378176_56378176</t>
  </si>
  <si>
    <t>13.01.2022 18:06:46</t>
  </si>
  <si>
    <t>13.01.2022 20:13:37</t>
  </si>
  <si>
    <t>DİBEKDERE TR-1 45-84-L00034_955183630_955183630</t>
  </si>
  <si>
    <t>22.01.2022 10:37:39</t>
  </si>
  <si>
    <t>22.01.2022 11:24:53</t>
  </si>
  <si>
    <t>TR-10 ( ALİ ÇOK SULAMA GRUBU ) 35-27-M00010_97492558_97492558</t>
  </si>
  <si>
    <t>10.01.2022 16:09:00</t>
  </si>
  <si>
    <t>10.01.2022 16:45:30</t>
  </si>
  <si>
    <t>SARIGÖL DM 45-79-M00069_Sarıgöl Tr-4 M21_2318410</t>
  </si>
  <si>
    <t>23.01.2022 10:02:13</t>
  </si>
  <si>
    <t>23.01.2022 10:43:00</t>
  </si>
  <si>
    <t>L-145 DALYAN DM 35-18-L00145_950442889_950442889</t>
  </si>
  <si>
    <t>06.01.2022 15:47:15</t>
  </si>
  <si>
    <t>06.01.2022 17:22:48</t>
  </si>
  <si>
    <t>K-425 35-04-K00425_913091886_913091886</t>
  </si>
  <si>
    <t>28.01.2022 15:38:25</t>
  </si>
  <si>
    <t>28.01.2022 17:03:03</t>
  </si>
  <si>
    <t>IŞIKLAR TM 35-02-A00006_ESHOT-1 M22_2308411</t>
  </si>
  <si>
    <t>21.01.2022 12:18:00</t>
  </si>
  <si>
    <t>ÇALTI KÖY TR-1 35-24-M00075_955226290_955226290</t>
  </si>
  <si>
    <t>22.01.2022 16:09:21</t>
  </si>
  <si>
    <t>22.01.2022 18:08:01</t>
  </si>
  <si>
    <t>DOĞANCI TR-1 35-31-L00334_47797482_56352252_56352252</t>
  </si>
  <si>
    <t>29.01.2022 12:48:21</t>
  </si>
  <si>
    <t>29.01.2022 16:15:14</t>
  </si>
  <si>
    <t>M-1836 35-02-M01836_913456075_913456075</t>
  </si>
  <si>
    <t>05.01.2022 15:52:12</t>
  </si>
  <si>
    <t>05.01.2022 18:22:13</t>
  </si>
  <si>
    <t>08.01.2022 16:09:27</t>
  </si>
  <si>
    <t>08.01.2022 16:46:14</t>
  </si>
  <si>
    <t>TR-1/12 45-72-M00012_B_56391582_56391582</t>
  </si>
  <si>
    <t>15.01.2022 09:21:17</t>
  </si>
  <si>
    <t>15.01.2022 18:16:20</t>
  </si>
  <si>
    <t>SOMA TR-7 45-82-M00524__81571362_81571362</t>
  </si>
  <si>
    <t>27.01.2022 08:21:16</t>
  </si>
  <si>
    <t>27.01.2022 09:47:27</t>
  </si>
  <si>
    <t>K-1103 35-02-K01103_B_56383797_56383797</t>
  </si>
  <si>
    <t>30.01.2022 18:36:31</t>
  </si>
  <si>
    <t>30.01.2022 21:14:59</t>
  </si>
  <si>
    <t>KAPAKLI DM 45-72-M00309_KAYIŞLAR M09_2322957</t>
  </si>
  <si>
    <t>05.01.2022 09:32:33</t>
  </si>
  <si>
    <t>05.01.2022 10:52:55</t>
  </si>
  <si>
    <t>TR-81 35-19-L00081_956663576_956663576</t>
  </si>
  <si>
    <t>19.01.2022 10:46:00</t>
  </si>
  <si>
    <t>19.01.2022 15:33:19</t>
  </si>
  <si>
    <t>24.01.2022 16:42:34</t>
  </si>
  <si>
    <t>24.01.2022 18:14:31</t>
  </si>
  <si>
    <t>TR-1/11 45-83-M00011_SEMİZLER BLOK M04_2323583</t>
  </si>
  <si>
    <t>02.01.2022 08:16:36</t>
  </si>
  <si>
    <t>02.01.2022 10:21:59</t>
  </si>
  <si>
    <t>AHMETLİ TR-74 KURTULUŞ 45-84-L00074_45-84-L00074_2367459</t>
  </si>
  <si>
    <t>31.01.2022 09:58:55</t>
  </si>
  <si>
    <t>31.01.2022 11:31:37</t>
  </si>
  <si>
    <t>KAVAKLIDERE TR-9 45-73-M00143_KAVAKLIDERE TR-7 M03_2317688</t>
  </si>
  <si>
    <t>24.01.2022 13:02:17</t>
  </si>
  <si>
    <t>24.01.2022 16:28:55</t>
  </si>
  <si>
    <t>KARABURUN İM 35-21-A00001_KARABURUN MERKEZ L06_2063039</t>
  </si>
  <si>
    <t>15.01.2022 07:19:13</t>
  </si>
  <si>
    <t>15.01.2022 07:28:21</t>
  </si>
  <si>
    <t>02.01.2022 14:27:00</t>
  </si>
  <si>
    <t>02.01.2022 14:37:00</t>
  </si>
  <si>
    <t>EMİRHACILI TR-1 45-78-L00605_953298459_953298459</t>
  </si>
  <si>
    <t>22.01.2022 09:12:00</t>
  </si>
  <si>
    <t>22.01.2022 10:23:06</t>
  </si>
  <si>
    <t>BEŞPINARLAR KÖYÜ TR-1 35-27-M00413_98778424_98778424</t>
  </si>
  <si>
    <t>01.01.2022 15:09:54</t>
  </si>
  <si>
    <t>01.01.2022 18:16:13</t>
  </si>
  <si>
    <t>TR-56 CEPHANELİK 35-19-L00056_956662828_956662828</t>
  </si>
  <si>
    <t>15.01.2022 13:39:36</t>
  </si>
  <si>
    <t>15.01.2022 15:32:48</t>
  </si>
  <si>
    <t>M-531 KAVAKLIDERE KÖK 35-02-M00531_M-528 M10_72200150</t>
  </si>
  <si>
    <t>20.01.2022 09:00:29</t>
  </si>
  <si>
    <t>TR-158 45-78-L00185_DIREK TIPI TRAFO HUCRESI H01_2107172</t>
  </si>
  <si>
    <t>17.01.2022 09:53:42</t>
  </si>
  <si>
    <t>17.01.2022 12:27:19</t>
  </si>
  <si>
    <t>OKÇULAR-1 35-16-M00109_47483404_56396413_56396413</t>
  </si>
  <si>
    <t>22.01.2022 11:43:38</t>
  </si>
  <si>
    <t>22.01.2022 18:50:39</t>
  </si>
  <si>
    <t>TR-93 MELTEM SİTESİ 35-19-L00093_35-19-L00093_2372252</t>
  </si>
  <si>
    <t>14.01.2022 02:16:51</t>
  </si>
  <si>
    <t>14.01.2022 02:31:00</t>
  </si>
  <si>
    <t>AYVACIK TR-1 45-71-M00787_B_56387594_56387594</t>
  </si>
  <si>
    <t>02.01.2022 12:12:00</t>
  </si>
  <si>
    <t>02.01.2022 16:03:26</t>
  </si>
  <si>
    <t>19.01.2022 21:02:29</t>
  </si>
  <si>
    <t>19.01.2022 21:46:08</t>
  </si>
  <si>
    <t>M-2431 35-02-M02431_99350511_99350511</t>
  </si>
  <si>
    <t>21.01.2022 17:23:53</t>
  </si>
  <si>
    <t>21.01.2022 21:23:56</t>
  </si>
  <si>
    <t>K-280 35-03-K00280_910278192_910278192</t>
  </si>
  <si>
    <t>18.01.2022 06:26:17</t>
  </si>
  <si>
    <t>18.01.2022 09:49:35</t>
  </si>
  <si>
    <t>24.01.2022 09:31:50</t>
  </si>
  <si>
    <t>24.01.2022 17:45:44</t>
  </si>
  <si>
    <t>K-1657 35-02-K01657_B_56382072_56382072</t>
  </si>
  <si>
    <t>01.01.2022 13:24:47</t>
  </si>
  <si>
    <t>01.01.2022 14:58:03</t>
  </si>
  <si>
    <t>SELENDİ TR-20 45-81-M00020_HASTANE YANI GEÇİT M02_72037931</t>
  </si>
  <si>
    <t>01.01.2022 10:03:54</t>
  </si>
  <si>
    <t>01.01.2022 11:09:00</t>
  </si>
  <si>
    <t>04.01.2022 09:16:18</t>
  </si>
  <si>
    <t>04.01.2022 17:26:07</t>
  </si>
  <si>
    <t>K-1708 35-01-K01708_D_56373644_56373644</t>
  </si>
  <si>
    <t>26.01.2022 09:01:54</t>
  </si>
  <si>
    <t>26.01.2022 10:15:49</t>
  </si>
  <si>
    <t>L-325 (ALBAYRAK) 35-18-L00325_950430306_950430306</t>
  </si>
  <si>
    <t>11.01.2022 17:29:06</t>
  </si>
  <si>
    <t>11.01.2022 18:22:06</t>
  </si>
  <si>
    <t>DAĞDERE DM 45-72-M00097_KÖMÜRCÜ M06_2106080</t>
  </si>
  <si>
    <t>18.01.2022 10:48:52</t>
  </si>
  <si>
    <t>18.01.2022 10:58:39</t>
  </si>
  <si>
    <t>M-1404 35-01-M01404_C_56357805_56357805</t>
  </si>
  <si>
    <t>12.01.2022 13:39:34</t>
  </si>
  <si>
    <t>12.01.2022 16:19:53</t>
  </si>
  <si>
    <t>K-1522 GÖRECE ATA MAH. 35-22-K01522__81569936_81569936</t>
  </si>
  <si>
    <t>13.01.2022 09:00:00</t>
  </si>
  <si>
    <t>13.01.2022 12:00:00</t>
  </si>
  <si>
    <t>SIRIMLI CINGILLAR TR-4 35-31-L00195_47908950_56385183_56385183</t>
  </si>
  <si>
    <t>14.01.2022 09:59:56</t>
  </si>
  <si>
    <t>14.01.2022 14:44:44</t>
  </si>
  <si>
    <t>TR-2/12 (KİRLİOĞLU) 45-83-L00012_TR-2/13 L04_83864081</t>
  </si>
  <si>
    <t>23.01.2022 09:06:53</t>
  </si>
  <si>
    <t>23.01.2022 15:07:00</t>
  </si>
  <si>
    <t>DOĞANÇAY İM 35-04-A00004_VADİ EVLERİ M06_77533629</t>
  </si>
  <si>
    <t>07.01.2022 03:09:26</t>
  </si>
  <si>
    <t>07.01.2022 03:11:16</t>
  </si>
  <si>
    <t>TR-1-6/1 YAĞCI KAVAĞI 35-20-L00033_GENCER FİDERİ L02_66512523</t>
  </si>
  <si>
    <t>26.01.2022 09:34:00</t>
  </si>
  <si>
    <t>26.01.2022 10:00:29</t>
  </si>
  <si>
    <t>K-1424 35-04-K01424_B_56371538_56371538</t>
  </si>
  <si>
    <t>20.01.2022 18:09:25</t>
  </si>
  <si>
    <t>20.01.2022 21:07:20</t>
  </si>
  <si>
    <t>K-3696 35-02-K03696_99597150_99597150</t>
  </si>
  <si>
    <t>09.01.2022 21:26:26</t>
  </si>
  <si>
    <t>09.01.2022 22:18:46</t>
  </si>
  <si>
    <t>KOÇCAZ TR-2 35-24-M00265_95000495014_95000495014</t>
  </si>
  <si>
    <t>16.01.2022 12:14:06</t>
  </si>
  <si>
    <t>16.01.2022 14:36:02</t>
  </si>
  <si>
    <t>K-3903 35-04-K03903_C_56364244_56364244</t>
  </si>
  <si>
    <t>08.01.2022 23:32:48</t>
  </si>
  <si>
    <t>09.01.2022 02:03:43</t>
  </si>
  <si>
    <t>K-4237 35-03-K04237_B_60982985_60982985</t>
  </si>
  <si>
    <t>31.01.2022 13:55:55</t>
  </si>
  <si>
    <t>06.01.2022 10:38:34</t>
  </si>
  <si>
    <t>06.01.2022 17:55:05</t>
  </si>
  <si>
    <t>K-3582 35-01-K03582_910868363_910868363</t>
  </si>
  <si>
    <t>28.01.2022 01:43:57</t>
  </si>
  <si>
    <t>28.01.2022 02:57:29</t>
  </si>
  <si>
    <t>GÖKGEDİK TR-1 45-83-L00255_48007779_56400721_56400721</t>
  </si>
  <si>
    <t>28.01.2022 22:15:00</t>
  </si>
  <si>
    <t>28.01.2022 23:28:32</t>
  </si>
  <si>
    <t>YASEMİN DM 35-19-M00002_URLA TR-5 (YASEMİN KÖK) M09_2116636</t>
  </si>
  <si>
    <t>13.01.2022 09:13:05</t>
  </si>
  <si>
    <t>13.01.2022 18:14:00</t>
  </si>
  <si>
    <t>AHMETBEYLİ M-5 35-22-M00243_A_56354325_56354325</t>
  </si>
  <si>
    <t>16.01.2022 15:49:11</t>
  </si>
  <si>
    <t>16.01.2022 18:10:47</t>
  </si>
  <si>
    <t>31.01.2022 11:12:23</t>
  </si>
  <si>
    <t>31.01.2022 11:42:28</t>
  </si>
  <si>
    <t>SANDAL TR-1 KÖK 45-77-M00007_KULA İM M01_2072678</t>
  </si>
  <si>
    <t>06.01.2022 10:02:05</t>
  </si>
  <si>
    <t>06.01.2022 15:30:08</t>
  </si>
  <si>
    <t>K-4597 35-09-K04597_TRAFO K03_45388094</t>
  </si>
  <si>
    <t>27.01.2022 18:52:07</t>
  </si>
  <si>
    <t>27.01.2022 22:50:40</t>
  </si>
  <si>
    <t>K-1854 35-07-K01854_K-572 K01_65925209</t>
  </si>
  <si>
    <t>27.01.2022 17:07:46</t>
  </si>
  <si>
    <t>27.01.2022 18:14:40</t>
  </si>
  <si>
    <t>M-1986 35-09-M01986_95001210762_95001210762</t>
  </si>
  <si>
    <t>09.01.2022 08:05:23</t>
  </si>
  <si>
    <t>09.01.2022 11:05:51</t>
  </si>
  <si>
    <t>27.01.2022 22:14:32</t>
  </si>
  <si>
    <t>28.01.2022 00:45:35</t>
  </si>
  <si>
    <t>29.01.2022 13:56:23</t>
  </si>
  <si>
    <t>29.01.2022 15:27:18</t>
  </si>
  <si>
    <t>KARAALİ TR-1 45-71-M01470_43157778_56395540_56395540</t>
  </si>
  <si>
    <t>23.01.2022 14:08:52</t>
  </si>
  <si>
    <t>23.01.2022 21:37:56</t>
  </si>
  <si>
    <t>31.01.2022 17:22:46</t>
  </si>
  <si>
    <t>31.01.2022 17:42:07</t>
  </si>
  <si>
    <t>TR-5 35-32-L00005_A_56376704_56376704</t>
  </si>
  <si>
    <t>01.01.2022 09:04:54</t>
  </si>
  <si>
    <t>01.01.2022 09:37:24</t>
  </si>
  <si>
    <t>K-2504 35-04-K02504_99251497_99251497</t>
  </si>
  <si>
    <t>08.01.2022 17:02:16</t>
  </si>
  <si>
    <t>08.01.2022 19:20:00</t>
  </si>
  <si>
    <t>_953300455_953300455</t>
  </si>
  <si>
    <t>09.01.2022 15:18:06</t>
  </si>
  <si>
    <t>09.01.2022 15:54:27</t>
  </si>
  <si>
    <t>13.01.2022 20:05:36</t>
  </si>
  <si>
    <t>13.01.2022 20:27:55</t>
  </si>
  <si>
    <t>TR-156 35-15-L00156_B_56372048_56372048</t>
  </si>
  <si>
    <t>06.01.2022 15:17:53</t>
  </si>
  <si>
    <t>06.01.2022 17:07:50</t>
  </si>
  <si>
    <t>26.01.2022 16:43:29</t>
  </si>
  <si>
    <t>26.01.2022 17:48:15</t>
  </si>
  <si>
    <t>21.01.2022 09:38:00</t>
  </si>
  <si>
    <t>21.01.2022 10:13:31</t>
  </si>
  <si>
    <t>DURASILLI TR-24 45-78-M01138_49275184_56391076_56391076</t>
  </si>
  <si>
    <t>20.01.2022 22:59:00</t>
  </si>
  <si>
    <t>20.01.2022 23:53:53</t>
  </si>
  <si>
    <t>L-246 35-18-L00246_950440967_950440967</t>
  </si>
  <si>
    <t>03.01.2022 08:35:41</t>
  </si>
  <si>
    <t>03.01.2022 10:13:18</t>
  </si>
  <si>
    <t>K-4230 35-03-K04230_35-03-K04230_2356606</t>
  </si>
  <si>
    <t>26.01.2022 11:31:11</t>
  </si>
  <si>
    <t>26.01.2022 16:26:12</t>
  </si>
  <si>
    <t>ŞİRİNCE TR 2 35-13-L00076_942444183_942444183</t>
  </si>
  <si>
    <t>28.01.2022 11:41:01</t>
  </si>
  <si>
    <t>28.01.2022 13:27:32</t>
  </si>
  <si>
    <t>MORDOĞAN TR-3 35-21-L00141_953365873_953365873</t>
  </si>
  <si>
    <t>12.01.2022 08:39:01</t>
  </si>
  <si>
    <t>12.01.2022 10:07:36</t>
  </si>
  <si>
    <t>ALİBEYLİ TARIMSAL SULAMA TR-6 35-16-M00244_35-16-M00244_2346990</t>
  </si>
  <si>
    <t>16.01.2022 22:30:35</t>
  </si>
  <si>
    <t>17.01.2022 00:48:16</t>
  </si>
  <si>
    <t>BOZDAĞ TR-5 35-15-L00312_B_60985223_60985223</t>
  </si>
  <si>
    <t>22.01.2022 16:39:41</t>
  </si>
  <si>
    <t>22.01.2022 18:31:55</t>
  </si>
  <si>
    <t>M-2326 35-04-M02326_95001173089_95001173089</t>
  </si>
  <si>
    <t>18.01.2022 17:21:59</t>
  </si>
  <si>
    <t>18.01.2022 19:03:13</t>
  </si>
  <si>
    <t>DÜNDARLI TR-3 35-24-M00306_A_82838879_82838879</t>
  </si>
  <si>
    <t>24.01.2022 16:32:56</t>
  </si>
  <si>
    <t>24.01.2022 18:50:13</t>
  </si>
  <si>
    <t>L-107 GÖDENCE 35-14-L00107_956640947_956640947</t>
  </si>
  <si>
    <t>02.01.2022 09:25:09</t>
  </si>
  <si>
    <t>02.01.2022 10:38:33</t>
  </si>
  <si>
    <t>SANAYİ TR-2 (DM-1/TR-28) 35-14-M00312_956653435_956653435</t>
  </si>
  <si>
    <t>18.01.2022 14:29:57</t>
  </si>
  <si>
    <t>18.01.2022 15:52:43</t>
  </si>
  <si>
    <t>TR-20 35-27-M00020_912464106_912464106</t>
  </si>
  <si>
    <t>18.01.2022 14:16:29</t>
  </si>
  <si>
    <t>18.01.2022 15:14:39</t>
  </si>
  <si>
    <t>İLKYANKI TR-62 35-30-M00062_955320263_955320263</t>
  </si>
  <si>
    <t>14.01.2022 16:34:55</t>
  </si>
  <si>
    <t>14.01.2022 19:03:53</t>
  </si>
  <si>
    <t>K-165 35-03-K00165_D_56363813_56363813</t>
  </si>
  <si>
    <t>25.01.2022 15:34:24</t>
  </si>
  <si>
    <t>25.01.2022 17:41:27</t>
  </si>
  <si>
    <t>TR-9 35-13-L00009_946421326_946421326</t>
  </si>
  <si>
    <t>22.01.2022 08:15:29</t>
  </si>
  <si>
    <t>22.01.2022 11:14:55</t>
  </si>
  <si>
    <t>M-879 GÖKÇELER 35-02-M00879_95001262665_95001262665</t>
  </si>
  <si>
    <t>01.01.2022 15:33:30</t>
  </si>
  <si>
    <t>01.01.2022 18:53:30</t>
  </si>
  <si>
    <t>M-1918 35-10-M01918_B B1_5804356</t>
  </si>
  <si>
    <t>20.01.2022 07:19:58</t>
  </si>
  <si>
    <t>20.01.2022 08:16:46</t>
  </si>
  <si>
    <t>KARABAĞ TR-1 35-31-L00127_47853507_56393203_56393203</t>
  </si>
  <si>
    <t>23.01.2022 18:45:30</t>
  </si>
  <si>
    <t>23.01.2022 19:11:22</t>
  </si>
  <si>
    <t>ARPALIK TARIMSAL SULAMA TR-1 45-83-M00333_45-83-M00333_2347774</t>
  </si>
  <si>
    <t>21.01.2022 19:35:00</t>
  </si>
  <si>
    <t>21.01.2022 21:58:43</t>
  </si>
  <si>
    <t>GELENBE İM 45-76-A00001_HatBaşıAyırıcı_53136424 L02_53136424</t>
  </si>
  <si>
    <t>04.01.2022 09:42:00</t>
  </si>
  <si>
    <t>04.01.2022 13:02:55</t>
  </si>
  <si>
    <t>ZEYTİNELİ TR-1 35-19-M00208_95000495185_95000495185</t>
  </si>
  <si>
    <t>01.01.2022 18:29:55</t>
  </si>
  <si>
    <t>01.01.2022 21:09:30</t>
  </si>
  <si>
    <t>M-2742 35-10-M02742_35-10-M02742_48177360</t>
  </si>
  <si>
    <t>16.01.2022 00:52:22</t>
  </si>
  <si>
    <t>16.01.2022 01:33:35</t>
  </si>
  <si>
    <t>KURTTUTAN TR-1 45-78-M01152_953294473_953294473</t>
  </si>
  <si>
    <t>16.01.2022 15:17:14</t>
  </si>
  <si>
    <t>16.01.2022 18:10:59</t>
  </si>
  <si>
    <t>SOMA TR-10/3 45-82-M00535_DAĞITIM TRAFO SOMA TR-10/3 M02_83333205</t>
  </si>
  <si>
    <t>24.01.2022 08:43:17</t>
  </si>
  <si>
    <t>24.01.2022 10:57:04</t>
  </si>
  <si>
    <t>ÇINARLIKUYU KÖK 45-71-M00188_CEZAEVİ M03_72248740</t>
  </si>
  <si>
    <t>13.01.2022 13:57:25</t>
  </si>
  <si>
    <t>13.01.2022 20:34:35</t>
  </si>
  <si>
    <t>DM-25/37-A 45-71-M02282_953215054_953215054</t>
  </si>
  <si>
    <t>03.01.2022 16:05:53</t>
  </si>
  <si>
    <t>03.01.2022 18:11:55</t>
  </si>
  <si>
    <t>M-2675 35-01-M02675__79836547_79836547</t>
  </si>
  <si>
    <t>31.01.2022 14:35:32</t>
  </si>
  <si>
    <t>31.01.2022 19:27:30</t>
  </si>
  <si>
    <t>K-1642 35-03-K01642_F_56374091_56374091</t>
  </si>
  <si>
    <t>25.01.2022 14:04:37</t>
  </si>
  <si>
    <t>25.01.2022 16:19:25</t>
  </si>
  <si>
    <t>L-126 35-18-L00126_6497245_60982883_60982883</t>
  </si>
  <si>
    <t>12.01.2022 12:53:28</t>
  </si>
  <si>
    <t>12.01.2022 16:42:54</t>
  </si>
  <si>
    <t>TORBALI İM 35-26-A00001_KEMALPAŞA YOLU L03_2071923</t>
  </si>
  <si>
    <t>09.01.2022 11:40:21</t>
  </si>
  <si>
    <t>09.01.2022 12:01:45</t>
  </si>
  <si>
    <t>DM-3/28(ALAN SK. TR) 45-71-M00082_953210553_953210553</t>
  </si>
  <si>
    <t>28.01.2022 13:51:00</t>
  </si>
  <si>
    <t>28.01.2022 16:58:12</t>
  </si>
  <si>
    <t>07.01.2022 09:30:36</t>
  </si>
  <si>
    <t>07.01.2022 14:39:00</t>
  </si>
  <si>
    <t>ÖDEMİŞ TM-2 35-15-A00005_KAYMAKÇI-2 M21_2334245</t>
  </si>
  <si>
    <t>18.01.2022 12:05:53</t>
  </si>
  <si>
    <t>18.01.2022 13:43:41</t>
  </si>
  <si>
    <t>12.01.2022 12:07:53</t>
  </si>
  <si>
    <t>12.01.2022 12:11:23</t>
  </si>
  <si>
    <t>TR-27 35-15-L00027_950364664_950364664</t>
  </si>
  <si>
    <t>23.01.2022 17:37:00</t>
  </si>
  <si>
    <t>23.01.2022 18:37:49</t>
  </si>
  <si>
    <t>GÜLBAHÇE TR-12 35-19-L00168_956678329_956678329</t>
  </si>
  <si>
    <t>26.01.2022 10:30:37</t>
  </si>
  <si>
    <t>26.01.2022 13:48:13</t>
  </si>
  <si>
    <t>YENİ ŞAKRAN TR-6 35-17-M00206__65503823_65503823</t>
  </si>
  <si>
    <t>12.01.2022 09:04:41</t>
  </si>
  <si>
    <t>12.01.2022 10:13:20</t>
  </si>
  <si>
    <t>BADINCA TR-3 45-73-M00386_A_56390782_56390782</t>
  </si>
  <si>
    <t>23.01.2022 16:53:22</t>
  </si>
  <si>
    <t>23.01.2022 17:31:35</t>
  </si>
  <si>
    <t>PANCAR TR-9 35-26-M01369_965655586_965655586</t>
  </si>
  <si>
    <t>31.01.2022 11:10:37</t>
  </si>
  <si>
    <t>31.01.2022 12:25:10</t>
  </si>
  <si>
    <t>M-3390(YATIRIM REZERVE) 35-03-M03390_910229583_910229583</t>
  </si>
  <si>
    <t>26.01.2022 09:09:51</t>
  </si>
  <si>
    <t>26.01.2022 17:35:49</t>
  </si>
  <si>
    <t>18.01.2022 09:06:50</t>
  </si>
  <si>
    <t>18.01.2022 14:48:51</t>
  </si>
  <si>
    <t>KOYUNDERE TR-3 35-28-M00124_7000544_56373832_56373832</t>
  </si>
  <si>
    <t>26.01.2022 09:43:30</t>
  </si>
  <si>
    <t>26.01.2022 11:42:48</t>
  </si>
  <si>
    <t>K-4832 35-01-K04832_35-01-K04832_43090797</t>
  </si>
  <si>
    <t>28.01.2022 10:12:00</t>
  </si>
  <si>
    <t>28.01.2022 13:49:00</t>
  </si>
  <si>
    <t>K-1146 35-07-K01146_C_56382994_56382994</t>
  </si>
  <si>
    <t>24.01.2022 05:57:50</t>
  </si>
  <si>
    <t>24.01.2022 10:04:27</t>
  </si>
  <si>
    <t>M-5 35-02-M00005_99482554_99482554</t>
  </si>
  <si>
    <t>23.01.2022 16:02:27</t>
  </si>
  <si>
    <t>23.01.2022 16:59:26</t>
  </si>
  <si>
    <t>DEĞİRMENDERE DM 35-22-M00085_ÇAMÖNÜ - ATAKÖY M09_50066612</t>
  </si>
  <si>
    <t>10.01.2022 09:22:14</t>
  </si>
  <si>
    <t>10.01.2022 17:13:13</t>
  </si>
  <si>
    <t>K-822 35-01-K00822_B_56356174_56356174</t>
  </si>
  <si>
    <t>21.01.2022 10:16:42</t>
  </si>
  <si>
    <t>21.01.2022 11:52:36</t>
  </si>
  <si>
    <t>21.01.2022 18:36:00</t>
  </si>
  <si>
    <t>22.01.2022 03:08:58</t>
  </si>
  <si>
    <t>L-240 PTT TRAFO 35-18-L00240_950428974_950428974</t>
  </si>
  <si>
    <t>13.01.2022 17:51:48</t>
  </si>
  <si>
    <t>14.01.2022 02:21:42</t>
  </si>
  <si>
    <t>ORTA MAHALLE M-10 35-25-M00108_B_56357794_56357794</t>
  </si>
  <si>
    <t>11.01.2022 09:57:00</t>
  </si>
  <si>
    <t>11.01.2022 11:21:22</t>
  </si>
  <si>
    <t>07.01.2022 12:53:26</t>
  </si>
  <si>
    <t>07.01.2022 12:53:58</t>
  </si>
  <si>
    <t>YAYLAYURT TR-1 35-30-M00128_955293250_955293250</t>
  </si>
  <si>
    <t>25.01.2022 18:54:13</t>
  </si>
  <si>
    <t>25.01.2022 21:11:48</t>
  </si>
  <si>
    <t>09.01.2022 13:45:03</t>
  </si>
  <si>
    <t>09.01.2022 18:24:47</t>
  </si>
  <si>
    <t>VEZİROĞLU TR-2 45-71-M02020_45-71-M02020_47774158</t>
  </si>
  <si>
    <t>22.01.2022 18:58:44</t>
  </si>
  <si>
    <t>22.01.2022 20:15:32</t>
  </si>
  <si>
    <t>L-426 ESKİ GARAJ 35-18-L00426_B b1_5948774</t>
  </si>
  <si>
    <t>28.01.2022 10:36:25</t>
  </si>
  <si>
    <t>28.01.2022 12:12:35</t>
  </si>
  <si>
    <t>GÖKÇEN DM 35-29-M00123_ASMALIK M12_2328948</t>
  </si>
  <si>
    <t>28.01.2022 13:30:50</t>
  </si>
  <si>
    <t>28.01.2022 13:44:06</t>
  </si>
  <si>
    <t>YENİOBA KÖK 35-29-M00125_DONANIMLI YEDEK M08_72190937</t>
  </si>
  <si>
    <t>21.01.2022 17:25:00</t>
  </si>
  <si>
    <t>21.01.2022 17:48:20</t>
  </si>
  <si>
    <t>29.01.2022 08:00:10</t>
  </si>
  <si>
    <t>29.01.2022 08:40:04</t>
  </si>
  <si>
    <t>13.01.2022 11:47:39</t>
  </si>
  <si>
    <t>13.01.2022 12:02:05</t>
  </si>
  <si>
    <t>FUAT IŞIK ÖZEL TR 35-23-M00243Ö_DIREK TIPI TRAFO HUCRESI H01_2045869</t>
  </si>
  <si>
    <t>09.01.2022 16:08:27</t>
  </si>
  <si>
    <t>09.01.2022 17:30:35</t>
  </si>
  <si>
    <t>SUDELİĞİ KÖK 45-72-L00111_YENİÇEKÖY ÇIKIŞI L01_66544613</t>
  </si>
  <si>
    <t>12.01.2022 06:40:09</t>
  </si>
  <si>
    <t>12.01.2022 06:40:43</t>
  </si>
  <si>
    <t>MENEMEN TR-38 35-28-L00038_B b2b_5768547</t>
  </si>
  <si>
    <t>02.01.2022 10:42:38</t>
  </si>
  <si>
    <t>02.01.2022 13:48:39</t>
  </si>
  <si>
    <t>KUŞÇUBURUN-4 35-26-M00530_6115151_56359924_56359924</t>
  </si>
  <si>
    <t>12.01.2022 15:52:49</t>
  </si>
  <si>
    <t>12.01.2022 17:32:32</t>
  </si>
  <si>
    <t>M-1433 35-02-M01433_HatBaşıAyırıcı_53137256 M01_53137256</t>
  </si>
  <si>
    <t>25.01.2022 12:50:22</t>
  </si>
  <si>
    <t>_B_56383199_56383199</t>
  </si>
  <si>
    <t>25.01.2022 16:13:33</t>
  </si>
  <si>
    <t>25.01.2022 18:14:35</t>
  </si>
  <si>
    <t>BAĞARASI TR-10 KÖK 35-23-M00179_ESKİİBAĞARASI M02_72143144</t>
  </si>
  <si>
    <t>09.01.2022 09:44:29</t>
  </si>
  <si>
    <t>09.01.2022 09:49:00</t>
  </si>
  <si>
    <t>ULUCAK DM 35-27-M00792_ESKİ ÇAMBEL M16_2311044</t>
  </si>
  <si>
    <t>23.01.2022 09:31:22</t>
  </si>
  <si>
    <t>23.01.2022 12:59:53</t>
  </si>
  <si>
    <t>M-2913 35-01-M02913_DAĞITIM TRAFOSU M03_73633510</t>
  </si>
  <si>
    <t>28.01.2022 09:26:12</t>
  </si>
  <si>
    <t>28.01.2022 16:55:00</t>
  </si>
  <si>
    <t>K-4783 35-01-K04783_35-01-K04783_60600539</t>
  </si>
  <si>
    <t>20.01.2022 20:55:40</t>
  </si>
  <si>
    <t>20.01.2022 23:37:49</t>
  </si>
  <si>
    <t>K-217 35-01-K00217_35-01-K00217_2347911</t>
  </si>
  <si>
    <t>10.01.2022 14:03:30</t>
  </si>
  <si>
    <t>10.01.2022 14:26:39</t>
  </si>
  <si>
    <t>29.01.2022 15:36:46</t>
  </si>
  <si>
    <t>29.01.2022 16:15:07</t>
  </si>
  <si>
    <t>K-1390 35-01-K01390_911482729_911482729</t>
  </si>
  <si>
    <t>05.01.2022 18:09:59</t>
  </si>
  <si>
    <t>05.01.2022 19:48:08</t>
  </si>
  <si>
    <t>ABDÜL ÖZTÜRK TEDAŞ 35-26-L00055_9321669_56358009_56358009</t>
  </si>
  <si>
    <t>03.01.2022 10:36:41</t>
  </si>
  <si>
    <t>03.01.2022 12:39:05</t>
  </si>
  <si>
    <t>02.01.2022 18:29:14</t>
  </si>
  <si>
    <t>02.01.2022 20:19:29</t>
  </si>
  <si>
    <t>AŞAĞIKIRIKLAR DM 35-16-M00448_TOPÇAM M05_2115968</t>
  </si>
  <si>
    <t>OG Parafudr Patlaması</t>
  </si>
  <si>
    <t>16.01.2022 09:24:18</t>
  </si>
  <si>
    <t>16.01.2022 13:39:51</t>
  </si>
  <si>
    <t>ALİAĞA GIS TM 35-17-A00014_HatBaşıAyırıcı_65632267 M020_65632267</t>
  </si>
  <si>
    <t>27.01.2022 10:47:12</t>
  </si>
  <si>
    <t>27.01.2022 11:48:04</t>
  </si>
  <si>
    <t>L-12 BALLI KUYU 35-14-L00012_965655304_965655304</t>
  </si>
  <si>
    <t>08.01.2022 14:35:06</t>
  </si>
  <si>
    <t>08.01.2022 15:30:39</t>
  </si>
  <si>
    <t>OSMANİYE TR-1 45-73-M00503_A_56390994_56390994</t>
  </si>
  <si>
    <t>18.01.2022 09:45:40</t>
  </si>
  <si>
    <t>18.01.2022 14:27:14</t>
  </si>
  <si>
    <t>YENMİŞ KÖK 35-27-M00366_HatBaşıAyırıcı_54692210 M01_54692210</t>
  </si>
  <si>
    <t>14.01.2022 10:13:56</t>
  </si>
  <si>
    <t>14.01.2022 18:40:57</t>
  </si>
  <si>
    <t>MURADİYE ORTA ÖLÇEKLİ SANAYİ TR-7 45-71-M00225_45-71-M00225_66215782</t>
  </si>
  <si>
    <t>06.01.2022 15:40:17</t>
  </si>
  <si>
    <t>06.01.2022 17:54:43</t>
  </si>
  <si>
    <t>TR-104 35-15-L00104_950359178_950359178</t>
  </si>
  <si>
    <t>19.01.2022 22:51:47</t>
  </si>
  <si>
    <t>19.01.2022 23:56:58</t>
  </si>
  <si>
    <t>26.01.2022 21:44:27</t>
  </si>
  <si>
    <t>27.01.2022 02:53:58</t>
  </si>
  <si>
    <t>KARAHÜSEYİNLİ TR-1 45-71-M01687_45-71-M01687_2369339</t>
  </si>
  <si>
    <t>05.01.2022 20:11:11</t>
  </si>
  <si>
    <t>05.01.2022 23:27:26</t>
  </si>
  <si>
    <t>K-627 35-04-K00627_99046665_99046665</t>
  </si>
  <si>
    <t>17.01.2022 11:34:01</t>
  </si>
  <si>
    <t>17.01.2022 12:45:28</t>
  </si>
  <si>
    <t>KUŞÇULAR DM-2 35-19-M00515_956668719_956668719</t>
  </si>
  <si>
    <t>04.01.2022 15:48:16</t>
  </si>
  <si>
    <t>04.01.2022 17:23:08</t>
  </si>
  <si>
    <t>TR-2/87-1 45-83-L00133_B_56397665_56397665</t>
  </si>
  <si>
    <t>06.01.2022 22:32:21</t>
  </si>
  <si>
    <t>06.01.2022 23:07:03</t>
  </si>
  <si>
    <t>AKHİSAR İM 45-72-A00001_AKHİSAR TM  ŞEHİR-3 M07_42545374</t>
  </si>
  <si>
    <t>20.01.2022 02:00:37</t>
  </si>
  <si>
    <t>20.01.2022 02:00:40</t>
  </si>
  <si>
    <t>12.01.2022 21:19:31</t>
  </si>
  <si>
    <t>13.01.2022 00:01:08</t>
  </si>
  <si>
    <t>M-1251 35-01-M01251_97923777_97923777</t>
  </si>
  <si>
    <t>26.01.2022 08:32:59</t>
  </si>
  <si>
    <t>26.01.2022 12:35:46</t>
  </si>
  <si>
    <t>K-448 35-04-K00448_98865942_98865942</t>
  </si>
  <si>
    <t>24.01.2022 17:32:13</t>
  </si>
  <si>
    <t>24.01.2022 19:47:48</t>
  </si>
  <si>
    <t>AYVACIK TR-1 45-71-M00787_C_56399556_56399556</t>
  </si>
  <si>
    <t>13.01.2022 08:38:55</t>
  </si>
  <si>
    <t>13.01.2022 19:13:11</t>
  </si>
  <si>
    <t>MORDOĞAN TR-51 35-21-L00151_A_56376561_56376561</t>
  </si>
  <si>
    <t>25.01.2022 11:03:15</t>
  </si>
  <si>
    <t>25.01.2022 14:11:39</t>
  </si>
  <si>
    <t>01.01.2022 22:55:14</t>
  </si>
  <si>
    <t>02.01.2022 00:37:00</t>
  </si>
  <si>
    <t>31.01.2022 11:58:46</t>
  </si>
  <si>
    <t>31.01.2022 17:53:20</t>
  </si>
  <si>
    <t>L-224 SİBAM EVLERİ 35-18-L00224_12194152_56376390_56376390</t>
  </si>
  <si>
    <t>13.01.2022 07:56:54</t>
  </si>
  <si>
    <t>13.01.2022 10:09:20</t>
  </si>
  <si>
    <t>K-583 35-02-K00583_962560315_962560315</t>
  </si>
  <si>
    <t>20.01.2022 10:54:39</t>
  </si>
  <si>
    <t>20.01.2022 19:42:29</t>
  </si>
  <si>
    <t>GÖLMARMARA İM 45-85-A00001_BEYLER L25_78516955</t>
  </si>
  <si>
    <t>11.01.2022 17:46:35</t>
  </si>
  <si>
    <t>11.01.2022 20:18:04</t>
  </si>
  <si>
    <t>ARMUTLU TR-9 35-27-M00566_914001877_914001877</t>
  </si>
  <si>
    <t>07.01.2022 10:49:00</t>
  </si>
  <si>
    <t>07.01.2022 12:46:00</t>
  </si>
  <si>
    <t>ÇUKURALTI M-14 35-25-M00060_ÇUKURALTI M-15 M03_72123885</t>
  </si>
  <si>
    <t>22.01.2022 02:20:00</t>
  </si>
  <si>
    <t>22.01.2022 04:41:41</t>
  </si>
  <si>
    <t>K-597 35-01-K00597_911746697_911746697</t>
  </si>
  <si>
    <t>26.01.2022 12:35:11</t>
  </si>
  <si>
    <t>26.01.2022 13:14:53</t>
  </si>
  <si>
    <t>AKGEDİK KÖK-1 45-71-M00162_HatBaşıAyırıcı_53135822 M03_53135822</t>
  </si>
  <si>
    <t>22.01.2022 13:24:28</t>
  </si>
  <si>
    <t>22.01.2022 15:28:15</t>
  </si>
  <si>
    <t>ÇAMBEL TURKCELL TR-2 ÖZEL 35-27-M00478Ö_DIREK TIPI TRAFO HUCRESI H01_2052408</t>
  </si>
  <si>
    <t>14.01.2022 09:11:56</t>
  </si>
  <si>
    <t>14.01.2022 17:55:00</t>
  </si>
  <si>
    <t>19.01.2022 21:42:55</t>
  </si>
  <si>
    <t>19.01.2022 22:45:27</t>
  </si>
  <si>
    <t>BİRGİ TR-10 35-15-L00266_950391592_950391592</t>
  </si>
  <si>
    <t>14.01.2022 09:29:45</t>
  </si>
  <si>
    <t>14.01.2022 11:41:03</t>
  </si>
  <si>
    <t>BANKACILAR TR-2 35-30-M00208_955300595_955300595</t>
  </si>
  <si>
    <t>14.01.2022 22:45:02</t>
  </si>
  <si>
    <t>14.01.2022 23:41:57</t>
  </si>
  <si>
    <t>BAŞKÖY TR-1 35-29-L00229_A_56395257_56395257</t>
  </si>
  <si>
    <t>17.01.2022 12:40:01</t>
  </si>
  <si>
    <t>17.01.2022 15:47:29</t>
  </si>
  <si>
    <t>K-1722 35-01-K01722_911440689_911440689</t>
  </si>
  <si>
    <t>31.01.2022 07:46:47</t>
  </si>
  <si>
    <t>31.01.2022 11:54:48</t>
  </si>
  <si>
    <t>M-2904 35-02-M02904_910150423_910150423</t>
  </si>
  <si>
    <t>25.01.2022 14:35:49</t>
  </si>
  <si>
    <t>25.01.2022 16:43:02</t>
  </si>
  <si>
    <t>M-837 35-02-M00837_A_56379634_56379634</t>
  </si>
  <si>
    <t>17.01.2022 11:56:02</t>
  </si>
  <si>
    <t>17.01.2022 15:04:27</t>
  </si>
  <si>
    <t>22.01.2022 01:09:58</t>
  </si>
  <si>
    <t>22.01.2022 01:41:15</t>
  </si>
  <si>
    <t>L-145 DALYAN DM 35-18-L00145_950461194_950461194</t>
  </si>
  <si>
    <t>01.01.2022 12:48:42</t>
  </si>
  <si>
    <t>01.01.2022 17:59:57</t>
  </si>
  <si>
    <t>K-2754 35-01-K02754_911365108_911365108</t>
  </si>
  <si>
    <t>15.01.2022 11:11:12</t>
  </si>
  <si>
    <t>15.01.2022 16:17:24</t>
  </si>
  <si>
    <t>ÇAMBEL TR1 35-27-M00477_35-27-M00477_2348245</t>
  </si>
  <si>
    <t>12.01.2022 14:27:43</t>
  </si>
  <si>
    <t>12.01.2022 17:44:46</t>
  </si>
  <si>
    <t>SELÇİKLİ KARAPINAR TR-1 45-72-L00161_956299319_956299319</t>
  </si>
  <si>
    <t>29.01.2022 16:43:27</t>
  </si>
  <si>
    <t>29.01.2022 19:29:37</t>
  </si>
  <si>
    <t>21.01.2022 07:56:14</t>
  </si>
  <si>
    <t>21.01.2022 09:00:51</t>
  </si>
  <si>
    <t>DEREKÖY KÖK-2 45-82-M00205_IŞIKLAR-3 M04_82862628</t>
  </si>
  <si>
    <t>08.01.2022 14:04:47</t>
  </si>
  <si>
    <t>08.01.2022 18:14:58</t>
  </si>
  <si>
    <t>BÖLCEK-3 TR 35-16-M00024_47439345_56399353_56399353</t>
  </si>
  <si>
    <t>21.01.2022 21:20:27</t>
  </si>
  <si>
    <t>21.01.2022 21:39:14</t>
  </si>
  <si>
    <t>22.01.2022 18:28:21</t>
  </si>
  <si>
    <t>22.01.2022 21:57:09</t>
  </si>
  <si>
    <t>ALİZE KÖK 35-18-M00059_TATAR DM (İYTE)-1 M09_72185134</t>
  </si>
  <si>
    <t>14.01.2022 10:28:01</t>
  </si>
  <si>
    <t>14.01.2022 11:25:14</t>
  </si>
  <si>
    <t>K-1867 35-09-K01867_97855281_97855281</t>
  </si>
  <si>
    <t>28.01.2022 12:43:37</t>
  </si>
  <si>
    <t>28.01.2022 13:53:49</t>
  </si>
  <si>
    <t>SARIGÖL TR-37 45-79-M00037_TR-29 M03_2315975</t>
  </si>
  <si>
    <t>15.01.2022 09:02:16</t>
  </si>
  <si>
    <t>15.01.2022 09:23:00</t>
  </si>
  <si>
    <t>TİLKİKÖY TR-1 45-71-M01271_A_56399562_56399562</t>
  </si>
  <si>
    <t>01.01.2022 04:03:23</t>
  </si>
  <si>
    <t>01.01.2022 06:19:21</t>
  </si>
  <si>
    <t>K-259 35-02-K00259_35-02-K00259_2362096</t>
  </si>
  <si>
    <t>30.01.2022 19:32:26</t>
  </si>
  <si>
    <t>31.01.2022 05:23:50</t>
  </si>
  <si>
    <t>ALİAĞA TR-43 DM 35-17-M00043_ALOSBİ YALI GİRİŞ M07_2315087</t>
  </si>
  <si>
    <t>21.01.2022 17:52:14</t>
  </si>
  <si>
    <t>21.01.2022 18:10:24</t>
  </si>
  <si>
    <t>M-1283 35-02-M01283_M-2851 M02_2061675</t>
  </si>
  <si>
    <t>14.01.2022 20:00:59</t>
  </si>
  <si>
    <t>14.01.2022 22:07:34</t>
  </si>
  <si>
    <t>15.01.2022 20:45:39</t>
  </si>
  <si>
    <t>15.01.2022 22:46:58</t>
  </si>
  <si>
    <t>TR-29 YILDIZ AKYOKUŞ 45-81-M00029_A_56401213_56401213</t>
  </si>
  <si>
    <t>27.01.2022 10:12:36</t>
  </si>
  <si>
    <t>27.01.2022 11:22:27</t>
  </si>
  <si>
    <t>AKKEÇİLİ TR-2 45-73-M00427_945667912_945667912</t>
  </si>
  <si>
    <t>02.01.2022 11:19:57</t>
  </si>
  <si>
    <t>02.01.2022 14:50:59</t>
  </si>
  <si>
    <t>09.01.2022 18:20:23</t>
  </si>
  <si>
    <t>09.01.2022 20:09:48</t>
  </si>
  <si>
    <t>DERBENT TM 45-83-A00003_DERBENT DM-1 M03_2312530</t>
  </si>
  <si>
    <t>16.01.2022 13:19:33</t>
  </si>
  <si>
    <t>16.01.2022 13:57:06</t>
  </si>
  <si>
    <t>PAŞAKÖY KÖK 45-80-M00052_AYDINLAR ÇIKIŞI M06_72063857</t>
  </si>
  <si>
    <t>22.01.2022 04:45:26</t>
  </si>
  <si>
    <t>22.01.2022 05:33:57</t>
  </si>
  <si>
    <t>ARMAK KÖK 35-26-M00558_BAL-ET M02_65935534</t>
  </si>
  <si>
    <t>13.01.2022 07:10:07</t>
  </si>
  <si>
    <t>13.01.2022 07:36:19</t>
  </si>
  <si>
    <t>SARUHANLI TR-15 45-80-M00015_956558696_956558696</t>
  </si>
  <si>
    <t>20.01.2022 09:09:07</t>
  </si>
  <si>
    <t>20.01.2022 09:57:07</t>
  </si>
  <si>
    <t>M-1828 35-01-M01828_C_56383631_56383631</t>
  </si>
  <si>
    <t>23.01.2022 20:08:54</t>
  </si>
  <si>
    <t>23.01.2022 21:50:11</t>
  </si>
  <si>
    <t>K-1410 35-07-K01410_K-4535 K03_48414373</t>
  </si>
  <si>
    <t>17.01.2022 09:14:55</t>
  </si>
  <si>
    <t>17.01.2022 18:10:24</t>
  </si>
  <si>
    <t>MENEMEN TR-15 35-28-L00015_10601670_56367495_56367495</t>
  </si>
  <si>
    <t>24.01.2022 18:03:24</t>
  </si>
  <si>
    <t>24.01.2022 19:52:13</t>
  </si>
  <si>
    <t>POYRACIK TR-2 35-24-L00025_955216077_955216077</t>
  </si>
  <si>
    <t>05.01.2022 17:04:29</t>
  </si>
  <si>
    <t>05.01.2022 17:44:30</t>
  </si>
  <si>
    <t>K-2831 35-03-K02831_910713007_910713007</t>
  </si>
  <si>
    <t>12.01.2022 22:25:48</t>
  </si>
  <si>
    <t>12.01.2022 23:56:49</t>
  </si>
  <si>
    <t>SIRIMLI AVCILAR TR 35-31-L00202_47892124_56380920_56380920</t>
  </si>
  <si>
    <t>09.01.2022 10:28:53</t>
  </si>
  <si>
    <t>09.01.2022 11:51:15</t>
  </si>
  <si>
    <t>TR-13 35-19-L00013_D_65566784_65566784</t>
  </si>
  <si>
    <t>17.01.2022 20:42:34</t>
  </si>
  <si>
    <t>17.01.2022 21:51:39</t>
  </si>
  <si>
    <t>TR-248 AMERİKAN KÜLTÜR KOLEJİ 35-28-M00533_10841729_56358614_56358614</t>
  </si>
  <si>
    <t>11.01.2022 09:06:28</t>
  </si>
  <si>
    <t>11.01.2022 10:20:42</t>
  </si>
  <si>
    <t>TR-32 35-13-L00032_B_56356274_56356274</t>
  </si>
  <si>
    <t>28.01.2022 09:10:00</t>
  </si>
  <si>
    <t>28.01.2022 09:48:17</t>
  </si>
  <si>
    <t>M-2913 35-01-M02913_A_56374604_56374604</t>
  </si>
  <si>
    <t>24.01.2022 15:04:42</t>
  </si>
  <si>
    <t>24.01.2022 17:50:22</t>
  </si>
  <si>
    <t>DM-2/TR-11 35-13-L00458_946418118_946418118</t>
  </si>
  <si>
    <t>10.01.2022 14:29:50</t>
  </si>
  <si>
    <t>10.01.2022 16:05:33</t>
  </si>
  <si>
    <t>TR-1/3 45-72-M00003_DAĞITIM TRAFOSU TR-1/3 M04_2102926</t>
  </si>
  <si>
    <t>30.01.2022 09:15:36</t>
  </si>
  <si>
    <t>30.01.2022 15:08:26</t>
  </si>
  <si>
    <t>26.01.2022 15:42:36</t>
  </si>
  <si>
    <t>26.01.2022 16:50:35</t>
  </si>
  <si>
    <t>ULUCAK DM-2/14 35-27-M00332_95000122619_95000122619</t>
  </si>
  <si>
    <t>27.01.2022 15:40:25</t>
  </si>
  <si>
    <t>27.01.2022 17:52:03</t>
  </si>
  <si>
    <t>TR-63 35-19-L00063_956665815_956665815</t>
  </si>
  <si>
    <t>02.01.2022 16:39:13</t>
  </si>
  <si>
    <t>02.01.2022 19:29:21</t>
  </si>
  <si>
    <t>TR-15 ( M-715) 35-30-M00715_D_56367598_56367598</t>
  </si>
  <si>
    <t>25.01.2022 10:37:45</t>
  </si>
  <si>
    <t>25.01.2022 11:29:05</t>
  </si>
  <si>
    <t>K-1025 35-01-K01025__79812638_79812638</t>
  </si>
  <si>
    <t>16.01.2022 21:41:36</t>
  </si>
  <si>
    <t>17.01.2022 01:59:34</t>
  </si>
  <si>
    <t>KARABEL KÖK(VİŞNELİ KÖK) 35-26-M01207_DEREKÖY CUMALI M05_66051265</t>
  </si>
  <si>
    <t>01.01.2022 08:07:40</t>
  </si>
  <si>
    <t>01.01.2022 09:39:00</t>
  </si>
  <si>
    <t>HAYKIRAN TR-2 35-28-M00201_953385062_953385062</t>
  </si>
  <si>
    <t>12.01.2022 16:34:40</t>
  </si>
  <si>
    <t>12.01.2022 18:32:18</t>
  </si>
  <si>
    <t>ÇUKURALTI M-28 35-25-M00076_D_56368033_56368033</t>
  </si>
  <si>
    <t>25.01.2022 11:01:00</t>
  </si>
  <si>
    <t>25.01.2022 14:18:40</t>
  </si>
  <si>
    <t>MORDOĞAN TR-54 35-21-L00195_953366928_953366928</t>
  </si>
  <si>
    <t>14.01.2022 08:32:20</t>
  </si>
  <si>
    <t>14.01.2022 16:10:40</t>
  </si>
  <si>
    <t>28.01.2022 18:26:51</t>
  </si>
  <si>
    <t>28.01.2022 19:28:03</t>
  </si>
  <si>
    <t>ÇOBANLAR SUBATAN TR-1 35-15-L00358_DIREK TIPI TRAFO HUCRESI H01_2048568</t>
  </si>
  <si>
    <t>25.01.2022 09:56:32</t>
  </si>
  <si>
    <t>25.01.2022 13:22:57</t>
  </si>
  <si>
    <t>K-3184 35-04-K03184_35-04-K03184_2356294</t>
  </si>
  <si>
    <t>16.01.2022 19:33:33</t>
  </si>
  <si>
    <t>16.01.2022 20:43:26</t>
  </si>
  <si>
    <t>AKHİSAR İM 45-72-A00001_TR-1/2 M20_2058446</t>
  </si>
  <si>
    <t>14.01.2022 09:00:48</t>
  </si>
  <si>
    <t>14.01.2022 09:28:10</t>
  </si>
  <si>
    <t>İM-2/TR-29 SIĞACIK 35-14-L00287_956636814_956636814</t>
  </si>
  <si>
    <t>13.01.2022 14:19:35</t>
  </si>
  <si>
    <t>13.01.2022 22:17:39</t>
  </si>
  <si>
    <t>DOMBAYLI TR-1 45-78-M01111_49340989_56406132_56406132</t>
  </si>
  <si>
    <t>17.01.2022 17:25:00</t>
  </si>
  <si>
    <t>17.01.2022 18:31:38</t>
  </si>
  <si>
    <t>ULUDERBENT TR-3 45-73-M00543_A_56386596_56386596</t>
  </si>
  <si>
    <t>26.01.2022 10:16:47</t>
  </si>
  <si>
    <t>26.01.2022 13:36:30</t>
  </si>
  <si>
    <t>14.01.2022 09:13:11</t>
  </si>
  <si>
    <t>14.01.2022 13:34:20</t>
  </si>
  <si>
    <t>TR-2/15 45-83-L00015_TR-2/13 L01_72122572</t>
  </si>
  <si>
    <t>23.01.2022 08:55:03</t>
  </si>
  <si>
    <t>23.01.2022 08:57:53</t>
  </si>
  <si>
    <t>DOĞANCI TR-2 35-31-L00335_47797523_56352284_56352284</t>
  </si>
  <si>
    <t>15.01.2022 09:47:07</t>
  </si>
  <si>
    <t>15.01.2022 12:36:01</t>
  </si>
  <si>
    <t>YAYALAR TR-1 45-73-M00161_A_56390136_56390136</t>
  </si>
  <si>
    <t>03.01.2022 15:59:29</t>
  </si>
  <si>
    <t>03.01.2022 16:58:16</t>
  </si>
  <si>
    <t>TR-2/87 45-83-L00087_48123973_56397055_56397055</t>
  </si>
  <si>
    <t>17.01.2022 17:45:52</t>
  </si>
  <si>
    <t>17.01.2022 18:39:02</t>
  </si>
  <si>
    <t>HASANLAR TR-3 35-28-M00506_A_56358198_56358198</t>
  </si>
  <si>
    <t>22.01.2022 18:25:26</t>
  </si>
  <si>
    <t>22.01.2022 21:37:38</t>
  </si>
  <si>
    <t>KARABURUN TR-2 35-21-L00014_953368057_953368057</t>
  </si>
  <si>
    <t>18.01.2022 19:27:43</t>
  </si>
  <si>
    <t>18.01.2022 22:04:25</t>
  </si>
  <si>
    <t>İĞDECİK TR-5 45-71-M00079_953203680_953203680</t>
  </si>
  <si>
    <t>19.01.2022 13:53:44</t>
  </si>
  <si>
    <t>19.01.2022 15:48:54</t>
  </si>
  <si>
    <t>K-558 35-01-K00558_911721541_911721541</t>
  </si>
  <si>
    <t>24.01.2022 03:01:56</t>
  </si>
  <si>
    <t>24.01.2022 04:02:13</t>
  </si>
  <si>
    <t>M-2549 35-09-M02549_97646919_97646919</t>
  </si>
  <si>
    <t>21.01.2022 19:15:18</t>
  </si>
  <si>
    <t>21.01.2022 21:48:04</t>
  </si>
  <si>
    <t>TR-79 DEREKENARI 35-19-L00079_956676654_956676654</t>
  </si>
  <si>
    <t>17.01.2022 18:45:43</t>
  </si>
  <si>
    <t>17.01.2022 20:53:21</t>
  </si>
  <si>
    <t>L-319 BAHÇELİEVLER-2 35-18-L00319_6111954_56357810_56357810</t>
  </si>
  <si>
    <t>22.01.2022 23:45:06</t>
  </si>
  <si>
    <t>23.01.2022 01:32:09</t>
  </si>
  <si>
    <t>TR-73 ( M-773) 35-30-M00773_967122852_967122852</t>
  </si>
  <si>
    <t>20.01.2022 12:24:43</t>
  </si>
  <si>
    <t>20.01.2022 16:07:18</t>
  </si>
  <si>
    <t>DM-3/19 35-26-M00820_35-26-M00820_2351453</t>
  </si>
  <si>
    <t>15.01.2022 19:59:30</t>
  </si>
  <si>
    <t>15.01.2022 21:16:55</t>
  </si>
  <si>
    <t>ÇUKURALTI M-14 35-25-M00060_955277377_955277377</t>
  </si>
  <si>
    <t>02.01.2022 14:57:08</t>
  </si>
  <si>
    <t>02.01.2022 17:06:14</t>
  </si>
  <si>
    <t>MORDOĞAN TR-26 35-21-L00209_953358370_953358370</t>
  </si>
  <si>
    <t>20.01.2022 10:39:03</t>
  </si>
  <si>
    <t>20.01.2022 16:08:50</t>
  </si>
  <si>
    <t>17.01.2022 04:47:55</t>
  </si>
  <si>
    <t>17.01.2022 06:49:54</t>
  </si>
  <si>
    <t>TİLKİKÖY TR-1 45-71-M01271_45-71-M01271_2349263</t>
  </si>
  <si>
    <t>22.01.2022 03:07:51</t>
  </si>
  <si>
    <t>22.01.2022 03:48:17</t>
  </si>
  <si>
    <t>DİNDARLI TR-8 45-79-M00430_45-79-M00430_2364537</t>
  </si>
  <si>
    <t>06.01.2022 22:56:23</t>
  </si>
  <si>
    <t>06.01.2022 23:47:37</t>
  </si>
  <si>
    <t>DM06/TR-5A 45-73-M00090_945676990_945676990</t>
  </si>
  <si>
    <t>14.01.2022 21:36:38</t>
  </si>
  <si>
    <t>14.01.2022 22:47:04</t>
  </si>
  <si>
    <t>MURADİYE DM 45-71-M00006_TEKEL M13_2322536</t>
  </si>
  <si>
    <t>24.01.2022 13:34:47</t>
  </si>
  <si>
    <t>24.01.2022 14:19:17</t>
  </si>
  <si>
    <t>23.01.2022 18:08:33</t>
  </si>
  <si>
    <t>23.01.2022 21:04:00</t>
  </si>
  <si>
    <t>TR-126 35-26-M00126_6413776_56359040_56359040</t>
  </si>
  <si>
    <t>12.01.2022 13:46:27</t>
  </si>
  <si>
    <t>12.01.2022 15:06:06</t>
  </si>
  <si>
    <t>DM-1/28 35-29-M00028_35-29-M00028_72196110</t>
  </si>
  <si>
    <t>31.01.2022 13:55:00</t>
  </si>
  <si>
    <t>31.01.2022 14:28:08</t>
  </si>
  <si>
    <t>19.01.2022 20:50:31</t>
  </si>
  <si>
    <t>19.01.2022 21:43:36</t>
  </si>
  <si>
    <t>L-97 35-18-L00097_G g3_5958252</t>
  </si>
  <si>
    <t>26.01.2022 21:49:21</t>
  </si>
  <si>
    <t>26.01.2022 22:39:49</t>
  </si>
  <si>
    <t>DM-5/TR-14 45-72-M00621__81571447_81571447</t>
  </si>
  <si>
    <t>12.01.2022 23:10:13</t>
  </si>
  <si>
    <t>13.01.2022 02:10:52</t>
  </si>
  <si>
    <t>03.01.2022 18:08:10</t>
  </si>
  <si>
    <t>03.01.2022 20:19:06</t>
  </si>
  <si>
    <t>M-1028 35-04-M01028_G_56383427_56383427</t>
  </si>
  <si>
    <t>26.01.2022 03:57:24</t>
  </si>
  <si>
    <t>26.01.2022 17:00:01</t>
  </si>
  <si>
    <t>TR-1/59 45-72-M00059_45-72-M00059_79613602</t>
  </si>
  <si>
    <t>06.01.2022 19:41:09</t>
  </si>
  <si>
    <t>06.01.2022 21:47:40</t>
  </si>
  <si>
    <t>SİNİRLİ TR-2 45-83-M00458_955163287_955163287</t>
  </si>
  <si>
    <t>24.01.2022 14:30:00</t>
  </si>
  <si>
    <t>24.01.2022 17:05:35</t>
  </si>
  <si>
    <t>24.01.2022 22:14:27</t>
  </si>
  <si>
    <t>25.01.2022 00:43:46</t>
  </si>
  <si>
    <t>KUŞÇULAR TR-10(OVAKAHVE) 35-19-M00222_956682087_956682087</t>
  </si>
  <si>
    <t>08.01.2022 12:59:45</t>
  </si>
  <si>
    <t>08.01.2022 15:12:42</t>
  </si>
  <si>
    <t>TR-311 ÖZBEK 35-19-M00527_956666152_956666152</t>
  </si>
  <si>
    <t>25.01.2022 12:28:49</t>
  </si>
  <si>
    <t>25.01.2022 14:37:34</t>
  </si>
  <si>
    <t>TR-2 35-19-L00002_A_60984865_60984865</t>
  </si>
  <si>
    <t>13.01.2022 14:02:07</t>
  </si>
  <si>
    <t>13.01.2022 17:22:09</t>
  </si>
  <si>
    <t>L-284 İMAMOĞLU TRAFO 35-18-L00284_950459313_950459313</t>
  </si>
  <si>
    <t>18.01.2022 14:46:01</t>
  </si>
  <si>
    <t>18.01.2022 20:49:00</t>
  </si>
  <si>
    <t>L-300 DM 35-18-L00300_L-450 SÜZER L02_2329798</t>
  </si>
  <si>
    <t>15.01.2022 17:51:52</t>
  </si>
  <si>
    <t>15.01.2022 18:19:40</t>
  </si>
  <si>
    <t>TR-148 35-19-L00148_956681914_956681914</t>
  </si>
  <si>
    <t>30.01.2022 10:04:30</t>
  </si>
  <si>
    <t>30.01.2022 11:01:03</t>
  </si>
  <si>
    <t>ÇAMLIK DM 35-17-M00173_HatBaşıAyırıcı_65358276 M08_65358276</t>
  </si>
  <si>
    <t>13.01.2022 18:10:14</t>
  </si>
  <si>
    <t>13.01.2022 19:05:30</t>
  </si>
  <si>
    <t>10.01.2022 17:27:13</t>
  </si>
  <si>
    <t>10.01.2022 19:50:56</t>
  </si>
  <si>
    <t>K-2711 35-03-K02711_910531982_910531982</t>
  </si>
  <si>
    <t>26.01.2022 18:17:57</t>
  </si>
  <si>
    <t>26.01.2022 19:14:48</t>
  </si>
  <si>
    <t>K-1371 35-04-K01371_C_56383575_56383575</t>
  </si>
  <si>
    <t>10.01.2022 02:17:24</t>
  </si>
  <si>
    <t>10.01.2022 03:37:22</t>
  </si>
  <si>
    <t>HASSEKİ TR-1 35-21-L00066_B_82611138_82611138</t>
  </si>
  <si>
    <t>14.01.2022 10:09:26</t>
  </si>
  <si>
    <t>14.01.2022 17:19:05</t>
  </si>
  <si>
    <t>K-1708 35-01-K01708_B_56373645_56373645</t>
  </si>
  <si>
    <t>31.01.2022 16:45:56</t>
  </si>
  <si>
    <t>31.01.2022 17:29:43</t>
  </si>
  <si>
    <t>TR-1-3/7 ARABOYNU 35-20-L00023_35-20-L00023_2363945</t>
  </si>
  <si>
    <t>25.01.2022 19:45:35</t>
  </si>
  <si>
    <t>25.01.2022 20:44:55</t>
  </si>
  <si>
    <t>TR-1/35 45-83-M00035_48061027_56388699_56388699</t>
  </si>
  <si>
    <t>27.01.2022 20:18:21</t>
  </si>
  <si>
    <t>27.01.2022 21:07:30</t>
  </si>
  <si>
    <t>YASEMİN DM 35-19-M00002_HatBaşıAyırıcı_53137501 M02_53137501</t>
  </si>
  <si>
    <t>06.01.2022 14:11:24</t>
  </si>
  <si>
    <t>06.01.2022 19:35:15</t>
  </si>
  <si>
    <t>28.01.2022 20:43:55</t>
  </si>
  <si>
    <t>28.01.2022 22:05:15</t>
  </si>
  <si>
    <t>YENİFOÇA TR-20 35-23-M00020_YENİFOÇA TR-19 M1_76459068</t>
  </si>
  <si>
    <t>07.01.2022 21:07:17</t>
  </si>
  <si>
    <t>07.01.2022 21:52:14</t>
  </si>
  <si>
    <t>SEYREKLİ TR-3 35-15-L00442_B_56406959_56406959</t>
  </si>
  <si>
    <t>13.01.2022 06:54:56</t>
  </si>
  <si>
    <t>13.01.2022 08:19:35</t>
  </si>
  <si>
    <t>KAYACIK GÖKKÖY 45-75-M00215_A_56388805_56388805</t>
  </si>
  <si>
    <t>25.01.2022 15:00:00</t>
  </si>
  <si>
    <t>25.01.2022 16:11:20</t>
  </si>
  <si>
    <t>TR-2/84 45-83-L00084_955154423_955154423</t>
  </si>
  <si>
    <t>17.01.2022 15:38:00</t>
  </si>
  <si>
    <t>17.01.2022 16:00:51</t>
  </si>
  <si>
    <t>UĞURLU KÖK 45-86-M00045_GÜNDOĞDU UĞURLU M02_72226020</t>
  </si>
  <si>
    <t>12.01.2022 10:50:19</t>
  </si>
  <si>
    <t>12.01.2022 11:05:47</t>
  </si>
  <si>
    <t>KALEMOĞLU KÖK 45-75-M00069_SALUR KÖK M04_2328714</t>
  </si>
  <si>
    <t>13.01.2022 05:39:07</t>
  </si>
  <si>
    <t>13.01.2022 06:35:11</t>
  </si>
  <si>
    <t>25.01.2022 14:33:58</t>
  </si>
  <si>
    <t>25.01.2022 15:01:13</t>
  </si>
  <si>
    <t>ESENDERE TR-1 35-21-L00108_D_82668927_82668927</t>
  </si>
  <si>
    <t>25.01.2022 18:44:14</t>
  </si>
  <si>
    <t>25.01.2022 21:49:41</t>
  </si>
  <si>
    <t>06.01.2022 15:49:00</t>
  </si>
  <si>
    <t>06.01.2022 19:15:06</t>
  </si>
  <si>
    <t>K-222 35-01-K00222_F k222/f1_5899284</t>
  </si>
  <si>
    <t>08.01.2022 09:35:00</t>
  </si>
  <si>
    <t>08.01.2022 12:42:42</t>
  </si>
  <si>
    <t>K-4537 35-07-K04537_TRAFO K03_48414027</t>
  </si>
  <si>
    <t>28.01.2022 08:54:45</t>
  </si>
  <si>
    <t>28.01.2022 12:33:45</t>
  </si>
  <si>
    <t>KARŞIYAKA MAHALLESİ TR-1 35-17-R00008_915929161_915929161</t>
  </si>
  <si>
    <t>14.01.2022 17:36:00</t>
  </si>
  <si>
    <t>14.01.2022 19:00:49</t>
  </si>
  <si>
    <t>KINIK TR-11 35-24-L00011_955217491_955217491</t>
  </si>
  <si>
    <t>11.01.2022 23:04:47</t>
  </si>
  <si>
    <t>12.01.2022 01:36:26</t>
  </si>
  <si>
    <t>KAYMAKÇI İM 35-15-A00004_ORHANGAZİ L08_2121826</t>
  </si>
  <si>
    <t>16.01.2022 05:30:06</t>
  </si>
  <si>
    <t>16.01.2022 06:44:00</t>
  </si>
  <si>
    <t>03.01.2022 12:59:49</t>
  </si>
  <si>
    <t>03.01.2022 14:10:34</t>
  </si>
  <si>
    <t>DİKİLİ İM 35-30-A00001_ŞEHİR-2 L04_72357042</t>
  </si>
  <si>
    <t>09.01.2022 09:12:29</t>
  </si>
  <si>
    <t>09.01.2022 09:31:00</t>
  </si>
  <si>
    <t>ÇIRPI TR-1/1 35-20-M00001_955197856_955197856</t>
  </si>
  <si>
    <t>09.01.2022 13:40:09</t>
  </si>
  <si>
    <t>09.01.2022 14:27:01</t>
  </si>
  <si>
    <t>ASARLIK TR-24 35-28-M00597_7000394 B1_5794553</t>
  </si>
  <si>
    <t>12.01.2022 10:35:01</t>
  </si>
  <si>
    <t>12.01.2022 12:09:00</t>
  </si>
  <si>
    <t>ÖZDERE M-34 35-25-M00104_A_56355682_56355682</t>
  </si>
  <si>
    <t>29.01.2022 13:41:14</t>
  </si>
  <si>
    <t>29.01.2022 15:07:28</t>
  </si>
  <si>
    <t>PAYAMLI M-11 35-25-M00186_956658787_956658787</t>
  </si>
  <si>
    <t>03.01.2022 13:37:18</t>
  </si>
  <si>
    <t>03.01.2022 19:04:24</t>
  </si>
  <si>
    <t>ERTUĞRUL TR-3 35-15-L00676_B_56361997_56361997</t>
  </si>
  <si>
    <t>13.01.2022 22:00:02</t>
  </si>
  <si>
    <t>14.01.2022 00:08:47</t>
  </si>
  <si>
    <t>L-519 OVACIK 35-18-L00519_8089623_56354759_56354759</t>
  </si>
  <si>
    <t>04.01.2022 15:39:49</t>
  </si>
  <si>
    <t>04.01.2022 19:55:51</t>
  </si>
  <si>
    <t>05.01.2022 08:26:03</t>
  </si>
  <si>
    <t>05.01.2022 08:49:00</t>
  </si>
  <si>
    <t>K-1507 35-03-K01507_TRAFO K04_2313745</t>
  </si>
  <si>
    <t>23.01.2022 12:01:43</t>
  </si>
  <si>
    <t>23.01.2022 13:36:24</t>
  </si>
  <si>
    <t>SOMA A SANTRALİ İM/DM 45-82-A00001_HatBaşıAyırıcı_53133039 L14_53133039</t>
  </si>
  <si>
    <t>20.01.2022 10:06:56</t>
  </si>
  <si>
    <t>20.01.2022 12:05:08</t>
  </si>
  <si>
    <t>SÜTÇÜLER TR-1 35-27-M00408_B_56356197_56356197</t>
  </si>
  <si>
    <t>02.01.2022 18:55:06</t>
  </si>
  <si>
    <t>02.01.2022 21:34:55</t>
  </si>
  <si>
    <t>GÜNEY DM 45-83-L00130_DAĞ YENİKÖY L04_2303294</t>
  </si>
  <si>
    <t>26.01.2022 13:06:33</t>
  </si>
  <si>
    <t>26.01.2022 14:34:23</t>
  </si>
  <si>
    <t>DAĞISTAN KÖK 35-16-M00186_HatBaşıAyırıcı_53138907 M03_53138907</t>
  </si>
  <si>
    <t>23.01.2022 12:53:36</t>
  </si>
  <si>
    <t>23.01.2022 15:35:00</t>
  </si>
  <si>
    <t>NURİ ERCAN TARIMSAL SULAMA TR-1 45-83-M00732_A_72094615_72094615</t>
  </si>
  <si>
    <t>16.01.2022 17:09:23</t>
  </si>
  <si>
    <t>16.01.2022 18:09:54</t>
  </si>
  <si>
    <t>YENİ ORHANLI M-87 35-14-M00087_956638163_956638163</t>
  </si>
  <si>
    <t>22.01.2022 09:57:16</t>
  </si>
  <si>
    <t>22.01.2022 11:19:45</t>
  </si>
  <si>
    <t>K-442 35-01-K00442_911431898_911431898</t>
  </si>
  <si>
    <t>18.01.2022 13:48:30</t>
  </si>
  <si>
    <t>18.01.2022 18:26:31</t>
  </si>
  <si>
    <t>ULUCAK DM-2 35-27-M00331_DONANIMLI YEDEK M02_72170824</t>
  </si>
  <si>
    <t>16.01.2022 09:44:30</t>
  </si>
  <si>
    <t>16.01.2022 10:44:00</t>
  </si>
  <si>
    <t>ARMAK KÖK 35-26-M00558_AGROMARİN M03_65935499</t>
  </si>
  <si>
    <t>02.01.2022 09:48:12</t>
  </si>
  <si>
    <t>02.01.2022 10:22:57</t>
  </si>
  <si>
    <t>ÇOBANLAR SUBATAN TR-2 35-15-L00357_B_56369348_56369348</t>
  </si>
  <si>
    <t>31.01.2022 13:10:24</t>
  </si>
  <si>
    <t>31.01.2022 14:39:02</t>
  </si>
  <si>
    <t>TR-1 GÖLCÜKLER 35-22-M00001_955287933_955287933</t>
  </si>
  <si>
    <t>03.01.2022 20:57:56</t>
  </si>
  <si>
    <t>03.01.2022 22:37:06</t>
  </si>
  <si>
    <t>EVRENOS TR-3 45-71-M01411_DIREK TIPI TRAFO HUCRESI H01_2083328</t>
  </si>
  <si>
    <t>01.01.2022 12:46:50</t>
  </si>
  <si>
    <t>01.01.2022 14:01:58</t>
  </si>
  <si>
    <t>ALİ ÜZER TR 35-30-M00130_961448602_961448602</t>
  </si>
  <si>
    <t>24.01.2022 21:21:23</t>
  </si>
  <si>
    <t>24.01.2022 21:51:33</t>
  </si>
  <si>
    <t>TR-125 ZEYTİNALANI 35-19-L00125_956693316_956693316</t>
  </si>
  <si>
    <t>05.01.2022 12:07:16</t>
  </si>
  <si>
    <t>05.01.2022 17:42:56</t>
  </si>
  <si>
    <t>DM-15/2 KEÇİLİKÖY 45-71-M00646_95000566797_95000566797</t>
  </si>
  <si>
    <t>23.01.2022 19:05:26</t>
  </si>
  <si>
    <t>23.01.2022 20:09:30</t>
  </si>
  <si>
    <t>ÇAPAK TR-2 35-26-M00426_956612780_956612780</t>
  </si>
  <si>
    <t>08.01.2022 11:52:29</t>
  </si>
  <si>
    <t>08.01.2022 13:24:21</t>
  </si>
  <si>
    <t>ÖRLEMİŞ TR-1 35-16-M00293_E_56396065_56396065</t>
  </si>
  <si>
    <t>13.01.2022 10:45:21</t>
  </si>
  <si>
    <t>13.01.2022 17:57:55</t>
  </si>
  <si>
    <t>HİSAR TR-2 35-31-L00119_DIREK TIPI TRAFO HUCRESI H01_2050087</t>
  </si>
  <si>
    <t>18.01.2022 09:29:54</t>
  </si>
  <si>
    <t>18.01.2022 17:23:13</t>
  </si>
  <si>
    <t>ELMACIK TR-1 45-73-M00423__72372231_72372231</t>
  </si>
  <si>
    <t>18.01.2022 15:33:57</t>
  </si>
  <si>
    <t>18.01.2022 17:24:59</t>
  </si>
  <si>
    <t>TR-2/91 45-83-L00091_D_56395676_56395676</t>
  </si>
  <si>
    <t>19.01.2022 09:02:56</t>
  </si>
  <si>
    <t>19.01.2022 14:07:15</t>
  </si>
  <si>
    <t>FIRINLI TR-9 35-20-L00366_35-20-L00366_2371659</t>
  </si>
  <si>
    <t>07.01.2022 17:04:39</t>
  </si>
  <si>
    <t>07.01.2022 17:53:17</t>
  </si>
  <si>
    <t>ÇIRPI TR-1/4 35-20-M00004_B_56383233_56383233</t>
  </si>
  <si>
    <t>26.01.2022 22:44:16</t>
  </si>
  <si>
    <t>27.01.2022 00:42:21</t>
  </si>
  <si>
    <t>10.01.2022 10:07:04</t>
  </si>
  <si>
    <t>10.01.2022 14:41:44</t>
  </si>
  <si>
    <t>TR-100 ZEYTİNALANI 35-19-L00100_956675696_956675696</t>
  </si>
  <si>
    <t>03.01.2022 10:17:50</t>
  </si>
  <si>
    <t>03.01.2022 14:35:26</t>
  </si>
  <si>
    <t>17.01.2022 08:19:37</t>
  </si>
  <si>
    <t>17.01.2022 10:07:19</t>
  </si>
  <si>
    <t>PİYALE TM 35-02-A00007_PİYALE-26 K37_2310411</t>
  </si>
  <si>
    <t>26.01.2022 00:00:00</t>
  </si>
  <si>
    <t>26.01.2022 00:15:00</t>
  </si>
  <si>
    <t>18.01.2022 08:01:04</t>
  </si>
  <si>
    <t>18.01.2022 08:08:54</t>
  </si>
  <si>
    <t>YENİCEKÖY TR-2 45-72-L00183_B_56393230_56393230</t>
  </si>
  <si>
    <t>06.01.2022 21:10:03</t>
  </si>
  <si>
    <t>06.01.2022 21:33:36</t>
  </si>
  <si>
    <t>14.01.2022 23:28:08</t>
  </si>
  <si>
    <t>15.01.2022 00:11:11</t>
  </si>
  <si>
    <t>KARAÇAM TR-1 45-82-M00176_45-82-M00176_2372063</t>
  </si>
  <si>
    <t>29.01.2022 09:14:56</t>
  </si>
  <si>
    <t>29.01.2022 17:43:46</t>
  </si>
  <si>
    <t>K-2984 35-03-K02984_914984830_914984830</t>
  </si>
  <si>
    <t>04.01.2022 08:11:11</t>
  </si>
  <si>
    <t>04.01.2022 11:58:31</t>
  </si>
  <si>
    <t>L-296 35-18-L00296_950447939_950447939</t>
  </si>
  <si>
    <t>18.01.2022 10:11:14</t>
  </si>
  <si>
    <t>18.01.2022 10:51:45</t>
  </si>
  <si>
    <t>L-110 BEYLER KÖYÜ 35-14-L00110_956643759_956643759</t>
  </si>
  <si>
    <t>11.01.2022 14:38:52</t>
  </si>
  <si>
    <t>11.01.2022 17:56:15</t>
  </si>
  <si>
    <t>TR-147 45-78-L00147_953254309_953254309</t>
  </si>
  <si>
    <t>28.01.2022 22:40:19</t>
  </si>
  <si>
    <t>28.01.2022 23:53:48</t>
  </si>
  <si>
    <t>TR-1/83 KAPTANOĞLU DM 45-83-M00083_KAPTANOĞLU (HASTANE) GİRİŞ M02_61292036</t>
  </si>
  <si>
    <t>30.01.2022 09:13:39</t>
  </si>
  <si>
    <t>30.01.2022 15:35:10</t>
  </si>
  <si>
    <t>13.01.2022 18:22:53</t>
  </si>
  <si>
    <t>13.01.2022 21:37:14</t>
  </si>
  <si>
    <t>TR-29 35-16-L00029_35-16-L00029_2347344</t>
  </si>
  <si>
    <t>10.01.2022 18:12:28</t>
  </si>
  <si>
    <t>10.01.2022 18:45:13</t>
  </si>
  <si>
    <t>K-144 35-02-K00144_35-02-K00144_2366138</t>
  </si>
  <si>
    <t>14.01.2022 13:46:23</t>
  </si>
  <si>
    <t>14.01.2022 14:17:35</t>
  </si>
  <si>
    <t>K-4250 35-02-K04250_99467993_99467993</t>
  </si>
  <si>
    <t>11.01.2022 19:23:34</t>
  </si>
  <si>
    <t>11.01.2022 22:08:39</t>
  </si>
  <si>
    <t>TR-47 35-27-M00047_98986065_98986065</t>
  </si>
  <si>
    <t>28.01.2022 15:38:44</t>
  </si>
  <si>
    <t>28.01.2022 19:28:24</t>
  </si>
  <si>
    <t>07.01.2022 14:17:51</t>
  </si>
  <si>
    <t>07.01.2022 16:46:15</t>
  </si>
  <si>
    <t>DM-14/4b 45-71-M00543_953197480_953197480</t>
  </si>
  <si>
    <t>30.01.2022 15:01:24</t>
  </si>
  <si>
    <t>30.01.2022 15:31:56</t>
  </si>
  <si>
    <t>YAKAPINAR TR-3 35-20-L00153_914987116_914987116</t>
  </si>
  <si>
    <t>05.01.2022 10:40:00</t>
  </si>
  <si>
    <t>05.01.2022 11:15:34</t>
  </si>
  <si>
    <t>26.01.2022 14:59:53</t>
  </si>
  <si>
    <t>26.01.2022 15:13:06</t>
  </si>
  <si>
    <t>TR-23 35-17-M00023_950302608_950302608</t>
  </si>
  <si>
    <t>11.01.2022 09:18:00</t>
  </si>
  <si>
    <t>11.01.2022 10:29:44</t>
  </si>
  <si>
    <t>SIRIMLI TR-1 35-31-L00201_35-31-L00201_2365089</t>
  </si>
  <si>
    <t>25.01.2022 06:56:44</t>
  </si>
  <si>
    <t>25.01.2022 07:37:44</t>
  </si>
  <si>
    <t>K-633 35-02-K00633_K-333 K03_65654202</t>
  </si>
  <si>
    <t>30.01.2022 19:49:12</t>
  </si>
  <si>
    <t>30.01.2022 20:20:10</t>
  </si>
  <si>
    <t>18.01.2022 11:30:18</t>
  </si>
  <si>
    <t>18.01.2022 12:39:21</t>
  </si>
  <si>
    <t>K-405 35-02-K00405_B_56363139_56363139</t>
  </si>
  <si>
    <t>05.01.2022 10:04:00</t>
  </si>
  <si>
    <t>05.01.2022 10:55:27</t>
  </si>
  <si>
    <t>_A_56386302_56386302</t>
  </si>
  <si>
    <t>30.01.2022 18:30:55</t>
  </si>
  <si>
    <t>30.01.2022 19:28:30</t>
  </si>
  <si>
    <t>SOMA TR-16/4 45-82-M00096_945529863_945529863</t>
  </si>
  <si>
    <t>22.01.2022 12:17:50</t>
  </si>
  <si>
    <t>22.01.2022 13:36:22</t>
  </si>
  <si>
    <t>SOMA TR-15 45-82-M00525__82105647_82105647</t>
  </si>
  <si>
    <t>20.01.2022 16:20:05</t>
  </si>
  <si>
    <t>20.01.2022 17:22:20</t>
  </si>
  <si>
    <t>PINAR YAPI KOOP. TR 35-30-M00346_42902444 _42902553</t>
  </si>
  <si>
    <t>18.01.2022 20:35:45</t>
  </si>
  <si>
    <t>18.01.2022 22:46:19</t>
  </si>
  <si>
    <t>K-2760 35-04-K02760_H H1B_5812713</t>
  </si>
  <si>
    <t>29.01.2022 12:04:57</t>
  </si>
  <si>
    <t>29.01.2022 18:26:46</t>
  </si>
  <si>
    <t>ESENDERE TR-1 35-21-L00108_C_82668928_82668928</t>
  </si>
  <si>
    <t>21.01.2022 14:15:00</t>
  </si>
  <si>
    <t>21.01.2022 14:59:04</t>
  </si>
  <si>
    <t>ŞEMİKLER TM 35-04-A00003_SERİNKUYU M10_2310735</t>
  </si>
  <si>
    <t>25.01.2022 16:56:00</t>
  </si>
  <si>
    <t>25.01.2022 18:20:00</t>
  </si>
  <si>
    <t>K-258 35-01-K00258_910272934_910272934</t>
  </si>
  <si>
    <t>04.01.2022 08:25:44</t>
  </si>
  <si>
    <t>04.01.2022 16:49:27</t>
  </si>
  <si>
    <t>GÜLBAHÇE TR-12 35-19-L00168_956682769_956682769</t>
  </si>
  <si>
    <t>22.01.2022 13:41:00</t>
  </si>
  <si>
    <t>22.01.2022 19:43:44</t>
  </si>
  <si>
    <t>TR-140 35-19-L00140_6302220_56377681_56377681</t>
  </si>
  <si>
    <t>01.01.2022 20:17:31</t>
  </si>
  <si>
    <t>01.01.2022 21:08:20</t>
  </si>
  <si>
    <t>TR-89 MAVİ PLAJ 35-19-L00089_11124894_56354776_56354776</t>
  </si>
  <si>
    <t>12.01.2022 09:30:37</t>
  </si>
  <si>
    <t>12.01.2022 12:47:23</t>
  </si>
  <si>
    <t>K-1590 35-04-K01590_35-04-K01590_2373959</t>
  </si>
  <si>
    <t>15.01.2022 15:41:17</t>
  </si>
  <si>
    <t>15.01.2022 16:38:55</t>
  </si>
  <si>
    <t>K-3708 35-08-K03708_35-08-K03708_42025344</t>
  </si>
  <si>
    <t>09.01.2022 17:05:13</t>
  </si>
  <si>
    <t>09.01.2022 17:55:01</t>
  </si>
  <si>
    <t>PİYALE TM 35-02-A00007_PİYALE-29 K40_2310560</t>
  </si>
  <si>
    <t>27.01.2022 12:54:00</t>
  </si>
  <si>
    <t>27.01.2022 13:21:27</t>
  </si>
  <si>
    <t>DM-8/3 45-71-M00538_953198722_953198722</t>
  </si>
  <si>
    <t>19.01.2022 10:21:56</t>
  </si>
  <si>
    <t>19.01.2022 11:22:01</t>
  </si>
  <si>
    <t>M-235 35-02-M00235_A_56380770_56380770</t>
  </si>
  <si>
    <t>12.01.2022 09:05:10</t>
  </si>
  <si>
    <t>12.01.2022 10:59:31</t>
  </si>
  <si>
    <t>ALİFAKI TR-1 45-76-L00024_955240193_955240193</t>
  </si>
  <si>
    <t>31.01.2022 19:05:14</t>
  </si>
  <si>
    <t>31.01.2022 20:23:44</t>
  </si>
  <si>
    <t>MENEMEN TR-90 35-28-M00090_35-28-M00090_2370525</t>
  </si>
  <si>
    <t>12.01.2022 20:40:51</t>
  </si>
  <si>
    <t>12.01.2022 22:31:34</t>
  </si>
  <si>
    <t>TR-2/91 45-83-L00091_A_56387218_56387218</t>
  </si>
  <si>
    <t>03.01.2022 23:21:17</t>
  </si>
  <si>
    <t>04.01.2022 00:20:51</t>
  </si>
  <si>
    <t>M-1921 35-02-M01921_D D1b_5765076</t>
  </si>
  <si>
    <t>18.01.2022 10:46:38</t>
  </si>
  <si>
    <t>18.01.2022 11:42:48</t>
  </si>
  <si>
    <t>OĞLANANASI TR-9 35-22-M00262_DIREK TIPI TRAFO HUCRESI H01_2112509</t>
  </si>
  <si>
    <t>06.01.2022 13:53:35</t>
  </si>
  <si>
    <t>06.01.2022 14:56:07</t>
  </si>
  <si>
    <t>OKLUİSA KÖK 45-81-M00046_CINAN GRUP M04_71994402</t>
  </si>
  <si>
    <t>14.01.2022 15:24:01</t>
  </si>
  <si>
    <t>14.01.2022 15:24:53</t>
  </si>
  <si>
    <t>15.01.2022 14:33:58</t>
  </si>
  <si>
    <t>15.01.2022 18:40:00</t>
  </si>
  <si>
    <t>GÜLBAHÇE TR-11 35-19-L00110_956689553_956689553</t>
  </si>
  <si>
    <t>05.01.2022 11:40:15</t>
  </si>
  <si>
    <t>05.01.2022 18:05:18</t>
  </si>
  <si>
    <t>M-2642 35-01-M02642_B_79700175_79700175</t>
  </si>
  <si>
    <t>25.01.2022 04:38:29</t>
  </si>
  <si>
    <t>25.01.2022 08:33:10</t>
  </si>
  <si>
    <t>16.01.2022 15:06:29</t>
  </si>
  <si>
    <t>16.01.2022 15:43:52</t>
  </si>
  <si>
    <t>27.01.2022 17:45:02</t>
  </si>
  <si>
    <t>FOÇA TR-48 35-23-L00048_950425811_950425811</t>
  </si>
  <si>
    <t>17.01.2022 11:23:36</t>
  </si>
  <si>
    <t>17.01.2022 13:14:54</t>
  </si>
  <si>
    <t>TR-2/122 45-83-M00720_48123509_56384159_56384159</t>
  </si>
  <si>
    <t>24.01.2022 10:12:00</t>
  </si>
  <si>
    <t>24.01.2022 11:34:27</t>
  </si>
  <si>
    <t>TR-37 45-77-L00037_TR-11 L07_72210381</t>
  </si>
  <si>
    <t>Yangın</t>
  </si>
  <si>
    <t>15.01.2022 13:37:56</t>
  </si>
  <si>
    <t>15.01.2022 15:05:21</t>
  </si>
  <si>
    <t>DM-14/13-A 45-71-M01922_45065668_56400793_56400793</t>
  </si>
  <si>
    <t>31.01.2022 18:15:52</t>
  </si>
  <si>
    <t>31.01.2022 19:34:04</t>
  </si>
  <si>
    <t>MANİSA TM-1 45-71-A00001_TURGUTLU-2 M18_2309133</t>
  </si>
  <si>
    <t>09.01.2022 14:33:53</t>
  </si>
  <si>
    <t>09.01.2022 15:34:57</t>
  </si>
  <si>
    <t>BEKİRLER TR-3 45-72-L00360_45-72-L00360_2357928</t>
  </si>
  <si>
    <t>22.01.2022 10:39:50</t>
  </si>
  <si>
    <t>22.01.2022 15:34:42</t>
  </si>
  <si>
    <t>12.01.2022 12:49:44</t>
  </si>
  <si>
    <t>12.01.2022 13:45:28</t>
  </si>
  <si>
    <t>25.01.2022 07:53:32</t>
  </si>
  <si>
    <t>25.01.2022 08:17:18</t>
  </si>
  <si>
    <t>10.01.2022 10:37:46</t>
  </si>
  <si>
    <t>10.01.2022 11:24:42</t>
  </si>
  <si>
    <t>DM-1/4 35-18-L00579_950454588_950454588</t>
  </si>
  <si>
    <t>18.01.2022 18:01:02</t>
  </si>
  <si>
    <t>18.01.2022 21:31:28</t>
  </si>
  <si>
    <t>KARABURUN TR-4 35-21-L00145_35-21-L00145_2349982</t>
  </si>
  <si>
    <t>12.01.2022 10:00:19</t>
  </si>
  <si>
    <t>12.01.2022 14:44:07</t>
  </si>
  <si>
    <t>K-3216 35-09-K03216_914569085_914569085</t>
  </si>
  <si>
    <t>31.01.2022 20:35:21</t>
  </si>
  <si>
    <t>31.01.2022 22:23:32</t>
  </si>
  <si>
    <t>K-2807 35-01-K02807_911241571_911241571</t>
  </si>
  <si>
    <t>12.01.2022 21:59:57</t>
  </si>
  <si>
    <t>12.01.2022 23:29:37</t>
  </si>
  <si>
    <t>K-4279 35-02-K04279_TRAFO K01_2065140</t>
  </si>
  <si>
    <t>06.01.2022 13:02:00</t>
  </si>
  <si>
    <t>06.01.2022 20:48:52</t>
  </si>
  <si>
    <t>DM-3/TR-15 45-72-M00613_956509648_956509648</t>
  </si>
  <si>
    <t>05.01.2022 12:57:00</t>
  </si>
  <si>
    <t>05.01.2022 15:27:19</t>
  </si>
  <si>
    <t>01.01.2022 09:56:25</t>
  </si>
  <si>
    <t>01.01.2022 11:22:51</t>
  </si>
  <si>
    <t>ÖZİMAR-ETKİNKENT SİTESİ 35-25-M00284_956650985_956650985</t>
  </si>
  <si>
    <t>12.01.2022 18:11:57</t>
  </si>
  <si>
    <t>12.01.2022 18:46:41</t>
  </si>
  <si>
    <t>K-2451 35-03-K02451_910160392_910160392</t>
  </si>
  <si>
    <t>04.01.2022 09:12:11</t>
  </si>
  <si>
    <t>04.01.2022 14:19:03</t>
  </si>
  <si>
    <t>K-1174 35-01-K01174_911444225_911444225</t>
  </si>
  <si>
    <t>23.01.2022 12:47:03</t>
  </si>
  <si>
    <t>23.01.2022 22:01:48</t>
  </si>
  <si>
    <t>SUBAŞI-4 35-26-L00331_956603028_956603028</t>
  </si>
  <si>
    <t>11.01.2022 13:40:32</t>
  </si>
  <si>
    <t>11.01.2022 15:42:13</t>
  </si>
  <si>
    <t>24.01.2022 11:20:34</t>
  </si>
  <si>
    <t>24.01.2022 13:19:28</t>
  </si>
  <si>
    <t>ARDIÇ MAHALLESİ TR-9 35-21-L00130_C_56378008_56378008</t>
  </si>
  <si>
    <t>27.01.2022 14:59:28</t>
  </si>
  <si>
    <t>27.01.2022 16:22:02</t>
  </si>
  <si>
    <t>K-552 35-03-K00552_910419530_910419530</t>
  </si>
  <si>
    <t>07.01.2022 13:53:48</t>
  </si>
  <si>
    <t>07.01.2022 16:16:58</t>
  </si>
  <si>
    <t>OSMANGAZİ İM 35-02-A00004_WESTPARK M03_2310438</t>
  </si>
  <si>
    <t>23.01.2022 14:09:00</t>
  </si>
  <si>
    <t>23.01.2022 14:40:00</t>
  </si>
  <si>
    <t>K-4157 35-02-K04157_910521736_910521736</t>
  </si>
  <si>
    <t>13.01.2022 11:45:02</t>
  </si>
  <si>
    <t>13.01.2022 14:39:59</t>
  </si>
  <si>
    <t>K-231 35-01-K00231_910841269_910841269</t>
  </si>
  <si>
    <t>25.01.2022 09:08:40</t>
  </si>
  <si>
    <t>25.01.2022 10:03:15</t>
  </si>
  <si>
    <t>TR-30 45-74-M00030_A_56352963_56352963</t>
  </si>
  <si>
    <t>12.01.2022 19:23:50</t>
  </si>
  <si>
    <t>12.01.2022 19:52:20</t>
  </si>
  <si>
    <t>K-3712 35-01-K03712_E 1E_5910498</t>
  </si>
  <si>
    <t>04.01.2022 10:07:08</t>
  </si>
  <si>
    <t>04.01.2022 17:57:51</t>
  </si>
  <si>
    <t>SEYREK TR-5/2 35-28-M00911_957984000_957984000</t>
  </si>
  <si>
    <t>22.01.2022 12:05:00</t>
  </si>
  <si>
    <t>22.01.2022 19:55:21</t>
  </si>
  <si>
    <t>SINIRADA TR-1 35-16-M00095_DIREK TIPI TRAFO HUCRESI H01_2041027</t>
  </si>
  <si>
    <t>OG Direk Yıkılması</t>
  </si>
  <si>
    <t>13.01.2022 21:47:51</t>
  </si>
  <si>
    <t>14.01.2022 04:14:24</t>
  </si>
  <si>
    <t>L-107 GÖDENCE 35-14-L00107_956640925_956640925</t>
  </si>
  <si>
    <t>14.01.2022 17:02:20</t>
  </si>
  <si>
    <t>14.01.2022 21:06:02</t>
  </si>
  <si>
    <t>TR-26 35-27-M00026_D_56365245_56365245</t>
  </si>
  <si>
    <t>12.01.2022 07:22:23</t>
  </si>
  <si>
    <t>12.01.2022 09:58:35</t>
  </si>
  <si>
    <t>GÜZELHİSAR SULAMA TR-1 35-17-R00021_35-17-R00021_2365225</t>
  </si>
  <si>
    <t>13.01.2022 10:07:33</t>
  </si>
  <si>
    <t>13.01.2022 11:41:50</t>
  </si>
  <si>
    <t>27.01.2022 16:18:18</t>
  </si>
  <si>
    <t>27.01.2022 21:52:28</t>
  </si>
  <si>
    <t>DM-1/12A 45-71-M00032_45-71-M00032_2368852</t>
  </si>
  <si>
    <t>10.01.2022 09:01:29</t>
  </si>
  <si>
    <t>10.01.2022 09:32:02</t>
  </si>
  <si>
    <t>TR-8 45-77-L00008_TR-11 L02_82668609</t>
  </si>
  <si>
    <t>18.01.2022 02:05:21</t>
  </si>
  <si>
    <t>18.01.2022 02:54:39</t>
  </si>
  <si>
    <t>K-1854 35-07-K01854_A_56374124_56374124</t>
  </si>
  <si>
    <t>04.01.2022 10:59:21</t>
  </si>
  <si>
    <t>04.01.2022 17:27:08</t>
  </si>
  <si>
    <t>TR-23 35-15-M00023_950350294_950350294</t>
  </si>
  <si>
    <t>22.01.2022 15:18:18</t>
  </si>
  <si>
    <t>22.01.2022 17:19:20</t>
  </si>
  <si>
    <t>EYKO TR-6 35-30-M00032_42973545_56370143_56370143</t>
  </si>
  <si>
    <t>24.01.2022 13:19:00</t>
  </si>
  <si>
    <t>24.01.2022 15:26:07</t>
  </si>
  <si>
    <t>TM-1-2/5 ZEYTİNLİK 35-20-L00009_35-20-L00009_2376706</t>
  </si>
  <si>
    <t>26.01.2022 10:06:37</t>
  </si>
  <si>
    <t>26.01.2022 16:59:56</t>
  </si>
  <si>
    <t>BÜYÜKBELEN TR-3 45-80-M00068_949893383_949893383</t>
  </si>
  <si>
    <t>25.01.2022 12:03:24</t>
  </si>
  <si>
    <t>25.01.2022 13:33:06</t>
  </si>
  <si>
    <t>K-2361 35-02-K02361_99982240_99982240</t>
  </si>
  <si>
    <t>18.01.2022 13:04:15</t>
  </si>
  <si>
    <t>18.01.2022 14:00:15</t>
  </si>
  <si>
    <t>TR-11 35-26-M00011_956618963_956618963</t>
  </si>
  <si>
    <t>18.01.2022 16:41:12</t>
  </si>
  <si>
    <t>18.01.2022 21:59:30</t>
  </si>
  <si>
    <t>K-2530 35-02-K02530_99312069_99312069</t>
  </si>
  <si>
    <t>14.01.2022 18:35:58</t>
  </si>
  <si>
    <t>14.01.2022 20:02:06</t>
  </si>
  <si>
    <t>ÇATALOLUK DM 45-74-M00227_HatBaşıAyırıcı_53134463 M05_53134463</t>
  </si>
  <si>
    <t>15.01.2022 10:45:09</t>
  </si>
  <si>
    <t>15.01.2022 12:33:34</t>
  </si>
  <si>
    <t>M-1897 35-09-M01897_B b1b_5890042</t>
  </si>
  <si>
    <t>07.01.2022 15:23:12</t>
  </si>
  <si>
    <t>07.01.2022 17:23:40</t>
  </si>
  <si>
    <t>12.01.2022 14:04:35</t>
  </si>
  <si>
    <t>12.01.2022 14:26:33</t>
  </si>
  <si>
    <t>03.01.2022 09:25:57</t>
  </si>
  <si>
    <t>03.01.2022 12:02:06</t>
  </si>
  <si>
    <t>13.01.2022 22:59:18</t>
  </si>
  <si>
    <t>14.01.2022 03:39:10</t>
  </si>
  <si>
    <t>K-3341 35-02-K03341_D_56379941_56379941</t>
  </si>
  <si>
    <t>18.01.2022 15:53:45</t>
  </si>
  <si>
    <t>18.01.2022 17:46:16</t>
  </si>
  <si>
    <t>L-14 SEVTUR 35-18-L00014_950462032_950462032</t>
  </si>
  <si>
    <t>11.01.2022 08:51:00</t>
  </si>
  <si>
    <t>11.01.2022 12:21:10</t>
  </si>
  <si>
    <t>K-2889 35-03-K02889_911076814_911076814</t>
  </si>
  <si>
    <t>14.01.2022 18:05:16</t>
  </si>
  <si>
    <t>14.01.2022 21:09:52</t>
  </si>
  <si>
    <t>K-2451 35-03-K02451_B_56354194_56354194</t>
  </si>
  <si>
    <t>25.01.2022 09:53:35</t>
  </si>
  <si>
    <t>25.01.2022 11:54:12</t>
  </si>
  <si>
    <t>ZEYTİNDAĞ TR-1 35-16-M00003_D_56396091_56396091</t>
  </si>
  <si>
    <t>12.01.2022 16:59:20</t>
  </si>
  <si>
    <t>12.01.2022 20:14:49</t>
  </si>
  <si>
    <t>TAŞDELEN TR-336 35-19-M00181_A_65513073_65513073</t>
  </si>
  <si>
    <t>13.01.2022 18:27:16</t>
  </si>
  <si>
    <t>13.01.2022 23:28:09</t>
  </si>
  <si>
    <t>TR-5 35-31-L00005_KIRKÖY MAH ÇIKIŞ L02_61244129</t>
  </si>
  <si>
    <t>14.01.2022 00:43:55</t>
  </si>
  <si>
    <t>14.01.2022 03:06:19</t>
  </si>
  <si>
    <t>ÇEŞNELİ PALAMUT MEVKİİ TR-1 45-73-M00453_A_56386320_56386320</t>
  </si>
  <si>
    <t>26.01.2022 16:08:00</t>
  </si>
  <si>
    <t>26.01.2022 18:39:21</t>
  </si>
  <si>
    <t>L-270 35-18-L00270_950445281_950445281</t>
  </si>
  <si>
    <t>11.01.2022 09:09:18</t>
  </si>
  <si>
    <t>11.01.2022 10:57:24</t>
  </si>
  <si>
    <t>TR-1/48 45-72-M00048_TR-1/47 M01_83486281</t>
  </si>
  <si>
    <t>01.01.2022 16:33:21</t>
  </si>
  <si>
    <t>01.01.2022 16:56:00</t>
  </si>
  <si>
    <t>DEREÇİFTLİK TR-1 45-75-M00235_945612979_945612979</t>
  </si>
  <si>
    <t>28.01.2022 16:14:49</t>
  </si>
  <si>
    <t>28.01.2022 19:38:11</t>
  </si>
  <si>
    <t>K-2907 35-01-K02907_913798072_913798072</t>
  </si>
  <si>
    <t>26.01.2022 16:21:54</t>
  </si>
  <si>
    <t>26.01.2022 17:03:53</t>
  </si>
  <si>
    <t>APAK TR-1 45-80-M00126_A_56387067_56387067</t>
  </si>
  <si>
    <t>12.01.2022 17:23:55</t>
  </si>
  <si>
    <t>12.01.2022 19:27:05</t>
  </si>
  <si>
    <t>K-3042 35-02-K03042_B_56383767_56383767</t>
  </si>
  <si>
    <t>22.01.2022 09:27:16</t>
  </si>
  <si>
    <t>22.01.2022 12:13:50</t>
  </si>
  <si>
    <t>SARISU TR-2 35-31-L00080_47816832_56352418_56352418</t>
  </si>
  <si>
    <t>13.01.2022 19:31:12</t>
  </si>
  <si>
    <t>13.01.2022 22:05:47</t>
  </si>
  <si>
    <t>K-3872 35-04-K03872_B_56379153_56379153</t>
  </si>
  <si>
    <t>23.01.2022 11:17:58</t>
  </si>
  <si>
    <t>23.01.2022 12:42:09</t>
  </si>
  <si>
    <t>13.01.2022 12:24:32</t>
  </si>
  <si>
    <t>13.01.2022 16:47:21</t>
  </si>
  <si>
    <t>M-1535 35-01-M01535_910887397_910887397</t>
  </si>
  <si>
    <t>30.01.2022 13:22:33</t>
  </si>
  <si>
    <t>30.01.2022 14:38:42</t>
  </si>
  <si>
    <t>22.01.2022 11:30:16</t>
  </si>
  <si>
    <t>22.01.2022 11:59:00</t>
  </si>
  <si>
    <t>28.01.2022 02:16:48</t>
  </si>
  <si>
    <t>28.01.2022 03:36:16</t>
  </si>
  <si>
    <t>L-498 35-18-L00498_950466903_950466903</t>
  </si>
  <si>
    <t>20.01.2022 15:07:56</t>
  </si>
  <si>
    <t>20.01.2022 19:50:19</t>
  </si>
  <si>
    <t>ERDELLİ TR-2 KÖK 45-72-L00476_ARABACI BOZKÖY ÇIKIŞ L04_66551743</t>
  </si>
  <si>
    <t>07.01.2022 19:37:57</t>
  </si>
  <si>
    <t>07.01.2022 19:39:00</t>
  </si>
  <si>
    <t>TR-1/21 45-72-M00021_TR-1/17 M01_61377488</t>
  </si>
  <si>
    <t>21.01.2022 17:04:34</t>
  </si>
  <si>
    <t>21.01.2022 17:30:51</t>
  </si>
  <si>
    <t>KIZLARALANI TR-1 45-72-L00712_A_56394667_56394667</t>
  </si>
  <si>
    <t>26.01.2022 08:17:34</t>
  </si>
  <si>
    <t>26.01.2022 11:40:15</t>
  </si>
  <si>
    <t>DEMİRCİLİ DM 35-15-L00895_ÜZÜMLÜ L02_2115255</t>
  </si>
  <si>
    <t>05.01.2022 13:50:44</t>
  </si>
  <si>
    <t>05.01.2022 13:51:06</t>
  </si>
  <si>
    <t>L-472 OLTULU 35-18-L00472_950453321_950453321</t>
  </si>
  <si>
    <t>13.01.2022 11:19:45</t>
  </si>
  <si>
    <t>13.01.2022 21:12:10</t>
  </si>
  <si>
    <t>16.01.2022 18:33:00</t>
  </si>
  <si>
    <t>16.01.2022 20:06:52</t>
  </si>
  <si>
    <t>EĞERCİ TR-4 35-26-L00428_35-26-L00428_42448563</t>
  </si>
  <si>
    <t>27.01.2022 19:20:15</t>
  </si>
  <si>
    <t>27.01.2022 20:26:49</t>
  </si>
  <si>
    <t>ÇAPAK TR-3 35-26-M01426_95000164173_95000164173</t>
  </si>
  <si>
    <t>20.01.2022 13:23:16</t>
  </si>
  <si>
    <t>20.01.2022 15:45:18</t>
  </si>
  <si>
    <t>SARUHANLI TR-32 45-80-M00032_956560548_956560548</t>
  </si>
  <si>
    <t>27.01.2022 05:23:46</t>
  </si>
  <si>
    <t>27.01.2022 07:33:21</t>
  </si>
  <si>
    <t>K-4251 35-02-K04251_99075132_99075132</t>
  </si>
  <si>
    <t>16.01.2022 01:13:34</t>
  </si>
  <si>
    <t>16.01.2022 02:20:11</t>
  </si>
  <si>
    <t>M-1335 KAYADİBİ KÖK 35-02-M01335_M-1157 KARAÇAM M05_2319919</t>
  </si>
  <si>
    <t>28.01.2022 18:09:13</t>
  </si>
  <si>
    <t>K-4159 35-02-K04159_D_56382224_56382224</t>
  </si>
  <si>
    <t>24.01.2022 15:21:28</t>
  </si>
  <si>
    <t>24.01.2022 17:49:16</t>
  </si>
  <si>
    <t>TR-89 45-78-L00089_953254377_953254377</t>
  </si>
  <si>
    <t>20.01.2022 16:49:39</t>
  </si>
  <si>
    <t>20.01.2022 18:22:50</t>
  </si>
  <si>
    <t>TR-1/59A 45-71-M02142_953239503_953239503</t>
  </si>
  <si>
    <t>31.01.2022 15:55:00</t>
  </si>
  <si>
    <t>31.01.2022 17:43:35</t>
  </si>
  <si>
    <t>ÇAPAK ORTA KÖY 35-26-M00412_6712772_56358881_56358881</t>
  </si>
  <si>
    <t>12.01.2022 18:44:53</t>
  </si>
  <si>
    <t>13.01.2022 01:58:56</t>
  </si>
  <si>
    <t>ÇANDARLI TR-11(CANKENT1) 35-30-M00011_C_56367287_56367287</t>
  </si>
  <si>
    <t>04.01.2022 09:46:00</t>
  </si>
  <si>
    <t>04.01.2022 12:23:47</t>
  </si>
  <si>
    <t>YENİ FOÇA TR-25 35-23-M00025_950418257_950418257</t>
  </si>
  <si>
    <t>13.01.2022 21:04:35</t>
  </si>
  <si>
    <t>14.01.2022 02:20:05</t>
  </si>
  <si>
    <t>23.01.2022 13:18:57</t>
  </si>
  <si>
    <t>K-3403 35-08-K03403_912339203_912339203</t>
  </si>
  <si>
    <t>19.01.2022 14:55:20</t>
  </si>
  <si>
    <t>19.01.2022 15:43:57</t>
  </si>
  <si>
    <t>TR- 17 45-74-M00017_945585113_945585113</t>
  </si>
  <si>
    <t>28.01.2022 19:18:23</t>
  </si>
  <si>
    <t>28.01.2022 20:04:34</t>
  </si>
  <si>
    <t>ÖZLEMTUR SAHİL SİTESİ 35-21-L00084_A_56379859_56379859</t>
  </si>
  <si>
    <t>25.01.2022 08:36:48</t>
  </si>
  <si>
    <t>25.01.2022 15:34:32</t>
  </si>
  <si>
    <t>13.01.2022 09:23:11</t>
  </si>
  <si>
    <t>13.01.2022 17:11:36</t>
  </si>
  <si>
    <t>ERGENEKON TR-3 45-83-L00140_955151667_955151667</t>
  </si>
  <si>
    <t>20.01.2022 10:47:13</t>
  </si>
  <si>
    <t>20.01.2022 11:47:58</t>
  </si>
  <si>
    <t>FUAR İM 35-01-A00003_SELVİLİTEPE K12_2306363</t>
  </si>
  <si>
    <t>12.01.2022 15:28:40</t>
  </si>
  <si>
    <t>12.01.2022 17:04:00</t>
  </si>
  <si>
    <t>TR-20 AYI BALIĞI 35-21-L00207_95000598496_95000598496</t>
  </si>
  <si>
    <t>02.01.2022 17:33:04</t>
  </si>
  <si>
    <t>02.01.2022 18:36:28</t>
  </si>
  <si>
    <t>K-764 35-01-K00764_911909113_911909113</t>
  </si>
  <si>
    <t>29.01.2022 22:24:03</t>
  </si>
  <si>
    <t>30.01.2022 00:11:36</t>
  </si>
  <si>
    <t>ULUCAK DM-2/14 35-27-M00332_35-27-M00332_2347742</t>
  </si>
  <si>
    <t>21.01.2022 09:23:54</t>
  </si>
  <si>
    <t>21.01.2022 10:11:55</t>
  </si>
  <si>
    <t>K-3499 35-03-K03499_A_56365920_56365920</t>
  </si>
  <si>
    <t>15.01.2022 12:37:42</t>
  </si>
  <si>
    <t>15.01.2022 16:15:42</t>
  </si>
  <si>
    <t>24.01.2022 22:52:52</t>
  </si>
  <si>
    <t>25.01.2022 00:33:33</t>
  </si>
  <si>
    <t>ALÇUK TM 35-17-A00001_FOÇA-2 M33_2055145</t>
  </si>
  <si>
    <t>13.01.2022 17:38:00</t>
  </si>
  <si>
    <t>13.01.2022 18:51:00</t>
  </si>
  <si>
    <t>KEMALİYE TR-5 45-73-M00153_45-73-M00153_71977516</t>
  </si>
  <si>
    <t>18.01.2022 11:57:55</t>
  </si>
  <si>
    <t>18.01.2022 12:59:39</t>
  </si>
  <si>
    <t>ZEYTİN KONAKLARI TR-270 35-19-L00209_956699750_956699750</t>
  </si>
  <si>
    <t>10.01.2022 17:12:15</t>
  </si>
  <si>
    <t>10.01.2022 19:16:12</t>
  </si>
  <si>
    <t>KOCAKAĞAN DEREİÇİ TR-1 45-72-L00225_C_56406556_56406556</t>
  </si>
  <si>
    <t>19.01.2022 11:12:00</t>
  </si>
  <si>
    <t>19.01.2022 13:06:49</t>
  </si>
  <si>
    <t>ÇAPAK KÖK 35-26-M00435_DAĞKIZILCA-2 GİRİŞ M04_66033226</t>
  </si>
  <si>
    <t>01.01.2022 14:20:09</t>
  </si>
  <si>
    <t>01.01.2022 14:23:00</t>
  </si>
  <si>
    <t>K-1809 35-01-K01809_C 1C_5868094</t>
  </si>
  <si>
    <t>28.01.2022 14:25:57</t>
  </si>
  <si>
    <t>28.01.2022 17:15:02</t>
  </si>
  <si>
    <t>ÜÇYOL KÖK 45-82-M00128_HatBaşıAyırıcı_53136005 M04_53136005</t>
  </si>
  <si>
    <t>09.01.2022 17:48:31</t>
  </si>
  <si>
    <t>09.01.2022 20:11:08</t>
  </si>
  <si>
    <t>KAREL DM 35-17-M00247_KAREL M06_66441137</t>
  </si>
  <si>
    <t>16.01.2022 09:59:41</t>
  </si>
  <si>
    <t>16.01.2022 10:18:50</t>
  </si>
  <si>
    <t>K-3600 35-01-K03600_910367899_910367899</t>
  </si>
  <si>
    <t>13.01.2022 22:27:31</t>
  </si>
  <si>
    <t>14.01.2022 01:26:16</t>
  </si>
  <si>
    <t>ŞEMSİLER TR-3 35-31-L00103_35-31-L00103_2363993</t>
  </si>
  <si>
    <t>06.01.2022 23:13:45</t>
  </si>
  <si>
    <t>06.01.2022 23:47:52</t>
  </si>
  <si>
    <t>AKÇAALAN YEDİEVLER TR-2 35-22-M00220_35-22-M00220_2358988</t>
  </si>
  <si>
    <t>28.01.2022 15:21:36</t>
  </si>
  <si>
    <t>28.01.2022 16:07:50</t>
  </si>
  <si>
    <t>13.01.2022 22:00:33</t>
  </si>
  <si>
    <t>13.01.2022 23:44:16</t>
  </si>
  <si>
    <t>28.01.2022 14:45:00</t>
  </si>
  <si>
    <t>28.01.2022 15:12:35</t>
  </si>
  <si>
    <t>TR-23 35-22-M00023_955284715_955284715</t>
  </si>
  <si>
    <t>12.01.2022 13:49:38</t>
  </si>
  <si>
    <t>12.01.2022 15:37:29</t>
  </si>
  <si>
    <t>18.01.2022 22:19:59</t>
  </si>
  <si>
    <t>19.01.2022 00:57:00</t>
  </si>
  <si>
    <t>TR-35/A 45-78-L00715_953251247_953251247</t>
  </si>
  <si>
    <t>09.01.2022 20:31:28</t>
  </si>
  <si>
    <t>09.01.2022 21:38:05</t>
  </si>
  <si>
    <t>SOMA KÖYLER DM-2 45-82-M00125_KÖYLER 34.5 M08_2035836</t>
  </si>
  <si>
    <t>12.01.2022 10:35:00</t>
  </si>
  <si>
    <t>12.01.2022 10:49:39</t>
  </si>
  <si>
    <t>BELEVİ TR-5 35-13-L00064_A_56380283_56380283</t>
  </si>
  <si>
    <t>24.01.2022 08:57:55</t>
  </si>
  <si>
    <t>24.01.2022 16:50:25</t>
  </si>
  <si>
    <t>YEŞİLYURT TR-5 45-73-M00802_945640899_945640899</t>
  </si>
  <si>
    <t>21.01.2022 16:44:14</t>
  </si>
  <si>
    <t>21.01.2022 18:29:44</t>
  </si>
  <si>
    <t>25.01.2022 19:39:21</t>
  </si>
  <si>
    <t>25.01.2022 21:23:58</t>
  </si>
  <si>
    <t>SARUHANLI TR-9 45-80-M00009_956563915_956563915</t>
  </si>
  <si>
    <t>24.01.2022 06:54:14</t>
  </si>
  <si>
    <t>24.01.2022 11:35:16</t>
  </si>
  <si>
    <t>K-337 35-07-K00337_E_56383017_56383017</t>
  </si>
  <si>
    <t>03.01.2022 16:52:33</t>
  </si>
  <si>
    <t>03.01.2022 19:06:08</t>
  </si>
  <si>
    <t>KARABURUN İM 35-21-A00001_KÜÇÜKBAHÇE L05_2314244</t>
  </si>
  <si>
    <t>28.01.2022 11:36:54</t>
  </si>
  <si>
    <t>28.01.2022 15:32:47</t>
  </si>
  <si>
    <t>GÖKEYÜP TR-6(DEMİRTEPE) 45-78-M00800_953294636_953294636</t>
  </si>
  <si>
    <t>23.01.2022 19:08:52</t>
  </si>
  <si>
    <t>24.01.2022 00:51:09</t>
  </si>
  <si>
    <t>SARUHANLI TR-9 45-80-M00009_956561047_956561047</t>
  </si>
  <si>
    <t>25.01.2022 18:31:35</t>
  </si>
  <si>
    <t>25.01.2022 19:00:49</t>
  </si>
  <si>
    <t>KARABULU TR-2 35-31-L00349_47897550_56394076_56394076</t>
  </si>
  <si>
    <t>03.01.2022 18:23:37</t>
  </si>
  <si>
    <t>03.01.2022 21:33:19</t>
  </si>
  <si>
    <t>M-214(DM-3/12) 35-09-M00214_D d1b_5890802</t>
  </si>
  <si>
    <t>26.01.2022 07:02:55</t>
  </si>
  <si>
    <t>26.01.2022 12:04:29</t>
  </si>
  <si>
    <t>L-39 35-14-L00039_5738852_56367312_56367312</t>
  </si>
  <si>
    <t>24.01.2022 09:20:00</t>
  </si>
  <si>
    <t>24.01.2022 12:39:25</t>
  </si>
  <si>
    <t>M-1826 35-02-M01826_910085832_910085832</t>
  </si>
  <si>
    <t>03.01.2022 18:56:12</t>
  </si>
  <si>
    <t>03.01.2022 20:23:19</t>
  </si>
  <si>
    <t>DEREKÖY KÖK 45-82-M00153_IŞIKLAR-1 GİRİŞ M03_72197871</t>
  </si>
  <si>
    <t>09.01.2022 14:00:18</t>
  </si>
  <si>
    <t>09.01.2022 18:26:33</t>
  </si>
  <si>
    <t>M-2100 35-04-M02100_E_60984563_60984563</t>
  </si>
  <si>
    <t>04.01.2022 09:29:47</t>
  </si>
  <si>
    <t>04.01.2022 17:12:16</t>
  </si>
  <si>
    <t>06.01.2022 15:34:07</t>
  </si>
  <si>
    <t>06.01.2022 16:56:34</t>
  </si>
  <si>
    <t>BELEVİ İM 35-13-A00002_BELEVİ OTOBAN SULAMA L01_2313338</t>
  </si>
  <si>
    <t>07.01.2022 09:06:34</t>
  </si>
  <si>
    <t>07.01.2022 17:27:22</t>
  </si>
  <si>
    <t>TR-46 35-19-M00046_DIREK TIPI TRAFO HUCRESI H01_2041435</t>
  </si>
  <si>
    <t>01.01.2022 09:28:49</t>
  </si>
  <si>
    <t>01.01.2022 10:47:29</t>
  </si>
  <si>
    <t>ÇUKURALTI M-14 35-25-M00060_955268611_955268611</t>
  </si>
  <si>
    <t>12.01.2022 16:14:10</t>
  </si>
  <si>
    <t>12.01.2022 17:32:12</t>
  </si>
  <si>
    <t>23.01.2022 15:35:57</t>
  </si>
  <si>
    <t>23.01.2022 20:06:04</t>
  </si>
  <si>
    <t>BAĞARASI TR-15 35-23-M00362_A_79385498_79385498</t>
  </si>
  <si>
    <t>25.01.2022 14:31:01</t>
  </si>
  <si>
    <t>25.01.2022 17:02:44</t>
  </si>
  <si>
    <t>SANAYİ TR-2 (DM-1/TR-28) 35-14-M00312_B B02b_5935757</t>
  </si>
  <si>
    <t>09.01.2022 15:09:20</t>
  </si>
  <si>
    <t>09.01.2022 16:46:54</t>
  </si>
  <si>
    <t>K-4538 35-07-K04538_A A01_79916685</t>
  </si>
  <si>
    <t>26.01.2022 11:20:57</t>
  </si>
  <si>
    <t>26.01.2022 12:28:45</t>
  </si>
  <si>
    <t>14.01.2022 11:37:15</t>
  </si>
  <si>
    <t>14.01.2022 12:29:36</t>
  </si>
  <si>
    <t>M-1106 35-01-M01106_35-01-M01106_2375816</t>
  </si>
  <si>
    <t>06.01.2022 11:25:27</t>
  </si>
  <si>
    <t>06.01.2022 12:46:25</t>
  </si>
  <si>
    <t>K-3594 35-01-K03594_C_56375734_56375734</t>
  </si>
  <si>
    <t>18.01.2022 13:33:44</t>
  </si>
  <si>
    <t>18.01.2022 15:55:09</t>
  </si>
  <si>
    <t>L-254 35-18-L00254_950451244_950451244</t>
  </si>
  <si>
    <t>07.01.2022 14:18:53</t>
  </si>
  <si>
    <t>07.01.2022 15:50:37</t>
  </si>
  <si>
    <t>L-90 RAINBOW DM 35-18-L00090_BELKENT SİTESİ (L-100) ÇELEBİ (L-101) L02_2324621</t>
  </si>
  <si>
    <t>29.01.2022 11:56:44</t>
  </si>
  <si>
    <t>29.01.2022 13:06:14</t>
  </si>
  <si>
    <t>31.01.2022 16:53:57</t>
  </si>
  <si>
    <t>31.01.2022 19:30:55</t>
  </si>
  <si>
    <t>SOMA TR-3/1 45-82-M00081_A_56388273_56388273</t>
  </si>
  <si>
    <t>03.01.2022 09:24:08</t>
  </si>
  <si>
    <t>03.01.2022 10:23:21</t>
  </si>
  <si>
    <t>YARAŞLI TR-1 45-84-L00157_955179595_955179595</t>
  </si>
  <si>
    <t>13.01.2022 15:26:29</t>
  </si>
  <si>
    <t>13.01.2022 16:25:57</t>
  </si>
  <si>
    <t>SOMA KÖYLER DM-2 45-82-M00125_HatBaşıAyırıcı_53135482 M08_53135482</t>
  </si>
  <si>
    <t>12.01.2022 07:57:55</t>
  </si>
  <si>
    <t>12.01.2022 08:54:46</t>
  </si>
  <si>
    <t>SARPINCIK TR-1 35-21-L00070_953357699_953357699</t>
  </si>
  <si>
    <t>16.01.2022 15:24:48</t>
  </si>
  <si>
    <t>16.01.2022 17:37:26</t>
  </si>
  <si>
    <t>DAMLACIK TR 1 35-27-M00346_C_56364180_56364180</t>
  </si>
  <si>
    <t>16.01.2022 11:40:21</t>
  </si>
  <si>
    <t>16.01.2022 14:54:38</t>
  </si>
  <si>
    <t>BERGAMA İM-2 35-16-A00002_TR-128(TM-2/128) L11_2055214</t>
  </si>
  <si>
    <t>12.01.2022 19:28:48</t>
  </si>
  <si>
    <t>12.01.2022 20:00:52</t>
  </si>
  <si>
    <t>L-97 35-18-L00097_B_65594721_65594721</t>
  </si>
  <si>
    <t>13.01.2022 19:01:28</t>
  </si>
  <si>
    <t>13.01.2022 21:34:11</t>
  </si>
  <si>
    <t>L-322 AKKENT SİTESİ 35-18-L00322_7820455 b1_5934437</t>
  </si>
  <si>
    <t>14.01.2022 09:01:28</t>
  </si>
  <si>
    <t>14.01.2022 16:11:08</t>
  </si>
  <si>
    <t>ASARLIK TR-8 35-28-M00182_7331411_56374161_56374161</t>
  </si>
  <si>
    <t>16.01.2022 10:26:36</t>
  </si>
  <si>
    <t>16.01.2022 12:33:22</t>
  </si>
  <si>
    <t>_6779220_56359302_56359302</t>
  </si>
  <si>
    <t>18.01.2022 10:50:14</t>
  </si>
  <si>
    <t>18.01.2022 16:15:52</t>
  </si>
  <si>
    <t>SOMA TR-14/2 45-82-M00091_945531429_945531429</t>
  </si>
  <si>
    <t>13.01.2022 23:33:36</t>
  </si>
  <si>
    <t>14.01.2022 00:30:29</t>
  </si>
  <si>
    <t>M-147 SAKIZLIKOY 35-18-M00147_950461222_950461222</t>
  </si>
  <si>
    <t>14.01.2022 11:03:52</t>
  </si>
  <si>
    <t>14.01.2022 17:14:30</t>
  </si>
  <si>
    <t>TR-24 35-27-M00024_913618899_913618899</t>
  </si>
  <si>
    <t>15.01.2022 19:41:11</t>
  </si>
  <si>
    <t>15.01.2022 21:13:44</t>
  </si>
  <si>
    <t>DM-20/13 (ÇAPRA KABİN) 45-71-M00272_TR-84 M03_2042789</t>
  </si>
  <si>
    <t>06.01.2022 08:53:00</t>
  </si>
  <si>
    <t>06.01.2022 11:03:03</t>
  </si>
  <si>
    <t>ORTA MAHALLE M-9 35-25-M00117_A_56357758_56357758</t>
  </si>
  <si>
    <t>22.01.2022 03:52:00</t>
  </si>
  <si>
    <t>22.01.2022 04:53:30</t>
  </si>
  <si>
    <t>04.01.2022 20:31:00</t>
  </si>
  <si>
    <t>04.01.2022 21:23:28</t>
  </si>
  <si>
    <t>KARGIN KÖK 45-71-M00095_HatBaşıAyırıcı_53134727 M07_53134727</t>
  </si>
  <si>
    <t>22.01.2022 22:22:33</t>
  </si>
  <si>
    <t>22.01.2022 22:23:13</t>
  </si>
  <si>
    <t>01.01.2022 12:57:59</t>
  </si>
  <si>
    <t>01.01.2022 13:23:40</t>
  </si>
  <si>
    <t>TR-97 ERENLER 35-26-M00097_6018369_56359893_56359893</t>
  </si>
  <si>
    <t>15.01.2022 14:02:20</t>
  </si>
  <si>
    <t>15.01.2022 14:59:11</t>
  </si>
  <si>
    <t>M. ALİ TOKER SULAMA GRUBU TR 35-27-L00140_95000549759_95000549759</t>
  </si>
  <si>
    <t>02.01.2022 14:23:20</t>
  </si>
  <si>
    <t>02.01.2022 16:31:26</t>
  </si>
  <si>
    <t>TR-104 ZEYTİNALANI 35-19-L00104_A_56373260_56373260</t>
  </si>
  <si>
    <t>19.01.2022 18:18:33</t>
  </si>
  <si>
    <t>19.01.2022 21:02:49</t>
  </si>
  <si>
    <t>YÜKSEKKÖY TR-1 35-17-M00184_950300019_950300019</t>
  </si>
  <si>
    <t>25.01.2022 10:05:16</t>
  </si>
  <si>
    <t>25.01.2022 14:01:21</t>
  </si>
  <si>
    <t>TR-2/88 45-83-L00088_45-83-L00088_2371603</t>
  </si>
  <si>
    <t>17.01.2022 09:12:41</t>
  </si>
  <si>
    <t>17.01.2022 16:58:24</t>
  </si>
  <si>
    <t>KAMUKENT TR-2 35-21-M00040_95000531994_95000531994</t>
  </si>
  <si>
    <t>24.01.2022 19:25:47</t>
  </si>
  <si>
    <t>24.01.2022 21:11:22</t>
  </si>
  <si>
    <t>ÇAPAK TR-1 35-26-M00425_B_56358997_56358997</t>
  </si>
  <si>
    <t>02.01.2022 15:24:27</t>
  </si>
  <si>
    <t>02.01.2022 16:12:14</t>
  </si>
  <si>
    <t>TR-97/A(GÜMÜŞÇAY) 45-78-L00740_TR-97 DEN GİRİŞ L01_64742244</t>
  </si>
  <si>
    <t>05.01.2022 15:58:00</t>
  </si>
  <si>
    <t>05.01.2022 16:48:17</t>
  </si>
  <si>
    <t>K-1708 35-01-K01708_C_56373641_56373641</t>
  </si>
  <si>
    <t>17.01.2022 09:26:03</t>
  </si>
  <si>
    <t>17.01.2022 10:10:39</t>
  </si>
  <si>
    <t>TR-4 35-32-L00004_B_56376318_56376318</t>
  </si>
  <si>
    <t>10.01.2022 14:09:00</t>
  </si>
  <si>
    <t>10.01.2022 15:07:44</t>
  </si>
  <si>
    <t>YOLÜSTÜ TR-6 35-15-M00270_B_56362095_56362095</t>
  </si>
  <si>
    <t>14.01.2022 19:09:17</t>
  </si>
  <si>
    <t>14.01.2022 22:02:51</t>
  </si>
  <si>
    <t>ULUCAK DM 35-27-M00792_EĞRİDERE-2 M18_2052607</t>
  </si>
  <si>
    <t>20.01.2022 16:03:43</t>
  </si>
  <si>
    <t>20.01.2022 16:26:31</t>
  </si>
  <si>
    <t>K-4024 35-01-K04024_911213543_911213543</t>
  </si>
  <si>
    <t>29.01.2022 15:30:28</t>
  </si>
  <si>
    <t>29.01.2022 18:13:48</t>
  </si>
  <si>
    <t>MORDOĞAN TR-28 35-21-L00156_953366902_953366902</t>
  </si>
  <si>
    <t>05.01.2022 16:39:37</t>
  </si>
  <si>
    <t>05.01.2022 18:50:40</t>
  </si>
  <si>
    <t>09.01.2022 10:01:59</t>
  </si>
  <si>
    <t>09.01.2022 10:02:08</t>
  </si>
  <si>
    <t>KARAAĞAÇLI TR-4 45-71-M01081_953213175_953213175</t>
  </si>
  <si>
    <t>22.01.2022 11:46:07</t>
  </si>
  <si>
    <t>22.01.2022 13:06:40</t>
  </si>
  <si>
    <t>04.01.2022 13:19:52</t>
  </si>
  <si>
    <t>04.01.2022 13:43:57</t>
  </si>
  <si>
    <t>BÜYÜKKENT SİTESİ TR 35-21-L00028_953358623_953358623</t>
  </si>
  <si>
    <t>19.01.2022 14:05:07</t>
  </si>
  <si>
    <t>19.01.2022 20:05:53</t>
  </si>
  <si>
    <t>K-3723 35-04-K03723_99532948_99532948</t>
  </si>
  <si>
    <t>31.01.2022 12:15:39</t>
  </si>
  <si>
    <t>31.01.2022 13:47:27</t>
  </si>
  <si>
    <t>ÇAYBAŞI DM-1/19 35-26-M00182_ M11_2333049</t>
  </si>
  <si>
    <t>13.01.2022 11:12:30</t>
  </si>
  <si>
    <t>13.01.2022 14:47:56</t>
  </si>
  <si>
    <t>K-4245 35-03-K04245_910312297_910312297</t>
  </si>
  <si>
    <t>08.01.2022 18:05:14</t>
  </si>
  <si>
    <t>08.01.2022 19:55:10</t>
  </si>
  <si>
    <t>22.01.2022 12:21:54</t>
  </si>
  <si>
    <t>22.01.2022 12:37:00</t>
  </si>
  <si>
    <t>TR-146 35-19-L00146_DIREK TIPI TRAFO HUCRESI H01_2057769</t>
  </si>
  <si>
    <t>26.01.2022 14:38:46</t>
  </si>
  <si>
    <t>26.01.2022 15:34:17</t>
  </si>
  <si>
    <t>TR-76 45-78-L00076_TR-77 L02_2331108</t>
  </si>
  <si>
    <t>23.01.2022 09:12:56</t>
  </si>
  <si>
    <t>23.01.2022 10:44:13</t>
  </si>
  <si>
    <t>PAYAMLI TR-1 35-10-L00056_98009167_98009167</t>
  </si>
  <si>
    <t>11.01.2022 18:17:19</t>
  </si>
  <si>
    <t>11.01.2022 19:54:13</t>
  </si>
  <si>
    <t>07.01.2022 13:47:46</t>
  </si>
  <si>
    <t>07.01.2022 14:09:00</t>
  </si>
  <si>
    <t>K-196 35-01-K00196_910746744_910746744</t>
  </si>
  <si>
    <t>30.01.2022 18:45:36</t>
  </si>
  <si>
    <t>30.01.2022 19:53:16</t>
  </si>
  <si>
    <t>21.01.2022 20:14:30</t>
  </si>
  <si>
    <t>21.01.2022 20:52:41</t>
  </si>
  <si>
    <t>28.01.2022 09:04:40</t>
  </si>
  <si>
    <t>28.01.2022 17:04:00</t>
  </si>
  <si>
    <t>K-1043 35-01-K01043_911883376_911883376</t>
  </si>
  <si>
    <t>01.01.2022 13:58:51</t>
  </si>
  <si>
    <t>01.01.2022 18:20:40</t>
  </si>
  <si>
    <t>KARABAĞLAR TM 35-01-A00012_KARABAĞLAR-10 K30_2310503</t>
  </si>
  <si>
    <t>24.01.2022 14:44:07</t>
  </si>
  <si>
    <t>24.01.2022 16:05:01</t>
  </si>
  <si>
    <t>BATI BASMA KÖK 35-26-M00235_ M01_2332442</t>
  </si>
  <si>
    <t>09.01.2022 09:29:45</t>
  </si>
  <si>
    <t>09.01.2022 11:29:33</t>
  </si>
  <si>
    <t>KARABURUN TR-4/18 35-21-L00012_C_56357359_56357359</t>
  </si>
  <si>
    <t>21.01.2022 20:57:37</t>
  </si>
  <si>
    <t>21.01.2022 21:49:23</t>
  </si>
  <si>
    <t>UMURCALI TR 2 35-31-L00107_35-31-L00107_2361880</t>
  </si>
  <si>
    <t>11.01.2022 09:26:11</t>
  </si>
  <si>
    <t>11.01.2022 15:59:44</t>
  </si>
  <si>
    <t>13.01.2022 07:25:49</t>
  </si>
  <si>
    <t>13.01.2022 14:13:25</t>
  </si>
  <si>
    <t>K-814 35-02-K00814_C_56378288_56378288</t>
  </si>
  <si>
    <t>31.01.2022 17:44:54</t>
  </si>
  <si>
    <t>31.01.2022 20:19:35</t>
  </si>
  <si>
    <t>20.01.2022 09:12:32</t>
  </si>
  <si>
    <t>20.01.2022 20:37:27</t>
  </si>
  <si>
    <t>K-3050 35-03-K03050_35-03-K03050_2369908</t>
  </si>
  <si>
    <t>03.01.2022 10:06:35</t>
  </si>
  <si>
    <t>03.01.2022 12:00:39</t>
  </si>
  <si>
    <t>DM-25/12 45-71-M00051_953242757_953242757</t>
  </si>
  <si>
    <t>30.01.2022 17:17:00</t>
  </si>
  <si>
    <t>30.01.2022 18:11:25</t>
  </si>
  <si>
    <t>K-1648 35-03-K01648_910116023_910116023</t>
  </si>
  <si>
    <t>25.01.2022 14:54:14</t>
  </si>
  <si>
    <t>25.01.2022 18:10:18</t>
  </si>
  <si>
    <t>DM-1/53-A 45-71-M00941_953188132_953188132</t>
  </si>
  <si>
    <t>21.01.2022 18:53:33</t>
  </si>
  <si>
    <t>21.01.2022 20:50:35</t>
  </si>
  <si>
    <t>AHMETLİ TR-45 ŞEHİTLER 45-84-L00045_A_56387072_56387072</t>
  </si>
  <si>
    <t>18.01.2022 08:58:10</t>
  </si>
  <si>
    <t>18.01.2022 09:39:23</t>
  </si>
  <si>
    <t>TR-1/4-A 45-72-M00130_A_56406944_56406944</t>
  </si>
  <si>
    <t>10.01.2022 17:22:10</t>
  </si>
  <si>
    <t>10.01.2022 18:49:25</t>
  </si>
  <si>
    <t>TR-10 35-13-L00010_946425001_946425001</t>
  </si>
  <si>
    <t>11.01.2022 12:51:33</t>
  </si>
  <si>
    <t>11.01.2022 13:32:46</t>
  </si>
  <si>
    <t>30.01.2022 14:16:23</t>
  </si>
  <si>
    <t>30.01.2022 18:44:35</t>
  </si>
  <si>
    <t>M-2911 35-01-M02911_911371585_911371585</t>
  </si>
  <si>
    <t>22.01.2022 13:03:44</t>
  </si>
  <si>
    <t>22.01.2022 17:23:55</t>
  </si>
  <si>
    <t>MENEMEN TR-18 35-28-L00018_953369763_953369763</t>
  </si>
  <si>
    <t>04.01.2022 21:21:32</t>
  </si>
  <si>
    <t>04.01.2022 22:44:50</t>
  </si>
  <si>
    <t>ÖZBEK TR-1 35-19-M00231_7754606_56394884_56394884</t>
  </si>
  <si>
    <t>14.01.2022 18:11:11</t>
  </si>
  <si>
    <t>14.01.2022 21:09:26</t>
  </si>
  <si>
    <t>FOÇA TR-17 35-23-L00017_950421757_950421757</t>
  </si>
  <si>
    <t>31.01.2022 13:41:12</t>
  </si>
  <si>
    <t>31.01.2022 15:33:31</t>
  </si>
  <si>
    <t>L-296 35-18-L00296_950448911_950448911</t>
  </si>
  <si>
    <t>01.01.2022 07:29:31</t>
  </si>
  <si>
    <t>01.01.2022 11:02:43</t>
  </si>
  <si>
    <t>K-178 35-03-K00178_A_56365749_56365749</t>
  </si>
  <si>
    <t>31.01.2022 08:42:09</t>
  </si>
  <si>
    <t>31.01.2022 11:42:02</t>
  </si>
  <si>
    <t>K-2984 35-03-K02984_910152051_910152051</t>
  </si>
  <si>
    <t>04.01.2022 00:08:27</t>
  </si>
  <si>
    <t>04.01.2022 01:26:02</t>
  </si>
  <si>
    <t>TEPECİK KÖPRÜ DM 35-14-M00332_TAŞKENT DM-1 (DOĞANBEY-1 H.H. 477 SOL DEVRE) M15_49833799</t>
  </si>
  <si>
    <t>28.01.2022 10:06:00</t>
  </si>
  <si>
    <t>28.01.2022 17:51:12</t>
  </si>
  <si>
    <t>MORDOĞAN TR-38 35-21-L00165_953368638_953368638</t>
  </si>
  <si>
    <t>30.01.2022 16:06:03</t>
  </si>
  <si>
    <t>30.01.2022 17:51:19</t>
  </si>
  <si>
    <t>K-1725 35-07-K01725_D_56379407_56379407</t>
  </si>
  <si>
    <t>17.01.2022 19:17:24</t>
  </si>
  <si>
    <t>17.01.2022 19:58:50</t>
  </si>
  <si>
    <t>27.01.2022 23:59:15</t>
  </si>
  <si>
    <t>28.01.2022 03:30:56</t>
  </si>
  <si>
    <t>HELVACI DM-2 35-17-M00359_ŞEHİT KEMAL M05_66476614</t>
  </si>
  <si>
    <t>19.01.2022 17:32:27</t>
  </si>
  <si>
    <t>19.01.2022 17:34:39</t>
  </si>
  <si>
    <t>19.01.2022 19:40:45</t>
  </si>
  <si>
    <t>19.01.2022 20:00:36</t>
  </si>
  <si>
    <t>K-3600 35-01-K03600_35-01-K03600_2369127</t>
  </si>
  <si>
    <t>13.01.2022 02:51:40</t>
  </si>
  <si>
    <t>13.01.2022 03:40:20</t>
  </si>
  <si>
    <t>K-1464 35-09-K01464_914989888_914989888</t>
  </si>
  <si>
    <t>08.01.2022 23:38:40</t>
  </si>
  <si>
    <t>09.01.2022 00:52:52</t>
  </si>
  <si>
    <t>M-995 35-03-M00995_TRAFO M03_41946523</t>
  </si>
  <si>
    <t>06.01.2022 18:22:25</t>
  </si>
  <si>
    <t>06.01.2022 19:13:32</t>
  </si>
  <si>
    <t>K-24 35-01-K00024_912197662_912197662</t>
  </si>
  <si>
    <t>15.01.2022 13:42:07</t>
  </si>
  <si>
    <t>15.01.2022 16:37:01</t>
  </si>
  <si>
    <t>TR-1/73 45-72-M00073_45-72-M00073_83483217</t>
  </si>
  <si>
    <t>07.01.2022 19:35:52</t>
  </si>
  <si>
    <t>07.01.2022 23:03:47</t>
  </si>
  <si>
    <t>19.01.2022 19:01:05</t>
  </si>
  <si>
    <t>19.01.2022 19:23:51</t>
  </si>
  <si>
    <t>M-1089 35-09-M01089_E e1b_5871164</t>
  </si>
  <si>
    <t>31.01.2022 18:36:53</t>
  </si>
  <si>
    <t>31.01.2022 19:28:29</t>
  </si>
  <si>
    <t>13.01.2022 14:21:57</t>
  </si>
  <si>
    <t>13.01.2022 15:08:35</t>
  </si>
  <si>
    <t>ÖRÜCÜLER KÖK 45-74-M00355_HatBaşıAyırıcı_62829837 M04_62829837</t>
  </si>
  <si>
    <t>14.01.2022 08:49:00</t>
  </si>
  <si>
    <t>14.01.2022 10:45:39</t>
  </si>
  <si>
    <t>18.01.2022 19:21:39</t>
  </si>
  <si>
    <t>18.01.2022 20:57:21</t>
  </si>
  <si>
    <t>DELEMENLER GÜZLE TR-1 45-73-M00683_945650099_945650099</t>
  </si>
  <si>
    <t>20.01.2022 14:38:12</t>
  </si>
  <si>
    <t>20.01.2022 17:24:46</t>
  </si>
  <si>
    <t>26.01.2022 19:29:03</t>
  </si>
  <si>
    <t>26.01.2022 20:09:19</t>
  </si>
  <si>
    <t>ÇALTIDERE TR-5 35-17-M00235_12412208_56355155_56355155</t>
  </si>
  <si>
    <t>13.01.2022 18:42:00</t>
  </si>
  <si>
    <t>13.01.2022 19:52:11</t>
  </si>
  <si>
    <t>L-12 BALLI KUYU 35-14-L00012_956658672_956658672</t>
  </si>
  <si>
    <t>06.01.2022 12:40:00</t>
  </si>
  <si>
    <t>06.01.2022 15:33:21</t>
  </si>
  <si>
    <t>13.01.2022 11:37:25</t>
  </si>
  <si>
    <t>13.01.2022 12:54:51</t>
  </si>
  <si>
    <t>SELÇİKLİ OVA MAH.TR-1 45-72-L00160_A_56392237_56392237</t>
  </si>
  <si>
    <t>16.01.2022 18:36:52</t>
  </si>
  <si>
    <t>16.01.2022 19:38:21</t>
  </si>
  <si>
    <t>OSMANCALI KÖYÜ TR-3 45-71-M01722_45-71-M01722_2367213</t>
  </si>
  <si>
    <t>20.01.2022 20:20:29</t>
  </si>
  <si>
    <t>20.01.2022 23:36:28</t>
  </si>
  <si>
    <t>AKKOCALI TR-1 45-72-L00206_45-72-L00206_79437018</t>
  </si>
  <si>
    <t>25.01.2022 10:49:00</t>
  </si>
  <si>
    <t>25.01.2022 11:43:04</t>
  </si>
  <si>
    <t>13.01.2022 19:57:22</t>
  </si>
  <si>
    <t>13.01.2022 21:39:38</t>
  </si>
  <si>
    <t>L-525 SAĞLIKÇILAR 35-18-L00525_965833472_965833472</t>
  </si>
  <si>
    <t>14.01.2022 08:06:21</t>
  </si>
  <si>
    <t>14.01.2022 08:49:45</t>
  </si>
  <si>
    <t>L-95 35-18-L00095_950457754_950457754</t>
  </si>
  <si>
    <t>11.01.2022 17:32:58</t>
  </si>
  <si>
    <t>11.01.2022 18:34:49</t>
  </si>
  <si>
    <t>MURADİYE TR-10 45-71-M02143_95000151848_95000151848</t>
  </si>
  <si>
    <t>29.01.2022 10:10:00</t>
  </si>
  <si>
    <t>29.01.2022 12:33:46</t>
  </si>
  <si>
    <t>M-52 ALAÇATI 35-18-M00052_950447392_950447392</t>
  </si>
  <si>
    <t>10.01.2022 10:20:48</t>
  </si>
  <si>
    <t>10.01.2022 11:12:16</t>
  </si>
  <si>
    <t>14.01.2022 05:02:32</t>
  </si>
  <si>
    <t>14.01.2022 06:14:08</t>
  </si>
  <si>
    <t>K-1762 35-01-K01762_35-01-K01762_2375812</t>
  </si>
  <si>
    <t>29.01.2022 09:01:06</t>
  </si>
  <si>
    <t>29.01.2022 12:02:11</t>
  </si>
  <si>
    <t>K-3593 35-01-K03593_912124029_912124029</t>
  </si>
  <si>
    <t>05.01.2022 18:33:44</t>
  </si>
  <si>
    <t>05.01.2022 20:44:32</t>
  </si>
  <si>
    <t>ARMUTLU DM-2/TR-29 35-27-L00351_A_65513001_65513001</t>
  </si>
  <si>
    <t>22.01.2022 10:19:00</t>
  </si>
  <si>
    <t>22.01.2022 14:10:39</t>
  </si>
  <si>
    <t>OVAKENT İM 35-15-A00003_OVAKENT GİRİŞ M01_2057379</t>
  </si>
  <si>
    <t>18.01.2022 14:11:33</t>
  </si>
  <si>
    <t>18.01.2022 14:22:00</t>
  </si>
  <si>
    <t>BİMEYKO TR-5 35-30-M00052_C_56352805_56352805</t>
  </si>
  <si>
    <t>27.01.2022 17:53:53</t>
  </si>
  <si>
    <t>27.01.2022 20:39:40</t>
  </si>
  <si>
    <t>OTOYOL DM 45-80-M02917_APPAK M01_72022599</t>
  </si>
  <si>
    <t>12.01.2022 18:34:20</t>
  </si>
  <si>
    <t>12.01.2022 18:40:00</t>
  </si>
  <si>
    <t>K-3776 35-04-K03776_C_56382818_56382818</t>
  </si>
  <si>
    <t>22.01.2022 10:55:13</t>
  </si>
  <si>
    <t>22.01.2022 11:17:41</t>
  </si>
  <si>
    <t>TR-28 FİDAN YAPI 35-26-M00028_956615805_956615805</t>
  </si>
  <si>
    <t>18.01.2022 14:18:07</t>
  </si>
  <si>
    <t>18.01.2022 21:35:15</t>
  </si>
  <si>
    <t>M-2913 35-01-M02913_C_56374607_56374607</t>
  </si>
  <si>
    <t>27.01.2022 18:56:49</t>
  </si>
  <si>
    <t>27.01.2022 21:07:11</t>
  </si>
  <si>
    <t>BAĞYOLU TR-2 45-71-M01599_953196341_953196341</t>
  </si>
  <si>
    <t>24.01.2022 11:38:24</t>
  </si>
  <si>
    <t>24.01.2022 15:36:30</t>
  </si>
  <si>
    <t>23.01.2022 16:09:41</t>
  </si>
  <si>
    <t>23.01.2022 20:18:42</t>
  </si>
  <si>
    <t>L-261 SİTESPOR 35-18-L00261_950450838_950450838</t>
  </si>
  <si>
    <t>17.01.2022 18:22:00</t>
  </si>
  <si>
    <t>17.01.2022 19:50:09</t>
  </si>
  <si>
    <t>_955298342_955298342</t>
  </si>
  <si>
    <t>18.01.2022 14:36:46</t>
  </si>
  <si>
    <t>18.01.2022 22:26:37</t>
  </si>
  <si>
    <t>ÇAMBEL KÖK 35-27-M00619_YENMİŞ-2 M04_72166068</t>
  </si>
  <si>
    <t>24.01.2022 13:34:07</t>
  </si>
  <si>
    <t>24.01.2022 14:46:04</t>
  </si>
  <si>
    <t>17.01.2022 08:59:29</t>
  </si>
  <si>
    <t>17.01.2022 17:54:06</t>
  </si>
  <si>
    <t>SÜLEYMAN TR-4 45-72-L00302_DIREK TIPI TRAFO HUCRESI H01_2126939</t>
  </si>
  <si>
    <t>21.01.2022 18:16:09</t>
  </si>
  <si>
    <t>21.01.2022 19:07:54</t>
  </si>
  <si>
    <t>L-298 35-18-L00298_950456614_950456614</t>
  </si>
  <si>
    <t>22.01.2022 15:31:56</t>
  </si>
  <si>
    <t>22.01.2022 23:41:57</t>
  </si>
  <si>
    <t>K-1867 35-09-K01867_E_56373572_56373572</t>
  </si>
  <si>
    <t>11.01.2022 10:53:08</t>
  </si>
  <si>
    <t>11.01.2022 13:52:15</t>
  </si>
  <si>
    <t>ZEYTİNDAĞ TR-1 35-16-M00003_953328608_953328608</t>
  </si>
  <si>
    <t>28.01.2022 10:44:24</t>
  </si>
  <si>
    <t>28.01.2022 12:47:43</t>
  </si>
  <si>
    <t>K-106 35-01-K00106_B_56363438_56363438</t>
  </si>
  <si>
    <t>29.01.2022 12:25:21</t>
  </si>
  <si>
    <t>29.01.2022 13:41:47</t>
  </si>
  <si>
    <t>TR-1/77 45-72-M00077_956504760_956504760</t>
  </si>
  <si>
    <t>23.01.2022 13:21:01</t>
  </si>
  <si>
    <t>23.01.2022 14:56:53</t>
  </si>
  <si>
    <t>K-1507 35-03-K01507_910098173_910098173</t>
  </si>
  <si>
    <t>31.01.2022 16:01:36</t>
  </si>
  <si>
    <t>31.01.2022 17:29:06</t>
  </si>
  <si>
    <t>ÇUKURALTI M-16 35-25-M00062_35-25-M00062_2363221</t>
  </si>
  <si>
    <t>04.01.2022 11:53:22</t>
  </si>
  <si>
    <t>04.01.2022 14:21:00</t>
  </si>
  <si>
    <t>29.01.2022 09:02:00</t>
  </si>
  <si>
    <t>29.01.2022 10:32:36</t>
  </si>
  <si>
    <t>KIZILOBA TR-1 35-20-L00257_955205654_955205654</t>
  </si>
  <si>
    <t>23.01.2022 11:21:21</t>
  </si>
  <si>
    <t>23.01.2022 12:47:15</t>
  </si>
  <si>
    <t>K-231 35-01-K00231_911550625_911550625</t>
  </si>
  <si>
    <t>25.01.2022 05:24:00</t>
  </si>
  <si>
    <t>25.01.2022 09:44:16</t>
  </si>
  <si>
    <t>KARABURÇ KÖK 35-31-L00253_KARABURÇ L03_2113673</t>
  </si>
  <si>
    <t>12.01.2022 19:58:40</t>
  </si>
  <si>
    <t>12.01.2022 21:02:32</t>
  </si>
  <si>
    <t>K-594 35-04-K00594_B_56369942_56369942</t>
  </si>
  <si>
    <t>25.01.2022 22:55:52</t>
  </si>
  <si>
    <t>26.01.2022 03:52:28</t>
  </si>
  <si>
    <t>YENİ ŞAKRAN TR-1 35-17-M00201_950307919_950307919</t>
  </si>
  <si>
    <t>18.01.2022 17:00:22</t>
  </si>
  <si>
    <t>18.01.2022 17:43:26</t>
  </si>
  <si>
    <t>AŞAĞIÇOBANİSA TR-23 45-71-M00933_A_56391993_56391993</t>
  </si>
  <si>
    <t>19.01.2022 16:36:00</t>
  </si>
  <si>
    <t>19.01.2022 22:08:45</t>
  </si>
  <si>
    <t>URLA İM 35-19-A00001_TR-16 L11_2048614</t>
  </si>
  <si>
    <t>15.01.2022 18:57:57</t>
  </si>
  <si>
    <t>15.01.2022 19:06:30</t>
  </si>
  <si>
    <t>DM-1/53-A 45-71-M00941_953243955_953243955</t>
  </si>
  <si>
    <t>31.01.2022 09:22:00</t>
  </si>
  <si>
    <t>31.01.2022 13:45:22</t>
  </si>
  <si>
    <t>K-231 35-01-K00231_910498349_910498349</t>
  </si>
  <si>
    <t>15.01.2022 00:20:32</t>
  </si>
  <si>
    <t>15.01.2022 01:41:53</t>
  </si>
  <si>
    <t>SAİP KÖYÜ TR-1 35-21-L00102_953357976_953357976</t>
  </si>
  <si>
    <t>12.01.2022 11:28:00</t>
  </si>
  <si>
    <t>12.01.2022 13:02:09</t>
  </si>
  <si>
    <t>_A_56385674_56385674</t>
  </si>
  <si>
    <t>03.01.2022 09:00:00</t>
  </si>
  <si>
    <t>03.01.2022 10:48:13</t>
  </si>
  <si>
    <t>09.01.2022 20:28:00</t>
  </si>
  <si>
    <t>10.01.2022 00:24:56</t>
  </si>
  <si>
    <t>ULUKENT KÖK-15 35-28-M00070_ULUKENT TR-6 M05_66524932</t>
  </si>
  <si>
    <t>16.01.2022 14:39:27</t>
  </si>
  <si>
    <t>16.01.2022 15:31:35</t>
  </si>
  <si>
    <t>L-37 YAT LİMANI 35-14-L00037_11970931 B1_5961147</t>
  </si>
  <si>
    <t>03.01.2022 21:40:04</t>
  </si>
  <si>
    <t>03.01.2022 23:13:36</t>
  </si>
  <si>
    <t>K-3776 35-04-K03776_99042199_99042199</t>
  </si>
  <si>
    <t>22.01.2022 08:28:33</t>
  </si>
  <si>
    <t>22.01.2022 14:13:27</t>
  </si>
  <si>
    <t>KURTULMUŞ KÖK 45-72-L00080_HatBaşıAyırıcı_53139712 L03_53139712</t>
  </si>
  <si>
    <t>18.01.2022 12:32:41</t>
  </si>
  <si>
    <t>18.01.2022 14:05:19</t>
  </si>
  <si>
    <t>DM-3/23 (SULTANHAMAMI) 45-71-M00111_H h3b_45179416</t>
  </si>
  <si>
    <t>14.01.2022 13:47:51</t>
  </si>
  <si>
    <t>14.01.2022 18:36:40</t>
  </si>
  <si>
    <t>24.01.2022 10:01:10</t>
  </si>
  <si>
    <t>24.01.2022 14:55:29</t>
  </si>
  <si>
    <t>MURADİYE TR-5 (ESKİ MEZARLIK YANI) 45-71-M00204_COCA COLA M02_2091441</t>
  </si>
  <si>
    <t>11.01.2022 19:30:54</t>
  </si>
  <si>
    <t>11.01.2022 22:20:18</t>
  </si>
  <si>
    <t>ARTICAK TR-2 35-15-L00345_A_56368994_56368994</t>
  </si>
  <si>
    <t>01.01.2022 15:48:49</t>
  </si>
  <si>
    <t>01.01.2022 19:00:04</t>
  </si>
  <si>
    <t>İLYASLAR KÖK 45-76-M00048_İLYASLAR M02_72213067</t>
  </si>
  <si>
    <t>23.01.2022 09:08:03</t>
  </si>
  <si>
    <t>23.01.2022 09:57:33</t>
  </si>
  <si>
    <t>TR-53 35-26-M00053_956614638_956614638</t>
  </si>
  <si>
    <t>28.01.2022 07:26:28</t>
  </si>
  <si>
    <t>28.01.2022 08:01:50</t>
  </si>
  <si>
    <t>_A_56408001_56408001</t>
  </si>
  <si>
    <t>19.01.2022 16:35:16</t>
  </si>
  <si>
    <t>19.01.2022 17:15:25</t>
  </si>
  <si>
    <t>DM-8/10C 45-71-M02000_953188805_953188805</t>
  </si>
  <si>
    <t>15.01.2022 16:12:12</t>
  </si>
  <si>
    <t>15.01.2022 18:02:02</t>
  </si>
  <si>
    <t>25.01.2022 14:38:08</t>
  </si>
  <si>
    <t>25.01.2022 18:13:27</t>
  </si>
  <si>
    <t>BAĞARASI TR-11 35-23-M00180_B_56358205_56358205</t>
  </si>
  <si>
    <t>12.01.2022 21:41:19</t>
  </si>
  <si>
    <t>12.01.2022 22:11:51</t>
  </si>
  <si>
    <t>ÖDEMİŞ TM-2 35-15-A00005_ÖDEMİŞ-2 M22_2334246</t>
  </si>
  <si>
    <t>10.01.2022 11:57:51</t>
  </si>
  <si>
    <t>10.01.2022 12:09:40</t>
  </si>
  <si>
    <t>M-1017 35-03-M01017_35-03-M01017_41947628</t>
  </si>
  <si>
    <t>14.01.2022 11:31:21</t>
  </si>
  <si>
    <t>14.01.2022 11:56:22</t>
  </si>
  <si>
    <t>06.01.2022 11:34:05</t>
  </si>
  <si>
    <t>06.01.2022 13:26:47</t>
  </si>
  <si>
    <t>BORNOVA 380 GIS TM 35-02-A00015_LALETEPE M05_73019460</t>
  </si>
  <si>
    <t>23.01.2022 10:00:00</t>
  </si>
  <si>
    <t>23.01.2022 11:25:00</t>
  </si>
  <si>
    <t>K-3248 35-07-K03248_35-07-K03248_2359595</t>
  </si>
  <si>
    <t>24.01.2022 12:32:18</t>
  </si>
  <si>
    <t>24.01.2022 12:52:32</t>
  </si>
  <si>
    <t>BEYOBA TR-5 45-72-M00423_956491649_956491649</t>
  </si>
  <si>
    <t>20.01.2022 18:20:34</t>
  </si>
  <si>
    <t>20.01.2022 19:55:31</t>
  </si>
  <si>
    <t>L-140 35-18-L00140_35-18-L00140_2369086</t>
  </si>
  <si>
    <t>17.01.2022 10:46:23</t>
  </si>
  <si>
    <t>17.01.2022 11:28:39</t>
  </si>
  <si>
    <t>YANIKKÖY TR-2 35-28-M00214_35-28-M00214_2374098</t>
  </si>
  <si>
    <t>04.01.2022 09:50:24</t>
  </si>
  <si>
    <t>04.01.2022 15:50:14</t>
  </si>
  <si>
    <t>YAĞCILAR KÖK 45-71-M00179_SULAMALAR-AT ÇİFTLİĞİ M02_72258055</t>
  </si>
  <si>
    <t>20.01.2022 16:21:34</t>
  </si>
  <si>
    <t>20.01.2022 18:59:14</t>
  </si>
  <si>
    <t>K-95 35-02-K00095_C_56366072_56366072</t>
  </si>
  <si>
    <t>29.01.2022 14:50:44</t>
  </si>
  <si>
    <t>29.01.2022 17:21:44</t>
  </si>
  <si>
    <t>13.01.2022 12:35:04</t>
  </si>
  <si>
    <t>13.01.2022 13:52:47</t>
  </si>
  <si>
    <t>KARABURUN TR-10 35-21-L00020_953367682_953367682</t>
  </si>
  <si>
    <t>12.01.2022 17:32:46</t>
  </si>
  <si>
    <t>12.01.2022 21:12:59</t>
  </si>
  <si>
    <t>K-1477 35-03-K01477_35-03-K01477_41920186</t>
  </si>
  <si>
    <t>10.01.2022 13:20:00</t>
  </si>
  <si>
    <t>10.01.2022 13:41:58</t>
  </si>
  <si>
    <t>BALLICA İM 45-72-A00005_HAMİDİYE L07_2095866</t>
  </si>
  <si>
    <t>11.01.2022 22:41:22</t>
  </si>
  <si>
    <t>11.01.2022 22:42:11</t>
  </si>
  <si>
    <t>K-3448 GEÇİT 35-09-K03448_K-3314 K01_66747495</t>
  </si>
  <si>
    <t>20.01.2022 17:06:11</t>
  </si>
  <si>
    <t>20.01.2022 17:24:38</t>
  </si>
  <si>
    <t>GÖÇBEYLİ TR-4 35-16-M00019_953353797_953353797</t>
  </si>
  <si>
    <t>13.01.2022 12:49:24</t>
  </si>
  <si>
    <t>13.01.2022 22:03:33</t>
  </si>
  <si>
    <t>K-1332 35-03-K01332_910378862_910378862</t>
  </si>
  <si>
    <t>12.01.2022 21:28:51</t>
  </si>
  <si>
    <t>ASARLIK TR-8 35-28-M00182_953377163_953377163</t>
  </si>
  <si>
    <t>18.01.2022 10:07:57</t>
  </si>
  <si>
    <t>18.01.2022 11:32:45</t>
  </si>
  <si>
    <t>L-93 ULAMIŞ MEYDAN 35-14-L00093_956633875_956633875</t>
  </si>
  <si>
    <t>17.01.2022 10:03:46</t>
  </si>
  <si>
    <t>17.01.2022 17:51:07</t>
  </si>
  <si>
    <t>SOMA KÖYLER DM-2 45-82-M00125_BERGAMA M02_2035736</t>
  </si>
  <si>
    <t>18.01.2022 09:56:00</t>
  </si>
  <si>
    <t>18.01.2022 11:13:00</t>
  </si>
  <si>
    <t>KINIK TR-17 35-24-L00017_955220229_955220229</t>
  </si>
  <si>
    <t>15.01.2022 11:47:00</t>
  </si>
  <si>
    <t>15.01.2022 12:48:06</t>
  </si>
  <si>
    <t>TR-23 35-30-L00023_955298464_955298464</t>
  </si>
  <si>
    <t>18.01.2022 08:57:16</t>
  </si>
  <si>
    <t>M-1542 35-01-M01542_35-01-M01542_2352878</t>
  </si>
  <si>
    <t>14.01.2022 13:31:05</t>
  </si>
  <si>
    <t>14.01.2022 14:18:59</t>
  </si>
  <si>
    <t>KARAVELİLER TR-3 35-20-L00142_955196108_955196108</t>
  </si>
  <si>
    <t>13.01.2022 17:54:33</t>
  </si>
  <si>
    <t>13.01.2022 19:30:03</t>
  </si>
  <si>
    <t>DOĞANCI TR-2 35-31-L00335_47797522_56352286_56352286</t>
  </si>
  <si>
    <t>14.01.2022 12:41:34</t>
  </si>
  <si>
    <t>14.01.2022 21:56:12</t>
  </si>
  <si>
    <t>DM-3/20 45-71-M00100_953211642_953211642</t>
  </si>
  <si>
    <t>15.01.2022 13:03:19</t>
  </si>
  <si>
    <t>15.01.2022 18:34:44</t>
  </si>
  <si>
    <t>30.01.2022 13:53:22</t>
  </si>
  <si>
    <t>30.01.2022 15:02:22</t>
  </si>
  <si>
    <t>KIRAN KÖYÜ TR-1 45-75-M00187_A_56386603_56386603</t>
  </si>
  <si>
    <t>31.01.2022 09:43:22</t>
  </si>
  <si>
    <t>31.01.2022 17:12:53</t>
  </si>
  <si>
    <t>TR-2/7 45-72-L00007_DAĞITIM TRAFOSU TR-2/7 L04_2101445</t>
  </si>
  <si>
    <t>16.01.2022 09:32:16</t>
  </si>
  <si>
    <t>16.01.2022 14:08:25</t>
  </si>
  <si>
    <t>05.01.2022 14:32:54</t>
  </si>
  <si>
    <t>05.01.2022 14:33:34</t>
  </si>
  <si>
    <t>YEŞİLYAYLA TR-11 OKUL YANI 45-77-M00133_945513810_945513810</t>
  </si>
  <si>
    <t>19.01.2022 21:07:41</t>
  </si>
  <si>
    <t>19.01.2022 22:53:17</t>
  </si>
  <si>
    <t>SAKARLI KÖK 45-76-M00046_HatBaşıAyırıcı_53134687 M03_53134687</t>
  </si>
  <si>
    <t>13.01.2022 09:57:08</t>
  </si>
  <si>
    <t>13.01.2022 12:23:14</t>
  </si>
  <si>
    <t>L-93 35-18-L00093_6271800_56368107_56368107</t>
  </si>
  <si>
    <t>27.01.2022 10:38:00</t>
  </si>
  <si>
    <t>27.01.2022 11:11:24</t>
  </si>
  <si>
    <t>K-1465 35-03-K01465_915937828_915937828</t>
  </si>
  <si>
    <t>08.01.2022 12:20:27</t>
  </si>
  <si>
    <t>08.01.2022 14:46:35</t>
  </si>
  <si>
    <t>DM-15/2 KEÇİLİKÖY 45-71-M00646_953211333_953211333</t>
  </si>
  <si>
    <t>22.01.2022 07:27:00</t>
  </si>
  <si>
    <t>22.01.2022 09:35:29</t>
  </si>
  <si>
    <t>DM-4/TR-14 35-26-M01288_HAYRAN DERİ ÖZEL M03_42462296</t>
  </si>
  <si>
    <t>22.01.2022 14:39:31</t>
  </si>
  <si>
    <t>22.01.2022 15:41:24</t>
  </si>
  <si>
    <t>24.01.2022 09:39:39</t>
  </si>
  <si>
    <t>24.01.2022 18:03:27</t>
  </si>
  <si>
    <t>TR-1/53 45-72-M00053__83599892_83599892</t>
  </si>
  <si>
    <t>26.01.2022 23:37:31</t>
  </si>
  <si>
    <t>27.01.2022 01:44:48</t>
  </si>
  <si>
    <t>L-513 REİSDERE 35-18-L00513__72372426_72372426</t>
  </si>
  <si>
    <t>21.01.2022 15:37:33</t>
  </si>
  <si>
    <t>21.01.2022 16:05:57</t>
  </si>
  <si>
    <t>L-67 ELMASTAŞ 35-14-L00067_956661510_956661510</t>
  </si>
  <si>
    <t>20.01.2022 13:56:22</t>
  </si>
  <si>
    <t>20.01.2022 15:08:58</t>
  </si>
  <si>
    <t>DM-1/39 35-29-M00039_48361548 a1b_48362466</t>
  </si>
  <si>
    <t>29.01.2022 08:59:41</t>
  </si>
  <si>
    <t>29.01.2022 12:54:25</t>
  </si>
  <si>
    <t>27.01.2022 09:22:36</t>
  </si>
  <si>
    <t>27.01.2022 11:04:40</t>
  </si>
  <si>
    <t>GÜLENYAKA ÇAMLIK MAH.TR-2 45-73-M00513_45-73-M00513_2353253</t>
  </si>
  <si>
    <t>02.01.2022 20:22:14</t>
  </si>
  <si>
    <t>03.01.2022 00:39:34</t>
  </si>
  <si>
    <t>MURADİYE DM 45-71-M00006_KENT ENERJİ M17_72258321</t>
  </si>
  <si>
    <t>22.01.2022 09:18:55</t>
  </si>
  <si>
    <t>22.01.2022 09:42:15</t>
  </si>
  <si>
    <t>GÜLBAHÇE TR-4 35-19-L00144_956681451_956681451</t>
  </si>
  <si>
    <t>22.01.2022 19:17:15</t>
  </si>
  <si>
    <t>SASKO SİTESİ TR-1 35-21-L00211_953364096_953364096</t>
  </si>
  <si>
    <t>08.01.2022 18:25:45</t>
  </si>
  <si>
    <t>08.01.2022 21:32:10</t>
  </si>
  <si>
    <t>KÜÇÜKBELEN KÖYÜ TR-1 45-71-M01677_43188496_56388181_56388181</t>
  </si>
  <si>
    <t>25.01.2022 20:17:06</t>
  </si>
  <si>
    <t>25.01.2022 22:37:53</t>
  </si>
  <si>
    <t>K-595 35-01-K00595_910993584_910993584</t>
  </si>
  <si>
    <t>22.01.2022 12:10:48</t>
  </si>
  <si>
    <t>22.01.2022 17:09:02</t>
  </si>
  <si>
    <t>MENEMEN TR-32 35-28-L00032_953386445_953386445</t>
  </si>
  <si>
    <t>27.01.2022 13:25:35</t>
  </si>
  <si>
    <t>27.01.2022 17:27:05</t>
  </si>
  <si>
    <t>05.01.2022 07:41:57</t>
  </si>
  <si>
    <t>05.01.2022 09:34:31</t>
  </si>
  <si>
    <t>GÖRECE M-354 35-22-M00354_35-22-M00354_72143656</t>
  </si>
  <si>
    <t>01.01.2022 16:35:33</t>
  </si>
  <si>
    <t>01.01.2022 17:36:55</t>
  </si>
  <si>
    <t>25.01.2022 03:18:17</t>
  </si>
  <si>
    <t>25.01.2022 05:27:21</t>
  </si>
  <si>
    <t>ŞEHİT KEMAL KÖK 35-17-M00449_950300853_950300853</t>
  </si>
  <si>
    <t>25.01.2022 14:08:00</t>
  </si>
  <si>
    <t>25.01.2022 15:23:58</t>
  </si>
  <si>
    <t>M-3439(YATIRIM REZERVE) 35-03-M03439_912712979_912712979</t>
  </si>
  <si>
    <t>08.01.2022 16:33:35</t>
  </si>
  <si>
    <t>08.01.2022 19:30:24</t>
  </si>
  <si>
    <t>ARMUTLU TR-21 35-27-M00615_914582343_914582343</t>
  </si>
  <si>
    <t>03.01.2022 15:21:06</t>
  </si>
  <si>
    <t>03.01.2022 20:17:19</t>
  </si>
  <si>
    <t>26.01.2022 12:10:47</t>
  </si>
  <si>
    <t>26.01.2022 12:42:00</t>
  </si>
  <si>
    <t>TR-2/4 45-83-L00004_48078023_56386842_56386842</t>
  </si>
  <si>
    <t>04.01.2022 21:37:19</t>
  </si>
  <si>
    <t>04.01.2022 22:39:25</t>
  </si>
  <si>
    <t>L-332 SERKANKENT 35-18-L00332_950462529_950462529</t>
  </si>
  <si>
    <t>28.01.2022 12:21:52</t>
  </si>
  <si>
    <t>28.01.2022 18:19:45</t>
  </si>
  <si>
    <t>TURGUTALP TR-1 45-82-M00051_945544823_945544823</t>
  </si>
  <si>
    <t>13.01.2022 19:15:48</t>
  </si>
  <si>
    <t>13.01.2022 22:20:48</t>
  </si>
  <si>
    <t>K-1051 35-04-K01051_913362089_913362089</t>
  </si>
  <si>
    <t>28.01.2022 17:56:34</t>
  </si>
  <si>
    <t>28.01.2022 19:48:37</t>
  </si>
  <si>
    <t>DM-8/9-A 45-71-M00291_A A01_5967833</t>
  </si>
  <si>
    <t>20.01.2022 12:00:33</t>
  </si>
  <si>
    <t>20.01.2022 22:16:56</t>
  </si>
  <si>
    <t>K-3109 35-04-K03109_912519208_912519208</t>
  </si>
  <si>
    <t>21.01.2022 13:55:23</t>
  </si>
  <si>
    <t>21.01.2022 16:03:19</t>
  </si>
  <si>
    <t>K-4465 35-01-K04465_35-01-K04465_48142457</t>
  </si>
  <si>
    <t>17.01.2022 11:58:52</t>
  </si>
  <si>
    <t>17.01.2022 14:25:21</t>
  </si>
  <si>
    <t>ÖREN TR-2 35-27-L00217_B_56365614_56365614</t>
  </si>
  <si>
    <t>06.01.2022 17:16:38</t>
  </si>
  <si>
    <t>06.01.2022 21:12:07</t>
  </si>
  <si>
    <t>MENEMEN TR-24 35-28-L00024_953385452_953385452</t>
  </si>
  <si>
    <t>28.01.2022 13:26:55</t>
  </si>
  <si>
    <t>28.01.2022 15:47:43</t>
  </si>
  <si>
    <t>AYYILDIZ SİTESİ TR 35-30-M00122_C p9_43037131</t>
  </si>
  <si>
    <t>28.01.2022 18:43:31</t>
  </si>
  <si>
    <t>29.01.2022 00:06:38</t>
  </si>
  <si>
    <t>18.01.2022 06:55:34</t>
  </si>
  <si>
    <t>18.01.2022 07:40:56</t>
  </si>
  <si>
    <t>22.01.2022 12:53:44</t>
  </si>
  <si>
    <t>22.01.2022 13:20:42</t>
  </si>
  <si>
    <t>K-1027 35-01-K01027_G 3G_5865702</t>
  </si>
  <si>
    <t>11.01.2022 08:55:50</t>
  </si>
  <si>
    <t>11.01.2022 11:08:20</t>
  </si>
  <si>
    <t>KUŞÇULAR TR-7 35-19-M00219_6375992_56390025_56390025</t>
  </si>
  <si>
    <t>15.01.2022 10:03:28</t>
  </si>
  <si>
    <t>15.01.2022 15:04:26</t>
  </si>
  <si>
    <t>_6489009_56359908_56359908</t>
  </si>
  <si>
    <t>25.01.2022 10:32:21</t>
  </si>
  <si>
    <t>25.01.2022 17:04:44</t>
  </si>
  <si>
    <t>DM-3/TR-22 35-22-M00067_DAĞITIM TRAFO DM-3/TR-22 M03_72134739</t>
  </si>
  <si>
    <t>18.01.2022 02:19:00</t>
  </si>
  <si>
    <t>18.01.2022 02:29:09</t>
  </si>
  <si>
    <t>YENMİŞ KÖK 35-27-M00366_HatBaşıAyırıcı_54697564 M06_54697564</t>
  </si>
  <si>
    <t>26.01.2022 10:25:22</t>
  </si>
  <si>
    <t>26.01.2022 14:06:20</t>
  </si>
  <si>
    <t>GÖBEKLİ TR-1 45-73-M01076_45-73-M01076_2373755</t>
  </si>
  <si>
    <t>14.01.2022 17:57:57</t>
  </si>
  <si>
    <t>14.01.2022 19:18:26</t>
  </si>
  <si>
    <t>YOLÜSTÜ İM 35-15-A00002_GERÇEKLİ L12_2316545</t>
  </si>
  <si>
    <t>07.01.2022 09:11:08</t>
  </si>
  <si>
    <t>07.01.2022 17:34:00</t>
  </si>
  <si>
    <t>HACIVELİLER TR-1 35-16-M00157_47450910_56395357_56395357</t>
  </si>
  <si>
    <t>13.01.2022 09:08:45</t>
  </si>
  <si>
    <t>13.01.2022 23:48:13</t>
  </si>
  <si>
    <t>TR-2/28 45-83-L00028_48137851_56395969_56395969</t>
  </si>
  <si>
    <t>10.01.2022 09:36:00</t>
  </si>
  <si>
    <t>10.01.2022 17:38:42</t>
  </si>
  <si>
    <t>ZEYTİNLİOVA TR-17 45-72-L00410_956526438_956526438</t>
  </si>
  <si>
    <t>14.01.2022 10:34:42</t>
  </si>
  <si>
    <t>14.01.2022 12:02:44</t>
  </si>
  <si>
    <t>16.01.2022 11:27:02</t>
  </si>
  <si>
    <t>16.01.2022 15:58:01</t>
  </si>
  <si>
    <t>TR-1 77/A 45-72-M00118_956480881_956480881</t>
  </si>
  <si>
    <t>13.01.2022 11:25:54</t>
  </si>
  <si>
    <t>13.01.2022 14:04:57</t>
  </si>
  <si>
    <t>GÖRDES TR-27 45-75-M00042_GÖRDES TR-28 M01_61335195</t>
  </si>
  <si>
    <t>12.01.2022 14:45:23</t>
  </si>
  <si>
    <t>12.01.2022 15:18:00</t>
  </si>
  <si>
    <t>KÜNER TR-1 35-22-M00229_A_56390379_56390379</t>
  </si>
  <si>
    <t>17.01.2022 12:36:33</t>
  </si>
  <si>
    <t>17.01.2022 14:17:34</t>
  </si>
  <si>
    <t>PİRENTEPE TR-1 35-22-M00270_955288495_955288495</t>
  </si>
  <si>
    <t>16.01.2022 10:09:00</t>
  </si>
  <si>
    <t>16.01.2022 12:14:21</t>
  </si>
  <si>
    <t>SOMA TR-37 45-82-M00527_A_56388603_56388603</t>
  </si>
  <si>
    <t>18.01.2022 11:42:02</t>
  </si>
  <si>
    <t>18.01.2022 13:42:55</t>
  </si>
  <si>
    <t>12.01.2022 09:34:30</t>
  </si>
  <si>
    <t>12.01.2022 09:34:59</t>
  </si>
  <si>
    <t>AKKOCALI TR-1 45-72-L00206_A_79437026_79437026</t>
  </si>
  <si>
    <t>26.01.2022 15:54:01</t>
  </si>
  <si>
    <t>26.01.2022 18:54:37</t>
  </si>
  <si>
    <t>TEPEKÖY TR-1 35-16-L00257_953330370_953330370</t>
  </si>
  <si>
    <t>14.01.2022 16:07:38</t>
  </si>
  <si>
    <t>14.01.2022 22:40:07</t>
  </si>
  <si>
    <t>24.01.2022 09:56:58</t>
  </si>
  <si>
    <t>24.01.2022 11:26:54</t>
  </si>
  <si>
    <t>_A_56384528_56384528</t>
  </si>
  <si>
    <t>07.01.2022 18:28:42</t>
  </si>
  <si>
    <t>07.01.2022 20:36:54</t>
  </si>
  <si>
    <t>SAYARLAR TR-1 45-76-M00151_45-76-M00151_2367629</t>
  </si>
  <si>
    <t>13.01.2022 15:49:11</t>
  </si>
  <si>
    <t>13.01.2022 20:17:04</t>
  </si>
  <si>
    <t>ÖDEMİŞ İM 35-15-A00001_YENİCEKÖY L04_83647136</t>
  </si>
  <si>
    <t>14.01.2022 01:08:02</t>
  </si>
  <si>
    <t>14.01.2022 02:13:37</t>
  </si>
  <si>
    <t>YENİÇİFTLİK KÖK 35-20-L00373_950324843_950324843</t>
  </si>
  <si>
    <t>18.01.2022 15:46:18</t>
  </si>
  <si>
    <t>18.01.2022 19:15:09</t>
  </si>
  <si>
    <t>19.01.2022 09:07:15</t>
  </si>
  <si>
    <t>19.01.2022 17:41:46</t>
  </si>
  <si>
    <t>DOĞANCI KÖYÜ TR-4 35-31-L00328_956570531_956570531</t>
  </si>
  <si>
    <t>01.01.2022 18:45:58</t>
  </si>
  <si>
    <t>01.01.2022 21:27:46</t>
  </si>
  <si>
    <t>29.01.2022 08:54:26</t>
  </si>
  <si>
    <t>29.01.2022 16:56:00</t>
  </si>
  <si>
    <t>TR-39/A 45-77-L00078_945491067_945491067</t>
  </si>
  <si>
    <t>20.01.2022 14:11:09</t>
  </si>
  <si>
    <t>20.01.2022 15:09:19</t>
  </si>
  <si>
    <t>K-1864 35-09-K01864_A a1b_5883601</t>
  </si>
  <si>
    <t>15.01.2022 20:03:24</t>
  </si>
  <si>
    <t>15.01.2022 21:00:46</t>
  </si>
  <si>
    <t>27.01.2022 09:07:47</t>
  </si>
  <si>
    <t>27.01.2022 09:09:00</t>
  </si>
  <si>
    <t>MENEMEN TR-25 35-28-L00025_95000511011_95000511011</t>
  </si>
  <si>
    <t>08.01.2022 13:21:30</t>
  </si>
  <si>
    <t>08.01.2022 17:16:26</t>
  </si>
  <si>
    <t>DM-2/34 35-26-M00854__56367997_56367997</t>
  </si>
  <si>
    <t>25.01.2022 12:31:03</t>
  </si>
  <si>
    <t>25.01.2022 13:15:00</t>
  </si>
  <si>
    <t>DM-8/9 (ESKİ HARMANDALI) 45-71-M00293_DM-8 TARİŞ M02_2075626</t>
  </si>
  <si>
    <t>21.01.2022 16:53:16</t>
  </si>
  <si>
    <t>21.01.2022 17:12:00</t>
  </si>
  <si>
    <t>TR-2/107 (İBRAHİMCİ KÖK) 45-83-L00107_45-83-L00107_72168215</t>
  </si>
  <si>
    <t>31.01.2022 09:10:55</t>
  </si>
  <si>
    <t>31.01.2022 15:43:00</t>
  </si>
  <si>
    <t>L-55 ÖZMET 35-14-L00055_35-14-L00055_2375377</t>
  </si>
  <si>
    <t>13.01.2022 14:53:07</t>
  </si>
  <si>
    <t>13.01.2022 22:35:29</t>
  </si>
  <si>
    <t>TR-135 35-26-M00135_947774251_947774251</t>
  </si>
  <si>
    <t>03.01.2022 04:06:56</t>
  </si>
  <si>
    <t>03.01.2022 04:27:54</t>
  </si>
  <si>
    <t>K-3944 35-07-K03944_913190630_913190630</t>
  </si>
  <si>
    <t>17.01.2022 18:07:03</t>
  </si>
  <si>
    <t>17.01.2022 20:03:11</t>
  </si>
  <si>
    <t>K-294 35-04-K00294_99547569_99547569</t>
  </si>
  <si>
    <t>11.01.2022 14:51:55</t>
  </si>
  <si>
    <t>11.01.2022 16:59:05</t>
  </si>
  <si>
    <t>KARABURUN TR-3 35-21-L00007_953359633_953359633</t>
  </si>
  <si>
    <t>02.01.2022 13:47:13</t>
  </si>
  <si>
    <t>02.01.2022 15:38:24</t>
  </si>
  <si>
    <t>YOLÜSTÜ İM 35-15-A00002_YOLÜSTÜ SULAMA L07_2314557</t>
  </si>
  <si>
    <t>21.01.2022 11:05:49</t>
  </si>
  <si>
    <t>21.01.2022 13:13:33</t>
  </si>
  <si>
    <t>TR-1/126 (ESKİ 17) 45-83-M00126_955147510_955147510</t>
  </si>
  <si>
    <t>18.01.2022 12:53:00</t>
  </si>
  <si>
    <t>18.01.2022 13:54:44</t>
  </si>
  <si>
    <t>06.01.2022 13:17:17</t>
  </si>
  <si>
    <t>06.01.2022 14:09:37</t>
  </si>
  <si>
    <t>K-3488 35-04-K03488_A_56355322_56355322</t>
  </si>
  <si>
    <t>25.01.2022 00:14:18</t>
  </si>
  <si>
    <t>25.01.2022 06:45:40</t>
  </si>
  <si>
    <t>DM-22 45-71-M01177_953190310_953190310</t>
  </si>
  <si>
    <t>01.01.2022 11:01:00</t>
  </si>
  <si>
    <t>01.01.2022 14:33:39</t>
  </si>
  <si>
    <t>YENİKÖY YÖRÜKLER MAH. TR-5 35-15-L00505_950405372_950405372</t>
  </si>
  <si>
    <t>03.01.2022 14:57:00</t>
  </si>
  <si>
    <t>03.01.2022 15:39:21</t>
  </si>
  <si>
    <t>DM-20/21-B 45-71-M00447_45-71-M00447_66397399</t>
  </si>
  <si>
    <t>10.01.2022 14:32:30</t>
  </si>
  <si>
    <t>10.01.2022 18:16:02</t>
  </si>
  <si>
    <t>AYRANCILAR DM-3 35-26-M00795_DONANIMLI YEDEK M02_2335355</t>
  </si>
  <si>
    <t>13.01.2022 07:38:40</t>
  </si>
  <si>
    <t>13.01.2022 08:03:00</t>
  </si>
  <si>
    <t>L-400 35-18-L00400_950464772_950464772</t>
  </si>
  <si>
    <t>14.01.2022 09:28:17</t>
  </si>
  <si>
    <t>14.01.2022 11:47:04</t>
  </si>
  <si>
    <t>TR-47 35-27-M00047_99072052_99072052</t>
  </si>
  <si>
    <t>27.01.2022 16:33:43</t>
  </si>
  <si>
    <t>27.01.2022 18:25:26</t>
  </si>
  <si>
    <t>TR-47 35-27-M00047_913621538_913621538</t>
  </si>
  <si>
    <t>19.01.2022 11:52:00</t>
  </si>
  <si>
    <t>19.01.2022 15:14:21</t>
  </si>
  <si>
    <t>SÜLEYMANLI TR-1 35-16-L00263_35-16-L00263_2361849</t>
  </si>
  <si>
    <t>13.01.2022 06:21:31</t>
  </si>
  <si>
    <t>13.01.2022 10:21:02</t>
  </si>
  <si>
    <t>25.01.2022 18:59:59</t>
  </si>
  <si>
    <t>25.01.2022 19:19:14</t>
  </si>
  <si>
    <t>L-110 BEYLER KÖYÜ 35-14-L00110_C_56357087_56357087</t>
  </si>
  <si>
    <t>14.01.2022 09:13:36</t>
  </si>
  <si>
    <t>14.01.2022 15:05:50</t>
  </si>
  <si>
    <t>K-2 35-01-K00002_A_56376348_56376348</t>
  </si>
  <si>
    <t>22.01.2022 19:04:50</t>
  </si>
  <si>
    <t>22.01.2022 22:22:16</t>
  </si>
  <si>
    <t>AŞAĞICUMA TR-1 35-16-M00100_35-16-M00100_2347832</t>
  </si>
  <si>
    <t>11.01.2022 17:09:19</t>
  </si>
  <si>
    <t>11.01.2022 22:08:53</t>
  </si>
  <si>
    <t>SARIGÖL TR-5 45-79-M00005_B_56385151_56385151</t>
  </si>
  <si>
    <t>05.01.2022 18:14:27</t>
  </si>
  <si>
    <t>05.01.2022 19:01:30</t>
  </si>
  <si>
    <t>PAYAMLI M-16 35-25-M00167_A_56377022_56377022</t>
  </si>
  <si>
    <t>03.01.2022 12:31:02</t>
  </si>
  <si>
    <t>03.01.2022 14:07:46</t>
  </si>
  <si>
    <t>ORHANLI M-88 ORTA 35-14-M00088__76896475_76896475</t>
  </si>
  <si>
    <t>22.01.2022 21:50:16</t>
  </si>
  <si>
    <t>K-903 35-02-K00903_35-02-K00903_2361567</t>
  </si>
  <si>
    <t>17.01.2022 19:04:45</t>
  </si>
  <si>
    <t>17.01.2022 19:52:04</t>
  </si>
  <si>
    <t>SUBATAN TR-6 35-15-L00341_A_56367912_56367912</t>
  </si>
  <si>
    <t>25.01.2022 10:29:13</t>
  </si>
  <si>
    <t>25.01.2022 14:54:50</t>
  </si>
  <si>
    <t>KARAOĞLANLI TR-4 45-71-M00093_953211956_953211956</t>
  </si>
  <si>
    <t>13.01.2022 15:19:26</t>
  </si>
  <si>
    <t>14.01.2022 01:44:52</t>
  </si>
  <si>
    <t>KINIK İM 35-24-A00001_SOMA M01_2310183</t>
  </si>
  <si>
    <t>21.01.2022 21:42:41</t>
  </si>
  <si>
    <t>21.01.2022 22:45:46</t>
  </si>
  <si>
    <t>GÖKÇEN DM 1-2/1 35-29-L00058_950339774_950339774</t>
  </si>
  <si>
    <t>28.01.2022 15:29:47</t>
  </si>
  <si>
    <t>28.01.2022 18:15:42</t>
  </si>
  <si>
    <t>SULTAN YAYLASI TR-3 45-71-M01768_43149415_56402037_56402037</t>
  </si>
  <si>
    <t>02.01.2022 13:58:59</t>
  </si>
  <si>
    <t>02.01.2022 18:35:43</t>
  </si>
  <si>
    <t>HÜSEYİN PEKCAN TR 35-27-L00071_B_56370281_56370281</t>
  </si>
  <si>
    <t>05.01.2022 13:18:32</t>
  </si>
  <si>
    <t>05.01.2022 18:37:24</t>
  </si>
  <si>
    <t>BALABANLI TR-1 35-15-L00965_950408706_950408706</t>
  </si>
  <si>
    <t>01.01.2022 10:17:00</t>
  </si>
  <si>
    <t>01.01.2022 11:33:28</t>
  </si>
  <si>
    <t>K-414 35-01-K00414_911250162_911250162</t>
  </si>
  <si>
    <t>26.01.2022 19:07:37</t>
  </si>
  <si>
    <t>27.01.2022 00:05:40</t>
  </si>
  <si>
    <t>YAHŞELLİ DM-5 35-28-M00882_EMİRALEM SULAMA M10_66811687</t>
  </si>
  <si>
    <t>23.01.2022 19:41:00</t>
  </si>
  <si>
    <t>23.01.2022 20:33:00</t>
  </si>
  <si>
    <t>DOĞANCI TR-13 35-31-L00368_47904260_56392349_56392349</t>
  </si>
  <si>
    <t>20.01.2022 10:45:51</t>
  </si>
  <si>
    <t>20.01.2022 13:22:57</t>
  </si>
  <si>
    <t>BORNOVA TM 35-02-A00005_BEYAZIT K20_2056996</t>
  </si>
  <si>
    <t>30.01.2022 08:50:00</t>
  </si>
  <si>
    <t>30.01.2022 09:42:00</t>
  </si>
  <si>
    <t>YAYLAKÖY KÖYÜ TR-1 45-71-M01710_45-71-M01710_2366588</t>
  </si>
  <si>
    <t>13.01.2022 05:21:32</t>
  </si>
  <si>
    <t>13.01.2022 07:08:26</t>
  </si>
  <si>
    <t>ZAFER YILMAZ GRUBU 35-26-M01142_11137165_56358462_56358462</t>
  </si>
  <si>
    <t>31.01.2022 11:47:25</t>
  </si>
  <si>
    <t>31.01.2022 14:11:59</t>
  </si>
  <si>
    <t>ÜRKMEZ M-16 35-25-M00141_7531952_56376360_56376360</t>
  </si>
  <si>
    <t>10.01.2022 16:40:28</t>
  </si>
  <si>
    <t>10.01.2022 17:56:02</t>
  </si>
  <si>
    <t>18.01.2022 12:27:48</t>
  </si>
  <si>
    <t>18.01.2022 13:34:11</t>
  </si>
  <si>
    <t>EVRENOS TR-3 45-71-M01411_953243244_953243244</t>
  </si>
  <si>
    <t>19.01.2022 10:59:03</t>
  </si>
  <si>
    <t>19.01.2022 15:58:08</t>
  </si>
  <si>
    <t>02.01.2022 11:25:59</t>
  </si>
  <si>
    <t>02.01.2022 12:11:16</t>
  </si>
  <si>
    <t>CUMHURİYET KÖK 35-29-L00057_YİĞENLİ KÖYÜ L07_2311620</t>
  </si>
  <si>
    <t>09.01.2022 18:40:50</t>
  </si>
  <si>
    <t>09.01.2022 19:09:52</t>
  </si>
  <si>
    <t>YENİKÖY TR-1 45-78-L00306_C_56405826_56405826</t>
  </si>
  <si>
    <t>20.01.2022 11:00:11</t>
  </si>
  <si>
    <t>20.01.2022 14:13:10</t>
  </si>
  <si>
    <t>TR-22 35-16-L00022_TR-27 L02_72009162</t>
  </si>
  <si>
    <t>13.01.2022 03:39:37</t>
  </si>
  <si>
    <t>13.01.2022 07:17:18</t>
  </si>
  <si>
    <t>05.01.2022 21:06:27</t>
  </si>
  <si>
    <t>05.01.2022 22:57:03</t>
  </si>
  <si>
    <t>DM03-TR-01 (TR-32) 35-27-M00032_ERZE M01_66125364</t>
  </si>
  <si>
    <t>25.01.2022 12:18:00</t>
  </si>
  <si>
    <t>25.01.2022 13:09:47</t>
  </si>
  <si>
    <t>K-2678 35-03-K02678_C_56365028_56365028</t>
  </si>
  <si>
    <t>23.01.2022 19:47:57</t>
  </si>
  <si>
    <t>23.01.2022 21:09:14</t>
  </si>
  <si>
    <t>KULA İM 45-77-A00001_DEMİRKÖPRÜ M03_2049496</t>
  </si>
  <si>
    <t>12.01.2022 13:01:56</t>
  </si>
  <si>
    <t>12.01.2022 13:03:31</t>
  </si>
  <si>
    <t>GÜLBAHÇE TR-21 (TR-280) 35-19-L00280_956690948_956690948</t>
  </si>
  <si>
    <t>08.01.2022 09:35:44</t>
  </si>
  <si>
    <t>08.01.2022 11:56:27</t>
  </si>
  <si>
    <t>DM-2/21 45-72-M00611_956507621_956507621</t>
  </si>
  <si>
    <t>13.01.2022 14:36:48</t>
  </si>
  <si>
    <t>13.01.2022 17:54:00</t>
  </si>
  <si>
    <t>22.01.2022 17:40:48</t>
  </si>
  <si>
    <t>22.01.2022 17:45:38</t>
  </si>
  <si>
    <t>TR-12 HÜKÜMET KONAĞI 35-19-M00012_956671905_956671905</t>
  </si>
  <si>
    <t>14.01.2022 19:11:29</t>
  </si>
  <si>
    <t>15.01.2022 01:26:02</t>
  </si>
  <si>
    <t>10.01.2022 17:06:46</t>
  </si>
  <si>
    <t>BALIKLIOVA TR-1 35-19-L00271_956671784_956671784</t>
  </si>
  <si>
    <t>16.01.2022 20:23:50</t>
  </si>
  <si>
    <t>16.01.2022 22:14:29</t>
  </si>
  <si>
    <t>ÇİFTLİKDERE TR-3 45-73-M00548_45-73-M00548_2353600</t>
  </si>
  <si>
    <t>09.01.2022 08:32:38</t>
  </si>
  <si>
    <t>09.01.2022 10:18:38</t>
  </si>
  <si>
    <t>L-96 35-18-L00096_950453445_950453445</t>
  </si>
  <si>
    <t>18.01.2022 16:02:11</t>
  </si>
  <si>
    <t>18.01.2022 20:14:38</t>
  </si>
  <si>
    <t>15.01.2022 19:22:50</t>
  </si>
  <si>
    <t>15.01.2022 19:34:44</t>
  </si>
  <si>
    <t>23.01.2022 17:52:38</t>
  </si>
  <si>
    <t>23.01.2022 18:35:09</t>
  </si>
  <si>
    <t>DEMİRTAŞ TR-2 45-76-M00166_B_56387843_56387843</t>
  </si>
  <si>
    <t>13.01.2022 02:33:00</t>
  </si>
  <si>
    <t>13.01.2022 10:26:59</t>
  </si>
  <si>
    <t>M-465 35-02-M00465_912734604_912734604</t>
  </si>
  <si>
    <t>25.01.2022 17:18:34</t>
  </si>
  <si>
    <t>25.01.2022 18:41:41</t>
  </si>
  <si>
    <t>KIZILCAAVLU TR-1 35-15-L00180_B_56369328_56369328</t>
  </si>
  <si>
    <t>04.01.2022 16:00:14</t>
  </si>
  <si>
    <t>04.01.2022 17:24:43</t>
  </si>
  <si>
    <t>18.01.2022 13:27:00</t>
  </si>
  <si>
    <t>18.01.2022 14:39:21</t>
  </si>
  <si>
    <t>ÜÇPINAR DM 45-71-M00183_GÖKBEL M09_72249134</t>
  </si>
  <si>
    <t>07.01.2022 16:06:22</t>
  </si>
  <si>
    <t>07.01.2022 16:34:58</t>
  </si>
  <si>
    <t>TR-35 35-16-L00035_953318623_953318623</t>
  </si>
  <si>
    <t>09.01.2022 17:24:54</t>
  </si>
  <si>
    <t>09.01.2022 18:32:01</t>
  </si>
  <si>
    <t>13.01.2022 08:45:44</t>
  </si>
  <si>
    <t>13.01.2022 21:04:01</t>
  </si>
  <si>
    <t>MÜTEVELLİ TR-2 45-80-M00101_956553746_956553746</t>
  </si>
  <si>
    <t>31.01.2022 11:31:44</t>
  </si>
  <si>
    <t>31.01.2022 12:54:50</t>
  </si>
  <si>
    <t>L-92 35-18-L00092_950458540_950458540</t>
  </si>
  <si>
    <t>23.01.2022 01:25:47</t>
  </si>
  <si>
    <t>23.01.2022 02:51:00</t>
  </si>
  <si>
    <t>TR-1-2/3 ÖĞRETMEN EVİ KABİN 35-20-L00011_E e2b_5914412</t>
  </si>
  <si>
    <t>19.01.2022 10:29:15</t>
  </si>
  <si>
    <t>19.01.2022 11:49:07</t>
  </si>
  <si>
    <t>İLYASLAR TR-1 45-76-M00099_955247114_955247114</t>
  </si>
  <si>
    <t>10.01.2022 19:09:56</t>
  </si>
  <si>
    <t>10.01.2022 22:57:12</t>
  </si>
  <si>
    <t>ZEYTİNLİOVA TR-17 45-72-L00410_956486003_956486003</t>
  </si>
  <si>
    <t>06.01.2022 14:06:40</t>
  </si>
  <si>
    <t>06.01.2022 18:24:11</t>
  </si>
  <si>
    <t>GÜMÜLDÜR M-45 35-25-M00045_A_56367655_56367655</t>
  </si>
  <si>
    <t>19.01.2022 13:00:00</t>
  </si>
  <si>
    <t>19.01.2022 13:47:49</t>
  </si>
  <si>
    <t>DM-01/06 45-71-M00023_953200800_953200800</t>
  </si>
  <si>
    <t>15.01.2022 14:54:26</t>
  </si>
  <si>
    <t>15.01.2022 17:51:46</t>
  </si>
  <si>
    <t>KIZILAĞAÇ AHMETLER TR-2 35-20-L00353__72750575_72750575</t>
  </si>
  <si>
    <t>13.01.2022 08:08:27</t>
  </si>
  <si>
    <t>13.01.2022 11:58:14</t>
  </si>
  <si>
    <t>L-247 AHMETBEY ÇEŞMESİ 35-14-L00247_6970150_56358232_56358232</t>
  </si>
  <si>
    <t>20.01.2022 09:36:29</t>
  </si>
  <si>
    <t>20.01.2022 17:00:20</t>
  </si>
  <si>
    <t>BADEMLİ TR-16 35-15-L01032_48663736_56361711_56361711</t>
  </si>
  <si>
    <t>01.01.2022 11:41:58</t>
  </si>
  <si>
    <t>01.01.2022 16:53:54</t>
  </si>
  <si>
    <t>BENLİELİ İSABEYLİ TR-1 45-75-M00160_D_56394579_56394579</t>
  </si>
  <si>
    <t>13.01.2022 16:07:18</t>
  </si>
  <si>
    <t>13.01.2022 20:19:59</t>
  </si>
  <si>
    <t>K-1020 35-01-K01020_911507600_911507600</t>
  </si>
  <si>
    <t>10.01.2022 14:51:11</t>
  </si>
  <si>
    <t>10.01.2022 16:28:19</t>
  </si>
  <si>
    <t>K-3584 35-01-K03584_35-01-K03584_2362269</t>
  </si>
  <si>
    <t>22.01.2022 21:23:00</t>
  </si>
  <si>
    <t>22.01.2022 21:57:07</t>
  </si>
  <si>
    <t>TR-53 35-19-L00053_956665186_956665186</t>
  </si>
  <si>
    <t>11.01.2022 15:41:30</t>
  </si>
  <si>
    <t>11.01.2022 16:40:28</t>
  </si>
  <si>
    <t>ÜZÜMLÜ KAHVELER TR-1 35-15-L00477_A_56361910_56361910</t>
  </si>
  <si>
    <t>12.01.2022 13:44:17</t>
  </si>
  <si>
    <t>12.01.2022 16:34:34</t>
  </si>
  <si>
    <t>K-907 35-04-K00907_E_56366390_56366390</t>
  </si>
  <si>
    <t>09.01.2022 09:56:00</t>
  </si>
  <si>
    <t>09.01.2022 13:37:00</t>
  </si>
  <si>
    <t>SAKARLI KÖK 45-76-M00046_HatBaşıAyırıcı_53136507 M04_53136507</t>
  </si>
  <si>
    <t>13.01.2022 16:38:49</t>
  </si>
  <si>
    <t>13.01.2022 20:17:56</t>
  </si>
  <si>
    <t>MENEMEN GÖRECE TR-1 35-28-M00288_953378140_953378140</t>
  </si>
  <si>
    <t>28.01.2022 13:06:50</t>
  </si>
  <si>
    <t>28.01.2022 14:35:48</t>
  </si>
  <si>
    <t>K-1899 35-01-K01899_97450581_97450581</t>
  </si>
  <si>
    <t>15.01.2022 09:03:35</t>
  </si>
  <si>
    <t>15.01.2022 11:03:01</t>
  </si>
  <si>
    <t>TR-52 45-77-L00052_D_56395499_56395499</t>
  </si>
  <si>
    <t>31.01.2022 10:00:00</t>
  </si>
  <si>
    <t>31.01.2022 14:20:34</t>
  </si>
  <si>
    <t>07.01.2022 07:04:50</t>
  </si>
  <si>
    <t>07.01.2022 17:04:00</t>
  </si>
  <si>
    <t>L-91 ULAMIŞ TEPE KAHVE 35-14-L00091_956633737_956633737</t>
  </si>
  <si>
    <t>15.01.2022 09:28:47</t>
  </si>
  <si>
    <t>15.01.2022 12:00:49</t>
  </si>
  <si>
    <t>13.01.2022 13:15:51</t>
  </si>
  <si>
    <t>13.01.2022 14:32:51</t>
  </si>
  <si>
    <t>KILAVUZLAR KÖK 45-74-M00198_HatBaşıAyırıcı_53134364 M02_53134364</t>
  </si>
  <si>
    <t>18.01.2022 18:12:00</t>
  </si>
  <si>
    <t>18.01.2022 19:22:11</t>
  </si>
  <si>
    <t>20.01.2022 20:03:34</t>
  </si>
  <si>
    <t>20.01.2022 20:43:20</t>
  </si>
  <si>
    <t>K-4234 35-03-K04234_35-03-K04234_65675881</t>
  </si>
  <si>
    <t>17.01.2022 14:03:27</t>
  </si>
  <si>
    <t>17.01.2022 14:16:33</t>
  </si>
  <si>
    <t>K-288 35-04-K00288_98924554_98924554</t>
  </si>
  <si>
    <t>17.01.2022 23:00:00</t>
  </si>
  <si>
    <t>18.01.2022 01:56:28</t>
  </si>
  <si>
    <t>K-3600 35-01-K03600_C_56375768_56375768</t>
  </si>
  <si>
    <t>14.01.2022 07:09:41</t>
  </si>
  <si>
    <t>14.01.2022 08:28:08</t>
  </si>
  <si>
    <t>27.01.2022 19:49:02</t>
  </si>
  <si>
    <t>27.01.2022 21:28:05</t>
  </si>
  <si>
    <t>PINARKÖY TR-1 35-16-L00265_953331288_953331288</t>
  </si>
  <si>
    <t>25.01.2022 13:07:09</t>
  </si>
  <si>
    <t>25.01.2022 15:01:02</t>
  </si>
  <si>
    <t>K-2 35-01-K00002_910892324_910892324</t>
  </si>
  <si>
    <t>10.01.2022 14:12:30</t>
  </si>
  <si>
    <t>10.01.2022 18:48:19</t>
  </si>
  <si>
    <t>SÖĞÜTÖREN TR-1 35-20-L00347_6640840_56360392_56360392</t>
  </si>
  <si>
    <t>14.01.2022 09:51:44</t>
  </si>
  <si>
    <t>14.01.2022 11:41:13</t>
  </si>
  <si>
    <t>24.01.2022 18:57:34</t>
  </si>
  <si>
    <t>24.01.2022 20:00:51</t>
  </si>
  <si>
    <t>DM-3/20 45-71-M00100_953211622_953211622</t>
  </si>
  <si>
    <t>16.01.2022 09:17:59</t>
  </si>
  <si>
    <t>16.01.2022 11:42:06</t>
  </si>
  <si>
    <t>K-2993 35-07-K02993_E k2993/e1_5782954</t>
  </si>
  <si>
    <t>13.01.2022 09:59:00</t>
  </si>
  <si>
    <t>13.01.2022 10:45:32</t>
  </si>
  <si>
    <t>L-6 35-18-L00006_10345518 b1_5959259</t>
  </si>
  <si>
    <t>25.01.2022 16:13:40</t>
  </si>
  <si>
    <t>25.01.2022 17:56:28</t>
  </si>
  <si>
    <t>22.01.2022 07:39:05</t>
  </si>
  <si>
    <t>22.01.2022 09:39:00</t>
  </si>
  <si>
    <t>11.01.2022 13:36:50</t>
  </si>
  <si>
    <t>11.01.2022 15:35:57</t>
  </si>
  <si>
    <t>TR-5 35-19-L00005_BOZAVLU TRAFO L02_72124030</t>
  </si>
  <si>
    <t>17.01.2022 13:24:35</t>
  </si>
  <si>
    <t>17.01.2022 13:43:19</t>
  </si>
  <si>
    <t>MURADİYE DM-5/11 45-71-M00232_DM-4/02 M03_72091347</t>
  </si>
  <si>
    <t>23.01.2022 09:05:20</t>
  </si>
  <si>
    <t>23.01.2022 15:31:26</t>
  </si>
  <si>
    <t>EĞERCİ TR-4 35-26-L00428_B_56359047_56359047</t>
  </si>
  <si>
    <t>11.01.2022 18:21:49</t>
  </si>
  <si>
    <t>11.01.2022 19:05:53</t>
  </si>
  <si>
    <t>KIZILCAAVLU TR-6 35-29-L00571_950332280_950332280</t>
  </si>
  <si>
    <t>01.01.2022 14:41:35</t>
  </si>
  <si>
    <t>01.01.2022 17:42:45</t>
  </si>
  <si>
    <t>07.01.2022 14:11:47</t>
  </si>
  <si>
    <t>M-1552 35-08-M01552_A a1_5854543</t>
  </si>
  <si>
    <t>01.01.2022 12:14:49</t>
  </si>
  <si>
    <t>01.01.2022 22:02:10</t>
  </si>
  <si>
    <t>TR-2/7 45-72-L00007_956476900_956476900</t>
  </si>
  <si>
    <t>17.01.2022 11:32:29</t>
  </si>
  <si>
    <t>17.01.2022 14:31:15</t>
  </si>
  <si>
    <t>K-2913 DOĞUM VE DİŞ HAST. 35-01-K02913Ö_93543316_93543316</t>
  </si>
  <si>
    <t>26.01.2022 10:57:18</t>
  </si>
  <si>
    <t>26.01.2022 11:32:04</t>
  </si>
  <si>
    <t>M-2370 35-01-M02370_910757157_910757157</t>
  </si>
  <si>
    <t>10.01.2022 15:40:49</t>
  </si>
  <si>
    <t>10.01.2022 17:36:28</t>
  </si>
  <si>
    <t>24.01.2022 20:50:54</t>
  </si>
  <si>
    <t>24.01.2022 21:26:28</t>
  </si>
  <si>
    <t>12.01.2022 12:40:55</t>
  </si>
  <si>
    <t>12.01.2022 12:46:00</t>
  </si>
  <si>
    <t>K-2883 35-03-K02883_E_56398318_56398318</t>
  </si>
  <si>
    <t>02.01.2022 09:33:00</t>
  </si>
  <si>
    <t>02.01.2022 10:47:55</t>
  </si>
  <si>
    <t>USLU DEMİR KÖK 35-28-M00758_USLU DEMİR ÇELİK ÖZEL TR M03_2117234</t>
  </si>
  <si>
    <t>08.01.2022 17:33:00</t>
  </si>
  <si>
    <t>08.01.2022 19:28:39</t>
  </si>
  <si>
    <t>19.01.2022 09:43:36</t>
  </si>
  <si>
    <t>19.01.2022 16:24:00</t>
  </si>
  <si>
    <t>L-140 35-18-L00140_C_56371836_56371836</t>
  </si>
  <si>
    <t>15.01.2022 11:20:03</t>
  </si>
  <si>
    <t>15.01.2022 12:09:09</t>
  </si>
  <si>
    <t>K-3419 35-08-K03419_99320758_99320758</t>
  </si>
  <si>
    <t>23.01.2022 16:47:20</t>
  </si>
  <si>
    <t>24.01.2022 00:49:26</t>
  </si>
  <si>
    <t>TR-11 35-22-M00011_C C01b_80836889</t>
  </si>
  <si>
    <t>27.01.2022 09:11:44</t>
  </si>
  <si>
    <t>27.01.2022 12:23:33</t>
  </si>
  <si>
    <t>AGROMARİN KÖK 35-26-M00584_BAMBİ MOBİLYA ÖZEL M07_66547673</t>
  </si>
  <si>
    <t>13.01.2022 00:07:32</t>
  </si>
  <si>
    <t>13.01.2022 02:27:31</t>
  </si>
  <si>
    <t>K-3876 35-01-K03876_9789695 k3876/e3_5908554</t>
  </si>
  <si>
    <t>03.01.2022 11:51:36</t>
  </si>
  <si>
    <t>03.01.2022 12:31:33</t>
  </si>
  <si>
    <t>_48097240_56401323_56401323</t>
  </si>
  <si>
    <t>08.01.2022 11:42:00</t>
  </si>
  <si>
    <t>08.01.2022 12:46:04</t>
  </si>
  <si>
    <t>DEMİRKÖPRÜ TM 45-78-A00005_HatBaşıAyırıcı_53135780 M07_53135780</t>
  </si>
  <si>
    <t>09.01.2022 12:34:28</t>
  </si>
  <si>
    <t>09.01.2022 13:23:06</t>
  </si>
  <si>
    <t>M-326 35-03-M00326_910155636_910155636</t>
  </si>
  <si>
    <t>26.01.2022 09:28:18</t>
  </si>
  <si>
    <t>26.01.2022 13:02:57</t>
  </si>
  <si>
    <t>MURADİYE TR-4 45-71-M02427_953207642_953207642</t>
  </si>
  <si>
    <t>04.01.2022 15:01:00</t>
  </si>
  <si>
    <t>04.01.2022 15:31:11</t>
  </si>
  <si>
    <t>M-1535 35-01-M01535_910460591_910460591</t>
  </si>
  <si>
    <t>22.01.2022 16:54:09</t>
  </si>
  <si>
    <t>22.01.2022 20:06:03</t>
  </si>
  <si>
    <t>14.01.2022 23:45:30</t>
  </si>
  <si>
    <t>15.01.2022 01:28:00</t>
  </si>
  <si>
    <t>PINARCIK TR-1 45-72-L00753_DIREK TIPI TRAFO HUCRESI H01_2126316</t>
  </si>
  <si>
    <t>12.01.2022 09:30:00</t>
  </si>
  <si>
    <t>12.01.2022 15:46:04</t>
  </si>
  <si>
    <t>ÜÇYOL KÖK 45-82-M00128_KARAÇAM GES M05_2329338</t>
  </si>
  <si>
    <t>13.01.2022 08:38:45</t>
  </si>
  <si>
    <t>13.01.2022 12:15:42</t>
  </si>
  <si>
    <t>K-558 35-01-K00558_A k558/a1_5892361</t>
  </si>
  <si>
    <t>23.01.2022 23:48:13</t>
  </si>
  <si>
    <t>24.01.2022 02:34:31</t>
  </si>
  <si>
    <t>K-1168 35-01-K01168_912920648_912920648</t>
  </si>
  <si>
    <t>25.01.2022 14:24:56</t>
  </si>
  <si>
    <t>25.01.2022 22:48:16</t>
  </si>
  <si>
    <t>TAYTAN OFİS KÖK 45-78-M00314_DEMİRKÖPRÜ DM-2 ÇIKIŞI (DEMİRKÖPRÜ-2) M06_60669850</t>
  </si>
  <si>
    <t>09.01.2022 16:50:59</t>
  </si>
  <si>
    <t>09.01.2022 17:52:37</t>
  </si>
  <si>
    <t>L-476 MAMURBABA YENİ KABİN 35-18-L00476_950430412_950430412</t>
  </si>
  <si>
    <t>18.01.2022 11:15:33</t>
  </si>
  <si>
    <t>18.01.2022 15:53:07</t>
  </si>
  <si>
    <t>M-2911(YATIRIM REZERVE) 35-01-M02911_B_56394167_56394167</t>
  </si>
  <si>
    <t>27.01.2022 12:23:05</t>
  </si>
  <si>
    <t>27.01.2022 16:38:27</t>
  </si>
  <si>
    <t>DM-16/07 45-71-M00271_953244667_953244667</t>
  </si>
  <si>
    <t>02.01.2022 15:19:13</t>
  </si>
  <si>
    <t>02.01.2022 18:56:00</t>
  </si>
  <si>
    <t>ÜÇPINAR DM 45-71-M00183_PELİTALAN M03_72249125</t>
  </si>
  <si>
    <t>21.01.2022 12:05:18</t>
  </si>
  <si>
    <t>21.01.2022 12:25:00</t>
  </si>
  <si>
    <t>L-261 SİTESPOR 35-18-L00261_12145189_56368799_56368799</t>
  </si>
  <si>
    <t>27.01.2022 17:26:49</t>
  </si>
  <si>
    <t>27.01.2022 20:43:24</t>
  </si>
  <si>
    <t>ÇAMLIK DM 35-17-M00173_HatBaşıAyırıcı_53140715 M08_53140715</t>
  </si>
  <si>
    <t>23.01.2022 11:36:01</t>
  </si>
  <si>
    <t>23.01.2022 13:35:06</t>
  </si>
  <si>
    <t>24.01.2022 09:23:07</t>
  </si>
  <si>
    <t>24.01.2022 17:29:15</t>
  </si>
  <si>
    <t>ÇAKIRCA ALİ TR-197 TARIMSAL SULAMA 45-73-M00963_45-73-M00963_2353932</t>
  </si>
  <si>
    <t>28.01.2022 17:23:33</t>
  </si>
  <si>
    <t>28.01.2022 20:37:31</t>
  </si>
  <si>
    <t>20.01.2022 12:25:22</t>
  </si>
  <si>
    <t>20.01.2022 13:20:46</t>
  </si>
  <si>
    <t>25.01.2022 06:03:40</t>
  </si>
  <si>
    <t>25.01.2022 10:09:34</t>
  </si>
  <si>
    <t>13.01.2022 10:28:29</t>
  </si>
  <si>
    <t>13.01.2022 16:07:08</t>
  </si>
  <si>
    <t>ESBAŞ İM 35-08-A00001_OPTİMUM-1 M17_2050946</t>
  </si>
  <si>
    <t>20.01.2022 10:43:51</t>
  </si>
  <si>
    <t>20.01.2022 11:19:36</t>
  </si>
  <si>
    <t>ZEYTİNDAĞ TR-3 35-16-M00005_953317340_953317340</t>
  </si>
  <si>
    <t>08.01.2022 14:15:24</t>
  </si>
  <si>
    <t>08.01.2022 18:21:28</t>
  </si>
  <si>
    <t>TR-19 35-32-L00019_946413343_946413343</t>
  </si>
  <si>
    <t>22.01.2022 13:52:00</t>
  </si>
  <si>
    <t>22.01.2022 15:49:26</t>
  </si>
  <si>
    <t>MURADİYE HASTANE TR-1 45-71-M00193_ M04_2081714</t>
  </si>
  <si>
    <t>25.01.2022 09:18:28</t>
  </si>
  <si>
    <t>25.01.2022 12:28:20</t>
  </si>
  <si>
    <t>K-4785 35-02-K04785_A_60983303_60983303</t>
  </si>
  <si>
    <t>08.01.2022 14:52:34</t>
  </si>
  <si>
    <t>08.01.2022 16:43:15</t>
  </si>
  <si>
    <t>SİNETUR TR 35-30-M00344_35-30-M00344_2365755</t>
  </si>
  <si>
    <t>22.01.2022 14:08:16</t>
  </si>
  <si>
    <t>22.01.2022 19:44:08</t>
  </si>
  <si>
    <t>24.01.2022 21:27:00</t>
  </si>
  <si>
    <t>24.01.2022 22:32:20</t>
  </si>
  <si>
    <t>DM-21/22 (ÇALIŞKAN SOKAK) 45-71-M00480_44556835_56397869_56397869</t>
  </si>
  <si>
    <t>30.01.2022 15:12:37</t>
  </si>
  <si>
    <t>30.01.2022 15:39:00</t>
  </si>
  <si>
    <t>EĞRİDERE KOKARCA TR-3 35-32-L00047_A_56391781_56391781</t>
  </si>
  <si>
    <t>11.01.2022 11:15:07</t>
  </si>
  <si>
    <t>11.01.2022 13:46:53</t>
  </si>
  <si>
    <t>YENİ ŞAKRAN TR-9 35-17-M00209_950315119_950315119</t>
  </si>
  <si>
    <t>01.01.2022 23:44:02</t>
  </si>
  <si>
    <t>02.01.2022 00:49:54</t>
  </si>
  <si>
    <t>YENİKENT TR-1 35-16-M00026_B_56395761_56395761</t>
  </si>
  <si>
    <t>13.01.2022 06:07:48</t>
  </si>
  <si>
    <t>13.01.2022 12:01:10</t>
  </si>
  <si>
    <t>KULA İM 45-77-A00001_DEMİRKÖPRÜ M03_2308470</t>
  </si>
  <si>
    <t>20.01.2022 10:10:06</t>
  </si>
  <si>
    <t>20.01.2022 14:29:21</t>
  </si>
  <si>
    <t>08.01.2022 20:56:31</t>
  </si>
  <si>
    <t>08.01.2022 22:36:57</t>
  </si>
  <si>
    <t>K-426 35-07-K00426_F f1b_5832776</t>
  </si>
  <si>
    <t>17.01.2022 21:54:38</t>
  </si>
  <si>
    <t>17.01.2022 23:14:16</t>
  </si>
  <si>
    <t>ÇANDARLI TR-8 35-30-M00008_DIREK TIPI TRAFO HUCRESI H01_2042858</t>
  </si>
  <si>
    <t>11.01.2022 10:44:11</t>
  </si>
  <si>
    <t>11.01.2022 12:59:18</t>
  </si>
  <si>
    <t>M-423 35-02-M00423_35-02-M00423_2365083</t>
  </si>
  <si>
    <t>22.01.2022 18:48:00</t>
  </si>
  <si>
    <t>22.01.2022 19:43:52</t>
  </si>
  <si>
    <t>11.01.2022 10:14:58</t>
  </si>
  <si>
    <t>11.01.2022 11:31:03</t>
  </si>
  <si>
    <t>02.01.2022 10:06:10</t>
  </si>
  <si>
    <t>02.01.2022 10:14:00</t>
  </si>
  <si>
    <t>K-3315 35-09-K03315_A_56380324_56380324</t>
  </si>
  <si>
    <t>25.01.2022 07:09:41</t>
  </si>
  <si>
    <t>25.01.2022 09:29:53</t>
  </si>
  <si>
    <t>TR-44 45-78-L00480_953295032_953295032</t>
  </si>
  <si>
    <t>05.01.2022 19:29:05</t>
  </si>
  <si>
    <t>05.01.2022 21:14:08</t>
  </si>
  <si>
    <t>ESKİ FOÇA İM 35-23-A00001_FOTAŞ-1 M07_2308535</t>
  </si>
  <si>
    <t>08.01.2022 19:23:58</t>
  </si>
  <si>
    <t>08.01.2022 19:31:00</t>
  </si>
  <si>
    <t>K-1591 35-04-K01591_915138993_915138993</t>
  </si>
  <si>
    <t>20.01.2022 13:15:21</t>
  </si>
  <si>
    <t>20.01.2022 18:50:50</t>
  </si>
  <si>
    <t>02.01.2022 11:07:00</t>
  </si>
  <si>
    <t>02.01.2022 11:08:00</t>
  </si>
  <si>
    <t>KARAKURT TARIMSAL SULAMA TR-2 45-76-L00037_DIREK TIPI TRAFO HUCRESI H01_2097404</t>
  </si>
  <si>
    <t>05.01.2022 12:18:44</t>
  </si>
  <si>
    <t>05.01.2022 14:12:04</t>
  </si>
  <si>
    <t>L-393 YENİ OKUL 35-18-L00393_F f5_5959779</t>
  </si>
  <si>
    <t>05.01.2022 18:30:04</t>
  </si>
  <si>
    <t>05.01.2022 19:22:01</t>
  </si>
  <si>
    <t>GÖBELLER TR-1 35-16-M00110_47479310_56396044_56396044</t>
  </si>
  <si>
    <t>27.01.2022 10:31:54</t>
  </si>
  <si>
    <t>27.01.2022 13:58:17</t>
  </si>
  <si>
    <t>08.01.2022 09:40:54</t>
  </si>
  <si>
    <t>08.01.2022 10:19:32</t>
  </si>
  <si>
    <t>10.01.2022 16:32:04</t>
  </si>
  <si>
    <t>10.01.2022 17:13:56</t>
  </si>
  <si>
    <t>ARDIÇ MAHALLESİ TR-9 35-21-L00130_A_56375533_56375533</t>
  </si>
  <si>
    <t>02.01.2022 11:39:03</t>
  </si>
  <si>
    <t>02.01.2022 14:55:24</t>
  </si>
  <si>
    <t>UZUNKUYU TR-1 35-19-M00203_8798404_56376658_56376658</t>
  </si>
  <si>
    <t>25.01.2022 09:01:15</t>
  </si>
  <si>
    <t>25.01.2022 12:27:06</t>
  </si>
  <si>
    <t>K-3569 35-02-K03569_B_56365633_56365633</t>
  </si>
  <si>
    <t>05.01.2022 13:02:00</t>
  </si>
  <si>
    <t>05.01.2022 14:45:24</t>
  </si>
  <si>
    <t>K-259 35-02-K00259_99762893_99762893</t>
  </si>
  <si>
    <t>26.01.2022 23:25:46</t>
  </si>
  <si>
    <t>27.01.2022 00:43:32</t>
  </si>
  <si>
    <t>K-278 35-01-K00278_K-4153 K02_2065587</t>
  </si>
  <si>
    <t>08.01.2022 09:00:47</t>
  </si>
  <si>
    <t>08.01.2022 17:49:02</t>
  </si>
  <si>
    <t>22.01.2022 19:31:32</t>
  </si>
  <si>
    <t>22.01.2022 21:56:53</t>
  </si>
  <si>
    <t>24.01.2022 23:14:15</t>
  </si>
  <si>
    <t>25.01.2022 01:22:23</t>
  </si>
  <si>
    <t>BOĞAZİÇİ İM 35-01-A00001_HALKAPINAR K16_2043017</t>
  </si>
  <si>
    <t>25.01.2022 08:15:07</t>
  </si>
  <si>
    <t>25.01.2022 08:28:00</t>
  </si>
  <si>
    <t>26.01.2022 17:24:50</t>
  </si>
  <si>
    <t>26.01.2022 20:08:26</t>
  </si>
  <si>
    <t>İM-1/TR-8 35-14-M00301_G G01b_5933541</t>
  </si>
  <si>
    <t>30.01.2022 10:26:00</t>
  </si>
  <si>
    <t>30.01.2022 11:11:17</t>
  </si>
  <si>
    <t>K-9 35-01-K00009_911971229_911971229</t>
  </si>
  <si>
    <t>04.01.2022 16:03:59</t>
  </si>
  <si>
    <t>05.01.2022 02:31:49</t>
  </si>
  <si>
    <t>L-309 35-18-L00309_950447285_950447285</t>
  </si>
  <si>
    <t>10.01.2022 17:29:18</t>
  </si>
  <si>
    <t>10.01.2022 21:44:50</t>
  </si>
  <si>
    <t>M-715 35-17-M00715_950301204_950301204</t>
  </si>
  <si>
    <t>15.01.2022 16:33:02</t>
  </si>
  <si>
    <t>15.01.2022 18:52:18</t>
  </si>
  <si>
    <t>30.01.2022 08:30:06</t>
  </si>
  <si>
    <t>30.01.2022 10:45:42</t>
  </si>
  <si>
    <t>K-4753 35-01-K04753_C_72410634_72410634</t>
  </si>
  <si>
    <t>25.01.2022 11:28:08</t>
  </si>
  <si>
    <t>25.01.2022 13:31:16</t>
  </si>
  <si>
    <t>KÜÇÜK SANAYİ SİTESİ TR-1 45-83-L00142_955144620_955144620</t>
  </si>
  <si>
    <t>22.01.2022 10:21:00</t>
  </si>
  <si>
    <t>22.01.2022 13:47:26</t>
  </si>
  <si>
    <t>TURKCELL KARAÇAM ÖZEL TR 45-82-M00175Ö_DIREK TIPI TRAFO HUCRESI H01_2088859</t>
  </si>
  <si>
    <t>18.01.2022 09:43:26</t>
  </si>
  <si>
    <t>18.01.2022 17:36:26</t>
  </si>
  <si>
    <t>YAYAKENT TR-7 35-24-M00007_955232590_955232590</t>
  </si>
  <si>
    <t>22.01.2022 17:35:15</t>
  </si>
  <si>
    <t>22.01.2022 20:12:13</t>
  </si>
  <si>
    <t>GÜMÜLDÜR DM 35-25-M00100_ÖZDERE DM-1 M21_2055232</t>
  </si>
  <si>
    <t>22.01.2022 02:21:04</t>
  </si>
  <si>
    <t>22.01.2022 02:59:00</t>
  </si>
  <si>
    <t>M-1535 35-01-M01535_A_56375941_56375941</t>
  </si>
  <si>
    <t>27.01.2022 20:19:05</t>
  </si>
  <si>
    <t>27.01.2022 21:47:42</t>
  </si>
  <si>
    <t>ULUCAK DM-2/14 35-27-M00332_A_56355347_56355347</t>
  </si>
  <si>
    <t>19.01.2022 23:52:16</t>
  </si>
  <si>
    <t>20.01.2022 01:31:39</t>
  </si>
  <si>
    <t>13.01.2022 14:05:48</t>
  </si>
  <si>
    <t>13.01.2022 14:55:34</t>
  </si>
  <si>
    <t>GÜZELYURT MAH. TR-1 45-74-M00232_45-74-M00232_2360478</t>
  </si>
  <si>
    <t>13.01.2022 08:16:00</t>
  </si>
  <si>
    <t>13.01.2022 09:06:32</t>
  </si>
  <si>
    <t>YENİKÖY TARIMSAL SULAMA 45-78-L00303_DIREK TIPI TRAFO HUCRESI H01_2105134</t>
  </si>
  <si>
    <t>01.01.2022 11:32:43</t>
  </si>
  <si>
    <t>01.01.2022 13:28:53</t>
  </si>
  <si>
    <t>KAVAKLIDERE TR-12 45-73-M00145_TR-11 GİRİŞ M03_2093013</t>
  </si>
  <si>
    <t>14.01.2022 17:16:12</t>
  </si>
  <si>
    <t>14.01.2022 17:52:24</t>
  </si>
  <si>
    <t>SOMA A SANTRALİ İM/DM 45-82-A00001_HatBaşıAyırıcı_53135903 L16_53135903</t>
  </si>
  <si>
    <t>15.01.2022 11:55:16</t>
  </si>
  <si>
    <t>15.01.2022 13:25:23</t>
  </si>
  <si>
    <t>ÇUKURALTI M-27 35-25-M00075_35-25-M00075_2376935</t>
  </si>
  <si>
    <t>31.01.2022 14:04:00</t>
  </si>
  <si>
    <t>31.01.2022 14:22:51</t>
  </si>
  <si>
    <t>M-217 35-09-M00217_C C 1b_5798701</t>
  </si>
  <si>
    <t>17.01.2022 09:14:28</t>
  </si>
  <si>
    <t>17.01.2022 18:02:10</t>
  </si>
  <si>
    <t>KAYAKÖY DM 35-15-L00866_KAYAKÖY MERKEZ L06_72307057</t>
  </si>
  <si>
    <t>15.01.2022 02:49:16</t>
  </si>
  <si>
    <t>15.01.2022 03:34:00</t>
  </si>
  <si>
    <t>SOMA TR-14 45-82-M00014_B B1b_5982780</t>
  </si>
  <si>
    <t>15.01.2022 14:38:31</t>
  </si>
  <si>
    <t>15.01.2022 15:54:34</t>
  </si>
  <si>
    <t>ARSLANLAR TM 35-26-A00004_YAZIBAŞI-2 M17_2305565</t>
  </si>
  <si>
    <t>21.01.2022 18:49:48</t>
  </si>
  <si>
    <t>21.01.2022 19:20:14</t>
  </si>
  <si>
    <t>ARDIÇ MAHALLESİ TR-17 35-21-L00128_953358247_953358247</t>
  </si>
  <si>
    <t>19.01.2022 13:21:27</t>
  </si>
  <si>
    <t>19.01.2022 18:15:36</t>
  </si>
  <si>
    <t>01.01.2022 07:20:59</t>
  </si>
  <si>
    <t>01.01.2022 07:49:00</t>
  </si>
  <si>
    <t>K-753 35-04-K00753_99308079_99308079</t>
  </si>
  <si>
    <t>25.01.2022 16:08:05</t>
  </si>
  <si>
    <t>25.01.2022 17:39:48</t>
  </si>
  <si>
    <t>KOVANCI TR-1 45-74-M00203__72372751_72372751</t>
  </si>
  <si>
    <t>09.01.2022 11:44:25</t>
  </si>
  <si>
    <t>09.01.2022 12:42:12</t>
  </si>
  <si>
    <t>18.01.2022 11:17:20</t>
  </si>
  <si>
    <t>18.01.2022 11:27:34</t>
  </si>
  <si>
    <t>ALAŞEHİR TR-72 45-73-M00072_945670135_945670135</t>
  </si>
  <si>
    <t>18.01.2022 13:40:00</t>
  </si>
  <si>
    <t>18.01.2022 15:23:43</t>
  </si>
  <si>
    <t>DM06-TR10 45-73-M01269_945677915_945677915</t>
  </si>
  <si>
    <t>29.01.2022 18:01:51</t>
  </si>
  <si>
    <t>29.01.2022 18:51:17</t>
  </si>
  <si>
    <t>M-2745 35-01-M02745_910458247_910458247</t>
  </si>
  <si>
    <t>21.01.2022 19:31:22</t>
  </si>
  <si>
    <t>22.01.2022 00:39:45</t>
  </si>
  <si>
    <t>TR-15 35-32-L00015_946411971_946411971</t>
  </si>
  <si>
    <t>09.01.2022 11:00:00</t>
  </si>
  <si>
    <t>09.01.2022 13:07:07</t>
  </si>
  <si>
    <t>ÇAPAKLI KÖK 45-78-M01161_HatBaşıAyırıcı_53139992 M05_53139992</t>
  </si>
  <si>
    <t>04.01.2022 10:57:56</t>
  </si>
  <si>
    <t>YENİŞEHİR TR-1 35-29-L00510_35-29-L00510_2365613</t>
  </si>
  <si>
    <t>28.01.2022 09:21:22</t>
  </si>
  <si>
    <t>28.01.2022 17:10:18</t>
  </si>
  <si>
    <t>ÇAMLIK DM 35-17-M00173_ZEYTİNDAĞ-1 M08_66328137</t>
  </si>
  <si>
    <t>24.01.2022 15:56:27</t>
  </si>
  <si>
    <t>24.01.2022 16:03:00</t>
  </si>
  <si>
    <t>29.01.2022 16:55:30</t>
  </si>
  <si>
    <t>29.01.2022 18:10:42</t>
  </si>
  <si>
    <t>ESKİCİLER TR-1 45-75-M00311_A_56401042_56401042</t>
  </si>
  <si>
    <t>12.01.2022 16:00:00</t>
  </si>
  <si>
    <t>13.01.2022 00:33:34</t>
  </si>
  <si>
    <t>04.01.2022 09:01:57</t>
  </si>
  <si>
    <t>04.01.2022 18:03:43</t>
  </si>
  <si>
    <t>K-1464 35-09-K01464_97793150_97793150</t>
  </si>
  <si>
    <t>26.01.2022 10:56:10</t>
  </si>
  <si>
    <t>26.01.2022 11:38:10</t>
  </si>
  <si>
    <t>BULGURCA TR-2 35-22-M00251_DIREK TIPI TRAFO HUCRESI H01_2053478</t>
  </si>
  <si>
    <t>20.01.2022 15:21:00</t>
  </si>
  <si>
    <t>20.01.2022 15:45:11</t>
  </si>
  <si>
    <t>K-4767 35-04-K04767_B_72410920_72410920</t>
  </si>
  <si>
    <t>25.01.2022 15:33:06</t>
  </si>
  <si>
    <t>25.01.2022 21:40:14</t>
  </si>
  <si>
    <t>12.01.2022 15:32:20</t>
  </si>
  <si>
    <t>12.01.2022 16:47:14</t>
  </si>
  <si>
    <t>K-1854 35-07-K01854_35-07-K01854_65925246</t>
  </si>
  <si>
    <t>12.01.2022 18:26:30</t>
  </si>
  <si>
    <t>12.01.2022 19:09:51</t>
  </si>
  <si>
    <t>K-3183 35-02-K03183_99231785_99231785</t>
  </si>
  <si>
    <t>26.01.2022 13:15:40</t>
  </si>
  <si>
    <t>26.01.2022 13:42:27</t>
  </si>
  <si>
    <t>K-49 35-01-K00049_N 2N_5865766</t>
  </si>
  <si>
    <t>24.01.2022 11:38:44</t>
  </si>
  <si>
    <t>24.01.2022 14:01:31</t>
  </si>
  <si>
    <t>DOĞANÇAY İM 35-04-A00004_KÖRFEZ EVLERİ K05_77533370</t>
  </si>
  <si>
    <t>23.01.2022 13:30:23</t>
  </si>
  <si>
    <t>23.01.2022 14:10:00</t>
  </si>
  <si>
    <t>SOMAK TR-1 35-29-L00316_950327732_950327732</t>
  </si>
  <si>
    <t>26.01.2022 18:56:20</t>
  </si>
  <si>
    <t>26.01.2022 22:10:13</t>
  </si>
  <si>
    <t>26.01.2022 14:06:00</t>
  </si>
  <si>
    <t>26.01.2022 19:17:19</t>
  </si>
  <si>
    <t>ÇAYKÖY TR-1 45-78-L00429_953278660_953278660</t>
  </si>
  <si>
    <t>26.01.2022 11:25:14</t>
  </si>
  <si>
    <t>26.01.2022 15:48:43</t>
  </si>
  <si>
    <t>10.01.2022 13:06:39</t>
  </si>
  <si>
    <t>10.01.2022 17:29:19</t>
  </si>
  <si>
    <t>K-524 35-01-K00524_C_56366004_56366004</t>
  </si>
  <si>
    <t>24.01.2022 19:02:53</t>
  </si>
  <si>
    <t>24.01.2022 22:00:53</t>
  </si>
  <si>
    <t>K-4200 35-02-K04200_TRAFO-1 K02_2119209</t>
  </si>
  <si>
    <t>29.01.2022 09:21:09</t>
  </si>
  <si>
    <t>29.01.2022 10:05:57</t>
  </si>
  <si>
    <t>M-396 35-09-M00396_98543734_98543734</t>
  </si>
  <si>
    <t>02.01.2022 16:49:08</t>
  </si>
  <si>
    <t>02.01.2022 19:30:32</t>
  </si>
  <si>
    <t>L-157 YEŞİLKENT 35-14-L00157_7002567_56390106_56390106</t>
  </si>
  <si>
    <t>25.01.2022 22:46:53</t>
  </si>
  <si>
    <t>25.01.2022 23:32:59</t>
  </si>
  <si>
    <t>TR-48 35-13-M00048_946425808_946425808</t>
  </si>
  <si>
    <t>18.01.2022 16:57:17</t>
  </si>
  <si>
    <t>18.01.2022 18:50:23</t>
  </si>
  <si>
    <t>19.01.2022 16:30:32</t>
  </si>
  <si>
    <t>19.01.2022 16:50:18</t>
  </si>
  <si>
    <t>TR-1/111 45-83-M00111_ÖZDİLEK AVM M01_2095627</t>
  </si>
  <si>
    <t>09.01.2022 20:23:31</t>
  </si>
  <si>
    <t>09.01.2022 22:15:44</t>
  </si>
  <si>
    <t>YAKAKÖY KÖK 45-75-M00067_HatBaşıAyırıcı_53136525 M05_53136525</t>
  </si>
  <si>
    <t>10.01.2022 17:24:00</t>
  </si>
  <si>
    <t>10.01.2022 17:24:31</t>
  </si>
  <si>
    <t>DM-3/1 35-26-M00769_95000051258_95000051258</t>
  </si>
  <si>
    <t>16.01.2022 10:49:22</t>
  </si>
  <si>
    <t>16.01.2022 11:51:10</t>
  </si>
  <si>
    <t>KUŞÇULAR TR-4 (BEYDERESİ) 35-19-M00216_11903039_56373314_56373314</t>
  </si>
  <si>
    <t>23.01.2022 23:33:52</t>
  </si>
  <si>
    <t>24.01.2022 02:13:33</t>
  </si>
  <si>
    <t>21.01.2022 23:26:54</t>
  </si>
  <si>
    <t>21.01.2022 23:42:00</t>
  </si>
  <si>
    <t>TR-33 35-19-M00033_956676830_956676830</t>
  </si>
  <si>
    <t>06.01.2022 09:45:57</t>
  </si>
  <si>
    <t>06.01.2022 11:13:54</t>
  </si>
  <si>
    <t>SALMAN KÖYÜ TR-1 35-21-L00076_953357840_953357840</t>
  </si>
  <si>
    <t>12.01.2022 13:16:11</t>
  </si>
  <si>
    <t>12.01.2022 16:01:25</t>
  </si>
  <si>
    <t>K-4211 35-07-K04211_TRAFO K03_48330819</t>
  </si>
  <si>
    <t>20.01.2022 06:06:45</t>
  </si>
  <si>
    <t>20.01.2022 09:26:40</t>
  </si>
  <si>
    <t>YUKARIKIRIKLAR TR-1 35-16-M00063_35-16-M00063_2352834</t>
  </si>
  <si>
    <t>12.01.2022 22:46:34</t>
  </si>
  <si>
    <t>13.01.2022 03:19:53</t>
  </si>
  <si>
    <t>30.01.2022 20:01:26</t>
  </si>
  <si>
    <t>30.01.2022 21:48:03</t>
  </si>
  <si>
    <t>K-1942 35-09-K01942_35-09-K01942_45349181</t>
  </si>
  <si>
    <t>18.01.2022 09:11:26</t>
  </si>
  <si>
    <t>18.01.2022 19:09:00</t>
  </si>
  <si>
    <t>ZEYTİNDAĞ TR-3 35-16-M00005_953328675_953328675</t>
  </si>
  <si>
    <t>14.01.2022 08:29:25</t>
  </si>
  <si>
    <t>14.01.2022 10:13:44</t>
  </si>
  <si>
    <t>DM-1/TR-8 URLA 35-19-M00466_956678698_956678698</t>
  </si>
  <si>
    <t>21.01.2022 14:07:06</t>
  </si>
  <si>
    <t>21.01.2022 17:41:36</t>
  </si>
  <si>
    <t>BOSTANLI KÜME EVLERİ TR-2/95-A 45-83-M00693_95000002106_95000002106</t>
  </si>
  <si>
    <t>17.01.2022 18:18:05</t>
  </si>
  <si>
    <t>17.01.2022 18:59:38</t>
  </si>
  <si>
    <t>İĞDECİK TR-3 45-71-M00080_953203717_953203717</t>
  </si>
  <si>
    <t>28.01.2022 13:08:43</t>
  </si>
  <si>
    <t>28.01.2022 16:55:14</t>
  </si>
  <si>
    <t>L-211 35-18-L00211_950465279_950465279</t>
  </si>
  <si>
    <t>28.01.2022 15:53:50</t>
  </si>
  <si>
    <t>28.01.2022 16:47:54</t>
  </si>
  <si>
    <t>TR-1/83 KAPTANOĞLU DM 45-83-M00083_48103956_56384425_56384425</t>
  </si>
  <si>
    <t>17.01.2022 10:34:00</t>
  </si>
  <si>
    <t>17.01.2022 11:58:15</t>
  </si>
  <si>
    <t>SEYREK TR-7 KÖK 35-28-M00379_953377084_953377084</t>
  </si>
  <si>
    <t>15.01.2022 09:49:04</t>
  </si>
  <si>
    <t>15.01.2022 11:07:15</t>
  </si>
  <si>
    <t>29.01.2022 09:07:09</t>
  </si>
  <si>
    <t>29.01.2022 17:13:42</t>
  </si>
  <si>
    <t>TR-2/15-1 45-72-L00964__72373499_72373499</t>
  </si>
  <si>
    <t>12.01.2022 13:16:16</t>
  </si>
  <si>
    <t>12.01.2022 15:18:42</t>
  </si>
  <si>
    <t>K-4234 35-03-K04234_95000627530_95000627530</t>
  </si>
  <si>
    <t>17.01.2022 08:56:00</t>
  </si>
  <si>
    <t>17.01.2022 14:26:59</t>
  </si>
  <si>
    <t>KARAAĞAÇLI TR-5 45-71-M01082_C_56352475_56352475</t>
  </si>
  <si>
    <t>13.01.2022 14:25:59</t>
  </si>
  <si>
    <t>13.01.2022 23:57:21</t>
  </si>
  <si>
    <t>18.01.2022 20:51:59</t>
  </si>
  <si>
    <t>19.01.2022 00:17:02</t>
  </si>
  <si>
    <t>K-178 35-03-K00178_910158180_910158180</t>
  </si>
  <si>
    <t>12.01.2022 11:17:54</t>
  </si>
  <si>
    <t>12.01.2022 12:45:41</t>
  </si>
  <si>
    <t>DM-1/39 35-29-M00039_950342557_950342557</t>
  </si>
  <si>
    <t>28.01.2022 22:58:39</t>
  </si>
  <si>
    <t>28.01.2022 23:58:28</t>
  </si>
  <si>
    <t>GÜLBAHÇE TR-1 45-71-M00184_DAĞITIM TRAFO GÜLBAHÇE TR-1 M01_72255573</t>
  </si>
  <si>
    <t>24.01.2022 09:08:52</t>
  </si>
  <si>
    <t>24.01.2022 18:16:35</t>
  </si>
  <si>
    <t>L-96 35-18-L00096_6347564_56369522_56369522</t>
  </si>
  <si>
    <t>28.01.2022 20:54:48</t>
  </si>
  <si>
    <t>28.01.2022 21:32:35</t>
  </si>
  <si>
    <t>ÇAKMAKLI TR-3 35-17-M00354_ H_83292524</t>
  </si>
  <si>
    <t>23.01.2022 19:16:00</t>
  </si>
  <si>
    <t>23.01.2022 20:49:00</t>
  </si>
  <si>
    <t>K-2 35-01-K00002_N_56376368_56376368</t>
  </si>
  <si>
    <t>16.01.2022 17:20:59</t>
  </si>
  <si>
    <t>16.01.2022 19:35:09</t>
  </si>
  <si>
    <t>TR-109 ZEYTİNALANI 35-19-L00109_956670505_956670505</t>
  </si>
  <si>
    <t>21.01.2022 17:42:11</t>
  </si>
  <si>
    <t>21.01.2022 18:36:42</t>
  </si>
  <si>
    <t>KARAKOCA TR-1 45-71-M00978_953212661_953212661</t>
  </si>
  <si>
    <t>04.01.2022 09:44:37</t>
  </si>
  <si>
    <t>04.01.2022 11:51:12</t>
  </si>
  <si>
    <t>L-428 35-18-L00428_95001265265_95001265265</t>
  </si>
  <si>
    <t>06.01.2022 14:03:45</t>
  </si>
  <si>
    <t>06.01.2022 15:12:44</t>
  </si>
  <si>
    <t>23.01.2022 18:23:22</t>
  </si>
  <si>
    <t>23.01.2022 19:00:53</t>
  </si>
  <si>
    <t>TR-52 35-27-M00052_95000164787_95000164787</t>
  </si>
  <si>
    <t>03.01.2022 13:11:24</t>
  </si>
  <si>
    <t>03.01.2022 21:11:28</t>
  </si>
  <si>
    <t>ALİ ERİSEV GRB 35-20-L00059_9539280_56360120_56360120</t>
  </si>
  <si>
    <t>14.01.2022 09:26:12</t>
  </si>
  <si>
    <t>14.01.2022 10:15:05</t>
  </si>
  <si>
    <t>SIĞACIK DM (L-35) 35-14-M00425_A_56354115_56354115</t>
  </si>
  <si>
    <t>16.01.2022 21:58:36</t>
  </si>
  <si>
    <t>16.01.2022 23:05:40</t>
  </si>
  <si>
    <t>SIRIMLI TR-1 35-31-L00201_47875036_56379850_56379850</t>
  </si>
  <si>
    <t>09.01.2022 17:16:08</t>
  </si>
  <si>
    <t>09.01.2022 19:17:18</t>
  </si>
  <si>
    <t>M-1393 35-03-M01393_C_56364632_56364632</t>
  </si>
  <si>
    <t>01.01.2022 00:07:55</t>
  </si>
  <si>
    <t>01.01.2022 01:51:48</t>
  </si>
  <si>
    <t>SELÇİKLİ OVA MAH.TR-1 45-72-L00160_C_56391565_56391565</t>
  </si>
  <si>
    <t>16.01.2022 23:16:16</t>
  </si>
  <si>
    <t>17.01.2022 01:18:43</t>
  </si>
  <si>
    <t>SUBAŞI İM 35-26-A00002_NAİME L03_2035579</t>
  </si>
  <si>
    <t>04.01.2022 09:25:47</t>
  </si>
  <si>
    <t>K-1758 35-04-K01758_912295745_912295745</t>
  </si>
  <si>
    <t>28.01.2022 08:12:57</t>
  </si>
  <si>
    <t>28.01.2022 10:12:01</t>
  </si>
  <si>
    <t>15.01.2022 16:52:21</t>
  </si>
  <si>
    <t>15.01.2022 18:57:07</t>
  </si>
  <si>
    <t>TÜRKELLİ TR-1 35-28-M00462_B_60982116_60982116</t>
  </si>
  <si>
    <t>03.01.2022 18:07:31</t>
  </si>
  <si>
    <t>03.01.2022 18:44:34</t>
  </si>
  <si>
    <t>M-1288 35-02-M01288_910299291_910299291</t>
  </si>
  <si>
    <t>13.01.2022 17:24:55</t>
  </si>
  <si>
    <t>13.01.2022 19:19:45</t>
  </si>
  <si>
    <t>CUMHURİYET SİTESİ TR 35-30-M00280__72371985_72371985</t>
  </si>
  <si>
    <t>28.01.2022 09:02:00</t>
  </si>
  <si>
    <t>28.01.2022 09:59:06</t>
  </si>
  <si>
    <t>31.01.2022 15:38:46</t>
  </si>
  <si>
    <t>31.01.2022 16:47:55</t>
  </si>
  <si>
    <t>28.01.2022 11:32:36</t>
  </si>
  <si>
    <t>28.01.2022 12:38:10</t>
  </si>
  <si>
    <t>M-1637 35-01-M01637_915942070_915942070</t>
  </si>
  <si>
    <t>02.01.2022 20:37:53</t>
  </si>
  <si>
    <t>03.01.2022 01:22:56</t>
  </si>
  <si>
    <t>12.01.2022 20:20:59</t>
  </si>
  <si>
    <t>12.01.2022 22:18:54</t>
  </si>
  <si>
    <t>AĞAÇ İŞLERİ KÖK-2 (M-703) 35-22-M00125_KISIKKÖY(KARTAL) M02_72110798</t>
  </si>
  <si>
    <t>09.01.2022 09:26:28</t>
  </si>
  <si>
    <t>09.01.2022 10:57:00</t>
  </si>
  <si>
    <t>K-15 35-02-K00015_TRAFO-2 K02_2065996</t>
  </si>
  <si>
    <t>26.01.2022 00:48:07</t>
  </si>
  <si>
    <t>26.01.2022 01:59:00</t>
  </si>
  <si>
    <t>M-1407 35-01-M01407_911486147_911486147</t>
  </si>
  <si>
    <t>06.01.2022 15:58:06</t>
  </si>
  <si>
    <t>06.01.2022 18:11:50</t>
  </si>
  <si>
    <t>ÇOBANLAR SUBATAN TR-1 35-15-L00358_A_56371010_56371010</t>
  </si>
  <si>
    <t>11.01.2022 16:50:04</t>
  </si>
  <si>
    <t>11.01.2022 17:51:56</t>
  </si>
  <si>
    <t>EVRENOS TR-3 45-71-M01411_953239701_953239701</t>
  </si>
  <si>
    <t>20.01.2022 13:57:00</t>
  </si>
  <si>
    <t>20.01.2022 15:10:42</t>
  </si>
  <si>
    <t>M-1023 35-03-M01023_910273275_910273275</t>
  </si>
  <si>
    <t>09.01.2022 19:25:01</t>
  </si>
  <si>
    <t>09.01.2022 20:17:15</t>
  </si>
  <si>
    <t>TR-13 35-19-L00013_956683861_956683861</t>
  </si>
  <si>
    <t>16.01.2022 13:53:58</t>
  </si>
  <si>
    <t>16.01.2022 15:25:56</t>
  </si>
  <si>
    <t>25.01.2022 13:09:22</t>
  </si>
  <si>
    <t>25.01.2022 14:11:29</t>
  </si>
  <si>
    <t>TR-74 45-77-L00074_C_56395491_56395491</t>
  </si>
  <si>
    <t>04.01.2022 14:20:23</t>
  </si>
  <si>
    <t>04.01.2022 17:29:08</t>
  </si>
  <si>
    <t>ASARLIK TR-6 35-28-M00177_953376118_953376118</t>
  </si>
  <si>
    <t>14.01.2022 09:06:00</t>
  </si>
  <si>
    <t>14.01.2022 15:07:15</t>
  </si>
  <si>
    <t>K-18 35-04-K00018_35-04-K00018_2363306</t>
  </si>
  <si>
    <t>21.01.2022 16:20:40</t>
  </si>
  <si>
    <t>21.01.2022 17:11:03</t>
  </si>
  <si>
    <t>06.01.2022 17:33:04</t>
  </si>
  <si>
    <t>06.01.2022 18:23:42</t>
  </si>
  <si>
    <t>L-239 BAYKAL 35-18-L00239_C c1b_5953782</t>
  </si>
  <si>
    <t>26.01.2022 09:22:13</t>
  </si>
  <si>
    <t>26.01.2022 10:28:29</t>
  </si>
  <si>
    <t>ŞEMSİOĞLU KÖK 35-26-M00306_ÖZKAN-HAVAI HAT M03_65913717</t>
  </si>
  <si>
    <t>29.01.2022 13:18:37</t>
  </si>
  <si>
    <t>29.01.2022 14:31:09</t>
  </si>
  <si>
    <t>TR-68 ÇAYIRÇEŞME 35-19-L00068_95000649197_95000649197</t>
  </si>
  <si>
    <t>26.01.2022 19:31:40</t>
  </si>
  <si>
    <t>26.01.2022 20:28:00</t>
  </si>
  <si>
    <t>L-6 35-18-L00006_950460862_950460862</t>
  </si>
  <si>
    <t>31.01.2022 16:55:18</t>
  </si>
  <si>
    <t>31.01.2022 18:40:04</t>
  </si>
  <si>
    <t>M-2716 35-04-M02716_35-04-M02716_65584473</t>
  </si>
  <si>
    <t>25.01.2022 09:52:18</t>
  </si>
  <si>
    <t>25.01.2022 16:44:38</t>
  </si>
  <si>
    <t>KIZILCAAVLU TR-1 35-29-L00565_950346603_950346603</t>
  </si>
  <si>
    <t>12.01.2022 07:37:00</t>
  </si>
  <si>
    <t>12.01.2022 09:11:00</t>
  </si>
  <si>
    <t>ARMUTLU TR-21 35-27-M00615_35-27-M00615_2361050</t>
  </si>
  <si>
    <t>12.01.2022 16:59:18</t>
  </si>
  <si>
    <t>12.01.2022 19:09:00</t>
  </si>
  <si>
    <t>DUMANLAR KÖK 45-81-M00044_HatBaşıAyırıcı_73215482 M03_73215482</t>
  </si>
  <si>
    <t>08.01.2022 12:45:57</t>
  </si>
  <si>
    <t>08.01.2022 14:22:27</t>
  </si>
  <si>
    <t>YENİ FOÇA TR-10 35-23-M00010_DAĞITIM TRAFO YENİFOÇA TR-10 M06_2114759</t>
  </si>
  <si>
    <t>18.01.2022 22:28:00</t>
  </si>
  <si>
    <t>18.01.2022 22:37:43</t>
  </si>
  <si>
    <t>26.01.2022 21:38:11</t>
  </si>
  <si>
    <t>26.01.2022 23:46:27</t>
  </si>
  <si>
    <t>YAHŞELLİ DM-5 35-28-M00882_EMİRALEM SULAMA M10_66811804</t>
  </si>
  <si>
    <t>29.01.2022 05:02:06</t>
  </si>
  <si>
    <t>29.01.2022 06:51:56</t>
  </si>
  <si>
    <t>KOYUNDERE TR-11 35-28-M00157_DAĞITIM TRAFO KOYUNDERE TR-11 M01_66527561</t>
  </si>
  <si>
    <t>27.01.2022 09:35:40</t>
  </si>
  <si>
    <t>27.01.2022 13:48:21</t>
  </si>
  <si>
    <t>K-476 35-04-K00476_99032135_99032135</t>
  </si>
  <si>
    <t>05.01.2022 15:56:22</t>
  </si>
  <si>
    <t>05.01.2022 19:25:32</t>
  </si>
  <si>
    <t>ÇEPNİBEKTAŞ TR-1 45-83-L00300_A_56400730_56400730</t>
  </si>
  <si>
    <t>18.01.2022 08:23:21</t>
  </si>
  <si>
    <t>18.01.2022 10:16:13</t>
  </si>
  <si>
    <t>SAİP KÖYÜ TR-1 35-21-L00102_95000111180_95000111180</t>
  </si>
  <si>
    <t>14.01.2022 23:45:50</t>
  </si>
  <si>
    <t>20.01.2022 11:21:56</t>
  </si>
  <si>
    <t>20.01.2022 14:00:00</t>
  </si>
  <si>
    <t>25.01.2022 10:05:24</t>
  </si>
  <si>
    <t>25.01.2022 14:05:50</t>
  </si>
  <si>
    <t>12.01.2022 18:56:55</t>
  </si>
  <si>
    <t>12.01.2022 19:53:34</t>
  </si>
  <si>
    <t>21.01.2022 20:10:18</t>
  </si>
  <si>
    <t>21.01.2022 22:29:41</t>
  </si>
  <si>
    <t>05.01.2022 09:48:05</t>
  </si>
  <si>
    <t>05.01.2022 10:00:04</t>
  </si>
  <si>
    <t>İTOB DM 35-22-M00089_ARITMA M05_2044435</t>
  </si>
  <si>
    <t>11.01.2022 09:16:21</t>
  </si>
  <si>
    <t>11.01.2022 16:32:03</t>
  </si>
  <si>
    <t>DM-3/18 35-19-M00416_956664777_956664777</t>
  </si>
  <si>
    <t>11.01.2022 18:37:31</t>
  </si>
  <si>
    <t>11.01.2022 19:24:21</t>
  </si>
  <si>
    <t>TR-13 35-19-L00013__72372415_72372415</t>
  </si>
  <si>
    <t>15.01.2022 20:11:30</t>
  </si>
  <si>
    <t>15.01.2022 20:47:36</t>
  </si>
  <si>
    <t>TR-55 35-22-M00055_955265592_955265592</t>
  </si>
  <si>
    <t>12.01.2022 19:26:16</t>
  </si>
  <si>
    <t>12.01.2022 19:53:28</t>
  </si>
  <si>
    <t>M-1387 35-09-M01387_35-09-M01387_47608296</t>
  </si>
  <si>
    <t>11.01.2022 10:25:39</t>
  </si>
  <si>
    <t>11.01.2022 11:03:22</t>
  </si>
  <si>
    <t>19.01.2022 20:26:16</t>
  </si>
  <si>
    <t>19.01.2022 21:36:45</t>
  </si>
  <si>
    <t>M-1212 35-02-M01212_913624049_913624049</t>
  </si>
  <si>
    <t>13.01.2022 13:50:43</t>
  </si>
  <si>
    <t>13.01.2022 14:37:35</t>
  </si>
  <si>
    <t>L-39 35-14-L00039_95000491247_95000491247</t>
  </si>
  <si>
    <t>24.01.2022 14:09:58</t>
  </si>
  <si>
    <t>24.01.2022 21:20:19</t>
  </si>
  <si>
    <t>20.01.2022 15:45:43</t>
  </si>
  <si>
    <t>20.01.2022 15:54:52</t>
  </si>
  <si>
    <t>M-2308 REYSAŞ DEPOLARI TR 35-22-M00813_M-899 ÇIKIŞ M02_2119814</t>
  </si>
  <si>
    <t>13.01.2022 11:06:43</t>
  </si>
  <si>
    <t>13.01.2022 11:25:28</t>
  </si>
  <si>
    <t>SEYREK TR-2/1 35-28-M00378_95000047003_95000047003</t>
  </si>
  <si>
    <t>30.01.2022 18:56:50</t>
  </si>
  <si>
    <t>30.01.2022 19:50:28</t>
  </si>
  <si>
    <t>SARPINCIK TR-1 35-21-L00070_DIREK TIPI TRAFO HUCRESI H01_2084983</t>
  </si>
  <si>
    <t>12.01.2022 15:17:58</t>
  </si>
  <si>
    <t>12.01.2022 17:36:30</t>
  </si>
  <si>
    <t>18.01.2022 18:33:50</t>
  </si>
  <si>
    <t>18.01.2022 19:56:42</t>
  </si>
  <si>
    <t>TR-153 35-26-M00153_956613673_956613673</t>
  </si>
  <si>
    <t>14.01.2022 19:58:48</t>
  </si>
  <si>
    <t>14.01.2022 23:41:04</t>
  </si>
  <si>
    <t>POLYAK TR-2 35-30-L00133_A_56403775_56403775</t>
  </si>
  <si>
    <t>01.01.2022 13:51:34</t>
  </si>
  <si>
    <t>01.01.2022 14:50:50</t>
  </si>
  <si>
    <t>L-245 35-18-L00245_A_56377236_56377236</t>
  </si>
  <si>
    <t>07.01.2022 17:36:04</t>
  </si>
  <si>
    <t>07.01.2022 20:46:36</t>
  </si>
  <si>
    <t>20.01.2022 16:32:50</t>
  </si>
  <si>
    <t>20.01.2022 22:13:00</t>
  </si>
  <si>
    <t>KAVAKLIDERE TR-15 45-73-M00314_45-73-M00314_2368898</t>
  </si>
  <si>
    <t>26.01.2022 18:29:48</t>
  </si>
  <si>
    <t>26.01.2022 19:14:50</t>
  </si>
  <si>
    <t>DERE MAH. TR-1 45-76-M00156_B_56386579_56386579</t>
  </si>
  <si>
    <t>13.01.2022 10:25:04</t>
  </si>
  <si>
    <t>13.01.2022 13:01:26</t>
  </si>
  <si>
    <t>K-405 35-02-K00405_C_56371268_56371268</t>
  </si>
  <si>
    <t>03.01.2022 02:36:00</t>
  </si>
  <si>
    <t>03.01.2022 03:06:41</t>
  </si>
  <si>
    <t>TR-56 CEPHANELİK 35-19-L00056_956662811_956662811</t>
  </si>
  <si>
    <t>17.01.2022 16:08:20</t>
  </si>
  <si>
    <t>17.01.2022 19:48:39</t>
  </si>
  <si>
    <t>K-231 35-01-K00231_C_56375627_56375627</t>
  </si>
  <si>
    <t>23.01.2022 13:11:38</t>
  </si>
  <si>
    <t>23.01.2022 19:57:01</t>
  </si>
  <si>
    <t>GEDİK KATRANDERE TR-2 35-31-L00133_DIREK TIPI TRAFO HUCRESI H01_2050103</t>
  </si>
  <si>
    <t>25.01.2022 18:15:32</t>
  </si>
  <si>
    <t>M-1465 35-03-M01465_DIREK TIPI TRAFO HUCRESI H01_2070530</t>
  </si>
  <si>
    <t>25.01.2022 16:32:46</t>
  </si>
  <si>
    <t>26.01.2022 00:43:11</t>
  </si>
  <si>
    <t>HAMİDİYE ÇOMAKLIDAMLARI TR-3 45-77-L00122_DIREK TIPI TRAFO HUCRESI H01_2056355</t>
  </si>
  <si>
    <t>09.01.2022 10:08:18</t>
  </si>
  <si>
    <t>09.01.2022 14:55:00</t>
  </si>
  <si>
    <t>K-2013 35-08-K02013_910451748_910451748</t>
  </si>
  <si>
    <t>01.01.2022 20:38:50</t>
  </si>
  <si>
    <t>01.01.2022 22:34:15</t>
  </si>
  <si>
    <t>MENDERES DM-2/TR-1 35-22-M00300_DAĞITIM TRAFO MENDERES DM-2/TR-1 M23_2096182</t>
  </si>
  <si>
    <t>18.01.2022 02:36:00</t>
  </si>
  <si>
    <t>18.01.2022 03:51:09</t>
  </si>
  <si>
    <t>TR-82 35-17-M00082__56394498_56394498</t>
  </si>
  <si>
    <t>14.01.2022 09:18:00</t>
  </si>
  <si>
    <t>14.01.2022 09:39:33</t>
  </si>
  <si>
    <t>K-4785 35-02-K04785_B_60984176_60984176</t>
  </si>
  <si>
    <t>14.01.2022 20:14:11</t>
  </si>
  <si>
    <t>14.01.2022 22:02:10</t>
  </si>
  <si>
    <t>MANİSA TM-1 45-71-A00001_DONANIMLI YEDEK M05_2059995</t>
  </si>
  <si>
    <t>24.01.2022 16:54:17</t>
  </si>
  <si>
    <t>24.01.2022 17:00:00</t>
  </si>
  <si>
    <t>TURGUTALP TR-2 45-82-M00052_945529025_945529025</t>
  </si>
  <si>
    <t>26.01.2022 22:24:00</t>
  </si>
  <si>
    <t>26.01.2022 23:08:05</t>
  </si>
  <si>
    <t>KARABURUN TR-2 35-21-L00014_C_56357699_56357699</t>
  </si>
  <si>
    <t>12.01.2022 21:12:46</t>
  </si>
  <si>
    <t>12.01.2022 23:48:13</t>
  </si>
  <si>
    <t>HELVACI DM-2 35-17-M00359_HATUNDERE M03_66476619</t>
  </si>
  <si>
    <t>13.01.2022 21:24:31</t>
  </si>
  <si>
    <t>13.01.2022 22:36:00</t>
  </si>
  <si>
    <t>KARGIN KÖK 45-71-M00095_AYTEKİNLER ESKİ HARMANDALI M07_2076259</t>
  </si>
  <si>
    <t>06.01.2022 16:36:25</t>
  </si>
  <si>
    <t>06.01.2022 16:36:55</t>
  </si>
  <si>
    <t>GÖRDES TR-6 45-75-M00006_C c2_42660145</t>
  </si>
  <si>
    <t>30.01.2022 11:00:56</t>
  </si>
  <si>
    <t>30.01.2022 12:42:50</t>
  </si>
  <si>
    <t>TR-55 KÖK 35-19-M00055_İM-2/TR-2(TR-292) L02_76783895</t>
  </si>
  <si>
    <t>10.01.2022 20:33:16</t>
  </si>
  <si>
    <t>10.01.2022 21:45:27</t>
  </si>
  <si>
    <t>M-2774 35-02-M02774_DAĞITIM TRAFOSU M01_81733248</t>
  </si>
  <si>
    <t>01.01.2022 17:25:32</t>
  </si>
  <si>
    <t>01.01.2022 18:18:46</t>
  </si>
  <si>
    <t>VEZİROĞLU TR-1 45-71-M01034_953216487_953216487</t>
  </si>
  <si>
    <t>20.01.2022 11:32:35</t>
  </si>
  <si>
    <t>20.01.2022 12:43:53</t>
  </si>
  <si>
    <t>ARMUTLU TR-7 35-27-M00550_HatBaşıAyırıcı_54754335 M01_54754335</t>
  </si>
  <si>
    <t>07.01.2022 12:57:20</t>
  </si>
  <si>
    <t>07.01.2022 15:40:09</t>
  </si>
  <si>
    <t>DUMANLAR KÖK 45-81-M00044_HatBaşıAyırıcı_53135093 M03_53135093</t>
  </si>
  <si>
    <t>03.01.2022 10:09:22</t>
  </si>
  <si>
    <t>03.01.2022 17:03:10</t>
  </si>
  <si>
    <t>MENEMEN İM 35-28-A00001_ULUCAK-2 M14_2311065</t>
  </si>
  <si>
    <t>08.01.2022 08:29:58</t>
  </si>
  <si>
    <t>YAĞLAR TR-3 35-31-L00421_DIREK TIPI TRAFO HUCRESI H01_2064550</t>
  </si>
  <si>
    <t>16.01.2022 06:48:29</t>
  </si>
  <si>
    <t>16.01.2022 13:13:54</t>
  </si>
  <si>
    <t>AŞAĞI YENMİŞ KÖYÜ TR2 35-27-M00387_B_56380089_56380089</t>
  </si>
  <si>
    <t>19.01.2022 22:26:08</t>
  </si>
  <si>
    <t>19.01.2022 23:40:07</t>
  </si>
  <si>
    <t>13.01.2022 01:07:29</t>
  </si>
  <si>
    <t>13.01.2022 06:18:45</t>
  </si>
  <si>
    <t>AKÖREN TR-19 KÖK 45-78-M00974_ALAŞEHİR M04_66244830</t>
  </si>
  <si>
    <t>31.01.2022 03:51:46</t>
  </si>
  <si>
    <t>31.01.2022 04:27:15</t>
  </si>
  <si>
    <t>L-99 DÜZCE TR-1 35-14-L00099_956633798_956633798</t>
  </si>
  <si>
    <t>22.01.2022 17:10:52</t>
  </si>
  <si>
    <t>22.01.2022 19:21:42</t>
  </si>
  <si>
    <t>KARAKURT TR-1 45-76-M00091_955238844_955238844</t>
  </si>
  <si>
    <t>05.01.2022 15:18:52</t>
  </si>
  <si>
    <t>05.01.2022 17:22:22</t>
  </si>
  <si>
    <t>M-2373 35-02-M02373_913608602_913608602</t>
  </si>
  <si>
    <t>10.01.2022 08:31:53</t>
  </si>
  <si>
    <t>10.01.2022 09:52:10</t>
  </si>
  <si>
    <t>ÇAMBEL TR1 35-27-M00477_915156676_915156676</t>
  </si>
  <si>
    <t>22.01.2022 12:49:40</t>
  </si>
  <si>
    <t>22.01.2022 14:17:55</t>
  </si>
  <si>
    <t>19.01.2022 19:34:00</t>
  </si>
  <si>
    <t>K-122 35-01-K00122_K-3160 K03_42881084</t>
  </si>
  <si>
    <t>08.01.2022 01:32:47</t>
  </si>
  <si>
    <t>08.01.2022 01:47:00</t>
  </si>
  <si>
    <t>K-858 35-01-K00858_DIREK TIPI TRAFO HUCRESI H01_2049365</t>
  </si>
  <si>
    <t>08.01.2022 20:50:21</t>
  </si>
  <si>
    <t>08.01.2022 22:41:54</t>
  </si>
  <si>
    <t>DM-3/19 35-19-M00019_6632590 B3_5961371</t>
  </si>
  <si>
    <t>02.01.2022 19:38:20</t>
  </si>
  <si>
    <t>02.01.2022 20:53:23</t>
  </si>
  <si>
    <t>M-250 SERES ELEKTRİK 35-09-M00250Ö_ M02_2316796</t>
  </si>
  <si>
    <t>17.01.2022 14:16:14</t>
  </si>
  <si>
    <t>SARUHANLI TR-16 45-80-M00016_956558663_956558663</t>
  </si>
  <si>
    <t>10.01.2022 18:11:23</t>
  </si>
  <si>
    <t>10.01.2022 19:35:04</t>
  </si>
  <si>
    <t>K-1193 35-07-K01193_TRAFO K03_2069646</t>
  </si>
  <si>
    <t>05.01.2022 10:13:54</t>
  </si>
  <si>
    <t>05.01.2022 15:30:31</t>
  </si>
  <si>
    <t>DİLEK TR-1 45-80-M00137_45-80-M00137_2374919</t>
  </si>
  <si>
    <t>15.01.2022 14:12:10</t>
  </si>
  <si>
    <t>15.01.2022 15:34:26</t>
  </si>
  <si>
    <t>K-1162 35-01-K01162_910739347_910739347</t>
  </si>
  <si>
    <t>26.01.2022 17:32:46</t>
  </si>
  <si>
    <t>27.01.2022 01:47:50</t>
  </si>
  <si>
    <t>L-11 PTT ÖNÜ 35-14-L00011_956643622_956643622</t>
  </si>
  <si>
    <t>01.01.2022 09:18:35</t>
  </si>
  <si>
    <t>01.01.2022 10:18:04</t>
  </si>
  <si>
    <t>PANCAR KÖK 35-26-M00891_BULGURCA OĞLANANASI M03_2123368</t>
  </si>
  <si>
    <t>31.01.2022 10:49:37</t>
  </si>
  <si>
    <t>31.01.2022 11:40:04</t>
  </si>
  <si>
    <t>SASKO SİTESİ TR-1 35-21-L00211_35-21-L00211_2350039</t>
  </si>
  <si>
    <t>21.01.2022 21:35:36</t>
  </si>
  <si>
    <t>21.01.2022 22:38:27</t>
  </si>
  <si>
    <t>L-93 ULAMIŞ MEYDAN 35-14-L00093_956633682_956633682</t>
  </si>
  <si>
    <t>04.01.2022 16:17:35</t>
  </si>
  <si>
    <t>04.01.2022 18:48:34</t>
  </si>
  <si>
    <t>TR-1/15 45-72-M00015_49742968 b2_49745810</t>
  </si>
  <si>
    <t>07.01.2022 15:58:22</t>
  </si>
  <si>
    <t>07.01.2022 18:23:23</t>
  </si>
  <si>
    <t>L-301 ÇARK 35-18-L00301_950453388_950453388</t>
  </si>
  <si>
    <t>26.01.2022 17:01:53</t>
  </si>
  <si>
    <t>26.01.2022 21:45:49</t>
  </si>
  <si>
    <t>KARAAĞAÇLI TR-3 45-71-M01083_B_56353028_56353028</t>
  </si>
  <si>
    <t>16.01.2022 18:01:10</t>
  </si>
  <si>
    <t>16.01.2022 20:12:57</t>
  </si>
  <si>
    <t>ÇOBANLAR SUBATAN TR-1 35-15-L00358_35-15-L00358_2365314</t>
  </si>
  <si>
    <t>18.01.2022 11:23:47</t>
  </si>
  <si>
    <t>18.01.2022 16:27:56</t>
  </si>
  <si>
    <t>K-823 35-03-K00823_35-03-K00823_2355419</t>
  </si>
  <si>
    <t>16.01.2022 09:21:26</t>
  </si>
  <si>
    <t>16.01.2022 12:50:52</t>
  </si>
  <si>
    <t>_49382013_56407619_56407619</t>
  </si>
  <si>
    <t>12.01.2022 18:59:10</t>
  </si>
  <si>
    <t>12.01.2022 19:46:19</t>
  </si>
  <si>
    <t>YANIKKÖY TR-1 35-28-M00215_B_56376906_56376906</t>
  </si>
  <si>
    <t>13.01.2022 13:26:22</t>
  </si>
  <si>
    <t>13.01.2022 14:39:44</t>
  </si>
  <si>
    <t>L-319 BAHÇELİEVLER-2 35-18-L00319_950449579_950449579</t>
  </si>
  <si>
    <t>17.01.2022 16:50:59</t>
  </si>
  <si>
    <t>17.01.2022 19:29:23</t>
  </si>
  <si>
    <t>KARABURUN İM 35-21-A00001_HatBaşıAyırıcı_53138019 L02_53138019</t>
  </si>
  <si>
    <t>13.01.2022 13:01:16</t>
  </si>
  <si>
    <t>13.01.2022 19:14:15</t>
  </si>
  <si>
    <t>TR-337 35-19-L00371_TR-337 DAHİLİ TRAFO M03_81706230</t>
  </si>
  <si>
    <t>31.01.2022 10:02:23</t>
  </si>
  <si>
    <t>31.01.2022 11:12:53</t>
  </si>
  <si>
    <t>TR-1/14-A 45-72-M00098_956527361_956527361</t>
  </si>
  <si>
    <t>18.01.2022 17:27:57</t>
  </si>
  <si>
    <t>18.01.2022 19:00:31</t>
  </si>
  <si>
    <t>TR-104 ZEYTİNALANI 35-19-L00104_C_56373259_56373259</t>
  </si>
  <si>
    <t>14.01.2022 19:02:52</t>
  </si>
  <si>
    <t>14.01.2022 22:38:51</t>
  </si>
  <si>
    <t>GÜLBAHÇE TR-12 35-19-L00168_956670855_956670855</t>
  </si>
  <si>
    <t>26.01.2022 20:25:25</t>
  </si>
  <si>
    <t>26.01.2022 22:42:33</t>
  </si>
  <si>
    <t>KARAAHMETLİ TR-1 45-71-M01704_43171458_56399559_56399559</t>
  </si>
  <si>
    <t>12.01.2022 19:57:00</t>
  </si>
  <si>
    <t>12.01.2022 21:44:23</t>
  </si>
  <si>
    <t>TR-111 35-16-L00111__75354468_75354468</t>
  </si>
  <si>
    <t>26.01.2022 12:48:21</t>
  </si>
  <si>
    <t>26.01.2022 14:14:28</t>
  </si>
  <si>
    <t>L-633 35-18-L00633_950463469_950463469</t>
  </si>
  <si>
    <t>12.01.2022 13:45:13</t>
  </si>
  <si>
    <t>12.01.2022 19:24:14</t>
  </si>
  <si>
    <t>ÜÇPINAR DM 45-71-M00183_ÜÇPINAR M08_72249133</t>
  </si>
  <si>
    <t>08.01.2022 22:50:13</t>
  </si>
  <si>
    <t>08.01.2022 22:59:00</t>
  </si>
  <si>
    <t>L-179 35-18-L00179_950437604_950437604</t>
  </si>
  <si>
    <t>25.01.2022 18:05:59</t>
  </si>
  <si>
    <t>25.01.2022 19:25:13</t>
  </si>
  <si>
    <t>ÇATALOLUK DM 45-74-M00227_HatBaşıAyırıcı_77952822 M03_77952822</t>
  </si>
  <si>
    <t>01.01.2022 14:43:19</t>
  </si>
  <si>
    <t>01.01.2022 14:43:59</t>
  </si>
  <si>
    <t>SELENDİ TR-25 45-81-M00025_945624863_945624863</t>
  </si>
  <si>
    <t>29.01.2022 18:44:26</t>
  </si>
  <si>
    <t>29.01.2022 19:51:03</t>
  </si>
  <si>
    <t>TR-27 35-17-M00027_950300239_950300239</t>
  </si>
  <si>
    <t>17.01.2022 11:33:26</t>
  </si>
  <si>
    <t>17.01.2022 13:16:15</t>
  </si>
  <si>
    <t>GÜLPINAR TR-1 45-73-M01041_A_56388788_56388788</t>
  </si>
  <si>
    <t>13.01.2022 16:34:57</t>
  </si>
  <si>
    <t>13.01.2022 17:05:33</t>
  </si>
  <si>
    <t>K-4667 35-08-K04667_C C2_61482485</t>
  </si>
  <si>
    <t>28.01.2022 07:51:46</t>
  </si>
  <si>
    <t>28.01.2022 09:13:31</t>
  </si>
  <si>
    <t>YENİCEKÖY TR-1 35-15-L00426_950362488_950362488</t>
  </si>
  <si>
    <t>28.01.2022 12:55:24</t>
  </si>
  <si>
    <t>28.01.2022 14:53:03</t>
  </si>
  <si>
    <t>TR-25 35-19-L00025_956668505_956668505</t>
  </si>
  <si>
    <t>24.01.2022 21:00:22</t>
  </si>
  <si>
    <t>24.01.2022 23:03:00</t>
  </si>
  <si>
    <t>10.01.2022 20:50:00</t>
  </si>
  <si>
    <t>10.01.2022 21:16:23</t>
  </si>
  <si>
    <t>K-1424 35-04-K01424_C_56371539_56371539</t>
  </si>
  <si>
    <t>25.01.2022 05:44:30</t>
  </si>
  <si>
    <t>25.01.2022 10:28:47</t>
  </si>
  <si>
    <t>DM-21/19 (BATI SK) 45-71-M00468_953193310_953193310</t>
  </si>
  <si>
    <t>05.01.2022 15:12:00</t>
  </si>
  <si>
    <t>05.01.2022 16:57:18</t>
  </si>
  <si>
    <t>10.01.2022 08:28:08</t>
  </si>
  <si>
    <t>10.01.2022 11:37:13</t>
  </si>
  <si>
    <t>20.01.2022 10:00:00</t>
  </si>
  <si>
    <t>20.01.2022 17:45:30</t>
  </si>
  <si>
    <t>24.01.2022 01:08:00</t>
  </si>
  <si>
    <t>24.01.2022 03:05:15</t>
  </si>
  <si>
    <t>13.01.2022 12:14:49</t>
  </si>
  <si>
    <t>13.01.2022 14:12:01</t>
  </si>
  <si>
    <t>K-822 35-01-K00822_911117515_911117515</t>
  </si>
  <si>
    <t>21.01.2022 23:43:06</t>
  </si>
  <si>
    <t>22.01.2022 01:39:24</t>
  </si>
  <si>
    <t>SUBATAN TR-6 35-15-L00341_35-15-L00341_2365329</t>
  </si>
  <si>
    <t>18.01.2022 10:59:45</t>
  </si>
  <si>
    <t>18.01.2022 14:30:00</t>
  </si>
  <si>
    <t>27.01.2022 21:14:09</t>
  </si>
  <si>
    <t>27.01.2022 22:05:29</t>
  </si>
  <si>
    <t>K-2425 35-04-K02425_99349772_99349772</t>
  </si>
  <si>
    <t>12.01.2022 08:45:27</t>
  </si>
  <si>
    <t>12.01.2022 12:01:37</t>
  </si>
  <si>
    <t>ESKİOBA TR-1 35-29-L00144_950338943_950338943</t>
  </si>
  <si>
    <t>23.01.2022 17:13:48</t>
  </si>
  <si>
    <t>24.01.2022 02:07:00</t>
  </si>
  <si>
    <t>TR-41 45-74-M00041_945584354_945584354</t>
  </si>
  <si>
    <t>03.01.2022 11:54:26</t>
  </si>
  <si>
    <t>03.01.2022 12:17:22</t>
  </si>
  <si>
    <t>TR-140 35-16-L00140_953352037_953352037</t>
  </si>
  <si>
    <t>25.01.2022 11:56:22</t>
  </si>
  <si>
    <t>25.01.2022 13:15:36</t>
  </si>
  <si>
    <t>SOMA TR-11 45-82-M00011_945541058_945541058</t>
  </si>
  <si>
    <t>21.01.2022 17:47:58</t>
  </si>
  <si>
    <t>21.01.2022 19:38:02</t>
  </si>
  <si>
    <t>BALABANLI TR-1 35-15-L00965_95000114261_95000114261</t>
  </si>
  <si>
    <t>09.01.2022 12:43:33</t>
  </si>
  <si>
    <t>09.01.2022 14:27:19</t>
  </si>
  <si>
    <t>26.01.2022 09:40:27</t>
  </si>
  <si>
    <t>26.01.2022 11:07:18</t>
  </si>
  <si>
    <t>K-724 35-01-K00724_911438887_911438887</t>
  </si>
  <si>
    <t>10.01.2022 12:04:00</t>
  </si>
  <si>
    <t>10.01.2022 18:16:38</t>
  </si>
  <si>
    <t>M-2547 35-09-M02547_97659219_97659219</t>
  </si>
  <si>
    <t>24.01.2022 16:40:48</t>
  </si>
  <si>
    <t>24.01.2022 18:23:14</t>
  </si>
  <si>
    <t>K-3603 35-01-K03603_B_56375769_56375769</t>
  </si>
  <si>
    <t>20.01.2022 18:16:48</t>
  </si>
  <si>
    <t>20.01.2022 19:06:33</t>
  </si>
  <si>
    <t>DEMİRCİLİ TR-1 35-19-M00211_956692766_956692766</t>
  </si>
  <si>
    <t>12.01.2022 18:12:52</t>
  </si>
  <si>
    <t>12.01.2022 22:48:36</t>
  </si>
  <si>
    <t>TR-20 35-27-M00020_912513215_912513215</t>
  </si>
  <si>
    <t>09.01.2022 13:18:59</t>
  </si>
  <si>
    <t>09.01.2022 15:15:24</t>
  </si>
  <si>
    <t>K-4234 35-03-K04234_910479142_910479142</t>
  </si>
  <si>
    <t>13.01.2022 18:12:51</t>
  </si>
  <si>
    <t>13.01.2022 20:23:16</t>
  </si>
  <si>
    <t>K-1023 35-03-K01023_910848628_910848628</t>
  </si>
  <si>
    <t>07.01.2022 10:27:44</t>
  </si>
  <si>
    <t>07.01.2022 14:41:41</t>
  </si>
  <si>
    <t>TR-10 35-32-L00010_946412654_946412654</t>
  </si>
  <si>
    <t>12.01.2022 17:42:00</t>
  </si>
  <si>
    <t>12.01.2022 18:12:30</t>
  </si>
  <si>
    <t>11.01.2022 10:43:18</t>
  </si>
  <si>
    <t>11.01.2022 11:53:23</t>
  </si>
  <si>
    <t>K-938 35-02-K00938_C_56366275_56366275</t>
  </si>
  <si>
    <t>28.01.2022 10:42:25</t>
  </si>
  <si>
    <t>28.01.2022 11:56:10</t>
  </si>
  <si>
    <t>24.01.2022 23:31:43</t>
  </si>
  <si>
    <t>24.01.2022 23:48:47</t>
  </si>
  <si>
    <t>TR-117 35-16-L00117_47584254_56353127_56353127</t>
  </si>
  <si>
    <t>02.01.2022 18:38:47</t>
  </si>
  <si>
    <t>02.01.2022 19:29:15</t>
  </si>
  <si>
    <t>GÖRECE TR-2 35-22-M00128_956447030_956447030</t>
  </si>
  <si>
    <t>22.01.2022 10:26:04</t>
  </si>
  <si>
    <t>22.01.2022 12:16:43</t>
  </si>
  <si>
    <t>YENİ HARMANDALI TR-1 45-71-M00893_953215971_953215971</t>
  </si>
  <si>
    <t>26.01.2022 11:37:00</t>
  </si>
  <si>
    <t>26.01.2022 15:49:45</t>
  </si>
  <si>
    <t>MAHMUT YILDIZDAĞ SULAMA GRUBU TR 35-27-M00536_C_56383592_56383592</t>
  </si>
  <si>
    <t>05.01.2022 00:29:00</t>
  </si>
  <si>
    <t>05.01.2022 00:53:08</t>
  </si>
  <si>
    <t>K-1174 35-01-K01174_912073602_912073602</t>
  </si>
  <si>
    <t>24.01.2022 09:35:45</t>
  </si>
  <si>
    <t>24.01.2022 10:38:38</t>
  </si>
  <si>
    <t>GEDİK TR-1 35-31-L00135_47845281_56391875_56391875</t>
  </si>
  <si>
    <t>24.01.2022 22:18:52</t>
  </si>
  <si>
    <t>25.01.2022 02:01:22</t>
  </si>
  <si>
    <t>17.01.2022 10:04:26</t>
  </si>
  <si>
    <t>17.01.2022 11:19:13</t>
  </si>
  <si>
    <t>13.01.2022 18:15:25</t>
  </si>
  <si>
    <t>13.01.2022 19:56:25</t>
  </si>
  <si>
    <t>ALMAK TM 35-17-A00003_HatBaşıAyırıcı_65314110 M28_65314110</t>
  </si>
  <si>
    <t>23.01.2022 10:13:21</t>
  </si>
  <si>
    <t>23.01.2022 11:29:27</t>
  </si>
  <si>
    <t>K-32 35-01-K00032_912139699_912139699</t>
  </si>
  <si>
    <t>24.01.2022 09:48:43</t>
  </si>
  <si>
    <t>24.01.2022 14:46:37</t>
  </si>
  <si>
    <t>07.01.2022 09:53:58</t>
  </si>
  <si>
    <t>07.01.2022 17:17:34</t>
  </si>
  <si>
    <t>EMİN EROL SLM GRB TR 35-27-M00681_B_56356216_56356216</t>
  </si>
  <si>
    <t>AG Travers Arızası</t>
  </si>
  <si>
    <t>15.01.2022 11:53:00</t>
  </si>
  <si>
    <t>15.01.2022 13:09:36</t>
  </si>
  <si>
    <t>M-1289 35-02-M01289_910522516_910522516</t>
  </si>
  <si>
    <t>24.01.2022 21:32:59</t>
  </si>
  <si>
    <t>24.01.2022 22:10:01</t>
  </si>
  <si>
    <t>GÜMÜLDÜR DM 35-25-M00100_DM-6/1 M15_2054398</t>
  </si>
  <si>
    <t>08.01.2022 14:23:19</t>
  </si>
  <si>
    <t>08.01.2022 14:29:14</t>
  </si>
  <si>
    <t>ASLANLAR TR-5 35-26-L00406_57784423_60984499_60984499</t>
  </si>
  <si>
    <t>03.01.2022 19:57:59</t>
  </si>
  <si>
    <t>03.01.2022 20:29:56</t>
  </si>
  <si>
    <t>MADEN KÖK 45-83-M00128_İZZETTİN M03_47316671</t>
  </si>
  <si>
    <t>18.01.2022 08:53:00</t>
  </si>
  <si>
    <t>18.01.2022 10:58:03</t>
  </si>
  <si>
    <t>TR-92 45-78-L00092__65509732_65509732</t>
  </si>
  <si>
    <t>14.01.2022 12:14:00</t>
  </si>
  <si>
    <t>14.01.2022 14:41:03</t>
  </si>
  <si>
    <t>ŞEMSİOĞLU KÖK 35-26-M00306_ÖZKAN-HAVAI HAT M03_65913818</t>
  </si>
  <si>
    <t>23.01.2022 09:57:20</t>
  </si>
  <si>
    <t>23.01.2022 10:34:44</t>
  </si>
  <si>
    <t>K-4040 35-02-K04040_A A1_5793344</t>
  </si>
  <si>
    <t>19.01.2022 06:29:40</t>
  </si>
  <si>
    <t>19.01.2022 12:36:41</t>
  </si>
  <si>
    <t>25.01.2022 15:38:11</t>
  </si>
  <si>
    <t>25.01.2022 20:43:20</t>
  </si>
  <si>
    <t>KINIK ORGANİZE DM 35-24-M00208_KOCAÖMERLİ KÖYLER M13_83158733</t>
  </si>
  <si>
    <t>08.01.2022 13:20:17</t>
  </si>
  <si>
    <t>08.01.2022 13:59:40</t>
  </si>
  <si>
    <t>30.01.2022 14:20:51</t>
  </si>
  <si>
    <t>30.01.2022 17:04:51</t>
  </si>
  <si>
    <t>K-270 35-01-K00270_910600274_910600274</t>
  </si>
  <si>
    <t>19.01.2022 00:05:10</t>
  </si>
  <si>
    <t>19.01.2022 01:14:28</t>
  </si>
  <si>
    <t>K-1865 35-09-K01865_97711778_97711778</t>
  </si>
  <si>
    <t>29.01.2022 13:51:46</t>
  </si>
  <si>
    <t>29.01.2022 18:42:25</t>
  </si>
  <si>
    <t>AŞAĞIÇOBANİSA KÖK 45-71-M00096_İSTASYON KABİN M05_2321777</t>
  </si>
  <si>
    <t>21.01.2022 16:18:24</t>
  </si>
  <si>
    <t>21.01.2022 17:45:52</t>
  </si>
  <si>
    <t>BİRGİ DM 35-15-L01013_CEVİZALAN L05_67562292</t>
  </si>
  <si>
    <t>12.01.2022 09:54:11</t>
  </si>
  <si>
    <t>12.01.2022 09:57:09</t>
  </si>
  <si>
    <t>DM-2/2 35-28-M00128_35-28-M00128_83507446</t>
  </si>
  <si>
    <t>17.01.2022 09:39:09</t>
  </si>
  <si>
    <t>17.01.2022 11:17:23</t>
  </si>
  <si>
    <t>23.01.2022 12:31:21</t>
  </si>
  <si>
    <t>23.01.2022 14:02:07</t>
  </si>
  <si>
    <t>TR-149 35-16-L00149_A_56371097_56371097</t>
  </si>
  <si>
    <t>12.01.2022 10:55:44</t>
  </si>
  <si>
    <t>12.01.2022 12:35:20</t>
  </si>
  <si>
    <t>TR-140 35-19-L00140_35-19-L00140_2350427</t>
  </si>
  <si>
    <t>25.01.2022 00:07:04</t>
  </si>
  <si>
    <t>25.01.2022 01:06:11</t>
  </si>
  <si>
    <t>K-3943 35-07-K03943_K-3944 K03_48412754</t>
  </si>
  <si>
    <t>24.01.2022 09:03:47</t>
  </si>
  <si>
    <t>24.01.2022 18:52:00</t>
  </si>
  <si>
    <t>IŞIKLAR TR-1 35-29-L00088_A_56360638_56360638</t>
  </si>
  <si>
    <t>25.01.2022 14:12:37</t>
  </si>
  <si>
    <t>25.01.2022 19:50:40</t>
  </si>
  <si>
    <t>L-316 YALIKENT 35-18-L00316_950449312_950449312</t>
  </si>
  <si>
    <t>15.01.2022 10:37:48</t>
  </si>
  <si>
    <t>15.01.2022 11:59:18</t>
  </si>
  <si>
    <t>KIRKÖY TOPRAKLIK TR-10 35-31-L00472_35-31-L00472_72253067</t>
  </si>
  <si>
    <t>17.01.2022 09:09:34</t>
  </si>
  <si>
    <t>17.01.2022 16:53:15</t>
  </si>
  <si>
    <t>MURADİYE TR-1 İSTASYON KABİN 45-71-M00192_E_56380100_56380100</t>
  </si>
  <si>
    <t>05.01.2022 09:49:28</t>
  </si>
  <si>
    <t>05.01.2022 12:38:03</t>
  </si>
  <si>
    <t>DM-9/10 45-71-M01168_953247076_953247076</t>
  </si>
  <si>
    <t>12.01.2022 00:30:00</t>
  </si>
  <si>
    <t>12.01.2022 03:12:48</t>
  </si>
  <si>
    <t>YAHŞELLİ KÖK 35-28-M00293_EMİRALEM M03_66582307</t>
  </si>
  <si>
    <t>08.01.2022 14:53:37</t>
  </si>
  <si>
    <t>08.01.2022 16:04:00</t>
  </si>
  <si>
    <t>TR-9(M-709) 35-30-M00709_A A03_79526203</t>
  </si>
  <si>
    <t>25.01.2022 13:18:12</t>
  </si>
  <si>
    <t>25.01.2022 14:10:19</t>
  </si>
  <si>
    <t>ALGÜN SİTESİ TR 35-30-M00026__75483177_75483177</t>
  </si>
  <si>
    <t>13.01.2022 17:04:05</t>
  </si>
  <si>
    <t>14.01.2022 02:26:50</t>
  </si>
  <si>
    <t>18.01.2022 09:56:33</t>
  </si>
  <si>
    <t>18.01.2022 11:35:49</t>
  </si>
  <si>
    <t>ARDIÇ MAHALLESİ TR-17 35-21-L00128_953361672_953361672</t>
  </si>
  <si>
    <t>26.01.2022 13:22:05</t>
  </si>
  <si>
    <t>26.01.2022 15:59:20</t>
  </si>
  <si>
    <t>06.01.2022 09:17:39</t>
  </si>
  <si>
    <t>06.01.2022 16:30:51</t>
  </si>
  <si>
    <t>KARABURUN BOZKÖY 35-21-L00053_953361302_953361302</t>
  </si>
  <si>
    <t>14.01.2022 11:37:19</t>
  </si>
  <si>
    <t>14.01.2022 15:02:21</t>
  </si>
  <si>
    <t>SELÇİKLİ OVA MAH.TR-2 45-72-L00157_B_56392894_56392894</t>
  </si>
  <si>
    <t>06.01.2022 11:18:27</t>
  </si>
  <si>
    <t>06.01.2022 15:49:40</t>
  </si>
  <si>
    <t>K-1468 35-03-K01468_F_56374865_56374865</t>
  </si>
  <si>
    <t>15.01.2022 09:30:00</t>
  </si>
  <si>
    <t>15.01.2022 10:07:41</t>
  </si>
  <si>
    <t>K-3874 35-01-K03874_912179128_912179128</t>
  </si>
  <si>
    <t>13.01.2022 20:13:32</t>
  </si>
  <si>
    <t>13.01.2022 21:07:04</t>
  </si>
  <si>
    <t>UZUNALAN TR-1 45-72-M00212_B_56407682_56407682</t>
  </si>
  <si>
    <t>16.01.2022 10:27:27</t>
  </si>
  <si>
    <t>16.01.2022 15:31:32</t>
  </si>
  <si>
    <t>DİKİLİ İM 35-30-A00001_ALTINOVA-2 M15_72357038</t>
  </si>
  <si>
    <t>17.01.2022 11:14:00</t>
  </si>
  <si>
    <t>17.01.2022 11:48:09</t>
  </si>
  <si>
    <t>İCİKLER TR-4 45-74-M00252_İCİKLER İÇME SUYU M03_72233696</t>
  </si>
  <si>
    <t>09.01.2022 16:34:00</t>
  </si>
  <si>
    <t>09.01.2022 18:52:23</t>
  </si>
  <si>
    <t>DM08/TR19 45-73-M00065_45-73-M00065_66875871</t>
  </si>
  <si>
    <t>06.01.2022 10:06:08</t>
  </si>
  <si>
    <t>06.01.2022 11:35:03</t>
  </si>
  <si>
    <t>DEYNEKLER TR-1 45-85-M00026_45-85-M00026_2358839</t>
  </si>
  <si>
    <t>28.01.2022 12:23:34</t>
  </si>
  <si>
    <t>28.01.2022 13:18:41</t>
  </si>
  <si>
    <t>DM-1/3 GÜNEŞ YOLU TR 35-19-M00263_956684880_956684880</t>
  </si>
  <si>
    <t>11.01.2022 11:16:24</t>
  </si>
  <si>
    <t>11.01.2022 12:30:19</t>
  </si>
  <si>
    <t>DM-2/TR-2 35-13-M00059_TR-8 M03_83288115</t>
  </si>
  <si>
    <t>29.01.2022 16:50:46</t>
  </si>
  <si>
    <t>29.01.2022 19:46:00</t>
  </si>
  <si>
    <t>YELKİ TR-1 DM-2/7  (M-2341) 35-10-M02341_F F1_49593839</t>
  </si>
  <si>
    <t>27.01.2022 14:02:20</t>
  </si>
  <si>
    <t>27.01.2022 16:25:15</t>
  </si>
  <si>
    <t>TR-27 35-17-M00027_950300248_950300248</t>
  </si>
  <si>
    <t>14.01.2022 10:35:00</t>
  </si>
  <si>
    <t>14.01.2022 13:01:31</t>
  </si>
  <si>
    <t>29.01.2022 17:41:01</t>
  </si>
  <si>
    <t>29.01.2022 18:47:21</t>
  </si>
  <si>
    <t>DEVELİ TR-1 35-22-M00279_C_56358913_56358913</t>
  </si>
  <si>
    <t>08.01.2022 10:13:33</t>
  </si>
  <si>
    <t>08.01.2022 14:06:54</t>
  </si>
  <si>
    <t>TR-49 35-15-M00049_48866602_56365471_56365471</t>
  </si>
  <si>
    <t>03.01.2022 15:29:33</t>
  </si>
  <si>
    <t>03.01.2022 17:34:06</t>
  </si>
  <si>
    <t>31.01.2022 14:02:26</t>
  </si>
  <si>
    <t>31.01.2022 15:07:22</t>
  </si>
  <si>
    <t>K-3818 35-01-K03818_911046011_911046011</t>
  </si>
  <si>
    <t>08.01.2022 18:46:51</t>
  </si>
  <si>
    <t>08.01.2022 19:50:03</t>
  </si>
  <si>
    <t>TR-97 45-78-L00097_TR-98-99 ÇIKIŞI L04_61302066</t>
  </si>
  <si>
    <t>30.01.2022 11:54:33</t>
  </si>
  <si>
    <t>30.01.2022 12:26:57</t>
  </si>
  <si>
    <t>03.01.2022 15:02:26</t>
  </si>
  <si>
    <t>03.01.2022 15:33:10</t>
  </si>
  <si>
    <t>TR-107 35-26-M00107_35-26-M00107_65976163</t>
  </si>
  <si>
    <t>19.01.2022 09:11:00</t>
  </si>
  <si>
    <t>19.01.2022 10:51:32</t>
  </si>
  <si>
    <t>SOMA TR-16/1 45-82-M00016_45-82-M00016_2347145</t>
  </si>
  <si>
    <t>24.01.2022 11:02:32</t>
  </si>
  <si>
    <t>24.01.2022 11:39:13</t>
  </si>
  <si>
    <t>FOÇA JANDARMA ALAYI KÖK 35-23-M00240_YENİFOÇA 7.JANDARMA ÖZEL M02_72144150</t>
  </si>
  <si>
    <t>01.01.2022 13:58:12</t>
  </si>
  <si>
    <t>01.01.2022 14:48:50</t>
  </si>
  <si>
    <t>SANDAL TR-4 45-77-M00008_DIREK TIPI TRAFO HUCRESI H01_2055529</t>
  </si>
  <si>
    <t>12.01.2022 11:25:39</t>
  </si>
  <si>
    <t>12.01.2022 13:27:50</t>
  </si>
  <si>
    <t>K-3582 35-01-K03582_B_56378186_56378186</t>
  </si>
  <si>
    <t>16.01.2022 14:47:01</t>
  </si>
  <si>
    <t>16.01.2022 16:16:45</t>
  </si>
  <si>
    <t>MURADİYE DM-9/3 KÖK 45-71-M00642_DM-9/4 M08_2077870</t>
  </si>
  <si>
    <t>08.01.2022 18:21:09</t>
  </si>
  <si>
    <t>08.01.2022 22:15:12</t>
  </si>
  <si>
    <t>M-239 35-02-M00239_97456978_97456978</t>
  </si>
  <si>
    <t>17.01.2022 12:08:43</t>
  </si>
  <si>
    <t>17.01.2022 13:20:57</t>
  </si>
  <si>
    <t>M-1389 35-02-M01389_97811654_97811654</t>
  </si>
  <si>
    <t>18.01.2022 11:32:41</t>
  </si>
  <si>
    <t>18.01.2022 13:03:43</t>
  </si>
  <si>
    <t>SEYREK TR-7 KÖK 35-28-M00379_956333519_956333519</t>
  </si>
  <si>
    <t>06.01.2022 13:12:13</t>
  </si>
  <si>
    <t>06.01.2022 15:06:26</t>
  </si>
  <si>
    <t>TÖYKO KÖK 35-30-M00213_GÜZELEGE SİTESİ M02_2039759</t>
  </si>
  <si>
    <t>01.01.2022 13:20:59</t>
  </si>
  <si>
    <t>01.01.2022 13:33:39</t>
  </si>
  <si>
    <t>SARIGÖL TR-39 45-79-M00039_TOKİ M01_2315656</t>
  </si>
  <si>
    <t>03.01.2022 09:59:06</t>
  </si>
  <si>
    <t>03.01.2022 11:13:03</t>
  </si>
  <si>
    <t>KAYNARPINAR TR-2 35-21-L00115_A_56376249_56376249</t>
  </si>
  <si>
    <t>21.01.2022 18:43:25</t>
  </si>
  <si>
    <t>21.01.2022 20:12:09</t>
  </si>
  <si>
    <t>18.01.2022 11:53:52</t>
  </si>
  <si>
    <t>18.01.2022 13:24:00</t>
  </si>
  <si>
    <t>TR-64 GERENLİKUYU 35-15-L00064_B_56370737_56370737</t>
  </si>
  <si>
    <t>11.01.2022 12:39:27</t>
  </si>
  <si>
    <t>11.01.2022 13:47:26</t>
  </si>
  <si>
    <t>L-62 İSTUR 35-14-L00062_5838086_56377217_56377217</t>
  </si>
  <si>
    <t>07.01.2022 08:20:51</t>
  </si>
  <si>
    <t>07.01.2022 10:08:02</t>
  </si>
  <si>
    <t>21.01.2022 19:21:17</t>
  </si>
  <si>
    <t>21.01.2022 20:33:51</t>
  </si>
  <si>
    <t>26.01.2022 10:28:26</t>
  </si>
  <si>
    <t>26.01.2022 12:50:24</t>
  </si>
  <si>
    <t>ÖZİMAR-ETKİNKENT SİTESİ 35-25-M00284_95001288732_95001288732</t>
  </si>
  <si>
    <t>11.01.2022 13:20:20</t>
  </si>
  <si>
    <t>11.01.2022 18:49:54</t>
  </si>
  <si>
    <t>M-3198 (YATIRIM REZERVE) 35-01-M03198_C_56380150_56380150</t>
  </si>
  <si>
    <t>15.01.2022 08:01:00</t>
  </si>
  <si>
    <t>15.01.2022 09:06:22</t>
  </si>
  <si>
    <t>HELVACI TR-3 35-17-M00363_7819610_56393307_56393307</t>
  </si>
  <si>
    <t>12.01.2022 12:13:00</t>
  </si>
  <si>
    <t>12.01.2022 13:07:34</t>
  </si>
  <si>
    <t>İZZETTİN DOĞUSU TARIMSAL SULAMA TR-2 45-83-M00350_45-83-M00350_2362209</t>
  </si>
  <si>
    <t>04.01.2022 12:00:00</t>
  </si>
  <si>
    <t>04.01.2022 17:03:03</t>
  </si>
  <si>
    <t>KAYMAKÇI İM 35-15-A00004_ORHANGAZİ L08_2333300</t>
  </si>
  <si>
    <t>16.01.2022 12:42:00</t>
  </si>
  <si>
    <t>16.01.2022 12:52:00</t>
  </si>
  <si>
    <t>24.01.2022 09:00:34</t>
  </si>
  <si>
    <t>24.01.2022 16:58:48</t>
  </si>
  <si>
    <t>KALİTE KÖK 35-26-M00860_ONUR ACAR-ÇALIŞKANLAR M03_65889140</t>
  </si>
  <si>
    <t>11.01.2022 14:59:10</t>
  </si>
  <si>
    <t>11.01.2022 16:08:01</t>
  </si>
  <si>
    <t>17.01.2022 09:25:53</t>
  </si>
  <si>
    <t>17.01.2022 10:49:51</t>
  </si>
  <si>
    <t>10.01.2022 13:08:15</t>
  </si>
  <si>
    <t>10.01.2022 14:00:39</t>
  </si>
  <si>
    <t>TR-2/87-1 45-83-L00133_955142656_955142656</t>
  </si>
  <si>
    <t>07.01.2022 01:14:09</t>
  </si>
  <si>
    <t>07.01.2022 03:40:29</t>
  </si>
  <si>
    <t>L-5 GÖZSÜZLER 35-14-L00005_956658902_956658902</t>
  </si>
  <si>
    <t>24.01.2022 17:43:11</t>
  </si>
  <si>
    <t>24.01.2022 21:02:45</t>
  </si>
  <si>
    <t>K-495 35-01-K00495_911428566_911428566</t>
  </si>
  <si>
    <t>12.01.2022 14:54:10</t>
  </si>
  <si>
    <t>12.01.2022 18:36:37</t>
  </si>
  <si>
    <t>ILICA GIS TM 35-07-A00002_ILICA-16 K22_2313383</t>
  </si>
  <si>
    <t>31.01.2022 10:21:45</t>
  </si>
  <si>
    <t>31.01.2022 12:33:00</t>
  </si>
  <si>
    <t>SOMA A SANTRALİ İM/DM 45-82-A00001_HatBaşıAyırıcı_53136018 L14_53136018</t>
  </si>
  <si>
    <t>13.01.2022 15:34:47</t>
  </si>
  <si>
    <t>13.01.2022 19:41:06</t>
  </si>
  <si>
    <t>YARBASAN KÖK 45-74-M00119_HatBaşıAyırıcı_77952729 M02_77952729</t>
  </si>
  <si>
    <t>26.01.2022 13:55:39</t>
  </si>
  <si>
    <t>26.01.2022 15:56:22</t>
  </si>
  <si>
    <t>M-5 35-02-M00005_910048135_910048135</t>
  </si>
  <si>
    <t>22.01.2022 22:54:56</t>
  </si>
  <si>
    <t>TR-67 35-19-L00067_956666395_956666395</t>
  </si>
  <si>
    <t>19.01.2022 10:53:06</t>
  </si>
  <si>
    <t>19.01.2022 13:34:58</t>
  </si>
  <si>
    <t>DM-2/6 (DM-10) 45-71-M00276_953186496_953186496</t>
  </si>
  <si>
    <t>28.01.2022 14:14:00</t>
  </si>
  <si>
    <t>28.01.2022 19:16:27</t>
  </si>
  <si>
    <t>M-2207 DOĞANCILAR TR-3 35-03-M02207_35-03-M02207_2352524</t>
  </si>
  <si>
    <t>15.01.2022 09:54:46</t>
  </si>
  <si>
    <t>15.01.2022 13:54:22</t>
  </si>
  <si>
    <t>K-1755 35-02-K01755_DIREK TIPI TRAFO HUCRESI H01_2063111</t>
  </si>
  <si>
    <t>30.01.2022 09:30:30</t>
  </si>
  <si>
    <t>30.01.2022 17:58:38</t>
  </si>
  <si>
    <t>YENİFOÇA TR-45 35-23-M00045_A_56364399_56364399</t>
  </si>
  <si>
    <t>17.01.2022 14:28:00</t>
  </si>
  <si>
    <t>17.01.2022 15:03:08</t>
  </si>
  <si>
    <t>YİĞİTLER TR-2 35-27-L00224_97533012_97533012</t>
  </si>
  <si>
    <t>26.01.2022 15:52:27</t>
  </si>
  <si>
    <t>26.01.2022 21:03:35</t>
  </si>
  <si>
    <t>DM-14/3B 45-71-M02250_966515013_966515013</t>
  </si>
  <si>
    <t>27.01.2022 15:56:00</t>
  </si>
  <si>
    <t>27.01.2022 18:14:25</t>
  </si>
  <si>
    <t>K-4412 35-01-K04412_35-01-K04412_65825967</t>
  </si>
  <si>
    <t>19.01.2022 12:10:12</t>
  </si>
  <si>
    <t>19.01.2022 12:36:36</t>
  </si>
  <si>
    <t>KAPANCI KÖK 45-78-L00229_HASALAN L02_2108490</t>
  </si>
  <si>
    <t>01.01.2022 16:15:31</t>
  </si>
  <si>
    <t>01.01.2022 16:16:59</t>
  </si>
  <si>
    <t>ÇAMBEL TR-2 35-27-M00857_914476667_914476667</t>
  </si>
  <si>
    <t>07.01.2022 15:07:44</t>
  </si>
  <si>
    <t>07.01.2022 19:25:05</t>
  </si>
  <si>
    <t>ÇANDARLI DM-TR-20 35-30-M00020_DENİZKÖY KÖYLER M04_72352924</t>
  </si>
  <si>
    <t>13.01.2022 07:30:53</t>
  </si>
  <si>
    <t>13.01.2022 10:36:08</t>
  </si>
  <si>
    <t>20.01.2022 09:13:15</t>
  </si>
  <si>
    <t>20.01.2022 17:24:32</t>
  </si>
  <si>
    <t>23.01.2022 20:52:47</t>
  </si>
  <si>
    <t>23.01.2022 21:50:04</t>
  </si>
  <si>
    <t>L-292 35-18-L00292_B_56370487_56370487</t>
  </si>
  <si>
    <t>09.01.2022 15:40:40</t>
  </si>
  <si>
    <t>09.01.2022 17:35:23</t>
  </si>
  <si>
    <t>M-1687 35-02-M01687_D d1b_5851811</t>
  </si>
  <si>
    <t>05.01.2022 19:03:37</t>
  </si>
  <si>
    <t>06.01.2022 00:57:49</t>
  </si>
  <si>
    <t>KARAKÖY TR-1 45-72-L00275_B_65509572_65509572</t>
  </si>
  <si>
    <t>10.01.2022 10:59:00</t>
  </si>
  <si>
    <t>10.01.2022 11:52:22</t>
  </si>
  <si>
    <t>KARAOĞLANLI TR-6 45-71-M00094_953212481_953212481</t>
  </si>
  <si>
    <t>21.01.2022 18:41:01</t>
  </si>
  <si>
    <t>22.01.2022 03:41:13</t>
  </si>
  <si>
    <t>K-4234 35-03-K04234_910343327_910343327</t>
  </si>
  <si>
    <t>14.01.2022 10:45:48</t>
  </si>
  <si>
    <t>14.01.2022 12:59:28</t>
  </si>
  <si>
    <t>_950444779_950444779</t>
  </si>
  <si>
    <t>12.01.2022 14:07:27</t>
  </si>
  <si>
    <t>12.01.2022 20:19:08</t>
  </si>
  <si>
    <t>10.01.2022 09:14:31</t>
  </si>
  <si>
    <t>10.01.2022 17:32:07</t>
  </si>
  <si>
    <t>21.01.2022 18:28:35</t>
  </si>
  <si>
    <t>21.01.2022 19:46:38</t>
  </si>
  <si>
    <t>GÖZTEPE İM 35-01-A00004_TR-1 34.5 M04_2304114</t>
  </si>
  <si>
    <t>27.01.2022 10:52:00</t>
  </si>
  <si>
    <t>27.01.2022 11:00:00</t>
  </si>
  <si>
    <t>24.01.2022 09:55:01</t>
  </si>
  <si>
    <t>24.01.2022 11:48:28</t>
  </si>
  <si>
    <t>ÖDEMİŞ TM-2 35-15-A00005_ÖDEMİŞ-3 M04_2334250</t>
  </si>
  <si>
    <t>19.01.2022 08:58:37</t>
  </si>
  <si>
    <t>19.01.2022 09:15:00</t>
  </si>
  <si>
    <t>07.01.2022 12:34:00</t>
  </si>
  <si>
    <t>07.01.2022 19:22:12</t>
  </si>
  <si>
    <t>ÖREN TOPRAK SULAMA TR-5 35-27-M00775_ H_72385887</t>
  </si>
  <si>
    <t>26.01.2022 10:19:16</t>
  </si>
  <si>
    <t>26.01.2022 16:57:19</t>
  </si>
  <si>
    <t>M-1233 35-01-M01233_911483937_911483937</t>
  </si>
  <si>
    <t>24.01.2022 11:25:20</t>
  </si>
  <si>
    <t>24.01.2022 20:30:34</t>
  </si>
  <si>
    <t>M-3051 35-09-M03051_915149962_915149962</t>
  </si>
  <si>
    <t>14.01.2022 10:20:53</t>
  </si>
  <si>
    <t>14.01.2022 19:00:46</t>
  </si>
  <si>
    <t>24.01.2022 10:54:13</t>
  </si>
  <si>
    <t>24.01.2022 15:29:01</t>
  </si>
  <si>
    <t>K-1465 35-03-K01465_910033450_910033450</t>
  </si>
  <si>
    <t>21.01.2022 14:41:56</t>
  </si>
  <si>
    <t>21.01.2022 16:32:23</t>
  </si>
  <si>
    <t>17.01.2022 07:06:46</t>
  </si>
  <si>
    <t>17.01.2022 08:35:47</t>
  </si>
  <si>
    <t>K-4406 35-04-K04406_A_56371207_56371207</t>
  </si>
  <si>
    <t>23.01.2022 22:43:03</t>
  </si>
  <si>
    <t>24.01.2022 00:11:12</t>
  </si>
  <si>
    <t>K-768 35-01-K00768_910624646_910624646</t>
  </si>
  <si>
    <t>21.01.2022 15:14:20</t>
  </si>
  <si>
    <t>21.01.2022 17:34:33</t>
  </si>
  <si>
    <t>01.01.2022 11:12:22</t>
  </si>
  <si>
    <t>01.01.2022 15:15:02</t>
  </si>
  <si>
    <t>19.01.2022 09:19:49</t>
  </si>
  <si>
    <t>19.01.2022 17:30:35</t>
  </si>
  <si>
    <t>KEMER KÖYÜ TR-1 35-15-L00274_35-15-L00274_2358851</t>
  </si>
  <si>
    <t>01.01.2022 00:04:48</t>
  </si>
  <si>
    <t>01.01.2022 02:14:47</t>
  </si>
  <si>
    <t>DM4/TR-8 35-27-M00022_D D02b_49895657</t>
  </si>
  <si>
    <t>01.01.2022 10:19:07</t>
  </si>
  <si>
    <t>01.01.2022 11:10:45</t>
  </si>
  <si>
    <t>21.01.2022 17:20:46</t>
  </si>
  <si>
    <t>21.01.2022 17:42:15</t>
  </si>
  <si>
    <t>DM-7/22 35-26-M00663__56360123_56360123</t>
  </si>
  <si>
    <t>03.01.2022 14:32:10</t>
  </si>
  <si>
    <t>03.01.2022 15:51:09</t>
  </si>
  <si>
    <t>BAĞARASI TR-14 35-23-M00361_A_79385437_79385437</t>
  </si>
  <si>
    <t>19.01.2022 09:52:00</t>
  </si>
  <si>
    <t>19.01.2022 11:54:54</t>
  </si>
  <si>
    <t>26.01.2022 18:15:57</t>
  </si>
  <si>
    <t>26.01.2022 18:37:00</t>
  </si>
  <si>
    <t>K-3011 35-01-K03011_912009508_912009508</t>
  </si>
  <si>
    <t>13.01.2022 20:13:46</t>
  </si>
  <si>
    <t>14.01.2022 02:40:41</t>
  </si>
  <si>
    <t>MURADİYE DM-4 45-71-M00190_44445844_60983965_60983965</t>
  </si>
  <si>
    <t>04.01.2022 16:12:58</t>
  </si>
  <si>
    <t>04.01.2022 23:51:14</t>
  </si>
  <si>
    <t>GEMİ SÖKÜM(M-130) TR 35-17-M00130_ANADOLU M05_79389034</t>
  </si>
  <si>
    <t>07.01.2022 16:18:58</t>
  </si>
  <si>
    <t>07.01.2022 16:48:12</t>
  </si>
  <si>
    <t>YUKARI EMLAKDERE TR-1 45-71-M01032_A_56384515_56384515</t>
  </si>
  <si>
    <t>29.01.2022 13:23:00</t>
  </si>
  <si>
    <t>29.01.2022 16:35:41</t>
  </si>
  <si>
    <t>SUBAŞI İM 35-26-A00002_KIRBAŞ L01_2304031</t>
  </si>
  <si>
    <t>21.01.2022 22:34:54</t>
  </si>
  <si>
    <t>21.01.2022 23:11:25</t>
  </si>
  <si>
    <t>06.01.2022 17:34:36</t>
  </si>
  <si>
    <t>06.01.2022 18:56:52</t>
  </si>
  <si>
    <t>ASARLIK TR-6 35-28-M00177_953376634_953376634</t>
  </si>
  <si>
    <t>13.01.2022 20:36:21</t>
  </si>
  <si>
    <t>13.01.2022 23:34:00</t>
  </si>
  <si>
    <t>K-1809 35-01-K01809_R R1_5869126</t>
  </si>
  <si>
    <t>26.01.2022 16:35:49</t>
  </si>
  <si>
    <t>26.01.2022 19:21:02</t>
  </si>
  <si>
    <t>TEKELİ DM 35-22-M00088_ESKİ AHMETBEYLİ M08_48495873</t>
  </si>
  <si>
    <t>01.01.2022 16:42:12</t>
  </si>
  <si>
    <t>01.01.2022 18:11:40</t>
  </si>
  <si>
    <t>24.01.2022 08:27:22</t>
  </si>
  <si>
    <t>24.01.2022 10:19:54</t>
  </si>
  <si>
    <t>TR-2/16 45-72-L00016_B_56391569_56391569</t>
  </si>
  <si>
    <t>12.01.2022 22:52:33</t>
  </si>
  <si>
    <t>13.01.2022 00:02:15</t>
  </si>
  <si>
    <t>AŞAĞIKIRIKLAR DM 35-16-M00448_BERGAMA TM-2 GİRİŞ M15_2115979</t>
  </si>
  <si>
    <t>22.01.2022 02:33:01</t>
  </si>
  <si>
    <t>22.01.2022 02:34:52</t>
  </si>
  <si>
    <t>SEYREK TR-7 KÖK 35-28-M00379_HatBaşıAyırıcı_64536197 M04_64536197</t>
  </si>
  <si>
    <t>14.01.2022 12:49:30</t>
  </si>
  <si>
    <t>14.01.2022 13:51:29</t>
  </si>
  <si>
    <t>K-168 35-01-K00168_K-1768 K01_64661319</t>
  </si>
  <si>
    <t>06.01.2022 19:41:16</t>
  </si>
  <si>
    <t>06.01.2022 20:12:53</t>
  </si>
  <si>
    <t>09.01.2022 22:08:10</t>
  </si>
  <si>
    <t>10.01.2022 01:35:34</t>
  </si>
  <si>
    <t>ÜZÜMLÜ KAHVELER TR-1 35-15-L00477_35-15-L00477_2365857</t>
  </si>
  <si>
    <t>12.01.2022 18:08:29</t>
  </si>
  <si>
    <t>12.01.2022 21:23:01</t>
  </si>
  <si>
    <t>AKGEDİK TR-1 45-71-M01047_E_56395254_56395254</t>
  </si>
  <si>
    <t>09.01.2022 17:36:26</t>
  </si>
  <si>
    <t>09.01.2022 23:35:50</t>
  </si>
  <si>
    <t>KARKIN TR-1 45-84-M00031_955182575_955182575</t>
  </si>
  <si>
    <t>12.01.2022 16:01:08</t>
  </si>
  <si>
    <t>12.01.2022 17:16:10</t>
  </si>
  <si>
    <t>K-1722 35-01-K01722_911713276_911713276</t>
  </si>
  <si>
    <t>30.01.2022 06:33:52</t>
  </si>
  <si>
    <t>30.01.2022 08:44:49</t>
  </si>
  <si>
    <t>12.01.2022 09:19:23</t>
  </si>
  <si>
    <t>12.01.2022 12:45:13</t>
  </si>
  <si>
    <t>29.01.2022 06:20:35</t>
  </si>
  <si>
    <t>29.01.2022 07:55:00</t>
  </si>
  <si>
    <t>L-247 35-18-L00247_950440926_950440926</t>
  </si>
  <si>
    <t>10.01.2022 12:49:26</t>
  </si>
  <si>
    <t>10.01.2022 14:31:39</t>
  </si>
  <si>
    <t>DM-7/15 35-26-M00635_956624208_956624208</t>
  </si>
  <si>
    <t>12.01.2022 12:03:06</t>
  </si>
  <si>
    <t>12.01.2022 15:30:46</t>
  </si>
  <si>
    <t>GÖKEYÜP TR-2 45-78-M00815_49203191_56407997_56407997</t>
  </si>
  <si>
    <t>07.01.2022 18:12:59</t>
  </si>
  <si>
    <t>07.01.2022 19:53:30</t>
  </si>
  <si>
    <t>K-796 35-01-K00796_911262965_911262965</t>
  </si>
  <si>
    <t>29.01.2022 15:09:35</t>
  </si>
  <si>
    <t>29.01.2022 18:04:26</t>
  </si>
  <si>
    <t>K-1635 35-02-K01635_K-3124 K04_2118332</t>
  </si>
  <si>
    <t>31.01.2022 20:24:01</t>
  </si>
  <si>
    <t>31.01.2022 20:52:25</t>
  </si>
  <si>
    <t>M-2747 35-01-M02747_A_56354560_56354560</t>
  </si>
  <si>
    <t>10.01.2022 10:29:00</t>
  </si>
  <si>
    <t>10.01.2022 11:42:00</t>
  </si>
  <si>
    <t>BİMEYKO TR-3 35-30-M00050_C_56353099_56353099</t>
  </si>
  <si>
    <t>13.01.2022 16:32:44</t>
  </si>
  <si>
    <t>13.01.2022 21:59:47</t>
  </si>
  <si>
    <t>BOZKÖY TR-1 35-16-M00051_953336612_953336612</t>
  </si>
  <si>
    <t>10.01.2022 16:33:56</t>
  </si>
  <si>
    <t>10.01.2022 18:19:12</t>
  </si>
  <si>
    <t>TR-126 35-19-L00126_5864401_56390033_56390033</t>
  </si>
  <si>
    <t>12.01.2022 15:02:00</t>
  </si>
  <si>
    <t>12.01.2022 15:45:56</t>
  </si>
  <si>
    <t>L-236 35-18-L00236_950429002_950429002</t>
  </si>
  <si>
    <t>22.01.2022 14:00:45</t>
  </si>
  <si>
    <t>22.01.2022 20:28:02</t>
  </si>
  <si>
    <t>M-1951 35-09-M01951_97650387_97650387</t>
  </si>
  <si>
    <t>11.01.2022 23:00:37</t>
  </si>
  <si>
    <t>12.01.2022 00:07:00</t>
  </si>
  <si>
    <t>LÜTUFLAR TR-2 35-20-L00470__72767582_72767582</t>
  </si>
  <si>
    <t>20.01.2022 10:08:00</t>
  </si>
  <si>
    <t>20.01.2022 11:05:11</t>
  </si>
  <si>
    <t>K-2759 35-02-K02759_913782453_913782453</t>
  </si>
  <si>
    <t>25.01.2022 14:30:58</t>
  </si>
  <si>
    <t>25.01.2022 17:26:02</t>
  </si>
  <si>
    <t>06.01.2022 14:24:48</t>
  </si>
  <si>
    <t>06.01.2022 17:09:12</t>
  </si>
  <si>
    <t>02.01.2022 00:42:19</t>
  </si>
  <si>
    <t>02.01.2022 01:51:49</t>
  </si>
  <si>
    <t>20.01.2022 16:36:19</t>
  </si>
  <si>
    <t>20.01.2022 18:02:52</t>
  </si>
  <si>
    <t>MALDAN KÖYÜ TR-2 45-71-M01667_43182210_56385349_56385349</t>
  </si>
  <si>
    <t>13.01.2022 06:56:00</t>
  </si>
  <si>
    <t>13.01.2022 10:54:06</t>
  </si>
  <si>
    <t>GÖKÇEALAN VERİCİLER KÖK 35-13-L00500_VERİCİLER L01_76583386</t>
  </si>
  <si>
    <t>09.01.2022 13:00:00</t>
  </si>
  <si>
    <t>09.01.2022 13:51:38</t>
  </si>
  <si>
    <t>MERDİVENLİ TR-1 35-30-M00161_D_56354363_56354363</t>
  </si>
  <si>
    <t>25.01.2022 17:27:27</t>
  </si>
  <si>
    <t>25.01.2022 19:14:12</t>
  </si>
  <si>
    <t>TR-133 35-26-M00133_956620795_956620795</t>
  </si>
  <si>
    <t>17.01.2022 18:44:19</t>
  </si>
  <si>
    <t>17.01.2022 20:08:18</t>
  </si>
  <si>
    <t>ORHAN BATURAY 35-26-L00081_35-26-L00081_2363892</t>
  </si>
  <si>
    <t>22.01.2022 09:30:19</t>
  </si>
  <si>
    <t>22.01.2022 10:35:46</t>
  </si>
  <si>
    <t>GÜNEŞLİ KÖK 45-75-M00056_HatBaşıAyırıcı_53135624 M03_53135624</t>
  </si>
  <si>
    <t>06.01.2022 11:16:39</t>
  </si>
  <si>
    <t>06.01.2022 14:53:36</t>
  </si>
  <si>
    <t>L-241 35-18-L00241_950440812_950440812</t>
  </si>
  <si>
    <t>14.01.2022 16:44:28</t>
  </si>
  <si>
    <t>14.01.2022 20:02:13</t>
  </si>
  <si>
    <t>TR-88 35-15-M00088_48853414_56371070_56371070</t>
  </si>
  <si>
    <t>02.01.2022 18:02:19</t>
  </si>
  <si>
    <t>02.01.2022 19:22:02</t>
  </si>
  <si>
    <t>25.01.2022 16:40:00</t>
  </si>
  <si>
    <t>TR-255(DM-2/2) 35-19-L00255_956674860_956674860</t>
  </si>
  <si>
    <t>09.01.2022 05:42:08</t>
  </si>
  <si>
    <t>09.01.2022 11:40:03</t>
  </si>
  <si>
    <t>GÜMÜLDÜR M-3 35-25-M00003_955259805_955259805</t>
  </si>
  <si>
    <t>17.01.2022 19:50:01</t>
  </si>
  <si>
    <t>17.01.2022 20:43:09</t>
  </si>
  <si>
    <t>K-2691 35-09-K02691_35-09-K02691_45351626</t>
  </si>
  <si>
    <t>22.01.2022 08:51:06</t>
  </si>
  <si>
    <t>22.01.2022 12:54:30</t>
  </si>
  <si>
    <t>FOÇAKÖY TR-1 35-23-M00222_42066416_56357421_56357421</t>
  </si>
  <si>
    <t>17.01.2022 10:59:00</t>
  </si>
  <si>
    <t>17.01.2022 12:05:31</t>
  </si>
  <si>
    <t>DM-3 (TR-16) 35-15-M00016_DONANIMLI YEDEK M07_67054320</t>
  </si>
  <si>
    <t>21.01.2022 01:09:49</t>
  </si>
  <si>
    <t>21.01.2022 01:25:30</t>
  </si>
  <si>
    <t>K-2807 35-01-K02807_B_56357209_56357209</t>
  </si>
  <si>
    <t>25.01.2022 11:36:10</t>
  </si>
  <si>
    <t>25.01.2022 12:43:04</t>
  </si>
  <si>
    <t>AKÇAPINAR KÖK 45-83-L00131_AKÇAPINAR L06_72176481</t>
  </si>
  <si>
    <t>03.01.2022 09:15:32</t>
  </si>
  <si>
    <t>03.01.2022 17:09:13</t>
  </si>
  <si>
    <t>BAĞARASI TR-1 35-23-M00170_ H_59847236</t>
  </si>
  <si>
    <t>19.01.2022 20:33:58</t>
  </si>
  <si>
    <t>19.01.2022 23:29:23</t>
  </si>
  <si>
    <t>K-3042 35-02-K03042_95000024067_95000024067</t>
  </si>
  <si>
    <t>21.01.2022 07:16:05</t>
  </si>
  <si>
    <t>21.01.2022 11:53:32</t>
  </si>
  <si>
    <t>M-2955 35-01-M02955_911654497_911654497</t>
  </si>
  <si>
    <t>15.01.2022 10:38:45</t>
  </si>
  <si>
    <t>15.01.2022 13:14:06</t>
  </si>
  <si>
    <t>HILAL GIS TM 35-01-A00010_HİLAL-5 K13_2313223</t>
  </si>
  <si>
    <t>25.01.2022 10:45:59</t>
  </si>
  <si>
    <t>25.01.2022 12:05:00</t>
  </si>
  <si>
    <t>21.01.2022 10:27:42</t>
  </si>
  <si>
    <t>21.01.2022 11:39:00</t>
  </si>
  <si>
    <t>BAHRİBABA İM-DM 35-01-A00014_TRAFO-B K04_60323562</t>
  </si>
  <si>
    <t>03.01.2022 16:47:48</t>
  </si>
  <si>
    <t>03.01.2022 17:11:18</t>
  </si>
  <si>
    <t>26.01.2022 00:03:18</t>
  </si>
  <si>
    <t>26.01.2022 00:46:02</t>
  </si>
  <si>
    <t>K-2740 35-07-K02740_99455838_99455838</t>
  </si>
  <si>
    <t>14.01.2022 12:05:39</t>
  </si>
  <si>
    <t>14.01.2022 13:24:15</t>
  </si>
  <si>
    <t>DM-11F TURGUT ÖZAL-2 45-71-M00388_953173858_953173858</t>
  </si>
  <si>
    <t>11.01.2022 18:10:37</t>
  </si>
  <si>
    <t>11.01.2022 19:16:26</t>
  </si>
  <si>
    <t>TR-12 HÜKÜMET KONAĞI 35-19-M00012_6785513_56372493_56372493</t>
  </si>
  <si>
    <t>26.01.2022 17:45:27</t>
  </si>
  <si>
    <t>KARAKUYU KÖK 35-26-M00437_KÖYLER KORUCUK M06_66057122</t>
  </si>
  <si>
    <t>13.01.2022 21:10:51</t>
  </si>
  <si>
    <t>13.01.2022 22:51:42</t>
  </si>
  <si>
    <t>SART TR-5 45-78-M00174_953252698_953252698</t>
  </si>
  <si>
    <t>27.01.2022 15:58:04</t>
  </si>
  <si>
    <t>27.01.2022 17:15:13</t>
  </si>
  <si>
    <t>GÖRECE M-353 35-22-M00353_GÖRECE M-354 M02_72142558</t>
  </si>
  <si>
    <t>20.01.2022 11:36:43</t>
  </si>
  <si>
    <t>20.01.2022 12:08:18</t>
  </si>
  <si>
    <t>K-914 35-01-K00914_K-4832 K02_2309782</t>
  </si>
  <si>
    <t>19.01.2022 09:01:19</t>
  </si>
  <si>
    <t>19.01.2022 09:56:00</t>
  </si>
  <si>
    <t>SOMA TR-8 45-82-M00008__72374597_72374597</t>
  </si>
  <si>
    <t>30.01.2022 09:11:00</t>
  </si>
  <si>
    <t>30.01.2022 11:20:12</t>
  </si>
  <si>
    <t>DEREKÖY TR-47 35-22-M00653_955266535_955266535</t>
  </si>
  <si>
    <t>17.01.2022 02:10:30</t>
  </si>
  <si>
    <t>17.01.2022 03:43:29</t>
  </si>
  <si>
    <t>TR-2/28 45-83-L00028_48137985_56396645_56396645</t>
  </si>
  <si>
    <t>09.01.2022 09:21:48</t>
  </si>
  <si>
    <t>09.01.2022 17:14:46</t>
  </si>
  <si>
    <t>L-476 MAMURBABA YENİ KABİN 35-18-L00476_950451256_950451256</t>
  </si>
  <si>
    <t>27.01.2022 15:31:26</t>
  </si>
  <si>
    <t>27.01.2022 19:21:44</t>
  </si>
  <si>
    <t>K-3341 35-02-K03341_910003969_910003969</t>
  </si>
  <si>
    <t>18.01.2022 18:28:10</t>
  </si>
  <si>
    <t>18.01.2022 21:09:58</t>
  </si>
  <si>
    <t>16.01.2022 09:47:33</t>
  </si>
  <si>
    <t>16.01.2022 17:52:11</t>
  </si>
  <si>
    <t>31.01.2022 10:11:25</t>
  </si>
  <si>
    <t>31.01.2022 17:22:29</t>
  </si>
  <si>
    <t>L-309 35-18-L00309_950464418_950464418</t>
  </si>
  <si>
    <t>22.01.2022 17:16:20</t>
  </si>
  <si>
    <t>22.01.2022 20:33:36</t>
  </si>
  <si>
    <t>YUNTDAĞ KÖK 35-16-M00010_BERGAMA T.M. M04_72051127</t>
  </si>
  <si>
    <t>11.01.2022 12:20:41</t>
  </si>
  <si>
    <t>11.01.2022 12:47:38</t>
  </si>
  <si>
    <t>AVŞAR TR-1 45-83-L00340_955159564_955159564</t>
  </si>
  <si>
    <t>11.01.2022 14:46:57</t>
  </si>
  <si>
    <t>11.01.2022 23:09:15</t>
  </si>
  <si>
    <t>M-1083 DERE MADENCİLİK 35-02-M01083Ö_ M01_2063214</t>
  </si>
  <si>
    <t>02.01.2022 09:47:05</t>
  </si>
  <si>
    <t>02.01.2022 14:03:25</t>
  </si>
  <si>
    <t>SULTAN DM 35-25-M00121_ÖZDERE M-23 M10_72117238</t>
  </si>
  <si>
    <t>13.01.2022 09:30:20</t>
  </si>
  <si>
    <t>13.01.2022 12:42:00</t>
  </si>
  <si>
    <t>M-1005 35-03-M01005_910511581_910511581</t>
  </si>
  <si>
    <t>31.01.2022 22:31:56</t>
  </si>
  <si>
    <t>31.01.2022 23:48:49</t>
  </si>
  <si>
    <t>İĞDECİK TR-4 45-71-M00085_953203851_953203851</t>
  </si>
  <si>
    <t>10.01.2022 16:03:59</t>
  </si>
  <si>
    <t>10.01.2022 21:12:56</t>
  </si>
  <si>
    <t>DM-2/23 (YERALTI OTOPARK) 45-71-M00142_953173460_953173460</t>
  </si>
  <si>
    <t>20.01.2022 15:38:46</t>
  </si>
  <si>
    <t>20.01.2022 17:41:17</t>
  </si>
  <si>
    <t>13.01.2022 10:59:22</t>
  </si>
  <si>
    <t>13.01.2022 12:05:00</t>
  </si>
  <si>
    <t>12.01.2022 18:42:24</t>
  </si>
  <si>
    <t>12.01.2022 20:05:22</t>
  </si>
  <si>
    <t>27.01.2022 19:06:30</t>
  </si>
  <si>
    <t>27.01.2022 20:59:20</t>
  </si>
  <si>
    <t>28.01.2022 17:23:38</t>
  </si>
  <si>
    <t>28.01.2022 18:08:49</t>
  </si>
  <si>
    <t>TR-2/99 45-83-M00779_955175440_955175440</t>
  </si>
  <si>
    <t>25.01.2022 06:14:57</t>
  </si>
  <si>
    <t>25.01.2022 06:52:20</t>
  </si>
  <si>
    <t>FOÇA TR-46 35-23-L00046_42135219 f1b_42054548</t>
  </si>
  <si>
    <t>26.01.2022 14:16:04</t>
  </si>
  <si>
    <t>26.01.2022 16:45:36</t>
  </si>
  <si>
    <t>DEĞİRMENDERE TR-4 45-73-M00302_A_56391192_56391192</t>
  </si>
  <si>
    <t>23.01.2022 08:02:30</t>
  </si>
  <si>
    <t>23.01.2022 11:11:04</t>
  </si>
  <si>
    <t>KAPAKLI DM 45-72-M00309_KAPAKLI ŞEHİR M04_2099420</t>
  </si>
  <si>
    <t>11.01.2022 09:25:31</t>
  </si>
  <si>
    <t>11.01.2022 09:56:43</t>
  </si>
  <si>
    <t>28.01.2022 14:25:00</t>
  </si>
  <si>
    <t>28.01.2022 21:27:15</t>
  </si>
  <si>
    <t>K-4366 35-01-K04366_D_56369459_56369459</t>
  </si>
  <si>
    <t>27.01.2022 10:07:07</t>
  </si>
  <si>
    <t>27.01.2022 13:15:13</t>
  </si>
  <si>
    <t>DM-2/41 (ULUCAMİİ ÖNÜ) 45-71-M00515_953219074_953219074</t>
  </si>
  <si>
    <t>06.01.2022 08:19:13</t>
  </si>
  <si>
    <t>06.01.2022 13:55:32</t>
  </si>
  <si>
    <t>MORDOĞAN TR-24 35-21-L00210_50054632 B2_50054803</t>
  </si>
  <si>
    <t>13.01.2022 15:04:56</t>
  </si>
  <si>
    <t>13.01.2022 19:53:43</t>
  </si>
  <si>
    <t>L-218 SANAYİ SİTESİ 35-18-L00218_950460787_950460787</t>
  </si>
  <si>
    <t>15.01.2022 08:43:00</t>
  </si>
  <si>
    <t>15.01.2022 10:26:25</t>
  </si>
  <si>
    <t>K-1635 35-02-K01635_912796118_912796118</t>
  </si>
  <si>
    <t>29.01.2022 14:16:14</t>
  </si>
  <si>
    <t>29.01.2022 20:36:19</t>
  </si>
  <si>
    <t>TR-1-2/1 35-20-L00007_955197641_955197641</t>
  </si>
  <si>
    <t>31.01.2022 12:57:56</t>
  </si>
  <si>
    <t>31.01.2022 14:37:52</t>
  </si>
  <si>
    <t>25.01.2022 12:20:45</t>
  </si>
  <si>
    <t>25.01.2022 16:06:29</t>
  </si>
  <si>
    <t>TR-7 35-27-M00007_98840288_98840288</t>
  </si>
  <si>
    <t>08.01.2022 17:44:21</t>
  </si>
  <si>
    <t>08.01.2022 19:42:57</t>
  </si>
  <si>
    <t>SARUHANLI TR-17 45-80-M00017_C_56384194_56384194</t>
  </si>
  <si>
    <t>23.01.2022 12:41:36</t>
  </si>
  <si>
    <t>23.01.2022 14:01:29</t>
  </si>
  <si>
    <t>K-2398 35-02-K02398_TRF K01_2332093</t>
  </si>
  <si>
    <t>20.01.2022 06:43:01</t>
  </si>
  <si>
    <t>20.01.2022 09:03:40</t>
  </si>
  <si>
    <t>K-1229 35-01-K01229_35-01-K01229_2355499</t>
  </si>
  <si>
    <t>30.01.2022 18:31:00</t>
  </si>
  <si>
    <t>30.01.2022 19:11:40</t>
  </si>
  <si>
    <t>K-3505 35-01-K03505_35-01-K03505_2346807</t>
  </si>
  <si>
    <t>13.01.2022 09:01:33</t>
  </si>
  <si>
    <t>13.01.2022 13:03:18</t>
  </si>
  <si>
    <t>DM06/TR-01 45-73-M00053_945686148_945686148</t>
  </si>
  <si>
    <t>20.01.2022 08:27:42</t>
  </si>
  <si>
    <t>20.01.2022 09:54:19</t>
  </si>
  <si>
    <t>M-470 MEVLÜT SARIŞEN ÖZEL 35-22-M00623Ö_DIREK TIPI TRAFO HUCRESI H01_2117183</t>
  </si>
  <si>
    <t>31.01.2022 11:43:29</t>
  </si>
  <si>
    <t>31.01.2022 14:07:58</t>
  </si>
  <si>
    <t>27.01.2022 12:53:06</t>
  </si>
  <si>
    <t>27.01.2022 13:10:19</t>
  </si>
  <si>
    <t>K-2932 35-07-K02932_TRAFO K01_49837038</t>
  </si>
  <si>
    <t>31.01.2022 12:34:38</t>
  </si>
  <si>
    <t>31.01.2022 19:01:16</t>
  </si>
  <si>
    <t>13.01.2022 08:19:51</t>
  </si>
  <si>
    <t>13.01.2022 08:24:52</t>
  </si>
  <si>
    <t>L-316 YALIKENT 35-18-L00316_7579699_56358305_56358305</t>
  </si>
  <si>
    <t>13.01.2022 13:11:54</t>
  </si>
  <si>
    <t>13.01.2022 18:03:52</t>
  </si>
  <si>
    <t>DM-1/TR-9 URLA 35-19-M00467_956665495_956665495</t>
  </si>
  <si>
    <t>22.01.2022 21:36:19</t>
  </si>
  <si>
    <t>22.01.2022 23:23:36</t>
  </si>
  <si>
    <t>GÜMÜLDÜR M-35 35-25-M00035_35-25-M00035_2373566</t>
  </si>
  <si>
    <t>11.01.2022 18:31:21</t>
  </si>
  <si>
    <t>11.01.2022 18:54:01</t>
  </si>
  <si>
    <t>SÜTÇÜLER TR-2 35-27-M00406_D_56383516_56383516</t>
  </si>
  <si>
    <t>20.01.2022 18:14:13</t>
  </si>
  <si>
    <t>20.01.2022 19:04:38</t>
  </si>
  <si>
    <t>27.01.2022 11:25:32</t>
  </si>
  <si>
    <t>27.01.2022 14:54:00</t>
  </si>
  <si>
    <t>31.01.2022 17:19:08</t>
  </si>
  <si>
    <t>31.01.2022 19:54:39</t>
  </si>
  <si>
    <t>KARGIN KÖK 45-71-M00095_AYTEKİNLER ESKİ HARMANDALI M07_2321769</t>
  </si>
  <si>
    <t>25.01.2022 09:55:08</t>
  </si>
  <si>
    <t>25.01.2022 11:36:00</t>
  </si>
  <si>
    <t>TR-1/59A 45-71-M02142_953188119_953188119</t>
  </si>
  <si>
    <t>27.01.2022 12:07:00</t>
  </si>
  <si>
    <t>27.01.2022 14:32:44</t>
  </si>
  <si>
    <t>FOÇA TR-4 35-23-L00004_FOÇA TR-45 L05_2084324</t>
  </si>
  <si>
    <t>12.01.2022 08:29:39</t>
  </si>
  <si>
    <t>12.01.2022 09:31:00</t>
  </si>
  <si>
    <t>K-4612 35-01-K04612_911978131_911978131</t>
  </si>
  <si>
    <t>02.01.2022 13:08:01</t>
  </si>
  <si>
    <t>02.01.2022 20:49:16</t>
  </si>
  <si>
    <t>GÜMÜLDÜR M-23 35-25-M00023_MİTOS KONUT/ÖZYÖN TURİZM/GÜMÜLDÜR M-26 M01_72085478</t>
  </si>
  <si>
    <t>08.01.2022 15:12:18</t>
  </si>
  <si>
    <t>08.01.2022 17:17:58</t>
  </si>
  <si>
    <t>KAAN TR-1 45-71-M01520_43108533_56389170_56389170</t>
  </si>
  <si>
    <t>13.01.2022 16:02:40</t>
  </si>
  <si>
    <t>14.01.2022 02:39:35</t>
  </si>
  <si>
    <t>K-4014 35-02-K04014_913201970_913201970</t>
  </si>
  <si>
    <t>13.01.2022 19:24:29</t>
  </si>
  <si>
    <t>13.01.2022 21:12:32</t>
  </si>
  <si>
    <t>22.01.2022 12:45:52</t>
  </si>
  <si>
    <t>22.01.2022 16:24:55</t>
  </si>
  <si>
    <t>L-306 35-18-L00306_11998764_56368480_56368480</t>
  </si>
  <si>
    <t>22.01.2022 20:47:16</t>
  </si>
  <si>
    <t>22.01.2022 22:09:41</t>
  </si>
  <si>
    <t>K-3706 35-09-K03706_912725460_912725460</t>
  </si>
  <si>
    <t>24.01.2022 19:38:30</t>
  </si>
  <si>
    <t>24.01.2022 20:48:08</t>
  </si>
  <si>
    <t>MEHMET AKİF BİLİR TR 35-17-M00496_957967582_957967582</t>
  </si>
  <si>
    <t>15.01.2022 15:12:37</t>
  </si>
  <si>
    <t>15.01.2022 18:56:48</t>
  </si>
  <si>
    <t>25.01.2022 04:31:00</t>
  </si>
  <si>
    <t>25.01.2022 06:51:16</t>
  </si>
  <si>
    <t>TAŞKUYUCAK TR-1 45-85-L00171_DIREK TIPI TRAFO HUCRESI H01_2086598</t>
  </si>
  <si>
    <t>27.01.2022 08:09:34</t>
  </si>
  <si>
    <t>27.01.2022 10:21:08</t>
  </si>
  <si>
    <t>SARUHANLI TR-25 45-80-M00025_SARUHANLI DM M01_72203532</t>
  </si>
  <si>
    <t>08.01.2022 10:30:47</t>
  </si>
  <si>
    <t>08.01.2022 10:39:00</t>
  </si>
  <si>
    <t>GÜLBAHÇE TR-17 (TR-279) 35-19-L00279_956690791_956690791</t>
  </si>
  <si>
    <t>08.01.2022 14:54:42</t>
  </si>
  <si>
    <t>08.01.2022 17:54:16</t>
  </si>
  <si>
    <t>DEREBAŞI TR-5 35-29-L00262_35-29-L00262_2365199</t>
  </si>
  <si>
    <t>13.01.2022 18:42:55</t>
  </si>
  <si>
    <t>13.01.2022 19:51:34</t>
  </si>
  <si>
    <t>TR-2/11 45-83-L00011_A_81543169_81543169</t>
  </si>
  <si>
    <t>15.01.2022 14:32:10</t>
  </si>
  <si>
    <t>15.01.2022 15:31:41</t>
  </si>
  <si>
    <t>K-4767 35-04-K04767_ H_47817131</t>
  </si>
  <si>
    <t>25.01.2022 01:25:16</t>
  </si>
  <si>
    <t>25.01.2022 08:49:05</t>
  </si>
  <si>
    <t>GEDİK KATRANDERE TR-2 35-31-L00133_47845317_56392233_56392233</t>
  </si>
  <si>
    <t>25.01.2022 19:09:06</t>
  </si>
  <si>
    <t>25.01.2022 23:16:08</t>
  </si>
  <si>
    <t>K-3849 35-04-K03849_912679943_912679943</t>
  </si>
  <si>
    <t>27.01.2022 16:50:17</t>
  </si>
  <si>
    <t>27.01.2022 18:53:24</t>
  </si>
  <si>
    <t>MENEMEN TR-81 35-28-M00681_B_56366510_56366510</t>
  </si>
  <si>
    <t>15.01.2022 09:14:45</t>
  </si>
  <si>
    <t>15.01.2022 16:53:25</t>
  </si>
  <si>
    <t>DM-2/TR-11 35-22-M00298_955280291_955280291</t>
  </si>
  <si>
    <t>20.01.2022 11:56:36</t>
  </si>
  <si>
    <t>20.01.2022 12:58:23</t>
  </si>
  <si>
    <t>TR-1/59A 45-71-M02142_953240578_953240578</t>
  </si>
  <si>
    <t>26.01.2022 21:55:03</t>
  </si>
  <si>
    <t>26.01.2022 22:13:13</t>
  </si>
  <si>
    <t>HALİLLER KÖK 35-31-L00228_KİRAZ TM L012_72238536</t>
  </si>
  <si>
    <t>02.01.2022 16:31:40</t>
  </si>
  <si>
    <t>02.01.2022 16:32:12</t>
  </si>
  <si>
    <t>BÜYÜKSÜMBÜLLER TR-1 45-71-M00818_953226767_953226767</t>
  </si>
  <si>
    <t>29.01.2022 18:14:52</t>
  </si>
  <si>
    <t>29.01.2022 21:17:32</t>
  </si>
  <si>
    <t>11.01.2022 17:21:51</t>
  </si>
  <si>
    <t>11.01.2022 17:31:00</t>
  </si>
  <si>
    <t>K-4130 35-04-K04130_99602315_99602315</t>
  </si>
  <si>
    <t>13.01.2022 00:06:42</t>
  </si>
  <si>
    <t>13.01.2022 01:00:53</t>
  </si>
  <si>
    <t>KIZILCAOVA TR-1 35-20-L00167_DIREK TIPI TRAFO HUCRESI H01_2048021</t>
  </si>
  <si>
    <t>30.01.2022 12:15:23</t>
  </si>
  <si>
    <t>30.01.2022 13:55:52</t>
  </si>
  <si>
    <t>K-178 35-03-K00178_910426636_910426636</t>
  </si>
  <si>
    <t>27.01.2022 18:31:54</t>
  </si>
  <si>
    <t>27.01.2022 19:58:41</t>
  </si>
  <si>
    <t>M-13 GERMİYAN 35-18-M00184_35-18-M00184_76954006</t>
  </si>
  <si>
    <t>21.01.2022 05:06:13</t>
  </si>
  <si>
    <t>21.01.2022 07:15:34</t>
  </si>
  <si>
    <t>YENİ FOÇA TR-25 35-23-M00025_42098007_56375022_56375022</t>
  </si>
  <si>
    <t>21.01.2022 12:39:00</t>
  </si>
  <si>
    <t>21.01.2022 13:12:25</t>
  </si>
  <si>
    <t>DM-14/3B 45-71-M02250_95000475808_95000475808</t>
  </si>
  <si>
    <t>27.01.2022 20:10:00</t>
  </si>
  <si>
    <t>27.01.2022 20:59:44</t>
  </si>
  <si>
    <t>İĞDELİ TR-7 35-31-L00401_B_65512233_65512233</t>
  </si>
  <si>
    <t>25.01.2022 07:47:24</t>
  </si>
  <si>
    <t>25.01.2022 11:18:36</t>
  </si>
  <si>
    <t>YELKİ TR-1 DM-2/7  (M-2341) 35-10-M02341_I_60983768_60983768</t>
  </si>
  <si>
    <t>13.01.2022 09:21:00</t>
  </si>
  <si>
    <t>13.01.2022 17:25:33</t>
  </si>
  <si>
    <t>08.01.2022 19:45:37</t>
  </si>
  <si>
    <t>08.01.2022 23:45:32</t>
  </si>
  <si>
    <t>M-1712 GEÇİT 35-01-M01712_M-1250 M02_2061553</t>
  </si>
  <si>
    <t>03.01.2022 19:28:58</t>
  </si>
  <si>
    <t>03.01.2022 20:59:08</t>
  </si>
  <si>
    <t>FOÇA TR-42 35-23-L00042_42133645 f/5_42054591</t>
  </si>
  <si>
    <t>23.01.2022 02:12:00</t>
  </si>
  <si>
    <t>23.01.2022 03:14:14</t>
  </si>
  <si>
    <t>PAYAMLI M-20 35-25-M00170_956641996_956641996</t>
  </si>
  <si>
    <t>05.01.2022 12:54:18</t>
  </si>
  <si>
    <t>05.01.2022 13:43:24</t>
  </si>
  <si>
    <t>DM-2/38 ÜÇPINARLAR 35-26-M00849_956627413_956627413</t>
  </si>
  <si>
    <t>03.01.2022 00:58:25</t>
  </si>
  <si>
    <t>03.01.2022 01:53:47</t>
  </si>
  <si>
    <t>SARIGÖL DM 45-79-M00069_ULUDERBENT FİDERİ M16_2076611</t>
  </si>
  <si>
    <t>14.01.2022 15:42:52</t>
  </si>
  <si>
    <t>14.01.2022 15:44:52</t>
  </si>
  <si>
    <t>12.01.2022 01:05:47</t>
  </si>
  <si>
    <t>12.01.2022 01:09:02</t>
  </si>
  <si>
    <t>DM-14/13 45-71-M00562_A_56400762_56400762</t>
  </si>
  <si>
    <t>08.01.2022 18:29:15</t>
  </si>
  <si>
    <t>08.01.2022 19:09:05</t>
  </si>
  <si>
    <t>TR-9 45-78-L00009_TR-10 ÇIKIŞI L05_65877409</t>
  </si>
  <si>
    <t>17.01.2022 12:18:00</t>
  </si>
  <si>
    <t>17.01.2022 12:29:28</t>
  </si>
  <si>
    <t>AVDAL TR-1 45-71-M01588_953227090_953227090</t>
  </si>
  <si>
    <t>03.01.2022 17:41:07</t>
  </si>
  <si>
    <t>03.01.2022 18:49:58</t>
  </si>
  <si>
    <t>M-1828 35-01-M01828_A_56379423_56379423</t>
  </si>
  <si>
    <t>27.01.2022 13:26:53</t>
  </si>
  <si>
    <t>27.01.2022 19:18:59</t>
  </si>
  <si>
    <t>ÖZBEK TR-9 35-19-M00090_956700901_956700901</t>
  </si>
  <si>
    <t>06.01.2022 11:41:59</t>
  </si>
  <si>
    <t>06.01.2022 12:41:11</t>
  </si>
  <si>
    <t>GÜMÜLDÜR M-5 35-25-M00005_A_60982816_60982816</t>
  </si>
  <si>
    <t>25.01.2022 13:40:14</t>
  </si>
  <si>
    <t>25.01.2022 14:11:21</t>
  </si>
  <si>
    <t>30.01.2022 13:47:00</t>
  </si>
  <si>
    <t>30.01.2022 15:55:12</t>
  </si>
  <si>
    <t>TR-35 35-13-L00035_946421570_946421570</t>
  </si>
  <si>
    <t>18.01.2022 20:11:16</t>
  </si>
  <si>
    <t>18.01.2022 20:47:30</t>
  </si>
  <si>
    <t>24.01.2022 21:00:50</t>
  </si>
  <si>
    <t>24.01.2022 22:12:15</t>
  </si>
  <si>
    <t>ALİAĞA GIS TM 35-17-A00014_KARDEMİR-2 (2H07) M020_66127965</t>
  </si>
  <si>
    <t>13.01.2022 03:59:30</t>
  </si>
  <si>
    <t>13.01.2022 04:50:43</t>
  </si>
  <si>
    <t>KARABURUN TR-2 35-21-L00014_953368059_953368059</t>
  </si>
  <si>
    <t>14.01.2022 11:47:12</t>
  </si>
  <si>
    <t>14.01.2022 14:28:44</t>
  </si>
  <si>
    <t>TR-10 (M-710) 35-30-M00710_A A01_79525632</t>
  </si>
  <si>
    <t>25.01.2022 18:50:59</t>
  </si>
  <si>
    <t>25.01.2022 19:40:08</t>
  </si>
  <si>
    <t>K-1248 35-02-K01248_913625768_913625768</t>
  </si>
  <si>
    <t>14.01.2022 08:49:39</t>
  </si>
  <si>
    <t>14.01.2022 10:08:34</t>
  </si>
  <si>
    <t>05.01.2022 03:53:51</t>
  </si>
  <si>
    <t>05.01.2022 07:05:27</t>
  </si>
  <si>
    <t>SARIGÖL TR-41 45-79-M00041_945556425_945556425</t>
  </si>
  <si>
    <t>14.01.2022 11:17:37</t>
  </si>
  <si>
    <t>14.01.2022 12:14:51</t>
  </si>
  <si>
    <t>AĞAÇ İŞLERİ KÖK-2 (M-703) 35-22-M00125_KISIKKÖY(KARTAL) M02_72110742</t>
  </si>
  <si>
    <t>19.01.2022 14:58:06</t>
  </si>
  <si>
    <t>19.01.2022 16:04:42</t>
  </si>
  <si>
    <t>ŞİRİNCE TR 1 35-13-L00075_A_56368539_56368539</t>
  </si>
  <si>
    <t>07.01.2022 09:42:15</t>
  </si>
  <si>
    <t>07.01.2022 16:36:31</t>
  </si>
  <si>
    <t>ÇOBANLAR TR-1 35-16-M00085_47462165_56400012_56400012</t>
  </si>
  <si>
    <t>13.01.2022 09:42:23</t>
  </si>
  <si>
    <t>14.01.2022 07:14:06</t>
  </si>
  <si>
    <t>K-3193 35-03-K03193_F K3193-F1b_5812832</t>
  </si>
  <si>
    <t>12.01.2022 17:33:57</t>
  </si>
  <si>
    <t>12.01.2022 19:29:50</t>
  </si>
  <si>
    <t>M-2555 35-04-M02555_M-2663 M02_54914158</t>
  </si>
  <si>
    <t>25.01.2022 21:08:00</t>
  </si>
  <si>
    <t>TR-78 35-16-L00078_953334679_953334679</t>
  </si>
  <si>
    <t>28.01.2022 14:54:50</t>
  </si>
  <si>
    <t>28.01.2022 15:44:48</t>
  </si>
  <si>
    <t>TR-114 35-26-M00114_CANET/TORBALI DEVLET HASTANESİ M01_65974760</t>
  </si>
  <si>
    <t>16.01.2022 10:18:06</t>
  </si>
  <si>
    <t>16.01.2022 14:50:23</t>
  </si>
  <si>
    <t>YILMAZ TR-11 45-78-L00211__56384672_56384672</t>
  </si>
  <si>
    <t>20.01.2022 09:22:36</t>
  </si>
  <si>
    <t>20.01.2022 13:14:09</t>
  </si>
  <si>
    <t>16.01.2022 10:34:25</t>
  </si>
  <si>
    <t>16.01.2022 11:46:50</t>
  </si>
  <si>
    <t>M-280 MİGROS TÜRK T.A.Ş 35-02-M00280Ö_ M01_2311132</t>
  </si>
  <si>
    <t>20.01.2022 09:40:49</t>
  </si>
  <si>
    <t>20.01.2022 16:55:47</t>
  </si>
  <si>
    <t>K-524 35-01-K00524_910688312_910688312</t>
  </si>
  <si>
    <t>10.01.2022 15:03:45</t>
  </si>
  <si>
    <t>10.01.2022 20:20:18</t>
  </si>
  <si>
    <t>DM-3 (TR-16) 35-15-M00016_35-15-M00016_67054331</t>
  </si>
  <si>
    <t>17.01.2022 15:03:00</t>
  </si>
  <si>
    <t>17.01.2022 15:42:41</t>
  </si>
  <si>
    <t>ORTA MAHALLE M-3 35-25-M00110_955281102_955281102</t>
  </si>
  <si>
    <t>23.01.2022 11:17:07</t>
  </si>
  <si>
    <t>23.01.2022 13:28:02</t>
  </si>
  <si>
    <t>TR-2/43 45-72-L00043_A A01_65858414</t>
  </si>
  <si>
    <t>24.01.2022 13:13:00</t>
  </si>
  <si>
    <t>24.01.2022 13:42:47</t>
  </si>
  <si>
    <t>ZEYTİNDAĞ TR-2 35-16-M00004_A_56395401_56395401</t>
  </si>
  <si>
    <t>02.01.2022 20:08:53</t>
  </si>
  <si>
    <t>02.01.2022 21:40:00</t>
  </si>
  <si>
    <t>ERGENEKON TR-2 45-83-L00139_955151823_955151823</t>
  </si>
  <si>
    <t>21.01.2022 11:13:00</t>
  </si>
  <si>
    <t>21.01.2022 11:52:17</t>
  </si>
  <si>
    <t>MENEMEN TR-87 (DM-5/31) 35-28-M00687_B B1_5893593</t>
  </si>
  <si>
    <t>26.01.2022 16:06:13</t>
  </si>
  <si>
    <t>26.01.2022 18:03:29</t>
  </si>
  <si>
    <t>K-4735 35-03-K04735_910348278_910348278</t>
  </si>
  <si>
    <t>07.01.2022 15:18:47</t>
  </si>
  <si>
    <t>07.01.2022 17:52:19</t>
  </si>
  <si>
    <t>L-258 35-18-L00654_B_56368118_56368118</t>
  </si>
  <si>
    <t>21.01.2022 08:44:32</t>
  </si>
  <si>
    <t>21.01.2022 15:16:08</t>
  </si>
  <si>
    <t>21.01.2022 21:46:20</t>
  </si>
  <si>
    <t>21.01.2022 23:35:38</t>
  </si>
  <si>
    <t>MASKİ CENKYERİ İÇME SUYU ÖZEL TR 45-82-M00424Ö_ H01_2070920</t>
  </si>
  <si>
    <t>03.01.2022 20:59:55</t>
  </si>
  <si>
    <t>03.01.2022 22:15:29</t>
  </si>
  <si>
    <t>M-1239 35-01-M01239_965303544_965303544</t>
  </si>
  <si>
    <t>27.01.2022 14:08:16</t>
  </si>
  <si>
    <t>27.01.2022 16:09:14</t>
  </si>
  <si>
    <t>14.01.2022 10:40:00</t>
  </si>
  <si>
    <t>14.01.2022 11:58:26</t>
  </si>
  <si>
    <t>ARSLANLAR TM 35-26-A00004_KÖYLER-1 L42_2305571</t>
  </si>
  <si>
    <t>16.01.2022 09:07:56</t>
  </si>
  <si>
    <t>16.01.2022 09:16:45</t>
  </si>
  <si>
    <t>K-1074 35-01-K01074_911912445_911912445</t>
  </si>
  <si>
    <t>09.01.2022 14:07:20</t>
  </si>
  <si>
    <t>09.01.2022 16:39:08</t>
  </si>
  <si>
    <t>YENİ ŞAKRAN TR-19 35-17-M00216_941913833_941913833</t>
  </si>
  <si>
    <t>10.01.2022 12:01:49</t>
  </si>
  <si>
    <t>10.01.2022 13:13:29</t>
  </si>
  <si>
    <t>TR-1/3 45-83-M00003_PAŞATIMARI TR-1 M05_2095355</t>
  </si>
  <si>
    <t>04.01.2022 18:52:49</t>
  </si>
  <si>
    <t>04.01.2022 19:31:51</t>
  </si>
  <si>
    <t>NURİYE TR-3 45-80-M00092_45-80-M00092_72193671</t>
  </si>
  <si>
    <t>09.01.2022 17:02:09</t>
  </si>
  <si>
    <t>09.01.2022 17:45:11</t>
  </si>
  <si>
    <t>M-907 35-03-M00907_955038211_955038211</t>
  </si>
  <si>
    <t>09.01.2022 20:02:13</t>
  </si>
  <si>
    <t>09.01.2022 23:12:17</t>
  </si>
  <si>
    <t>K-2450 35-01-K02450_910787933_910787933</t>
  </si>
  <si>
    <t>02.01.2022 15:40:50</t>
  </si>
  <si>
    <t>02.01.2022 20:51:00</t>
  </si>
  <si>
    <t>DM-21/18A 45-71-M00476_953193545_953193545</t>
  </si>
  <si>
    <t>07.01.2022 14:29:00</t>
  </si>
  <si>
    <t>07.01.2022 15:32:13</t>
  </si>
  <si>
    <t>ALİ KURUT SULAMA TR-1 45-71-M00834_45-71-M00834_2355641</t>
  </si>
  <si>
    <t>10.01.2022 21:26:29</t>
  </si>
  <si>
    <t>10.01.2022 22:39:30</t>
  </si>
  <si>
    <t>27.01.2022 17:36:26</t>
  </si>
  <si>
    <t>27.01.2022 19:30:24</t>
  </si>
  <si>
    <t>14.01.2022 15:05:45</t>
  </si>
  <si>
    <t>14.01.2022 18:17:01</t>
  </si>
  <si>
    <t>ASARLIK DM-3 35-28-M00178_953376546_953376546</t>
  </si>
  <si>
    <t>20.01.2022 12:31:00</t>
  </si>
  <si>
    <t>20.01.2022 13:45:36</t>
  </si>
  <si>
    <t>M-2475(YATIRIM REZERVE) 35-02-M02475_965879713_965879713</t>
  </si>
  <si>
    <t>25.01.2022 15:17:35</t>
  </si>
  <si>
    <t>25.01.2022 17:07:09</t>
  </si>
  <si>
    <t>TR-23 35-16-L00023_953337977_953337977</t>
  </si>
  <si>
    <t>31.01.2022 11:06:24</t>
  </si>
  <si>
    <t>31.01.2022 13:50:44</t>
  </si>
  <si>
    <t>SAYİM TURANGİL TARIMSAL SULAMA 45-71-M01104_45-71-M01104_2369628</t>
  </si>
  <si>
    <t>22.01.2022 04:13:59</t>
  </si>
  <si>
    <t>22.01.2022 07:43:22</t>
  </si>
  <si>
    <t>ULUCAK DM-2/17 35-27-M00859_95000468073_95000468073</t>
  </si>
  <si>
    <t>19.01.2022 10:17:20</t>
  </si>
  <si>
    <t>19.01.2022 12:09:44</t>
  </si>
  <si>
    <t>GÖKÇEN DM 35-29-M00123_GÖKÇEN İM ÇIKIŞ M06_2104363</t>
  </si>
  <si>
    <t>08.01.2022 11:44:47</t>
  </si>
  <si>
    <t>08.01.2022 15:28:35</t>
  </si>
  <si>
    <t>YEŞİLYURT TR-5 45-73-M00802_945641332_945641332</t>
  </si>
  <si>
    <t>21.01.2022 19:31:04</t>
  </si>
  <si>
    <t>21.01.2022 21:04:45</t>
  </si>
  <si>
    <t>18.01.2022 09:14:13</t>
  </si>
  <si>
    <t>18.01.2022 12:46:21</t>
  </si>
  <si>
    <t>07.01.2022 09:06:29</t>
  </si>
  <si>
    <t>07.01.2022 10:21:35</t>
  </si>
  <si>
    <t>12.01.2022 15:25:40</t>
  </si>
  <si>
    <t>12.01.2022 15:43:00</t>
  </si>
  <si>
    <t>TR-1/91 45-72-M00091_956520558_956520558</t>
  </si>
  <si>
    <t>21.01.2022 09:34:00</t>
  </si>
  <si>
    <t>21.01.2022 10:00:54</t>
  </si>
  <si>
    <t>DEMİRKENT 35-17-M00196_C_83693663_83693663</t>
  </si>
  <si>
    <t>13.01.2022 17:40:00</t>
  </si>
  <si>
    <t>13.01.2022 18:01:02</t>
  </si>
  <si>
    <t>10.01.2022 17:10:10</t>
  </si>
  <si>
    <t>10.01.2022 17:18:00</t>
  </si>
  <si>
    <t>M-315 ULAMIŞ 35-14-M00315_956659519_956659519</t>
  </si>
  <si>
    <t>01.01.2022 14:12:44</t>
  </si>
  <si>
    <t>01.01.2022 15:44:09</t>
  </si>
  <si>
    <t>DM-1/TR-21 35-14-M00303_956643085_956643085</t>
  </si>
  <si>
    <t>21.01.2022 13:12:41</t>
  </si>
  <si>
    <t>21.01.2022 16:23:03</t>
  </si>
  <si>
    <t>TR-7 35-15-M00007_950359131_950359131</t>
  </si>
  <si>
    <t>19.01.2022 14:35:53</t>
  </si>
  <si>
    <t>19.01.2022 17:06:00</t>
  </si>
  <si>
    <t>28.01.2022 19:29:53</t>
  </si>
  <si>
    <t>28.01.2022 20:56:29</t>
  </si>
  <si>
    <t>HASSEKİ TR-1 35-21-L00066_D_82611136_82611136</t>
  </si>
  <si>
    <t>25.01.2022 08:34:35</t>
  </si>
  <si>
    <t>25.01.2022 09:42:42</t>
  </si>
  <si>
    <t>K-1141 35-04-K01141_99615814_99615814</t>
  </si>
  <si>
    <t>31.01.2022 18:01:21</t>
  </si>
  <si>
    <t>31.01.2022 20:29:49</t>
  </si>
  <si>
    <t>K-290 35-01-K00290__73315849_73315849</t>
  </si>
  <si>
    <t>25.01.2022 15:00:54</t>
  </si>
  <si>
    <t>25.01.2022 15:42:24</t>
  </si>
  <si>
    <t>SOMA TR-12/3 45-82-M00086_C_56401831_56401831</t>
  </si>
  <si>
    <t>30.01.2022 10:36:32</t>
  </si>
  <si>
    <t>30.01.2022 12:31:24</t>
  </si>
  <si>
    <t>01.01.2022 17:54:59</t>
  </si>
  <si>
    <t>01.01.2022 20:06:12</t>
  </si>
  <si>
    <t>TR-1-2/1 35-20-L00007_A A1b_44452876</t>
  </si>
  <si>
    <t>24.01.2022 18:19:57</t>
  </si>
  <si>
    <t>24.01.2022 19:35:32</t>
  </si>
  <si>
    <t>K-1283 35-07-K01283_K-3651 K05_49715657</t>
  </si>
  <si>
    <t>16.01.2022 09:15:29</t>
  </si>
  <si>
    <t>16.01.2022 17:24:57</t>
  </si>
  <si>
    <t>08.01.2022 10:38:30</t>
  </si>
  <si>
    <t>08.01.2022 11:07:45</t>
  </si>
  <si>
    <t>URGANLI YENİKÖY TR-2 45-83-L00446_45-83-L00446_2358036</t>
  </si>
  <si>
    <t>21.01.2022 10:15:12</t>
  </si>
  <si>
    <t>21.01.2022 17:45:23</t>
  </si>
  <si>
    <t>22.01.2022 11:15:24</t>
  </si>
  <si>
    <t>22.01.2022 12:26:52</t>
  </si>
  <si>
    <t>GÖKÇEÖREN TR-1 45-77-M00027_945516176_945516176</t>
  </si>
  <si>
    <t>01.01.2022 18:32:47</t>
  </si>
  <si>
    <t>01.01.2022 20:03:34</t>
  </si>
  <si>
    <t>13.01.2022 09:02:29</t>
  </si>
  <si>
    <t>13.01.2022 18:12:17</t>
  </si>
  <si>
    <t>TR-65 45-77-L00065_TR-63 L03_2330689</t>
  </si>
  <si>
    <t>08.01.2022 10:00:57</t>
  </si>
  <si>
    <t>08.01.2022 11:56:45</t>
  </si>
  <si>
    <t>KADIOVACIK TR-1 35-19-M00202_11576402_56376723_56376723</t>
  </si>
  <si>
    <t>13.01.2022 19:16:52</t>
  </si>
  <si>
    <t>14.01.2022 02:44:02</t>
  </si>
  <si>
    <t>16.01.2022 06:56:47</t>
  </si>
  <si>
    <t>16.01.2022 07:56:23</t>
  </si>
  <si>
    <t>TR-131 35-19-L00131_B_56391417_56391417</t>
  </si>
  <si>
    <t>08.01.2022 09:12:20</t>
  </si>
  <si>
    <t>08.01.2022 11:33:50</t>
  </si>
  <si>
    <t>M-2015 35-01-M02015_910374407_910374407</t>
  </si>
  <si>
    <t>13.01.2022 19:57:37</t>
  </si>
  <si>
    <t>13.01.2022 21:08:25</t>
  </si>
  <si>
    <t>DM08/TR19 45-73-M00065__72372282_72372282</t>
  </si>
  <si>
    <t>06.01.2022 12:48:13</t>
  </si>
  <si>
    <t>06.01.2022 20:51:37</t>
  </si>
  <si>
    <t>24.01.2022 19:09:50</t>
  </si>
  <si>
    <t>24.01.2022 19:49:59</t>
  </si>
  <si>
    <t>M-2484 DADAŞKENT KÖK 35-10-M02484_ M01_50114016</t>
  </si>
  <si>
    <t>23.01.2022 21:09:01</t>
  </si>
  <si>
    <t>24.01.2022 04:06:45</t>
  </si>
  <si>
    <t>ŞEHİTLER TR-1 35-26-L00161_DIREK TIPI TRAFO HUCRESI H01_2041365</t>
  </si>
  <si>
    <t>09.01.2022 10:23:36</t>
  </si>
  <si>
    <t>09.01.2022 17:51:10</t>
  </si>
  <si>
    <t>ARMUTLU TR-21 35-27-M00615_B_56356354_56356354</t>
  </si>
  <si>
    <t>13.01.2022 16:29:22</t>
  </si>
  <si>
    <t>13.01.2022 18:46:42</t>
  </si>
  <si>
    <t>K-901 35-02-K00901_F_56362799_56362799</t>
  </si>
  <si>
    <t>13.01.2022 18:58:25</t>
  </si>
  <si>
    <t>13.01.2022 20:15:42</t>
  </si>
  <si>
    <t>SARIGÖL DM 45-79-M00069_HatBaşıAyırıcı_53134373 M16_53134373</t>
  </si>
  <si>
    <t>14.01.2022 13:15:33</t>
  </si>
  <si>
    <t>14.01.2022 15:50:12</t>
  </si>
  <si>
    <t>KUŞÇULAR TR-9 35-19-M00221_6181307_56355638_56355638</t>
  </si>
  <si>
    <t>28.01.2022 09:30:46</t>
  </si>
  <si>
    <t>KARAELMACIK TR-1 45-86-M00243_DIREK TIPI TRAFO HUCRESI H01_2054845</t>
  </si>
  <si>
    <t>27.01.2022 09:05:43</t>
  </si>
  <si>
    <t>27.01.2022 15:40:58</t>
  </si>
  <si>
    <t>DM-4/18 35-26-M00803_B B02_5858201</t>
  </si>
  <si>
    <t>30.01.2022 15:30:25</t>
  </si>
  <si>
    <t>30.01.2022 17:24:30</t>
  </si>
  <si>
    <t>09.01.2022 12:11:00</t>
  </si>
  <si>
    <t>09.01.2022 14:03:55</t>
  </si>
  <si>
    <t>K-905 35-02-K00905_35-02-K00905_2372366</t>
  </si>
  <si>
    <t>12.01.2022 19:31:34</t>
  </si>
  <si>
    <t>12.01.2022 20:30:31</t>
  </si>
  <si>
    <t>M-1535 35-01-M01535_35-01-M01535_2359216</t>
  </si>
  <si>
    <t>30.01.2022 14:13:49</t>
  </si>
  <si>
    <t>30.01.2022 14:45:10</t>
  </si>
  <si>
    <t>M-1233 35-01-M01233_911249314_911249314</t>
  </si>
  <si>
    <t>11.01.2022 07:15:08</t>
  </si>
  <si>
    <t>11.01.2022 09:13:15</t>
  </si>
  <si>
    <t>28.01.2022 10:13:48</t>
  </si>
  <si>
    <t>28.01.2022 13:26:30</t>
  </si>
  <si>
    <t>TR-113 ZEYTİNALANI 35-19-L00113_956665963_956665963</t>
  </si>
  <si>
    <t>12.01.2022 08:25:38</t>
  </si>
  <si>
    <t>12.01.2022 11:14:05</t>
  </si>
  <si>
    <t>YAĞCILI TR-2 45-82-M00367_KÖYLER DM M01_72200387</t>
  </si>
  <si>
    <t>06.01.2022 09:02:15</t>
  </si>
  <si>
    <t>06.01.2022 09:04:35</t>
  </si>
  <si>
    <t>M-204(DM-2/7) 35-09-M00204_A a1b_5867942</t>
  </si>
  <si>
    <t>25.01.2022 14:01:42</t>
  </si>
  <si>
    <t>25.01.2022 20:01:55</t>
  </si>
  <si>
    <t>08.01.2022 14:11:01</t>
  </si>
  <si>
    <t>08.01.2022 16:04:37</t>
  </si>
  <si>
    <t>AŞAĞICUMA DM 35-16-M00103_BERGAMA TM-GERİLİM M05_72040366</t>
  </si>
  <si>
    <t>11.01.2022 21:31:02</t>
  </si>
  <si>
    <t>11.01.2022 21:32:01</t>
  </si>
  <si>
    <t>M-1289 35-02-M01289_910222654_910222654</t>
  </si>
  <si>
    <t>12.01.2022 20:45:00</t>
  </si>
  <si>
    <t>12.01.2022 22:59:13</t>
  </si>
  <si>
    <t>MURADİYE TR-3 KÖPRÜYANI 45-71-M00254_MURADİYE TR-4/1 M02_55035469</t>
  </si>
  <si>
    <t>26.01.2022 09:02:32</t>
  </si>
  <si>
    <t>26.01.2022 12:10:28</t>
  </si>
  <si>
    <t>AMBARSEKİ KÖYÜ TR-1 35-21-L00105_A_56376926_56376926</t>
  </si>
  <si>
    <t>14.01.2022 11:09:50</t>
  </si>
  <si>
    <t>14.01.2022 13:49:58</t>
  </si>
  <si>
    <t>AKÇAPINAR TR-2 45-83-L00439_45-83-L00439_2370205</t>
  </si>
  <si>
    <t>01.01.2022 14:58:14</t>
  </si>
  <si>
    <t>01.01.2022 16:13:32</t>
  </si>
  <si>
    <t>23.01.2022 13:55:23</t>
  </si>
  <si>
    <t>23.01.2022 17:00:57</t>
  </si>
  <si>
    <t>L-224 SİBAM EVLERİ 35-18-L00224_950453644_950453644</t>
  </si>
  <si>
    <t>23.01.2022 19:20:00</t>
  </si>
  <si>
    <t>23.01.2022 19:51:39</t>
  </si>
  <si>
    <t>M-241 PRS OTEL GEÇİT 35-14-M00241_ M02_2322472</t>
  </si>
  <si>
    <t>11.01.2022 13:45:53</t>
  </si>
  <si>
    <t>11.01.2022 14:51:37</t>
  </si>
  <si>
    <t>YAĞCILAR KÖK 45-71-M00179_HatBaşıAyırıcı_53135847 M04_53135847</t>
  </si>
  <si>
    <t>10.01.2022 10:26:40</t>
  </si>
  <si>
    <t>10.01.2022 10:27:20</t>
  </si>
  <si>
    <t>AHMETLİ DSİ KÖK 45-84-M00002_DSİ M02_72162415</t>
  </si>
  <si>
    <t>18.01.2022 11:00:47</t>
  </si>
  <si>
    <t>K-928 35-04-K00928_912714287_912714287</t>
  </si>
  <si>
    <t>26.01.2022 14:53:59</t>
  </si>
  <si>
    <t>26.01.2022 17:53:00</t>
  </si>
  <si>
    <t>ALOSBİ TM 35-17-A00006_ŞAKRAN M05_2310717</t>
  </si>
  <si>
    <t>24.01.2022 23:47:00</t>
  </si>
  <si>
    <t>24.01.2022 23:56:27</t>
  </si>
  <si>
    <t>DM-5/TR13 (TR-57) ALPKENT 35-26-M00057_956617378_956617378</t>
  </si>
  <si>
    <t>04.01.2022 08:29:17</t>
  </si>
  <si>
    <t>04.01.2022 09:35:02</t>
  </si>
  <si>
    <t>UMURCALI TR 1 35-31-L00187_35-31-L00187_2361882</t>
  </si>
  <si>
    <t>18.01.2022 09:02:55</t>
  </si>
  <si>
    <t>18.01.2022 16:54:57</t>
  </si>
  <si>
    <t>K-3023 35-01-K03023_912048709_912048709</t>
  </si>
  <si>
    <t>14.01.2022 09:23:27</t>
  </si>
  <si>
    <t>14.01.2022 16:21:57</t>
  </si>
  <si>
    <t>KEMALİYE DM (TR-1) 45-73-M00150_İSMETİYE M02_66716001</t>
  </si>
  <si>
    <t>22.01.2022 19:21:14</t>
  </si>
  <si>
    <t>22.01.2022 20:44:39</t>
  </si>
  <si>
    <t>L-308 35-18-L00308_950466880_950466880</t>
  </si>
  <si>
    <t>23.01.2022 12:29:35</t>
  </si>
  <si>
    <t>23.01.2022 14:00:22</t>
  </si>
  <si>
    <t>K-4755 35-01-K04755_911721391_911721391</t>
  </si>
  <si>
    <t>24.01.2022 12:21:29</t>
  </si>
  <si>
    <t>24.01.2022 14:22:52</t>
  </si>
  <si>
    <t>L-316 YALIKENT 35-18-L00316_950449220_950449220</t>
  </si>
  <si>
    <t>02.01.2022 18:18:30</t>
  </si>
  <si>
    <t>02.01.2022 20:45:09</t>
  </si>
  <si>
    <t>17.01.2022 19:29:19</t>
  </si>
  <si>
    <t>17.01.2022 21:27:06</t>
  </si>
  <si>
    <t>TURGUTALP KÖK 45-71-M00260_HatBaşıAyırıcı_53134597 M03_53134597</t>
  </si>
  <si>
    <t>22.01.2022 06:36:11</t>
  </si>
  <si>
    <t>22.01.2022 09:29:33</t>
  </si>
  <si>
    <t>18.01.2022 16:26:29</t>
  </si>
  <si>
    <t>18.01.2022 17:24:50</t>
  </si>
  <si>
    <t>23.01.2022 09:25:12</t>
  </si>
  <si>
    <t>23.01.2022 10:32:00</t>
  </si>
  <si>
    <t>KARAOĞLANLI TR-1 45-78-M00350_E_56402744_56402744</t>
  </si>
  <si>
    <t>21.01.2022 16:26:41</t>
  </si>
  <si>
    <t>21.01.2022 17:59:38</t>
  </si>
  <si>
    <t>K-1670 35-04-K01670_915146714_915146714</t>
  </si>
  <si>
    <t>17.01.2022 22:30:12</t>
  </si>
  <si>
    <t>18.01.2022 01:38:17</t>
  </si>
  <si>
    <t>20.01.2022 16:16:57</t>
  </si>
  <si>
    <t>20.01.2022 17:09:27</t>
  </si>
  <si>
    <t>16.01.2022 15:52:26</t>
  </si>
  <si>
    <t>16.01.2022 17:15:14</t>
  </si>
  <si>
    <t>İTOB DM 35-22-M00089_ARITMA M05_2327863</t>
  </si>
  <si>
    <t>31.01.2022 10:31:28</t>
  </si>
  <si>
    <t>31.01.2022 11:47:53</t>
  </si>
  <si>
    <t>K-1391 35-01-K01391_A_56366091_56366091</t>
  </si>
  <si>
    <t>15.01.2022 11:06:36</t>
  </si>
  <si>
    <t>15.01.2022 12:23:07</t>
  </si>
  <si>
    <t>SOMA DM-4/TR10 45-82-M00010_TR-11 M05_60208796</t>
  </si>
  <si>
    <t>25.01.2022 07:42:58</t>
  </si>
  <si>
    <t>25.01.2022 08:12:43</t>
  </si>
  <si>
    <t>TR-40 35-17-M00040_950313670_950313670</t>
  </si>
  <si>
    <t>16.01.2022 14:48:32</t>
  </si>
  <si>
    <t>16.01.2022 15:22:02</t>
  </si>
  <si>
    <t>02.01.2022 16:22:25</t>
  </si>
  <si>
    <t>02.01.2022 17:24:13</t>
  </si>
  <si>
    <t>EĞRİGÖL TR-1 35-16-M00050_953336054_953336054</t>
  </si>
  <si>
    <t>12.01.2022 16:50:30</t>
  </si>
  <si>
    <t>12.01.2022 22:58:50</t>
  </si>
  <si>
    <t>K-524 35-01-K00524_910402857_910402857</t>
  </si>
  <si>
    <t>16.01.2022 21:08:55</t>
  </si>
  <si>
    <t>16.01.2022 22:55:19</t>
  </si>
  <si>
    <t>TR-14 35-15-M00014_35-15-M00014_67059565</t>
  </si>
  <si>
    <t>24.01.2022 09:28:17</t>
  </si>
  <si>
    <t>24.01.2022 17:24:12</t>
  </si>
  <si>
    <t>TR-32 MEZBAHA YANI 35-15-M00032_950366186_950366186</t>
  </si>
  <si>
    <t>05.01.2022 18:41:35</t>
  </si>
  <si>
    <t>05.01.2022 20:25:46</t>
  </si>
  <si>
    <t>TR-80 35-19-L00080_948505467_948505467</t>
  </si>
  <si>
    <t>12.01.2022 17:13:26</t>
  </si>
  <si>
    <t>12.01.2022 18:36:10</t>
  </si>
  <si>
    <t>13.01.2022 14:47:00</t>
  </si>
  <si>
    <t>13.01.2022 15:07:00</t>
  </si>
  <si>
    <t>BİRGİ TR-3 (TR-283) 35-19-M00283_95001360583_95001360583</t>
  </si>
  <si>
    <t>21.01.2022 20:00:17</t>
  </si>
  <si>
    <t>21.01.2022 23:40:22</t>
  </si>
  <si>
    <t>DOĞAKÖY TR-1 35-28-M00213_35-28-M00213_2374097</t>
  </si>
  <si>
    <t>07.01.2022 09:46:08</t>
  </si>
  <si>
    <t>07.01.2022 18:17:41</t>
  </si>
  <si>
    <t>K-3708 35-08-K03708_D_56370578_56370578</t>
  </si>
  <si>
    <t>05.01.2022 17:44:51</t>
  </si>
  <si>
    <t>05.01.2022 19:33:34</t>
  </si>
  <si>
    <t>20.01.2022 09:39:08</t>
  </si>
  <si>
    <t>20.01.2022 12:08:26</t>
  </si>
  <si>
    <t>AKÇAALAN YEDİEVLER TR-2 35-22-M00220_955292347_955292347</t>
  </si>
  <si>
    <t>01.01.2022 10:30:11</t>
  </si>
  <si>
    <t>01.01.2022 11:48:14</t>
  </si>
  <si>
    <t>SOMA A SANTRALİ İM/DM 45-82-A00001_SAVAŞTEPE 15.8 L14_2324960</t>
  </si>
  <si>
    <t>21.01.2022 21:18:04</t>
  </si>
  <si>
    <t>21.01.2022 21:47:00</t>
  </si>
  <si>
    <t>31.01.2022 11:48:26</t>
  </si>
  <si>
    <t>31.01.2022 13:02:06</t>
  </si>
  <si>
    <t>L-297 35-18-L00297_950467366_950467366</t>
  </si>
  <si>
    <t>26.01.2022 10:43:41</t>
  </si>
  <si>
    <t>26.01.2022 16:33:10</t>
  </si>
  <si>
    <t>SOMA A SANTRALİ İM/DM 45-82-A00001_IŞIKLAR-1 M05_2324956</t>
  </si>
  <si>
    <t>18.01.2022 21:21:00</t>
  </si>
  <si>
    <t>18.01.2022 21:46:48</t>
  </si>
  <si>
    <t>K-2755 35-04-K02755_TRAFO K03_2066647</t>
  </si>
  <si>
    <t>15.01.2022 10:28:57</t>
  </si>
  <si>
    <t>15.01.2022 11:13:04</t>
  </si>
  <si>
    <t>31.01.2022 21:27:00</t>
  </si>
  <si>
    <t>31.01.2022 21:46:29</t>
  </si>
  <si>
    <t>L-178 35-18-L00178_950442348_950442348</t>
  </si>
  <si>
    <t>04.01.2022 13:22:33</t>
  </si>
  <si>
    <t>04.01.2022 15:18:42</t>
  </si>
  <si>
    <t>DM-8/27 45-71-M00304_953202711_953202711</t>
  </si>
  <si>
    <t>10.01.2022 16:12:00</t>
  </si>
  <si>
    <t>10.01.2022 17:44:49</t>
  </si>
  <si>
    <t>ÇAKIRCA ALİ TR-2 45-73-M00560_B_56403984_56403984</t>
  </si>
  <si>
    <t>29.01.2022 08:23:52</t>
  </si>
  <si>
    <t>29.01.2022 09:37:27</t>
  </si>
  <si>
    <t>PAYAMLI M-13 35-25-M00181_956641380_956641380</t>
  </si>
  <si>
    <t>13.01.2022 12:19:31</t>
  </si>
  <si>
    <t>13.01.2022 14:12:11</t>
  </si>
  <si>
    <t>L-97 35-18-L00097_G g1_5959347</t>
  </si>
  <si>
    <t>27.01.2022 22:00:57</t>
  </si>
  <si>
    <t>27.01.2022 23:27:57</t>
  </si>
  <si>
    <t>08.01.2022 04:18:49</t>
  </si>
  <si>
    <t>08.01.2022 04:34:12</t>
  </si>
  <si>
    <t>YENİFOÇA TR-20 35-23-M00020_950416864_950416864</t>
  </si>
  <si>
    <t>31.01.2022 07:55:23</t>
  </si>
  <si>
    <t>31.01.2022 08:30:30</t>
  </si>
  <si>
    <t>29.01.2022 12:45:13</t>
  </si>
  <si>
    <t>29.01.2022 14:56:30</t>
  </si>
  <si>
    <t>KAYALIOĞLU TR-4 45-72-L00075_956489740_956489740</t>
  </si>
  <si>
    <t>26.01.2022 20:51:45</t>
  </si>
  <si>
    <t>26.01.2022 21:57:54</t>
  </si>
  <si>
    <t>GÜLBAHÇE TR-278 35-19-L00278_960584921_960584921</t>
  </si>
  <si>
    <t>07.01.2022 13:10:35</t>
  </si>
  <si>
    <t>07.01.2022 14:13:36</t>
  </si>
  <si>
    <t>DOĞANBEY KÖK 35-14-M00100_BANKSİS M03_80639784</t>
  </si>
  <si>
    <t>29.01.2022 10:00:00</t>
  </si>
  <si>
    <t>29.01.2022 17:37:58</t>
  </si>
  <si>
    <t>21.01.2022 13:23:35</t>
  </si>
  <si>
    <t>21.01.2022 13:24:34</t>
  </si>
  <si>
    <t>25.01.2022 18:54:01</t>
  </si>
  <si>
    <t>25.01.2022 19:22:32</t>
  </si>
  <si>
    <t>K-1664 35-04-K01664_35-04-K01664_2372074</t>
  </si>
  <si>
    <t>06.01.2022 16:11:13</t>
  </si>
  <si>
    <t>06.01.2022 17:27:39</t>
  </si>
  <si>
    <t>TR-11 35-16-L00011_TR-138 L05_72014798</t>
  </si>
  <si>
    <t>16.01.2022 12:01:45</t>
  </si>
  <si>
    <t>16.01.2022 15:24:16</t>
  </si>
  <si>
    <t>03.01.2022 11:07:00</t>
  </si>
  <si>
    <t>03.01.2022 13:13:18</t>
  </si>
  <si>
    <t>K-649 35-01-K00649_911753208_911753208</t>
  </si>
  <si>
    <t>29.01.2022 19:22:29</t>
  </si>
  <si>
    <t>29.01.2022 20:36:39</t>
  </si>
  <si>
    <t>TR-318 ZEYTİNALANI 35-19-L00366_D_72050229_72050229</t>
  </si>
  <si>
    <t>26.01.2022 07:14:48</t>
  </si>
  <si>
    <t>26.01.2022 11:02:04</t>
  </si>
  <si>
    <t>26.01.2022 14:09:53</t>
  </si>
  <si>
    <t>26.01.2022 15:10:58</t>
  </si>
  <si>
    <t>PAYAMLI TR-1 35-10-L00056_35-10-L00056_2361802</t>
  </si>
  <si>
    <t>10.01.2022 16:54:28</t>
  </si>
  <si>
    <t>10.01.2022 17:53:31</t>
  </si>
  <si>
    <t>14.01.2022 11:38:48</t>
  </si>
  <si>
    <t>14.01.2022 11:56:55</t>
  </si>
  <si>
    <t>L-258 35-18-L00654_950464475_950464475</t>
  </si>
  <si>
    <t>01.01.2022 13:53:39</t>
  </si>
  <si>
    <t>01.01.2022 17:11:42</t>
  </si>
  <si>
    <t>24.01.2022 14:47:14</t>
  </si>
  <si>
    <t>24.01.2022 16:42:57</t>
  </si>
  <si>
    <t>K-1954 35-09-K01954_C_56380285_56380285</t>
  </si>
  <si>
    <t>24.01.2022 22:02:49</t>
  </si>
  <si>
    <t>25.01.2022 06:57:49</t>
  </si>
  <si>
    <t>YENMİŞ KÖK 35-27-M00366_GÜVENİKSAN-ÇAMBEL 2 M01_72163649</t>
  </si>
  <si>
    <t>13.01.2022 01:30:06</t>
  </si>
  <si>
    <t>13.01.2022 01:37:48</t>
  </si>
  <si>
    <t>K-1341 35-02-K01341_35-02-K01341_2374173</t>
  </si>
  <si>
    <t>17.01.2022 08:53:45</t>
  </si>
  <si>
    <t>17.01.2022 10:00:00</t>
  </si>
  <si>
    <t>09.01.2022 14:36:31</t>
  </si>
  <si>
    <t>09.01.2022 15:44:46</t>
  </si>
  <si>
    <t>K-288 35-04-K00288__79747582_79747582</t>
  </si>
  <si>
    <t>18.01.2022 08:10:20</t>
  </si>
  <si>
    <t>18.01.2022 16:33:07</t>
  </si>
  <si>
    <t>KAYMAKÇI TR-12 35-15-M00249_35-15-M00249_2365647</t>
  </si>
  <si>
    <t>06.01.2022 09:15:35</t>
  </si>
  <si>
    <t>06.01.2022 17:32:04</t>
  </si>
  <si>
    <t>15.01.2022 00:45:12</t>
  </si>
  <si>
    <t>15.01.2022 02:44:53</t>
  </si>
  <si>
    <t>GÖKÇEN DM 35-29-M00123_ASMALIK M12_2104355</t>
  </si>
  <si>
    <t>24.01.2022 08:59:31</t>
  </si>
  <si>
    <t>24.01.2022 09:35:57</t>
  </si>
  <si>
    <t>K-3042 35-02-K03042_35-02-K03042_2357053</t>
  </si>
  <si>
    <t>27.01.2022 14:04:00</t>
  </si>
  <si>
    <t>27.01.2022 14:36:38</t>
  </si>
  <si>
    <t>KAPAKLI TR-1 45-72-M00317_956490241_956490241</t>
  </si>
  <si>
    <t>05.01.2022 08:54:48</t>
  </si>
  <si>
    <t>05.01.2022 14:40:39</t>
  </si>
  <si>
    <t>DM-2/TR-6 (TR-125) 35-26-M00125_956619320_956619320</t>
  </si>
  <si>
    <t>26.01.2022 18:37:16</t>
  </si>
  <si>
    <t>26.01.2022 19:48:11</t>
  </si>
  <si>
    <t>04.01.2022 18:01:00</t>
  </si>
  <si>
    <t>23.01.2022 13:17:47</t>
  </si>
  <si>
    <t>23.01.2022 14:46:40</t>
  </si>
  <si>
    <t>SEYREK TR-7 KÖK 35-28-M00379_948429007_948429007</t>
  </si>
  <si>
    <t>19.01.2022 14:44:53</t>
  </si>
  <si>
    <t>19.01.2022 19:26:44</t>
  </si>
  <si>
    <t>TR-112 ZEYTİNALANI 35-19-L00112_956688272_956688272</t>
  </si>
  <si>
    <t>20.01.2022 16:48:15</t>
  </si>
  <si>
    <t>20.01.2022 19:21:41</t>
  </si>
  <si>
    <t>M-3307(YATIRIM REZERVE) 35-07-M03307__79892026_79892026</t>
  </si>
  <si>
    <t>17.01.2022 15:46:00</t>
  </si>
  <si>
    <t>17.01.2022 19:04:29</t>
  </si>
  <si>
    <t>BAKIR KÖK 45-76-M00047_BAKIR KASABA M07_72212586</t>
  </si>
  <si>
    <t>22.01.2022 16:34:34</t>
  </si>
  <si>
    <t>22.01.2022 16:35:44</t>
  </si>
  <si>
    <t>KEMALPAŞA TM 35-27-A00002_Recloser M01_2332621</t>
  </si>
  <si>
    <t>24.01.2022 13:22:35</t>
  </si>
  <si>
    <t>24.01.2022 15:03:45</t>
  </si>
  <si>
    <t>AYASKENT DM-2 (TR-1) 35-16-M00011_HatBaşıAyırıcı_53140303 M05_53140303</t>
  </si>
  <si>
    <t>04.01.2022 11:29:35</t>
  </si>
  <si>
    <t>04.01.2022 13:31:07</t>
  </si>
  <si>
    <t>22.01.2022 17:34:00</t>
  </si>
  <si>
    <t>L-37 YAT LİMANI 35-14-L00037_B B01_5846699</t>
  </si>
  <si>
    <t>02.01.2022 07:18:44</t>
  </si>
  <si>
    <t>02.01.2022 09:42:00</t>
  </si>
  <si>
    <t>TR-134 35-19-L00134_956670429_956670429</t>
  </si>
  <si>
    <t>13.01.2022 13:32:34</t>
  </si>
  <si>
    <t>13.01.2022 18:38:26</t>
  </si>
  <si>
    <t>L-428 35-18-L00428_950453309_950453309</t>
  </si>
  <si>
    <t>22.01.2022 14:54:38</t>
  </si>
  <si>
    <t>22.01.2022 18:09:20</t>
  </si>
  <si>
    <t>M-2506 35-01-M02506_35-01-M02506_47723947</t>
  </si>
  <si>
    <t>12.01.2022 12:10:03</t>
  </si>
  <si>
    <t>12.01.2022 13:52:06</t>
  </si>
  <si>
    <t>TAŞLIYATAK TR-5 35-31-L00347_35-31-L00347_2365276</t>
  </si>
  <si>
    <t>27.01.2022 13:41:00</t>
  </si>
  <si>
    <t>27.01.2022 15:20:09</t>
  </si>
  <si>
    <t>EĞLENHOCA DM 35-21-M00013_KARABURUN-1 M05_72178832</t>
  </si>
  <si>
    <t>12.01.2022 22:23:45</t>
  </si>
  <si>
    <t>13.01.2022 00:59:39</t>
  </si>
  <si>
    <t>TAŞLIYOL KÖK 35-27-M00495_TAŞLIYOL M03_72168905</t>
  </si>
  <si>
    <t>25.01.2022 09:37:00</t>
  </si>
  <si>
    <t>25.01.2022 10:53:22</t>
  </si>
  <si>
    <t>K-3908 35-04-K03908_913236312_913236312</t>
  </si>
  <si>
    <t>10.01.2022 17:52:49</t>
  </si>
  <si>
    <t>10.01.2022 20:27:09</t>
  </si>
  <si>
    <t>TR-15 35-31-L00015__79912856_79912856</t>
  </si>
  <si>
    <t>12.01.2022 22:41:13</t>
  </si>
  <si>
    <t>13.01.2022 00:02:46</t>
  </si>
  <si>
    <t>M-1988 35-09-M01988_97774350_97774350</t>
  </si>
  <si>
    <t>30.01.2022 09:33:38</t>
  </si>
  <si>
    <t>30.01.2022 11:28:59</t>
  </si>
  <si>
    <t>K-195 35-03-K00195_910162471_910162471</t>
  </si>
  <si>
    <t>18.01.2022 12:51:19</t>
  </si>
  <si>
    <t>18.01.2022 15:49:44</t>
  </si>
  <si>
    <t>L-301 ÇARK 35-18-L00301_950452151_950452151</t>
  </si>
  <si>
    <t>28.01.2022 16:09:42</t>
  </si>
  <si>
    <t>28.01.2022 17:05:12</t>
  </si>
  <si>
    <t>KAYMAKÇI TR-27 35-15-L00237_DIREK TIPI TRAFO HUCRESI H01_2045420</t>
  </si>
  <si>
    <t>05.01.2022 15:40:00</t>
  </si>
  <si>
    <t>05.01.2022 16:15:47</t>
  </si>
  <si>
    <t>K-385 35-01-K00385_910419255_910419255</t>
  </si>
  <si>
    <t>25.01.2022 09:04:27</t>
  </si>
  <si>
    <t>25.01.2022 13:12:18</t>
  </si>
  <si>
    <t>25.01.2022 21:29:59</t>
  </si>
  <si>
    <t>25.01.2022 22:07:46</t>
  </si>
  <si>
    <t>15.01.2022 17:38:50</t>
  </si>
  <si>
    <t>15.01.2022 23:05:00</t>
  </si>
  <si>
    <t>26.01.2022 19:48:30</t>
  </si>
  <si>
    <t>26.01.2022 21:31:59</t>
  </si>
  <si>
    <t>BALABANLI TR-3 35-15-L00969_DIREK TIPI TRAFO HUCRESI H01_2104715</t>
  </si>
  <si>
    <t>05.01.2022 14:52:00</t>
  </si>
  <si>
    <t>05.01.2022 15:08:00</t>
  </si>
  <si>
    <t>ÇETMEN DM 35-26-M00924_KONFOR SİTESİ M08_2057558</t>
  </si>
  <si>
    <t>25.01.2022 09:12:19</t>
  </si>
  <si>
    <t>25.01.2022 17:23:19</t>
  </si>
  <si>
    <t>M-1390 35-02-M01390_C_56363133_56363133</t>
  </si>
  <si>
    <t>16.01.2022 19:22:03</t>
  </si>
  <si>
    <t>16.01.2022 20:37:18</t>
  </si>
  <si>
    <t>L-182 35-18-L00182_950442337_950442337</t>
  </si>
  <si>
    <t>18.01.2022 10:42:00</t>
  </si>
  <si>
    <t>18.01.2022 11:26:38</t>
  </si>
  <si>
    <t>M-941 35-02-M00941_912754309_912754309</t>
  </si>
  <si>
    <t>06.01.2022 15:39:47</t>
  </si>
  <si>
    <t>06.01.2022 18:23:09</t>
  </si>
  <si>
    <t>YENİ BAĞARASI TR-3 35-23-M00209_966562282_966562282</t>
  </si>
  <si>
    <t>28.01.2022 18:13:09</t>
  </si>
  <si>
    <t>28.01.2022 19:04:37</t>
  </si>
  <si>
    <t>K-827 35-01-K00827_912087701_912087701</t>
  </si>
  <si>
    <t>07.01.2022 19:44:03</t>
  </si>
  <si>
    <t>07.01.2022 22:19:46</t>
  </si>
  <si>
    <t>DEREKÖY TR 45-77-L00294_945501429_945501429</t>
  </si>
  <si>
    <t>23.01.2022 14:38:30</t>
  </si>
  <si>
    <t>23.01.2022 15:57:10</t>
  </si>
  <si>
    <t>05.01.2022 16:07:46</t>
  </si>
  <si>
    <t>05.01.2022 18:12:53</t>
  </si>
  <si>
    <t>L-184 35-18-L00184_95000639495_95000639495</t>
  </si>
  <si>
    <t>13.01.2022 10:58:46</t>
  </si>
  <si>
    <t>13.01.2022 19:59:00</t>
  </si>
  <si>
    <t>ARSLANLAR TM 35-26-A00004_HatBaşıAyırıcı_74816312 M07_74816312</t>
  </si>
  <si>
    <t>01.01.2022 13:07:43</t>
  </si>
  <si>
    <t>01.01.2022 13:33:37</t>
  </si>
  <si>
    <t>L-290 35-18-L00290_950464605_950464605</t>
  </si>
  <si>
    <t>12.01.2022 10:47:00</t>
  </si>
  <si>
    <t>12.01.2022 16:54:11</t>
  </si>
  <si>
    <t>21.01.2022 01:15:26</t>
  </si>
  <si>
    <t>21.01.2022 02:13:06</t>
  </si>
  <si>
    <t>KURUCALAR TR-1 45-81-M00131_A_56399130_56399130</t>
  </si>
  <si>
    <t>31.01.2022 08:55:34</t>
  </si>
  <si>
    <t>31.01.2022 10:11:15</t>
  </si>
  <si>
    <t>TAHTALI TM 35-22-A00001_PANCAR-2 M21_2055298</t>
  </si>
  <si>
    <t>31.01.2022 10:31:16</t>
  </si>
  <si>
    <t>31.01.2022 10:33:25</t>
  </si>
  <si>
    <t>BERGAMA TM 35-16-A00004_KUPLAJ M17_82529968</t>
  </si>
  <si>
    <t>22.01.2022 17:58:24</t>
  </si>
  <si>
    <t>22.01.2022 18:12:16</t>
  </si>
  <si>
    <t>M-22 HASTANE ÖNÜ 35-14-M00022_956640530_956640530</t>
  </si>
  <si>
    <t>26.01.2022 13:40:00</t>
  </si>
  <si>
    <t>26.01.2022 14:52:31</t>
  </si>
  <si>
    <t>SINIRADA TR-1 35-16-M00095_953323854_953323854</t>
  </si>
  <si>
    <t>28.01.2022 13:40:53</t>
  </si>
  <si>
    <t>28.01.2022 18:20:44</t>
  </si>
  <si>
    <t>SARUHANLI TR-17 45-80-M00017_A_56389288_56389288</t>
  </si>
  <si>
    <t>26.01.2022 18:00:03</t>
  </si>
  <si>
    <t>26.01.2022 18:52:47</t>
  </si>
  <si>
    <t>AYVACIK TR-1 45-71-M00787_DIREK TIPI TRAFO HUCRESI H01_2077091</t>
  </si>
  <si>
    <t>21.01.2022 19:07:00</t>
  </si>
  <si>
    <t>21.01.2022 21:58:59</t>
  </si>
  <si>
    <t>TR-28 45-78-L00028_953258972_953258972</t>
  </si>
  <si>
    <t>19.01.2022 14:11:28</t>
  </si>
  <si>
    <t>19.01.2022 14:38:33</t>
  </si>
  <si>
    <t>TR-103 45-78-L00103_953265600_953265600</t>
  </si>
  <si>
    <t>15.01.2022 16:42:54</t>
  </si>
  <si>
    <t>15.01.2022 17:34:41</t>
  </si>
  <si>
    <t>BADEMBÜKÜ TR-1 35-21-L00075_ H_76840963</t>
  </si>
  <si>
    <t>25.01.2022 09:42:29</t>
  </si>
  <si>
    <t>25.01.2022 12:34:02</t>
  </si>
  <si>
    <t>K-4404 35-03-K04404_B_56363596_56363596</t>
  </si>
  <si>
    <t>13.01.2022 10:50:06</t>
  </si>
  <si>
    <t>13.01.2022 14:25:17</t>
  </si>
  <si>
    <t>TAŞLIYATAK TR-6 35-31-L00342_47890039_56393757_56393757</t>
  </si>
  <si>
    <t>16.01.2022 16:45:48</t>
  </si>
  <si>
    <t>16.01.2022 18:01:15</t>
  </si>
  <si>
    <t>M-1345 35-09-M01345_EBSO T.M. M01_66583902</t>
  </si>
  <si>
    <t>08.01.2022 23:00:00</t>
  </si>
  <si>
    <t>08.01.2022 23:29:18</t>
  </si>
  <si>
    <t>DM-3/TR-26 (TR-94) 35-26-M00094_956616169_956616169</t>
  </si>
  <si>
    <t>17.01.2022 15:23:19</t>
  </si>
  <si>
    <t>17.01.2022 16:00:24</t>
  </si>
  <si>
    <t>13.01.2022 18:25:37</t>
  </si>
  <si>
    <t>14.01.2022 02:33:14</t>
  </si>
  <si>
    <t>K-3814 35-02-K03814_910065976_910065976</t>
  </si>
  <si>
    <t>15.01.2022 15:31:25</t>
  </si>
  <si>
    <t>15.01.2022 17:18:43</t>
  </si>
  <si>
    <t>M-2475(YATIRIM REZERVE) 35-02-M02475_A A1B_5813287</t>
  </si>
  <si>
    <t>25.01.2022 09:31:56</t>
  </si>
  <si>
    <t>25.01.2022 11:06:44</t>
  </si>
  <si>
    <t>18.01.2022 00:36:44</t>
  </si>
  <si>
    <t>18.01.2022 02:08:40</t>
  </si>
  <si>
    <t>22.01.2022 23:40:56</t>
  </si>
  <si>
    <t>23.01.2022 00:56:00</t>
  </si>
  <si>
    <t>ÇİNAN TOYGAR TR-1 45-81-M00217_945624086_945624086</t>
  </si>
  <si>
    <t>15.01.2022 14:03:00</t>
  </si>
  <si>
    <t>15.01.2022 15:51:02</t>
  </si>
  <si>
    <t>L-291 35-18-L00291_950452296_950452296</t>
  </si>
  <si>
    <t>02.01.2022 14:09:43</t>
  </si>
  <si>
    <t>02.01.2022 19:34:53</t>
  </si>
  <si>
    <t>06.01.2022 08:38:25</t>
  </si>
  <si>
    <t>06.01.2022 08:38:55</t>
  </si>
  <si>
    <t>DM-3 (TR-16) 35-15-M00016_950363727_950363727</t>
  </si>
  <si>
    <t>31.01.2022 10:11:06</t>
  </si>
  <si>
    <t>31.01.2022 12:02:22</t>
  </si>
  <si>
    <t>GÜNEŞLİ KÖK 45-75-M00056_HatBaşıAyırıcı_53135488 M01_53135488</t>
  </si>
  <si>
    <t>25.01.2022 10:17:50</t>
  </si>
  <si>
    <t>25.01.2022 17:46:03</t>
  </si>
  <si>
    <t>BIÇAKÇI OVACIK TR-5 35-15-L00084_35-15-L00084_2364724</t>
  </si>
  <si>
    <t>13.01.2022 12:39:11</t>
  </si>
  <si>
    <t>13.01.2022 17:27:52</t>
  </si>
  <si>
    <t>ŞİRİNCE TR 2 35-13-L00076_946418438_946418438</t>
  </si>
  <si>
    <t>27.01.2022 12:45:43</t>
  </si>
  <si>
    <t>27.01.2022 14:47:12</t>
  </si>
  <si>
    <t>KARACAKAŞ TR-2 45-82-M00345_945521233_945521233</t>
  </si>
  <si>
    <t>15.01.2022 12:29:36</t>
  </si>
  <si>
    <t>15.01.2022 16:52:04</t>
  </si>
  <si>
    <t>SARNIÇ TARIMSAL SULAMA TR-1 45-77-L00325_A_56384734_56384734</t>
  </si>
  <si>
    <t>25.01.2022 09:54:50</t>
  </si>
  <si>
    <t>25.01.2022 11:48:35</t>
  </si>
  <si>
    <t>ÇİLE TR-2 35-22-M00238_35-22-M00238_2354034</t>
  </si>
  <si>
    <t>13.01.2022 13:56:36</t>
  </si>
  <si>
    <t>13.01.2022 16:38:40</t>
  </si>
  <si>
    <t>BADINCA TR-6 45-73-M00417_A_56397852_56397852</t>
  </si>
  <si>
    <t>23.01.2022 02:15:57</t>
  </si>
  <si>
    <t>23.01.2022 03:47:27</t>
  </si>
  <si>
    <t>TR-79 İ.EKİNCİOĞLU GRB. 35-15-M00079_B_56370349_56370349</t>
  </si>
  <si>
    <t>15.01.2022 13:15:00</t>
  </si>
  <si>
    <t>15.01.2022 15:28:59</t>
  </si>
  <si>
    <t>K-126 35-01-K00126_35-01-K00126_2348348</t>
  </si>
  <si>
    <t>22.01.2022 16:33:56</t>
  </si>
  <si>
    <t>22.01.2022 19:22:32</t>
  </si>
  <si>
    <t>KARABURUN TR-2 35-21-L00014_953367970_953367970</t>
  </si>
  <si>
    <t>20.01.2022 11:59:54</t>
  </si>
  <si>
    <t>20.01.2022 17:29:14</t>
  </si>
  <si>
    <t>K-3556 35-01-K03556_910810323_910810323</t>
  </si>
  <si>
    <t>02.01.2022 19:59:02</t>
  </si>
  <si>
    <t>02.01.2022 22:06:03</t>
  </si>
  <si>
    <t>25.01.2022 01:06:53</t>
  </si>
  <si>
    <t>25.01.2022 01:56:00</t>
  </si>
  <si>
    <t>18.01.2022 07:36:53</t>
  </si>
  <si>
    <t>18.01.2022 11:53:13</t>
  </si>
  <si>
    <t>22.01.2022 15:40:09</t>
  </si>
  <si>
    <t>22.01.2022 18:13:17</t>
  </si>
  <si>
    <t>GÜLBAHÇE TR-4 35-19-L00144_956689085_956689085</t>
  </si>
  <si>
    <t>20.01.2022 11:48:34</t>
  </si>
  <si>
    <t>20.01.2022 15:12:47</t>
  </si>
  <si>
    <t>DEĞİRMENDERE DM 35-22-M00085_914994767_914994767</t>
  </si>
  <si>
    <t>20.01.2022 13:58:36</t>
  </si>
  <si>
    <t>20.01.2022 15:49:35</t>
  </si>
  <si>
    <t>DM-1/3 GÜNEŞ YOLU TR 35-19-M00263_956688951_956688951</t>
  </si>
  <si>
    <t>02.01.2022 06:30:25</t>
  </si>
  <si>
    <t>02.01.2022 10:23:48</t>
  </si>
  <si>
    <t>L-318 35-14-L00318_956634011_956634011</t>
  </si>
  <si>
    <t>02.01.2022 12:50:30</t>
  </si>
  <si>
    <t>02.01.2022 15:16:26</t>
  </si>
  <si>
    <t>L-428 35-18-L00428_950453059_950453059</t>
  </si>
  <si>
    <t>05.01.2022 11:24:20</t>
  </si>
  <si>
    <t>05.01.2022 15:38:57</t>
  </si>
  <si>
    <t>27.01.2022 09:45:10</t>
  </si>
  <si>
    <t>27.01.2022 17:16:20</t>
  </si>
  <si>
    <t>25.01.2022 07:55:36</t>
  </si>
  <si>
    <t>25.01.2022 13:33:07</t>
  </si>
  <si>
    <t>ÇUKURALTI M-37 35-25-M00078_35-25-M00078_2376689</t>
  </si>
  <si>
    <t>13.01.2022 09:50:00</t>
  </si>
  <si>
    <t>13.01.2022 13:21:59</t>
  </si>
  <si>
    <t>TR-22 35-31-L00022_956592932_956592932</t>
  </si>
  <si>
    <t>25.01.2022 14:35:19</t>
  </si>
  <si>
    <t>25.01.2022 17:07:17</t>
  </si>
  <si>
    <t>MANİSA TM-1 45-71-A00001_NECATİBEY M10_2309463</t>
  </si>
  <si>
    <t>09.01.2022 08:58:21</t>
  </si>
  <si>
    <t>09.01.2022 14:35:00</t>
  </si>
  <si>
    <t>DM-2/2 35-26-M00813_956628533_956628533</t>
  </si>
  <si>
    <t>06.01.2022 11:16:43</t>
  </si>
  <si>
    <t>06.01.2022 13:25:51</t>
  </si>
  <si>
    <t>ŞİRİNCE TR 1 35-13-L00075_946423771_946423771</t>
  </si>
  <si>
    <t>31.01.2022 16:35:47</t>
  </si>
  <si>
    <t>31.01.2022 19:49:11</t>
  </si>
  <si>
    <t>08.01.2022 12:58:12</t>
  </si>
  <si>
    <t>08.01.2022 14:53:28</t>
  </si>
  <si>
    <t>KAMBERLER TR-1 35-20-M00058_912687251_912687251</t>
  </si>
  <si>
    <t>13.01.2022 15:54:55</t>
  </si>
  <si>
    <t>13.01.2022 19:19:40</t>
  </si>
  <si>
    <t>TR-2/33 45-72-L00033_956507362_956507362</t>
  </si>
  <si>
    <t>22.01.2022 17:48:10</t>
  </si>
  <si>
    <t>22.01.2022 18:53:47</t>
  </si>
  <si>
    <t>DUĞLA TR-1 45-82-M00190_945549770_945549770</t>
  </si>
  <si>
    <t>10.01.2022 19:22:00</t>
  </si>
  <si>
    <t>10.01.2022 22:49:03</t>
  </si>
  <si>
    <t>M-2542 35-02-M02542_M-1046 M06_81703173</t>
  </si>
  <si>
    <t>23.01.2022 13:09:00</t>
  </si>
  <si>
    <t>M-359 35-14-M00359_ H_81703400</t>
  </si>
  <si>
    <t>15.01.2022 10:17:19</t>
  </si>
  <si>
    <t>15.01.2022 12:27:31</t>
  </si>
  <si>
    <t>FOÇA TR-47 35-23-L00047_35-23-L00047_72145016</t>
  </si>
  <si>
    <t>25.01.2022 04:48:05</t>
  </si>
  <si>
    <t>_956520012_956520012</t>
  </si>
  <si>
    <t>23.01.2022 14:47:47</t>
  </si>
  <si>
    <t>23.01.2022 15:43:45</t>
  </si>
  <si>
    <t>14.01.2022 21:26:10</t>
  </si>
  <si>
    <t>14.01.2022 22:14:19</t>
  </si>
  <si>
    <t>AKHİSAR İM 45-72-A00001_TR-1/2 M20_2058447</t>
  </si>
  <si>
    <t>13.01.2022 03:38:00</t>
  </si>
  <si>
    <t>M-246 35-02-M00246_A_56382183_56382183</t>
  </si>
  <si>
    <t>25.01.2022 12:27:11</t>
  </si>
  <si>
    <t>25.01.2022 12:58:57</t>
  </si>
  <si>
    <t>MEHMET KARAMAN SULAMA GRUBU TR 35-27-M00191_950234831_950234831</t>
  </si>
  <si>
    <t>09.01.2022 13:34:25</t>
  </si>
  <si>
    <t>09.01.2022 18:05:35</t>
  </si>
  <si>
    <t>K-1468 35-03-K01468_954987071_954987071</t>
  </si>
  <si>
    <t>27.01.2022 16:04:22</t>
  </si>
  <si>
    <t>27.01.2022 17:53:31</t>
  </si>
  <si>
    <t>İZZETTİN TARIMSAL SULAMA TR-6 45-83-M00346_45-83-M00346_2347592</t>
  </si>
  <si>
    <t>06.01.2022 15:40:37</t>
  </si>
  <si>
    <t>06.01.2022 18:00:34</t>
  </si>
  <si>
    <t>15.01.2022 09:18:24</t>
  </si>
  <si>
    <t>15.01.2022 17:23:49</t>
  </si>
  <si>
    <t>DERİCİ KÖK 45-84-M00003_RAZOĞLU M07_2313984</t>
  </si>
  <si>
    <t>30.01.2022 16:24:02</t>
  </si>
  <si>
    <t>30.01.2022 17:39:18</t>
  </si>
  <si>
    <t>TR-2/26 (ARABACILAR) 45-83-L00026_TR-28 L05_2089498</t>
  </si>
  <si>
    <t>11.01.2022 09:05:47</t>
  </si>
  <si>
    <t>11.01.2022 17:59:50</t>
  </si>
  <si>
    <t>K-345 35-02-K00345_99246548_99246548</t>
  </si>
  <si>
    <t>13.01.2022 05:22:36</t>
  </si>
  <si>
    <t>13.01.2022 09:06:24</t>
  </si>
  <si>
    <t>DERBENT İM-DM 45-83-A00004_TM GİRİŞ-1 M07_2331768</t>
  </si>
  <si>
    <t>13.01.2022 11:20:15</t>
  </si>
  <si>
    <t>13.01.2022 12:28:51</t>
  </si>
  <si>
    <t>K-3056 35-03-K03056_B_56362901_56362901</t>
  </si>
  <si>
    <t>30.01.2022 12:07:53</t>
  </si>
  <si>
    <t>30.01.2022 13:25:45</t>
  </si>
  <si>
    <t>L-291 35-18-L00291_950459935_950459935</t>
  </si>
  <si>
    <t>31.01.2022 08:55:59</t>
  </si>
  <si>
    <t>31.01.2022 10:05:18</t>
  </si>
  <si>
    <t>M-86 ORHANLI TEMESALTI 35-14-M00086_10438781_56354495_56354495</t>
  </si>
  <si>
    <t>25.01.2022 18:43:27</t>
  </si>
  <si>
    <t>25.01.2022 20:54:16</t>
  </si>
  <si>
    <t>09.01.2022 14:51:00</t>
  </si>
  <si>
    <t>09.01.2022 15:34:36</t>
  </si>
  <si>
    <t>M-1828 35-01-M01828_35-01-M01828_41898235</t>
  </si>
  <si>
    <t>27.01.2022 18:29:00</t>
  </si>
  <si>
    <t>27.01.2022 19:33:29</t>
  </si>
  <si>
    <t>SARIGÖL DM 45-79-M00069_ESKİ SARIGÖL GİRİŞ(ALAŞEHİR TM) M15_2076612</t>
  </si>
  <si>
    <t>14.01.2022 15:41:38</t>
  </si>
  <si>
    <t>14.01.2022 15:43:32</t>
  </si>
  <si>
    <t>K-1296 35-01-K01296_911315546_911315546</t>
  </si>
  <si>
    <t>11.01.2022 13:57:05</t>
  </si>
  <si>
    <t>11.01.2022 14:59:52</t>
  </si>
  <si>
    <t>DM-15/2 KEÇİLİKÖY 45-71-M00646_965902742_965902742</t>
  </si>
  <si>
    <t>12.01.2022 00:13:29</t>
  </si>
  <si>
    <t>12.01.2022 06:10:23</t>
  </si>
  <si>
    <t>L-210 35-18-L00210_950446051_950446051</t>
  </si>
  <si>
    <t>30.01.2022 18:24:52</t>
  </si>
  <si>
    <t>30.01.2022 19:12:20</t>
  </si>
  <si>
    <t>HELVACI TR-6 35-17-M00366_D_56357125_56357125</t>
  </si>
  <si>
    <t>11.01.2022 09:56:00</t>
  </si>
  <si>
    <t>11.01.2022 17:11:00</t>
  </si>
  <si>
    <t>OZANCA TR-3 45-85-L00261_945472423_945472423</t>
  </si>
  <si>
    <t>11.01.2022 17:14:06</t>
  </si>
  <si>
    <t>11.01.2022 20:53:58</t>
  </si>
  <si>
    <t>YENİ ŞAKRAN TR-4 35-17-M00204_950307869_950307869</t>
  </si>
  <si>
    <t>23.01.2022 18:00:59</t>
  </si>
  <si>
    <t>23.01.2022 19:13:42</t>
  </si>
  <si>
    <t>17.01.2022 10:01:00</t>
  </si>
  <si>
    <t>DM-03/05(TR-4/06) 45-71-M00117_A a4b_45134652</t>
  </si>
  <si>
    <t>29.01.2022 22:35:40</t>
  </si>
  <si>
    <t>29.01.2022 23:30:15</t>
  </si>
  <si>
    <t>ALAŞEHİR TR-26 45-73-M00026_A_56396917_56396917</t>
  </si>
  <si>
    <t>01.01.2022 15:40:55</t>
  </si>
  <si>
    <t>01.01.2022 16:47:37</t>
  </si>
  <si>
    <t>BADEMLER DOĞA SİTESİ TR-8 35-14-M00149_DAĞITIM TRAFOSU M03_72143988</t>
  </si>
  <si>
    <t>24.01.2022 16:21:00</t>
  </si>
  <si>
    <t>24.01.2022 19:15:33</t>
  </si>
  <si>
    <t>TR-104 35-15-L00104_950359197_950359197</t>
  </si>
  <si>
    <t>09.01.2022 18:55:50</t>
  </si>
  <si>
    <t>09.01.2022 19:37:43</t>
  </si>
  <si>
    <t>MENEMEN TR-24 35-28-L00024_953384175_953384175</t>
  </si>
  <si>
    <t>12.01.2022 20:16:07</t>
  </si>
  <si>
    <t>12.01.2022 20:50:55</t>
  </si>
  <si>
    <t>ÇAYBAŞI DM-1/11 35-26-L00215_956605810_956605810</t>
  </si>
  <si>
    <t>14.01.2022 19:29:00</t>
  </si>
  <si>
    <t>14.01.2022 20:19:00</t>
  </si>
  <si>
    <t>KARABURUN BOZKÖY 35-21-L00053_A_56358260_56358260</t>
  </si>
  <si>
    <t>21.01.2022 11:38:27</t>
  </si>
  <si>
    <t>21.01.2022 13:47:39</t>
  </si>
  <si>
    <t>03.01.2022 12:56:15</t>
  </si>
  <si>
    <t>03.01.2022 14:41:02</t>
  </si>
  <si>
    <t>L-39 35-14-L00039_956661233_956661233</t>
  </si>
  <si>
    <t>13.01.2022 17:24:15</t>
  </si>
  <si>
    <t>14.01.2022 00:45:08</t>
  </si>
  <si>
    <t>M-715 35-17-M00715_950301462_950301462</t>
  </si>
  <si>
    <t>13.01.2022 21:27:04</t>
  </si>
  <si>
    <t>13.01.2022 22:59:32</t>
  </si>
  <si>
    <t>K-3791 35-07-K03791_913358490_913358490</t>
  </si>
  <si>
    <t>03.01.2022 12:04:57</t>
  </si>
  <si>
    <t>03.01.2022 20:46:00</t>
  </si>
  <si>
    <t>ARSLANLAR TM 35-26-A00004_SANAYİ-1 M13_2305577</t>
  </si>
  <si>
    <t>12.01.2022 10:49:30</t>
  </si>
  <si>
    <t>12.01.2022 11:05:00</t>
  </si>
  <si>
    <t>YENİ ŞAKRAN TR-4 35-17-M00204_950308655_950308655</t>
  </si>
  <si>
    <t>24.01.2022 22:04:18</t>
  </si>
  <si>
    <t>24.01.2022 22:51:06</t>
  </si>
  <si>
    <t>29.01.2022 12:36:00</t>
  </si>
  <si>
    <t>29.01.2022 15:23:31</t>
  </si>
  <si>
    <t>SARILAR KÖYÜ TR-1 35-27-L00262_914619560_914619560</t>
  </si>
  <si>
    <t>18.01.2022 20:11:05</t>
  </si>
  <si>
    <t>18.01.2022 22:23:15</t>
  </si>
  <si>
    <t>K-2308 35-01-K02308_A_56368755_56368755</t>
  </si>
  <si>
    <t>24.01.2022 21:15:49</t>
  </si>
  <si>
    <t>24.01.2022 22:17:52</t>
  </si>
  <si>
    <t>HALIKÖY OVACIK MAH. TR-4 35-32-L00125_A_56368041_56368041</t>
  </si>
  <si>
    <t>07.01.2022 16:33:00</t>
  </si>
  <si>
    <t>07.01.2022 19:40:14</t>
  </si>
  <si>
    <t>KISIK METAL İŞLERİ KÖK 35-22-M00099_955270633_955270633</t>
  </si>
  <si>
    <t>03.01.2022 08:19:35</t>
  </si>
  <si>
    <t>03.01.2022 11:44:31</t>
  </si>
  <si>
    <t>K-1762 35-01-K01762_A_56372131_56372131</t>
  </si>
  <si>
    <t>17.01.2022 14:30:36</t>
  </si>
  <si>
    <t>17.01.2022 16:25:18</t>
  </si>
  <si>
    <t>K-2741 35-08-K02741_B b4b_5830648</t>
  </si>
  <si>
    <t>22.01.2022 05:38:27</t>
  </si>
  <si>
    <t>22.01.2022 14:53:52</t>
  </si>
  <si>
    <t>K-1078 35-02-K01078_912541441_912541441</t>
  </si>
  <si>
    <t>22.01.2022 13:29:30</t>
  </si>
  <si>
    <t>22.01.2022 14:20:15</t>
  </si>
  <si>
    <t>18.01.2022 12:01:33</t>
  </si>
  <si>
    <t>18.01.2022 13:23:58</t>
  </si>
  <si>
    <t>L-215 35-18-L00215_950465382_950465382</t>
  </si>
  <si>
    <t>16.01.2022 14:10:14</t>
  </si>
  <si>
    <t>16.01.2022 17:15:25</t>
  </si>
  <si>
    <t>L-518 OVACIK 35-18-L00518_A_56393133_56393133</t>
  </si>
  <si>
    <t>01.01.2022 11:14:17</t>
  </si>
  <si>
    <t>01.01.2022 14:36:17</t>
  </si>
  <si>
    <t>MURADİYE DM-11/10 KÖK 45-71-M00782_YAVUZ DÖKÜM M07_50185235</t>
  </si>
  <si>
    <t>22.01.2022 13:02:00</t>
  </si>
  <si>
    <t>22.01.2022 14:54:35</t>
  </si>
  <si>
    <t>ESENYURT TR-1 45-74-M00111_B_56356612_56356612</t>
  </si>
  <si>
    <t>18.01.2022 16:01:21</t>
  </si>
  <si>
    <t>18.01.2022 17:51:35</t>
  </si>
  <si>
    <t>BADEMLİ TR-1 DM 35-15-L01010_950405695_950405695</t>
  </si>
  <si>
    <t>16.01.2022 10:39:53</t>
  </si>
  <si>
    <t>16.01.2022 13:31:03</t>
  </si>
  <si>
    <t>20.01.2022 09:15:48</t>
  </si>
  <si>
    <t>20.01.2022 10:24:00</t>
  </si>
  <si>
    <t>SUBAŞI İM 35-26-A00002_NAİME L03_2304032</t>
  </si>
  <si>
    <t>21.01.2022 22:42:34</t>
  </si>
  <si>
    <t>21.01.2022 23:15:37</t>
  </si>
  <si>
    <t>İMBAT SİTESİ TR-3 35-19-M00262_956692938_956692938</t>
  </si>
  <si>
    <t>04.01.2022 13:51:07</t>
  </si>
  <si>
    <t>04.01.2022 16:36:06</t>
  </si>
  <si>
    <t>KARABURUN TR-6 35-21-L00032_C_56365119_56365119</t>
  </si>
  <si>
    <t>04.01.2022 18:46:05</t>
  </si>
  <si>
    <t>04.01.2022 20:50:41</t>
  </si>
  <si>
    <t>VELİLER KÖK 35-31-L00116_SAÇLI TR-1 L01_2119154</t>
  </si>
  <si>
    <t>18.01.2022 19:25:55</t>
  </si>
  <si>
    <t>18.01.2022 19:45:47</t>
  </si>
  <si>
    <t>M-2017 35-01-M02017_910596100_910596100</t>
  </si>
  <si>
    <t>24.01.2022 15:32:08</t>
  </si>
  <si>
    <t>24.01.2022 19:16:40</t>
  </si>
  <si>
    <t>HALİL ÇAVUŞLAR TR-1 45-81-M00107_45-81-M00107_2376059</t>
  </si>
  <si>
    <t>07.01.2022 10:04:56</t>
  </si>
  <si>
    <t>07.01.2022 17:05:38</t>
  </si>
  <si>
    <t>ÇAMÖNÜ TR-13 35-22-M00896_955283622_955283622</t>
  </si>
  <si>
    <t>21.01.2022 17:41:43</t>
  </si>
  <si>
    <t>_B_56406943_56406943</t>
  </si>
  <si>
    <t>26.01.2022 12:54:16</t>
  </si>
  <si>
    <t>26.01.2022 14:12:06</t>
  </si>
  <si>
    <t>K-1241 35-03-K01241_910162559_910162559</t>
  </si>
  <si>
    <t>14.01.2022 08:18:25</t>
  </si>
  <si>
    <t>14.01.2022 09:52:00</t>
  </si>
  <si>
    <t>FIRINLI TR-6 35-20-L00371_955198665_955198665</t>
  </si>
  <si>
    <t>19.01.2022 10:19:03</t>
  </si>
  <si>
    <t>19.01.2022 13:11:13</t>
  </si>
  <si>
    <t>TR-137 TORASAN MAH. 35-19-L00137_956682387_956682387</t>
  </si>
  <si>
    <t>14.01.2022 18:48:12</t>
  </si>
  <si>
    <t>14.01.2022 22:49:02</t>
  </si>
  <si>
    <t>HACIÖMERLİ YUKARI TR 35-17-M00445_5661543_56356390_56356390</t>
  </si>
  <si>
    <t>12.01.2022 17:28:00</t>
  </si>
  <si>
    <t>12.01.2022 18:50:09</t>
  </si>
  <si>
    <t>BADEMLİ TR-1 DM 35-15-L01010_ÜÇ CEVİZLER (TR-26) L02_67544164</t>
  </si>
  <si>
    <t>17.01.2022 18:08:45</t>
  </si>
  <si>
    <t>17.01.2022 18:38:00</t>
  </si>
  <si>
    <t>04.01.2022 08:00:20</t>
  </si>
  <si>
    <t>04.01.2022 09:13:00</t>
  </si>
  <si>
    <t>M-51 ALAÇATI 35-18-M00051_950447397_950447397</t>
  </si>
  <si>
    <t>23.01.2022 10:26:26</t>
  </si>
  <si>
    <t>23.01.2022 13:34:52</t>
  </si>
  <si>
    <t>28.01.2022 19:09:03</t>
  </si>
  <si>
    <t>28.01.2022 20:21:04</t>
  </si>
  <si>
    <t>DM-8/TR-43 45-72-L00929__72373380_72373380</t>
  </si>
  <si>
    <t>21.01.2022 15:50:16</t>
  </si>
  <si>
    <t>21.01.2022 16:39:42</t>
  </si>
  <si>
    <t>17.01.2022 13:01:35</t>
  </si>
  <si>
    <t>17.01.2022 13:32:40</t>
  </si>
  <si>
    <t>TR-42 45-77-L00042_945493478_945493478</t>
  </si>
  <si>
    <t>19.01.2022 10:46:15</t>
  </si>
  <si>
    <t>19.01.2022 14:03:45</t>
  </si>
  <si>
    <t>K-91 35-01-K00091_35-01-K00091_2376479</t>
  </si>
  <si>
    <t>29.01.2022 09:13:00</t>
  </si>
  <si>
    <t>29.01.2022 09:53:46</t>
  </si>
  <si>
    <t>27.01.2022 09:19:15</t>
  </si>
  <si>
    <t>27.01.2022 17:47:48</t>
  </si>
  <si>
    <t>13.01.2022 15:36:00</t>
  </si>
  <si>
    <t>13.01.2022 18:28:05</t>
  </si>
  <si>
    <t>TR-94 35-15-M00094_TR-2 (ÖĞRETMENLER CADDESİ) M01_66872356</t>
  </si>
  <si>
    <t>15.01.2022 10:22:00</t>
  </si>
  <si>
    <t>AKSELENDİ İM 45-72-A00004_ILCAKSU L23_2326924</t>
  </si>
  <si>
    <t>31.01.2022 13:09:02</t>
  </si>
  <si>
    <t>31.01.2022 14:52:29</t>
  </si>
  <si>
    <t>05.01.2022 17:06:00</t>
  </si>
  <si>
    <t>05.01.2022 19:44:37</t>
  </si>
  <si>
    <t>YALLIOĞLU KÖK 35-15-L00361_YENİKÖY L02_66935957</t>
  </si>
  <si>
    <t>10.01.2022 09:49:50</t>
  </si>
  <si>
    <t>10.01.2022 09:50:30</t>
  </si>
  <si>
    <t>TR-55 35-26-M00055_B B01_83460604</t>
  </si>
  <si>
    <t>24.01.2022 09:14:00</t>
  </si>
  <si>
    <t>24.01.2022 11:29:53</t>
  </si>
  <si>
    <t>16.01.2022 22:24:41</t>
  </si>
  <si>
    <t>16.01.2022 23:59:59</t>
  </si>
  <si>
    <t>27.01.2022 14:17:10</t>
  </si>
  <si>
    <t>27.01.2022 15:20:21</t>
  </si>
  <si>
    <t>ARMUTLU TR-22 35-27-M00616_98786539_98786539</t>
  </si>
  <si>
    <t>06.01.2022 18:26:05</t>
  </si>
  <si>
    <t>06.01.2022 19:07:11</t>
  </si>
  <si>
    <t>TÜRKALİ KISACIKLAR TR-1 45-82-M00194_945549423_945549423</t>
  </si>
  <si>
    <t>16.01.2022 18:18:02</t>
  </si>
  <si>
    <t>16.01.2022 20:40:39</t>
  </si>
  <si>
    <t>MUŞTULLAR TR-1 45-72-L00211_956484633_956484633</t>
  </si>
  <si>
    <t>10.01.2022 21:19:13</t>
  </si>
  <si>
    <t>10.01.2022 22:30:33</t>
  </si>
  <si>
    <t>TR-11 35-15-M00011_95001179588_95001179588</t>
  </si>
  <si>
    <t>27.01.2022 17:29:17</t>
  </si>
  <si>
    <t>27.01.2022 19:15:34</t>
  </si>
  <si>
    <t>ÇATALOLUK DM 45-74-M00227_HatBaşıAyırıcı_53134400 M10_53134400</t>
  </si>
  <si>
    <t>09.01.2022 17:01:27</t>
  </si>
  <si>
    <t>09.01.2022 18:39:13</t>
  </si>
  <si>
    <t>L-379 35-18-L00379_12292546_56368440_56368440</t>
  </si>
  <si>
    <t>30.01.2022 19:30:53</t>
  </si>
  <si>
    <t>30.01.2022 20:39:52</t>
  </si>
  <si>
    <t>KEMİKLİDERE KÖK 45-80-M00108_ESKİ KEMİKLİDERE AKHİSAR FİDERİ M06_2086353</t>
  </si>
  <si>
    <t>14.01.2022 11:15:36</t>
  </si>
  <si>
    <t>14.01.2022 13:06:12</t>
  </si>
  <si>
    <t>28.01.2022 09:14:07</t>
  </si>
  <si>
    <t>28.01.2022 09:43:56</t>
  </si>
  <si>
    <t>EĞRİDERE KOKARCA TR-3 35-32-L00047_B_56391780_56391780</t>
  </si>
  <si>
    <t>11.01.2022 16:40:05</t>
  </si>
  <si>
    <t>11.01.2022 18:45:26</t>
  </si>
  <si>
    <t>24.01.2022 15:11:08</t>
  </si>
  <si>
    <t>24.01.2022 18:10:43</t>
  </si>
  <si>
    <t>13.01.2022 04:08:18</t>
  </si>
  <si>
    <t>13.01.2022 07:01:38</t>
  </si>
  <si>
    <t>31.01.2022 09:27:00</t>
  </si>
  <si>
    <t>31.01.2022 17:16:00</t>
  </si>
  <si>
    <t>L-134 DENETMENLER SİTESİ 35-14-L00134_35-14-L00134_72205372</t>
  </si>
  <si>
    <t>09.01.2022 14:04:20</t>
  </si>
  <si>
    <t>09.01.2022 14:55:57</t>
  </si>
  <si>
    <t>ATAKÖY TR-4 35-22-M00193_955286369_955286369</t>
  </si>
  <si>
    <t>26.01.2022 10:34:22</t>
  </si>
  <si>
    <t>26.01.2022 11:56:34</t>
  </si>
  <si>
    <t>K-4481 35-02-K04481_913362548_913362548</t>
  </si>
  <si>
    <t>11.01.2022 13:25:51</t>
  </si>
  <si>
    <t>11.01.2022 18:22:26</t>
  </si>
  <si>
    <t>DM-2/6 (DM-10) 45-71-M00276_953186498_953186498</t>
  </si>
  <si>
    <t>28.01.2022 10:58:00</t>
  </si>
  <si>
    <t>28.01.2022 13:46:13</t>
  </si>
  <si>
    <t>TR-112 SANAYİ İÇİ 35-26-M00112_35-26-M00112_2360097</t>
  </si>
  <si>
    <t>07.01.2022 09:13:56</t>
  </si>
  <si>
    <t>07.01.2022 09:46:11</t>
  </si>
  <si>
    <t>K-4339 35-01-K04339_910858613_910858613</t>
  </si>
  <si>
    <t>10.01.2022 01:13:48</t>
  </si>
  <si>
    <t>16.01.2022 13:02:56</t>
  </si>
  <si>
    <t>16.01.2022 13:03:36</t>
  </si>
  <si>
    <t>KARAAĞAÇLI TARIMSAL SULAMA TR-2 45-71-M01089_45-71-M01089_2355544</t>
  </si>
  <si>
    <t>07.01.2022 20:30:56</t>
  </si>
  <si>
    <t>07.01.2022 23:30:09</t>
  </si>
  <si>
    <t>SELÇUK İM/DM 35-13-A00004_SELÇUK ZİRAİ SULAMA L05_65986298</t>
  </si>
  <si>
    <t>23.01.2022 20:09:22</t>
  </si>
  <si>
    <t>23.01.2022 21:29:00</t>
  </si>
  <si>
    <t>22.01.2022 02:13:48</t>
  </si>
  <si>
    <t>22.01.2022 02:32:58</t>
  </si>
  <si>
    <t>TR-46 35-19-M00046_956695004_956695004</t>
  </si>
  <si>
    <t>10.01.2022 13:23:00</t>
  </si>
  <si>
    <t>10.01.2022 16:48:36</t>
  </si>
  <si>
    <t>KAYMAKÇI TR-22 35-15-M00250_35-15-M00250_2365395</t>
  </si>
  <si>
    <t>01.01.2022 13:18:42</t>
  </si>
  <si>
    <t>01.01.2022 15:52:38</t>
  </si>
  <si>
    <t>TR-1/21 45-72-M00021_45-72-M00021_61377553</t>
  </si>
  <si>
    <t>21.01.2022 09:23:55</t>
  </si>
  <si>
    <t>21.01.2022 17:29:37</t>
  </si>
  <si>
    <t>14.01.2022 10:06:59</t>
  </si>
  <si>
    <t>14.01.2022 11:14:10</t>
  </si>
  <si>
    <t>M-2313Ö DSİ SÜZBEYLİ ÖZEL KÖK 35-09-M02313Ö_HatBaşıAyırıcı_53133632 M01_53133632</t>
  </si>
  <si>
    <t>19.01.2022 13:00:48</t>
  </si>
  <si>
    <t>19.01.2022 14:28:20</t>
  </si>
  <si>
    <t>SOMA TR-7/2 45-82-M00335_B_65513615_65513615</t>
  </si>
  <si>
    <t>01.01.2022 10:26:23</t>
  </si>
  <si>
    <t>01.01.2022 13:04:31</t>
  </si>
  <si>
    <t>21.01.2022 22:30:54</t>
  </si>
  <si>
    <t>22.01.2022 01:43:13</t>
  </si>
  <si>
    <t>ULUKENT DM-1/11 35-28-M00569_35-28-M00569_66555263</t>
  </si>
  <si>
    <t>12.01.2022 11:22:17</t>
  </si>
  <si>
    <t>12.01.2022 13:11:40</t>
  </si>
  <si>
    <t>ARMUTLU DM-2/TR-29 35-27-L00351_D D01_64979707</t>
  </si>
  <si>
    <t>21.01.2022 10:34:27</t>
  </si>
  <si>
    <t>21.01.2022 11:16:40</t>
  </si>
  <si>
    <t>CERİTLER TR-1 35-31-L00117_956588739_956588739</t>
  </si>
  <si>
    <t>03.01.2022 20:36:36</t>
  </si>
  <si>
    <t>03.01.2022 21:22:25</t>
  </si>
  <si>
    <t>SOMA TR-15 45-82-M00525_945531524_945531524</t>
  </si>
  <si>
    <t>10.01.2022 17:50:15</t>
  </si>
  <si>
    <t>10.01.2022 19:38:20</t>
  </si>
  <si>
    <t>DURMUŞLAR TR-1 35-16-M00156_953348342_953348342</t>
  </si>
  <si>
    <t>14.01.2022 10:41:51</t>
  </si>
  <si>
    <t>14.01.2022 19:50:34</t>
  </si>
  <si>
    <t>BOZKÖY TR-2 35-26-M00481_956613444_956613444</t>
  </si>
  <si>
    <t>21.01.2022 11:17:48</t>
  </si>
  <si>
    <t>21.01.2022 13:02:52</t>
  </si>
  <si>
    <t>DM-11 45-71-M00280_DM-8 M03_2125719</t>
  </si>
  <si>
    <t>09.01.2022 16:42:29</t>
  </si>
  <si>
    <t>09.01.2022 17:18:34</t>
  </si>
  <si>
    <t>14.01.2022 10:14:47</t>
  </si>
  <si>
    <t>14.01.2022 15:27:23</t>
  </si>
  <si>
    <t>L-367 ERBAY SİTESİ 35-18-L00367_950454882_950454882</t>
  </si>
  <si>
    <t>28.01.2022 12:35:22</t>
  </si>
  <si>
    <t>28.01.2022 13:32:09</t>
  </si>
  <si>
    <t>K-3195 35-03-K03195_D_56366950_56366950</t>
  </si>
  <si>
    <t>03.01.2022 18:02:41</t>
  </si>
  <si>
    <t>DM01-TR06 35-27-M00006_913179730_913179730</t>
  </si>
  <si>
    <t>14.01.2022 13:36:14</t>
  </si>
  <si>
    <t>14.01.2022 20:18:53</t>
  </si>
  <si>
    <t>K-2974 35-02-K02974_965185669_965185669</t>
  </si>
  <si>
    <t>24.01.2022 09:40:32</t>
  </si>
  <si>
    <t>24.01.2022 16:37:58</t>
  </si>
  <si>
    <t>M-1023 35-03-M01023_910453926_910453926</t>
  </si>
  <si>
    <t>19.01.2022 09:17:23</t>
  </si>
  <si>
    <t>19.01.2022 10:18:10</t>
  </si>
  <si>
    <t>DM-5/TR-12 URLA 35-19-M00468_50039836 B1_50040821</t>
  </si>
  <si>
    <t>26.01.2022 08:58:26</t>
  </si>
  <si>
    <t>26.01.2022 11:45:52</t>
  </si>
  <si>
    <t>13.01.2022 07:53:30</t>
  </si>
  <si>
    <t>13.01.2022 09:39:05</t>
  </si>
  <si>
    <t>20.01.2022 20:34:57</t>
  </si>
  <si>
    <t>21.01.2022 00:23:31</t>
  </si>
  <si>
    <t>TR-31 DEREKÖY 35-22-M00031_964214406_964214406</t>
  </si>
  <si>
    <t>25.01.2022 17:44:32</t>
  </si>
  <si>
    <t>25.01.2022 18:02:05</t>
  </si>
  <si>
    <t>TR-38 35-13-L00038_946425506_946425506</t>
  </si>
  <si>
    <t>04.01.2022 09:11:05</t>
  </si>
  <si>
    <t>04.01.2022 10:20:11</t>
  </si>
  <si>
    <t>BALCILAR TR-2 35-20-M00041_7257240_56377450_56377450</t>
  </si>
  <si>
    <t>18.01.2022 14:45:50</t>
  </si>
  <si>
    <t>18.01.2022 18:26:33</t>
  </si>
  <si>
    <t>K-1241 35-03-K01241_912797867_912797867</t>
  </si>
  <si>
    <t>07.01.2022 08:52:50</t>
  </si>
  <si>
    <t>07.01.2022 13:52:50</t>
  </si>
  <si>
    <t>MENEMEN TR-35 35-28-L00035_A A03_83735339</t>
  </si>
  <si>
    <t>31.01.2022 20:34:00</t>
  </si>
  <si>
    <t>31.01.2022 21:24:55</t>
  </si>
  <si>
    <t>L-428 35-18-L00428_950466682_950466682</t>
  </si>
  <si>
    <t>05.01.2022 09:30:19</t>
  </si>
  <si>
    <t>05.01.2022 15:02:23</t>
  </si>
  <si>
    <t>MORDOĞAN TR-38 35-21-L00165_F_56379508_56379508</t>
  </si>
  <si>
    <t>24.01.2022 13:33:16</t>
  </si>
  <si>
    <t>24.01.2022 16:30:36</t>
  </si>
  <si>
    <t>OSMANGAZİ İM 35-02-A00004_MUHİTTİN ERENER K13_2101353</t>
  </si>
  <si>
    <t>31.01.2022 14:24:25</t>
  </si>
  <si>
    <t>31.01.2022 15:00:25</t>
  </si>
  <si>
    <t>19.01.2022 21:30:22</t>
  </si>
  <si>
    <t>19.01.2022 22:36:20</t>
  </si>
  <si>
    <t>M-3 35-02-M00003_99632356_99632356</t>
  </si>
  <si>
    <t>17.01.2022 14:48:49</t>
  </si>
  <si>
    <t>17.01.2022 21:35:34</t>
  </si>
  <si>
    <t>K-4906 35-01-K04906_ H_58162920</t>
  </si>
  <si>
    <t>28.01.2022 20:31:02</t>
  </si>
  <si>
    <t>28.01.2022 22:45:36</t>
  </si>
  <si>
    <t>BAŞIBÜYÜK KÖK 45-77-L00158_HatBaşıAyırıcı_76441446 L04_76441446</t>
  </si>
  <si>
    <t>12.01.2022 16:01:00</t>
  </si>
  <si>
    <t>12.01.2022 17:00:13</t>
  </si>
  <si>
    <t>SARUHANLI TR-11 45-80-M00011_B_56385511_56385511</t>
  </si>
  <si>
    <t>30.01.2022 04:45:03</t>
  </si>
  <si>
    <t>30.01.2022 05:29:23</t>
  </si>
  <si>
    <t>TABAKLAR TR-1 45-75-M00336_A_56398597_56398597</t>
  </si>
  <si>
    <t>12.01.2022 21:43:10</t>
  </si>
  <si>
    <t>13.01.2022 00:16:29</t>
  </si>
  <si>
    <t>TR-99 35-15-L00099_950380985_950380985</t>
  </si>
  <si>
    <t>05.01.2022 14:05:26</t>
  </si>
  <si>
    <t>05.01.2022 17:30:28</t>
  </si>
  <si>
    <t>SEYREK TR-2 35-28-M00909_I I01_79674183</t>
  </si>
  <si>
    <t>08.01.2022 14:22:49</t>
  </si>
  <si>
    <t>08.01.2022 17:47:04</t>
  </si>
  <si>
    <t>HARMANDALI KÖK 45-71-M00061_AHMET KURUT M011_72230783</t>
  </si>
  <si>
    <t>13.01.2022 20:30:16</t>
  </si>
  <si>
    <t>14.01.2022 02:09:50</t>
  </si>
  <si>
    <t>K-2817 35-09-K02817_913247942_913247942</t>
  </si>
  <si>
    <t>19.01.2022 07:29:00</t>
  </si>
  <si>
    <t>19.01.2022 08:47:14</t>
  </si>
  <si>
    <t>YUKARI ÇAMKÖY TR-1 45-71-M01487_44438020_56366562_56366562</t>
  </si>
  <si>
    <t>01.01.2022 17:52:25</t>
  </si>
  <si>
    <t>01.01.2022 20:54:42</t>
  </si>
  <si>
    <t>20.01.2022 10:31:42</t>
  </si>
  <si>
    <t>20.01.2022 12:45:19</t>
  </si>
  <si>
    <t>TR-286 35-19-L00286_956677036_956677036</t>
  </si>
  <si>
    <t>03.01.2022 17:46:27</t>
  </si>
  <si>
    <t>03.01.2022 19:30:35</t>
  </si>
  <si>
    <t>MEDAR TR-11 45-72-M00276_DIREK TIPI TRAFO HUCRESI H01_2107969</t>
  </si>
  <si>
    <t>26.01.2022 14:53:36</t>
  </si>
  <si>
    <t>26.01.2022 16:02:38</t>
  </si>
  <si>
    <t>ÇANDARLI TR-6 35-30-M00006_TR-7 M03_72080366</t>
  </si>
  <si>
    <t>18.01.2022 11:48:25</t>
  </si>
  <si>
    <t>18.01.2022 12:44:00</t>
  </si>
  <si>
    <t>SARUHANLI TR-24 45-80-M00024_45-80-M00024_2348688</t>
  </si>
  <si>
    <t>29.01.2022 09:43:00</t>
  </si>
  <si>
    <t>29.01.2022 11:40:41</t>
  </si>
  <si>
    <t>TR-1/56 45-72-M00640__81571003_81571003</t>
  </si>
  <si>
    <t>12.01.2022 15:00:14</t>
  </si>
  <si>
    <t>12.01.2022 15:55:26</t>
  </si>
  <si>
    <t>L-428 35-18-L00428_11849371_56368462_56368462</t>
  </si>
  <si>
    <t>26.01.2022 10:06:47</t>
  </si>
  <si>
    <t>26.01.2022 12:35:44</t>
  </si>
  <si>
    <t>K-3501 35-01-K03501_D_56379078_56379078</t>
  </si>
  <si>
    <t>22.01.2022 10:40:00</t>
  </si>
  <si>
    <t>22.01.2022 13:58:38</t>
  </si>
  <si>
    <t>24.01.2022 17:13:11</t>
  </si>
  <si>
    <t>24.01.2022 18:44:31</t>
  </si>
  <si>
    <t>14.01.2022 11:43:59</t>
  </si>
  <si>
    <t>14.01.2022 15:51:06</t>
  </si>
  <si>
    <t>K-929 35-02-K00929_913549169_913549169</t>
  </si>
  <si>
    <t>24.01.2022 21:43:08</t>
  </si>
  <si>
    <t>24.01.2022 22:57:15</t>
  </si>
  <si>
    <t>08.01.2022 20:38:27</t>
  </si>
  <si>
    <t>08.01.2022 21:30:03</t>
  </si>
  <si>
    <t>ÇAKIRBEYLİ TR-2 35-26-M00487_915117757_915117757</t>
  </si>
  <si>
    <t>03.01.2022 11:31:42</t>
  </si>
  <si>
    <t>03.01.2022 13:54:41</t>
  </si>
  <si>
    <t>02.01.2022 10:28:00</t>
  </si>
  <si>
    <t>02.01.2022 11:42:28</t>
  </si>
  <si>
    <t>ARSLANLAR TM 35-26-A00004_SANAYİ-2 M11_2305578</t>
  </si>
  <si>
    <t>16.01.2022 09:02:16</t>
  </si>
  <si>
    <t>16.01.2022 09:46:02</t>
  </si>
  <si>
    <t>27.01.2022 10:09:36</t>
  </si>
  <si>
    <t>27.01.2022 12:32:18</t>
  </si>
  <si>
    <t>DÜZLEN TR-1 45-71-M01744_D_65508767_65508767</t>
  </si>
  <si>
    <t>29.01.2022 20:31:40</t>
  </si>
  <si>
    <t>29.01.2022 23:08:13</t>
  </si>
  <si>
    <t>17.01.2022 09:32:44</t>
  </si>
  <si>
    <t>SEYREK TR-7 KÖK 35-28-M00379_GÜNERLİ M05_2093193</t>
  </si>
  <si>
    <t>10.01.2022 16:44:00</t>
  </si>
  <si>
    <t>10.01.2022 17:26:00</t>
  </si>
  <si>
    <t>GEREN TR-1 45-83-M00765_45-83-M00765_81542197</t>
  </si>
  <si>
    <t>11.01.2022 15:58:13</t>
  </si>
  <si>
    <t>11.01.2022 16:45:45</t>
  </si>
  <si>
    <t>SAÇLI TR-4 35-31-L00157_47852542_56392876_56392876</t>
  </si>
  <si>
    <t>15.01.2022 10:30:24</t>
  </si>
  <si>
    <t>15.01.2022 14:00:45</t>
  </si>
  <si>
    <t>TR-101 35-16-L00101_TR-47 RİNG L02_71979397</t>
  </si>
  <si>
    <t>02.01.2022 09:42:50</t>
  </si>
  <si>
    <t>02.01.2022 09:44:30</t>
  </si>
  <si>
    <t>TR-28 35-19-L00028__72372442_72372442</t>
  </si>
  <si>
    <t>25.01.2022 09:08:52</t>
  </si>
  <si>
    <t>25.01.2022 16:35:33</t>
  </si>
  <si>
    <t>K-2313 35-04-K02313_913789187_913789187</t>
  </si>
  <si>
    <t>29.01.2022 19:14:05</t>
  </si>
  <si>
    <t>29.01.2022 22:44:00</t>
  </si>
  <si>
    <t>MENEMEN TR-32 35-28-L00032_953385883_953385883</t>
  </si>
  <si>
    <t>08.01.2022 19:28:24</t>
  </si>
  <si>
    <t>08.01.2022 21:17:18</t>
  </si>
  <si>
    <t>ALİBEYLİ TARIMSAL SULAMA TR-2 35-16-M00240_953356604_953356604</t>
  </si>
  <si>
    <t>21.01.2022 12:08:11</t>
  </si>
  <si>
    <t>21.01.2022 15:19:02</t>
  </si>
  <si>
    <t>L-455 35-18-L00455_950447435_950447435</t>
  </si>
  <si>
    <t>13.01.2022 17:53:23</t>
  </si>
  <si>
    <t>14.01.2022 01:37:50</t>
  </si>
  <si>
    <t>DM-1/73 35-29-M00073_DM-01/74 M02_2102970</t>
  </si>
  <si>
    <t>23.01.2022 09:18:56</t>
  </si>
  <si>
    <t>23.01.2022 17:35:02</t>
  </si>
  <si>
    <t>L-270 35-18-L00270_95001240930_95001240930</t>
  </si>
  <si>
    <t>11.01.2022 23:18:00</t>
  </si>
  <si>
    <t>12.01.2022 01:09:00</t>
  </si>
  <si>
    <t>DOMBAYLI TR-1 45-78-M01111_49340999_56406019_56406019</t>
  </si>
  <si>
    <t>06.01.2022 09:00:28</t>
  </si>
  <si>
    <t>06.01.2022 13:12:20</t>
  </si>
  <si>
    <t>TR-107 35-26-M00107_956600930_956600930</t>
  </si>
  <si>
    <t>27.01.2022 16:48:13</t>
  </si>
  <si>
    <t>27.01.2022 18:49:44</t>
  </si>
  <si>
    <t>TİRE İM-DM-1 35-29-A00001_YENİÇİFTLİK M18_2312218</t>
  </si>
  <si>
    <t>01.01.2022 10:25:20</t>
  </si>
  <si>
    <t>01.01.2022 10:44:44</t>
  </si>
  <si>
    <t>K-822 35-01-K00822_C_60984594_60984594</t>
  </si>
  <si>
    <t>21.01.2022 06:29:09</t>
  </si>
  <si>
    <t>21.01.2022 09:22:37</t>
  </si>
  <si>
    <t>ÇENİKLER TR-1 35-20-L00284_DIREK TIPI TRAFO HUCRESI H01_2045459</t>
  </si>
  <si>
    <t>06.01.2022 09:30:04</t>
  </si>
  <si>
    <t>06.01.2022 13:55:54</t>
  </si>
  <si>
    <t>L-281 35-18-L00281_950438290_950438290</t>
  </si>
  <si>
    <t>24.01.2022 20:23:34</t>
  </si>
  <si>
    <t>24.01.2022 22:02:18</t>
  </si>
  <si>
    <t>YAKACIK TR-3 35-20-L00240_8544489_56377808_56377808</t>
  </si>
  <si>
    <t>30.01.2022 15:35:41</t>
  </si>
  <si>
    <t>30.01.2022 16:51:11</t>
  </si>
  <si>
    <t>DM-3/30 45-71-M00084_953199547_953199547</t>
  </si>
  <si>
    <t>08.01.2022 22:20:44</t>
  </si>
  <si>
    <t>09.01.2022 02:03:48</t>
  </si>
  <si>
    <t>DM-14/3B 45-71-M02250_953197422_953197422</t>
  </si>
  <si>
    <t>31.01.2022 10:26:00</t>
  </si>
  <si>
    <t>31.01.2022 13:28:23</t>
  </si>
  <si>
    <t>BEŞPINARLAR KÖYÜ TR-1 35-27-M00413_YENMİŞ KÖK M01_72162646</t>
  </si>
  <si>
    <t>26.01.2022 11:47:46</t>
  </si>
  <si>
    <t>26.01.2022 15:21:57</t>
  </si>
  <si>
    <t>27.01.2022 22:25:42</t>
  </si>
  <si>
    <t>27.01.2022 23:30:28</t>
  </si>
  <si>
    <t>ALİAĞA TR-43 DM 35-17-M00043_HatBaşıAyırıcı_72823458 M13_72823458</t>
  </si>
  <si>
    <t>15.01.2022 09:55:30</t>
  </si>
  <si>
    <t>15.01.2022 11:11:26</t>
  </si>
  <si>
    <t>MURADİYE TR-3/A 45-71-M02046_965781250_965781250</t>
  </si>
  <si>
    <t>16.01.2022 15:07:30</t>
  </si>
  <si>
    <t>16.01.2022 16:17:32</t>
  </si>
  <si>
    <t>K-3214 35-04-K03214_A_56368074_56368074</t>
  </si>
  <si>
    <t>22.01.2022 09:02:49</t>
  </si>
  <si>
    <t>22.01.2022 11:56:40</t>
  </si>
  <si>
    <t>K-2666 35-03-K02666_35-03-K02666_41961945</t>
  </si>
  <si>
    <t>06.01.2022 13:39:17</t>
  </si>
  <si>
    <t>06.01.2022 13:56:29</t>
  </si>
  <si>
    <t>L-184 35-18-L00184_950457093_950457093</t>
  </si>
  <si>
    <t>13.01.2022 09:29:51</t>
  </si>
  <si>
    <t>13.01.2022 12:27:31</t>
  </si>
  <si>
    <t>06.01.2022 10:55:22</t>
  </si>
  <si>
    <t>06.01.2022 13:25:15</t>
  </si>
  <si>
    <t>20.01.2022 09:04:48</t>
  </si>
  <si>
    <t>20.01.2022 16:47:04</t>
  </si>
  <si>
    <t>TR-266 DOĞUŞ ÇİFTLİK EVLERİ TR 35-19-M00166_DIREK TIPI TRAFO HUCRESI H01_2061953</t>
  </si>
  <si>
    <t>27.01.2022 11:06:00</t>
  </si>
  <si>
    <t>27.01.2022 11:23:57</t>
  </si>
  <si>
    <t>13.01.2022 14:59:23</t>
  </si>
  <si>
    <t>13.01.2022 18:28:22</t>
  </si>
  <si>
    <t>YENMİŞ KÖK 35-27-M00366_GÜVENİKSAN-ÇAMBEL 2 M01_72163711</t>
  </si>
  <si>
    <t>30.01.2022 08:59:10</t>
  </si>
  <si>
    <t>30.01.2022 09:36:06</t>
  </si>
  <si>
    <t>K-1141 35-04-K01141_99656571_99656571</t>
  </si>
  <si>
    <t>31.01.2022 15:06:01</t>
  </si>
  <si>
    <t>31.01.2022 16:14:14</t>
  </si>
  <si>
    <t>BERGAMA İM-2 35-16-A00002_TR-107 M09_2055201</t>
  </si>
  <si>
    <t>13.01.2022 11:05:19</t>
  </si>
  <si>
    <t>13.01.2022 11:22:22</t>
  </si>
  <si>
    <t>25.01.2022 06:39:21</t>
  </si>
  <si>
    <t>25.01.2022 07:59:00</t>
  </si>
  <si>
    <t>03.01.2022 16:30:00</t>
  </si>
  <si>
    <t>03.01.2022 17:08:35</t>
  </si>
  <si>
    <t>DEMİRKÖPRÜ TM 45-78-A00005_ALAŞEHİR M03_2329520</t>
  </si>
  <si>
    <t>18.01.2022 12:00:35</t>
  </si>
  <si>
    <t>18.01.2022 12:04:18</t>
  </si>
  <si>
    <t>11.01.2022 18:10:01</t>
  </si>
  <si>
    <t>11.01.2022 18:10:41</t>
  </si>
  <si>
    <t>SELENDİ TR-17 45-81-M00017_945634500_945634500</t>
  </si>
  <si>
    <t>15.01.2022 11:26:41</t>
  </si>
  <si>
    <t>15.01.2022 13:04:30</t>
  </si>
  <si>
    <t>07.01.2022 13:14:06</t>
  </si>
  <si>
    <t>07.01.2022 13:54:14</t>
  </si>
  <si>
    <t>12.01.2022 14:27:07</t>
  </si>
  <si>
    <t>12.01.2022 14:30:27</t>
  </si>
  <si>
    <t>L-353 İŞTUR 35-18-L00353_950455370_950455370</t>
  </si>
  <si>
    <t>04.01.2022 15:25:29</t>
  </si>
  <si>
    <t>04.01.2022 18:38:07</t>
  </si>
  <si>
    <t>L-439 35-18-L00439_950464613_950464613</t>
  </si>
  <si>
    <t>15.01.2022 08:41:20</t>
  </si>
  <si>
    <t>15.01.2022 09:44:15</t>
  </si>
  <si>
    <t>KOLDERE KÖK 45-80-M00051_ÇAVUŞOĞLU TST M06_73403318</t>
  </si>
  <si>
    <t>12.01.2022 12:23:02</t>
  </si>
  <si>
    <t>12.01.2022 12:55:10</t>
  </si>
  <si>
    <t>K-4156 35-02-K04156_99697261_99697261</t>
  </si>
  <si>
    <t>31.01.2022 11:57:51</t>
  </si>
  <si>
    <t>31.01.2022 19:06:22</t>
  </si>
  <si>
    <t>24.01.2022 22:32:51</t>
  </si>
  <si>
    <t>25.01.2022 00:01:24</t>
  </si>
  <si>
    <t>URGANLI TR-3 45-83-M00571_48024873_56407934_56407934</t>
  </si>
  <si>
    <t>30.01.2022 12:49:53</t>
  </si>
  <si>
    <t>30.01.2022 14:34:51</t>
  </si>
  <si>
    <t>MORDOĞAN TR-25 35-21-L00153_953362496_953362496</t>
  </si>
  <si>
    <t>17.01.2022 16:32:04</t>
  </si>
  <si>
    <t>17.01.2022 19:44:25</t>
  </si>
  <si>
    <t>22.01.2022 11:27:46</t>
  </si>
  <si>
    <t>22.01.2022 12:35:00</t>
  </si>
  <si>
    <t>L-298 35-18-L00298_950447355_950447355</t>
  </si>
  <si>
    <t>18.01.2022 14:30:22</t>
  </si>
  <si>
    <t>18.01.2022 19:12:13</t>
  </si>
  <si>
    <t>27.01.2022 19:08:03</t>
  </si>
  <si>
    <t>27.01.2022 20:11:48</t>
  </si>
  <si>
    <t>URGANLI TR-1 KÖK 45-83-M00129_48025231_56354105_56354105</t>
  </si>
  <si>
    <t>20.01.2022 13:23:42</t>
  </si>
  <si>
    <t>20.01.2022 15:44:52</t>
  </si>
  <si>
    <t>09.01.2022 16:00:42</t>
  </si>
  <si>
    <t>09.01.2022 17:07:41</t>
  </si>
  <si>
    <t>KARACAALİ TR-3 45-79-M00485_945574725_945574725</t>
  </si>
  <si>
    <t>18.01.2022 13:28:04</t>
  </si>
  <si>
    <t>18.01.2022 15:05:49</t>
  </si>
  <si>
    <t>14.01.2022 18:50:44</t>
  </si>
  <si>
    <t>14.01.2022 19:41:09</t>
  </si>
  <si>
    <t>23.01.2022 15:16:13</t>
  </si>
  <si>
    <t>23.01.2022 18:42:10</t>
  </si>
  <si>
    <t>DM-2/20 35-29-M00020_48384679 A1b_48385823</t>
  </si>
  <si>
    <t>17.01.2022 12:16:34</t>
  </si>
  <si>
    <t>17.01.2022 12:54:23</t>
  </si>
  <si>
    <t>09.01.2022 15:17:19</t>
  </si>
  <si>
    <t>09.01.2022 18:22:59</t>
  </si>
  <si>
    <t>KİRAZ İM 35-31-A00001_KELLETEPE L04_2096630</t>
  </si>
  <si>
    <t>18.01.2022 13:44:14</t>
  </si>
  <si>
    <t>18.01.2022 13:45:23</t>
  </si>
  <si>
    <t>26.01.2022 19:03:00</t>
  </si>
  <si>
    <t>26.01.2022 20:22:57</t>
  </si>
  <si>
    <t>HACIRAHMANLI TR-1 KÖK 45-80-M00070_HACIRAHMANLI M05_72197691</t>
  </si>
  <si>
    <t>03.01.2022 11:15:53</t>
  </si>
  <si>
    <t>03.01.2022 11:51:14</t>
  </si>
  <si>
    <t>TR-17 35-31-L00017_47982017_56395271_56395271</t>
  </si>
  <si>
    <t>25.01.2022 15:28:26</t>
  </si>
  <si>
    <t>25.01.2022 18:03:22</t>
  </si>
  <si>
    <t>L-117 OVACIK 35-18-L00117_950440315_950440315</t>
  </si>
  <si>
    <t>06.01.2022 16:54:51</t>
  </si>
  <si>
    <t>06.01.2022 18:24:40</t>
  </si>
  <si>
    <t>TM-1-2/5 ZEYTİNLİK 35-20-L00009_955199688_955199688</t>
  </si>
  <si>
    <t>26.01.2022 18:39:23</t>
  </si>
  <si>
    <t>26.01.2022 19:12:38</t>
  </si>
  <si>
    <t>06.01.2022 16:08:29</t>
  </si>
  <si>
    <t>06.01.2022 16:54:53</t>
  </si>
  <si>
    <t>GERELİ KÖYÜ AHMET ÇETİN SULAMA GRB TR-15 35-15-M00314_A_56368272_56368272</t>
  </si>
  <si>
    <t>14.01.2022 18:31:19</t>
  </si>
  <si>
    <t>14.01.2022 19:06:09</t>
  </si>
  <si>
    <t>13.01.2022 07:48:54</t>
  </si>
  <si>
    <t>13.01.2022 08:17:06</t>
  </si>
  <si>
    <t>GİRELLİ TR-1 45-73-M00758_945650747_945650747</t>
  </si>
  <si>
    <t>29.01.2022 17:17:00</t>
  </si>
  <si>
    <t>29.01.2022 18:52:17</t>
  </si>
  <si>
    <t>M-1871 35-01-M01871_35-01-M01871_2365133</t>
  </si>
  <si>
    <t>25.01.2022 19:31:17</t>
  </si>
  <si>
    <t>25.01.2022 20:27:52</t>
  </si>
  <si>
    <t>M-1233 35-01-M01233_D_56354890_56354890</t>
  </si>
  <si>
    <t>07.01.2022 20:30:47</t>
  </si>
  <si>
    <t>07.01.2022 22:32:57</t>
  </si>
  <si>
    <t>L-110 BEYLER KÖYÜ 35-14-L00110_B_56356660_56356660</t>
  </si>
  <si>
    <t>15.01.2022 18:49:10</t>
  </si>
  <si>
    <t>15.01.2022 21:29:00</t>
  </si>
  <si>
    <t>26.01.2022 19:34:11</t>
  </si>
  <si>
    <t>26.01.2022 20:32:50</t>
  </si>
  <si>
    <t>13.01.2022 01:42:10</t>
  </si>
  <si>
    <t>13.01.2022 01:43:00</t>
  </si>
  <si>
    <t>YENİ ŞAKRAN TR-9 35-17-M00209_950308000_950308000</t>
  </si>
  <si>
    <t>25.01.2022 20:42:52</t>
  </si>
  <si>
    <t>26.01.2022 01:56:17</t>
  </si>
  <si>
    <t>K-4282 35-09-K04282_97865368_97865368</t>
  </si>
  <si>
    <t>14.01.2022 17:18:09</t>
  </si>
  <si>
    <t>14.01.2022 19:20:27</t>
  </si>
  <si>
    <t>ERTUĞRUL TR-3 35-15-L00676_35-15-L00676_2364884</t>
  </si>
  <si>
    <t>11.01.2022 18:19:12</t>
  </si>
  <si>
    <t>11.01.2022 19:51:14</t>
  </si>
  <si>
    <t>KIZILKEÇİLİ KÖYÜ TR-1 35-20-L00393_95000035149_95000035149</t>
  </si>
  <si>
    <t>12.01.2022 11:11:49</t>
  </si>
  <si>
    <t>12.01.2022 13:46:38</t>
  </si>
  <si>
    <t>M-1361 35-03-M01361_B_56355328_56355328</t>
  </si>
  <si>
    <t>25.01.2022 01:32:48</t>
  </si>
  <si>
    <t>25.01.2022 02:30:31</t>
  </si>
  <si>
    <t>MORDOĞAN TR-38 35-21-L00165_953357136_953357136</t>
  </si>
  <si>
    <t>15.01.2022 18:26:17</t>
  </si>
  <si>
    <t>15.01.2022 21:21:00</t>
  </si>
  <si>
    <t>07.01.2022 23:07:24</t>
  </si>
  <si>
    <t>07.01.2022 23:37:50</t>
  </si>
  <si>
    <t>KOYUNELİ TR1 35-16-M00035_953325776_953325776</t>
  </si>
  <si>
    <t>29.01.2022 16:16:51</t>
  </si>
  <si>
    <t>29.01.2022 18:12:56</t>
  </si>
  <si>
    <t>09.01.2022 19:51:16</t>
  </si>
  <si>
    <t>09.01.2022 23:25:52</t>
  </si>
  <si>
    <t>KUŞÇUBURUN-1 35-26-M00536_9211655_56359901_56359901</t>
  </si>
  <si>
    <t>13.01.2022 00:15:00</t>
  </si>
  <si>
    <t>13.01.2022 02:44:55</t>
  </si>
  <si>
    <t>30.01.2022 09:00:25</t>
  </si>
  <si>
    <t>30.01.2022 09:11:33</t>
  </si>
  <si>
    <t>08.01.2022 15:58:40</t>
  </si>
  <si>
    <t>08.01.2022 18:27:20</t>
  </si>
  <si>
    <t>ÇOMAKLAR KÖYÜ TR-1 35-32-L00077_946415628_946415628</t>
  </si>
  <si>
    <t>11.01.2022 18:46:42</t>
  </si>
  <si>
    <t>11.01.2022 20:53:01</t>
  </si>
  <si>
    <t>HAVAOĞLU TR-1 45-81-M00070_945629174_945629174</t>
  </si>
  <si>
    <t>12.01.2022 22:58:35</t>
  </si>
  <si>
    <t>12.01.2022 23:48:22</t>
  </si>
  <si>
    <t>K-471 35-02-K00471_TRAFO K04_2310696</t>
  </si>
  <si>
    <t>30.01.2022 09:40:00</t>
  </si>
  <si>
    <t>30.01.2022 10:17:30</t>
  </si>
  <si>
    <t>KABAZLI KÖK 45-78-M00675_TAYTAN OFİS YENİ GİRİŞ 1/0 HAT M06_65971500</t>
  </si>
  <si>
    <t>08.01.2022 16:55:37</t>
  </si>
  <si>
    <t>08.01.2022 16:57:00</t>
  </si>
  <si>
    <t>TIRAZLI KÖK 45-79-M00079_BAHARLAR M06_72036244</t>
  </si>
  <si>
    <t>13.01.2022 13:57:10</t>
  </si>
  <si>
    <t>13.01.2022 13:57:34</t>
  </si>
  <si>
    <t>K-858 35-01-K00858_912048373_912048373</t>
  </si>
  <si>
    <t>09.01.2022 16:41:10</t>
  </si>
  <si>
    <t>09.01.2022 22:20:55</t>
  </si>
  <si>
    <t>TR-165 35-15-L00165_TR-92 L01_72098789</t>
  </si>
  <si>
    <t>10.01.2022 15:23:00</t>
  </si>
  <si>
    <t>10.01.2022 18:03:41</t>
  </si>
  <si>
    <t>GERÇEKLİ TR-3 35-15-L00651_950374811_950374811</t>
  </si>
  <si>
    <t>10.01.2022 18:28:24</t>
  </si>
  <si>
    <t>10.01.2022 20:32:23</t>
  </si>
  <si>
    <t>KAYAPINAR TR-1 45-71-M00963_A_56399240_56399240</t>
  </si>
  <si>
    <t>28.01.2022 12:41:47</t>
  </si>
  <si>
    <t>28.01.2022 14:13:35</t>
  </si>
  <si>
    <t>28.01.2022 16:15:33</t>
  </si>
  <si>
    <t>28.01.2022 18:37:16</t>
  </si>
  <si>
    <t>DÜZLEN TR-1 45-71-M01744_A_56390256_56390256</t>
  </si>
  <si>
    <t>12.01.2022 10:36:55</t>
  </si>
  <si>
    <t>12.01.2022 15:02:56</t>
  </si>
  <si>
    <t>ÇUKURALTI M-12 35-25-M00058_C_56357842_56357842</t>
  </si>
  <si>
    <t>25.01.2022 09:23:14</t>
  </si>
  <si>
    <t>25.01.2022 14:16:11</t>
  </si>
  <si>
    <t>MORDOĞAN İM 35-21-A00002_KARABURUN 15,8 (MORDOĞAN KÖYLER) L12_2303193</t>
  </si>
  <si>
    <t>13.01.2022 13:56:54</t>
  </si>
  <si>
    <t>13.01.2022 14:26:00</t>
  </si>
  <si>
    <t>ASARLIK TR-12 35-28-L00128__83946670_83946670</t>
  </si>
  <si>
    <t>21.01.2022 18:58:45</t>
  </si>
  <si>
    <t>21.01.2022 20:04:19</t>
  </si>
  <si>
    <t>TR-58 35-19-L00058_D D01b_78936865</t>
  </si>
  <si>
    <t>04.01.2022 12:50:58</t>
  </si>
  <si>
    <t>04.01.2022 13:36:43</t>
  </si>
  <si>
    <t>26.01.2022 15:43:05</t>
  </si>
  <si>
    <t>26.01.2022 20:07:25</t>
  </si>
  <si>
    <t>24.01.2022 09:56:41</t>
  </si>
  <si>
    <t>24.01.2022 11:52:26</t>
  </si>
  <si>
    <t>GÖRDES TR-6 45-75-M00006_945606498_945606498</t>
  </si>
  <si>
    <t>25.01.2022 09:07:00</t>
  </si>
  <si>
    <t>25.01.2022 10:21:36</t>
  </si>
  <si>
    <t>16.01.2022 21:12:26</t>
  </si>
  <si>
    <t>16.01.2022 22:03:20</t>
  </si>
  <si>
    <t>DM-3/19 (ESKİ TR-2/72) 45-83-L00072_955143674_955143674</t>
  </si>
  <si>
    <t>21.01.2022 17:23:00</t>
  </si>
  <si>
    <t>21.01.2022 19:27:22</t>
  </si>
  <si>
    <t>BAKIR KÖK 45-76-M00047_İLYASLAR KARAKURT M03_72212639</t>
  </si>
  <si>
    <t>22.01.2022 16:10:54</t>
  </si>
  <si>
    <t>22.01.2022 16:34:00</t>
  </si>
  <si>
    <t>M-2956 35-04-M02956_98955663_98955663</t>
  </si>
  <si>
    <t>15.01.2022 19:48:17</t>
  </si>
  <si>
    <t>16.01.2022 02:27:51</t>
  </si>
  <si>
    <t>20.01.2022 00:36:07</t>
  </si>
  <si>
    <t>20.01.2022 01:54:37</t>
  </si>
  <si>
    <t>K-1213 35-02-K01213_912505597_912505597</t>
  </si>
  <si>
    <t>01.01.2022 09:46:51</t>
  </si>
  <si>
    <t>01.01.2022 11:23:20</t>
  </si>
  <si>
    <t>DM08/TR18 45-73-M00001_45-73-M00001_66935140</t>
  </si>
  <si>
    <t>16.01.2022 15:42:25</t>
  </si>
  <si>
    <t>16.01.2022 17:48:40</t>
  </si>
  <si>
    <t>20.01.2022 12:02:33</t>
  </si>
  <si>
    <t>20.01.2022 12:17:35</t>
  </si>
  <si>
    <t>DEĞİRMENDERE DM 35-22-M00085_ÇİLEME-MALTA-SANCAKLI M08_50066533</t>
  </si>
  <si>
    <t>25.01.2022 10:18:47</t>
  </si>
  <si>
    <t>25.01.2022 10:20:00</t>
  </si>
  <si>
    <t>M-1386 35-03-M01386_B_56363290_56363290</t>
  </si>
  <si>
    <t>15.01.2022 11:55:42</t>
  </si>
  <si>
    <t>15.01.2022 13:44:48</t>
  </si>
  <si>
    <t>K-2817 35-09-K02817_913219708_913219708</t>
  </si>
  <si>
    <t>16.01.2022 17:34:28</t>
  </si>
  <si>
    <t>16.01.2022 18:17:05</t>
  </si>
  <si>
    <t>TR-111 45-78-L00111__56388079_56388079</t>
  </si>
  <si>
    <t>18.01.2022 09:44:51</t>
  </si>
  <si>
    <t>18.01.2022 11:37:21</t>
  </si>
  <si>
    <t>DM-3/19 35-19-M00019_12195831 _5933893</t>
  </si>
  <si>
    <t>18.01.2022 22:45:33</t>
  </si>
  <si>
    <t>18.01.2022 23:11:21</t>
  </si>
  <si>
    <t>L-41 PANDALAKİ 35-14-L00041_956655690_956655690</t>
  </si>
  <si>
    <t>20.01.2022 12:54:38</t>
  </si>
  <si>
    <t>20.01.2022 14:30:46</t>
  </si>
  <si>
    <t>K-1924 35-10-K01924_98111129_98111129</t>
  </si>
  <si>
    <t>20.01.2022 18:53:16</t>
  </si>
  <si>
    <t>20.01.2022 19:59:38</t>
  </si>
  <si>
    <t>M-2356 35-01-M02356_910932029_910932029</t>
  </si>
  <si>
    <t>24.01.2022 07:46:11</t>
  </si>
  <si>
    <t>24.01.2022 09:02:42</t>
  </si>
  <si>
    <t>02.01.2022 16:22:34</t>
  </si>
  <si>
    <t>02.01.2022 17:34:40</t>
  </si>
  <si>
    <t>DM-1 45-71-M00001_NARLIBAHÇE M04_2050187</t>
  </si>
  <si>
    <t>21.01.2022 09:06:16</t>
  </si>
  <si>
    <t>21.01.2022 09:27:24</t>
  </si>
  <si>
    <t>21.01.2022 21:35:13</t>
  </si>
  <si>
    <t>22.01.2022 03:12:57</t>
  </si>
  <si>
    <t>BAŞIBÜYÜK KÖK 45-77-L00158_BALIBEY ÇIKIŞ L06_61353348</t>
  </si>
  <si>
    <t>23.01.2022 01:49:14</t>
  </si>
  <si>
    <t>23.01.2022 01:51:03</t>
  </si>
  <si>
    <t>M-1332 35-04-M01332_M-1331 M01_2065871</t>
  </si>
  <si>
    <t>01.01.2022 13:26:00</t>
  </si>
  <si>
    <t>01.01.2022 14:17:43</t>
  </si>
  <si>
    <t>K-1371 35-04-K01371_C_56383576_56383576</t>
  </si>
  <si>
    <t>10.01.2022 05:45:24</t>
  </si>
  <si>
    <t>10.01.2022 11:20:05</t>
  </si>
  <si>
    <t>L-309 35-18-L00309_950447287_950447287</t>
  </si>
  <si>
    <t>10.01.2022 11:27:19</t>
  </si>
  <si>
    <t>10.01.2022 13:03:21</t>
  </si>
  <si>
    <t>L-347 MASİSA BURCU SİTESİ-2 35-18-L00347_950441816_950441816</t>
  </si>
  <si>
    <t>14.01.2022 12:30:57</t>
  </si>
  <si>
    <t>14.01.2022 19:25:37</t>
  </si>
  <si>
    <t>24.01.2022 12:15:25</t>
  </si>
  <si>
    <t>24.01.2022 13:36:36</t>
  </si>
  <si>
    <t>YILANLI TR-1 35-31-L00171_950400042_950400042</t>
  </si>
  <si>
    <t>15.01.2022 16:13:11</t>
  </si>
  <si>
    <t>15.01.2022 22:08:27</t>
  </si>
  <si>
    <t>GÖRDES TR-6 45-75-M00006_TR-10 VE TR-7 M04_61372060</t>
  </si>
  <si>
    <t>23.01.2022 10:27:00</t>
  </si>
  <si>
    <t>23.01.2022 14:57:54</t>
  </si>
  <si>
    <t>TR-15 35-19-L00015_956695242_956695242</t>
  </si>
  <si>
    <t>24.01.2022 12:43:20</t>
  </si>
  <si>
    <t>24.01.2022 14:34:23</t>
  </si>
  <si>
    <t>15.01.2022 15:52:26</t>
  </si>
  <si>
    <t>15.01.2022 16:39:53</t>
  </si>
  <si>
    <t>KARABURUN TR-7 35-21-L00033_35-21-L00033_72175533</t>
  </si>
  <si>
    <t>12.01.2022 21:24:46</t>
  </si>
  <si>
    <t>13.01.2022 03:02:05</t>
  </si>
  <si>
    <t>BAŞIBÜYÜK KÖK 45-77-L00158_EVCİLER ÇIKIŞI L03_61353395</t>
  </si>
  <si>
    <t>04.01.2022 10:02:32</t>
  </si>
  <si>
    <t>04.01.2022 13:53:18</t>
  </si>
  <si>
    <t>25.01.2022 11:09:35</t>
  </si>
  <si>
    <t>25.01.2022 11:55:10</t>
  </si>
  <si>
    <t>ARMUTLU İM 35-27-A00001_EUROGIDA M11_49927391</t>
  </si>
  <si>
    <t>26.01.2022 09:03:46</t>
  </si>
  <si>
    <t>26.01.2022 10:13:20</t>
  </si>
  <si>
    <t>TR-111 ZEYTİNALANI 35-19-L00111_956662783_956662783</t>
  </si>
  <si>
    <t>25.01.2022 13:47:42</t>
  </si>
  <si>
    <t>25.01.2022 19:28:44</t>
  </si>
  <si>
    <t>08.01.2022 20:32:28</t>
  </si>
  <si>
    <t>08.01.2022 20:39:00</t>
  </si>
  <si>
    <t>DM-3/14 35-29-M00014_950333922_950333922</t>
  </si>
  <si>
    <t>30.01.2022 13:53:58</t>
  </si>
  <si>
    <t>30.01.2022 14:24:11</t>
  </si>
  <si>
    <t>SEYREK TR-7 KÖK 35-28-M00379_HatBaşıAyırıcı_53132275 M04_53132275</t>
  </si>
  <si>
    <t>07.01.2022 10:42:40</t>
  </si>
  <si>
    <t>07.01.2022 12:02:25</t>
  </si>
  <si>
    <t>KIRKAĞAÇ DM 45-76-M00043_ŞEHİR-2(GARAJ TARAFI) M09_72247564</t>
  </si>
  <si>
    <t>23.01.2022 14:09:34</t>
  </si>
  <si>
    <t>23.01.2022 14:11:00</t>
  </si>
  <si>
    <t>12.01.2022 15:58:23</t>
  </si>
  <si>
    <t>12.01.2022 15:58:59</t>
  </si>
  <si>
    <t>12.01.2022 19:31:00</t>
  </si>
  <si>
    <t>12.01.2022 21:09:07</t>
  </si>
  <si>
    <t>K-2829 35-01-K02829_911777837_911777837</t>
  </si>
  <si>
    <t>03.01.2022 08:32:16</t>
  </si>
  <si>
    <t>03.01.2022 09:55:41</t>
  </si>
  <si>
    <t>22.01.2022 09:04:01</t>
  </si>
  <si>
    <t>22.01.2022 09:54:48</t>
  </si>
  <si>
    <t>KARAOĞLANLI TR-1 KÖK 45-71-M00091_ŞEHİR İÇİ ÇIKIŞ M02_61195478</t>
  </si>
  <si>
    <t>07.01.2022 14:04:56</t>
  </si>
  <si>
    <t>07.01.2022 15:10:45</t>
  </si>
  <si>
    <t>26.01.2022 11:50:22</t>
  </si>
  <si>
    <t>26.01.2022 12:36:40</t>
  </si>
  <si>
    <t>TURGUTALP TR-4/6 45-82-M00062_C_56387596_56387596</t>
  </si>
  <si>
    <t>27.01.2022 15:20:53</t>
  </si>
  <si>
    <t>27.01.2022 16:19:37</t>
  </si>
  <si>
    <t>SARUHANLI TR-14 45-80-M00014_956563268_956563268</t>
  </si>
  <si>
    <t>06.01.2022 09:47:46</t>
  </si>
  <si>
    <t>06.01.2022 11:11:55</t>
  </si>
  <si>
    <t>TR-135 35-19-L00135__72374237_72374237</t>
  </si>
  <si>
    <t>12.01.2022 13:29:10</t>
  </si>
  <si>
    <t>12.01.2022 15:01:45</t>
  </si>
  <si>
    <t>K-1387 35-01-K01387_911476253_911476253</t>
  </si>
  <si>
    <t>10.01.2022 10:56:41</t>
  </si>
  <si>
    <t>10.01.2022 12:30:18</t>
  </si>
  <si>
    <t>AHMETLİ TR-74 KURTULUŞ 45-84-L00074_955180001_955180001</t>
  </si>
  <si>
    <t>09.01.2022 11:17:38</t>
  </si>
  <si>
    <t>09.01.2022 12:07:10</t>
  </si>
  <si>
    <t>PINARLI TR-1 35-20-M00100_35-20-M00100_72366347</t>
  </si>
  <si>
    <t>26.01.2022 12:30:00</t>
  </si>
  <si>
    <t>26.01.2022 15:53:36</t>
  </si>
  <si>
    <t>M-1950 35-09-M01950_B_56378937_56378937</t>
  </si>
  <si>
    <t>14.01.2022 20:06:13</t>
  </si>
  <si>
    <t>14.01.2022 22:39:48</t>
  </si>
  <si>
    <t>ULUCAK TM 35-28-A00002_DSİ M06_2313768</t>
  </si>
  <si>
    <t>08.01.2022 08:31:06</t>
  </si>
  <si>
    <t>08.01.2022 08:45:47</t>
  </si>
  <si>
    <t>ZEYTİNOVA TR-5 35-20-L00312_7634787_56377650_56377650</t>
  </si>
  <si>
    <t>13.01.2022 18:20:38</t>
  </si>
  <si>
    <t>13.01.2022 21:28:18</t>
  </si>
  <si>
    <t>TİRE DM2/6 35-29-L00025_950325044_950325044</t>
  </si>
  <si>
    <t>28.01.2022 15:33:49</t>
  </si>
  <si>
    <t>28.01.2022 17:44:32</t>
  </si>
  <si>
    <t>22.01.2022 10:05:09</t>
  </si>
  <si>
    <t>22.01.2022 10:26:25</t>
  </si>
  <si>
    <t>M-3199 (YATIRIM REZERVE) 35-01-M03199_D_56394170_56394170</t>
  </si>
  <si>
    <t>27.01.2022 19:09:09</t>
  </si>
  <si>
    <t>27.01.2022 22:01:30</t>
  </si>
  <si>
    <t>EŞREFPAŞA İM 35-01-A00002_BEŞTEPELER K25_2309534</t>
  </si>
  <si>
    <t>14.01.2022 02:22:18</t>
  </si>
  <si>
    <t>14.01.2022 02:24:00</t>
  </si>
  <si>
    <t>UMMANDERESİ TR-2 45-75-M00074_45-75-M00074_2352692</t>
  </si>
  <si>
    <t>16.01.2022 12:53:07</t>
  </si>
  <si>
    <t>16.01.2022 13:58:58</t>
  </si>
  <si>
    <t>M-668 GÖKDERE TR-1 35-02-M00668_99546489_99546489</t>
  </si>
  <si>
    <t>20.01.2022 10:34:13</t>
  </si>
  <si>
    <t>20.01.2022 14:10:59</t>
  </si>
  <si>
    <t>BÜYÜKSÜMBÜLLER TR-1 45-71-M00818_44431648_56366529_56366529</t>
  </si>
  <si>
    <t>01.01.2022 12:15:59</t>
  </si>
  <si>
    <t>01.01.2022 14:25:31</t>
  </si>
  <si>
    <t>BADEMLER TR-6 35-19-L00296_D_56373266_56373266</t>
  </si>
  <si>
    <t>16.01.2022 22:42:47</t>
  </si>
  <si>
    <t>17.01.2022 01:30:59</t>
  </si>
  <si>
    <t>YENİ FOÇA TR-13 35-23-M00013_950419369_950419369</t>
  </si>
  <si>
    <t>21.01.2022 13:02:43</t>
  </si>
  <si>
    <t>01.01.2022 17:38:19</t>
  </si>
  <si>
    <t>01.01.2022 18:42:37</t>
  </si>
  <si>
    <t>SÜLEYMANLI TR-2 45-72-L00300_956486934_956486934</t>
  </si>
  <si>
    <t>19.01.2022 18:24:26</t>
  </si>
  <si>
    <t>19.01.2022 18:49:45</t>
  </si>
  <si>
    <t>TURGUTALP TR-1 45-71-M01762_43149542_56385337_56385337</t>
  </si>
  <si>
    <t>21.01.2022 15:46:57</t>
  </si>
  <si>
    <t>TR-157 35-19-M00157_965875128_965875128</t>
  </si>
  <si>
    <t>02.01.2022 15:37:21</t>
  </si>
  <si>
    <t>02.01.2022 17:12:45</t>
  </si>
  <si>
    <t>21.01.2022 09:36:19</t>
  </si>
  <si>
    <t>21.01.2022 17:22:58</t>
  </si>
  <si>
    <t>L-404 35-18-L00404_950448318_950448318</t>
  </si>
  <si>
    <t>09.01.2022 09:15:18</t>
  </si>
  <si>
    <t>09.01.2022 12:14:52</t>
  </si>
  <si>
    <t>BADEMLİ KÖK-8 (BADEMLİ TR-9) 35-30-L00097_BADEMLİ L01_72058410</t>
  </si>
  <si>
    <t>13.01.2022 17:43:45</t>
  </si>
  <si>
    <t>13.01.2022 18:11:00</t>
  </si>
  <si>
    <t>DM-5/TR-13 35-26-M01287_956630081_956630081</t>
  </si>
  <si>
    <t>04.01.2022 12:21:25</t>
  </si>
  <si>
    <t>04.01.2022 16:16:26</t>
  </si>
  <si>
    <t>M-1538 35-01-M01538_911717146_911717146</t>
  </si>
  <si>
    <t>19.01.2022 11:05:06</t>
  </si>
  <si>
    <t>19.01.2022 14:38:11</t>
  </si>
  <si>
    <t>MEDAR TR-4 45-72-L00287_956478996_956478996</t>
  </si>
  <si>
    <t>06.01.2022 20:26:58</t>
  </si>
  <si>
    <t>06.01.2022 23:20:16</t>
  </si>
  <si>
    <t>15.01.2022 12:09:00</t>
  </si>
  <si>
    <t>15.01.2022 17:17:23</t>
  </si>
  <si>
    <t>16.01.2022 09:26:56</t>
  </si>
  <si>
    <t>16.01.2022 09:41:17</t>
  </si>
  <si>
    <t>M-113 KAVAKDERE 35-14-M00113_956659749_956659749</t>
  </si>
  <si>
    <t>23.01.2022 18:35:13</t>
  </si>
  <si>
    <t>23.01.2022 21:38:37</t>
  </si>
  <si>
    <t>17.01.2022 09:36:21</t>
  </si>
  <si>
    <t>17.01.2022 18:06:04</t>
  </si>
  <si>
    <t>20.01.2022 19:39:54</t>
  </si>
  <si>
    <t>20.01.2022 20:02:13</t>
  </si>
  <si>
    <t>L-430 35-18-L00430_950452488_950452488</t>
  </si>
  <si>
    <t>03.01.2022 13:22:00</t>
  </si>
  <si>
    <t>03.01.2022 15:34:46</t>
  </si>
  <si>
    <t>TR-1-2/4 SADIKPAŞA MAH. 35-20-L00013_7584121_56359782_56359782</t>
  </si>
  <si>
    <t>18.01.2022 09:17:46</t>
  </si>
  <si>
    <t>18.01.2022 10:30:32</t>
  </si>
  <si>
    <t>19.01.2022 02:34:45</t>
  </si>
  <si>
    <t>19.01.2022 03:06:04</t>
  </si>
  <si>
    <t>CABBARFAKILI TR-2 45-73-M00629_A_56384724_56384724</t>
  </si>
  <si>
    <t>02.01.2022 11:18:00</t>
  </si>
  <si>
    <t>02.01.2022 15:55:42</t>
  </si>
  <si>
    <t>30.01.2022 17:24:22</t>
  </si>
  <si>
    <t>30.01.2022 18:29:06</t>
  </si>
  <si>
    <t>GEDİK DUTLUDERE TR-3 35-31-L00132_47844908_56392847_56392847</t>
  </si>
  <si>
    <t>09.01.2022 10:24:54</t>
  </si>
  <si>
    <t>09.01.2022 11:30:24</t>
  </si>
  <si>
    <t>K-4439 35-02-K04439_B_56362833_56362833</t>
  </si>
  <si>
    <t>18.01.2022 17:05:23</t>
  </si>
  <si>
    <t>18.01.2022 18:12:36</t>
  </si>
  <si>
    <t>K-907 35-04-K00907_C_56362719_56362719</t>
  </si>
  <si>
    <t>15.01.2022 09:21:57</t>
  </si>
  <si>
    <t>15.01.2022 16:42:01</t>
  </si>
  <si>
    <t>BORNOVA TM 35-02-A00005_AKÇA K21_2308099</t>
  </si>
  <si>
    <t>02.01.2022 22:41:00</t>
  </si>
  <si>
    <t>02.01.2022 23:47:41</t>
  </si>
  <si>
    <t>DİKİLİ İM 35-30-A00001_ŞEHİR-2 L04_72356757</t>
  </si>
  <si>
    <t>09.01.2022 09:34:31</t>
  </si>
  <si>
    <t>09.01.2022 12:59:00</t>
  </si>
  <si>
    <t>L-393 YENİ OKUL 35-18-L00393_F f1_5959771</t>
  </si>
  <si>
    <t>05.01.2022 09:21:38</t>
  </si>
  <si>
    <t>05.01.2022 15:51:26</t>
  </si>
  <si>
    <t>BEĞEL DEĞİRMENBOĞAZI TR-1 45-75-M00283_B_56405394_56405394</t>
  </si>
  <si>
    <t>18.01.2022 17:27:42</t>
  </si>
  <si>
    <t>18.01.2022 19:17:55</t>
  </si>
  <si>
    <t>TÜRK TELEKOM KEMER MEVKİİ VERİCİLER ÖZEL 35-15-L00277Ö_DIREK TIPI TRAFO HUCRESI H01_2044693</t>
  </si>
  <si>
    <t>23.01.2022 11:38:58</t>
  </si>
  <si>
    <t>23.01.2022 13:53:28</t>
  </si>
  <si>
    <t>SOMA DM-1 45-82-M00050_TR-41 M06_60207296</t>
  </si>
  <si>
    <t>07.01.2022 08:09:36</t>
  </si>
  <si>
    <t>07.01.2022 08:15:00</t>
  </si>
  <si>
    <t>30.01.2022 15:21:31</t>
  </si>
  <si>
    <t>30.01.2022 16:44:34</t>
  </si>
  <si>
    <t>L-242 35-18-L00242_950441093_950441093</t>
  </si>
  <si>
    <t>12.01.2022 18:48:42</t>
  </si>
  <si>
    <t>12.01.2022 21:23:33</t>
  </si>
  <si>
    <t>17.01.2022 09:16:01</t>
  </si>
  <si>
    <t>17.01.2022 09:41:54</t>
  </si>
  <si>
    <t>M-3095(YATIRIM REZERVE) 35-07-M03095_TRAFO K03_48431984</t>
  </si>
  <si>
    <t>11.01.2022 09:29:46</t>
  </si>
  <si>
    <t>11.01.2022 14:46:12</t>
  </si>
  <si>
    <t>23.01.2022 11:07:21</t>
  </si>
  <si>
    <t>23.01.2022 11:56:28</t>
  </si>
  <si>
    <t>ADİLOBA TR-3 45-80-M00158_45-80-M00158_2363801</t>
  </si>
  <si>
    <t>28.01.2022 09:09:19</t>
  </si>
  <si>
    <t>28.01.2022 17:03:42</t>
  </si>
  <si>
    <t>19.01.2022 17:44:08</t>
  </si>
  <si>
    <t>19.01.2022 19:00:30</t>
  </si>
  <si>
    <t>TİRE İM-DM-1 35-29-A00001_HatBaşıAyırıcı_53133391 M26_53133391</t>
  </si>
  <si>
    <t>18.01.2022 05:12:21</t>
  </si>
  <si>
    <t>18.01.2022 08:19:57</t>
  </si>
  <si>
    <t>K-3181 35-01-K03181_B b2_5908834</t>
  </si>
  <si>
    <t>22.01.2022 11:03:46</t>
  </si>
  <si>
    <t>22.01.2022 16:52:18</t>
  </si>
  <si>
    <t>GÜLBAHÇE TR-12 35-19-L00168_35-19-L00168_72145345</t>
  </si>
  <si>
    <t>28.01.2022 09:26:18</t>
  </si>
  <si>
    <t>28.01.2022 16:09:43</t>
  </si>
  <si>
    <t>TR-2 35-16-L00002_953333674_953333674</t>
  </si>
  <si>
    <t>20.01.2022 14:50:35</t>
  </si>
  <si>
    <t>20.01.2022 18:27:44</t>
  </si>
  <si>
    <t>16.01.2022 08:36:49</t>
  </si>
  <si>
    <t>16.01.2022 09:00:22</t>
  </si>
  <si>
    <t>TR-102 35-16-L00102_95001257168_95001257168</t>
  </si>
  <si>
    <t>27.01.2022 09:42:23</t>
  </si>
  <si>
    <t>27.01.2022 12:13:54</t>
  </si>
  <si>
    <t>KEÇİLİKÖY DM-17/2 45-71-M02258_954891025_954891025</t>
  </si>
  <si>
    <t>26.01.2022 09:29:00</t>
  </si>
  <si>
    <t>26.01.2022 11:13:12</t>
  </si>
  <si>
    <t>DM-15/2 KEÇİLİKÖY 45-71-M00646_953211346_953211346</t>
  </si>
  <si>
    <t>22.01.2022 11:40:43</t>
  </si>
  <si>
    <t>22.01.2022 13:40:33</t>
  </si>
  <si>
    <t>TSK RADAR ÖZEL KÖK 35-21-M00008Ö_ H2_2304763</t>
  </si>
  <si>
    <t>13.01.2022 17:26:00</t>
  </si>
  <si>
    <t>20.01.2022 20:09:18</t>
  </si>
  <si>
    <t>K-618 35-04-K00618_35-04-K00618_2365113</t>
  </si>
  <si>
    <t>27.01.2022 08:51:06</t>
  </si>
  <si>
    <t>27.01.2022 10:44:20</t>
  </si>
  <si>
    <t>K-3590 35-01-K03590_35-01-K03590_2368884</t>
  </si>
  <si>
    <t>03.01.2022 18:56:02</t>
  </si>
  <si>
    <t>03.01.2022 19:31:00</t>
  </si>
  <si>
    <t>26.01.2022 09:46:28</t>
  </si>
  <si>
    <t>26.01.2022 10:48:36</t>
  </si>
  <si>
    <t>15.01.2022 13:10:36</t>
  </si>
  <si>
    <t>15.01.2022 13:11:16</t>
  </si>
  <si>
    <t>27.01.2022 08:55:36</t>
  </si>
  <si>
    <t>27.01.2022 17:48:17</t>
  </si>
  <si>
    <t>22.01.2022 21:59:06</t>
  </si>
  <si>
    <t>23.01.2022 00:28:58</t>
  </si>
  <si>
    <t>TR-1-5/2A 35-20-L00286_955211392_955211392</t>
  </si>
  <si>
    <t>14.01.2022 11:07:49</t>
  </si>
  <si>
    <t>14.01.2022 11:59:16</t>
  </si>
  <si>
    <t>24.01.2022 20:18:07</t>
  </si>
  <si>
    <t>24.01.2022 20:55:16</t>
  </si>
  <si>
    <t>M-2775 35-02-M02775_99607563_99607563</t>
  </si>
  <si>
    <t>13.01.2022 11:26:23</t>
  </si>
  <si>
    <t>13.01.2022 14:33:25</t>
  </si>
  <si>
    <t>K-1722 35-01-K01722_912083515_912083515</t>
  </si>
  <si>
    <t>25.01.2022 12:29:26</t>
  </si>
  <si>
    <t>25.01.2022 18:25:21</t>
  </si>
  <si>
    <t>L-128/1 35-18-L00603_950436251_950436251</t>
  </si>
  <si>
    <t>03.01.2022 14:12:27</t>
  </si>
  <si>
    <t>03.01.2022 17:55:42</t>
  </si>
  <si>
    <t>22.01.2022 09:25:01</t>
  </si>
  <si>
    <t>22.01.2022 16:59:13</t>
  </si>
  <si>
    <t>ÇUKURALTI M-18 35-25-M00066_955282723_955282723</t>
  </si>
  <si>
    <t>26.01.2022 11:09:10</t>
  </si>
  <si>
    <t>26.01.2022 11:57:52</t>
  </si>
  <si>
    <t>ÜRKMEZ M-24 35-25-M00158_956644348_956644348</t>
  </si>
  <si>
    <t>16.01.2022 13:27:47</t>
  </si>
  <si>
    <t>16.01.2022 14:38:50</t>
  </si>
  <si>
    <t>08.01.2022 09:19:17</t>
  </si>
  <si>
    <t>08.01.2022 09:19:59</t>
  </si>
  <si>
    <t>TR-1/6 45-72-M00006_DM-9/TR-1 M04_83423368</t>
  </si>
  <si>
    <t>31.01.2022 16:30:09</t>
  </si>
  <si>
    <t>GÜNEY DM 45-83-L00130_DAĞMARMARA L07_2096779</t>
  </si>
  <si>
    <t>12.01.2022 17:13:29</t>
  </si>
  <si>
    <t>12.01.2022 18:05:05</t>
  </si>
  <si>
    <t>L-37 YAT LİMANI 35-14-L00037_B B02_5846707</t>
  </si>
  <si>
    <t>04.01.2022 01:43:00</t>
  </si>
  <si>
    <t>04.01.2022 03:26:54</t>
  </si>
  <si>
    <t>BAHRİBABA İM-DM 35-01-A00014_TRAFO-A K06_60323440</t>
  </si>
  <si>
    <t>01.01.2022 19:13:49</t>
  </si>
  <si>
    <t>01.01.2022 19:29:25</t>
  </si>
  <si>
    <t>ÖRNEKKÖY TR-1 35-27-L00128_HatBaşıAyırıcı_53132499 L02_53132499</t>
  </si>
  <si>
    <t>31.01.2022 18:50:00</t>
  </si>
  <si>
    <t>31.01.2022 19:32:31</t>
  </si>
  <si>
    <t>TR-44 (DM-6/21) 35-17-M00044_A_60984578_60984578</t>
  </si>
  <si>
    <t>10.01.2022 09:19:58</t>
  </si>
  <si>
    <t>10.01.2022 12:47:30</t>
  </si>
  <si>
    <t>ÖRNEKKÖY TR-1 45-73-M00259_A_56387027_56387027</t>
  </si>
  <si>
    <t>30.01.2022 21:10:27</t>
  </si>
  <si>
    <t>30.01.2022 22:16:53</t>
  </si>
  <si>
    <t>AKHİSAR TM 45-72-A00006_GÖLMARMARA M01_2313121</t>
  </si>
  <si>
    <t>12.01.2022 09:23:26</t>
  </si>
  <si>
    <t>12.01.2022 09:27:27</t>
  </si>
  <si>
    <t>29.01.2022 07:28:55</t>
  </si>
  <si>
    <t>29.01.2022 10:24:11</t>
  </si>
  <si>
    <t>K-2313 35-04-K02313_912502763_912502763</t>
  </si>
  <si>
    <t>29.01.2022 11:22:26</t>
  </si>
  <si>
    <t>29.01.2022 12:37:17</t>
  </si>
  <si>
    <t>TÜRKELLİ TR-2 35-28-M00463_35-28-M00463_2372616</t>
  </si>
  <si>
    <t>05.01.2022 11:10:04</t>
  </si>
  <si>
    <t>05.01.2022 12:42:09</t>
  </si>
  <si>
    <t>TR-1/40 KÖK 45-72-M00040_TR-1/42 M03_61318174</t>
  </si>
  <si>
    <t>06.01.2022 09:11:35</t>
  </si>
  <si>
    <t>06.01.2022 09:48:28</t>
  </si>
  <si>
    <t>MENEMEN TR-82 35-28-L00082_DAĞITIM TRAFO MENEMEN TR-82 L04_66739348</t>
  </si>
  <si>
    <t>17.01.2022 10:04:31</t>
  </si>
  <si>
    <t>17.01.2022 17:05:23</t>
  </si>
  <si>
    <t>BEŞPINARLAR KÖYÜ TR-1 35-27-M00413_SPİL DAĞI MİLLİ PARKI M02_72162644</t>
  </si>
  <si>
    <t>13.01.2022 15:17:02</t>
  </si>
  <si>
    <t>13.01.2022 16:53:14</t>
  </si>
  <si>
    <t>24.01.2022 18:39:12</t>
  </si>
  <si>
    <t>24.01.2022 20:37:33</t>
  </si>
  <si>
    <t>HATUNDERE TR-1 35-28-M00471_DIREK TIPI TRAFO HUCRESI H01_2109917</t>
  </si>
  <si>
    <t>11.01.2022 09:55:51</t>
  </si>
  <si>
    <t>11.01.2022 12:34:54</t>
  </si>
  <si>
    <t>M-2132 KÖK 35-07-M02132_947479741_947479741</t>
  </si>
  <si>
    <t>28.01.2022 08:27:02</t>
  </si>
  <si>
    <t>28.01.2022 09:22:19</t>
  </si>
  <si>
    <t>29.01.2022 09:30:16</t>
  </si>
  <si>
    <t>29.01.2022 10:32:56</t>
  </si>
  <si>
    <t>METAL İŞLERİ TR-2 35-22-M00102_955257208_955257208</t>
  </si>
  <si>
    <t>27.01.2022 09:56:00</t>
  </si>
  <si>
    <t>27.01.2022 11:03:23</t>
  </si>
  <si>
    <t>ORUÇLAR TR-1 35-16-M00093_35-16-M00093_2361498</t>
  </si>
  <si>
    <t>14.01.2022 10:06:12</t>
  </si>
  <si>
    <t>14.01.2022 13:22:00</t>
  </si>
  <si>
    <t>04.01.2022 09:05:22</t>
  </si>
  <si>
    <t>04.01.2022 17:06:58</t>
  </si>
  <si>
    <t>L-134 AYARASANDA 35-18-L00134_A_56368087_56368087</t>
  </si>
  <si>
    <t>22.01.2022 19:00:28</t>
  </si>
  <si>
    <t>22.01.2022 21:58:24</t>
  </si>
  <si>
    <t>M-2675 35-01-M02675_910690776_910690776</t>
  </si>
  <si>
    <t>01.01.2022 21:21:09</t>
  </si>
  <si>
    <t>02.01.2022 00:00:46</t>
  </si>
  <si>
    <t>ALEMŞAHLI TR-1 45-79-M00448_945558414_945558414</t>
  </si>
  <si>
    <t>29.01.2022 13:35:07</t>
  </si>
  <si>
    <t>29.01.2022 14:49:57</t>
  </si>
  <si>
    <t>31.01.2022 20:10:45</t>
  </si>
  <si>
    <t>31.01.2022 21:37:46</t>
  </si>
  <si>
    <t>ÖDEMİŞ İM 35-15-A00001_ŞEHİR-1 M06_2058915</t>
  </si>
  <si>
    <t>10.01.2022 12:19:00</t>
  </si>
  <si>
    <t>10.01.2022 13:55:25</t>
  </si>
  <si>
    <t>14.01.2022 09:18:41</t>
  </si>
  <si>
    <t>14.01.2022 10:52:17</t>
  </si>
  <si>
    <t>TR-83 35-16-L00083_35-16-L00083_2363936</t>
  </si>
  <si>
    <t>24.01.2022 16:56:27</t>
  </si>
  <si>
    <t>24.01.2022 17:43:47</t>
  </si>
  <si>
    <t>L-308 35-18-L00308_95001241127_95001241127</t>
  </si>
  <si>
    <t>29.01.2022 12:38:00</t>
  </si>
  <si>
    <t>29.01.2022 14:58:42</t>
  </si>
  <si>
    <t>M-1687 35-02-M01687_35-02-M01687_2359080</t>
  </si>
  <si>
    <t>05.01.2022 18:54:44</t>
  </si>
  <si>
    <t>05.01.2022 19:19:47</t>
  </si>
  <si>
    <t>K-705 35-02-K00705_99772800_99772800</t>
  </si>
  <si>
    <t>13.01.2022 12:16:53</t>
  </si>
  <si>
    <t>13.01.2022 13:33:19</t>
  </si>
  <si>
    <t>M-5 35-02-M00005_910049883_910049883</t>
  </si>
  <si>
    <t>22.01.2022 12:52:39</t>
  </si>
  <si>
    <t>22.01.2022 16:51:45</t>
  </si>
  <si>
    <t>TR-21 35-17-M00021_950302867_950302867</t>
  </si>
  <si>
    <t>18.01.2022 22:52:53</t>
  </si>
  <si>
    <t>18.01.2022 23:23:29</t>
  </si>
  <si>
    <t>KAYMAKÇI TR-33 35-15-L00236_A_56369326_56369326</t>
  </si>
  <si>
    <t>15.01.2022 14:57:39</t>
  </si>
  <si>
    <t>15.01.2022 17:01:07</t>
  </si>
  <si>
    <t>KİRAZ İM 35-31-A00001_SARIKAYA L11_2328563</t>
  </si>
  <si>
    <t>10.01.2022 03:53:19</t>
  </si>
  <si>
    <t>10.01.2022 04:01:00</t>
  </si>
  <si>
    <t>13.01.2022 12:44:10</t>
  </si>
  <si>
    <t>13.01.2022 13:03:00</t>
  </si>
  <si>
    <t>BİMEYKO TR-5 35-30-M00052_35-30-M00052_2349353</t>
  </si>
  <si>
    <t>30.01.2022 12:49:06</t>
  </si>
  <si>
    <t>30.01.2022 14:02:17</t>
  </si>
  <si>
    <t>IŞIKLI TR-2 35-29-L00246_B_56396014_56396014</t>
  </si>
  <si>
    <t>17.01.2022 19:37:29</t>
  </si>
  <si>
    <t>17.01.2022 23:14:13</t>
  </si>
  <si>
    <t>ALAŞARLI TR-1 35-15-L00195_A_56367927_56367927</t>
  </si>
  <si>
    <t>13.01.2022 20:57:32</t>
  </si>
  <si>
    <t>14.01.2022 01:46:23</t>
  </si>
  <si>
    <t>DM-1/TR-11 35-13-L00050_946420722_946420722</t>
  </si>
  <si>
    <t>22.01.2022 13:18:39</t>
  </si>
  <si>
    <t>22.01.2022 19:30:25</t>
  </si>
  <si>
    <t>K-3060 35-01-K03060_912298783_912298783</t>
  </si>
  <si>
    <t>24.01.2022 11:38:34</t>
  </si>
  <si>
    <t>24.01.2022 14:06:27</t>
  </si>
  <si>
    <t>19.01.2022 14:24:01</t>
  </si>
  <si>
    <t>19.01.2022 16:33:41</t>
  </si>
  <si>
    <t>M-1538 35-01-M01538_E_56373745_56373745</t>
  </si>
  <si>
    <t>19.01.2022 22:43:47</t>
  </si>
  <si>
    <t>20.01.2022 00:10:24</t>
  </si>
  <si>
    <t>31.01.2022 07:20:00</t>
  </si>
  <si>
    <t>31.01.2022 09:34:53</t>
  </si>
  <si>
    <t>M-2023 35-09-M02023_35-09-M02023_2366630</t>
  </si>
  <si>
    <t>27.01.2022 01:19:56</t>
  </si>
  <si>
    <t>27.01.2022 03:48:15</t>
  </si>
  <si>
    <t>TR-2 35-19-L00002_B_60983807_60983807</t>
  </si>
  <si>
    <t>12.01.2022 22:34:08</t>
  </si>
  <si>
    <t>12.01.2022 23:57:01</t>
  </si>
  <si>
    <t>AŞAĞIKIRIKLAR TR-2 35-16-M00058_35-16-M00058_58007942</t>
  </si>
  <si>
    <t>21.01.2022 14:41:54</t>
  </si>
  <si>
    <t>21.01.2022 14:58:49</t>
  </si>
  <si>
    <t>ZEYTİNOVA TR-5 35-20-L00312_955212414_955212414</t>
  </si>
  <si>
    <t>06.01.2022 18:25:47</t>
  </si>
  <si>
    <t>06.01.2022 19:02:02</t>
  </si>
  <si>
    <t>28.01.2022 23:42:11</t>
  </si>
  <si>
    <t>29.01.2022 01:26:48</t>
  </si>
  <si>
    <t>MEDAR TR-6 45-72-L00276_95000643712_95000643712</t>
  </si>
  <si>
    <t>23.01.2022 20:33:38</t>
  </si>
  <si>
    <t>23.01.2022 21:37:16</t>
  </si>
  <si>
    <t>25.01.2022 12:02:35</t>
  </si>
  <si>
    <t>25.01.2022 14:40:00</t>
  </si>
  <si>
    <t>13.01.2022 14:22:04</t>
  </si>
  <si>
    <t>13.01.2022 17:10:11</t>
  </si>
  <si>
    <t>DEMİRKÖPRÜ TM 45-78-A00005_HatBaşıAyırıcı_53137024 M05_53137024</t>
  </si>
  <si>
    <t>18.01.2022 08:29:36</t>
  </si>
  <si>
    <t>18.01.2022 09:53:00</t>
  </si>
  <si>
    <t>DERBENT İM-DM 45-83-A00004_MANİSA-1 M03_2099895</t>
  </si>
  <si>
    <t>11.01.2022 12:04:39</t>
  </si>
  <si>
    <t>11.01.2022 12:45:00</t>
  </si>
  <si>
    <t>SELİMİYE TR-1 45-79-M00315_45-79-M00315_2372440</t>
  </si>
  <si>
    <t>28.01.2022 09:50:16</t>
  </si>
  <si>
    <t>28.01.2022 10:28:16</t>
  </si>
  <si>
    <t>KÖMÜRCÜ TR-1 45-72-M00200_ H_61417037</t>
  </si>
  <si>
    <t>30.01.2022 18:55:10</t>
  </si>
  <si>
    <t>30.01.2022 20:41:02</t>
  </si>
  <si>
    <t>26.01.2022 01:03:00</t>
  </si>
  <si>
    <t>M-30 35-02-M00030_M-454 M08_2121890</t>
  </si>
  <si>
    <t>18.01.2022 16:04:08</t>
  </si>
  <si>
    <t>18.01.2022 16:11:31</t>
  </si>
  <si>
    <t>HECİZ KÖK 45-82-M00485_SAVAŞTEPE 34.5 ÇIKIŞ M03_66191057</t>
  </si>
  <si>
    <t>12.01.2022 09:02:10</t>
  </si>
  <si>
    <t>12.01.2022 09:06:58</t>
  </si>
  <si>
    <t>SÜTÇÜLER TR-3 35-27-M00407_913692028_913692028</t>
  </si>
  <si>
    <t>05.01.2022 13:21:49</t>
  </si>
  <si>
    <t>05.01.2022 15:23:27</t>
  </si>
  <si>
    <t>M-3562(YATIRIM REZERVE) 35-02-M03562_C_56364107_56364107</t>
  </si>
  <si>
    <t>31.01.2022 15:47:50</t>
  </si>
  <si>
    <t>31.01.2022 16:39:17</t>
  </si>
  <si>
    <t>25.01.2022 18:46:43</t>
  </si>
  <si>
    <t>26.01.2022 02:52:19</t>
  </si>
  <si>
    <t>BALLICA TR-3 45-72-L00549_956512411_956512411</t>
  </si>
  <si>
    <t>17.01.2022 16:15:39</t>
  </si>
  <si>
    <t>17.01.2022 18:47:47</t>
  </si>
  <si>
    <t>GÖKEYÜP ALANBAŞI TR-1 45-78-M00801_49203389_56407996_56407996</t>
  </si>
  <si>
    <t>18.01.2022 14:22:04</t>
  </si>
  <si>
    <t>18.01.2022 17:50:12</t>
  </si>
  <si>
    <t>M-1037 35-04-M01037_G_56379780_56379780</t>
  </si>
  <si>
    <t>11.01.2022 01:37:30</t>
  </si>
  <si>
    <t>11.01.2022 02:51:32</t>
  </si>
  <si>
    <t>DM-2/2 35-28-M00128__83737125_83737125</t>
  </si>
  <si>
    <t>27.01.2022 18:57:01</t>
  </si>
  <si>
    <t>27.01.2022 20:14:09</t>
  </si>
  <si>
    <t>K-3427 35-10-K03427_962603761_962603761</t>
  </si>
  <si>
    <t>21.01.2022 16:49:10</t>
  </si>
  <si>
    <t>21.01.2022 19:04:03</t>
  </si>
  <si>
    <t>M-2708 35-02-M02708_ H_77269674</t>
  </si>
  <si>
    <t>18.01.2022 01:04:00</t>
  </si>
  <si>
    <t>18.01.2022 01:31:38</t>
  </si>
  <si>
    <t>KARAAĞAÇLI TR-1 45-71-M01904_ M03_2115742</t>
  </si>
  <si>
    <t>07.01.2022 00:49:40</t>
  </si>
  <si>
    <t>07.01.2022 02:38:33</t>
  </si>
  <si>
    <t>K-1502 35-03-K01502_913142807_913142807</t>
  </si>
  <si>
    <t>29.01.2022 10:15:10</t>
  </si>
  <si>
    <t>29.01.2022 18:26:30</t>
  </si>
  <si>
    <t>ÖRSELLİ KÖYÜ TR-1 45-71-M01685_953206480_953206480</t>
  </si>
  <si>
    <t>25.01.2022 13:30:23</t>
  </si>
  <si>
    <t>25.01.2022 21:43:23</t>
  </si>
  <si>
    <t>24.01.2022 19:12:13</t>
  </si>
  <si>
    <t>24.01.2022 21:24:05</t>
  </si>
  <si>
    <t>K-2450 35-01-K02450_914642918_914642918</t>
  </si>
  <si>
    <t>29.01.2022 16:39:14</t>
  </si>
  <si>
    <t>29.01.2022 19:29:07</t>
  </si>
  <si>
    <t>SALUR KÖK 45-75-M00062_HatBaşıAyırıcı_53135657 M03_53135657</t>
  </si>
  <si>
    <t>17.01.2022 10:11:27</t>
  </si>
  <si>
    <t>17.01.2022 10:44:18</t>
  </si>
  <si>
    <t>12.01.2022 20:12:23</t>
  </si>
  <si>
    <t>12.01.2022 23:34:31</t>
  </si>
  <si>
    <t>DM06/TR02 45-73-M00052_DM-6/1 GİRİŞ M08_66687744</t>
  </si>
  <si>
    <t>26.01.2022 15:40:30</t>
  </si>
  <si>
    <t>26.01.2022 17:00:00</t>
  </si>
  <si>
    <t>TR-105 35-26-M00105_956632671_956632671</t>
  </si>
  <si>
    <t>07.01.2022 13:19:53</t>
  </si>
  <si>
    <t>07.01.2022 15:13:11</t>
  </si>
  <si>
    <t>TR-128 35-16-L00128_TR-129 L02_72034401</t>
  </si>
  <si>
    <t>12.01.2022 20:48:54</t>
  </si>
  <si>
    <t>12.01.2022 21:58:19</t>
  </si>
  <si>
    <t>M-2741 35-02-M02741_965517024_965517024</t>
  </si>
  <si>
    <t>01.01.2022 15:22:38</t>
  </si>
  <si>
    <t>01.01.2022 16:27:53</t>
  </si>
  <si>
    <t>L-14 SEVTUR 35-18-L00014_950440137_950440137</t>
  </si>
  <si>
    <t>19.01.2022 13:40:10</t>
  </si>
  <si>
    <t>19.01.2022 22:38:09</t>
  </si>
  <si>
    <t>DERBENT İM-DM 45-83-A00004_B.BELEN M14_2097153</t>
  </si>
  <si>
    <t>29.01.2022 11:23:15</t>
  </si>
  <si>
    <t>29.01.2022 12:01:47</t>
  </si>
  <si>
    <t>L-325 (ALBAYRAK) 35-18-L00325_B_56358007_56358007</t>
  </si>
  <si>
    <t>26.01.2022 20:15:15</t>
  </si>
  <si>
    <t>KAVAKLIDERE TR-6 45-73-M00310_45-73-M00310_2368897</t>
  </si>
  <si>
    <t>01.01.2022 08:13:25</t>
  </si>
  <si>
    <t>01.01.2022 09:25:18</t>
  </si>
  <si>
    <t>M-324 35-02-M00324_T T12B_5806715</t>
  </si>
  <si>
    <t>21.01.2022 20:36:54</t>
  </si>
  <si>
    <t>22.01.2022 03:26:27</t>
  </si>
  <si>
    <t>TR-45 MANZARA CAD. 35-19-M00045_11903743_56378389_56378389</t>
  </si>
  <si>
    <t>10.01.2022 14:51:45</t>
  </si>
  <si>
    <t>10.01.2022 17:16:41</t>
  </si>
  <si>
    <t>TR-27 35-19-L00027_956681661_956681661</t>
  </si>
  <si>
    <t>19.01.2022 15:36:26</t>
  </si>
  <si>
    <t>19.01.2022 17:21:43</t>
  </si>
  <si>
    <t>YENİ BAĞARASI TR-1 35-23-M00207_950423744_950423744</t>
  </si>
  <si>
    <t>29.01.2022 11:46:42</t>
  </si>
  <si>
    <t>29.01.2022 13:58:50</t>
  </si>
  <si>
    <t>K-2627 35-02-K02627_99819787_99819787</t>
  </si>
  <si>
    <t>29.01.2022 18:37:47</t>
  </si>
  <si>
    <t>29.01.2022 20:17:52</t>
  </si>
  <si>
    <t>ÇÖMLEKÇİ TR-3 AKAR 35-31-L00096_35-31-L00096_2363552</t>
  </si>
  <si>
    <t>13.01.2022 03:40:44</t>
  </si>
  <si>
    <t>13.01.2022 06:02:24</t>
  </si>
  <si>
    <t>16.01.2022 22:55:21</t>
  </si>
  <si>
    <t>16.01.2022 23:42:43</t>
  </si>
  <si>
    <t>17.01.2022 01:04:46</t>
  </si>
  <si>
    <t>17.01.2022 02:02:34</t>
  </si>
  <si>
    <t>K-4339 35-01-K04339_A_56375292_56375292</t>
  </si>
  <si>
    <t>16.01.2022 20:17:07</t>
  </si>
  <si>
    <t>16.01.2022 21:23:20</t>
  </si>
  <si>
    <t>17.01.2022 09:24:35</t>
  </si>
  <si>
    <t>17.01.2022 09:37:53</t>
  </si>
  <si>
    <t>ORUÇLAR TR-1 35-16-M00093_953325147_953325147</t>
  </si>
  <si>
    <t>14.01.2022 16:02:32</t>
  </si>
  <si>
    <t>14.01.2022 22:40:51</t>
  </si>
  <si>
    <t>16.01.2022 21:31:36</t>
  </si>
  <si>
    <t>16.01.2022 22:51:50</t>
  </si>
  <si>
    <t>17.01.2022 09:05:10</t>
  </si>
  <si>
    <t>17.01.2022 09:09:25</t>
  </si>
  <si>
    <t>10.01.2022 06:09:09</t>
  </si>
  <si>
    <t>10.01.2022 06:09:16</t>
  </si>
  <si>
    <t>MARUFLAR KÖK 35-16-M00262_PERLİTAŞ ÖZEL M05_72050334</t>
  </si>
  <si>
    <t>22.01.2022 12:08:27</t>
  </si>
  <si>
    <t>22.01.2022 17:43:28</t>
  </si>
  <si>
    <t>TR-22 35-31-L00022_956592296_956592296</t>
  </si>
  <si>
    <t>01.01.2022 18:10:47</t>
  </si>
  <si>
    <t>01.01.2022 20:02:20</t>
  </si>
  <si>
    <t>TR-76 35-19-L00076_956670550_956670550</t>
  </si>
  <si>
    <t>05.01.2022 10:56:47</t>
  </si>
  <si>
    <t>05.01.2022 14:25:34</t>
  </si>
  <si>
    <t>K-342 35-02-K00342_910288296_910288296</t>
  </si>
  <si>
    <t>16.01.2022 15:10:59</t>
  </si>
  <si>
    <t>16.01.2022 18:14:26</t>
  </si>
  <si>
    <t>08.01.2022 10:45:30</t>
  </si>
  <si>
    <t>08.01.2022 13:26:20</t>
  </si>
  <si>
    <t>17.01.2022 12:41:00</t>
  </si>
  <si>
    <t>17.01.2022 15:15:23</t>
  </si>
  <si>
    <t>ÇAMBEL KÖYÜ İÇME SUYU 2 TR 35-27-M00466_B_56382988_56382988</t>
  </si>
  <si>
    <t>26.01.2022 03:37:27</t>
  </si>
  <si>
    <t>26.01.2022 09:26:32</t>
  </si>
  <si>
    <t>TR-1/4 45-72-M00004_TR-1/4A M04_2103062</t>
  </si>
  <si>
    <t>14.01.2022 09:01:45</t>
  </si>
  <si>
    <t>14.01.2022 09:36:00</t>
  </si>
  <si>
    <t>ÇARIKBALLI ALİ HOCALAR TR-1 45-77-L00189_945497235_945497235</t>
  </si>
  <si>
    <t>22.01.2022 10:39:20</t>
  </si>
  <si>
    <t>22.01.2022 13:35:25</t>
  </si>
  <si>
    <t>ULUKENT DM-1/11 35-28-M00569_915126241_915126241</t>
  </si>
  <si>
    <t>12.01.2022 13:29:45</t>
  </si>
  <si>
    <t>12.01.2022 18:48:04</t>
  </si>
  <si>
    <t>ZEYTİNELİ TR-3 35-19-M00210_35-19-M00210_2360466</t>
  </si>
  <si>
    <t>12.01.2022 16:56:59</t>
  </si>
  <si>
    <t>12.01.2022 21:56:57</t>
  </si>
  <si>
    <t>K-1887 35-09-K01887_97777194_97777194</t>
  </si>
  <si>
    <t>08.01.2022 12:16:33</t>
  </si>
  <si>
    <t>08.01.2022 13:08:51</t>
  </si>
  <si>
    <t>YILMAZ İM 45-78-A00003_YILMAZ DM-1 M07_2108835</t>
  </si>
  <si>
    <t>30.01.2022 09:48:06</t>
  </si>
  <si>
    <t>30.01.2022 10:25:40</t>
  </si>
  <si>
    <t>YENİ FOÇA TR-19 35-23-M00019_B_56365459_56365459</t>
  </si>
  <si>
    <t>21.01.2022 16:29:54</t>
  </si>
  <si>
    <t>21.01.2022 19:45:47</t>
  </si>
  <si>
    <t>SÜLEYMANLI KÖK 45-72-L00299_KÖYLER ÇIKIŞI L03_2105415</t>
  </si>
  <si>
    <t>17.01.2022 13:54:55</t>
  </si>
  <si>
    <t>17.01.2022 13:56:05</t>
  </si>
  <si>
    <t>K-3584 35-01-K03584_911118340_911118340</t>
  </si>
  <si>
    <t>10.01.2022 18:49:06</t>
  </si>
  <si>
    <t>10.01.2022 21:04:06</t>
  </si>
  <si>
    <t>M-1193 35-02-M01193_910250725_910250725</t>
  </si>
  <si>
    <t>19.01.2022 11:43:23</t>
  </si>
  <si>
    <t>19.01.2022 12:58:57</t>
  </si>
  <si>
    <t>TR-1/83 KAPTANOĞLU DM 45-83-M00083_48104052_56387873_56387873</t>
  </si>
  <si>
    <t>26.01.2022 21:18:28</t>
  </si>
  <si>
    <t>26.01.2022 22:21:28</t>
  </si>
  <si>
    <t>TR-23 35-30-L00023_955298462_955298462</t>
  </si>
  <si>
    <t>29.01.2022 17:17:51</t>
  </si>
  <si>
    <t>29.01.2022 19:29:53</t>
  </si>
  <si>
    <t>KAPAKLI DM 45-72-M00309_KEMİKLİDERE M10_2323773</t>
  </si>
  <si>
    <t>04.01.2022 09:20:10</t>
  </si>
  <si>
    <t>04.01.2022 10:15:53</t>
  </si>
  <si>
    <t>TAYTAN OFİS KÖK 45-78-M00314_HatBaşıAyırıcı_53140091 M06_53140091</t>
  </si>
  <si>
    <t>26.01.2022 11:12:08</t>
  </si>
  <si>
    <t>26.01.2022 15:15:19</t>
  </si>
  <si>
    <t>OĞLANANASI TR-7 35-22-M00260_DIREK TIPI TRAFO HUCRESI H01_2112507</t>
  </si>
  <si>
    <t>04.01.2022 21:25:15</t>
  </si>
  <si>
    <t>04.01.2022 22:44:33</t>
  </si>
  <si>
    <t>24.01.2022 12:23:22</t>
  </si>
  <si>
    <t>24.01.2022 12:58:30</t>
  </si>
  <si>
    <t>K-25 35-03-K00025_910667429_910667429</t>
  </si>
  <si>
    <t>07.01.2022 20:58:29</t>
  </si>
  <si>
    <t>07.01.2022 22:25:22</t>
  </si>
  <si>
    <t>CENKYERİ TR-5 45-82-M00253_D_56405310_56405310</t>
  </si>
  <si>
    <t>22.01.2022 07:20:49</t>
  </si>
  <si>
    <t>22.01.2022 08:21:55</t>
  </si>
  <si>
    <t>M-972 35-03-M00972_95000544220_95000544220</t>
  </si>
  <si>
    <t>06.01.2022 22:50:17</t>
  </si>
  <si>
    <t>07.01.2022 01:07:00</t>
  </si>
  <si>
    <t>DM-20/23 (AYAKKABICILAR SİTESİ) 45-71-M00436_953190423_953190423</t>
  </si>
  <si>
    <t>24.01.2022 14:16:02</t>
  </si>
  <si>
    <t>24.01.2022 15:00:10</t>
  </si>
  <si>
    <t>28.01.2022 16:31:42</t>
  </si>
  <si>
    <t>28.01.2022 16:57:44</t>
  </si>
  <si>
    <t>EĞLENHOCA DM 35-21-M00013_KARABURUN-1 M05_72178729</t>
  </si>
  <si>
    <t>25.01.2022 02:16:49</t>
  </si>
  <si>
    <t>25.01.2022 03:41:16</t>
  </si>
  <si>
    <t>DM-14/3A 45-71-M02249_953200734_953200734</t>
  </si>
  <si>
    <t>04.01.2022 10:07:57</t>
  </si>
  <si>
    <t>04.01.2022 11:43:26</t>
  </si>
  <si>
    <t>TR-21 35-22-M00021_A_56402892_56402892</t>
  </si>
  <si>
    <t>26.01.2022 12:10:00</t>
  </si>
  <si>
    <t>26.01.2022 12:52:29</t>
  </si>
  <si>
    <t>L-224 SİBAM EVLERİ 35-18-L00224_950458653_950458653</t>
  </si>
  <si>
    <t>04.01.2022 18:21:27</t>
  </si>
  <si>
    <t>04.01.2022 22:28:18</t>
  </si>
  <si>
    <t>24.01.2022 19:57:02</t>
  </si>
  <si>
    <t>24.01.2022 21:59:34</t>
  </si>
  <si>
    <t>TR-88 TARIMSAL SULAMA 45-80-M01088_45-80-M01088_2350925</t>
  </si>
  <si>
    <t>09.01.2022 19:09:28</t>
  </si>
  <si>
    <t>09.01.2022 20:08:18</t>
  </si>
  <si>
    <t>26.01.2022 09:06:15</t>
  </si>
  <si>
    <t>26.01.2022 09:53:58</t>
  </si>
  <si>
    <t>ÇUKURALTI M-13 ÇAMLIK KÖK 35-25-M00059_ÇUKURALTI M-14 M03_72121117</t>
  </si>
  <si>
    <t>04.01.2022 14:20:44</t>
  </si>
  <si>
    <t>04.01.2022 14:31:39</t>
  </si>
  <si>
    <t>KEMALPAŞA TM 35-27-A00002_ARMUTLU-2 M01_2319665</t>
  </si>
  <si>
    <t>26.01.2022 14:56:04</t>
  </si>
  <si>
    <t>26.01.2022 15:08:32</t>
  </si>
  <si>
    <t>BADEMBÜKÜ TR-2 35-21-L00218_953357873_953357873</t>
  </si>
  <si>
    <t>05.01.2022 09:42:09</t>
  </si>
  <si>
    <t>05.01.2022 13:48:51</t>
  </si>
  <si>
    <t>SOMA TR-1 45-82-M00001_C_56389335_56389335</t>
  </si>
  <si>
    <t>24.01.2022 15:54:14</t>
  </si>
  <si>
    <t>24.01.2022 18:07:07</t>
  </si>
  <si>
    <t>02.01.2022 08:41:37</t>
  </si>
  <si>
    <t>02.01.2022 14:39:31</t>
  </si>
  <si>
    <t>K-2377 35-08-K02377_C_56374997_56374997</t>
  </si>
  <si>
    <t>24.01.2022 23:43:09</t>
  </si>
  <si>
    <t>25.01.2022 04:08:16</t>
  </si>
  <si>
    <t>13.01.2022 10:50:14</t>
  </si>
  <si>
    <t>M-2538 35-02-M02538__81571297_81571297</t>
  </si>
  <si>
    <t>25.01.2022 20:14:17</t>
  </si>
  <si>
    <t>25.01.2022 21:07:55</t>
  </si>
  <si>
    <t>KARABURUN İM 35-21-A00001_KARABURUN MERKEZ L06_2314246</t>
  </si>
  <si>
    <t>18.01.2022 02:14:14</t>
  </si>
  <si>
    <t>18.01.2022 03:47:49</t>
  </si>
  <si>
    <t>CUMALI TR-2 35-24-M00095_A_56354670_56354670</t>
  </si>
  <si>
    <t>13.01.2022 16:56:52</t>
  </si>
  <si>
    <t>13.01.2022 21:07:29</t>
  </si>
  <si>
    <t>BAHÇELİ TR-1 35-30-L00147_35-30-L00147_2361405</t>
  </si>
  <si>
    <t>27.01.2022 11:47:33</t>
  </si>
  <si>
    <t>27.01.2022 13:12:48</t>
  </si>
  <si>
    <t>SÜTÇÜLER DM-1/TR-6 35-27-M00920_C_56380887_56380887</t>
  </si>
  <si>
    <t>05.01.2022 15:08:48</t>
  </si>
  <si>
    <t>05.01.2022 18:49:19</t>
  </si>
  <si>
    <t>ALAŞEHİR TM 45-73-A00001_KEMALİYE-2 M20_2312685</t>
  </si>
  <si>
    <t>22.01.2022 14:36:00</t>
  </si>
  <si>
    <t>22.01.2022 14:39:00</t>
  </si>
  <si>
    <t>23.01.2022 19:31:31</t>
  </si>
  <si>
    <t>23.01.2022 20:54:21</t>
  </si>
  <si>
    <t>K-429 35-01-K00429_35-01-K00429_2358116</t>
  </si>
  <si>
    <t>30.01.2022 15:58:58</t>
  </si>
  <si>
    <t>30.01.2022 16:28:06</t>
  </si>
  <si>
    <t>VEZİROĞLU TR-2 45-71-M02020_A_56405690_56405690</t>
  </si>
  <si>
    <t>21.01.2022 09:44:00</t>
  </si>
  <si>
    <t>21.01.2022 17:06:47</t>
  </si>
  <si>
    <t>ÜÇPINAR TR-5 45-71-M01536_953217262_953217262</t>
  </si>
  <si>
    <t>08.01.2022 16:27:21</t>
  </si>
  <si>
    <t>08.01.2022 18:55:21</t>
  </si>
  <si>
    <t>AHMETLİ TR-54 45-84-L00189_TR-10 EMNİYET L02_72168766</t>
  </si>
  <si>
    <t>15.01.2022 12:54:15</t>
  </si>
  <si>
    <t>15.01.2022 14:17:43</t>
  </si>
  <si>
    <t>ZEYTİNDAĞ TR-1 35-16-M00003_A_56396093_56396093</t>
  </si>
  <si>
    <t>23.01.2022 18:50:56</t>
  </si>
  <si>
    <t>23.01.2022 20:32:41</t>
  </si>
  <si>
    <t>M-2902 35-02-M02902_T TR2-H02_83787622</t>
  </si>
  <si>
    <t>27.01.2022 12:17:35</t>
  </si>
  <si>
    <t>27.01.2022 12:54:03</t>
  </si>
  <si>
    <t>GÖRDES TR-37 45-75-M00037_45-75-M00037_2377187</t>
  </si>
  <si>
    <t>15.01.2022 13:34:57</t>
  </si>
  <si>
    <t>15.01.2022 14:56:45</t>
  </si>
  <si>
    <t>12.01.2022 11:41:31</t>
  </si>
  <si>
    <t>12.01.2022 13:00:39</t>
  </si>
  <si>
    <t>TİRE İM-DM-1 35-29-A00001_TR-2 15.8 L12_2060145</t>
  </si>
  <si>
    <t>21.01.2022 12:41:34</t>
  </si>
  <si>
    <t>21.01.2022 12:44:00</t>
  </si>
  <si>
    <t>31.01.2022 00:36:57</t>
  </si>
  <si>
    <t>31.01.2022 02:35:00</t>
  </si>
  <si>
    <t>TR-172 35-15-M00416_950352639_950352639</t>
  </si>
  <si>
    <t>17.01.2022 15:59:55</t>
  </si>
  <si>
    <t>17.01.2022 17:10:38</t>
  </si>
  <si>
    <t>DM-2/14 35-29-M00099_950324927_950324927</t>
  </si>
  <si>
    <t>11.01.2022 08:42:09</t>
  </si>
  <si>
    <t>11.01.2022 09:50:02</t>
  </si>
  <si>
    <t>L-91 ULAMIŞ TEPE KAHVE 35-14-L00091_956633740_956633740</t>
  </si>
  <si>
    <t>30.01.2022 16:55:48</t>
  </si>
  <si>
    <t>30.01.2022 18:41:32</t>
  </si>
  <si>
    <t>IŞIKLAR TM 35-02-A00006_KEMALPAŞA-1 M18_2308406</t>
  </si>
  <si>
    <t>21.01.2022 12:16:00</t>
  </si>
  <si>
    <t>03.01.2022 09:58:01</t>
  </si>
  <si>
    <t>03.01.2022 14:47:08</t>
  </si>
  <si>
    <t>KARABURUN TR-4/18 35-21-L00012_A_56357362_56357362</t>
  </si>
  <si>
    <t>13.01.2022 13:17:58</t>
  </si>
  <si>
    <t>13.01.2022 18:48:36</t>
  </si>
  <si>
    <t>KARABURUN TR-7 35-21-L00033_953368686_953368686</t>
  </si>
  <si>
    <t>14.01.2022 00:41:33</t>
  </si>
  <si>
    <t>14.01.2022 01:40:00</t>
  </si>
  <si>
    <t>KAPANCI KÖK 45-78-L00229_HatBaşıAyırıcı_53140422 L02_53140422</t>
  </si>
  <si>
    <t>27.01.2022 17:55:50</t>
  </si>
  <si>
    <t>27.01.2022 19:02:35</t>
  </si>
  <si>
    <t>K-2636 35-02-K02636_A_56371992_56371992</t>
  </si>
  <si>
    <t>11.01.2022 09:14:28</t>
  </si>
  <si>
    <t>11.01.2022 10:09:42</t>
  </si>
  <si>
    <t>YENMİŞ KÖK 35-27-M00366_YUKARI YENMİŞ M05_72163656</t>
  </si>
  <si>
    <t>16.01.2022 11:26:12</t>
  </si>
  <si>
    <t>16.01.2022 11:44:04</t>
  </si>
  <si>
    <t>18.01.2022 23:30:03</t>
  </si>
  <si>
    <t>19.01.2022 00:58:31</t>
  </si>
  <si>
    <t>M-1839 35-02-M01839_95000600425_95000600425</t>
  </si>
  <si>
    <t>11.01.2022 17:01:05</t>
  </si>
  <si>
    <t>11.01.2022 18:55:03</t>
  </si>
  <si>
    <t>KUŞÇULAR DM 35-19-M00461_ALAÇATI-1 ÇIKIŞ M02_46998946</t>
  </si>
  <si>
    <t>13.01.2022 09:27:12</t>
  </si>
  <si>
    <t>13.01.2022 11:27:00</t>
  </si>
  <si>
    <t>MORSAN TM 45-71-A00002_BAĞYOLU M12_2061925</t>
  </si>
  <si>
    <t>16.01.2022 09:15:57</t>
  </si>
  <si>
    <t>16.01.2022 09:17:00</t>
  </si>
  <si>
    <t>DM-14/08 45-71-M00385_DM-14/10 FORD PLAZA M03_66509253</t>
  </si>
  <si>
    <t>31.01.2022 09:36:58</t>
  </si>
  <si>
    <t>31.01.2022 18:15:18</t>
  </si>
  <si>
    <t>KÜNER TR-17 35-22-M00826_955291406_955291406</t>
  </si>
  <si>
    <t>31.01.2022 11:47:04</t>
  </si>
  <si>
    <t>31.01.2022 13:50:37</t>
  </si>
  <si>
    <t>L-182 35-18-L00182_11328885_56370497_56370497</t>
  </si>
  <si>
    <t>11.01.2022 17:35:31</t>
  </si>
  <si>
    <t>11.01.2022 18:17:48</t>
  </si>
  <si>
    <t>MENDERES DM-4/TR-1 35-22-M00004_DM-4/TR-12 M14_2330245</t>
  </si>
  <si>
    <t>15.01.2022 01:19:00</t>
  </si>
  <si>
    <t>15.01.2022 01:29:00</t>
  </si>
  <si>
    <t>YELKİ TR-5 (M-2339) 35-10-M02339_G_56385683_56385683</t>
  </si>
  <si>
    <t>20.01.2022 18:33:47</t>
  </si>
  <si>
    <t>20.01.2022 20:32:50</t>
  </si>
  <si>
    <t>TİRKEŞ TR-1 45-80-M00125_956566807_956566807</t>
  </si>
  <si>
    <t>16.01.2022 16:12:58</t>
  </si>
  <si>
    <t>16.01.2022 17:23:04</t>
  </si>
  <si>
    <t>ÇUKURALTI M-23 KÖK 35-25-M00071_955267648_955267648</t>
  </si>
  <si>
    <t>10.01.2022 18:06:57</t>
  </si>
  <si>
    <t>10.01.2022 19:19:13</t>
  </si>
  <si>
    <t>DM-1/21 35-29-M00021_48361050_56361447_56361447</t>
  </si>
  <si>
    <t>06.01.2022 13:23:00</t>
  </si>
  <si>
    <t>06.01.2022 15:46:01</t>
  </si>
  <si>
    <t>BİRGİ TR-10 35-15-L00266_35-15-L00266_2365435</t>
  </si>
  <si>
    <t>28.01.2022 09:29:26</t>
  </si>
  <si>
    <t>28.01.2022 10:35:30</t>
  </si>
  <si>
    <t>ÇİFTLİK İM 35-18-A00003_TURSİTE L14_2054626</t>
  </si>
  <si>
    <t>14.01.2022 19:01:36</t>
  </si>
  <si>
    <t>14.01.2022 20:42:00</t>
  </si>
  <si>
    <t>MENDERES DM-2/TR-1 35-22-M00300_DM-3/TR-1 M06_2328340</t>
  </si>
  <si>
    <t>20.01.2022 17:58:34</t>
  </si>
  <si>
    <t>20.01.2022 18:34:28</t>
  </si>
  <si>
    <t>MEDAR TR-2 45-72-M00593_956533034_956533034</t>
  </si>
  <si>
    <t>02.01.2022 22:55:10</t>
  </si>
  <si>
    <t>02.01.2022 23:39:24</t>
  </si>
  <si>
    <t>09.01.2022 09:08:26</t>
  </si>
  <si>
    <t>09.01.2022 13:46:00</t>
  </si>
  <si>
    <t>22.01.2022 11:27:59</t>
  </si>
  <si>
    <t>22.01.2022 13:43:09</t>
  </si>
  <si>
    <t>23.01.2022 11:46:19</t>
  </si>
  <si>
    <t>23.01.2022 13:37:52</t>
  </si>
  <si>
    <t>K-217 35-01-K00217_C_56376760_56376760</t>
  </si>
  <si>
    <t>28.01.2022 22:17:44</t>
  </si>
  <si>
    <t>29.01.2022 00:21:42</t>
  </si>
  <si>
    <t>ORMANKÖY 35-26-M00466_12419215_56357753_56357753</t>
  </si>
  <si>
    <t>15.01.2022 16:09:41</t>
  </si>
  <si>
    <t>15.01.2022 18:47:19</t>
  </si>
  <si>
    <t>L-456 35-18-L00456_950452290_950452290</t>
  </si>
  <si>
    <t>31.01.2022 14:43:00</t>
  </si>
  <si>
    <t>31.01.2022 17:06:45</t>
  </si>
  <si>
    <t>BONCUKLU TR-1 45-82-M00202_45-82-M00202_2375952</t>
  </si>
  <si>
    <t>13.01.2022 00:24:00</t>
  </si>
  <si>
    <t>13.01.2022 02:57:35</t>
  </si>
  <si>
    <t>ŞİRİNCE TR 1 35-13-L00075_C TR1092C1B_5878443</t>
  </si>
  <si>
    <t>14.01.2022 09:11:00</t>
  </si>
  <si>
    <t>14.01.2022 11:05:35</t>
  </si>
  <si>
    <t>23.01.2022 11:18:03</t>
  </si>
  <si>
    <t>23.01.2022 13:42:37</t>
  </si>
  <si>
    <t>18.01.2022 11:37:00</t>
  </si>
  <si>
    <t>18.01.2022 11:50:00</t>
  </si>
  <si>
    <t>_A_56364478_56364478</t>
  </si>
  <si>
    <t>25.01.2022 05:37:04</t>
  </si>
  <si>
    <t>25.01.2022 06:57:01</t>
  </si>
  <si>
    <t>ÇANŞA KÖK 45-81-M00047_ M02_2097360</t>
  </si>
  <si>
    <t>06.01.2022 08:41:15</t>
  </si>
  <si>
    <t>06.01.2022 09:39:21</t>
  </si>
  <si>
    <t>09.01.2022 18:20:08</t>
  </si>
  <si>
    <t>10.01.2022 01:46:19</t>
  </si>
  <si>
    <t>K-3584 35-01-K03584_910773980_910773980</t>
  </si>
  <si>
    <t>12.01.2022 16:31:23</t>
  </si>
  <si>
    <t>12.01.2022 19:24:35</t>
  </si>
  <si>
    <t>05.01.2022 09:08:28</t>
  </si>
  <si>
    <t>05.01.2022 17:08:21</t>
  </si>
  <si>
    <t>K-2505 35-01-K02505_A 1A_5866150</t>
  </si>
  <si>
    <t>04.01.2022 09:48:00</t>
  </si>
  <si>
    <t>04.01.2022 11:27:30</t>
  </si>
  <si>
    <t>BİRGİ TR-15 35-15-L00269_DIREK TIPI TRAFO HUCRESI H01_2046156</t>
  </si>
  <si>
    <t>12.01.2022 08:47:00</t>
  </si>
  <si>
    <t>12.01.2022 11:09:44</t>
  </si>
  <si>
    <t>GÖLMARMARA TR-2 45-85-L00002_945465747_945465747</t>
  </si>
  <si>
    <t>20.01.2022 13:27:07</t>
  </si>
  <si>
    <t>20.01.2022 14:21:01</t>
  </si>
  <si>
    <t>08.01.2022 01:01:50</t>
  </si>
  <si>
    <t>08.01.2022 01:05:47</t>
  </si>
  <si>
    <t>SOMA A SANTRALİ İM/DM 45-82-A00001_HatBaşıAyırıcı_53136045 L14_53136045</t>
  </si>
  <si>
    <t>20.01.2022 12:15:19</t>
  </si>
  <si>
    <t>08.01.2022 10:08:47</t>
  </si>
  <si>
    <t>08.01.2022 10:26:22</t>
  </si>
  <si>
    <t>MURADİYE TR-3/B 45-71-M00206_953242962_953242962</t>
  </si>
  <si>
    <t>18.01.2022 12:51:00</t>
  </si>
  <si>
    <t>18.01.2022 19:38:53</t>
  </si>
  <si>
    <t>TR-113 ZEYTİNALANI 35-19-L00113_956668217_956668217</t>
  </si>
  <si>
    <t>20.01.2022 23:16:37</t>
  </si>
  <si>
    <t>21.01.2022 00:51:41</t>
  </si>
  <si>
    <t>YAĞCILAR TR-1 35-32-L00134_946410319_946410319</t>
  </si>
  <si>
    <t>09.01.2022 15:33:19</t>
  </si>
  <si>
    <t>09.01.2022 17:07:28</t>
  </si>
  <si>
    <t>NARLIDERE TR-2 45-73-M00714_945688089_945688089</t>
  </si>
  <si>
    <t>11.01.2022 14:45:03</t>
  </si>
  <si>
    <t>11.01.2022 18:11:29</t>
  </si>
  <si>
    <t>K-522 35-04-K00522_915953746_915953746</t>
  </si>
  <si>
    <t>07.01.2022 10:23:25</t>
  </si>
  <si>
    <t>07.01.2022 12:42:58</t>
  </si>
  <si>
    <t>K-692 35-04-K00692_99204791_99204791</t>
  </si>
  <si>
    <t>24.01.2022 19:13:41</t>
  </si>
  <si>
    <t>24.01.2022 21:55:27</t>
  </si>
  <si>
    <t>DM-2/3 ESKİ ANIT YANI 35-18-L00581_950461273_950461273</t>
  </si>
  <si>
    <t>02.01.2022 13:36:43</t>
  </si>
  <si>
    <t>02.01.2022 15:41:39</t>
  </si>
  <si>
    <t>K-3628 35-01-K03628_C_56375754_56375754</t>
  </si>
  <si>
    <t>13.01.2022 11:39:14</t>
  </si>
  <si>
    <t>13.01.2022 13:16:45</t>
  </si>
  <si>
    <t>MORDOĞAN TR-34 35-21-L00148_953365009_953365009</t>
  </si>
  <si>
    <t>12.01.2022 09:46:19</t>
  </si>
  <si>
    <t>12.01.2022 11:25:57</t>
  </si>
  <si>
    <t>DM-3 (TR-16) 35-15-M00016_TR-48 SANAYİ M03_67054316</t>
  </si>
  <si>
    <t>16.01.2022 09:34:00</t>
  </si>
  <si>
    <t>16.01.2022 18:00:00</t>
  </si>
  <si>
    <t>DM-1/TR-3 35-14-M00314_956642614_956642614</t>
  </si>
  <si>
    <t>05.01.2022 16:21:13</t>
  </si>
  <si>
    <t>05.01.2022 19:53:54</t>
  </si>
  <si>
    <t>TR-81 35-19-L00081_956690436_956690436</t>
  </si>
  <si>
    <t>31.01.2022 10:53:24</t>
  </si>
  <si>
    <t>31.01.2022 15:47:47</t>
  </si>
  <si>
    <t>ARMUTLU TR-21 35-27-M00615_A_56356259_56356259</t>
  </si>
  <si>
    <t>18.01.2022 08:42:44</t>
  </si>
  <si>
    <t>18.01.2022 10:45:03</t>
  </si>
  <si>
    <t>23.01.2022 17:03:52</t>
  </si>
  <si>
    <t>23.01.2022 18:18:34</t>
  </si>
  <si>
    <t>TR-1/56 45-72-M00640_949429678_949429678</t>
  </si>
  <si>
    <t>05.01.2022 19:11:56</t>
  </si>
  <si>
    <t>05.01.2022 19:54:15</t>
  </si>
  <si>
    <t>25.01.2022 10:18:49</t>
  </si>
  <si>
    <t>25.01.2022 10:34:07</t>
  </si>
  <si>
    <t>TR-27 35-16-L00027_DIREK TIPI TRAFO HUCRESI H01_2041538</t>
  </si>
  <si>
    <t>09.01.2022 12:23:21</t>
  </si>
  <si>
    <t>09.01.2022 13:17:28</t>
  </si>
  <si>
    <t>BEŞPINARLAR KÖYÜ TR-1 35-27-M00413_35-27-M00413_72162672</t>
  </si>
  <si>
    <t>15.01.2022 21:31:21</t>
  </si>
  <si>
    <t>15.01.2022 23:05:59</t>
  </si>
  <si>
    <t>KALABAK TR 35-17-M00446_6776157_56357157_56357157</t>
  </si>
  <si>
    <t>05.01.2022 18:15:00</t>
  </si>
  <si>
    <t>05.01.2022 18:58:00</t>
  </si>
  <si>
    <t>DAĞDERE DM 45-72-M00097_GÜNROJ GES M10_46997887</t>
  </si>
  <si>
    <t>15.01.2022 23:44:48</t>
  </si>
  <si>
    <t>15.01.2022 23:49:16</t>
  </si>
  <si>
    <t>K-4112 35-08-K04112_99398335_99398335</t>
  </si>
  <si>
    <t>03.01.2022 12:33:23</t>
  </si>
  <si>
    <t>03.01.2022 17:21:26</t>
  </si>
  <si>
    <t>YENİKENT TR-1 35-16-M00026_D_56395760_56395760</t>
  </si>
  <si>
    <t>13.01.2022 14:37:26</t>
  </si>
  <si>
    <t>13.01.2022 16:52:40</t>
  </si>
  <si>
    <t>İĞDECİK KÖK 45-71-M00077_SULAMALAR M05_72234123</t>
  </si>
  <si>
    <t>15.01.2022 11:04:10</t>
  </si>
  <si>
    <t>15.01.2022 15:25:41</t>
  </si>
  <si>
    <t>M-845 35-09-M00845_97788376_97788376</t>
  </si>
  <si>
    <t>05.01.2022 11:23:20</t>
  </si>
  <si>
    <t>05.01.2022 12:18:12</t>
  </si>
  <si>
    <t>ÇAYPINAR TR-1 45-78-L00291_953278200_953278200</t>
  </si>
  <si>
    <t>17.01.2022 18:59:16</t>
  </si>
  <si>
    <t>17.01.2022 20:25:43</t>
  </si>
  <si>
    <t>GÜRÇEŞME İM 35-03-A00001_NATO K06_2041981</t>
  </si>
  <si>
    <t>09.01.2022 13:59:25</t>
  </si>
  <si>
    <t>09.01.2022 15:07:00</t>
  </si>
  <si>
    <t>K-848 35-04-K00848_A_56372922_56372922</t>
  </si>
  <si>
    <t>22.01.2022 19:26:38</t>
  </si>
  <si>
    <t>22.01.2022 21:58:51</t>
  </si>
  <si>
    <t>DM-14/3 45-71-M00387_953239099_953239099</t>
  </si>
  <si>
    <t>15.01.2022 14:17:08</t>
  </si>
  <si>
    <t>L-67 ELMASTAŞ 35-14-L00067_956661519_956661519</t>
  </si>
  <si>
    <t>20.01.2022 15:42:03</t>
  </si>
  <si>
    <t>20.01.2022 17:57:54</t>
  </si>
  <si>
    <t>NARINCALISÜLEYMAN TR 45-77-L00209_C_56403263_56403263</t>
  </si>
  <si>
    <t>02.01.2022 10:48:53</t>
  </si>
  <si>
    <t>02.01.2022 11:31:00</t>
  </si>
  <si>
    <t>__72372766_72372766</t>
  </si>
  <si>
    <t>09.01.2022 13:24:59</t>
  </si>
  <si>
    <t>09.01.2022 14:07:59</t>
  </si>
  <si>
    <t>13.01.2022 20:06:00</t>
  </si>
  <si>
    <t>13.01.2022 20:43:08</t>
  </si>
  <si>
    <t>KOZAKLI TR-1 45-86-M00093_A_56386941_56386941</t>
  </si>
  <si>
    <t>22.01.2022 18:38:27</t>
  </si>
  <si>
    <t>22.01.2022 20:04:37</t>
  </si>
  <si>
    <t>TR-21 45-74-M00021_945584737_945584737</t>
  </si>
  <si>
    <t>11.01.2022 20:19:12</t>
  </si>
  <si>
    <t>11.01.2022 22:24:52</t>
  </si>
  <si>
    <t>12.01.2022 12:34:46</t>
  </si>
  <si>
    <t>12.01.2022 17:00:07</t>
  </si>
  <si>
    <t>25.01.2022 06:44:50</t>
  </si>
  <si>
    <t>25.01.2022 08:36:00</t>
  </si>
  <si>
    <t>31.01.2022 19:49:12</t>
  </si>
  <si>
    <t>31.01.2022 20:29:08</t>
  </si>
  <si>
    <t>VELİLER KÖK 35-31-L00116_CERİTLER TR-1 L03_2337024</t>
  </si>
  <si>
    <t>28.01.2022 10:39:46</t>
  </si>
  <si>
    <t>28.01.2022 11:39:26</t>
  </si>
  <si>
    <t>DM-3/13 35-29-M00090_48371370_56361221_56361221</t>
  </si>
  <si>
    <t>28.01.2022 14:49:00</t>
  </si>
  <si>
    <t>28.01.2022 15:28:32</t>
  </si>
  <si>
    <t>12.01.2022 09:06:45</t>
  </si>
  <si>
    <t>12.01.2022 14:45:05</t>
  </si>
  <si>
    <t>TR-38 35-15-M00038_DIREK TIPI TRAFO HUCRESI H01_2049943</t>
  </si>
  <si>
    <t>09.01.2022 17:49:31</t>
  </si>
  <si>
    <t>09.01.2022 19:14:19</t>
  </si>
  <si>
    <t>EMİRALEM TR-7 35-28-M00225_B_56365817_56365817</t>
  </si>
  <si>
    <t>31.01.2022 18:55:57</t>
  </si>
  <si>
    <t>31.01.2022 20:25:35</t>
  </si>
  <si>
    <t>20.01.2022 10:32:24</t>
  </si>
  <si>
    <t>20.01.2022 11:54:40</t>
  </si>
  <si>
    <t>PİRİ REİS TR-1 35-30-M00034_955327848_955327848</t>
  </si>
  <si>
    <t>22.01.2022 13:23:43</t>
  </si>
  <si>
    <t>22.01.2022 15:49:20</t>
  </si>
  <si>
    <t>L-469 35-18-L00469_11302115 _64572307</t>
  </si>
  <si>
    <t>20.01.2022 21:24:00</t>
  </si>
  <si>
    <t>20.01.2022 23:55:16</t>
  </si>
  <si>
    <t>TR-22 35-31-L00022_956592904_956592904</t>
  </si>
  <si>
    <t>01.01.2022 21:37:35</t>
  </si>
  <si>
    <t>01.01.2022 23:22:15</t>
  </si>
  <si>
    <t>TR-2/84 45-83-L00084_48122398_56385911_56385911</t>
  </si>
  <si>
    <t>15.01.2022 19:19:59</t>
  </si>
  <si>
    <t>15.01.2022 20:37:32</t>
  </si>
  <si>
    <t>25.01.2022 11:08:41</t>
  </si>
  <si>
    <t>25.01.2022 11:57:10</t>
  </si>
  <si>
    <t>M-89 35-18-M00089_B_82757163_82757163</t>
  </si>
  <si>
    <t>14.01.2022 21:34:00</t>
  </si>
  <si>
    <t>14.01.2022 22:29:30</t>
  </si>
  <si>
    <t>25.01.2022 14:40:18</t>
  </si>
  <si>
    <t>25.01.2022 16:04:38</t>
  </si>
  <si>
    <t>AŞAĞIŞAKRAN TR-1 35-17-M00223_A_60984349_60984349</t>
  </si>
  <si>
    <t>25.01.2022 13:18:00</t>
  </si>
  <si>
    <t>25.01.2022 13:35:46</t>
  </si>
  <si>
    <t>K-4022 35-01-K04022_911330678_911330678</t>
  </si>
  <si>
    <t>25.01.2022 21:25:45</t>
  </si>
  <si>
    <t>26.01.2022 02:14:52</t>
  </si>
  <si>
    <t>K-2377 35-08-K02377_97822354_97822354</t>
  </si>
  <si>
    <t>18.01.2022 09:53:37</t>
  </si>
  <si>
    <t>18.01.2022 13:35:45</t>
  </si>
  <si>
    <t>K-1865 35-09-K01865_912094742_912094742</t>
  </si>
  <si>
    <t>03.01.2022 10:40:59</t>
  </si>
  <si>
    <t>03.01.2022 11:56:05</t>
  </si>
  <si>
    <t>15.01.2022 02:03:00</t>
  </si>
  <si>
    <t>15.01.2022 02:13:05</t>
  </si>
  <si>
    <t>HACITUFAN KÖYÜ TR 45-77-L00162_945495500_945495500</t>
  </si>
  <si>
    <t>13.01.2022 07:58:22</t>
  </si>
  <si>
    <t>K-724 35-01-K00724_C c3_5905516</t>
  </si>
  <si>
    <t>09.01.2022 16:05:21</t>
  </si>
  <si>
    <t>09.01.2022 20:10:39</t>
  </si>
  <si>
    <t>06.01.2022 09:16:41</t>
  </si>
  <si>
    <t>06.01.2022 11:17:00</t>
  </si>
  <si>
    <t>12.01.2022 07:06:50</t>
  </si>
  <si>
    <t>12.01.2022 07:45:09</t>
  </si>
  <si>
    <t>OSMANGAZİ İM 35-02-A00004_TR-1 34.5 M05_2053238</t>
  </si>
  <si>
    <t>23.01.2022 16:54:04</t>
  </si>
  <si>
    <t>23.01.2022 17:25:00</t>
  </si>
  <si>
    <t>TR-1/83 KAPTANOĞLU DM 45-83-M00083_45-83-M00083_61292045</t>
  </si>
  <si>
    <t>13.01.2022 14:05:25</t>
  </si>
  <si>
    <t>13.01.2022 17:49:18</t>
  </si>
  <si>
    <t>M-271 KARAKAYALAR DM 35-14-M00271_BADEMLER 477 SOL DEVRE M10_2097313</t>
  </si>
  <si>
    <t>11.01.2022 10:11:51</t>
  </si>
  <si>
    <t>11.01.2022 10:22:00</t>
  </si>
  <si>
    <t>AHMET ÇİFTÇİ ÖZEL TR 45-71-M01461Ö_45-71-M01461Ö_2350629</t>
  </si>
  <si>
    <t>20.01.2022 17:52:36</t>
  </si>
  <si>
    <t>M-215(DM-3/13) 35-09-M00215_B_56364028_56364028</t>
  </si>
  <si>
    <t>25.01.2022 09:08:42</t>
  </si>
  <si>
    <t>25.01.2022 10:25:34</t>
  </si>
  <si>
    <t>09.01.2022 11:27:46</t>
  </si>
  <si>
    <t>09.01.2022 18:50:34</t>
  </si>
  <si>
    <t>TR-37/A 45-77-L00095_945489080_945489080</t>
  </si>
  <si>
    <t>18.01.2022 19:34:02</t>
  </si>
  <si>
    <t>18.01.2022 20:41:54</t>
  </si>
  <si>
    <t>28.01.2022 09:40:21</t>
  </si>
  <si>
    <t>28.01.2022 17:51:56</t>
  </si>
  <si>
    <t>TAHTALI TM 35-22-A00001_PANCAR-1 M20_2307947</t>
  </si>
  <si>
    <t>20.01.2022 17:37:57</t>
  </si>
  <si>
    <t>20.01.2022 17:58:24</t>
  </si>
  <si>
    <t>M-486 35-17-M00486_950304459_950304459</t>
  </si>
  <si>
    <t>12.01.2022 22:29:42</t>
  </si>
  <si>
    <t>13.01.2022 00:49:00</t>
  </si>
  <si>
    <t>TR-139 ERİNCİKLER 35-19-L00139_DIREK TIPI TRAFO HUCRESI H01_2057085</t>
  </si>
  <si>
    <t>17.01.2022 12:03:31</t>
  </si>
  <si>
    <t>17.01.2022 15:03:43</t>
  </si>
  <si>
    <t>GÜNEŞLİ TR-1 35-16-M00125_953324410_953324410</t>
  </si>
  <si>
    <t>24.01.2022 18:36:06</t>
  </si>
  <si>
    <t>24.01.2022 20:57:20</t>
  </si>
  <si>
    <t>M-3468(YATIRIM REZERVE) 35-02-M03468_ K01_2066278</t>
  </si>
  <si>
    <t>10.01.2022 13:51:01</t>
  </si>
  <si>
    <t>10.01.2022 15:47:29</t>
  </si>
  <si>
    <t>TR-49 EGELİ 35-19-L00049_956665422_956665422</t>
  </si>
  <si>
    <t>04.01.2022 17:17:29</t>
  </si>
  <si>
    <t>04.01.2022 20:34:37</t>
  </si>
  <si>
    <t>_B_56402974_56402974</t>
  </si>
  <si>
    <t>11.01.2022 12:28:01</t>
  </si>
  <si>
    <t>11.01.2022 14:35:44</t>
  </si>
  <si>
    <t>ÇUKURALTI M-18 35-25-M00066_915943898_915943898</t>
  </si>
  <si>
    <t>24.01.2022 16:30:10</t>
  </si>
  <si>
    <t>24.01.2022 19:21:40</t>
  </si>
  <si>
    <t>KOZLUCA TR1 35-16-M00149_953312304_953312304</t>
  </si>
  <si>
    <t>12.01.2022 10:29:21</t>
  </si>
  <si>
    <t>12.01.2022 17:54:13</t>
  </si>
  <si>
    <t>ÇANDARLI DM-TR-20 35-30-M00020_BERGAMA-1 M11_72352830</t>
  </si>
  <si>
    <t>22.01.2022 01:48:51</t>
  </si>
  <si>
    <t>22.01.2022 02:45:33</t>
  </si>
  <si>
    <t>KIRKAĞAÇ TR-7 45-76-M00007_45-76-M00007_2361052</t>
  </si>
  <si>
    <t>17.01.2022 21:15:53</t>
  </si>
  <si>
    <t>17.01.2022 22:00:16</t>
  </si>
  <si>
    <t>27.01.2022 13:16:00</t>
  </si>
  <si>
    <t>27.01.2022 14:19:01</t>
  </si>
  <si>
    <t>K-1636 35-01-K01636_910901554_910901554</t>
  </si>
  <si>
    <t>29.01.2022 15:28:40</t>
  </si>
  <si>
    <t>29.01.2022 20:31:10</t>
  </si>
  <si>
    <t>23.01.2022 16:11:54</t>
  </si>
  <si>
    <t>23.01.2022 16:17:49</t>
  </si>
  <si>
    <t>PAYAMLI M-6 35-25-M00162_956637161_956637161</t>
  </si>
  <si>
    <t>30.01.2022 14:52:45</t>
  </si>
  <si>
    <t>30.01.2022 18:49:17</t>
  </si>
  <si>
    <t>SULTAN DM 35-25-M00121_MOBİL-ZİNDANCIK M05_72117226</t>
  </si>
  <si>
    <t>08.01.2022 09:36:17</t>
  </si>
  <si>
    <t>08.01.2022 10:51:00</t>
  </si>
  <si>
    <t>17.01.2022 22:49:20</t>
  </si>
  <si>
    <t>18.01.2022 00:01:28</t>
  </si>
  <si>
    <t>YUKARI KIZILCA TR-4 35-27-L00054_35-27-L00054_2365499</t>
  </si>
  <si>
    <t>04.01.2022 10:44:37</t>
  </si>
  <si>
    <t>04.01.2022 12:01:38</t>
  </si>
  <si>
    <t>GEDİK TR-4 35-31-L00134_47845119_65509308_65509308</t>
  </si>
  <si>
    <t>19.01.2022 16:19:07</t>
  </si>
  <si>
    <t>19.01.2022 18:10:00</t>
  </si>
  <si>
    <t>TR-1/56 45-72-M00640_TR-1/64 M02_79594126</t>
  </si>
  <si>
    <t>16.01.2022 09:04:30</t>
  </si>
  <si>
    <t>16.01.2022 09:06:11</t>
  </si>
  <si>
    <t>KARABURUN TR-4/1 35-21-L00129_953359928_953359928</t>
  </si>
  <si>
    <t>04.01.2022 16:37:51</t>
  </si>
  <si>
    <t>04.01.2022 17:32:15</t>
  </si>
  <si>
    <t>16.01.2022 07:31:16</t>
  </si>
  <si>
    <t>16.01.2022 08:06:00</t>
  </si>
  <si>
    <t>K-1642 35-03-K01642_910209408_910209408</t>
  </si>
  <si>
    <t>19.01.2022 22:59:12</t>
  </si>
  <si>
    <t>20.01.2022 01:53:24</t>
  </si>
  <si>
    <t>K-3184 35-04-K03184_915129641_915129641</t>
  </si>
  <si>
    <t>31.01.2022 08:16:05</t>
  </si>
  <si>
    <t>31.01.2022 09:52:24</t>
  </si>
  <si>
    <t>26.01.2022 10:03:17</t>
  </si>
  <si>
    <t>26.01.2022 12:00:05</t>
  </si>
  <si>
    <t>K-3760 35-02-K03760_DIREK TIPI TRAFO HUCRESI H01_2063112</t>
  </si>
  <si>
    <t>15.01.2022 09:02:26</t>
  </si>
  <si>
    <t>15.01.2022 14:43:00</t>
  </si>
  <si>
    <t>GÖKVELİLER KÖYÜ TR-1 45-86-M00172_950269626_950269626</t>
  </si>
  <si>
    <t>29.01.2022 14:37:56</t>
  </si>
  <si>
    <t>29.01.2022 15:04:01</t>
  </si>
  <si>
    <t>ALİBEYLİ TR-2 45-80-M00065_956557437_956557437</t>
  </si>
  <si>
    <t>31.01.2022 12:24:21</t>
  </si>
  <si>
    <t>31.01.2022 14:47:01</t>
  </si>
  <si>
    <t>KARAYENİCE TR-2 45-71-M01507_B_56384076_56384076</t>
  </si>
  <si>
    <t>10.01.2022 08:52:07</t>
  </si>
  <si>
    <t>10.01.2022 10:31:52</t>
  </si>
  <si>
    <t>DAĞARLAR KAYALAR TR-1 45-73-M00598_B_56401363_56401363</t>
  </si>
  <si>
    <t>13.01.2022 12:29:58</t>
  </si>
  <si>
    <t>13.01.2022 15:38:43</t>
  </si>
  <si>
    <t>ÇIRPI İM 35-20-A00002_ÇİFTÇİGEDİĞİ L09_2307625</t>
  </si>
  <si>
    <t>31.01.2022 09:16:00</t>
  </si>
  <si>
    <t>31.01.2022 15:35:01</t>
  </si>
  <si>
    <t>26.01.2022 14:33:34</t>
  </si>
  <si>
    <t>26.01.2022 17:04:26</t>
  </si>
  <si>
    <t>14.01.2022 18:08:00</t>
  </si>
  <si>
    <t>14.01.2022 18:50:32</t>
  </si>
  <si>
    <t>TR-1/67 (CEZAEVİ YANI) 45-83-M00067_955162524_955162524</t>
  </si>
  <si>
    <t>10.01.2022 09:22:26</t>
  </si>
  <si>
    <t>10.01.2022 10:46:33</t>
  </si>
  <si>
    <t>K-718 35-01-K00718_35-01-K00718_41909983</t>
  </si>
  <si>
    <t>04.01.2022 11:52:34</t>
  </si>
  <si>
    <t>04.01.2022 12:16:51</t>
  </si>
  <si>
    <t>08.01.2022 11:27:11</t>
  </si>
  <si>
    <t>08.01.2022 14:19:32</t>
  </si>
  <si>
    <t>09.01.2022 10:47:38</t>
  </si>
  <si>
    <t>09.01.2022 10:48:38</t>
  </si>
  <si>
    <t>ARMUTLU TR-40 35-27-M01175_ H_82840041</t>
  </si>
  <si>
    <t>14.01.2022 09:33:43</t>
  </si>
  <si>
    <t>14.01.2022 13:11:51</t>
  </si>
  <si>
    <t>TR-40 35-17-M00040_950302723_950302723</t>
  </si>
  <si>
    <t>14.01.2022 23:21:35</t>
  </si>
  <si>
    <t>15.01.2022 01:07:33</t>
  </si>
  <si>
    <t>K-4378 35-03-K04378_E_65514082_65514082</t>
  </si>
  <si>
    <t>13.01.2022 07:22:15</t>
  </si>
  <si>
    <t>13.01.2022 08:43:05</t>
  </si>
  <si>
    <t>DM-20/23 (AYAKKABICILAR SİTESİ) 45-71-M00436_953190425_953190425</t>
  </si>
  <si>
    <t>20.01.2022 09:12:00</t>
  </si>
  <si>
    <t>20.01.2022 10:48:11</t>
  </si>
  <si>
    <t>20.01.2022 20:05:45</t>
  </si>
  <si>
    <t>20.01.2022 22:20:36</t>
  </si>
  <si>
    <t>KAYMAKÇI TR-36 35-15-L00230_950408065_950408065</t>
  </si>
  <si>
    <t>08.01.2022 15:34:51</t>
  </si>
  <si>
    <t>08.01.2022 17:31:41</t>
  </si>
  <si>
    <t>L-297 35-18-L00297_12292686_60982892_60982892</t>
  </si>
  <si>
    <t>13.01.2022 14:25:21</t>
  </si>
  <si>
    <t>13.01.2022 17:24:31</t>
  </si>
  <si>
    <t>26.01.2022 12:47:03</t>
  </si>
  <si>
    <t>26.01.2022 14:39:27</t>
  </si>
  <si>
    <t>İM-1/TR-4 35-14-M00310_956642510_956642510</t>
  </si>
  <si>
    <t>19.01.2022 18:51:00</t>
  </si>
  <si>
    <t>19.01.2022 19:37:56</t>
  </si>
  <si>
    <t>TR-10 (M-710) 35-30-M00710_955297803_955297803</t>
  </si>
  <si>
    <t>19.01.2022 21:53:45</t>
  </si>
  <si>
    <t>19.01.2022 22:22:21</t>
  </si>
  <si>
    <t>26.01.2022 23:00:28</t>
  </si>
  <si>
    <t>26.01.2022 23:58:20</t>
  </si>
  <si>
    <t>TR-10 BABACAN 35-19-L00010_5843990_56375066_56375066</t>
  </si>
  <si>
    <t>27.01.2022 09:11:33</t>
  </si>
  <si>
    <t>27.01.2022 16:08:11</t>
  </si>
  <si>
    <t>25.01.2022 11:44:00</t>
  </si>
  <si>
    <t>25.01.2022 15:09:29</t>
  </si>
  <si>
    <t>12.01.2022 21:25:34</t>
  </si>
  <si>
    <t>13.01.2022 02:35:59</t>
  </si>
  <si>
    <t>21.01.2022 16:07:29</t>
  </si>
  <si>
    <t>21.01.2022 16:08:55</t>
  </si>
  <si>
    <t>14.01.2022 02:57:20</t>
  </si>
  <si>
    <t>14.01.2022 04:42:56</t>
  </si>
  <si>
    <t>K-570 35-01-K00570_F_56374977_56374977</t>
  </si>
  <si>
    <t>25.01.2022 20:33:32</t>
  </si>
  <si>
    <t>25.01.2022 21:29:31</t>
  </si>
  <si>
    <t>L-128/1 35-18-L00603_950436147_950436147</t>
  </si>
  <si>
    <t>27.01.2022 21:00:21</t>
  </si>
  <si>
    <t>27.01.2022 23:23:20</t>
  </si>
  <si>
    <t>06.01.2022 18:01:22</t>
  </si>
  <si>
    <t>06.01.2022 20:17:58</t>
  </si>
  <si>
    <t>K-2752 35-03-K02752_910945065_910945065</t>
  </si>
  <si>
    <t>15.01.2022 18:48:06</t>
  </si>
  <si>
    <t>15.01.2022 20:26:38</t>
  </si>
  <si>
    <t>OKLUİSA KÖK 45-81-M00046_CINAN GRUP M04_71994464</t>
  </si>
  <si>
    <t>17.01.2022 08:32:25</t>
  </si>
  <si>
    <t>MEHMETLER TR-1 35-29-L00637_35-29-L00637_2363500</t>
  </si>
  <si>
    <t>10.01.2022 11:48:17</t>
  </si>
  <si>
    <t>10.01.2022 12:22:23</t>
  </si>
  <si>
    <t>TR-121 35-16-L00121_953320016_953320016</t>
  </si>
  <si>
    <t>14.01.2022 08:26:56</t>
  </si>
  <si>
    <t>14.01.2022 12:30:51</t>
  </si>
  <si>
    <t>02.01.2022 05:25:00</t>
  </si>
  <si>
    <t>02.01.2022 06:20:54</t>
  </si>
  <si>
    <t>KÜÇÜKKALE KÖK 35-29-L00036_MEHMETLER L02_2327050</t>
  </si>
  <si>
    <t>01.01.2022 10:50:11</t>
  </si>
  <si>
    <t>01.01.2022 13:59:46</t>
  </si>
  <si>
    <t>K-1764 35-01-K01764_910566361_910566361</t>
  </si>
  <si>
    <t>14.01.2022 10:31:54</t>
  </si>
  <si>
    <t>14.01.2022 11:36:43</t>
  </si>
  <si>
    <t>K-2778 35-09-K02778_K-4681 K03_47011331</t>
  </si>
  <si>
    <t>06.01.2022 09:43:56</t>
  </si>
  <si>
    <t>06.01.2022 17:47:00</t>
  </si>
  <si>
    <t>K-1303 35-08-K01303_D_56373932_56373932</t>
  </si>
  <si>
    <t>24.01.2022 20:33:30</t>
  </si>
  <si>
    <t>24.01.2022 22:22:43</t>
  </si>
  <si>
    <t>KOZBEYLİ TR-2 35-23-M00071_42094854_56362689_56362689</t>
  </si>
  <si>
    <t>28.01.2022 09:10:56</t>
  </si>
  <si>
    <t>28.01.2022 10:26:42</t>
  </si>
  <si>
    <t>TR-53 35-30-L00053_955329706_955329706</t>
  </si>
  <si>
    <t>14.01.2022 20:24:41</t>
  </si>
  <si>
    <t>14.01.2022 21:02:50</t>
  </si>
  <si>
    <t>M-1531 35-09-M01531_DIREK TIPI TRAFO HUCRESI H01_2082680</t>
  </si>
  <si>
    <t>03.01.2022 03:06:00</t>
  </si>
  <si>
    <t>03.01.2022 09:35:00</t>
  </si>
  <si>
    <t>FOÇA TR-39 35-23-L00039_950422783_950422783</t>
  </si>
  <si>
    <t>13.01.2022 09:14:28</t>
  </si>
  <si>
    <t>13.01.2022 14:58:35</t>
  </si>
  <si>
    <t>27.01.2022 10:00:00</t>
  </si>
  <si>
    <t>27.01.2022 18:07:56</t>
  </si>
  <si>
    <t>K-1865 35-09-K01865_913174195_913174195</t>
  </si>
  <si>
    <t>26.01.2022 00:22:38</t>
  </si>
  <si>
    <t>26.01.2022 03:50:40</t>
  </si>
  <si>
    <t>17.01.2022 17:27:47</t>
  </si>
  <si>
    <t>17.01.2022 22:28:32</t>
  </si>
  <si>
    <t>YAHŞELLİ KÖK 35-28-M00293_HatBaşıAyırıcı_53133933 M01_53133933</t>
  </si>
  <si>
    <t>02.01.2022 11:24:25</t>
  </si>
  <si>
    <t>DEREÇİFTLİK 45-75-M00235_45-75-M00235_2349466</t>
  </si>
  <si>
    <t>13.01.2022 09:53:00</t>
  </si>
  <si>
    <t>13.01.2022 17:28:13</t>
  </si>
  <si>
    <t>M-1815 KISIK DM-2 35-22-M00096_METAL İŞLERİ TR-2 M12_72100792</t>
  </si>
  <si>
    <t>27.01.2022 10:16:07</t>
  </si>
  <si>
    <t>27.01.2022 10:57:34</t>
  </si>
  <si>
    <t>TR-91 35-19-L00091_956697599_956697599</t>
  </si>
  <si>
    <t>03.01.2022 16:07:19</t>
  </si>
  <si>
    <t>03.01.2022 18:38:04</t>
  </si>
  <si>
    <t>BADEMLİ KARAHAYIT MEV. TR-27 35-15-L01024_DIREK TIPI TRAFO HUCRESI H01_2049025</t>
  </si>
  <si>
    <t>17.01.2022 18:15:00</t>
  </si>
  <si>
    <t>17.01.2022 18:54:46</t>
  </si>
  <si>
    <t>K-622 35-01-K00622_A_56359279_56359279</t>
  </si>
  <si>
    <t>26.01.2022 05:16:06</t>
  </si>
  <si>
    <t>26.01.2022 14:41:57</t>
  </si>
  <si>
    <t>GERELİ TR-2 35-15-L00670_950388964_950388964</t>
  </si>
  <si>
    <t>30.01.2022 12:21:55</t>
  </si>
  <si>
    <t>30.01.2022 15:44:24</t>
  </si>
  <si>
    <t>K-280 35-03-K00280_A_56378491_56378491</t>
  </si>
  <si>
    <t>11.01.2022 09:24:50</t>
  </si>
  <si>
    <t>11.01.2022 14:28:18</t>
  </si>
  <si>
    <t>28.01.2022 20:49:24</t>
  </si>
  <si>
    <t>28.01.2022 22:24:55</t>
  </si>
  <si>
    <t>L-242 35-18-L00242_950441103_950441103</t>
  </si>
  <si>
    <t>21.01.2022 11:19:28</t>
  </si>
  <si>
    <t>21.01.2022 15:48:12</t>
  </si>
  <si>
    <t>28.01.2022 19:47:57</t>
  </si>
  <si>
    <t>28.01.2022 21:45:45</t>
  </si>
  <si>
    <t>TR-64 45-78-M00064_45-78-M00064_65968817</t>
  </si>
  <si>
    <t>23.01.2022 18:21:39</t>
  </si>
  <si>
    <t>23.01.2022 23:50:37</t>
  </si>
  <si>
    <t>DM-5/20 35-26-M00776_6115172_56360240_56360240</t>
  </si>
  <si>
    <t>05.01.2022 17:06:52</t>
  </si>
  <si>
    <t>05.01.2022 18:20:06</t>
  </si>
  <si>
    <t>30.01.2022 17:00:10</t>
  </si>
  <si>
    <t>30.01.2022 18:02:36</t>
  </si>
  <si>
    <t>TR-125 ZEYTİNALANI 35-19-L00125_C_65562404_65562404</t>
  </si>
  <si>
    <t>04.01.2022 20:59:24</t>
  </si>
  <si>
    <t>04.01.2022 22:24:02</t>
  </si>
  <si>
    <t>07.01.2022 08:55:09</t>
  </si>
  <si>
    <t>07.01.2022 09:27:12</t>
  </si>
  <si>
    <t>TR-22 35-31-L00022_956593267_956593267</t>
  </si>
  <si>
    <t>28.01.2022 18:28:17</t>
  </si>
  <si>
    <t>28.01.2022 20:16:37</t>
  </si>
  <si>
    <t>HİLAL KLASİK TM 35-01-A00011_MÜRSELPAŞA M11_2313923</t>
  </si>
  <si>
    <t>20.01.2022 12:13:00</t>
  </si>
  <si>
    <t>20.01.2022 13:47:00</t>
  </si>
  <si>
    <t>DURMUŞLAR TR-1 35-16-M00156_953336095_953336095</t>
  </si>
  <si>
    <t>25.01.2022 10:42:06</t>
  </si>
  <si>
    <t>25.01.2022 14:13:35</t>
  </si>
  <si>
    <t>YILMAZ İM 45-78-A00003_HatBaşıAyırıcı_53140405 L01_53140405</t>
  </si>
  <si>
    <t>08.01.2022 14:12:09</t>
  </si>
  <si>
    <t>08.01.2022 16:22:34</t>
  </si>
  <si>
    <t>KINIK TR-1 35-24-M00235_955217395_955217395</t>
  </si>
  <si>
    <t>26.01.2022 10:00:00</t>
  </si>
  <si>
    <t>26.01.2022 11:08:37</t>
  </si>
  <si>
    <t>K-3012 35-04-K03012_99380923_99380923</t>
  </si>
  <si>
    <t>28.01.2022 17:37:40</t>
  </si>
  <si>
    <t>28.01.2022 20:17:50</t>
  </si>
  <si>
    <t>MÜTEVELLİ TR-5 45-80-M00106_C_56387469_56387469</t>
  </si>
  <si>
    <t>20.01.2022 12:43:41</t>
  </si>
  <si>
    <t>20.01.2022 13:58:52</t>
  </si>
  <si>
    <t>K-231 35-01-K00231_F_56375671_56375671</t>
  </si>
  <si>
    <t>24.01.2022 19:16:50</t>
  </si>
  <si>
    <t>24.01.2022 22:43:50</t>
  </si>
  <si>
    <t>24.01.2022 06:41:52</t>
  </si>
  <si>
    <t>24.01.2022 09:21:02</t>
  </si>
  <si>
    <t>YENİ FOÇA TR-27 35-23-M00027_42096249_56366789_56366789</t>
  </si>
  <si>
    <t>25.01.2022 10:27:00</t>
  </si>
  <si>
    <t>25.01.2022 11:51:54</t>
  </si>
  <si>
    <t>YENİFOÇA TR-37 35-23-M00037_950418747_950418747</t>
  </si>
  <si>
    <t>08.01.2022 13:00:53</t>
  </si>
  <si>
    <t>08.01.2022 14:34:27</t>
  </si>
  <si>
    <t>TR-35 35-26-M00035_956621239_956621239</t>
  </si>
  <si>
    <t>03.01.2022 13:07:53</t>
  </si>
  <si>
    <t>03.01.2022 14:30:16</t>
  </si>
  <si>
    <t>YELKİ DM-1/3 (M-2336) 35-10-M02336_95000469860_95000469860</t>
  </si>
  <si>
    <t>22.01.2022 17:55:20</t>
  </si>
  <si>
    <t>22.01.2022 19:58:13</t>
  </si>
  <si>
    <t>K-4165 35-09-K04165_A_56363401_56363401</t>
  </si>
  <si>
    <t>05.01.2022 05:52:00</t>
  </si>
  <si>
    <t>05.01.2022 06:36:54</t>
  </si>
  <si>
    <t>M-2549 35-09-M02549_F_56392078_56392078</t>
  </si>
  <si>
    <t>28.01.2022 10:42:01</t>
  </si>
  <si>
    <t>28.01.2022 12:38:34</t>
  </si>
  <si>
    <t>24.01.2022 22:32:37</t>
  </si>
  <si>
    <t>25.01.2022 05:34:11</t>
  </si>
  <si>
    <t>26.01.2022 20:26:20</t>
  </si>
  <si>
    <t>26.01.2022 23:26:07</t>
  </si>
  <si>
    <t>05.01.2022 16:32:26</t>
  </si>
  <si>
    <t>05.01.2022 19:38:26</t>
  </si>
  <si>
    <t>M-2911(YATIRIM REZERVE) 35-01-M02911_F_56394864_56394864</t>
  </si>
  <si>
    <t>23.01.2022 18:42:56</t>
  </si>
  <si>
    <t>23.01.2022 20:45:11</t>
  </si>
  <si>
    <t>M-1918 35-10-M01918_B_56374405_56374405</t>
  </si>
  <si>
    <t>24.01.2022 08:04:55</t>
  </si>
  <si>
    <t>24.01.2022 09:45:06</t>
  </si>
  <si>
    <t>_98014432_98014432</t>
  </si>
  <si>
    <t>25.01.2022 22:28:45</t>
  </si>
  <si>
    <t>25.01.2022 23:57:52</t>
  </si>
  <si>
    <t>TR-62 35-19-L00062_956675500_956675500</t>
  </si>
  <si>
    <t>09.01.2022 13:16:21</t>
  </si>
  <si>
    <t>09.01.2022 14:10:18</t>
  </si>
  <si>
    <t>L-6 35-18-L00006_10345518 a1_5959243</t>
  </si>
  <si>
    <t>22.01.2022 18:41:45</t>
  </si>
  <si>
    <t>22.01.2022 23:32:23</t>
  </si>
  <si>
    <t>K-273 35-01-K00273_910854365_910854365</t>
  </si>
  <si>
    <t>23.01.2022 03:43:00</t>
  </si>
  <si>
    <t>23.01.2022 10:44:00</t>
  </si>
  <si>
    <t>K-2510 35-01-K02510_35-01-K02510_2359135</t>
  </si>
  <si>
    <t>07.01.2022 08:08:48</t>
  </si>
  <si>
    <t>07.01.2022 08:41:21</t>
  </si>
  <si>
    <t>K-3582 35-01-K03582_911029688_911029688</t>
  </si>
  <si>
    <t>09.01.2022 00:44:00</t>
  </si>
  <si>
    <t>09.01.2022 04:44:01</t>
  </si>
  <si>
    <t>EYNEZ KÖK 45-82-M00158_IŞIKLAR-1 GİRİŞ M01_72199452</t>
  </si>
  <si>
    <t>23.01.2022 00:06:02</t>
  </si>
  <si>
    <t>23.01.2022 00:54:31</t>
  </si>
  <si>
    <t>TR-71 35-30-L00071_955329547_955329547</t>
  </si>
  <si>
    <t>02.01.2022 14:23:58</t>
  </si>
  <si>
    <t>02.01.2022 15:55:38</t>
  </si>
  <si>
    <t>K-597 35-01-K00597_911770860_911770860</t>
  </si>
  <si>
    <t>26.01.2022 23:40:11</t>
  </si>
  <si>
    <t>27.01.2022 03:21:00</t>
  </si>
  <si>
    <t>UMURCALI TR 5 35-31-L00109_35-31-L00109_2361883</t>
  </si>
  <si>
    <t>10.01.2022 09:26:07</t>
  </si>
  <si>
    <t>10.01.2022 17:29:11</t>
  </si>
  <si>
    <t>08.01.2022 08:01:00</t>
  </si>
  <si>
    <t>08.01.2022 09:19:00</t>
  </si>
  <si>
    <t>BAĞARASI TR-16 35-23-M00143_950416171_950416171</t>
  </si>
  <si>
    <t>22.01.2022 10:18:00</t>
  </si>
  <si>
    <t>22.01.2022 10:37:48</t>
  </si>
  <si>
    <t>POYRAZDAMLARI TR-11 45-78-M00576_HatBaşıAyırıcı_53139443 M05_53139443</t>
  </si>
  <si>
    <t>18.01.2022 16:13:38</t>
  </si>
  <si>
    <t>18.01.2022 18:21:14</t>
  </si>
  <si>
    <t>06.01.2022 10:01:17</t>
  </si>
  <si>
    <t>06.01.2022 10:16:47</t>
  </si>
  <si>
    <t>EVRENOS TR-3 45-71-M01411_A_56392055_56392055</t>
  </si>
  <si>
    <t>13.01.2022 17:17:53</t>
  </si>
  <si>
    <t>14.01.2022 01:03:49</t>
  </si>
  <si>
    <t>M-2144 35-07-M02144_TRAFO M01_61057722</t>
  </si>
  <si>
    <t>22.01.2022 09:00:34</t>
  </si>
  <si>
    <t>22.01.2022 17:37:01</t>
  </si>
  <si>
    <t>OVACIK TR-2 35-31-L00150_35-31-L00150_2364104</t>
  </si>
  <si>
    <t>14.01.2022 11:42:23</t>
  </si>
  <si>
    <t>14.01.2022 15:23:29</t>
  </si>
  <si>
    <t>BAKIR TR-1 45-76-M00052_42832707_56391345_56391345</t>
  </si>
  <si>
    <t>19.01.2022 12:28:27</t>
  </si>
  <si>
    <t>19.01.2022 13:24:12</t>
  </si>
  <si>
    <t>01.01.2022 16:33:09</t>
  </si>
  <si>
    <t>01.01.2022 17:02:00</t>
  </si>
  <si>
    <t>KAVAKLIDERE TR-12 45-73-M00145_TR-14 M05_2093011</t>
  </si>
  <si>
    <t>20.01.2022 11:55:34</t>
  </si>
  <si>
    <t>20.01.2022 13:05:57</t>
  </si>
  <si>
    <t>16.01.2022 10:29:00</t>
  </si>
  <si>
    <t>16.01.2022 11:37:22</t>
  </si>
  <si>
    <t>29.01.2022 17:27:48</t>
  </si>
  <si>
    <t>29.01.2022 19:03:09</t>
  </si>
  <si>
    <t>__72372119_72372119</t>
  </si>
  <si>
    <t>30.01.2022 14:24:05</t>
  </si>
  <si>
    <t>30.01.2022 15:25:09</t>
  </si>
  <si>
    <t>18.01.2022 14:56:14</t>
  </si>
  <si>
    <t>18.01.2022 16:54:01</t>
  </si>
  <si>
    <t>K-1447 35-01-K01447_35-01-K01447_2370808</t>
  </si>
  <si>
    <t>19.01.2022 17:20:52</t>
  </si>
  <si>
    <t>19.01.2022 22:36:58</t>
  </si>
  <si>
    <t>YAHŞELLİ TR-8 35-28-M00731_953371502_953371502</t>
  </si>
  <si>
    <t>15.01.2022 19:17:59</t>
  </si>
  <si>
    <t>15.01.2022 23:43:47</t>
  </si>
  <si>
    <t>12.01.2022 16:11:49</t>
  </si>
  <si>
    <t>12.01.2022 18:22:48</t>
  </si>
  <si>
    <t>TR-13 35-31-L00013_47996362_56398013_56398013</t>
  </si>
  <si>
    <t>14.01.2022 13:05:00</t>
  </si>
  <si>
    <t>14.01.2022 15:36:15</t>
  </si>
  <si>
    <t>16.01.2022 09:30:03</t>
  </si>
  <si>
    <t>16.01.2022 17:13:14</t>
  </si>
  <si>
    <t>ALSANCAK TM 35-01-A00005_GÜZEL SANATLAR K28_2058234</t>
  </si>
  <si>
    <t>15.01.2022 01:59:00</t>
  </si>
  <si>
    <t>15.01.2022 02:08:00</t>
  </si>
  <si>
    <t>TR-49 35-15-M00049_950365285_950365285</t>
  </si>
  <si>
    <t>13.01.2022 16:04:33</t>
  </si>
  <si>
    <t>13.01.2022 17:11:02</t>
  </si>
  <si>
    <t>_6358338_56366104_56366104</t>
  </si>
  <si>
    <t>18.01.2022 09:38:11</t>
  </si>
  <si>
    <t>18.01.2022 17:37:19</t>
  </si>
  <si>
    <t>GÜLBAHÇE TR-10 35-19-L00249_956689002_956689002</t>
  </si>
  <si>
    <t>14.01.2022 08:23:30</t>
  </si>
  <si>
    <t>14.01.2022 11:38:58</t>
  </si>
  <si>
    <t>MEDAR TR-7 45-72-L00277_956518289_956518289</t>
  </si>
  <si>
    <t>12.01.2022 22:53:42</t>
  </si>
  <si>
    <t>12.01.2022 23:45:41</t>
  </si>
  <si>
    <t>16.01.2022 02:53:00</t>
  </si>
  <si>
    <t>16.01.2022 03:08:51</t>
  </si>
  <si>
    <t>KUŞÇULAR DM-2 35-19-M00515_956696543_956696543</t>
  </si>
  <si>
    <t>12.01.2022 18:26:11</t>
  </si>
  <si>
    <t>12.01.2022 22:00:49</t>
  </si>
  <si>
    <t>YENİKÖY TR-1 45-75-M00272_B_56389865_56389865</t>
  </si>
  <si>
    <t>10.01.2022 18:08:38</t>
  </si>
  <si>
    <t>10.01.2022 19:48:46</t>
  </si>
  <si>
    <t>K-597 35-01-K00597_911921374_911921374</t>
  </si>
  <si>
    <t>26.01.2022 17:26:06</t>
  </si>
  <si>
    <t>26.01.2022 20:17:05</t>
  </si>
  <si>
    <t>TR-1-4/3 ANIRGANKAYA 35-20-L00031_955189740_955189740</t>
  </si>
  <si>
    <t>09.01.2022 09:02:17</t>
  </si>
  <si>
    <t>09.01.2022 09:35:16</t>
  </si>
  <si>
    <t>09.01.2022 09:58:07</t>
  </si>
  <si>
    <t>09.01.2022 13:12:46</t>
  </si>
  <si>
    <t>BİRGİ TR-7 35-15-L00264_SA a1b_48763341</t>
  </si>
  <si>
    <t>18.01.2022 13:44:11</t>
  </si>
  <si>
    <t>18.01.2022 15:01:59</t>
  </si>
  <si>
    <t>20.01.2022 14:16:04</t>
  </si>
  <si>
    <t>20.01.2022 17:38:03</t>
  </si>
  <si>
    <t>K-278 35-01-K00278_910569196_910569196</t>
  </si>
  <si>
    <t>15.01.2022 11:59:08</t>
  </si>
  <si>
    <t>15.01.2022 13:03:25</t>
  </si>
  <si>
    <t>_D_56392691_56392691</t>
  </si>
  <si>
    <t>01.01.2022 12:50:53</t>
  </si>
  <si>
    <t>01.01.2022 15:08:36</t>
  </si>
  <si>
    <t>ÇİMENTEPE TR-2 45-79-M00237_945564625_945564625</t>
  </si>
  <si>
    <t>29.01.2022 13:47:11</t>
  </si>
  <si>
    <t>29.01.2022 15:34:10</t>
  </si>
  <si>
    <t>TR-26 DM-4 45-72-M00116_956519587_956519587</t>
  </si>
  <si>
    <t>06.01.2022 15:11:32</t>
  </si>
  <si>
    <t>06.01.2022 18:43:12</t>
  </si>
  <si>
    <t>24.01.2022 11:00:15</t>
  </si>
  <si>
    <t>24.01.2022 13:12:00</t>
  </si>
  <si>
    <t>24.01.2022 14:36:18</t>
  </si>
  <si>
    <t>24.01.2022 16:21:45</t>
  </si>
  <si>
    <t>K-855 35-01-K00855_910551831_910551831</t>
  </si>
  <si>
    <t>29.01.2022 10:01:02</t>
  </si>
  <si>
    <t>29.01.2022 14:41:59</t>
  </si>
  <si>
    <t>ÜRKMEZ M-19 35-25-M00152_956659376_956659376</t>
  </si>
  <si>
    <t>08.01.2022 07:11:50</t>
  </si>
  <si>
    <t>08.01.2022 09:22:04</t>
  </si>
  <si>
    <t>M-2674 35-01-M02674_A 2A_5869398</t>
  </si>
  <si>
    <t>25.01.2022 14:39:00</t>
  </si>
  <si>
    <t>25.01.2022 23:47:33</t>
  </si>
  <si>
    <t>M-1543 35-01-M01543_910757625_910757625</t>
  </si>
  <si>
    <t>31.01.2022 09:10:09</t>
  </si>
  <si>
    <t>31.01.2022 10:28:25</t>
  </si>
  <si>
    <t>22.01.2022 01:33:59</t>
  </si>
  <si>
    <t>22.01.2022 01:54:41</t>
  </si>
  <si>
    <t>SEYDİKÖY TR-1 45-84-L00044_45-84-L00044_2375982</t>
  </si>
  <si>
    <t>24.01.2022 17:35:41</t>
  </si>
  <si>
    <t>24.01.2022 18:31:34</t>
  </si>
  <si>
    <t>KINIK TR 20 35-24-L00020_A_56368385_56368385</t>
  </si>
  <si>
    <t>07.01.2022 11:50:35</t>
  </si>
  <si>
    <t>07.01.2022 13:31:33</t>
  </si>
  <si>
    <t>SETÜSTÜ TR-2 45-83-M00134_TR-83 M03_2082202</t>
  </si>
  <si>
    <t>29.01.2022 09:18:01</t>
  </si>
  <si>
    <t>29.01.2022 16:43:21</t>
  </si>
  <si>
    <t>BUCA TM 35-03-A00003_Buca-12 K22_2311285</t>
  </si>
  <si>
    <t>06.01.2022 03:09:51</t>
  </si>
  <si>
    <t>06.01.2022 04:59:32</t>
  </si>
  <si>
    <t>L-346 MANİSA BURCU SİTESİ 35-18-L00346_6110995_56357182_56357182</t>
  </si>
  <si>
    <t>25.01.2022 14:56:52</t>
  </si>
  <si>
    <t>25.01.2022 19:32:40</t>
  </si>
  <si>
    <t>21.01.2022 09:22:08</t>
  </si>
  <si>
    <t>21.01.2022 17:13:41</t>
  </si>
  <si>
    <t>K-4122 35-09-K04122__72410487_72410487</t>
  </si>
  <si>
    <t>25.01.2022 12:01:42</t>
  </si>
  <si>
    <t>25.01.2022 17:06:34</t>
  </si>
  <si>
    <t>MORDOĞAN TR-38 35-21-L00165_E_56357187_56357187</t>
  </si>
  <si>
    <t>26.01.2022 13:58:45</t>
  </si>
  <si>
    <t>26.01.2022 15:12:45</t>
  </si>
  <si>
    <t>TR-135 35-16-L00135_47584408_60982134_60982134</t>
  </si>
  <si>
    <t>06.01.2022 12:02:52</t>
  </si>
  <si>
    <t>06.01.2022 14:13:38</t>
  </si>
  <si>
    <t>K-418 35-03-K00418_910072676_910072676</t>
  </si>
  <si>
    <t>24.01.2022 18:27:25</t>
  </si>
  <si>
    <t>30.01.2022 18:00:02</t>
  </si>
  <si>
    <t>30.01.2022 20:02:58</t>
  </si>
  <si>
    <t>HOROZ GEDİĞİ TR-1 35-17-M00338_DIREK TIPI TRAFO HUCRESI H01_2046957</t>
  </si>
  <si>
    <t>08.01.2022 09:01:37</t>
  </si>
  <si>
    <t>08.01.2022 14:39:27</t>
  </si>
  <si>
    <t>18.01.2022 01:44:56</t>
  </si>
  <si>
    <t>18.01.2022 01:57:16</t>
  </si>
  <si>
    <t>25.01.2022 00:12:50</t>
  </si>
  <si>
    <t>25.01.2022 06:26:15</t>
  </si>
  <si>
    <t>25.01.2022 18:23:28</t>
  </si>
  <si>
    <t>25.01.2022 19:42:53</t>
  </si>
  <si>
    <t>L-308 35-18-L00308_5716052_56372182_56372182</t>
  </si>
  <si>
    <t>20.01.2022 11:39:06</t>
  </si>
  <si>
    <t>20.01.2022 14:24:30</t>
  </si>
  <si>
    <t>SONİŞ TR 35-26-M01125_DAĞITIM TRAFO SONİŞ TR M01_66056321</t>
  </si>
  <si>
    <t>22.01.2022 08:06:59</t>
  </si>
  <si>
    <t>22.01.2022 09:13:58</t>
  </si>
  <si>
    <t>K-2535 35-01-K02535_A 2A_5864502</t>
  </si>
  <si>
    <t>31.01.2022 13:19:33</t>
  </si>
  <si>
    <t>31.01.2022 21:08:37</t>
  </si>
  <si>
    <t>TR-111 35-16-L00111_953341916_953341916</t>
  </si>
  <si>
    <t>12.01.2022 16:40:23</t>
  </si>
  <si>
    <t>12.01.2022 18:20:59</t>
  </si>
  <si>
    <t>M-2517 35-02-M02517_99277487_99277487</t>
  </si>
  <si>
    <t>03.01.2022 21:19:18</t>
  </si>
  <si>
    <t>03.01.2022 23:33:47</t>
  </si>
  <si>
    <t>CEVİZLİ DERVİŞLER TR-5 35-31-L00325_47798620_56352432_56352432</t>
  </si>
  <si>
    <t>15.01.2022 14:07:45</t>
  </si>
  <si>
    <t>15.01.2022 20:36:24</t>
  </si>
  <si>
    <t>ZEYTİNALAN İM 35-19-A00002_ZEYTİNALAN TR-101 L10_2308010</t>
  </si>
  <si>
    <t>22.01.2022 12:31:14</t>
  </si>
  <si>
    <t>22.01.2022 13:15:43</t>
  </si>
  <si>
    <t>L-143 MAVİ TEOS 35-14-L00143_956635659_956635659</t>
  </si>
  <si>
    <t>18.01.2022 15:40:41</t>
  </si>
  <si>
    <t>18.01.2022 17:05:10</t>
  </si>
  <si>
    <t>K-548 35-01-K00548_D_56355515_56355515</t>
  </si>
  <si>
    <t>14.01.2022 17:36:52</t>
  </si>
  <si>
    <t>14.01.2022 21:49:17</t>
  </si>
  <si>
    <t>M-1348 35-01-M01348_912440145_912440145</t>
  </si>
  <si>
    <t>09.01.2022 20:29:00</t>
  </si>
  <si>
    <t>09.01.2022 22:30:31</t>
  </si>
  <si>
    <t>MORDOĞAN TR-5 35-21-L00146_953362454_953362454</t>
  </si>
  <si>
    <t>03.01.2022 11:09:24</t>
  </si>
  <si>
    <t>03.01.2022 12:16:40</t>
  </si>
  <si>
    <t>AKHİSAR İM 45-72-A00001_HatBaşıAyırıcı_53140394 L03_53140394</t>
  </si>
  <si>
    <t>30.01.2022 09:19:44</t>
  </si>
  <si>
    <t>30.01.2022 16:49:35</t>
  </si>
  <si>
    <t>14.01.2022 09:14:00</t>
  </si>
  <si>
    <t>14.01.2022 14:46:22</t>
  </si>
  <si>
    <t>TR-5 35-27-M00005_912554382_912554382</t>
  </si>
  <si>
    <t>14.01.2022 20:12:25</t>
  </si>
  <si>
    <t>14.01.2022 21:56:57</t>
  </si>
  <si>
    <t>ULUKENT KÖK-15 35-28-M00070_HatBaşıAyırıcı_53133794 M05_53133794</t>
  </si>
  <si>
    <t>11.01.2022 19:23:32</t>
  </si>
  <si>
    <t>11.01.2022 20:12:27</t>
  </si>
  <si>
    <t>20.01.2022 08:59:24</t>
  </si>
  <si>
    <t>20.01.2022 17:23:02</t>
  </si>
  <si>
    <t>OVAKENT TR-10 35-15-L00630_950387042_950387042</t>
  </si>
  <si>
    <t>18.01.2022 10:08:45</t>
  </si>
  <si>
    <t>18.01.2022 11:35:57</t>
  </si>
  <si>
    <t>TR-1-2/4 SADIKPAŞA MAH. 35-20-L00013_6188397_56359826_56359826</t>
  </si>
  <si>
    <t>19.01.2022 09:05:27</t>
  </si>
  <si>
    <t>19.01.2022 16:59:24</t>
  </si>
  <si>
    <t>M-251 35-09-M00251_M-252 M03_47547384</t>
  </si>
  <si>
    <t>15.01.2022 09:41:37</t>
  </si>
  <si>
    <t>DM-3/TR-33 SEFERİHİSAR 35-14-L00299_956640498_956640498</t>
  </si>
  <si>
    <t>12.01.2022 13:05:42</t>
  </si>
  <si>
    <t>12.01.2022 15:50:40</t>
  </si>
  <si>
    <t>20.01.2022 20:52:13</t>
  </si>
  <si>
    <t>20.01.2022 22:26:48</t>
  </si>
  <si>
    <t>DM-3 (TR-16) 35-15-M00016_48864030_56407344_56407344</t>
  </si>
  <si>
    <t>17.01.2022 14:20:43</t>
  </si>
  <si>
    <t>17.01.2022 15:32:05</t>
  </si>
  <si>
    <t>DM-14/13-A 45-71-M01922_45065843_56403140_56403140</t>
  </si>
  <si>
    <t>04.01.2022 09:24:34</t>
  </si>
  <si>
    <t>04.01.2022 17:26:35</t>
  </si>
  <si>
    <t>TR-113 ZEYTİNALANI 35-19-L00113__72410453_72410453</t>
  </si>
  <si>
    <t>27.01.2022 14:25:04</t>
  </si>
  <si>
    <t>27.01.2022 16:10:15</t>
  </si>
  <si>
    <t>OSMANGAZİ İM 35-02-A00004_FATİH K20_2052159</t>
  </si>
  <si>
    <t>06.01.2022 13:19:06</t>
  </si>
  <si>
    <t>06.01.2022 13:22:44</t>
  </si>
  <si>
    <t>YENİ FOÇA TR-19 35-23-M00019_D D2b_42106466</t>
  </si>
  <si>
    <t>19.01.2022 10:28:00</t>
  </si>
  <si>
    <t>19.01.2022 13:18:47</t>
  </si>
  <si>
    <t>MUTAFLAR ORTA MAH. TR-2 35-32-L00071_946414670_946414670</t>
  </si>
  <si>
    <t>24.01.2022 12:21:49</t>
  </si>
  <si>
    <t>24.01.2022 14:25:05</t>
  </si>
  <si>
    <t>M-2898 35-02-M02898_912561895_912561895</t>
  </si>
  <si>
    <t>25.01.2022 18:28:59</t>
  </si>
  <si>
    <t>25.01.2022 20:24:31</t>
  </si>
  <si>
    <t>01.01.2022 20:16:43</t>
  </si>
  <si>
    <t>01.01.2022 21:42:16</t>
  </si>
  <si>
    <t>SAKARLI KÖK 45-76-M00046_HatBaşıAyırıcı_53137225 M03_53137225</t>
  </si>
  <si>
    <t>12.01.2022 10:13:02</t>
  </si>
  <si>
    <t>12.01.2022 11:27:32</t>
  </si>
  <si>
    <t>TR-1/54 45-72-M00054_956479851_956479851</t>
  </si>
  <si>
    <t>15.01.2022 16:17:59</t>
  </si>
  <si>
    <t>15.01.2022 19:25:04</t>
  </si>
  <si>
    <t>M-3029 35-10-M03029_913802824_913802824</t>
  </si>
  <si>
    <t>16.01.2022 14:16:14</t>
  </si>
  <si>
    <t>16.01.2022 16:51:05</t>
  </si>
  <si>
    <t>TR-54 35-17-M00054_950302106_950302106</t>
  </si>
  <si>
    <t>13.01.2022 11:55:41</t>
  </si>
  <si>
    <t>13.01.2022 15:22:08</t>
  </si>
  <si>
    <t>M-358 35-14-M00358_A_81702673_81702673</t>
  </si>
  <si>
    <t>08.01.2022 19:11:08</t>
  </si>
  <si>
    <t>09.01.2022 01:11:21</t>
  </si>
  <si>
    <t>25.01.2022 16:26:17</t>
  </si>
  <si>
    <t>25.01.2022 16:47:50</t>
  </si>
  <si>
    <t>L-425 BELLONA KABİN 35-18-L00425_12294394_56372915_56372915</t>
  </si>
  <si>
    <t>17.01.2022 13:23:00</t>
  </si>
  <si>
    <t>17.01.2022 15:02:06</t>
  </si>
  <si>
    <t>22.01.2022 13:09:00</t>
  </si>
  <si>
    <t>22.01.2022 16:12:55</t>
  </si>
  <si>
    <t>06.01.2022 14:10:36</t>
  </si>
  <si>
    <t>DM-2/TR-12 35-16-M00833_953348032_953348032</t>
  </si>
  <si>
    <t>14.01.2022 15:58:44</t>
  </si>
  <si>
    <t>14.01.2022 17:20:09</t>
  </si>
  <si>
    <t>15.01.2022 15:23:39</t>
  </si>
  <si>
    <t>15.01.2022 20:15:37</t>
  </si>
  <si>
    <t>ŞEMSİLER TR-3 35-31-L00103_47981975_56395312_56395312</t>
  </si>
  <si>
    <t>08.01.2022 17:30:34</t>
  </si>
  <si>
    <t>08.01.2022 19:07:47</t>
  </si>
  <si>
    <t>17.01.2022 12:22:56</t>
  </si>
  <si>
    <t>17.01.2022 15:12:14</t>
  </si>
  <si>
    <t>KURTULMUŞ KÖK 45-72-L00080_HatBaşıAyırıcı_53140338 L03_53140338</t>
  </si>
  <si>
    <t>25.01.2022 15:38:37</t>
  </si>
  <si>
    <t>25.01.2022 19:10:53</t>
  </si>
  <si>
    <t>GÜLBAHÇE TR-17 (TR-279) 35-19-L00279_D_56371161_56371161</t>
  </si>
  <si>
    <t>13.01.2022 20:05:05</t>
  </si>
  <si>
    <t>14.01.2022 02:11:32</t>
  </si>
  <si>
    <t>18.01.2022 11:44:45</t>
  </si>
  <si>
    <t>18.01.2022 12:03:25</t>
  </si>
  <si>
    <t>KÜÇÜKSÜMBÜLLER KÖYÜ TR-1 45-71-M01745_45-71-M01745_2371053</t>
  </si>
  <si>
    <t>06.01.2022 13:29:15</t>
  </si>
  <si>
    <t>06.01.2022 15:31:41</t>
  </si>
  <si>
    <t>L-36 35-18-L00036__72410820_72410820</t>
  </si>
  <si>
    <t>24.01.2022 12:00:49</t>
  </si>
  <si>
    <t>24.01.2022 15:29:34</t>
  </si>
  <si>
    <t>16.01.2022 16:15:02</t>
  </si>
  <si>
    <t>16.01.2022 17:20:25</t>
  </si>
  <si>
    <t>KAYALIOĞLU TR-7 45-72-L00072_A_56390285_56390285</t>
  </si>
  <si>
    <t>09.01.2022 16:06:17</t>
  </si>
  <si>
    <t>09.01.2022 17:00:20</t>
  </si>
  <si>
    <t>M-286 35-02-M00286_B_56356130_56356130</t>
  </si>
  <si>
    <t>25.01.2022 08:02:20</t>
  </si>
  <si>
    <t>25.01.2022 10:22:28</t>
  </si>
  <si>
    <t>TR-32 MEZBAHA YANI 35-15-M00032_TR-146 M02_66728500</t>
  </si>
  <si>
    <t>16.01.2022 17:18:56</t>
  </si>
  <si>
    <t>16.01.2022 17:56:00</t>
  </si>
  <si>
    <t>21.01.2022 19:49:42</t>
  </si>
  <si>
    <t>21.01.2022 22:07:44</t>
  </si>
  <si>
    <t>AHMETAĞA TR-3 45-79-M00320_D_56387793_56387793</t>
  </si>
  <si>
    <t>09.01.2022 18:28:53</t>
  </si>
  <si>
    <t>25.01.2022 07:15:00</t>
  </si>
  <si>
    <t>25.01.2022 08:08:28</t>
  </si>
  <si>
    <t>ÇAMOBA TR-1 35-16-M00155_953321072_953321072</t>
  </si>
  <si>
    <t>20.01.2022 09:49:21</t>
  </si>
  <si>
    <t>20.01.2022 11:49:33</t>
  </si>
  <si>
    <t>18.01.2022 11:30:25</t>
  </si>
  <si>
    <t>18.01.2022 11:32:35</t>
  </si>
  <si>
    <t>KARAOĞLANLI SULAMA KOOP TR 45-71-M02121_45-71-M02121_54752714</t>
  </si>
  <si>
    <t>23.01.2022 17:40:00</t>
  </si>
  <si>
    <t>23.01.2022 20:18:47</t>
  </si>
  <si>
    <t>M-626 35-09-M00626_M-845 M04_42940642</t>
  </si>
  <si>
    <t>13.01.2022 23:09:19</t>
  </si>
  <si>
    <t>14.01.2022 00:32:28</t>
  </si>
  <si>
    <t>SIRIMLI AVCILAR TR 35-31-L00202_47892128_56380930_56380930</t>
  </si>
  <si>
    <t>15.01.2022 16:52:57</t>
  </si>
  <si>
    <t>15.01.2022 18:06:05</t>
  </si>
  <si>
    <t>ULUCAK DM-2/16 35-27-M00858_C_56363010_56363010</t>
  </si>
  <si>
    <t>19.01.2022 19:37:36</t>
  </si>
  <si>
    <t>19.01.2022 20:53:30</t>
  </si>
  <si>
    <t>HANPAŞA TR-1 45-72-M00205_D_65509649_65509649</t>
  </si>
  <si>
    <t>09.01.2022 18:57:36</t>
  </si>
  <si>
    <t>09.01.2022 21:13:02</t>
  </si>
  <si>
    <t>12.01.2022 22:14:27</t>
  </si>
  <si>
    <t>13.01.2022 06:42:31</t>
  </si>
  <si>
    <t>PINAR YAPI KOOP. TR 35-30-M00346_42902440 _42902554</t>
  </si>
  <si>
    <t>28.01.2022 15:12:52</t>
  </si>
  <si>
    <t>28.01.2022 19:02:25</t>
  </si>
  <si>
    <t>K-3480 35-02-K03480_C_56364531_56364531</t>
  </si>
  <si>
    <t>03.01.2022 02:12:00</t>
  </si>
  <si>
    <t>03.01.2022 02:44:06</t>
  </si>
  <si>
    <t>TR-28 (M-728) 35-30-M00728_95001181891_95001181891</t>
  </si>
  <si>
    <t>03.01.2022 09:27:58</t>
  </si>
  <si>
    <t>03.01.2022 11:37:01</t>
  </si>
  <si>
    <t>DM-14/3A 45-71-M02249_953200515_953200515</t>
  </si>
  <si>
    <t>25.01.2022 18:50:03</t>
  </si>
  <si>
    <t>25.01.2022 22:21:26</t>
  </si>
  <si>
    <t>TR-105 ZEYTİNALANI 35-19-L00105_956673786_956673786</t>
  </si>
  <si>
    <t>24.01.2022 13:12:12</t>
  </si>
  <si>
    <t>24.01.2022 14:57:53</t>
  </si>
  <si>
    <t>ÜÇPINAR DM 45-71-M00183_GÖKBEL M09_72249143</t>
  </si>
  <si>
    <t>12.01.2022 09:11:10</t>
  </si>
  <si>
    <t>12.01.2022 09:20:00</t>
  </si>
  <si>
    <t>AKHİSAR TM 45-72-A00006_SOMA M03_2313119</t>
  </si>
  <si>
    <t>09.01.2022 17:38:30</t>
  </si>
  <si>
    <t>09.01.2022 17:42:39</t>
  </si>
  <si>
    <t>16.01.2022 11:59:32</t>
  </si>
  <si>
    <t>16.01.2022 13:28:50</t>
  </si>
  <si>
    <t>YELKİ DM-2/8 (M-2342) 35-10-M02342_E E1_49594315</t>
  </si>
  <si>
    <t>27.01.2022 16:31:12</t>
  </si>
  <si>
    <t>27.01.2022 17:01:12</t>
  </si>
  <si>
    <t>L-319 BAHÇELİEVLER-2 35-18-L00319_950460070_950460070</t>
  </si>
  <si>
    <t>07.01.2022 15:39:15</t>
  </si>
  <si>
    <t>07.01.2022 19:13:36</t>
  </si>
  <si>
    <t>25.01.2022 01:36:42</t>
  </si>
  <si>
    <t>25.01.2022 04:52:54</t>
  </si>
  <si>
    <t>KARAKUYU-9 35-26-M00223_9428514_56357894_56357894</t>
  </si>
  <si>
    <t>23.01.2022 14:26:57</t>
  </si>
  <si>
    <t>23.01.2022 15:28:19</t>
  </si>
  <si>
    <t>31.01.2022 18:31:46</t>
  </si>
  <si>
    <t>31.01.2022 18:32:16</t>
  </si>
  <si>
    <t>ILICA GIS TM 35-07-A00002_SEZAİ SAÇAK M03_2313386</t>
  </si>
  <si>
    <t>04.01.2022 11:07:15</t>
  </si>
  <si>
    <t>04.01.2022 11:40:27</t>
  </si>
  <si>
    <t>ÖZBEK TR-4 (TR-234) 35-19-M00233_C_77618838_77618838</t>
  </si>
  <si>
    <t>30.01.2022 07:50:46</t>
  </si>
  <si>
    <t>30.01.2022 09:46:01</t>
  </si>
  <si>
    <t>K-1205 35-01-K01205_910890023_910890023</t>
  </si>
  <si>
    <t>25.01.2022 16:02:50</t>
  </si>
  <si>
    <t>25.01.2022 18:04:22</t>
  </si>
  <si>
    <t>BİMEYKO KÖK-10 35-30-M00048_65439098_65513445_65513445</t>
  </si>
  <si>
    <t>13.01.2022 05:39:28</t>
  </si>
  <si>
    <t>13.01.2022 07:38:26</t>
  </si>
  <si>
    <t>20.01.2022 08:43:53</t>
  </si>
  <si>
    <t>20.01.2022 10:59:40</t>
  </si>
  <si>
    <t>M-1883 GEÇİT 35-09-M01883_M-3090 M02_2325243</t>
  </si>
  <si>
    <t>11.01.2022 14:00:00</t>
  </si>
  <si>
    <t>11.01.2022 20:12:26</t>
  </si>
  <si>
    <t>20.01.2022 10:52:00</t>
  </si>
  <si>
    <t>20.01.2022 13:44:18</t>
  </si>
  <si>
    <t>L-261 SİTESPOR 35-18-L00261__72373432_72373432</t>
  </si>
  <si>
    <t>02.01.2022 21:36:33</t>
  </si>
  <si>
    <t>02.01.2022 23:57:09</t>
  </si>
  <si>
    <t>ZEYTİNDAĞ TR-2 35-16-M00004_35-16-M00004_2346981</t>
  </si>
  <si>
    <t>05.01.2022 09:18:02</t>
  </si>
  <si>
    <t>05.01.2022 14:13:56</t>
  </si>
  <si>
    <t>11.01.2022 08:58:13</t>
  </si>
  <si>
    <t>11.01.2022 14:01:58</t>
  </si>
  <si>
    <t>K-1953 35-09-K01953_912770684_912770684</t>
  </si>
  <si>
    <t>07.01.2022 10:32:16</t>
  </si>
  <si>
    <t>07.01.2022 14:36:37</t>
  </si>
  <si>
    <t>24.01.2022 23:28:57</t>
  </si>
  <si>
    <t>25.01.2022 05:33:28</t>
  </si>
  <si>
    <t>K-4130 35-04-K04130_A_56363470_56363470</t>
  </si>
  <si>
    <t>26.01.2022 19:23:31</t>
  </si>
  <si>
    <t>27.01.2022 02:14:07</t>
  </si>
  <si>
    <t>K-493 35-01-K00493_910800087_910800087</t>
  </si>
  <si>
    <t>01.01.2022 11:18:25</t>
  </si>
  <si>
    <t>01.01.2022 12:33:17</t>
  </si>
  <si>
    <t>L-336 REİSDERE 35-18-L00336_5648349_56354479_56354479</t>
  </si>
  <si>
    <t>21.01.2022 14:02:00</t>
  </si>
  <si>
    <t>21.01.2022 16:11:28</t>
  </si>
  <si>
    <t>TR-74 35-19-L00074_956695114_956695114</t>
  </si>
  <si>
    <t>13.01.2022 18:45:14</t>
  </si>
  <si>
    <t>13.01.2022 23:59:16</t>
  </si>
  <si>
    <t>AZİMLİ TR-1 45-80-M00127_A_56384896_56384896</t>
  </si>
  <si>
    <t>23.01.2022 10:55:31</t>
  </si>
  <si>
    <t>23.01.2022 12:05:25</t>
  </si>
  <si>
    <t>28.01.2022 17:10:42</t>
  </si>
  <si>
    <t>28.01.2022 18:09:21</t>
  </si>
  <si>
    <t>15.01.2022 12:50:04</t>
  </si>
  <si>
    <t>15.01.2022 14:18:40</t>
  </si>
  <si>
    <t>L-431 HAPPY PARK 35-18-L00431_950459915_950459915</t>
  </si>
  <si>
    <t>21.01.2022 13:28:23</t>
  </si>
  <si>
    <t>21.01.2022 17:39:22</t>
  </si>
  <si>
    <t>ALAŞEHİR TR-29 45-73-M00029_C_56400413_56400413</t>
  </si>
  <si>
    <t>30.01.2022 09:03:00</t>
  </si>
  <si>
    <t>30.01.2022 17:11:14</t>
  </si>
  <si>
    <t>YUKARI EMLAKDERE TR-1 45-71-M01032_953188869_953188869</t>
  </si>
  <si>
    <t>02.01.2022 20:31:34</t>
  </si>
  <si>
    <t>02.01.2022 21:39:23</t>
  </si>
  <si>
    <t>13.01.2022 19:13:57</t>
  </si>
  <si>
    <t>13.01.2022 19:14:25</t>
  </si>
  <si>
    <t>M-1233 35-01-M01233_911149765_911149765</t>
  </si>
  <si>
    <t>23.01.2022 10:35:55</t>
  </si>
  <si>
    <t>23.01.2022 11:55:35</t>
  </si>
  <si>
    <t>ÇOBANLAR SUBATAN TR-2 35-15-L00357_A_56407129_56407129</t>
  </si>
  <si>
    <t>24.01.2022 10:10:44</t>
  </si>
  <si>
    <t>24.01.2022 12:44:13</t>
  </si>
  <si>
    <t>VEZİROĞLU TR-1 45-71-M01034_A_56400295_56400295</t>
  </si>
  <si>
    <t>06.01.2022 16:08:46</t>
  </si>
  <si>
    <t>06.01.2022 20:24:53</t>
  </si>
  <si>
    <t>ÇAYLI TR-4 35-15-L00191_950390089_950390089</t>
  </si>
  <si>
    <t>28.01.2022 16:25:52</t>
  </si>
  <si>
    <t>28.01.2022 17:57:13</t>
  </si>
  <si>
    <t>ÜÇPINAR TR-5 45-71-M01536_953185661_953185661</t>
  </si>
  <si>
    <t>07.01.2022 19:29:32</t>
  </si>
  <si>
    <t>07.01.2022 22:44:15</t>
  </si>
  <si>
    <t>KÖSEDERE TR-1 35-21-L00124_6146772_56376605_56376605</t>
  </si>
  <si>
    <t>13.01.2022 07:53:48</t>
  </si>
  <si>
    <t>13.01.2022 15:09:41</t>
  </si>
  <si>
    <t>DAĞKIZILCA-1 35-26-M00499_10839544_56358138_56358138</t>
  </si>
  <si>
    <t>13.01.2022 10:25:42</t>
  </si>
  <si>
    <t>13.01.2022 15:37:59</t>
  </si>
  <si>
    <t>YANIKKÖY TR-1 35-28-M00215_953383199_953383199</t>
  </si>
  <si>
    <t>13.01.2022 08:34:03</t>
  </si>
  <si>
    <t>13.01.2022 10:46:03</t>
  </si>
  <si>
    <t>PANAZTEPE DM 35-28-M00732_MALTEPE M03_2055987</t>
  </si>
  <si>
    <t>01.01.2022 13:24:04</t>
  </si>
  <si>
    <t>17.01.2022 11:24:53</t>
  </si>
  <si>
    <t>17.01.2022 15:00:35</t>
  </si>
  <si>
    <t>K-2985 35-01-K02985_911788203_911788203</t>
  </si>
  <si>
    <t>21.01.2022 07:20:40</t>
  </si>
  <si>
    <t>21.01.2022 11:45:40</t>
  </si>
  <si>
    <t>M-1288 35-02-M01288_910135504_910135504</t>
  </si>
  <si>
    <t>09.01.2022 18:22:57</t>
  </si>
  <si>
    <t>09.01.2022 19:49:45</t>
  </si>
  <si>
    <t>K-429 35-01-K00429_911233108_911233108</t>
  </si>
  <si>
    <t>30.01.2022 10:56:12</t>
  </si>
  <si>
    <t>30.01.2022 16:23:38</t>
  </si>
  <si>
    <t>07.01.2022 16:41:57</t>
  </si>
  <si>
    <t>07.01.2022 18:06:00</t>
  </si>
  <si>
    <t>DM-2/38 ÜÇPINARLAR 35-26-M00849_956626904_956626904</t>
  </si>
  <si>
    <t>25.01.2022 14:09:13</t>
  </si>
  <si>
    <t>25.01.2022 15:12:52</t>
  </si>
  <si>
    <t>YONCAKÖY TR 4 35-13-L00072_955276041_955276041</t>
  </si>
  <si>
    <t>08.01.2022 17:08:38</t>
  </si>
  <si>
    <t>08.01.2022 18:49:24</t>
  </si>
  <si>
    <t>CABBAR FAKILI TR-4 45-73-M00641_B_56384721_56384721</t>
  </si>
  <si>
    <t>04.01.2022 17:04:51</t>
  </si>
  <si>
    <t>04.01.2022 19:03:21</t>
  </si>
  <si>
    <t>K-290 35-01-K00290_35-01-K00290_61264839</t>
  </si>
  <si>
    <t>22.01.2022 22:08:00</t>
  </si>
  <si>
    <t>22.01.2022 22:47:55</t>
  </si>
  <si>
    <t>FUNDACIK KÖK 45-75-M00068_FUNDACIK M03_67108815</t>
  </si>
  <si>
    <t>11.01.2022 16:13:51</t>
  </si>
  <si>
    <t>11.01.2022 16:14:22</t>
  </si>
  <si>
    <t>ÇAKALTEPE TR-2 35-22-M00184_955286560_955286560</t>
  </si>
  <si>
    <t>15.01.2022 10:56:16</t>
  </si>
  <si>
    <t>15.01.2022 12:28:31</t>
  </si>
  <si>
    <t>TR-65 45-78-M00065_953263953_953263953</t>
  </si>
  <si>
    <t>02.01.2022 15:08:33</t>
  </si>
  <si>
    <t>02.01.2022 16:36:54</t>
  </si>
  <si>
    <t>M-1544 35-01-M01544_910755324_910755324</t>
  </si>
  <si>
    <t>12.01.2022 17:21:22</t>
  </si>
  <si>
    <t>12.01.2022 19:58:44</t>
  </si>
  <si>
    <t>21.01.2022 09:12:14</t>
  </si>
  <si>
    <t>21.01.2022 16:47:17</t>
  </si>
  <si>
    <t>TR-292 (İM-1/TR-2) 35-19-L00292_50031814 D03_50032192</t>
  </si>
  <si>
    <t>17.01.2022 15:13:17</t>
  </si>
  <si>
    <t>17.01.2022 19:10:54</t>
  </si>
  <si>
    <t>PAZARKÖY KÖK 45-78-L00700_HatBaşıAyırıcı_53139756 L01_53139756</t>
  </si>
  <si>
    <t>03.01.2022 18:41:34</t>
  </si>
  <si>
    <t>03.01.2022 22:36:06</t>
  </si>
  <si>
    <t>TR-137 TORASAN MAH. 35-19-L00137_6056029_56376371_56376371</t>
  </si>
  <si>
    <t>13.01.2022 17:43:46</t>
  </si>
  <si>
    <t>13.01.2022 19:46:12</t>
  </si>
  <si>
    <t>26.01.2022 14:33:56</t>
  </si>
  <si>
    <t>26.01.2022 15:12:33</t>
  </si>
  <si>
    <t>CENKYERİ TR-1 45-82-M00131_CENKYERİ TR-4 M04_72195032</t>
  </si>
  <si>
    <t>19.01.2022 13:03:39</t>
  </si>
  <si>
    <t>19.01.2022 14:49:00</t>
  </si>
  <si>
    <t>GÖLMARMARA TR-28 45-85-L00028_DIREK TIPI TRAFO HUCRESI H01_2086025</t>
  </si>
  <si>
    <t>01.01.2022 17:04:19</t>
  </si>
  <si>
    <t>01.01.2022 18:56:12</t>
  </si>
  <si>
    <t>25.01.2022 05:23:19</t>
  </si>
  <si>
    <t>25.01.2022 06:01:31</t>
  </si>
  <si>
    <t>M-1027 35-04-M01027_99699990_99699990</t>
  </si>
  <si>
    <t>13.01.2022 11:23:51</t>
  </si>
  <si>
    <t>13.01.2022 13:48:10</t>
  </si>
  <si>
    <t>TR-27 35-19-L00027_956676726_956676726</t>
  </si>
  <si>
    <t>17.01.2022 16:34:17</t>
  </si>
  <si>
    <t>17.01.2022 19:10:00</t>
  </si>
  <si>
    <t>25.01.2022 20:31:21</t>
  </si>
  <si>
    <t>26.01.2022 00:22:00</t>
  </si>
  <si>
    <t>KAVAKDERE DM 35-14-M00339_KAVAKDERE KÖY M08_65666679</t>
  </si>
  <si>
    <t>11.01.2022 03:53:40</t>
  </si>
  <si>
    <t>11.01.2022 04:50:00</t>
  </si>
  <si>
    <t>TR-49 35-15-M00049_950364822_950364822</t>
  </si>
  <si>
    <t>29.01.2022 08:42:17</t>
  </si>
  <si>
    <t>29.01.2022 11:07:54</t>
  </si>
  <si>
    <t>K-81 35-01-K00081_C_56355872_56355872</t>
  </si>
  <si>
    <t>25.01.2022 08:51:49</t>
  </si>
  <si>
    <t>25.01.2022 17:44:23</t>
  </si>
  <si>
    <t>K-832 35-04-K00832_99093093_99093093</t>
  </si>
  <si>
    <t>25.01.2022 15:20:37</t>
  </si>
  <si>
    <t>25.01.2022 18:45:56</t>
  </si>
  <si>
    <t>SARUHANLI TR-16 45-80-M00016_956558659_956558659</t>
  </si>
  <si>
    <t>29.01.2022 23:09:44</t>
  </si>
  <si>
    <t>29.01.2022 23:41:40</t>
  </si>
  <si>
    <t>AKHİSAR İM 45-72-A00001_ESKİ ZEYTİN OVA L06_2058305</t>
  </si>
  <si>
    <t>22.01.2022 04:37:09</t>
  </si>
  <si>
    <t>22.01.2022 05:15:29</t>
  </si>
  <si>
    <t>ÖDEMİŞ TM-2 35-15-A00005_KAYMAKÇI-1 M09_2334254</t>
  </si>
  <si>
    <t>18.01.2022 12:05:20</t>
  </si>
  <si>
    <t>18.01.2022 13:42:36</t>
  </si>
  <si>
    <t>TR-1/2 45-72-M00002_957961448_957961448</t>
  </si>
  <si>
    <t>14.01.2022 12:26:21</t>
  </si>
  <si>
    <t>14.01.2022 15:36:03</t>
  </si>
  <si>
    <t>L-393 YENİ OKUL 35-18-L00393_950449026_950449026</t>
  </si>
  <si>
    <t>03.01.2022 13:04:57</t>
  </si>
  <si>
    <t>03.01.2022 15:41:43</t>
  </si>
  <si>
    <t>DEDELER KAKLIKKAYA TR-1 45-81-M00068_A_56389388_56389388</t>
  </si>
  <si>
    <t>02.01.2022 11:16:28</t>
  </si>
  <si>
    <t>02.01.2022 12:53:25</t>
  </si>
  <si>
    <t>06.01.2022 09:15:47</t>
  </si>
  <si>
    <t>06.01.2022 11:24:15</t>
  </si>
  <si>
    <t>MENEMEN TR-40 35-28-L00040_953383476_953383476</t>
  </si>
  <si>
    <t>03.01.2022 06:58:00</t>
  </si>
  <si>
    <t>03.01.2022 07:30:37</t>
  </si>
  <si>
    <t>AŞAĞIBEY-2 35-16-M00115_953322442_953322442</t>
  </si>
  <si>
    <t>18.01.2022 11:56:20</t>
  </si>
  <si>
    <t>18.01.2022 14:34:50</t>
  </si>
  <si>
    <t>27.01.2022 20:21:26</t>
  </si>
  <si>
    <t>27.01.2022 21:04:10</t>
  </si>
  <si>
    <t>K-460 35-02-K00460__72373059_72373059</t>
  </si>
  <si>
    <t>13.01.2022 14:33:46</t>
  </si>
  <si>
    <t>13.01.2022 16:10:00</t>
  </si>
  <si>
    <t>DM-3/16 35-26-M00819_35-26-M00819_2372456</t>
  </si>
  <si>
    <t>27.01.2022 21:02:13</t>
  </si>
  <si>
    <t>27.01.2022 22:37:08</t>
  </si>
  <si>
    <t>M-1622 35-02-M01622_962670663_962670663</t>
  </si>
  <si>
    <t>31.01.2022 14:37:18</t>
  </si>
  <si>
    <t>31.01.2022 17:18:16</t>
  </si>
  <si>
    <t>TÜTENLİ TR-1 45-72-L00126_956524722_956524722</t>
  </si>
  <si>
    <t>09.01.2022 12:42:08</t>
  </si>
  <si>
    <t>09.01.2022 14:56:12</t>
  </si>
  <si>
    <t>KOZBEYLİ TR-3 35-23-M00072_42098143_56375400_56375400</t>
  </si>
  <si>
    <t>23.01.2022 08:40:00</t>
  </si>
  <si>
    <t>23.01.2022 10:49:00</t>
  </si>
  <si>
    <t>ASARLIK TR-9 35-28-M00590_11740356_56374645_56374645</t>
  </si>
  <si>
    <t>27.01.2022 23:23:13</t>
  </si>
  <si>
    <t>28.01.2022 00:10:35</t>
  </si>
  <si>
    <t>AKHİSAR İM 45-72-A00001_ZEYTİNLİOVA ÇIKIŞ M06_42545386</t>
  </si>
  <si>
    <t>31.01.2022 10:50:31</t>
  </si>
  <si>
    <t>31.01.2022 11:08:51</t>
  </si>
  <si>
    <t>M-3557(YATIRIM REZERVE) 35-02-M03557_965918951_965918951</t>
  </si>
  <si>
    <t>28.01.2022 10:15:49</t>
  </si>
  <si>
    <t>28.01.2022 11:20:03</t>
  </si>
  <si>
    <t>YENİ ŞAKRAN TR-1 35-17-M00201_950306958_950306958</t>
  </si>
  <si>
    <t>13.01.2022 16:59:17</t>
  </si>
  <si>
    <t>13.01.2022 19:58:17</t>
  </si>
  <si>
    <t>18.01.2022 09:07:40</t>
  </si>
  <si>
    <t>18.01.2022 14:48:16</t>
  </si>
  <si>
    <t>TR-63 GERENLİKUYU MEVKİİ 35-15-L00063_A_56370678_56370678</t>
  </si>
  <si>
    <t>15.01.2022 19:14:42</t>
  </si>
  <si>
    <t>15.01.2022 19:33:11</t>
  </si>
  <si>
    <t>SOMA A SANTRALİ İM/DM 45-82-A00001_HatBaşıAyırıcı_53136119 L14_53136119</t>
  </si>
  <si>
    <t>20.01.2022 12:20:36</t>
  </si>
  <si>
    <t>20.01.2022 13:26:59</t>
  </si>
  <si>
    <t>M-3390(YATIRIM REZERVE) 35-03-M03390_910039521_910039521</t>
  </si>
  <si>
    <t>13.01.2022 15:00:51</t>
  </si>
  <si>
    <t>13.01.2022 16:30:09</t>
  </si>
  <si>
    <t>L-300 DM 35-18-L00300_950430248_950430248</t>
  </si>
  <si>
    <t>15.01.2022 15:19:50</t>
  </si>
  <si>
    <t>15.01.2022 17:51:15</t>
  </si>
  <si>
    <t>L-469 35-18-L00469_950449569_950449569</t>
  </si>
  <si>
    <t>15.01.2022 21:55:04</t>
  </si>
  <si>
    <t>15.01.2022 23:08:52</t>
  </si>
  <si>
    <t>KARATEKE EĞRİAZMAK TR-3 35-29-L00140_950347544_950347544</t>
  </si>
  <si>
    <t>16.01.2022 08:44:55</t>
  </si>
  <si>
    <t>16.01.2022 09:57:20</t>
  </si>
  <si>
    <t>İĞDELİ AZMANLAR SOKAK TR-5 35-31-L00343_47904289_56394056_56394056</t>
  </si>
  <si>
    <t>09.01.2022 15:54:37</t>
  </si>
  <si>
    <t>09.01.2022 17:32:33</t>
  </si>
  <si>
    <t>13.01.2022 20:40:04</t>
  </si>
  <si>
    <t>13.01.2022 22:54:13</t>
  </si>
  <si>
    <t>K-196 35-01-K00196_911298680_911298680</t>
  </si>
  <si>
    <t>15.01.2022 11:30:28</t>
  </si>
  <si>
    <t>15.01.2022 12:14:14</t>
  </si>
  <si>
    <t>KOCAKAĞAN KARAPINAR TR-1 45-72-L00226_A_56406558_56406558</t>
  </si>
  <si>
    <t>20.01.2022 15:43:54</t>
  </si>
  <si>
    <t>02.01.2022 10:34:00</t>
  </si>
  <si>
    <t>02.01.2022 11:47:32</t>
  </si>
  <si>
    <t>BATAKLIK MAHALLESİ TR 35-16-M00008_953340723_953340723</t>
  </si>
  <si>
    <t>08.01.2022 21:32:36</t>
  </si>
  <si>
    <t>08.01.2022 23:32:57</t>
  </si>
  <si>
    <t>30.01.2022 21:49:41</t>
  </si>
  <si>
    <t>30.01.2022 23:16:40</t>
  </si>
  <si>
    <t>M-2428 35-04-M02428_99527998_99527998</t>
  </si>
  <si>
    <t>11.01.2022 10:59:01</t>
  </si>
  <si>
    <t>11.01.2022 12:09:36</t>
  </si>
  <si>
    <t>BOZALAN TR-1 35-28-M00281_DIREK TIPI TRAFO HUCRESI H01_2110250</t>
  </si>
  <si>
    <t>09.01.2022 17:17:13</t>
  </si>
  <si>
    <t>09.01.2022 18:52:17</t>
  </si>
  <si>
    <t>LOKMANKUYU KÖK 35-15-L00903_48738062_56373084_56373084</t>
  </si>
  <si>
    <t>11.01.2022 16:14:31</t>
  </si>
  <si>
    <t>11.01.2022 18:55:55</t>
  </si>
  <si>
    <t>13.01.2022 10:23:00</t>
  </si>
  <si>
    <t>13.01.2022 17:41:00</t>
  </si>
  <si>
    <t>M-236 35-02-M00236_E_56382760_56382760</t>
  </si>
  <si>
    <t>31.01.2022 08:30:36</t>
  </si>
  <si>
    <t>31.01.2022 10:24:32</t>
  </si>
  <si>
    <t>K-3452 35-08-K03452_99131762_99131762</t>
  </si>
  <si>
    <t>18.01.2022 18:11:05</t>
  </si>
  <si>
    <t>18.01.2022 20:11:12</t>
  </si>
  <si>
    <t>05.01.2022 14:31:44</t>
  </si>
  <si>
    <t>05.01.2022 14:42:54</t>
  </si>
  <si>
    <t>23.01.2022 22:09:13</t>
  </si>
  <si>
    <t>24.01.2022 00:11:02</t>
  </si>
  <si>
    <t>BARUTÇU TR-1 35-13-L00070_ H_80022362</t>
  </si>
  <si>
    <t>03.01.2022 14:08:33</t>
  </si>
  <si>
    <t>03.01.2022 16:24:04</t>
  </si>
  <si>
    <t>09.01.2022 08:18:02</t>
  </si>
  <si>
    <t>09.01.2022 11:16:20</t>
  </si>
  <si>
    <t>TR-157 35-19-M00157_95000477917_95000477917</t>
  </si>
  <si>
    <t>25.01.2022 19:57:57</t>
  </si>
  <si>
    <t>25.01.2022 22:04:57</t>
  </si>
  <si>
    <t>27.01.2022 11:49:16</t>
  </si>
  <si>
    <t>27.01.2022 12:53:00</t>
  </si>
  <si>
    <t>ALEMŞAHLI TR-1 45-79-M00448_45-79-M00448_2358432</t>
  </si>
  <si>
    <t>23.01.2022 12:19:00</t>
  </si>
  <si>
    <t>23.01.2022 16:36:57</t>
  </si>
  <si>
    <t>TR-2/22 45-72-L00022_956512972_956512972</t>
  </si>
  <si>
    <t>11.01.2022 15:32:00</t>
  </si>
  <si>
    <t>11.01.2022 17:33:47</t>
  </si>
  <si>
    <t>KARAKUZU TR-1 35-17-M00466_9970083_56355927_56355927</t>
  </si>
  <si>
    <t>05.01.2022 18:07:39</t>
  </si>
  <si>
    <t>05.01.2022 19:49:45</t>
  </si>
  <si>
    <t>DM08/TR18 45-73-M00001_F_56402226_56402226</t>
  </si>
  <si>
    <t>02.01.2022 18:27:22</t>
  </si>
  <si>
    <t>02.01.2022 19:40:40</t>
  </si>
  <si>
    <t>K-122 35-01-K00122_911551857_911551857</t>
  </si>
  <si>
    <t>25.01.2022 10:35:39</t>
  </si>
  <si>
    <t>25.01.2022 11:05:06</t>
  </si>
  <si>
    <t>25.01.2022 17:04:00</t>
  </si>
  <si>
    <t>25.01.2022 17:42:07</t>
  </si>
  <si>
    <t>ÖDEMİŞ İM 35-15-A00001_DONANIMLI YEDEK M03_2058912</t>
  </si>
  <si>
    <t>23.01.2022 09:32:05</t>
  </si>
  <si>
    <t>23.01.2022 10:03:39</t>
  </si>
  <si>
    <t>KARABAĞ TR-3 35-31-L00131_35-31-L00131_2364008</t>
  </si>
  <si>
    <t>06.01.2022 14:11:39</t>
  </si>
  <si>
    <t>06.01.2022 15:59:05</t>
  </si>
  <si>
    <t>K-1051 35-04-K01051_35-04-K01051_2359897</t>
  </si>
  <si>
    <t>28.01.2022 09:36:51</t>
  </si>
  <si>
    <t>28.01.2022 14:36:57</t>
  </si>
  <si>
    <t>K-4237 35-03-K04237_910180260_910180260</t>
  </si>
  <si>
    <t>23.01.2022 19:07:24</t>
  </si>
  <si>
    <t>23.01.2022 20:15:19</t>
  </si>
  <si>
    <t>AŞAĞIÇOBANİSA TR-18 45-71-M00107_A_56384249_56384249</t>
  </si>
  <si>
    <t>21.01.2022 13:55:15</t>
  </si>
  <si>
    <t>21.01.2022 18:29:13</t>
  </si>
  <si>
    <t>KAYACIK TR-1 45-75-M00209__72373463_72373463</t>
  </si>
  <si>
    <t>25.01.2022 09:10:07</t>
  </si>
  <si>
    <t>25.01.2022 12:54:51</t>
  </si>
  <si>
    <t>25.01.2022 13:12:57</t>
  </si>
  <si>
    <t>25.01.2022 15:43:51</t>
  </si>
  <si>
    <t>09.01.2022 04:45:38</t>
  </si>
  <si>
    <t>09.01.2022 06:32:17</t>
  </si>
  <si>
    <t>DEMİRCİLİ DM 35-15-L00895_BENZİNLİK L06_2115250</t>
  </si>
  <si>
    <t>06.01.2022 10:03:25</t>
  </si>
  <si>
    <t>06.01.2022 11:40:38</t>
  </si>
  <si>
    <t>ARMUTLU TR-23 35-27-L00023_98721897_98721897</t>
  </si>
  <si>
    <t>06.01.2022 16:58:06</t>
  </si>
  <si>
    <t>06.01.2022 18:00:57</t>
  </si>
  <si>
    <t>25.01.2022 11:13:21</t>
  </si>
  <si>
    <t>25.01.2022 11:38:47</t>
  </si>
  <si>
    <t>25.01.2022 16:01:39</t>
  </si>
  <si>
    <t>25.01.2022 17:15:32</t>
  </si>
  <si>
    <t>AŞAĞICUMA DM 35-16-M00103_KAPLAN M01_72040417</t>
  </si>
  <si>
    <t>27.01.2022 14:59:36</t>
  </si>
  <si>
    <t>27.01.2022 18:21:12</t>
  </si>
  <si>
    <t>06.01.2022 13:03:17</t>
  </si>
  <si>
    <t>06.01.2022 13:04:25</t>
  </si>
  <si>
    <t>SASKO SİTESİ TR-1 35-21-L00211_953364092_953364092</t>
  </si>
  <si>
    <t>13.01.2022 07:57:24</t>
  </si>
  <si>
    <t>13.01.2022 18:13:19</t>
  </si>
  <si>
    <t>ULUCAK TM 35-28-A00002_ULUKENT-2 M17_2313763</t>
  </si>
  <si>
    <t>07.01.2022 01:03:03</t>
  </si>
  <si>
    <t>07.01.2022 01:07:30</t>
  </si>
  <si>
    <t>26.01.2022 23:33:05</t>
  </si>
  <si>
    <t>27.01.2022 02:10:10</t>
  </si>
  <si>
    <t>M-330 35-02-M00330_962693292_962693292</t>
  </si>
  <si>
    <t>10.01.2022 09:34:14</t>
  </si>
  <si>
    <t>10.01.2022 10:54:43</t>
  </si>
  <si>
    <t>08.01.2022 09:30:22</t>
  </si>
  <si>
    <t>08.01.2022 09:33:18</t>
  </si>
  <si>
    <t>DM-15/2 KEÇİLİKÖY 45-71-M00646_953211338_953211338</t>
  </si>
  <si>
    <t>04.01.2022 00:02:28</t>
  </si>
  <si>
    <t>04.01.2022 01:20:25</t>
  </si>
  <si>
    <t>K-1396 35-08-K01396_97641115_97641115</t>
  </si>
  <si>
    <t>11.01.2022 08:06:41</t>
  </si>
  <si>
    <t>11.01.2022 10:34:06</t>
  </si>
  <si>
    <t>K-1346 35-03-K01346_TRAFO-2 K03_41962511</t>
  </si>
  <si>
    <t>10.01.2022 09:01:18</t>
  </si>
  <si>
    <t>10.01.2022 19:52:28</t>
  </si>
  <si>
    <t>L-207 MERKEZTUR 35-18-L00207_9477545_56376214_56376214</t>
  </si>
  <si>
    <t>22.01.2022 10:46:00</t>
  </si>
  <si>
    <t>22.01.2022 12:44:47</t>
  </si>
  <si>
    <t>M-2824 35-03-M02824__83841832_83841832</t>
  </si>
  <si>
    <t>22.01.2022 15:33:08</t>
  </si>
  <si>
    <t>22.01.2022 16:41:36</t>
  </si>
  <si>
    <t>20.01.2022 11:22:40</t>
  </si>
  <si>
    <t>20.01.2022 11:23:20</t>
  </si>
  <si>
    <t>ÖZGÖRKEY KÖK 35-26-M00256_BEŞEVLER KUŞÇUBURUN M05_65969693</t>
  </si>
  <si>
    <t>05.01.2022 08:09:45</t>
  </si>
  <si>
    <t>05.01.2022 08:59:02</t>
  </si>
  <si>
    <t>K-4709 35-04-K04709_913155827_913155827</t>
  </si>
  <si>
    <t>16.01.2022 13:09:16</t>
  </si>
  <si>
    <t>16.01.2022 16:10:41</t>
  </si>
  <si>
    <t>20.01.2022 10:56:00</t>
  </si>
  <si>
    <t>20.01.2022 11:33:19</t>
  </si>
  <si>
    <t>TR-2/114 45-83-L00114__72374056_72374056</t>
  </si>
  <si>
    <t>17.01.2022 12:01:41</t>
  </si>
  <si>
    <t>17.01.2022 13:03:37</t>
  </si>
  <si>
    <t>İM-2/TR-21 SIĞACIK 35-14-L00301_956636785_956636785</t>
  </si>
  <si>
    <t>01.01.2022 18:13:13</t>
  </si>
  <si>
    <t>01.01.2022 20:11:01</t>
  </si>
  <si>
    <t>29.01.2022 01:42:32</t>
  </si>
  <si>
    <t>29.01.2022 06:54:51</t>
  </si>
  <si>
    <t>K-4419 35-01-K04419_911135862_911135862</t>
  </si>
  <si>
    <t>13.01.2022 11:11:54</t>
  </si>
  <si>
    <t>13.01.2022 11:58:01</t>
  </si>
  <si>
    <t>YAKAKÖY KÖK 45-75-M00067_TEPEKÖY M02_2324687</t>
  </si>
  <si>
    <t>14.01.2022 07:36:29</t>
  </si>
  <si>
    <t>14.01.2022 08:53:00</t>
  </si>
  <si>
    <t>YOĞURTÇULAR TR-1 35-26-M00777_35-26-M00777_2364269</t>
  </si>
  <si>
    <t>14.01.2022 18:40:00</t>
  </si>
  <si>
    <t>14.01.2022 19:45:10</t>
  </si>
  <si>
    <t>01.01.2022 17:41:09</t>
  </si>
  <si>
    <t>01.01.2022 18:36:01</t>
  </si>
  <si>
    <t>DM-2/TR-11 35-22-M00298_955287021_955287021</t>
  </si>
  <si>
    <t>28.01.2022 17:48:08</t>
  </si>
  <si>
    <t>28.01.2022 19:43:43</t>
  </si>
  <si>
    <t>K-1545 35-02-K01545_A_56380718_56380718</t>
  </si>
  <si>
    <t>12.01.2022 17:27:15</t>
  </si>
  <si>
    <t>12.01.2022 18:42:36</t>
  </si>
  <si>
    <t>TR-2/85 45-83-L00085_955154571_955154571</t>
  </si>
  <si>
    <t>17.01.2022 15:15:54</t>
  </si>
  <si>
    <t>17.01.2022 15:58:27</t>
  </si>
  <si>
    <t>17.01.2022 21:31:10</t>
  </si>
  <si>
    <t>17.01.2022 22:53:50</t>
  </si>
  <si>
    <t>14.01.2022 03:33:04</t>
  </si>
  <si>
    <t>14.01.2022 04:42:02</t>
  </si>
  <si>
    <t>15.01.2022 12:00:27</t>
  </si>
  <si>
    <t>15.01.2022 19:06:19</t>
  </si>
  <si>
    <t>YILMAZ TR-7 45-78-L00207__56389059_56389059</t>
  </si>
  <si>
    <t>29.01.2022 14:44:32</t>
  </si>
  <si>
    <t>29.01.2022 15:19:08</t>
  </si>
  <si>
    <t>17.01.2022 08:05:39</t>
  </si>
  <si>
    <t>17.01.2022 09:05:36</t>
  </si>
  <si>
    <t>22.01.2022 05:00:00</t>
  </si>
  <si>
    <t>22.01.2022 12:57:35</t>
  </si>
  <si>
    <t>EBSO TM 35-09-A00001_EBSO-20 K49_2312303</t>
  </si>
  <si>
    <t>27.01.2022 17:09:06</t>
  </si>
  <si>
    <t>27.01.2022 18:54:10</t>
  </si>
  <si>
    <t>TR-1-2/3 ÖĞRETMEN EVİ KABİN 35-20-L00011_955202711_955202711</t>
  </si>
  <si>
    <t>11.01.2022 10:40:57</t>
  </si>
  <si>
    <t>11.01.2022 12:45:37</t>
  </si>
  <si>
    <t>K-4681 35-09-K04681_B_60982849_60982849</t>
  </si>
  <si>
    <t>06.01.2022 18:13:15</t>
  </si>
  <si>
    <t>06.01.2022 19:21:51</t>
  </si>
  <si>
    <t>M-3401(YATIRIM REZERVE) 35-03-M03401_910216108_910216108</t>
  </si>
  <si>
    <t>24.01.2022 12:50:33</t>
  </si>
  <si>
    <t>24.01.2022 16:29:02</t>
  </si>
  <si>
    <t>K-1860 35-09-K01860_D_56378626_56378626</t>
  </si>
  <si>
    <t>25.01.2022 08:43:50</t>
  </si>
  <si>
    <t>25.01.2022 10:32:36</t>
  </si>
  <si>
    <t>TR-2/106 45-83-L00106_955145370_955145370</t>
  </si>
  <si>
    <t>14.01.2022 13:43:06</t>
  </si>
  <si>
    <t>14.01.2022 14:45:34</t>
  </si>
  <si>
    <t>K-3388 35-04-K03388_H H-8_5901651</t>
  </si>
  <si>
    <t>01.01.2022 14:36:26</t>
  </si>
  <si>
    <t>01.01.2022 22:36:10</t>
  </si>
  <si>
    <t>KIRKAĞAÇ DM 45-76-M00043_GELENBE M03_72247570</t>
  </si>
  <si>
    <t>29.01.2022 12:08:36</t>
  </si>
  <si>
    <t>29.01.2022 12:12:00</t>
  </si>
  <si>
    <t>EŞEN TR-1 35-22-M00225_955261172_955261172</t>
  </si>
  <si>
    <t>20.01.2022 19:27:57</t>
  </si>
  <si>
    <t>20.01.2022 21:29:37</t>
  </si>
  <si>
    <t>MURADİYE DM-5/4 45-71-M02161_953246863_953246863</t>
  </si>
  <si>
    <t>09.01.2022 16:50:34</t>
  </si>
  <si>
    <t>09.01.2022 17:50:18</t>
  </si>
  <si>
    <t>SOMA TR-8/1 45-82-M00085_945540315_945540315</t>
  </si>
  <si>
    <t>26.01.2022 12:42:33</t>
  </si>
  <si>
    <t>26.01.2022 13:33:22</t>
  </si>
  <si>
    <t>TR-1-5/2A 35-20-L00286_10843211_56360084_56360084</t>
  </si>
  <si>
    <t>22.01.2022 18:37:27</t>
  </si>
  <si>
    <t>22.01.2022 22:58:32</t>
  </si>
  <si>
    <t>ANADOLU İM 35-02-A00001_SAKARYA K30_2308446</t>
  </si>
  <si>
    <t>28.01.2022 12:47:00</t>
  </si>
  <si>
    <t>28.01.2022 14:23:00</t>
  </si>
  <si>
    <t>YENİ ŞAKRAN TR-3 35-17-M00203_B_56356106_56356106</t>
  </si>
  <si>
    <t>12.01.2022 22:41:14</t>
  </si>
  <si>
    <t>12.01.2022 23:16:57</t>
  </si>
  <si>
    <t>M-292 OĞLANANASI HAVUZ TR 35-22-M00643_C_56356844_56356844</t>
  </si>
  <si>
    <t>25.01.2022 17:51:53</t>
  </si>
  <si>
    <t>25.01.2022 19:18:18</t>
  </si>
  <si>
    <t>L-476 MAMURBABA YENİ KABİN 35-18-L00476_950466105_950466105</t>
  </si>
  <si>
    <t>26.01.2022 15:33:57</t>
  </si>
  <si>
    <t>26.01.2022 19:08:55</t>
  </si>
  <si>
    <t>MORDOĞAN YUVAM SİTESİ TR 35-21-L00167_A A1B_5760308</t>
  </si>
  <si>
    <t>19.01.2022 12:16:38</t>
  </si>
  <si>
    <t>19.01.2022 15:29:20</t>
  </si>
  <si>
    <t>ZEYTİNALANI  TR-117 35-19-L00117_956665138_956665138</t>
  </si>
  <si>
    <t>26.01.2022 18:50:25</t>
  </si>
  <si>
    <t>26.01.2022 20:55:09</t>
  </si>
  <si>
    <t>YENİOSMANİYE TR-1 45-80-M00143_45-80-M00143_2365782</t>
  </si>
  <si>
    <t>30.01.2022 14:56:26</t>
  </si>
  <si>
    <t>30.01.2022 15:54:16</t>
  </si>
  <si>
    <t>TR-2/85 45-83-L00085_955155675_955155675</t>
  </si>
  <si>
    <t>12.01.2022 19:55:00</t>
  </si>
  <si>
    <t>12.01.2022 20:37:53</t>
  </si>
  <si>
    <t>SÜTÇÜLER TR-2 35-27-M00406_913826632_913826632</t>
  </si>
  <si>
    <t>19.01.2022 14:42:20</t>
  </si>
  <si>
    <t>19.01.2022 17:53:06</t>
  </si>
  <si>
    <t>EĞLENHOCA DM 35-21-M00013_ALAÇATI-3 (KARABURUN GIS TM) M09_72178742</t>
  </si>
  <si>
    <t>27.01.2022 09:13:02</t>
  </si>
  <si>
    <t>27.01.2022 18:26:06</t>
  </si>
  <si>
    <t>21.01.2022 18:09:23</t>
  </si>
  <si>
    <t>21.01.2022 19:10:30</t>
  </si>
  <si>
    <t>K-870 35-02-K00870_912638352_912638352</t>
  </si>
  <si>
    <t>03.01.2022 18:39:11</t>
  </si>
  <si>
    <t>03.01.2022 20:22:48</t>
  </si>
  <si>
    <t>K-4105 35-08-K04105_35-08-K04105_42010091</t>
  </si>
  <si>
    <t>05.01.2022 10:14:34</t>
  </si>
  <si>
    <t>05.01.2022 10:40:58</t>
  </si>
  <si>
    <t>07.01.2022 14:48:22</t>
  </si>
  <si>
    <t>07.01.2022 21:43:35</t>
  </si>
  <si>
    <t>YENİFOÇA TR-53 35-23-M00053_950421193_950421193</t>
  </si>
  <si>
    <t>29.01.2022 11:59:57</t>
  </si>
  <si>
    <t>29.01.2022 13:02:24</t>
  </si>
  <si>
    <t>K-777 35-02-K00777_910257094_910257094</t>
  </si>
  <si>
    <t>23.01.2022 20:45:14</t>
  </si>
  <si>
    <t>23.01.2022 22:02:40</t>
  </si>
  <si>
    <t>KIRCALAR TR-1 35-24-M00069_A_65550548_65550548</t>
  </si>
  <si>
    <t>27.01.2022 11:19:43</t>
  </si>
  <si>
    <t>27.01.2022 12:37:51</t>
  </si>
  <si>
    <t>29.01.2022 16:46:00</t>
  </si>
  <si>
    <t>29.01.2022 19:31:29</t>
  </si>
  <si>
    <t>25.01.2022 13:26:55</t>
  </si>
  <si>
    <t>25.01.2022 16:02:09</t>
  </si>
  <si>
    <t>ÇATALKAYA KÖYÜ TR-1 35-21-L00171_953367242_953367242</t>
  </si>
  <si>
    <t>26.01.2022 21:08:35</t>
  </si>
  <si>
    <t>26.01.2022 22:42:18</t>
  </si>
  <si>
    <t>NALDÖKEN TR-1 45-82-M00198_45-82-M00198_2347679</t>
  </si>
  <si>
    <t>13.01.2022 03:31:00</t>
  </si>
  <si>
    <t>13.01.2022 08:24:59</t>
  </si>
  <si>
    <t>TR-5 35-31-L00005_956594122_956594122</t>
  </si>
  <si>
    <t>14.01.2022 07:59:32</t>
  </si>
  <si>
    <t>14.01.2022 12:00:38</t>
  </si>
  <si>
    <t>24.01.2022 21:36:48</t>
  </si>
  <si>
    <t>24.01.2022 23:35:52</t>
  </si>
  <si>
    <t>DM-20/16 45-71-M00600_95001283715_95001283715</t>
  </si>
  <si>
    <t>01.01.2022 09:21:46</t>
  </si>
  <si>
    <t>01.01.2022 10:21:00</t>
  </si>
  <si>
    <t>13.01.2022 05:14:36</t>
  </si>
  <si>
    <t>13.01.2022 07:25:02</t>
  </si>
  <si>
    <t>YENİFOÇA TR-38 35-23-M00038_A a1b_42106526</t>
  </si>
  <si>
    <t>14.01.2022 08:29:45</t>
  </si>
  <si>
    <t>14.01.2022 10:20:45</t>
  </si>
  <si>
    <t>14.01.2022 15:12:29</t>
  </si>
  <si>
    <t>14.01.2022 16:37:06</t>
  </si>
  <si>
    <t>K-299 35-02-K00299_A_56366219_56366219</t>
  </si>
  <si>
    <t>28.01.2022 19:38:08</t>
  </si>
  <si>
    <t>28.01.2022 20:54:15</t>
  </si>
  <si>
    <t>SÜLEYMANLI KÖK 45-72-L00299_SÜLEYMANLI PETROL TR KUZEY SAĞ ÇIKIŞI L04_2105417</t>
  </si>
  <si>
    <t>13.01.2022 05:58:30</t>
  </si>
  <si>
    <t>13.01.2022 06:38:05</t>
  </si>
  <si>
    <t>K-2377 35-08-K02377_35-08-K02377_41984556</t>
  </si>
  <si>
    <t>16.01.2022 20:24:40</t>
  </si>
  <si>
    <t>17.01.2022 06:10:20</t>
  </si>
  <si>
    <t>BAŞARAN TR-5 35-31-L00074_47942817_56370820_56370820</t>
  </si>
  <si>
    <t>21.01.2022 20:50:00</t>
  </si>
  <si>
    <t>21.01.2022 22:36:20</t>
  </si>
  <si>
    <t>M-1302 35-09-M01302_913622240_913622240</t>
  </si>
  <si>
    <t>14.01.2022 09:03:13</t>
  </si>
  <si>
    <t>14.01.2022 12:53:29</t>
  </si>
  <si>
    <t>KOYUNDERE TR-12 35-28-M00161_6283329_56366152_56366152</t>
  </si>
  <si>
    <t>14.01.2022 20:31:19</t>
  </si>
  <si>
    <t>14.01.2022 21:18:32</t>
  </si>
  <si>
    <t>26.01.2022 20:04:57</t>
  </si>
  <si>
    <t>26.01.2022 21:34:34</t>
  </si>
  <si>
    <t>FOÇA TR-23 35-23-L00023_35-23-L00023_72148741</t>
  </si>
  <si>
    <t>16.01.2022 19:35:16</t>
  </si>
  <si>
    <t>16.01.2022 21:21:42</t>
  </si>
  <si>
    <t>MURADİYE TR-3/B 45-71-M00206_B_60984099_60984099</t>
  </si>
  <si>
    <t>14.01.2022 19:36:44</t>
  </si>
  <si>
    <t>15.01.2022 00:53:31</t>
  </si>
  <si>
    <t>K-3647 35-07-K03647_913132727_913132727</t>
  </si>
  <si>
    <t>24.01.2022 20:28:37</t>
  </si>
  <si>
    <t>24.01.2022 21:54:59</t>
  </si>
  <si>
    <t>27.01.2022 09:50:00</t>
  </si>
  <si>
    <t>27.01.2022 11:16:09</t>
  </si>
  <si>
    <t>K-4832 35-01-K04832__72410840_72410840</t>
  </si>
  <si>
    <t>21.01.2022 19:15:56</t>
  </si>
  <si>
    <t>21.01.2022 20:09:01</t>
  </si>
  <si>
    <t>25.01.2022 23:57:21</t>
  </si>
  <si>
    <t>26.01.2022 00:45:24</t>
  </si>
  <si>
    <t>27.01.2022 09:23:00</t>
  </si>
  <si>
    <t>27.01.2022 11:55:18</t>
  </si>
  <si>
    <t>ASARLIK TR-14 KÖK 35-28-M00168_D d3b_5798541</t>
  </si>
  <si>
    <t>06.01.2022 19:45:52</t>
  </si>
  <si>
    <t>06.01.2022 21:07:30</t>
  </si>
  <si>
    <t>01.01.2022 08:24:50</t>
  </si>
  <si>
    <t>01.01.2022 11:58:59</t>
  </si>
  <si>
    <t>K-240 35-01-K00240_911465407_911465407</t>
  </si>
  <si>
    <t>08.01.2022 13:24:32</t>
  </si>
  <si>
    <t>08.01.2022 14:58:08</t>
  </si>
  <si>
    <t>12.01.2022 21:29:09</t>
  </si>
  <si>
    <t>12.01.2022 22:03:54</t>
  </si>
  <si>
    <t>ÇAVULLAR KÖYÜ TR-1 45-86-M00239_45-86-M00239_2364122</t>
  </si>
  <si>
    <t>17.01.2022 09:27:17</t>
  </si>
  <si>
    <t>17.01.2022 17:43:14</t>
  </si>
  <si>
    <t>11.01.2022 09:33:54</t>
  </si>
  <si>
    <t>11.01.2022 10:04:39</t>
  </si>
  <si>
    <t>18.01.2022 23:59:25</t>
  </si>
  <si>
    <t>19.01.2022 02:38:14</t>
  </si>
  <si>
    <t>SEYREK TR-7 KÖK 35-28-M00379_HatBaşıAyırıcı_65679902 M04_65679902</t>
  </si>
  <si>
    <t>21.01.2022 15:22:38</t>
  </si>
  <si>
    <t>21.01.2022 17:03:17</t>
  </si>
  <si>
    <t>MURADİYE ORTA ÖLÇEKLİ SANAYİ TR-4 45-71-M00222_45-71-M00222_66222974</t>
  </si>
  <si>
    <t>29.01.2022 21:11:06</t>
  </si>
  <si>
    <t>29.01.2022 23:42:25</t>
  </si>
  <si>
    <t>12.01.2022 20:28:14</t>
  </si>
  <si>
    <t>12.01.2022 21:42:00</t>
  </si>
  <si>
    <t>GÖKÇEN DM 35-29-M00123_HatBaşıAyırıcı_53133193 M03_53133193</t>
  </si>
  <si>
    <t>08.01.2022 17:31:01</t>
  </si>
  <si>
    <t>08.01.2022 21:27:44</t>
  </si>
  <si>
    <t>ÇUKURALTI M-12 35-25-M00058_955267327_955267327</t>
  </si>
  <si>
    <t>10.01.2022 16:35:21</t>
  </si>
  <si>
    <t>10.01.2022 18:16:57</t>
  </si>
  <si>
    <t>İM-1/TR-2 (TR-64) 35-14-M00308_956658846_956658846</t>
  </si>
  <si>
    <t>19.01.2022 10:48:04</t>
  </si>
  <si>
    <t>19.01.2022 11:32:22</t>
  </si>
  <si>
    <t>PINAR YAPI SİTESİ 35-30-M00346_955328918_955328918</t>
  </si>
  <si>
    <t>23.01.2022 18:01:39</t>
  </si>
  <si>
    <t>23.01.2022 19:15:07</t>
  </si>
  <si>
    <t>K-37 35-04-K00037_912477486_912477486</t>
  </si>
  <si>
    <t>29.01.2022 17:27:34</t>
  </si>
  <si>
    <t>29.01.2022 20:37:01</t>
  </si>
  <si>
    <t>HASAN VARLIK 35-26-M00535_956630905_956630905</t>
  </si>
  <si>
    <t>17.01.2022 15:41:56</t>
  </si>
  <si>
    <t>17.01.2022 17:04:55</t>
  </si>
  <si>
    <t>M-2745 35-01-M02745_A_56373909_56373909</t>
  </si>
  <si>
    <t>21.01.2022 22:16:47</t>
  </si>
  <si>
    <t>21.01.2022 23:28:10</t>
  </si>
  <si>
    <t>TR-1/64 DM 45-72-M00064_TR/68-67-69 M19_66485028</t>
  </si>
  <si>
    <t>15.01.2022 09:01:36</t>
  </si>
  <si>
    <t>15.01.2022 17:31:19</t>
  </si>
  <si>
    <t>SAKARLI KÖK 45-76-M00046_BADEMLİ M02_72214544</t>
  </si>
  <si>
    <t>17.01.2022 09:07:22</t>
  </si>
  <si>
    <t>17.01.2022 09:09:46</t>
  </si>
  <si>
    <t>L-208 35-18-L00208_950451837_950451837</t>
  </si>
  <si>
    <t>04.01.2022 10:55:50</t>
  </si>
  <si>
    <t>04.01.2022 17:24:19</t>
  </si>
  <si>
    <t>TR-326 35-19-L00349_947694121_947694121</t>
  </si>
  <si>
    <t>10.01.2022 12:22:19</t>
  </si>
  <si>
    <t>10.01.2022 19:11:33</t>
  </si>
  <si>
    <t>MURADİYE TR-2/B (23 NİSAN PARKI) 45-71-M01852_953220962_953220962</t>
  </si>
  <si>
    <t>22.01.2022 16:09:38</t>
  </si>
  <si>
    <t>22.01.2022 22:34:38</t>
  </si>
  <si>
    <t>ASARLIK TR-4 35-28-M00179_11025557_56378845_56378845</t>
  </si>
  <si>
    <t>02.01.2022 08:29:00</t>
  </si>
  <si>
    <t>02.01.2022 14:57:28</t>
  </si>
  <si>
    <t>TR-27 35-19-L00027_C_65499713_65499713</t>
  </si>
  <si>
    <t>29.01.2022 12:56:04</t>
  </si>
  <si>
    <t>29.01.2022 14:40:25</t>
  </si>
  <si>
    <t>16.01.2022 11:31:37</t>
  </si>
  <si>
    <t>16.01.2022 11:32:06</t>
  </si>
  <si>
    <t>TR-35 35-26-M00035_95001294996_95001294996</t>
  </si>
  <si>
    <t>23.01.2022 19:18:22</t>
  </si>
  <si>
    <t>23.01.2022 20:14:36</t>
  </si>
  <si>
    <t>ALMAK TM 35-17-A00003_KAREL-2 M34_2307158</t>
  </si>
  <si>
    <t>18.01.2022 16:15:24</t>
  </si>
  <si>
    <t>18.01.2022 16:17:35</t>
  </si>
  <si>
    <t>M-2774 35-02-M02774_35-02-M02774_81733276</t>
  </si>
  <si>
    <t>11.01.2022 14:23:14</t>
  </si>
  <si>
    <t>11.01.2022 17:46:18</t>
  </si>
  <si>
    <t>K-4847 35-01-K04847__72410584_72410584</t>
  </si>
  <si>
    <t>07.01.2022 18:02:05</t>
  </si>
  <si>
    <t>07.01.2022 20:37:37</t>
  </si>
  <si>
    <t>22.01.2022 07:25:59</t>
  </si>
  <si>
    <t>22.01.2022 09:00:07</t>
  </si>
  <si>
    <t>SARUHANLI DM 45-80-M00001_HACIRAHMANLI M13_2086516</t>
  </si>
  <si>
    <t>22.01.2022 17:38:34</t>
  </si>
  <si>
    <t>22.01.2022 18:07:30</t>
  </si>
  <si>
    <t>TM-1-2/5 ZEYTİNLİK 35-20-L00009_DIREK TIPI TRAFO HUCRESI H01_2047371</t>
  </si>
  <si>
    <t>24.01.2022 09:39:43</t>
  </si>
  <si>
    <t>24.01.2022 17:08:22</t>
  </si>
  <si>
    <t>GÜLBAHÇE TR-17 (TR-279) 35-19-L00279_35-19-L00279_49091885</t>
  </si>
  <si>
    <t>06.01.2022 22:54:43</t>
  </si>
  <si>
    <t>06.01.2022 23:22:14</t>
  </si>
  <si>
    <t>24.01.2022 14:26:54</t>
  </si>
  <si>
    <t>24.01.2022 18:11:25</t>
  </si>
  <si>
    <t>K-1786 35-01-K01786_911008914_911008914</t>
  </si>
  <si>
    <t>24.01.2022 17:11:45</t>
  </si>
  <si>
    <t>24.01.2022 20:29:12</t>
  </si>
  <si>
    <t>KAPANCI TR-3 45-78-L00382_953290996_953290996</t>
  </si>
  <si>
    <t>28.01.2022 11:27:55</t>
  </si>
  <si>
    <t>28.01.2022 19:50:35</t>
  </si>
  <si>
    <t>BERGAMA TM 35-16-A00004_KINIK-2 M19_2314379</t>
  </si>
  <si>
    <t>18.01.2022 07:23:00</t>
  </si>
  <si>
    <t>18.01.2022 07:28:00</t>
  </si>
  <si>
    <t>TR-27 35-15-L00027_950364606_950364606</t>
  </si>
  <si>
    <t>24.01.2022 18:32:05</t>
  </si>
  <si>
    <t>24.01.2022 21:48:54</t>
  </si>
  <si>
    <t>DM-2/TR-25 35-26-M01353_A_60984605_60984605</t>
  </si>
  <si>
    <t>10.01.2022 10:28:00</t>
  </si>
  <si>
    <t>10.01.2022 10:53:20</t>
  </si>
  <si>
    <t>K-1302 35-08-K01302_K-4004 K03_42456243</t>
  </si>
  <si>
    <t>24.01.2022 15:49:57</t>
  </si>
  <si>
    <t>24.01.2022 19:43:25</t>
  </si>
  <si>
    <t>TR-40 45-77-L00040_945490252_945490252</t>
  </si>
  <si>
    <t>01.01.2022 11:32:05</t>
  </si>
  <si>
    <t>01.01.2022 13:17:57</t>
  </si>
  <si>
    <t>KUŞÇUBURUN-1 35-26-M00536_35-26-M00536_2362206</t>
  </si>
  <si>
    <t>12.01.2022 19:14:51</t>
  </si>
  <si>
    <t>12.01.2022 23:40:51</t>
  </si>
  <si>
    <t>M-2744 35-02-M02744_C_56364455_56364455</t>
  </si>
  <si>
    <t>13.01.2022 21:50:26</t>
  </si>
  <si>
    <t>13.01.2022 22:50:27</t>
  </si>
  <si>
    <t>TARIMSAL SULAMA TR-73 45-85-L00121_45-85-L00121_2375268</t>
  </si>
  <si>
    <t>10.01.2022 14:56:00</t>
  </si>
  <si>
    <t>10.01.2022 17:54:15</t>
  </si>
  <si>
    <t>ÇUKURALTI M-18 35-25-M00066_C_56369778_56369778</t>
  </si>
  <si>
    <t>12.01.2022 13:40:19</t>
  </si>
  <si>
    <t>12.01.2022 17:57:34</t>
  </si>
  <si>
    <t>K-996 35-02-K00996_B_56375903_56375903</t>
  </si>
  <si>
    <t>27.01.2022 08:46:23</t>
  </si>
  <si>
    <t>27.01.2022 09:35:47</t>
  </si>
  <si>
    <t>SAKIPAĞA KÖK 35-28-M00605_DSİ-EGELİM (USLU DM) M03_66565821</t>
  </si>
  <si>
    <t>08.01.2022 10:16:49</t>
  </si>
  <si>
    <t>08.01.2022 13:02:16</t>
  </si>
  <si>
    <t>DM-19/02A 45-71-M02184_SPEK ELEKTRONİK O-02 DİREK M05_65995475</t>
  </si>
  <si>
    <t>18.01.2022 06:53:45</t>
  </si>
  <si>
    <t>18.01.2022 07:31:21</t>
  </si>
  <si>
    <t>KESİKKÖY TR-2 35-28-M00334__75604517_75604517</t>
  </si>
  <si>
    <t>27.01.2022 03:37:58</t>
  </si>
  <si>
    <t>27.01.2022 11:57:41</t>
  </si>
  <si>
    <t>VEDAT FİLİZ SLM 35-26-M00730_7381895_56359917_56359917</t>
  </si>
  <si>
    <t>13.01.2022 12:19:26</t>
  </si>
  <si>
    <t>13.01.2022 13:46:27</t>
  </si>
  <si>
    <t>HARMANDALI DM-3 (M-211) 35-09-M00211_M-2781 M03_45384026</t>
  </si>
  <si>
    <t>13.01.2022 23:03:05</t>
  </si>
  <si>
    <t>13.01.2022 23:09:21</t>
  </si>
  <si>
    <t>TR-129 35-19-L00129_95001346665_95001346665</t>
  </si>
  <si>
    <t>20.01.2022 07:52:49</t>
  </si>
  <si>
    <t>20.01.2022 11:06:20</t>
  </si>
  <si>
    <t>K-765 35-01-K00765_TRAFO K03_61213159</t>
  </si>
  <si>
    <t>26.01.2022 09:06:18</t>
  </si>
  <si>
    <t>26.01.2022 15:00:56</t>
  </si>
  <si>
    <t>TİRE İM-DM-1 35-29-A00001_GÖKÇEN SULAMA M26_2059026</t>
  </si>
  <si>
    <t>09.01.2022 15:44:03</t>
  </si>
  <si>
    <t>09.01.2022 15:50:14</t>
  </si>
  <si>
    <t>K-442 35-01-K00442_911757557_911757557</t>
  </si>
  <si>
    <t>18.01.2022 11:14:52</t>
  </si>
  <si>
    <t>18.01.2022 12:40:17</t>
  </si>
  <si>
    <t>19.01.2022 09:10:08</t>
  </si>
  <si>
    <t>19.01.2022 16:55:51</t>
  </si>
  <si>
    <t>PİYALE TM 35-02-A00007_PİYALE-25 K36_2063609</t>
  </si>
  <si>
    <t>07.01.2022 03:10:57</t>
  </si>
  <si>
    <t>BEYDERE KÖK 45-71-M00128_HatBaşıAyırıcı_53135144 M07_53135144</t>
  </si>
  <si>
    <t>13.01.2022 09:09:11</t>
  </si>
  <si>
    <t>13.01.2022 23:58:22</t>
  </si>
  <si>
    <t>K-426 35-07-K00426_TRAFO K04_2051703</t>
  </si>
  <si>
    <t>20.01.2022 08:57:19</t>
  </si>
  <si>
    <t>20.01.2022 09:45:37</t>
  </si>
  <si>
    <t>GÜLBAHÇE TR-278 35-19-L00278_956670419_956670419</t>
  </si>
  <si>
    <t>07.01.2022 06:58:55</t>
  </si>
  <si>
    <t>07.01.2022 14:09:01</t>
  </si>
  <si>
    <t>EŞREFPAŞA İM 35-01-A00002_TR-3 10.5 K22_2045939</t>
  </si>
  <si>
    <t>12.01.2022 02:03:09</t>
  </si>
  <si>
    <t>12.01.2022 02:06:19</t>
  </si>
  <si>
    <t>K-3814 35-02-K03814_C_56364524_56364524</t>
  </si>
  <si>
    <t>25.01.2022 09:28:16</t>
  </si>
  <si>
    <t>25.01.2022 11:16:47</t>
  </si>
  <si>
    <t>13.01.2022 13:17:53</t>
  </si>
  <si>
    <t>13.01.2022 19:24:56</t>
  </si>
  <si>
    <t>GERELİ KÖYÜ KAVAKKUYU TR 4 35-15-M00221_DIREK TIPI TRAFO HUCRESI H01_2043190</t>
  </si>
  <si>
    <t>09.01.2022 09:20:03</t>
  </si>
  <si>
    <t>09.01.2022 12:28:05</t>
  </si>
  <si>
    <t>ULUKENT DM-3/34 35-28-M00034_953382828_953382828</t>
  </si>
  <si>
    <t>25.01.2022 15:35:00</t>
  </si>
  <si>
    <t>25.01.2022 18:21:56</t>
  </si>
  <si>
    <t>ÇANDARLI DM-TR-20 35-30-M00020_955322136_955322136</t>
  </si>
  <si>
    <t>31.01.2022 09:57:00</t>
  </si>
  <si>
    <t>31.01.2022 15:35:02</t>
  </si>
  <si>
    <t>KENDİRLİK TR-1 45-84-L00171_7207718_56386641_56386641</t>
  </si>
  <si>
    <t>18.01.2022 17:25:00</t>
  </si>
  <si>
    <t>18.01.2022 21:43:59</t>
  </si>
  <si>
    <t>DM-13/20 (HAFSA SULTAN CAMİİ YANI) 45-71-M00334_B_56403370_56403370</t>
  </si>
  <si>
    <t>10.01.2022 13:03:46</t>
  </si>
  <si>
    <t>10.01.2022 15:29:29</t>
  </si>
  <si>
    <t>L-280 35-18-L00280_950438256_950438256</t>
  </si>
  <si>
    <t>06.01.2022 14:28:37</t>
  </si>
  <si>
    <t>06.01.2022 15:59:54</t>
  </si>
  <si>
    <t>K-847 35-01-K00847__79812630_79812630</t>
  </si>
  <si>
    <t>15.01.2022 07:47:44</t>
  </si>
  <si>
    <t>15.01.2022 09:41:09</t>
  </si>
  <si>
    <t>DM-3/03 (TOZKOPARAN) 45-71-M00115_953218526_953218526</t>
  </si>
  <si>
    <t>01.01.2022 17:12:00</t>
  </si>
  <si>
    <t>01.01.2022 18:17:35</t>
  </si>
  <si>
    <t>YUKARIBEY DM (TR-3) 35-16-M00866_HatBaşıAyırıcı_53140756 M05_53140756</t>
  </si>
  <si>
    <t>12.01.2022 11:59:03</t>
  </si>
  <si>
    <t>12.01.2022 19:29:13</t>
  </si>
  <si>
    <t>23.01.2022 14:53:34</t>
  </si>
  <si>
    <t>23.01.2022 20:33:50</t>
  </si>
  <si>
    <t>K-1464 35-09-K01464_912139101_912139101</t>
  </si>
  <si>
    <t>17.01.2022 20:01:31</t>
  </si>
  <si>
    <t>17.01.2022 21:04:05</t>
  </si>
  <si>
    <t>TAŞLIYATAK TR-6 35-31-L00342_47890155_56393745_56393745</t>
  </si>
  <si>
    <t>14.01.2022 00:42:26</t>
  </si>
  <si>
    <t>14.01.2022 05:33:40</t>
  </si>
  <si>
    <t>16.01.2022 00:59:28</t>
  </si>
  <si>
    <t>16.01.2022 01:09:42</t>
  </si>
  <si>
    <t>K-1391 35-01-K01391_C_56364431_56364431</t>
  </si>
  <si>
    <t>16.01.2022 22:48:30</t>
  </si>
  <si>
    <t>17.01.2022 00:38:57</t>
  </si>
  <si>
    <t>TR-1-2/3 ÖĞRETMEN EVİ KABİN 35-20-L00011_955203183_955203183</t>
  </si>
  <si>
    <t>29.01.2022 18:43:51</t>
  </si>
  <si>
    <t>29.01.2022 20:07:48</t>
  </si>
  <si>
    <t>K-1390 35-01-K01390_911371738_911371738</t>
  </si>
  <si>
    <t>04.01.2022 20:13:50</t>
  </si>
  <si>
    <t>05.01.2022 01:25:38</t>
  </si>
  <si>
    <t>ILICA GIS TM 35-07-A00002_ILICA-1 K01_2056192</t>
  </si>
  <si>
    <t>28.01.2022 11:10:00</t>
  </si>
  <si>
    <t>28.01.2022 12:31:44</t>
  </si>
  <si>
    <t>K-288 35-04-K00288_98336894_98336894</t>
  </si>
  <si>
    <t>18.01.2022 07:57:06</t>
  </si>
  <si>
    <t>18.01.2022 10:52:08</t>
  </si>
  <si>
    <t>K-3771 35-08-K03771_965833050_965833050</t>
  </si>
  <si>
    <t>04.01.2022 14:52:42</t>
  </si>
  <si>
    <t>04.01.2022 17:07:38</t>
  </si>
  <si>
    <t>IŞIKLAR KÖK-1 45-82-M00134_IŞIKLAR-1 M03_72198805</t>
  </si>
  <si>
    <t>23.01.2022 14:09:46</t>
  </si>
  <si>
    <t>23.01.2022 14:37:02</t>
  </si>
  <si>
    <t>K-4375 35-04-K04375_953084588_953084588</t>
  </si>
  <si>
    <t>31.01.2022 17:26:01</t>
  </si>
  <si>
    <t>31.01.2022 18:17:51</t>
  </si>
  <si>
    <t>BAYINDIR İM 35-20-A00001_CANLI L09_2313515</t>
  </si>
  <si>
    <t>13.01.2022 12:09:46</t>
  </si>
  <si>
    <t>13.01.2022 14:14:31</t>
  </si>
  <si>
    <t>L-400 35-18-L00400_950459371_950459371</t>
  </si>
  <si>
    <t>03.01.2022 08:41:33</t>
  </si>
  <si>
    <t>03.01.2022 10:35:09</t>
  </si>
  <si>
    <t>K-1303 35-08-K01303_97522374_97522374</t>
  </si>
  <si>
    <t>18.01.2022 15:33:05</t>
  </si>
  <si>
    <t>ULUKENT DM-1/11 35-28-M00569_8264902 k3_5885224</t>
  </si>
  <si>
    <t>12.01.2022 08:35:10</t>
  </si>
  <si>
    <t>12.01.2022 10:57:34</t>
  </si>
  <si>
    <t>TR-2 35-27-M00002_99017208_99017208</t>
  </si>
  <si>
    <t>20.01.2022 14:01:20</t>
  </si>
  <si>
    <t>20.01.2022 18:21:25</t>
  </si>
  <si>
    <t>K-3747 35-07-K03747_K-4661 K02_48429523</t>
  </si>
  <si>
    <t>18.01.2022 01:59:00</t>
  </si>
  <si>
    <t>18.01.2022 02:03:34</t>
  </si>
  <si>
    <t>K-855 35-01-K00855_912217402_912217402</t>
  </si>
  <si>
    <t>24.01.2022 16:33:48</t>
  </si>
  <si>
    <t>25.01.2022 00:19:12</t>
  </si>
  <si>
    <t>MURADİYE TR-3 45-71-M02147_95000157715_95000157715</t>
  </si>
  <si>
    <t>29.01.2022 10:48:49</t>
  </si>
  <si>
    <t>29.01.2022 11:53:20</t>
  </si>
  <si>
    <t>13.01.2022 15:43:49</t>
  </si>
  <si>
    <t>13.01.2022 17:14:54</t>
  </si>
  <si>
    <t>K-122 35-01-K00122__72410527_72410527</t>
  </si>
  <si>
    <t>27.01.2022 12:19:52</t>
  </si>
  <si>
    <t>27.01.2022 16:00:04</t>
  </si>
  <si>
    <t>M-3095(YATIRIM REZERVE) 35-07-M03095_D_56384977_56384977</t>
  </si>
  <si>
    <t>11.01.2022 14:49:18</t>
  </si>
  <si>
    <t>11.01.2022 16:17:37</t>
  </si>
  <si>
    <t>DUĞLA TR-1 45-82-M00190_945549822_945549822</t>
  </si>
  <si>
    <t>05.01.2022 18:52:31</t>
  </si>
  <si>
    <t>05.01.2022 22:19:40</t>
  </si>
  <si>
    <t>SALİHLİ TM 45-78-A00004_YILMAZ DM-1 M12_2054896</t>
  </si>
  <si>
    <t>10.01.2022 10:59:50</t>
  </si>
  <si>
    <t>10.01.2022 11:18:52</t>
  </si>
  <si>
    <t>ÇUKURALTI M-14 35-25-M00060_ÇUKURALTI M-13 ÇAMLIK KÖK M01_72123852</t>
  </si>
  <si>
    <t>08.01.2022 10:17:07</t>
  </si>
  <si>
    <t>08.01.2022 13:16:32</t>
  </si>
  <si>
    <t>K-4383 35-02-K04383_A_60983525_60983525</t>
  </si>
  <si>
    <t>13.01.2022 13:16:14</t>
  </si>
  <si>
    <t>13.01.2022 15:00:37</t>
  </si>
  <si>
    <t>M-1597 35-22-M00150_35-22-M00150_72141006</t>
  </si>
  <si>
    <t>12.01.2022 18:46:05</t>
  </si>
  <si>
    <t>12.01.2022 19:41:44</t>
  </si>
  <si>
    <t>M-2207 DOĞANCILAR TR-3 35-03-M02207_A_56374701_56374701</t>
  </si>
  <si>
    <t>04.01.2022 09:45:03</t>
  </si>
  <si>
    <t>04.01.2022 17:37:11</t>
  </si>
  <si>
    <t>06.01.2022 16:18:00</t>
  </si>
  <si>
    <t>06.01.2022 16:32:24</t>
  </si>
  <si>
    <t>20.01.2022 09:11:20</t>
  </si>
  <si>
    <t>20.01.2022 10:02:39</t>
  </si>
  <si>
    <t>L-325 (ALBAYRAK) 35-18-L00325_A_60984040_60984040</t>
  </si>
  <si>
    <t>13.01.2022 19:58:20</t>
  </si>
  <si>
    <t>13.01.2022 22:11:11</t>
  </si>
  <si>
    <t>HARMANDALI KÖK 45-71-M00061_HARMANDALI KÖYÜ M02_72230772</t>
  </si>
  <si>
    <t>11.01.2022 10:52:09</t>
  </si>
  <si>
    <t>11.01.2022 14:35:53</t>
  </si>
  <si>
    <t>M-331 35-02-M00331_35-02-M00331_2377156</t>
  </si>
  <si>
    <t>28.01.2022 13:29:00</t>
  </si>
  <si>
    <t>28.01.2022 14:37:59</t>
  </si>
  <si>
    <t>12.01.2022 13:48:00</t>
  </si>
  <si>
    <t>12.01.2022 14:15:00</t>
  </si>
  <si>
    <t>ARMUTLU TR-3 35-27-L00003_910506059_910506059</t>
  </si>
  <si>
    <t>05.01.2022 10:36:54</t>
  </si>
  <si>
    <t>05.01.2022 11:49:05</t>
  </si>
  <si>
    <t>13.01.2022 21:02:11</t>
  </si>
  <si>
    <t>13.01.2022 21:37:25</t>
  </si>
  <si>
    <t>02.01.2022 10:00:00</t>
  </si>
  <si>
    <t>02.01.2022 10:46:00</t>
  </si>
  <si>
    <t>TR-87 HÜSEYİN DOYRAN GRB. 35-15-M00087_35-15-M00087_2364913</t>
  </si>
  <si>
    <t>12.01.2022 13:23:17</t>
  </si>
  <si>
    <t>12.01.2022 15:09:02</t>
  </si>
  <si>
    <t>YAĞCILAR TR-5 35-19-M00230_956687751_956687751</t>
  </si>
  <si>
    <t>23.01.2022 17:02:37</t>
  </si>
  <si>
    <t>23.01.2022 18:39:51</t>
  </si>
  <si>
    <t>K-1144 35-04-K01144_35-04-K01144_2371460</t>
  </si>
  <si>
    <t>08.01.2022 19:20:03</t>
  </si>
  <si>
    <t>08.01.2022 21:06:15</t>
  </si>
  <si>
    <t>KÜNER TR-2 35-22-M00227_B_56354981_56354981</t>
  </si>
  <si>
    <t>30.01.2022 19:27:46</t>
  </si>
  <si>
    <t>30.01.2022 22:00:36</t>
  </si>
  <si>
    <t>28.01.2022 14:40:56</t>
  </si>
  <si>
    <t>28.01.2022 15:23:08</t>
  </si>
  <si>
    <t>K-2366 35-07-K02366_B b2_5801712</t>
  </si>
  <si>
    <t>02.01.2022 09:16:35</t>
  </si>
  <si>
    <t>02.01.2022 10:07:15</t>
  </si>
  <si>
    <t>TR-10 35-17-M00010_950306746_950306746</t>
  </si>
  <si>
    <t>12.01.2022 12:07:00</t>
  </si>
  <si>
    <t>12.01.2022 12:33:44</t>
  </si>
  <si>
    <t>TR-2/15-1 45-72-L00964_956497900_956497900</t>
  </si>
  <si>
    <t>31.01.2022 20:39:33</t>
  </si>
  <si>
    <t>31.01.2022 21:27:21</t>
  </si>
  <si>
    <t>OVAKENT İM 35-15-A00003_ÇATAL ARMUT L05_2057398</t>
  </si>
  <si>
    <t>03.01.2022 11:34:00</t>
  </si>
  <si>
    <t>03.01.2022 11:50:51</t>
  </si>
  <si>
    <t>M-2538 35-02-M02538_E_56365266_56365266</t>
  </si>
  <si>
    <t>30.01.2022 18:35:16</t>
  </si>
  <si>
    <t>30.01.2022 20:35:35</t>
  </si>
  <si>
    <t>YAĞCILAR KÖK 45-71-M00179_SULAMALAR-AT ÇİFTLİĞİ M02_72258016</t>
  </si>
  <si>
    <t>22.01.2022 12:16:47</t>
  </si>
  <si>
    <t>22.01.2022 15:55:44</t>
  </si>
  <si>
    <t>DM-14/12 45-71-M00560_953209597_953209597</t>
  </si>
  <si>
    <t>27.01.2022 15:11:41</t>
  </si>
  <si>
    <t>27.01.2022 18:50:46</t>
  </si>
  <si>
    <t>SIRIMLI TR-1 35-31-L00201_47875029_56380207_56380207</t>
  </si>
  <si>
    <t>11.01.2022 10:24:00</t>
  </si>
  <si>
    <t>11.01.2022 11:22:40</t>
  </si>
  <si>
    <t>M-1536 35-01-M01536__79812626_79812626</t>
  </si>
  <si>
    <t>18.01.2022 22:06:30</t>
  </si>
  <si>
    <t>18.01.2022 23:44:49</t>
  </si>
  <si>
    <t>KEÇİLİKÖY DM-17/2 45-71-M02258_953246882_953246882</t>
  </si>
  <si>
    <t>28.01.2022 15:23:00</t>
  </si>
  <si>
    <t>28.01.2022 18:10:07</t>
  </si>
  <si>
    <t>DAĞDERE DM 45-72-M00097_DAĞDERE MERKEZ M04_2106084</t>
  </si>
  <si>
    <t>12.01.2022 14:39:39</t>
  </si>
  <si>
    <t>09.01.2022 18:23:00</t>
  </si>
  <si>
    <t>09.01.2022 19:49:00</t>
  </si>
  <si>
    <t>TR-45 MANZARA CAD. 35-19-M00045_7426927_56394741_56394741</t>
  </si>
  <si>
    <t>13.01.2022 03:17:48</t>
  </si>
  <si>
    <t>13.01.2022 03:47:17</t>
  </si>
  <si>
    <t>KEMİKLİDERE TR-1 45-80-M00134_956540093_956540093</t>
  </si>
  <si>
    <t>08.01.2022 17:58:16</t>
  </si>
  <si>
    <t>08.01.2022 19:29:32</t>
  </si>
  <si>
    <t>TR-2/99 45-83-M00779_A TR1914A1B_48127209</t>
  </si>
  <si>
    <t>04.01.2022 09:25:00</t>
  </si>
  <si>
    <t>04.01.2022 10:32:41</t>
  </si>
  <si>
    <t>22.01.2022 14:05:11</t>
  </si>
  <si>
    <t>22.01.2022 17:08:14</t>
  </si>
  <si>
    <t>GÖLMARMARA TR-17 45-85-L00017_945473589_945473589</t>
  </si>
  <si>
    <t>22.01.2022 16:35:12</t>
  </si>
  <si>
    <t>22.01.2022 18:13:25</t>
  </si>
  <si>
    <t>K-3074 35-04-K03074_912532455_912532455</t>
  </si>
  <si>
    <t>19.01.2022 10:30:23</t>
  </si>
  <si>
    <t>19.01.2022 12:02:46</t>
  </si>
  <si>
    <t>TR-47 35-30-L00047_35-30-L00047_2356390</t>
  </si>
  <si>
    <t>23.01.2022 17:49:33</t>
  </si>
  <si>
    <t>23.01.2022 18:04:34</t>
  </si>
  <si>
    <t>K-215 35-04-K00215_99777661_99777661</t>
  </si>
  <si>
    <t>08.01.2022 18:40:19</t>
  </si>
  <si>
    <t>08.01.2022 19:45:05</t>
  </si>
  <si>
    <t>K-3280 35-08-K03280_35-08-K03280_42028206</t>
  </si>
  <si>
    <t>03.01.2022 12:32:31</t>
  </si>
  <si>
    <t>03.01.2022 13:54:22</t>
  </si>
  <si>
    <t>ÇAMBEL TR1 35-27-M00477_C_56371005_56371005</t>
  </si>
  <si>
    <t>22.01.2022 13:42:40</t>
  </si>
  <si>
    <t>22.01.2022 16:07:52</t>
  </si>
  <si>
    <t>DM-2/41 (ULUCAMİİ ÖNÜ) 45-71-M00515_45-71-M00515_2369477</t>
  </si>
  <si>
    <t>06.01.2022 13:17:55</t>
  </si>
  <si>
    <t>06.01.2022 15:03:11</t>
  </si>
  <si>
    <t>L-404 35-18-L00404_11684516 a1_5954253</t>
  </si>
  <si>
    <t>25.01.2022 18:53:04</t>
  </si>
  <si>
    <t>25.01.2022 21:20:47</t>
  </si>
  <si>
    <t>PAYAMLI M-19 35-25-M00172_956642335_956642335</t>
  </si>
  <si>
    <t>06.01.2022 14:32:06</t>
  </si>
  <si>
    <t>06.01.2022 17:47:06</t>
  </si>
  <si>
    <t>24.01.2022 11:33:31</t>
  </si>
  <si>
    <t>24.01.2022 14:58:28</t>
  </si>
  <si>
    <t>25.01.2022 04:22:15</t>
  </si>
  <si>
    <t>25.01.2022 05:20:00</t>
  </si>
  <si>
    <t>05.01.2022 12:00:45</t>
  </si>
  <si>
    <t>05.01.2022 14:46:49</t>
  </si>
  <si>
    <t>AKÇAPINAR KÖK 45-83-L00131_AKÇAPINAR L06_72176518</t>
  </si>
  <si>
    <t>04.01.2022 08:52:32</t>
  </si>
  <si>
    <t>04.01.2022 11:26:09</t>
  </si>
  <si>
    <t>24.01.2022 10:58:25</t>
  </si>
  <si>
    <t>24.01.2022 12:59:24</t>
  </si>
  <si>
    <t>K-1954 35-09-K01954_TRAFO K04_45345863</t>
  </si>
  <si>
    <t>25.01.2022 06:39:27</t>
  </si>
  <si>
    <t>25.01.2022 09:06:42</t>
  </si>
  <si>
    <t>ANADOLU İM 35-02-A00001_MEVLANA K06_2044353</t>
  </si>
  <si>
    <t>23.01.2022 14:25:22</t>
  </si>
  <si>
    <t>23.01.2022 15:18:00</t>
  </si>
  <si>
    <t>L-319 BAHÇELİEVLER-2 35-18-L00319_950449556_950449556</t>
  </si>
  <si>
    <t>21.01.2022 08:57:09</t>
  </si>
  <si>
    <t>21.01.2022 13:59:10</t>
  </si>
  <si>
    <t>DM-14/3B 45-71-M02250_953197475_953197475</t>
  </si>
  <si>
    <t>28.01.2022 11:15:10</t>
  </si>
  <si>
    <t>28.01.2022 12:42:14</t>
  </si>
  <si>
    <t>K-2450 35-01-K02450_E E3_49073368</t>
  </si>
  <si>
    <t>29.01.2022 20:32:45</t>
  </si>
  <si>
    <t>29.01.2022 22:14:59</t>
  </si>
  <si>
    <t>21.01.2022 18:39:00</t>
  </si>
  <si>
    <t>22.01.2022 03:43:36</t>
  </si>
  <si>
    <t>K-819 35-01-K00819_910452914_910452914</t>
  </si>
  <si>
    <t>10.01.2022 16:45:29</t>
  </si>
  <si>
    <t>10.01.2022 19:03:29</t>
  </si>
  <si>
    <t>K-932 35-04-K00932_35-04-K00932_2375564</t>
  </si>
  <si>
    <t>15.01.2022 14:36:26</t>
  </si>
  <si>
    <t>15.01.2022 15:19:55</t>
  </si>
  <si>
    <t>TR-11 45-78-L00828_953264711_953264711</t>
  </si>
  <si>
    <t>29.01.2022 11:44:41</t>
  </si>
  <si>
    <t>29.01.2022 13:06:36</t>
  </si>
  <si>
    <t>TR-2/21 45-72-L00021_DIREK TIPI TRAFO HUCRESI H01_2107009</t>
  </si>
  <si>
    <t>21.01.2022 02:00:47</t>
  </si>
  <si>
    <t>21.01.2022 02:40:41</t>
  </si>
  <si>
    <t>K-337 35-07-K00337_TRAFO K01_48414895</t>
  </si>
  <si>
    <t>03.01.2022 09:10:21</t>
  </si>
  <si>
    <t>03.01.2022 16:44:01</t>
  </si>
  <si>
    <t>VEDAT FİLİZ SLM 35-26-M00730_11491750_56360938_56360938</t>
  </si>
  <si>
    <t>25.01.2022 12:54:02</t>
  </si>
  <si>
    <t>25.01.2022 14:33:00</t>
  </si>
  <si>
    <t>13.01.2022 14:50:13</t>
  </si>
  <si>
    <t>13.01.2022 21:33:05</t>
  </si>
  <si>
    <t>AVDAN TR-5 KÖK 45-82-M00130_YUKARIAVDAN TR-1 M03_72194309</t>
  </si>
  <si>
    <t>18.01.2022 11:33:00</t>
  </si>
  <si>
    <t>18.01.2022 14:39:05</t>
  </si>
  <si>
    <t>20.01.2022 14:31:43</t>
  </si>
  <si>
    <t>20.01.2022 15:17:45</t>
  </si>
  <si>
    <t>M-1594 35-01-M01594_912824016_912824016</t>
  </si>
  <si>
    <t>01.01.2022 00:57:30</t>
  </si>
  <si>
    <t>01.01.2022 02:34:17</t>
  </si>
  <si>
    <t>K-3685 35-04-K03685_99669651_99669651</t>
  </si>
  <si>
    <t>30.01.2022 08:24:55</t>
  </si>
  <si>
    <t>30.01.2022 10:50:01</t>
  </si>
  <si>
    <t>13.01.2022 11:31:06</t>
  </si>
  <si>
    <t>13.01.2022 14:21:35</t>
  </si>
  <si>
    <t>PINARLI TR-1 35-20-M00100_955213225_955213225</t>
  </si>
  <si>
    <t>13.01.2022 15:20:45</t>
  </si>
  <si>
    <t>13.01.2022 21:54:31</t>
  </si>
  <si>
    <t>L-329 35-18-L00329_950437037_950437037</t>
  </si>
  <si>
    <t>21.01.2022 22:13:19</t>
  </si>
  <si>
    <t>22.01.2022 00:00:35</t>
  </si>
  <si>
    <t>L-211 35-18-L00211_950459871_950459871</t>
  </si>
  <si>
    <t>10.01.2022 15:44:21</t>
  </si>
  <si>
    <t>18.01.2022 10:44:00</t>
  </si>
  <si>
    <t>18.01.2022 10:49:19</t>
  </si>
  <si>
    <t>TR-35 35-13-L00035_946421539_946421539</t>
  </si>
  <si>
    <t>15.01.2022 16:49:52</t>
  </si>
  <si>
    <t>15.01.2022 18:45:22</t>
  </si>
  <si>
    <t>M-2545 35-02-M02545_95001334878_95001334878</t>
  </si>
  <si>
    <t>17.01.2022 00:02:54</t>
  </si>
  <si>
    <t>17.01.2022 01:51:38</t>
  </si>
  <si>
    <t>DÜVERLİK TR-1 35-26-M00457_A_66216407_66216407</t>
  </si>
  <si>
    <t>13.01.2022 13:15:01</t>
  </si>
  <si>
    <t>13.01.2022 17:41:16</t>
  </si>
  <si>
    <t>K-476 35-04-K00476_35-04-K00476_2373746</t>
  </si>
  <si>
    <t>17.01.2022 14:48:02</t>
  </si>
  <si>
    <t>17.01.2022 15:48:04</t>
  </si>
  <si>
    <t>TR-82 35-19-L00082_6299707_65509101_65509101</t>
  </si>
  <si>
    <t>14.01.2022 07:11:34</t>
  </si>
  <si>
    <t>14.01.2022 17:03:54</t>
  </si>
  <si>
    <t>TR-2/34-A 45-72-L00061_A A01_65858734</t>
  </si>
  <si>
    <t>18.01.2022 13:10:52</t>
  </si>
  <si>
    <t>18.01.2022 14:38:30</t>
  </si>
  <si>
    <t>SIRTKÖY TR-1 45-72-L00520__83464025_83464025</t>
  </si>
  <si>
    <t>14.01.2022 13:58:33</t>
  </si>
  <si>
    <t>14.01.2022 18:25:47</t>
  </si>
  <si>
    <t>M-2573 35-01-M02573_35-01-M02573_66083595</t>
  </si>
  <si>
    <t>28.01.2022 09:37:39</t>
  </si>
  <si>
    <t>28.01.2022 12:56:00</t>
  </si>
  <si>
    <t>TR-1-4/5 KİLİSE KABİN 35-20-L00028_955191850_955191850</t>
  </si>
  <si>
    <t>13.01.2022 21:42:37</t>
  </si>
  <si>
    <t>14.01.2022 00:57:11</t>
  </si>
  <si>
    <t>BİMEYKO TR-4 35-30-M00051_A_56353142_56353142</t>
  </si>
  <si>
    <t>15.01.2022 18:09:33</t>
  </si>
  <si>
    <t>15.01.2022 20:46:02</t>
  </si>
  <si>
    <t>TR-75 45-78-M00075_953260579_953260579</t>
  </si>
  <si>
    <t>16.01.2022 13:36:35</t>
  </si>
  <si>
    <t>16.01.2022 14:06:08</t>
  </si>
  <si>
    <t>SALİHLİ BİOKÜTLE YAKITLI ENERJİ SANTRALİ KÖK 45-78-M01333_HatBaşıAyırıcı_53139525 M02_53139525</t>
  </si>
  <si>
    <t>18.01.2022 12:11:38</t>
  </si>
  <si>
    <t>18.01.2022 14:37:18</t>
  </si>
  <si>
    <t>_49382004_56407591_56407591</t>
  </si>
  <si>
    <t>19.01.2022 11:29:20</t>
  </si>
  <si>
    <t>19.01.2022 12:09:07</t>
  </si>
  <si>
    <t>TR-105 35-16-L00105_47556448_56398115_56398115</t>
  </si>
  <si>
    <t>15.01.2022 13:31:29</t>
  </si>
  <si>
    <t>15.01.2022 17:17:19</t>
  </si>
  <si>
    <t>25.01.2022 15:30:13</t>
  </si>
  <si>
    <t>25.01.2022 18:10:40</t>
  </si>
  <si>
    <t>DEVELİ TR-2 35-22-M00284_955265412_955265412</t>
  </si>
  <si>
    <t>11.01.2022 18:12:18</t>
  </si>
  <si>
    <t>11.01.2022 21:58:09</t>
  </si>
  <si>
    <t>ASARLIK TR-11 35-28-L00129_10904233_56376538_56376538</t>
  </si>
  <si>
    <t>12.01.2022 07:11:23</t>
  </si>
  <si>
    <t>12.01.2022 10:08:02</t>
  </si>
  <si>
    <t>K-4772 35-04-K04772_99111576_99111576</t>
  </si>
  <si>
    <t>19.01.2022 18:13:48</t>
  </si>
  <si>
    <t>19.01.2022 19:15:29</t>
  </si>
  <si>
    <t>DURASIL TR-1 45-72-L01009_956490849_956490849</t>
  </si>
  <si>
    <t>12.01.2022 21:47:43</t>
  </si>
  <si>
    <t>12.01.2022 23:31:30</t>
  </si>
  <si>
    <t>SOMA TR-14/2 45-82-M00091_949891222_949891222</t>
  </si>
  <si>
    <t>24.01.2022 13:29:51</t>
  </si>
  <si>
    <t>24.01.2022 14:05:46</t>
  </si>
  <si>
    <t>SAİP TR-2 35-21-L00103_953357971_953357971</t>
  </si>
  <si>
    <t>31.01.2022 12:07:59</t>
  </si>
  <si>
    <t>31.01.2022 13:40:29</t>
  </si>
  <si>
    <t>DOĞANÇAY İM 35-04-A00004_VADİ EVLERİ M06_77533413</t>
  </si>
  <si>
    <t>01.01.2022 11:39:01</t>
  </si>
  <si>
    <t>M-1570 35-02-M01570_99484514_99484514</t>
  </si>
  <si>
    <t>13.01.2022 13:20:57</t>
  </si>
  <si>
    <t>13.01.2022 18:22:06</t>
  </si>
  <si>
    <t>TR-293 (İM-1/TR-5) 35-19-L00348_95000590969_95000590969</t>
  </si>
  <si>
    <t>09.01.2022 14:54:55</t>
  </si>
  <si>
    <t>09.01.2022 18:31:19</t>
  </si>
  <si>
    <t>M-2777 35-04-M02777_912532494_912532494</t>
  </si>
  <si>
    <t>22.01.2022 20:58:32</t>
  </si>
  <si>
    <t>22.01.2022 22:24:04</t>
  </si>
  <si>
    <t>M-1045 35-02-M01045_E_56366025_56366025</t>
  </si>
  <si>
    <t>24.01.2022 13:15:12</t>
  </si>
  <si>
    <t>24.01.2022 14:47:00</t>
  </si>
  <si>
    <t>29.01.2022 15:38:43</t>
  </si>
  <si>
    <t>29.01.2022 17:17:45</t>
  </si>
  <si>
    <t>SANCAKLI BOZKÖY TR-8 45-71-M00501_953204672_953204672</t>
  </si>
  <si>
    <t>16.01.2022 07:14:48</t>
  </si>
  <si>
    <t>16.01.2022 11:18:33</t>
  </si>
  <si>
    <t>17.01.2022 11:21:26</t>
  </si>
  <si>
    <t>17.01.2022 12:51:40</t>
  </si>
  <si>
    <t>25.01.2022 16:05:52</t>
  </si>
  <si>
    <t>25.01.2022 17:00:03</t>
  </si>
  <si>
    <t>CENKYERİ TR-5 45-82-M00253_A_56401523_56401523</t>
  </si>
  <si>
    <t>21.01.2022 23:12:06</t>
  </si>
  <si>
    <t>22.01.2022 01:21:09</t>
  </si>
  <si>
    <t>_C_56390955_56390955</t>
  </si>
  <si>
    <t>10.01.2022 13:32:43</t>
  </si>
  <si>
    <t>10.01.2022 14:47:28</t>
  </si>
  <si>
    <t>_A_56407315_56407315</t>
  </si>
  <si>
    <t>22.01.2022 22:13:51</t>
  </si>
  <si>
    <t>22.01.2022 23:39:59</t>
  </si>
  <si>
    <t>25.01.2022 09:45:00</t>
  </si>
  <si>
    <t>25.01.2022 10:34:42</t>
  </si>
  <si>
    <t>26.01.2022 09:35:16</t>
  </si>
  <si>
    <t>26.01.2022 17:46:11</t>
  </si>
  <si>
    <t>22.01.2022 09:20:24</t>
  </si>
  <si>
    <t>22.01.2022 10:55:09</t>
  </si>
  <si>
    <t>YENİ ŞAKRAN KÖK 35-17-M00174_HatBaşıAyırıcı_65632140 M02_65632140</t>
  </si>
  <si>
    <t>07.01.2022 16:28:56</t>
  </si>
  <si>
    <t>07.01.2022 18:04:43</t>
  </si>
  <si>
    <t>İĞDELİ TR-2 35-31-L00301_47810662_56353084_56353084</t>
  </si>
  <si>
    <t>25.01.2022 10:05:00</t>
  </si>
  <si>
    <t>25.01.2022 10:34:33</t>
  </si>
  <si>
    <t>ÇULLUGÖRECE TR-1 45-80-M00096_45-80-M00096_73431596</t>
  </si>
  <si>
    <t>01.01.2022 16:31:00</t>
  </si>
  <si>
    <t>01.01.2022 18:17:51</t>
  </si>
  <si>
    <t>L-426 ESKİ GARAJ 35-18-L00426_950448924_950448924</t>
  </si>
  <si>
    <t>23.01.2022 11:23:00</t>
  </si>
  <si>
    <t>23.01.2022 13:38:56</t>
  </si>
  <si>
    <t>L-329 35-18-L00329_950436839_950436839</t>
  </si>
  <si>
    <t>01.01.2022 17:15:02</t>
  </si>
  <si>
    <t>01.01.2022 18:05:37</t>
  </si>
  <si>
    <t>09.01.2022 22:23:44</t>
  </si>
  <si>
    <t>10.01.2022 02:06:00</t>
  </si>
  <si>
    <t>DEVELİ TR-2 45-80-M00073_A_56386193_56386193</t>
  </si>
  <si>
    <t>29.01.2022 23:39:15</t>
  </si>
  <si>
    <t>30.01.2022 00:48:21</t>
  </si>
  <si>
    <t>K-280 35-03-K00280_912941574_912941574</t>
  </si>
  <si>
    <t>14.01.2022 08:46:36</t>
  </si>
  <si>
    <t>14.01.2022 14:58:12</t>
  </si>
  <si>
    <t>YEŞİLKÖY TR-1 45-71-M01821_953214749_953214749</t>
  </si>
  <si>
    <t>29.01.2022 10:52:00</t>
  </si>
  <si>
    <t>29.01.2022 15:07:41</t>
  </si>
  <si>
    <t>SAĞANCI İM 35-16-A00003_HatBaşıAyırıcı_53140361 L05_53140361</t>
  </si>
  <si>
    <t>23.01.2022 15:04:00</t>
  </si>
  <si>
    <t>23.01.2022 17:42:48</t>
  </si>
  <si>
    <t>30.01.2022 13:26:26</t>
  </si>
  <si>
    <t>30.01.2022 13:50:50</t>
  </si>
  <si>
    <t>YEŞİLOVA TR-1 45-78-M01058_953271851_953271851</t>
  </si>
  <si>
    <t>14.01.2022 16:24:37</t>
  </si>
  <si>
    <t>14.01.2022 17:42:54</t>
  </si>
  <si>
    <t>TR-2/36 45-72-L00036_B TR2.36B6_49762154</t>
  </si>
  <si>
    <t>20.01.2022 15:12:40</t>
  </si>
  <si>
    <t>20.01.2022 16:40:21</t>
  </si>
  <si>
    <t>27.01.2022 09:08:45</t>
  </si>
  <si>
    <t>27.01.2022 18:07:28</t>
  </si>
  <si>
    <t>KIZILAVLU KÖK 45-78-M00837_HatBaşıAyırıcı_53137221 M02_53137221</t>
  </si>
  <si>
    <t>10.01.2022 11:00:20</t>
  </si>
  <si>
    <t>10.01.2022 11:02:20</t>
  </si>
  <si>
    <t>TEPEKÖY TR-1 45-73-M00785_45-73-M00785_2354758</t>
  </si>
  <si>
    <t>26.01.2022 14:35:15</t>
  </si>
  <si>
    <t>26.01.2022 15:27:13</t>
  </si>
  <si>
    <t>KEMALİYE TR-7 45-73-M00155_945656153_945656153</t>
  </si>
  <si>
    <t>10.01.2022 17:22:14</t>
  </si>
  <si>
    <t>10.01.2022 18:48:01</t>
  </si>
  <si>
    <t>ESKİ FOÇA İM 35-23-A00001_TR-53 L06_2308681</t>
  </si>
  <si>
    <t>12.01.2022 10:31:39</t>
  </si>
  <si>
    <t>12.01.2022 10:59:00</t>
  </si>
  <si>
    <t>HALİLBEYLİ TR-4 35-27-M01053_98770636_98770636</t>
  </si>
  <si>
    <t>16.01.2022 10:51:53</t>
  </si>
  <si>
    <t>16.01.2022 14:04:13</t>
  </si>
  <si>
    <t>K-1060 35-01-K01060_C_56382162_56382162</t>
  </si>
  <si>
    <t>27.01.2022 10:23:20</t>
  </si>
  <si>
    <t>27.01.2022 11:13:48</t>
  </si>
  <si>
    <t>21.01.2022 08:06:26</t>
  </si>
  <si>
    <t>21.01.2022 13:03:43</t>
  </si>
  <si>
    <t>TR-11 45-78-L00828_953264925_953264925</t>
  </si>
  <si>
    <t>08.01.2022 14:07:05</t>
  </si>
  <si>
    <t>08.01.2022 15:00:24</t>
  </si>
  <si>
    <t>TR-1/6 45-72-M00006_TR-1/7 M02_83423309</t>
  </si>
  <si>
    <t>13.01.2022 05:04:11</t>
  </si>
  <si>
    <t>13.01.2022 06:03:07</t>
  </si>
  <si>
    <t>_8157622_56373796_56373796</t>
  </si>
  <si>
    <t>31.01.2022 09:35:22</t>
  </si>
  <si>
    <t>31.01.2022 17:41:03</t>
  </si>
  <si>
    <t>L-119 OVACIK 35-18-L00119_950440331_950440331</t>
  </si>
  <si>
    <t>03.01.2022 16:13:39</t>
  </si>
  <si>
    <t>03.01.2022 18:43:13</t>
  </si>
  <si>
    <t>YUSUFLU KÖK 35-20-L00077_ERGENLİ L01_66527928</t>
  </si>
  <si>
    <t>19.01.2022 10:02:55</t>
  </si>
  <si>
    <t>19.01.2022 10:18:00</t>
  </si>
  <si>
    <t>HİSAR TR-2 35-31-L00119_35-31-L00119_2351273</t>
  </si>
  <si>
    <t>15.01.2022 09:02:50</t>
  </si>
  <si>
    <t>15.01.2022 17:33:36</t>
  </si>
  <si>
    <t>MENEMEN TR-38 35-28-L00038_58003271_60984716_60984716</t>
  </si>
  <si>
    <t>02.01.2022 15:26:00</t>
  </si>
  <si>
    <t>02.01.2022 18:34:15</t>
  </si>
  <si>
    <t>MURADİYE ORTA ÖLÇEKLİ SANAYİ TR-5 45-71-M00223_45-71-M00223_66221573</t>
  </si>
  <si>
    <t>31.01.2022 23:21:26</t>
  </si>
  <si>
    <t>01.02.2022 01:42:39</t>
  </si>
  <si>
    <t>TR-2/93 45-83-L00093_955149580_955149580</t>
  </si>
  <si>
    <t>12.01.2022 22:47:32</t>
  </si>
  <si>
    <t>12.01.2022 23:42:23</t>
  </si>
  <si>
    <t>K-4122 35-09-K04122_97749485_97749485</t>
  </si>
  <si>
    <t>12.01.2022 18:51:10</t>
  </si>
  <si>
    <t>12.01.2022 20:18:09</t>
  </si>
  <si>
    <t>HELVACI TR-8 35-17-M00368_6014324_56355893_56355893</t>
  </si>
  <si>
    <t>02.01.2022 17:48:27</t>
  </si>
  <si>
    <t>02.01.2022 18:43:54</t>
  </si>
  <si>
    <t>GÖÇBEYLİ GERDEME MEVKİİ TARIMSAL SULAMA TR 35-16-M00281_47430516_56394948_56394948</t>
  </si>
  <si>
    <t>12.01.2022 16:40:58</t>
  </si>
  <si>
    <t>12.01.2022 17:21:43</t>
  </si>
  <si>
    <t>ASARLIK TR-14 KÖK 35-28-M00168_953376934_953376934</t>
  </si>
  <si>
    <t>04.01.2022 21:26:00</t>
  </si>
  <si>
    <t>05.01.2022 00:55:00</t>
  </si>
  <si>
    <t>11.01.2022 00:47:19</t>
  </si>
  <si>
    <t>11.01.2022 01:09:00</t>
  </si>
  <si>
    <t>07.01.2022 09:02:49</t>
  </si>
  <si>
    <t>07.01.2022 17:08:07</t>
  </si>
  <si>
    <t>BÜYÜKBELEN KÖK 45-80-M00066_ALİBEYLİ DM M01_72191795</t>
  </si>
  <si>
    <t>20.01.2022 12:08:24</t>
  </si>
  <si>
    <t>20.01.2022 12:10:14</t>
  </si>
  <si>
    <t>TR-46 35-19-M00046_11397111_56390364_56390364</t>
  </si>
  <si>
    <t>26.01.2022 22:12:29</t>
  </si>
  <si>
    <t>26.01.2022 22:38:34</t>
  </si>
  <si>
    <t>SOMA TR-11/3 45-82-M00035_B_56405658_56405658</t>
  </si>
  <si>
    <t>12.01.2022 16:47:37</t>
  </si>
  <si>
    <t>12.01.2022 18:15:24</t>
  </si>
  <si>
    <t>K-231/A 35-01-K04858_35-01-K04858_2366097</t>
  </si>
  <si>
    <t>16.01.2022 21:46:16</t>
  </si>
  <si>
    <t>17.01.2022 01:11:42</t>
  </si>
  <si>
    <t>KÖPRÜBAŞI TR-19 45-86-M00019_B_56403552_56403552</t>
  </si>
  <si>
    <t>04.01.2022 19:09:20</t>
  </si>
  <si>
    <t>04.01.2022 19:50:45</t>
  </si>
  <si>
    <t>M-956 35-02-M00956_A_56366818_56366818</t>
  </si>
  <si>
    <t>15.01.2022 09:38:42</t>
  </si>
  <si>
    <t>15.01.2022 19:21:43</t>
  </si>
  <si>
    <t>K-4277 35-02-K04277_913731361_913731361</t>
  </si>
  <si>
    <t>13.01.2022 17:47:06</t>
  </si>
  <si>
    <t>13.01.2022 18:56:01</t>
  </si>
  <si>
    <t>K-977 35-07-K00977_913221806_913221806</t>
  </si>
  <si>
    <t>15.01.2022 10:19:00</t>
  </si>
  <si>
    <t>15.01.2022 15:56:19</t>
  </si>
  <si>
    <t>L-99 DÜZCE TR-1 35-14-L00099_956641025_956641025</t>
  </si>
  <si>
    <t>26.01.2022 10:25:33</t>
  </si>
  <si>
    <t>26.01.2022 12:39:59</t>
  </si>
  <si>
    <t>_C_56356467_56356467</t>
  </si>
  <si>
    <t>07.01.2022 09:33:40</t>
  </si>
  <si>
    <t>07.01.2022 17:00:06</t>
  </si>
  <si>
    <t>YENİ FOÇA TR-30 35-23-M00030_950413541_950413541</t>
  </si>
  <si>
    <t>30.01.2022 10:52:00</t>
  </si>
  <si>
    <t>30.01.2022 13:21:24</t>
  </si>
  <si>
    <t>TİRE SANAYİ TR-1 35-29-L00018_48352454_56361431_56361431</t>
  </si>
  <si>
    <t>03.01.2022 16:58:28</t>
  </si>
  <si>
    <t>03.01.2022 17:37:29</t>
  </si>
  <si>
    <t>K-273 35-01-K00273_B 1B_5873939</t>
  </si>
  <si>
    <t>22.01.2022 23:49:01</t>
  </si>
  <si>
    <t>23.01.2022 03:29:20</t>
  </si>
  <si>
    <t>SOBRAN TR-2 45-73-M00953_A_56391168_56391168</t>
  </si>
  <si>
    <t>11.01.2022 21:44:46</t>
  </si>
  <si>
    <t>12.01.2022 00:33:02</t>
  </si>
  <si>
    <t>M-1212 35-02-M01212_F_56364853_56364853</t>
  </si>
  <si>
    <t>13.01.2022 09:11:22</t>
  </si>
  <si>
    <t>13.01.2022 09:59:44</t>
  </si>
  <si>
    <t>VEZİRKÖPRÜ İM 35-03-A00002_TR-2 34.5 M05_2050511</t>
  </si>
  <si>
    <t>23.01.2022 02:50:27</t>
  </si>
  <si>
    <t>23.01.2022 03:50:00</t>
  </si>
  <si>
    <t>UZUNKUYU TR-1 35-19-M00203_956699235_956699235</t>
  </si>
  <si>
    <t>31.01.2022 14:32:17</t>
  </si>
  <si>
    <t>31.01.2022 18:51:26</t>
  </si>
  <si>
    <t>ÇATALOLUK DM 45-74-M00227_HatBaşıAyırıcı_77952864 M03_77952864</t>
  </si>
  <si>
    <t>13.01.2022 09:05:49</t>
  </si>
  <si>
    <t>13.01.2022 11:06:07</t>
  </si>
  <si>
    <t>M-1576 35-01-M01576_DAĞITIM TRF M-1576 M03_65833020</t>
  </si>
  <si>
    <t>26.01.2022 22:10:06</t>
  </si>
  <si>
    <t>27.01.2022 05:01:38</t>
  </si>
  <si>
    <t>FATİH KÖK 35-15-L01160_FATİH KÖK GİRİŞ L04_72298534</t>
  </si>
  <si>
    <t>24.01.2022 08:59:44</t>
  </si>
  <si>
    <t>24.01.2022 11:11:38</t>
  </si>
  <si>
    <t>ÇİLE DM 35-22-M00086_ÇAKALTEPE M04_50064049</t>
  </si>
  <si>
    <t>02.01.2022 16:20:00</t>
  </si>
  <si>
    <t>BİRGİ DM 35-15-L01013_KEMER L06_67562293</t>
  </si>
  <si>
    <t>21.01.2022 11:48:00</t>
  </si>
  <si>
    <t>21.01.2022 12:02:28</t>
  </si>
  <si>
    <t>DEREKÖY TR-33 35-22-M00867_955286758_955286758</t>
  </si>
  <si>
    <t>14.01.2022 11:18:19</t>
  </si>
  <si>
    <t>14.01.2022 19:06:18</t>
  </si>
  <si>
    <t>GERMİYAN İM 35-18-A00004_ŞİFNE L06_2313576</t>
  </si>
  <si>
    <t>30.01.2022 11:41:34</t>
  </si>
  <si>
    <t>30.01.2022 11:45:00</t>
  </si>
  <si>
    <t>19.01.2022 13:58:03</t>
  </si>
  <si>
    <t>19.01.2022 14:37:27</t>
  </si>
  <si>
    <t>YAZIBAŞI DM-4 35-26-M00633_ŞEMSİOĞLU M01_66127401</t>
  </si>
  <si>
    <t>16.01.2022 10:10:46</t>
  </si>
  <si>
    <t>16.01.2022 11:02:33</t>
  </si>
  <si>
    <t>CUMALI TR-1 35-24-M00094_955223167_955223167</t>
  </si>
  <si>
    <t>30.01.2022 14:17:06</t>
  </si>
  <si>
    <t>30.01.2022 15:54:47</t>
  </si>
  <si>
    <t>K-3706 35-09-K03706_98706517_98706517</t>
  </si>
  <si>
    <t>28.01.2022 08:22:27</t>
  </si>
  <si>
    <t>28.01.2022 14:51:00</t>
  </si>
  <si>
    <t>26.01.2022 09:18:43</t>
  </si>
  <si>
    <t>26.01.2022 17:10:48</t>
  </si>
  <si>
    <t>MUSTAFA ÇAKMAK VE ARKADAŞLARI TR 35-24-M00028_95000644900_95000644900</t>
  </si>
  <si>
    <t>14.01.2022 11:43:55</t>
  </si>
  <si>
    <t>14.01.2022 13:07:06</t>
  </si>
  <si>
    <t>M-209(DM-2/22) 35-09-M00209_99337621_99337621</t>
  </si>
  <si>
    <t>01.01.2022 13:48:23</t>
  </si>
  <si>
    <t>01.01.2022 17:29:35</t>
  </si>
  <si>
    <t>M-103 35-09-M00103__72410700_72410700</t>
  </si>
  <si>
    <t>24.01.2022 21:52:10</t>
  </si>
  <si>
    <t>25.01.2022 04:58:32</t>
  </si>
  <si>
    <t>ŞEYHDAVUTLAR TR-4 KEMİKLİ 45-79-M00121_45-79-M00121_2367426</t>
  </si>
  <si>
    <t>08.01.2022 13:07:13</t>
  </si>
  <si>
    <t>08.01.2022 14:02:12</t>
  </si>
  <si>
    <t>BALCILAR TR-1 35-20-M00042_10898915_56377449_56377449</t>
  </si>
  <si>
    <t>13.01.2022 16:07:59</t>
  </si>
  <si>
    <t>13.01.2022 18:14:49</t>
  </si>
  <si>
    <t>26.01.2022 12:03:28</t>
  </si>
  <si>
    <t>26.01.2022 19:21:31</t>
  </si>
  <si>
    <t>15.01.2022 07:32:48</t>
  </si>
  <si>
    <t>15.01.2022 10:21:48</t>
  </si>
  <si>
    <t>K-444 35-02-K00444_K-4668 K04_2065924</t>
  </si>
  <si>
    <t>07.01.2022 03:05:37</t>
  </si>
  <si>
    <t>07.01.2022 03:06:16</t>
  </si>
  <si>
    <t>10.01.2022 06:17:02</t>
  </si>
  <si>
    <t>10.01.2022 09:20:40</t>
  </si>
  <si>
    <t>SEYREKLİ TR-14 35-15-L00437_950404189_950404189</t>
  </si>
  <si>
    <t>25.01.2022 15:11:47</t>
  </si>
  <si>
    <t>M-3520(YATIRIM REZERVE) 35-09-M03520_97719026_97719026</t>
  </si>
  <si>
    <t>07.01.2022 10:42:28</t>
  </si>
  <si>
    <t>07.01.2022 15:56:50</t>
  </si>
  <si>
    <t>02.01.2022 14:22:01</t>
  </si>
  <si>
    <t>02.01.2022 17:09:51</t>
  </si>
  <si>
    <t>SARIGÖL TR-4 45-79-M00004_SARIGÖL DM M04_67097282</t>
  </si>
  <si>
    <t>30.01.2022 10:09:06</t>
  </si>
  <si>
    <t>30.01.2022 10:34:24</t>
  </si>
  <si>
    <t>K-3735 35-03-K03735_35-03-K03735_41948546</t>
  </si>
  <si>
    <t>21.01.2022 11:17:16</t>
  </si>
  <si>
    <t>21.01.2022 11:40:13</t>
  </si>
  <si>
    <t>AZİZTEPE TR-1 45-73-M00214_D_56401088_56401088</t>
  </si>
  <si>
    <t>13.01.2022 19:12:49</t>
  </si>
  <si>
    <t>13.01.2022 20:59:57</t>
  </si>
  <si>
    <t>İBRAHİM TÜRK SLM GRB TR 35-27-M00717_95000006893_95000006893</t>
  </si>
  <si>
    <t>01.01.2022 16:09:05</t>
  </si>
  <si>
    <t>01.01.2022 18:42:23</t>
  </si>
  <si>
    <t>M-531 KAVAKLIDERE KÖK 35-02-M00531_M-530 / M529 M11_72200151</t>
  </si>
  <si>
    <t>26.01.2022 19:28:50</t>
  </si>
  <si>
    <t>26.01.2022 19:44:21</t>
  </si>
  <si>
    <t>SOMA TR-7/3 45-82-M00449_D_65513500_65513500</t>
  </si>
  <si>
    <t>17.01.2022 17:38:19</t>
  </si>
  <si>
    <t>17.01.2022 18:12:17</t>
  </si>
  <si>
    <t>TR-21 35-19-M00021_956665692_956665692</t>
  </si>
  <si>
    <t>19.01.2022 15:27:47</t>
  </si>
  <si>
    <t>19.01.2022 18:40:02</t>
  </si>
  <si>
    <t>K-4121 35-04-K04121_D_56367838_56367838</t>
  </si>
  <si>
    <t>13.01.2022 09:39:25</t>
  </si>
  <si>
    <t>13.01.2022 12:41:22</t>
  </si>
  <si>
    <t>ESKİ ORHANLI M-89 35-14-M00089_956659418_956659418</t>
  </si>
  <si>
    <t>12.01.2022 16:09:09</t>
  </si>
  <si>
    <t>12.01.2022 20:22:12</t>
  </si>
  <si>
    <t>YAKAPINAR TR-7 35-20-L00140_955210774_955210774</t>
  </si>
  <si>
    <t>02.01.2022 18:23:04</t>
  </si>
  <si>
    <t>02.01.2022 19:13:24</t>
  </si>
  <si>
    <t>30.01.2022 07:00:48</t>
  </si>
  <si>
    <t>30.01.2022 09:36:20</t>
  </si>
  <si>
    <t>21.01.2022 10:19:00</t>
  </si>
  <si>
    <t>21.01.2022 17:59:14</t>
  </si>
  <si>
    <t>OĞLANANASI TR-10 35-22-M00263_B_56355295_56355295</t>
  </si>
  <si>
    <t>22.01.2022 07:05:35</t>
  </si>
  <si>
    <t>22.01.2022 09:40:57</t>
  </si>
  <si>
    <t>K-3676 35-04-K03676_A A1B_5815417</t>
  </si>
  <si>
    <t>10.01.2022 17:32:33</t>
  </si>
  <si>
    <t>10.01.2022 20:54:38</t>
  </si>
  <si>
    <t>TR-166 35-15-L00166_35-15-L00166_2358245</t>
  </si>
  <si>
    <t>23.01.2022 09:30:43</t>
  </si>
  <si>
    <t>23.01.2022 17:58:55</t>
  </si>
  <si>
    <t>BOYABAĞ TR-1 35-21-L00113_953360608_953360608</t>
  </si>
  <si>
    <t>24.01.2022 09:29:01</t>
  </si>
  <si>
    <t>24.01.2022 13:10:33</t>
  </si>
  <si>
    <t>K-3791 35-07-K03791_913272084_913272084</t>
  </si>
  <si>
    <t>01.01.2022 14:50:28</t>
  </si>
  <si>
    <t>01.01.2022 19:28:40</t>
  </si>
  <si>
    <t>21.01.2022 08:55:44</t>
  </si>
  <si>
    <t>21.01.2022 09:27:25</t>
  </si>
  <si>
    <t>GEBELER TR-1 45-76-L00175_955236038_955236038</t>
  </si>
  <si>
    <t>17.01.2022 16:08:59</t>
  </si>
  <si>
    <t>17.01.2022 22:07:27</t>
  </si>
  <si>
    <t>K-3627 35-01-K03627_911756088_911756088</t>
  </si>
  <si>
    <t>14.01.2022 09:24:48</t>
  </si>
  <si>
    <t>14.01.2022 14:39:05</t>
  </si>
  <si>
    <t>TR-6 35-16-L00006_953334254_953334254</t>
  </si>
  <si>
    <t>19.01.2022 12:04:31</t>
  </si>
  <si>
    <t>19.01.2022 16:31:18</t>
  </si>
  <si>
    <t>K-700 35-04-K00700_99294097_99294097</t>
  </si>
  <si>
    <t>24.01.2022 14:10:21</t>
  </si>
  <si>
    <t>24.01.2022 16:15:56</t>
  </si>
  <si>
    <t>13.01.2022 07:02:34</t>
  </si>
  <si>
    <t>13.01.2022 07:06:37</t>
  </si>
  <si>
    <t>21.01.2022 09:19:00</t>
  </si>
  <si>
    <t>21.01.2022 09:22:53</t>
  </si>
  <si>
    <t>TR-72 35-19-L00072_95001346669_95001346669</t>
  </si>
  <si>
    <t>06.01.2022 12:15:00</t>
  </si>
  <si>
    <t>06.01.2022 17:32:16</t>
  </si>
  <si>
    <t>M-192 35-02-M00192_962686755_962686755</t>
  </si>
  <si>
    <t>11.01.2022 17:32:52</t>
  </si>
  <si>
    <t>11.01.2022 19:59:09</t>
  </si>
  <si>
    <t>26.01.2022 18:30:49</t>
  </si>
  <si>
    <t>26.01.2022 19:36:17</t>
  </si>
  <si>
    <t>K-872 35-04-K00872_A A4B_5836475</t>
  </si>
  <si>
    <t>12.01.2022 18:31:50</t>
  </si>
  <si>
    <t>12.01.2022 19:55:39</t>
  </si>
  <si>
    <t>AYVACIK TR-1 35-28-M00256_C_65513386_65513386</t>
  </si>
  <si>
    <t>26.01.2022 13:11:05</t>
  </si>
  <si>
    <t>26.01.2022 15:59:31</t>
  </si>
  <si>
    <t>PINARLI TR-9 35-20-M00096_955211355_955211355</t>
  </si>
  <si>
    <t>12.01.2022 14:32:56</t>
  </si>
  <si>
    <t>12.01.2022 15:16:57</t>
  </si>
  <si>
    <t>KIRKAĞAÇ TR-9 45-76-M00009_B_60983750_60983750</t>
  </si>
  <si>
    <t>12.01.2022 15:12:35</t>
  </si>
  <si>
    <t>12.01.2022 16:17:57</t>
  </si>
  <si>
    <t>DM-3/TR-32 35-22-M00074_A A01_42578773</t>
  </si>
  <si>
    <t>31.01.2022 10:51:02</t>
  </si>
  <si>
    <t>31.01.2022 14:11:18</t>
  </si>
  <si>
    <t>L-250 35-18-L00250_950439774_950439774</t>
  </si>
  <si>
    <t>05.01.2022 08:29:45</t>
  </si>
  <si>
    <t>05.01.2022 09:40:36</t>
  </si>
  <si>
    <t>MURADİYE DM 45-71-M00006_DM-02 ÜÇTEPELER RİNG M04_2076877</t>
  </si>
  <si>
    <t>16.01.2022 11:16:36</t>
  </si>
  <si>
    <t>16.01.2022 11:40:00</t>
  </si>
  <si>
    <t>ULUDERBENT DM 45-73-M00491_SARIGÖL DM M07_66856545</t>
  </si>
  <si>
    <t>25.01.2022 09:18:27</t>
  </si>
  <si>
    <t>25.01.2022 14:09:05</t>
  </si>
  <si>
    <t>TEKKEDERE DM 35-16-M00137_AŞAĞIKIRIKLAR DM-2 M11_2306324</t>
  </si>
  <si>
    <t>22.01.2022 00:57:47</t>
  </si>
  <si>
    <t>22.01.2022 02:30:00</t>
  </si>
  <si>
    <t>EĞLENHOCA TR-2 35-21-L00119_A_56373243_56373243</t>
  </si>
  <si>
    <t>18.01.2022 14:13:49</t>
  </si>
  <si>
    <t>18.01.2022 16:49:14</t>
  </si>
  <si>
    <t>ALAŞARLI H.ALİ ÇİFTÇİ GRUBU TR-4 35-15-L00222_C_56368280_56368280</t>
  </si>
  <si>
    <t>07.01.2022 11:46:37</t>
  </si>
  <si>
    <t>07.01.2022 13:19:06</t>
  </si>
  <si>
    <t>M-1228 35-01-M01228_C_56357965_56357965</t>
  </si>
  <si>
    <t>29.01.2022 09:17:37</t>
  </si>
  <si>
    <t>29.01.2022 10:37:47</t>
  </si>
  <si>
    <t>MENEMEN GÖRECE TR-1 35-28-M00288_953378195_953378195</t>
  </si>
  <si>
    <t>07.01.2022 18:23:45</t>
  </si>
  <si>
    <t>07.01.2022 19:04:04</t>
  </si>
  <si>
    <t>13.01.2022 11:09:00</t>
  </si>
  <si>
    <t>13.01.2022 19:04:56</t>
  </si>
  <si>
    <t>KARABURUN TR-1/15 35-21-L00019_953359901_953359901</t>
  </si>
  <si>
    <t>22.01.2022 10:04:22</t>
  </si>
  <si>
    <t>22.01.2022 15:49:32</t>
  </si>
  <si>
    <t>ÖREN TOPRAK SULAMA TR-2 35-27-M00761_DIREK TIPI TRAFO HUCRESI H01_2054349</t>
  </si>
  <si>
    <t>27.01.2022 17:40:58</t>
  </si>
  <si>
    <t>27.01.2022 18:25:48</t>
  </si>
  <si>
    <t>23.01.2022 12:03:45</t>
  </si>
  <si>
    <t>23.01.2022 14:00:31</t>
  </si>
  <si>
    <t>URLA TM-1 35-19-A00004_ZEYTİNALANI İM M07_2313938</t>
  </si>
  <si>
    <t>07.01.2022 17:34:57</t>
  </si>
  <si>
    <t>07.01.2022 17:39:09</t>
  </si>
  <si>
    <t>TR-1/84 (ERBİLLER) 45-83-M00084_955159817_955159817</t>
  </si>
  <si>
    <t>17.01.2022 11:44:35</t>
  </si>
  <si>
    <t>17.01.2022 14:24:00</t>
  </si>
  <si>
    <t>DAMLACIK TR 1 35-27-M00346_914543606_914543606</t>
  </si>
  <si>
    <t>15.01.2022 15:42:11</t>
  </si>
  <si>
    <t>24.01.2022 21:28:47</t>
  </si>
  <si>
    <t>24.01.2022 22:27:17</t>
  </si>
  <si>
    <t>L-310 35-18-L00310_950466756_950466756</t>
  </si>
  <si>
    <t>09.01.2022 15:26:20</t>
  </si>
  <si>
    <t>09.01.2022 17:31:10</t>
  </si>
  <si>
    <t>POYRACIK TR-8 35-24-L00031_955220028_955220028</t>
  </si>
  <si>
    <t>13.01.2022 18:18:14</t>
  </si>
  <si>
    <t>13.01.2022 19:48:19</t>
  </si>
  <si>
    <t>PAPUÇLU-KADINCIK MAH 45-77-M00074_45-77-M00074_2362689</t>
  </si>
  <si>
    <t>10.01.2022 18:09:19</t>
  </si>
  <si>
    <t>10.01.2022 19:39:41</t>
  </si>
  <si>
    <t>L-231 35-18-L00231_950440535_950440535</t>
  </si>
  <si>
    <t>01.01.2022 15:54:53</t>
  </si>
  <si>
    <t>01.01.2022 20:00:18</t>
  </si>
  <si>
    <t>İSMAİLLİ KÖK 35-16-M00045_SEKLİK M07_72049734</t>
  </si>
  <si>
    <t>28.01.2022 15:44:56</t>
  </si>
  <si>
    <t>28.01.2022 18:42:42</t>
  </si>
  <si>
    <t>K-3315 35-09-K03315_D E1b_5876211</t>
  </si>
  <si>
    <t>25.01.2022 00:04:49</t>
  </si>
  <si>
    <t>25.01.2022 01:54:51</t>
  </si>
  <si>
    <t>17.01.2022 10:20:42</t>
  </si>
  <si>
    <t>17.01.2022 12:39:42</t>
  </si>
  <si>
    <t>BÜYÜKBELEN TR-2 45-80-M00067_A_56391448_56391448</t>
  </si>
  <si>
    <t>21.01.2022 21:21:25</t>
  </si>
  <si>
    <t>21.01.2022 23:27:53</t>
  </si>
  <si>
    <t>KOCAİSKAN TR-1 45-76-M00179_A_56392294_56392294</t>
  </si>
  <si>
    <t>18.01.2022 10:14:32</t>
  </si>
  <si>
    <t>18.01.2022 12:41:01</t>
  </si>
  <si>
    <t>10.01.2022 14:27:00</t>
  </si>
  <si>
    <t>10.01.2022 20:55:52</t>
  </si>
  <si>
    <t>DEVELİ TR-3 35-22-M00285_DIREK TIPI TRAFO HUCRESI H01_2035391</t>
  </si>
  <si>
    <t>06.01.2022 09:27:54</t>
  </si>
  <si>
    <t>06.01.2022 11:05:54</t>
  </si>
  <si>
    <t>SOMA TR-13/1 45-82-M00113_945528275_945528275</t>
  </si>
  <si>
    <t>11.01.2022 14:46:58</t>
  </si>
  <si>
    <t>11.01.2022 15:35:55</t>
  </si>
  <si>
    <t>TR-42 35-13-L00042_F_56368506_56368506</t>
  </si>
  <si>
    <t>07.01.2022 10:18:26</t>
  </si>
  <si>
    <t>07.01.2022 12:07:54</t>
  </si>
  <si>
    <t>KİPA DM 35-26-M00283_HAVAI HAT DM-4 M03_2309266</t>
  </si>
  <si>
    <t>13.01.2022 09:57:49</t>
  </si>
  <si>
    <t>13.01.2022 10:43:18</t>
  </si>
  <si>
    <t>VENTOLA KÖK 35-26-M00678_PİZZA PİZZA M02_65914102</t>
  </si>
  <si>
    <t>30.01.2022 09:14:19</t>
  </si>
  <si>
    <t>30.01.2022 10:48:37</t>
  </si>
  <si>
    <t>K-4774 35-04-K04774__72410807_72410807</t>
  </si>
  <si>
    <t>22.01.2022 08:15:45</t>
  </si>
  <si>
    <t>22.01.2022 09:32:52</t>
  </si>
  <si>
    <t>18.01.2022 12:52:44</t>
  </si>
  <si>
    <t>K-1391 35-01-K01391_D_56364430_56364430</t>
  </si>
  <si>
    <t>14.01.2022 13:45:55</t>
  </si>
  <si>
    <t>14.01.2022 16:01:53</t>
  </si>
  <si>
    <t>M-2708 35-02-M02708_A_77269685_77269685</t>
  </si>
  <si>
    <t>26.01.2022 20:26:26</t>
  </si>
  <si>
    <t>26.01.2022 20:48:58</t>
  </si>
  <si>
    <t>KARACALAR TR-1 45-73-M00721_953076889_953076889</t>
  </si>
  <si>
    <t>13.01.2022 12:19:49</t>
  </si>
  <si>
    <t>13.01.2022 13:24:18</t>
  </si>
  <si>
    <t>K-4778 35-04-K04778_A_60982577_60982577</t>
  </si>
  <si>
    <t>30.01.2022 15:01:36</t>
  </si>
  <si>
    <t>30.01.2022 16:40:12</t>
  </si>
  <si>
    <t>K-1771 35-02-K01771_35-02-K01771_2375731</t>
  </si>
  <si>
    <t>21.01.2022 14:29:00</t>
  </si>
  <si>
    <t>21.01.2022 14:52:12</t>
  </si>
  <si>
    <t>SULUDERE TR-1 35-31-L00390_35-31-L00390_2354966</t>
  </si>
  <si>
    <t>25.01.2022 09:33:02</t>
  </si>
  <si>
    <t>25.01.2022 17:20:42</t>
  </si>
  <si>
    <t>M-2913 35-01-M02913__72410504_72410504</t>
  </si>
  <si>
    <t>16.01.2022 19:44:10</t>
  </si>
  <si>
    <t>16.01.2022 20:53:23</t>
  </si>
  <si>
    <t>20.01.2022 14:14:38</t>
  </si>
  <si>
    <t>20.01.2022 21:22:59</t>
  </si>
  <si>
    <t>KIRANLI 35-16-M00128_47470162_56400044_56400044</t>
  </si>
  <si>
    <t>12.01.2022 19:46:44</t>
  </si>
  <si>
    <t>13.01.2022 01:27:03</t>
  </si>
  <si>
    <t>HALKAPINAR TR-1 35-29-L00639_DIREK TIPI TRAFO HUCRESI H01_2098950</t>
  </si>
  <si>
    <t>25.01.2022 20:24:00</t>
  </si>
  <si>
    <t>25.01.2022 20:32:00</t>
  </si>
  <si>
    <t>TR-55 45-77-L00055_945512195_945512195</t>
  </si>
  <si>
    <t>17.01.2022 17:45:21</t>
  </si>
  <si>
    <t>17.01.2022 20:03:10</t>
  </si>
  <si>
    <t>K-4667 35-08-K04667_97594269_97594269</t>
  </si>
  <si>
    <t>27.01.2022 20:35:31</t>
  </si>
  <si>
    <t>27.01.2022 23:55:08</t>
  </si>
  <si>
    <t>K-530 35-01-K00530_A_56354751_56354751</t>
  </si>
  <si>
    <t>19.01.2022 16:30:06</t>
  </si>
  <si>
    <t>19.01.2022 16:56:50</t>
  </si>
  <si>
    <t>ÇAYBAŞI DM-1/11 35-26-L00215__56358352_56358352</t>
  </si>
  <si>
    <t>12.01.2022 08:47:46</t>
  </si>
  <si>
    <t>12.01.2022 11:22:21</t>
  </si>
  <si>
    <t>08.01.2022 09:13:44</t>
  </si>
  <si>
    <t>08.01.2022 12:52:32</t>
  </si>
  <si>
    <t>EMLAKDERE TR-3 45-71-M02445_B_82246789_82246789</t>
  </si>
  <si>
    <t>05.01.2022 09:27:00</t>
  </si>
  <si>
    <t>05.01.2022 11:31:57</t>
  </si>
  <si>
    <t>K-1397 GÖRECE 35-22-K01397__82819939_82819939</t>
  </si>
  <si>
    <t>14.01.2022 17:21:49</t>
  </si>
  <si>
    <t>14.01.2022 18:08:58</t>
  </si>
  <si>
    <t>K-4773 35-04-K04773_A_72411005_72411005</t>
  </si>
  <si>
    <t>27.01.2022 01:04:51</t>
  </si>
  <si>
    <t>27.01.2022 03:04:49</t>
  </si>
  <si>
    <t>URGANLI TR-3 45-83-M00571_45-83-M00571_2356430</t>
  </si>
  <si>
    <t>08.01.2022 09:23:57</t>
  </si>
  <si>
    <t>08.01.2022 11:49:53</t>
  </si>
  <si>
    <t>TR-131 35-19-L00131_956666041_956666041</t>
  </si>
  <si>
    <t>10.01.2022 16:52:52</t>
  </si>
  <si>
    <t>10.01.2022 18:34:39</t>
  </si>
  <si>
    <t>SOMA TR-14 45-82-M00014_C_56405245_56405245</t>
  </si>
  <si>
    <t>14.01.2022 16:38:19</t>
  </si>
  <si>
    <t>14.01.2022 17:48:56</t>
  </si>
  <si>
    <t>K-2450 35-01-K02450_E E2_49073369</t>
  </si>
  <si>
    <t>24.01.2022 16:49:48</t>
  </si>
  <si>
    <t>25.01.2022 01:25:37</t>
  </si>
  <si>
    <t>KÜÇÜK SANAYİ SİTESİ TR-1 45-83-L00142_48096838_56384164_56384164</t>
  </si>
  <si>
    <t>22.01.2022 11:15:00</t>
  </si>
  <si>
    <t>22.01.2022 13:13:43</t>
  </si>
  <si>
    <t>M-1635 GEÇİT 35-02-M01635_M-650 M03_2052010</t>
  </si>
  <si>
    <t>05.01.2022 07:41:23</t>
  </si>
  <si>
    <t>05.01.2022 10:22:00</t>
  </si>
  <si>
    <t>EĞERCİ TR-4 35-26-L00428_A_56358432_56358432</t>
  </si>
  <si>
    <t>24.01.2022 17:49:55</t>
  </si>
  <si>
    <t>24.01.2022 18:08:14</t>
  </si>
  <si>
    <t>GÖRECE M-354 35-22-M00354_10857092 _5966018</t>
  </si>
  <si>
    <t>02.01.2022 02:02:22</t>
  </si>
  <si>
    <t>02.01.2022 05:12:50</t>
  </si>
  <si>
    <t>24.01.2022 23:31:17</t>
  </si>
  <si>
    <t>24.01.2022 23:53:43</t>
  </si>
  <si>
    <t>TR-1-1/1 BELEDİYE EVLERİ KABİN 35-20-L00001_7478373_56359307_56359307</t>
  </si>
  <si>
    <t>26.01.2022 17:52:00</t>
  </si>
  <si>
    <t>26.01.2022 18:00:44</t>
  </si>
  <si>
    <t>AKÖREN TR-19 KÖK 45-78-M00974_HatBaşıAyırıcı_53139703 M04_53139703</t>
  </si>
  <si>
    <t>22.01.2022 14:49:05</t>
  </si>
  <si>
    <t>22.01.2022 20:54:42</t>
  </si>
  <si>
    <t>GÖKGEDİK TR-1 45-83-L00255_955160381_955160381</t>
  </si>
  <si>
    <t>05.01.2022 08:41:39</t>
  </si>
  <si>
    <t>05.01.2022 10:46:52</t>
  </si>
  <si>
    <t>DEMİRCİ KÖK 35-26-M00779_KARACAAĞAÇ ENH M06_42707188</t>
  </si>
  <si>
    <t>24.01.2022 18:34:17</t>
  </si>
  <si>
    <t>24.01.2022 19:00:09</t>
  </si>
  <si>
    <t>GÖKÇEYURT TR-1 35-27-M01049_948534692_948534692</t>
  </si>
  <si>
    <t>24.01.2022 22:31:56</t>
  </si>
  <si>
    <t>24.01.2022 23:49:33</t>
  </si>
  <si>
    <t>12.01.2022 22:13:42</t>
  </si>
  <si>
    <t>13.01.2022 00:36:56</t>
  </si>
  <si>
    <t>L-257 35-18-L00257_950450832_950450832</t>
  </si>
  <si>
    <t>30.01.2022 14:33:21</t>
  </si>
  <si>
    <t>30.01.2022 16:00:24</t>
  </si>
  <si>
    <t>TR-26 DM-4 45-72-M00116_DAĞITIM TRAFOSU TR-26 DM-4 M03_66488099</t>
  </si>
  <si>
    <t>11.01.2022 01:13:00</t>
  </si>
  <si>
    <t>11.01.2022 01:25:00</t>
  </si>
  <si>
    <t>14.01.2022 12:30:23</t>
  </si>
  <si>
    <t>14.01.2022 13:44:24</t>
  </si>
  <si>
    <t>DEĞİRMENDERE TR-2 35-22-M00198_955265197_955265197</t>
  </si>
  <si>
    <t>26.01.2022 18:55:37</t>
  </si>
  <si>
    <t>26.01.2022 19:44:27</t>
  </si>
  <si>
    <t>TR-157 35-19-M00157_5858096_56377708_56377708</t>
  </si>
  <si>
    <t>13.01.2022 00:06:30</t>
  </si>
  <si>
    <t>13.01.2022 00:50:57</t>
  </si>
  <si>
    <t>GÜMÜLDÜR DM 35-25-M00100_SEFERİHİSAR M20_2055235</t>
  </si>
  <si>
    <t>08.01.2022 14:50:50</t>
  </si>
  <si>
    <t>M-2546 35-02-M02546_99307549_99307549</t>
  </si>
  <si>
    <t>14.01.2022 12:55:34</t>
  </si>
  <si>
    <t>14.01.2022 14:07:58</t>
  </si>
  <si>
    <t>M-1207 35-02-M01207_910240976_910240976</t>
  </si>
  <si>
    <t>13.01.2022 06:37:39</t>
  </si>
  <si>
    <t>13.01.2022 08:31:09</t>
  </si>
  <si>
    <t>L-524 SAĞLIKÇILAR 35-18-L00524_950465994_950465994</t>
  </si>
  <si>
    <t>30.01.2022 09:34:49</t>
  </si>
  <si>
    <t>30.01.2022 16:01:44</t>
  </si>
  <si>
    <t>12.01.2022 21:36:50</t>
  </si>
  <si>
    <t>12.01.2022 22:13:23</t>
  </si>
  <si>
    <t>YUSUFLU TR-5 35-20-L00236_9797022_56374637_56374637</t>
  </si>
  <si>
    <t>12.01.2022 22:12:34</t>
  </si>
  <si>
    <t>12.01.2022 23:59:36</t>
  </si>
  <si>
    <t>M-3035 35-09-M03035_97696003_97696003</t>
  </si>
  <si>
    <t>29.01.2022 17:15:48</t>
  </si>
  <si>
    <t>29.01.2022 18:18:21</t>
  </si>
  <si>
    <t>27.01.2022 11:30:38</t>
  </si>
  <si>
    <t>27.01.2022 13:53:07</t>
  </si>
  <si>
    <t>AFŞAR TR-2 45-79-M00344_A_56384746_56384746</t>
  </si>
  <si>
    <t>13.01.2022 09:49:06</t>
  </si>
  <si>
    <t>13.01.2022 11:07:23</t>
  </si>
  <si>
    <t>25.01.2022 09:04:54</t>
  </si>
  <si>
    <t>25.01.2022 11:02:03</t>
  </si>
  <si>
    <t>DM-3/19 35-26-M00820_6024742_56369063_56369063</t>
  </si>
  <si>
    <t>10.01.2022 13:50:00</t>
  </si>
  <si>
    <t>10.01.2022 15:02:04</t>
  </si>
  <si>
    <t>11.01.2022 11:25:48</t>
  </si>
  <si>
    <t>11.01.2022 15:58:41</t>
  </si>
  <si>
    <t>L-404 35-18-L00404_950448345_950448345</t>
  </si>
  <si>
    <t>19.01.2022 12:47:54</t>
  </si>
  <si>
    <t>19.01.2022 15:16:59</t>
  </si>
  <si>
    <t>02.01.2022 10:23:00</t>
  </si>
  <si>
    <t>02.01.2022 11:53:17</t>
  </si>
  <si>
    <t>TİRE TR-17 35-29-M00452_950330642_950330642</t>
  </si>
  <si>
    <t>07.01.2022 20:19:16</t>
  </si>
  <si>
    <t>07.01.2022 20:54:20</t>
  </si>
  <si>
    <t>DM-16/12 45-71-M00624_953244748_953244748</t>
  </si>
  <si>
    <t>26.01.2022 14:43:41</t>
  </si>
  <si>
    <t>26.01.2022 15:44:34</t>
  </si>
  <si>
    <t>TR-45 DEREKÖY 35-22-M00065_B_56371129_56371129</t>
  </si>
  <si>
    <t>15.01.2022 10:37:00</t>
  </si>
  <si>
    <t>15.01.2022 11:20:08</t>
  </si>
  <si>
    <t>M-980 35-03-M00980_35-03-M00980_41942009</t>
  </si>
  <si>
    <t>29.01.2022 09:27:56</t>
  </si>
  <si>
    <t>29.01.2022 11:18:14</t>
  </si>
  <si>
    <t>K-3569 35-02-K03569_913189991_913189991</t>
  </si>
  <si>
    <t>05.01.2022 12:29:41</t>
  </si>
  <si>
    <t>05.01.2022 14:04:33</t>
  </si>
  <si>
    <t>EBSO TM 35-09-A00001_İSTASYONALTI M11_2314250</t>
  </si>
  <si>
    <t>13.01.2022 10:41:52</t>
  </si>
  <si>
    <t>13.01.2022 12:38:02</t>
  </si>
  <si>
    <t>TR-34 35-13-M00052_TR-47 MERYEMANA L04_76785429</t>
  </si>
  <si>
    <t>07.01.2022 18:00:02</t>
  </si>
  <si>
    <t>07.01.2022 18:29:55</t>
  </si>
  <si>
    <t>TR-1/40 KÖK 45-72-M00040_TR-1/41 M04_61318209</t>
  </si>
  <si>
    <t>02.01.2022 11:48:30</t>
  </si>
  <si>
    <t>02.01.2022 12:42:04</t>
  </si>
  <si>
    <t>L-336 REİSDERE 35-18-L00336_949854491_949854491</t>
  </si>
  <si>
    <t>22.01.2022 14:29:40</t>
  </si>
  <si>
    <t>22.01.2022 18:00:50</t>
  </si>
  <si>
    <t>19.01.2022 17:28:35</t>
  </si>
  <si>
    <t>19.01.2022 18:10:55</t>
  </si>
  <si>
    <t>L-126 35-18-L00126_967143214_967143214</t>
  </si>
  <si>
    <t>01.01.2022 22:04:15</t>
  </si>
  <si>
    <t>01.01.2022 23:40:41</t>
  </si>
  <si>
    <t>24.01.2022 21:44:11</t>
  </si>
  <si>
    <t>25.01.2022 01:48:09</t>
  </si>
  <si>
    <t>TR-2/35 45-72-L00035_956477154_956477154</t>
  </si>
  <si>
    <t>26.01.2022 09:43:43</t>
  </si>
  <si>
    <t>26.01.2022 10:41:51</t>
  </si>
  <si>
    <t>ASARLIK TR-14 KÖK 35-28-M00168_A TR14-A1b_5851427</t>
  </si>
  <si>
    <t>04.01.2022 16:15:00</t>
  </si>
  <si>
    <t>04.01.2022 16:54:15</t>
  </si>
  <si>
    <t>ÇİLEME TR-1 35-22-M00160_955267952_955267952</t>
  </si>
  <si>
    <t>22.01.2022 17:33:57</t>
  </si>
  <si>
    <t>22.01.2022 18:22:55</t>
  </si>
  <si>
    <t>L-58 HAVACILAR SİTESİ 35-14-L00058_956652584_956652584</t>
  </si>
  <si>
    <t>01.01.2022 17:56:20</t>
  </si>
  <si>
    <t>01.01.2022 18:28:18</t>
  </si>
  <si>
    <t>SOMA TR-6/1 45-82-M00536_DAĞITIM TRAFO SOMA TR-6/1 M03_83335072</t>
  </si>
  <si>
    <t>20.01.2022 12:55:12</t>
  </si>
  <si>
    <t>20.01.2022 13:57:11</t>
  </si>
  <si>
    <t>22.01.2022 02:34:54</t>
  </si>
  <si>
    <t>22.01.2022 03:15:00</t>
  </si>
  <si>
    <t>K-732 35-01-K00732_913464102_913464102</t>
  </si>
  <si>
    <t>22.01.2022 13:11:32</t>
  </si>
  <si>
    <t>22.01.2022 18:24:04</t>
  </si>
  <si>
    <t>19.01.2022 23:50:58</t>
  </si>
  <si>
    <t>20.01.2022 00:50:33</t>
  </si>
  <si>
    <t>ÇARIKKARALAR TR-1 45-73-M01075_A_56404488_56404488</t>
  </si>
  <si>
    <t>04.01.2022 00:26:33</t>
  </si>
  <si>
    <t>04.01.2022 01:28:27</t>
  </si>
  <si>
    <t>ÖREN TR-6 35-27-L00215_DIREK TIPI TRAFO HUCRESI H01_2053789</t>
  </si>
  <si>
    <t>24.01.2022 10:21:00</t>
  </si>
  <si>
    <t>24.01.2022 17:54:21</t>
  </si>
  <si>
    <t>09.01.2022 00:47:44</t>
  </si>
  <si>
    <t>09.01.2022 02:18:53</t>
  </si>
  <si>
    <t>K-1113 35-08-K01113_962010183_962010183</t>
  </si>
  <si>
    <t>31.01.2022 09:53:26</t>
  </si>
  <si>
    <t>31.01.2022 13:17:12</t>
  </si>
  <si>
    <t>14.01.2022 08:46:32</t>
  </si>
  <si>
    <t>14.01.2022 11:51:57</t>
  </si>
  <si>
    <t>DEĞİRMENDERE TR-4 45-73-M00302_45-73-M00302_2353935</t>
  </si>
  <si>
    <t>23.01.2022 00:45:24</t>
  </si>
  <si>
    <t>23.01.2022 03:00:11</t>
  </si>
  <si>
    <t>L-417 MIAMI EVLERİ 35-18-L00417_7728290_56364076_56364076</t>
  </si>
  <si>
    <t>14.01.2022 09:07:48</t>
  </si>
  <si>
    <t>14.01.2022 11:38:24</t>
  </si>
  <si>
    <t>L-329 35-18-L00329_950457649_950457649</t>
  </si>
  <si>
    <t>27.01.2022 21:59:37</t>
  </si>
  <si>
    <t>27.01.2022 23:12:42</t>
  </si>
  <si>
    <t>20.01.2022 15:24:52</t>
  </si>
  <si>
    <t>20.01.2022 15:44:00</t>
  </si>
  <si>
    <t>RAĞILLAR TR-1 45-86-M00236_DIREK TIPI TRAFO HUCRESI H01_2054212</t>
  </si>
  <si>
    <t>25.01.2022 10:30:29</t>
  </si>
  <si>
    <t>25.01.2022 17:00:58</t>
  </si>
  <si>
    <t>M-1047 35-02-M01047_99989585_99989585</t>
  </si>
  <si>
    <t>19.01.2022 09:34:38</t>
  </si>
  <si>
    <t>19.01.2022 11:31:30</t>
  </si>
  <si>
    <t>M-921 35-02-M00921_99578466_99578466</t>
  </si>
  <si>
    <t>11.01.2022 19:42:04</t>
  </si>
  <si>
    <t>11.01.2022 22:57:09</t>
  </si>
  <si>
    <t>12.01.2022 12:10:56</t>
  </si>
  <si>
    <t>12.01.2022 18:08:12</t>
  </si>
  <si>
    <t>GÜLBAHÇE TR-12 35-19-L00168_95000136527_95000136527</t>
  </si>
  <si>
    <t>31.01.2022 14:19:06</t>
  </si>
  <si>
    <t>31.01.2022 17:50:50</t>
  </si>
  <si>
    <t>26.01.2022 11:23:31</t>
  </si>
  <si>
    <t>26.01.2022 11:53:00</t>
  </si>
  <si>
    <t>KARABAĞ TR-1 35-31-L00127_956590097_956590097</t>
  </si>
  <si>
    <t>23.01.2022 06:17:20</t>
  </si>
  <si>
    <t>23.01.2022 06:58:00</t>
  </si>
  <si>
    <t>DM-2/TR-15 35-16-M00834__79530031_79530031</t>
  </si>
  <si>
    <t>31.01.2022 13:31:00</t>
  </si>
  <si>
    <t>M-189 35-02-M00189_C_56367384_56367384</t>
  </si>
  <si>
    <t>13.01.2022 11:48:41</t>
  </si>
  <si>
    <t>13.01.2022 17:56:23</t>
  </si>
  <si>
    <t>K-3708 35-08-K03708_B_56370585_56370585</t>
  </si>
  <si>
    <t>09.01.2022 11:08:19</t>
  </si>
  <si>
    <t>09.01.2022 17:50:49</t>
  </si>
  <si>
    <t>KIRKAĞAÇ TR-1/7 45-76-M00028_955241240_955241240</t>
  </si>
  <si>
    <t>13.01.2022 20:35:54</t>
  </si>
  <si>
    <t>13.01.2022 23:53:03</t>
  </si>
  <si>
    <t>K-4230 35-03-K04230_910985941_910985941</t>
  </si>
  <si>
    <t>27.01.2022 14:35:50</t>
  </si>
  <si>
    <t>27.01.2022 17:11:51</t>
  </si>
  <si>
    <t>10.01.2022 10:43:00</t>
  </si>
  <si>
    <t>10.01.2022 12:03:35</t>
  </si>
  <si>
    <t>16.01.2022 18:31:39</t>
  </si>
  <si>
    <t>16.01.2022 19:29:25</t>
  </si>
  <si>
    <t>BAĞYURDU DM-1/8 35-27-L00249_A_56362885_56362885</t>
  </si>
  <si>
    <t>25.01.2022 10:34:16</t>
  </si>
  <si>
    <t>25.01.2022 11:24:16</t>
  </si>
  <si>
    <t>KARAVELİLER TR-1 KÖK 35-20-L00137_KIZILCAOVA L03_2050223</t>
  </si>
  <si>
    <t>29.01.2022 10:13:48</t>
  </si>
  <si>
    <t>29.01.2022 13:55:33</t>
  </si>
  <si>
    <t>30.01.2022 20:27:00</t>
  </si>
  <si>
    <t>31.01.2022 01:32:04</t>
  </si>
  <si>
    <t>YEŞİLLİK MAH TR1 35-27-L00084_915017761_915017761</t>
  </si>
  <si>
    <t>06.01.2022 12:53:00</t>
  </si>
  <si>
    <t>06.01.2022 13:21:04</t>
  </si>
  <si>
    <t>K-3555 35-01-K03555_911258434_911258434</t>
  </si>
  <si>
    <t>25.01.2022 13:45:35</t>
  </si>
  <si>
    <t>25.01.2022 18:36:09</t>
  </si>
  <si>
    <t>K-4235 35-03-K04235_912881500_912881500</t>
  </si>
  <si>
    <t>27.01.2022 15:18:20</t>
  </si>
  <si>
    <t>27.01.2022 17:55:43</t>
  </si>
  <si>
    <t>FOÇA TR-65 35-23-L00065_950413520_950413520</t>
  </si>
  <si>
    <t>14.01.2022 10:01:41</t>
  </si>
  <si>
    <t>14.01.2022 12:34:59</t>
  </si>
  <si>
    <t>MORDOĞAN TR-24 35-21-L00210_50054632 B1_50054802</t>
  </si>
  <si>
    <t>06.01.2022 13:15:16</t>
  </si>
  <si>
    <t>06.01.2022 13:58:12</t>
  </si>
  <si>
    <t>16.01.2022 09:11:16</t>
  </si>
  <si>
    <t>16.01.2022 17:33:13</t>
  </si>
  <si>
    <t>DEREBEBEKLER TR-1 35-15-L00481_A_56379917_56379917</t>
  </si>
  <si>
    <t>23.01.2022 18:37:45</t>
  </si>
  <si>
    <t>23.01.2022 20:29:28</t>
  </si>
  <si>
    <t>M-417 35-02-M00417_A_56382796_56382796</t>
  </si>
  <si>
    <t>27.01.2022 10:03:03</t>
  </si>
  <si>
    <t>27.01.2022 11:45:02</t>
  </si>
  <si>
    <t>ULUKENT DM-1/1 35-28-M00584_A A2_5843152</t>
  </si>
  <si>
    <t>12.01.2022 18:27:53</t>
  </si>
  <si>
    <t>12.01.2022 19:07:49</t>
  </si>
  <si>
    <t>K-1919 35-10-K01919_35-10-K01919_47742624</t>
  </si>
  <si>
    <t>23.01.2022 16:26:24</t>
  </si>
  <si>
    <t>23.01.2022 17:09:36</t>
  </si>
  <si>
    <t>K-385 35-01-K00385_915155293_915155293</t>
  </si>
  <si>
    <t>03.01.2022 11:04:13</t>
  </si>
  <si>
    <t>03.01.2022 12:20:47</t>
  </si>
  <si>
    <t>SOMA TR-7/3 45-82-M00449_B_65514023_65514023</t>
  </si>
  <si>
    <t>17.01.2022 18:25:35</t>
  </si>
  <si>
    <t>17.01.2022 19:35:52</t>
  </si>
  <si>
    <t>GELENBE İM 45-76-A00001_ALACALAR L02_2326556</t>
  </si>
  <si>
    <t>04.01.2022 11:25:31</t>
  </si>
  <si>
    <t>04.01.2022 13:06:42</t>
  </si>
  <si>
    <t>DAĞDERE DM 45-72-M00097_KARAGÖZLER M08_2106076</t>
  </si>
  <si>
    <t>18.01.2022 14:40:53</t>
  </si>
  <si>
    <t>18.01.2022 14:51:28</t>
  </si>
  <si>
    <t>DM-12/TR-16 45-72-L00939__72373001_72373001</t>
  </si>
  <si>
    <t>12.01.2022 10:11:54</t>
  </si>
  <si>
    <t>12.01.2022 11:03:50</t>
  </si>
  <si>
    <t>KUŞÇULAR TR-9 35-19-M00221_956684817_956684817</t>
  </si>
  <si>
    <t>25.01.2022 19:08:15</t>
  </si>
  <si>
    <t>25.01.2022 22:53:40</t>
  </si>
  <si>
    <t>DERBENT TM 45-83-A00003_DERBENT DM-1 M03_2063379</t>
  </si>
  <si>
    <t>10.01.2022 12:49:10</t>
  </si>
  <si>
    <t>10.01.2022 13:34:40</t>
  </si>
  <si>
    <t>DM-11F TURGUT ÖZAL-2 45-71-M00388_953223202_953223202</t>
  </si>
  <si>
    <t>18.01.2022 14:22:50</t>
  </si>
  <si>
    <t>18.01.2022 18:15:02</t>
  </si>
  <si>
    <t>MURADİYE DM-5/8 KÖK 45-71-M00828_DM-5/11 M08_72087113</t>
  </si>
  <si>
    <t>21.01.2022 09:25:20</t>
  </si>
  <si>
    <t>21.01.2022 10:45:29</t>
  </si>
  <si>
    <t>TR-329 35-19-M00476_B_76822648_76822648</t>
  </si>
  <si>
    <t>26.01.2022 15:42:49</t>
  </si>
  <si>
    <t>TURGUTALP TR-4/5 45-82-M00067_DIREK TIPI TRAFO HUCRESI H01_2093458</t>
  </si>
  <si>
    <t>28.01.2022 14:16:59</t>
  </si>
  <si>
    <t>28.01.2022 15:49:00</t>
  </si>
  <si>
    <t>TR-337 35-19-L00371_956670507_956670507</t>
  </si>
  <si>
    <t>15.01.2022 09:58:18</t>
  </si>
  <si>
    <t>15.01.2022 12:06:21</t>
  </si>
  <si>
    <t>TİRE TM 35-29-A00003_SELATİN TÜNELİ M19_2061046</t>
  </si>
  <si>
    <t>07.01.2022 12:59:43</t>
  </si>
  <si>
    <t>07.01.2022 13:26:27</t>
  </si>
  <si>
    <t>M-324 35-02-M00324_99724410_99724410</t>
  </si>
  <si>
    <t>21.01.2022 19:38:24</t>
  </si>
  <si>
    <t>21.01.2022 20:29:23</t>
  </si>
  <si>
    <t>M-2917 35-01-M02917_911379304_911379304</t>
  </si>
  <si>
    <t>03.01.2022 21:47:22</t>
  </si>
  <si>
    <t>04.01.2022 01:33:09</t>
  </si>
  <si>
    <t>15.01.2022 00:25:53</t>
  </si>
  <si>
    <t>15.01.2022 02:10:57</t>
  </si>
  <si>
    <t>ÇAPAKLI KÖK 45-78-M01161_HatBaşıAyırıcı_53138968 M05_53138968</t>
  </si>
  <si>
    <t>12.01.2022 11:30:19</t>
  </si>
  <si>
    <t>12.01.2022 11:31:20</t>
  </si>
  <si>
    <t>03.01.2022 09:02:00</t>
  </si>
  <si>
    <t>03.01.2022 18:36:00</t>
  </si>
  <si>
    <t>TR-168 35-26-M00168_11831352 a01_5905684</t>
  </si>
  <si>
    <t>18.01.2022 16:41:55</t>
  </si>
  <si>
    <t>18.01.2022 17:37:22</t>
  </si>
  <si>
    <t>L-347 MASİSA BURCU SİTESİ-2 35-18-L00347_950441817_950441817</t>
  </si>
  <si>
    <t>19.01.2022 16:14:40</t>
  </si>
  <si>
    <t>20.01.2022 00:45:16</t>
  </si>
  <si>
    <t>01.01.2022 23:41:55</t>
  </si>
  <si>
    <t>02.01.2022 01:32:50</t>
  </si>
  <si>
    <t>DM-2/13 35-29-M00100_950325565_950325565</t>
  </si>
  <si>
    <t>15.01.2022 18:59:00</t>
  </si>
  <si>
    <t>15.01.2022 19:52:59</t>
  </si>
  <si>
    <t>L-317 BAHÇELİEVLER-1 35-18-L00317_950463231_950463231</t>
  </si>
  <si>
    <t>04.01.2022 15:06:22</t>
  </si>
  <si>
    <t>04.01.2022 19:45:48</t>
  </si>
  <si>
    <t>19.01.2022 13:31:25</t>
  </si>
  <si>
    <t>19.01.2022 14:43:37</t>
  </si>
  <si>
    <t>ÇITAK TR-1 35-17-M00438_950304963_950304963</t>
  </si>
  <si>
    <t>15.01.2022 15:44:22</t>
  </si>
  <si>
    <t>15.01.2022 17:21:34</t>
  </si>
  <si>
    <t>ARDIÇ MAHALLESİ TR-17 35-21-L00128_953357023_953357023</t>
  </si>
  <si>
    <t>02.01.2022 09:32:26</t>
  </si>
  <si>
    <t>02.01.2022 10:15:46</t>
  </si>
  <si>
    <t>PAYAMLI TR-1 35-10-L00056_98069172_98069172</t>
  </si>
  <si>
    <t>16.01.2022 11:04:30</t>
  </si>
  <si>
    <t>16.01.2022 13:02:41</t>
  </si>
  <si>
    <t>TR-88 35-19-L00088_956663235_956663235</t>
  </si>
  <si>
    <t>25.01.2022 14:21:49</t>
  </si>
  <si>
    <t>25.01.2022 18:51:55</t>
  </si>
  <si>
    <t>03.01.2022 16:32:11</t>
  </si>
  <si>
    <t>03.01.2022 16:32:51</t>
  </si>
  <si>
    <t>21.01.2022 23:41:00</t>
  </si>
  <si>
    <t>22.01.2022 01:29:24</t>
  </si>
  <si>
    <t>GERELİ KÖYÜ AHMET ÇETİN SULAMA GRB TR-15 35-15-M00314_B_56407261_56407261</t>
  </si>
  <si>
    <t>06.01.2022 10:31:47</t>
  </si>
  <si>
    <t>06.01.2022 14:40:34</t>
  </si>
  <si>
    <t>KOCAER KÖK 35-17-M00253_İMBAT DM M01_66425694</t>
  </si>
  <si>
    <t>16.01.2022 10:32:03</t>
  </si>
  <si>
    <t>16.01.2022 10:33:03</t>
  </si>
  <si>
    <t>21.01.2022 13:04:44</t>
  </si>
  <si>
    <t>21.01.2022 13:34:58</t>
  </si>
  <si>
    <t>FOÇA JANDARMA ALAYI KÖK 35-23-M00240_HatBaşıAyırıcı_53138017 M02_53138017</t>
  </si>
  <si>
    <t>13.01.2022 22:24:29</t>
  </si>
  <si>
    <t>14.01.2022 01:22:39</t>
  </si>
  <si>
    <t>K-612 35-02-K00612_A_56380025_56380025</t>
  </si>
  <si>
    <t>26.01.2022 09:26:25</t>
  </si>
  <si>
    <t>SARIGÖL DM 45-79-M00069_Sarıgöl TR-41 M20_2318411</t>
  </si>
  <si>
    <t>23.01.2022 11:07:43</t>
  </si>
  <si>
    <t>23.01.2022 11:34:45</t>
  </si>
  <si>
    <t>M-2560 35-04-M02560_35-04-M02560_49067023</t>
  </si>
  <si>
    <t>07.01.2022 05:04:00</t>
  </si>
  <si>
    <t>07.01.2022 05:40:28</t>
  </si>
  <si>
    <t>DM-4/TR-25 35-22-M00082_955265523_955265523</t>
  </si>
  <si>
    <t>28.01.2022 15:21:42</t>
  </si>
  <si>
    <t>28.01.2022 18:51:11</t>
  </si>
  <si>
    <t>20.01.2022 18:52:09</t>
  </si>
  <si>
    <t>20.01.2022 21:53:47</t>
  </si>
  <si>
    <t>TR-7/B 45-77-L00353_945490497_945490497</t>
  </si>
  <si>
    <t>09.01.2022 20:31:50</t>
  </si>
  <si>
    <t>09.01.2022 22:24:21</t>
  </si>
  <si>
    <t>18.01.2022 12:59:48</t>
  </si>
  <si>
    <t>18.01.2022 13:15:03</t>
  </si>
  <si>
    <t>K-299 35-02-K00299_910137869_910137869</t>
  </si>
  <si>
    <t>28.01.2022 09:05:54</t>
  </si>
  <si>
    <t>28.01.2022 09:41:49</t>
  </si>
  <si>
    <t>L-14 SEVTUR 35-18-L00014_7196389_56394158_56394158</t>
  </si>
  <si>
    <t>12.01.2022 13:12:13</t>
  </si>
  <si>
    <t>12.01.2022 14:49:12</t>
  </si>
  <si>
    <t>10.01.2022 07:03:29</t>
  </si>
  <si>
    <t>10.01.2022 07:43:54</t>
  </si>
  <si>
    <t>TR-24 35-30-L00024_955329244_955329244</t>
  </si>
  <si>
    <t>03.01.2022 17:13:50</t>
  </si>
  <si>
    <t>03.01.2022 17:55:35</t>
  </si>
  <si>
    <t>K-1103 35-02-K01103_R_56380293_56380293</t>
  </si>
  <si>
    <t>25.01.2022 20:32:07</t>
  </si>
  <si>
    <t>25.01.2022 21:51:44</t>
  </si>
  <si>
    <t>MENEMEN TR-63 (DM-3/17) 35-28-M00737_953375586_953375586</t>
  </si>
  <si>
    <t>28.01.2022 11:34:24</t>
  </si>
  <si>
    <t>28.01.2022 12:10:44</t>
  </si>
  <si>
    <t>K-4412 35-01-K04412_E_56373914_56373914</t>
  </si>
  <si>
    <t>20.01.2022 14:03:00</t>
  </si>
  <si>
    <t>20.01.2022 14:32:20</t>
  </si>
  <si>
    <t>K-388 35-02-K00388_35-02-K00388_2374766</t>
  </si>
  <si>
    <t>21.01.2022 16:46:06</t>
  </si>
  <si>
    <t>21.01.2022 17:02:56</t>
  </si>
  <si>
    <t>13.01.2022 13:33:00</t>
  </si>
  <si>
    <t>13.01.2022 14:34:25</t>
  </si>
  <si>
    <t>TR-44 SAKIZLI 35-19-L00044_956677769_956677769</t>
  </si>
  <si>
    <t>03.01.2022 18:26:04</t>
  </si>
  <si>
    <t>03.01.2022 21:34:59</t>
  </si>
  <si>
    <t>25.01.2022 19:55:55</t>
  </si>
  <si>
    <t>26.01.2022 02:19:26</t>
  </si>
  <si>
    <t>13.01.2022 13:45:00</t>
  </si>
  <si>
    <t>13.01.2022 16:08:54</t>
  </si>
  <si>
    <t>K-3195 35-03-K03195_913063479_913063479</t>
  </si>
  <si>
    <t>25.01.2022 18:43:12</t>
  </si>
  <si>
    <t>25.01.2022 21:06:51</t>
  </si>
  <si>
    <t>K-3320 35-09-K03320_97778238_97778238</t>
  </si>
  <si>
    <t>03.01.2022 19:00:11</t>
  </si>
  <si>
    <t>03.01.2022 19:49:17</t>
  </si>
  <si>
    <t>M-78 FULYA EVLERİ 35-14-M00078_8226872_56358392_56358392</t>
  </si>
  <si>
    <t>13.01.2022 18:01:17</t>
  </si>
  <si>
    <t>13.01.2022 22:10:15</t>
  </si>
  <si>
    <t>L-353 İŞTUR 35-18-L00353_950456082_950456082</t>
  </si>
  <si>
    <t>04.01.2022 10:26:31</t>
  </si>
  <si>
    <t>04.01.2022 12:05:52</t>
  </si>
  <si>
    <t>15.01.2022 12:59:38</t>
  </si>
  <si>
    <t>15.01.2022 16:53:11</t>
  </si>
  <si>
    <t>TR-1/9 45-72-M00009_B_56406937_56406937</t>
  </si>
  <si>
    <t>12.01.2022 10:40:43</t>
  </si>
  <si>
    <t>12.01.2022 12:28:25</t>
  </si>
  <si>
    <t>15.01.2022 18:30:59</t>
  </si>
  <si>
    <t>15.01.2022 19:29:05</t>
  </si>
  <si>
    <t>25.01.2022 19:31:49</t>
  </si>
  <si>
    <t>25.01.2022 21:54:58</t>
  </si>
  <si>
    <t>BAKTIRLI TR-1 45-83-L00426_955159778_955159778</t>
  </si>
  <si>
    <t>04.01.2022 09:55:00</t>
  </si>
  <si>
    <t>04.01.2022 11:32:08</t>
  </si>
  <si>
    <t>07.01.2022 09:37:34</t>
  </si>
  <si>
    <t>07.01.2022 09:39:32</t>
  </si>
  <si>
    <t>DM-2/43 35-26-M01149_DAĞITIM TRAFO-1  DM-2/43 M03_2099764</t>
  </si>
  <si>
    <t>25.01.2022 09:55:11</t>
  </si>
  <si>
    <t>25.01.2022 12:14:01</t>
  </si>
  <si>
    <t>TR-65 35-30-L00065_955315166_955315166</t>
  </si>
  <si>
    <t>18.01.2022 15:19:28</t>
  </si>
  <si>
    <t>18.01.2022 17:32:18</t>
  </si>
  <si>
    <t>AŞAĞIBEY-2 35-16-M00115_953322430_953322430</t>
  </si>
  <si>
    <t>19.01.2022 10:27:46</t>
  </si>
  <si>
    <t>19.01.2022 18:23:21</t>
  </si>
  <si>
    <t>K-2450 35-01-K02450_E E1_49073370</t>
  </si>
  <si>
    <t>24.01.2022 12:41:05</t>
  </si>
  <si>
    <t>24.01.2022 16:18:21</t>
  </si>
  <si>
    <t>20.01.2022 11:29:22</t>
  </si>
  <si>
    <t>20.01.2022 11:52:00</t>
  </si>
  <si>
    <t>İZSU ÇİLEME SUYU ÖZEL 35-22-M00490Ö_DIREK TIPI TRAFO HUCRESI H01_2126779</t>
  </si>
  <si>
    <t>12.01.2022 17:04:11</t>
  </si>
  <si>
    <t>12.01.2022 17:57:05</t>
  </si>
  <si>
    <t>K-3265 35-04-K03265_99795571_99795571</t>
  </si>
  <si>
    <t>25.01.2022 18:35:33</t>
  </si>
  <si>
    <t>25.01.2022 22:32:25</t>
  </si>
  <si>
    <t>K-3558 35-02-K03558_C_56372035_56372035</t>
  </si>
  <si>
    <t>20.01.2022 14:52:34</t>
  </si>
  <si>
    <t>20.01.2022 17:31:43</t>
  </si>
  <si>
    <t>AHMETBEYLİ TR-3 35-22-M00241_955290786_955290786</t>
  </si>
  <si>
    <t>23.01.2022 14:41:05</t>
  </si>
  <si>
    <t>23.01.2022 15:38:14</t>
  </si>
  <si>
    <t>_95000062345_95000062345</t>
  </si>
  <si>
    <t>25.01.2022 14:11:00</t>
  </si>
  <si>
    <t>25.01.2022 16:04:23</t>
  </si>
  <si>
    <t>M-2134 35-07-M02134_DAĞITIM TRF M-2134 M03_60504286</t>
  </si>
  <si>
    <t>21.01.2022 09:02:54</t>
  </si>
  <si>
    <t>21.01.2022 16:52:19</t>
  </si>
  <si>
    <t>12.01.2022 20:30:08</t>
  </si>
  <si>
    <t>12.01.2022 21:10:06</t>
  </si>
  <si>
    <t>TR-2/82 BARIŞ MANÇO KÖK 45-83-L00082_TR-2/86 L05_61336410</t>
  </si>
  <si>
    <t>26.01.2022 01:06:04</t>
  </si>
  <si>
    <t>26.01.2022 03:01:51</t>
  </si>
  <si>
    <t>18.01.2022 10:50:20</t>
  </si>
  <si>
    <t>18.01.2022 10:58:26</t>
  </si>
  <si>
    <t>TR-118 35-16-L00118_47584318_56352650_56352650</t>
  </si>
  <si>
    <t>14.01.2022 11:07:00</t>
  </si>
  <si>
    <t>14.01.2022 12:04:15</t>
  </si>
  <si>
    <t>TR-2/119-1 45-83-M00717_955153909_955153909</t>
  </si>
  <si>
    <t>18.01.2022 17:43:52</t>
  </si>
  <si>
    <t>18.01.2022 19:48:38</t>
  </si>
  <si>
    <t>DEREKÖY TR-33 35-22-M00867_955286759_955286759</t>
  </si>
  <si>
    <t>28.01.2022 13:31:27</t>
  </si>
  <si>
    <t>28.01.2022 14:06:51</t>
  </si>
  <si>
    <t>BAKIR TR-1 45-76-M00052_955249337_955249337</t>
  </si>
  <si>
    <t>29.01.2022 07:28:23</t>
  </si>
  <si>
    <t>29.01.2022 09:11:03</t>
  </si>
  <si>
    <t>FOÇA TR-42 35-23-L00042_42133641 d/1b_42054713</t>
  </si>
  <si>
    <t>15.01.2022 19:38:31</t>
  </si>
  <si>
    <t>15.01.2022 20:46:17</t>
  </si>
  <si>
    <t>ÇIRPI İM 35-20-A00002_ÇIPPI TİRE SULAMA M10_2307616</t>
  </si>
  <si>
    <t>13.01.2022 19:24:00</t>
  </si>
  <si>
    <t>13.01.2022 19:50:23</t>
  </si>
  <si>
    <t>SOMA A SANTRALİ İM/DM 45-82-A00001_KIRKAĞAÇ L15_2324961</t>
  </si>
  <si>
    <t>18.01.2022 22:48:47</t>
  </si>
  <si>
    <t>18.01.2022 22:58:32</t>
  </si>
  <si>
    <t>SAĞANCI İM 35-16-A00003_SAĞANCI L03_2316402</t>
  </si>
  <si>
    <t>25.01.2022 03:34:24</t>
  </si>
  <si>
    <t>25.01.2022 04:14:16</t>
  </si>
  <si>
    <t>05.01.2022 15:59:12</t>
  </si>
  <si>
    <t>05.01.2022 16:53:00</t>
  </si>
  <si>
    <t>08.01.2022 16:35:00</t>
  </si>
  <si>
    <t>08.01.2022 18:04:00</t>
  </si>
  <si>
    <t>03.01.2022 09:27:14</t>
  </si>
  <si>
    <t>03.01.2022 12:38:24</t>
  </si>
  <si>
    <t>DM-2/22 35-26-M00853_956628195_956628195</t>
  </si>
  <si>
    <t>06.01.2022 09:47:05</t>
  </si>
  <si>
    <t>06.01.2022 11:13:23</t>
  </si>
  <si>
    <t>CENNET MAHALLESİ TR-3 35-16-M00136_953336234_953336234</t>
  </si>
  <si>
    <t>08.01.2022 21:40:27</t>
  </si>
  <si>
    <t>09.01.2022 01:20:33</t>
  </si>
  <si>
    <t>DM-15/03 45-71-M02270_953211397_953211397</t>
  </si>
  <si>
    <t>18.01.2022 13:23:21</t>
  </si>
  <si>
    <t>18.01.2022 14:10:04</t>
  </si>
  <si>
    <t>K-933 35-01-K00933_912825985_912825985</t>
  </si>
  <si>
    <t>27.01.2022 16:34:43</t>
  </si>
  <si>
    <t>27.01.2022 18:06:16</t>
  </si>
  <si>
    <t>BURUNCUK KÖK 35-20-L00273_ZEYTİNOVA DAĞ GRUBU L02_66528810</t>
  </si>
  <si>
    <t>06.01.2022 13:50:00</t>
  </si>
  <si>
    <t>06.01.2022 14:24:34</t>
  </si>
  <si>
    <t>26.01.2022 20:41:21</t>
  </si>
  <si>
    <t>26.01.2022 22:40:53</t>
  </si>
  <si>
    <t>MURADİYE TR-2 SU DEPOSU 45-71-M00199_953176773_953176773</t>
  </si>
  <si>
    <t>16.01.2022 13:20:58</t>
  </si>
  <si>
    <t>16.01.2022 15:18:17</t>
  </si>
  <si>
    <t>L-437 ŞEHİTLİK 35-18-L00437_950448719_950448719</t>
  </si>
  <si>
    <t>10.01.2022 14:08:34</t>
  </si>
  <si>
    <t>10.01.2022 20:37:51</t>
  </si>
  <si>
    <t>EBSO TM 35-09-A00001_EBSO-19 K47_2312302</t>
  </si>
  <si>
    <t>27.01.2022 20:42:44</t>
  </si>
  <si>
    <t>27.01.2022 22:21:00</t>
  </si>
  <si>
    <t>TR-11 ( RAMAZAN IŞIK SULAMA GRUBU ) 35-27-M00011_97560527_97560527</t>
  </si>
  <si>
    <t>01.01.2022 12:56:24</t>
  </si>
  <si>
    <t>01.01.2022 14:06:39</t>
  </si>
  <si>
    <t>K-4281 35-04-K04281_95000558143_95000558143</t>
  </si>
  <si>
    <t>28.01.2022 18:48:01</t>
  </si>
  <si>
    <t>28.01.2022 22:29:12</t>
  </si>
  <si>
    <t>15.01.2022 15:51:15</t>
  </si>
  <si>
    <t>TR-2/101 45-83-M00775__72373452_72373452</t>
  </si>
  <si>
    <t>16.01.2022 13:54:12</t>
  </si>
  <si>
    <t>16.01.2022 14:51:07</t>
  </si>
  <si>
    <t>22.01.2022 03:37:15</t>
  </si>
  <si>
    <t>22.01.2022 04:58:21</t>
  </si>
  <si>
    <t>ÇARIKBOZDAĞ TR-2 45-73-M01233_945652609_945652609</t>
  </si>
  <si>
    <t>01.01.2022 15:39:13</t>
  </si>
  <si>
    <t>TR-66 35-16-L00066_35-16-L00066_71994588</t>
  </si>
  <si>
    <t>02.01.2022 15:34:42</t>
  </si>
  <si>
    <t>02.01.2022 17:23:13</t>
  </si>
  <si>
    <t>22.01.2022 13:07:15</t>
  </si>
  <si>
    <t>22.01.2022 14:27:15</t>
  </si>
  <si>
    <t>DM-25/37-A 45-71-M02282_953215305_953215305</t>
  </si>
  <si>
    <t>04.01.2022 18:31:18</t>
  </si>
  <si>
    <t>04.01.2022 19:21:25</t>
  </si>
  <si>
    <t>05.01.2022 09:55:18</t>
  </si>
  <si>
    <t>05.01.2022 11:45:20</t>
  </si>
  <si>
    <t>KARAAĞAÇLI TR-5/1 45-71-M01373_953234886_953234886</t>
  </si>
  <si>
    <t>11.01.2022 09:48:21</t>
  </si>
  <si>
    <t>11.01.2022 13:43:12</t>
  </si>
  <si>
    <t>OTOKENT İM 35-08-A00004_OTOKENT-1 M09_2308656</t>
  </si>
  <si>
    <t>26.01.2022 20:15:46</t>
  </si>
  <si>
    <t>26.01.2022 21:32:00</t>
  </si>
  <si>
    <t>10.01.2022 01:00:00</t>
  </si>
  <si>
    <t>10.01.2022 01:05:00</t>
  </si>
  <si>
    <t>22.01.2022 12:49:44</t>
  </si>
  <si>
    <t>22.01.2022 14:32:53</t>
  </si>
  <si>
    <t>FOÇA TR-23 35-23-L00023_42133769_56355677_56355677</t>
  </si>
  <si>
    <t>19.01.2022 14:08:00</t>
  </si>
  <si>
    <t>19.01.2022 16:18:49</t>
  </si>
  <si>
    <t>K-594 35-04-K00594_35-04-K00594_2358354</t>
  </si>
  <si>
    <t>25.01.2022 11:07:19</t>
  </si>
  <si>
    <t>25.01.2022 15:00:44</t>
  </si>
  <si>
    <t>ZEYTİNALAN İM 35-19-A00002_ZEYTİNALAN TR-101 L10_2051678</t>
  </si>
  <si>
    <t>22.01.2022 12:22:24</t>
  </si>
  <si>
    <t>22.01.2022 12:30:00</t>
  </si>
  <si>
    <t>K-2907 35-01-K02907_C 1C_5864102</t>
  </si>
  <si>
    <t>28.01.2022 09:58:17</t>
  </si>
  <si>
    <t>28.01.2022 12:29:03</t>
  </si>
  <si>
    <t>L-281 35-18-L00281_950438434_950438434</t>
  </si>
  <si>
    <t>19.01.2022 14:39:00</t>
  </si>
  <si>
    <t>19.01.2022 18:56:18</t>
  </si>
  <si>
    <t>_955253796_955253796</t>
  </si>
  <si>
    <t>29.01.2022 11:12:00</t>
  </si>
  <si>
    <t>29.01.2022 14:25:26</t>
  </si>
  <si>
    <t>AYANLAR TR-1 45-81-M00094_A_56401882_56401882</t>
  </si>
  <si>
    <t>08.01.2022 18:24:04</t>
  </si>
  <si>
    <t>08.01.2022 20:52:02</t>
  </si>
  <si>
    <t>FOÇA TR-46 35-23-L00046_950416481_950416481</t>
  </si>
  <si>
    <t>12.01.2022 14:48:07</t>
  </si>
  <si>
    <t>12.01.2022 16:46:48</t>
  </si>
  <si>
    <t>22.01.2022 18:53:00</t>
  </si>
  <si>
    <t>L-444 35-18-L00444_35-18-L00444_2376084</t>
  </si>
  <si>
    <t>27.01.2022 13:53:00</t>
  </si>
  <si>
    <t>27.01.2022 14:38:20</t>
  </si>
  <si>
    <t>ÖRSELLİ KÖYÜ TR-1 45-71-M01685_43175952_56384146_56384146</t>
  </si>
  <si>
    <t>12.01.2022 19:31:46</t>
  </si>
  <si>
    <t>13.01.2022 03:05:06</t>
  </si>
  <si>
    <t>ALAŞEHİR TR-5 45-73-M00005_B_65500119_65500119</t>
  </si>
  <si>
    <t>17.01.2022 17:52:13</t>
  </si>
  <si>
    <t>17.01.2022 18:28:38</t>
  </si>
  <si>
    <t>K-3388 35-04-K03388_35-04-K03388_2359155</t>
  </si>
  <si>
    <t>01.01.2022 19:58:07</t>
  </si>
  <si>
    <t>01.01.2022 22:11:42</t>
  </si>
  <si>
    <t>ALAŞEHİR TR-4 45-73-M00004_45-73-M00004_2352251</t>
  </si>
  <si>
    <t>17.01.2022 16:52:55</t>
  </si>
  <si>
    <t>17.01.2022 17:39:33</t>
  </si>
  <si>
    <t>FIRINLI TR-1 35-20-L00370_955195477_955195477</t>
  </si>
  <si>
    <t>22.01.2022 11:36:31</t>
  </si>
  <si>
    <t>22.01.2022 13:42:02</t>
  </si>
  <si>
    <t>KÖSEDERE TR-1 35-21-L00124_5831709_56376606_56376606</t>
  </si>
  <si>
    <t>13.01.2022 21:24:41</t>
  </si>
  <si>
    <t>14.01.2022 00:11:00</t>
  </si>
  <si>
    <t>27.01.2022 19:46:07</t>
  </si>
  <si>
    <t>28.01.2022 01:45:03</t>
  </si>
  <si>
    <t>L-290 35-18-L00290_950448551_950448551</t>
  </si>
  <si>
    <t>24.01.2022 12:05:44</t>
  </si>
  <si>
    <t>24.01.2022 12:35:18</t>
  </si>
  <si>
    <t>TR-17 35-17-M00017_35-17-M00017_2376693</t>
  </si>
  <si>
    <t>13.01.2022 09:11:43</t>
  </si>
  <si>
    <t>13.01.2022 11:35:32</t>
  </si>
  <si>
    <t>GÖKÇEALAN TR 5 35-13-L00089_35-13-L00089_2362097</t>
  </si>
  <si>
    <t>20.01.2022 11:01:57</t>
  </si>
  <si>
    <t>20.01.2022 14:21:37</t>
  </si>
  <si>
    <t>GÜZELYURT MAH. TR-1 45-74-M00232_A_56352045_56352045</t>
  </si>
  <si>
    <t>12.01.2022 16:50:10</t>
  </si>
  <si>
    <t>12.01.2022 17:13:24</t>
  </si>
  <si>
    <t>K-3183 35-02-K03183_35-02-K03183_2349754</t>
  </si>
  <si>
    <t>17.01.2022 16:16:15</t>
  </si>
  <si>
    <t>17.01.2022 16:46:58</t>
  </si>
  <si>
    <t>DM-2/12 45-72-M00610_95000548124_95000548124</t>
  </si>
  <si>
    <t>19.01.2022 11:59:15</t>
  </si>
  <si>
    <t>19.01.2022 16:01:33</t>
  </si>
  <si>
    <t>L-470 KÖK 35-18-L00470_950460154_950460154</t>
  </si>
  <si>
    <t>07.01.2022 11:22:54</t>
  </si>
  <si>
    <t>07.01.2022 19:09:23</t>
  </si>
  <si>
    <t>ÇINARKÖY TR-33 35-27-M00033_99271088_99271088</t>
  </si>
  <si>
    <t>30.01.2022 09:26:49</t>
  </si>
  <si>
    <t>30.01.2022 11:31:25</t>
  </si>
  <si>
    <t>ARDIÇ TR-8 35-21-L00131_35-21-L00131_82669166</t>
  </si>
  <si>
    <t>07.01.2022 18:36:48</t>
  </si>
  <si>
    <t>07.01.2022 20:00:12</t>
  </si>
  <si>
    <t>AŞAĞICUMA DM 35-16-M00103_TERZİHALİLLER M03_72040361</t>
  </si>
  <si>
    <t>05.01.2022 15:36:44</t>
  </si>
  <si>
    <t>05.01.2022 15:37:16</t>
  </si>
  <si>
    <t>13.01.2022 12:17:49</t>
  </si>
  <si>
    <t>13.01.2022 16:42:49</t>
  </si>
  <si>
    <t>ALAÇATI PORT 35-18-L00591_35-18-L00591_2367867</t>
  </si>
  <si>
    <t>26.01.2022 07:22:45</t>
  </si>
  <si>
    <t>26.01.2022 09:44:59</t>
  </si>
  <si>
    <t>L-426 ESKİ GARAJ 35-18-L00426_950447879_950447879</t>
  </si>
  <si>
    <t>18.01.2022 15:51:11</t>
  </si>
  <si>
    <t>18.01.2022 18:23:48</t>
  </si>
  <si>
    <t>DM-8/9 (ESKİ HARMANDALI) 45-71-M00293_45-71-M00293_2368414</t>
  </si>
  <si>
    <t>12.01.2022 08:57:50</t>
  </si>
  <si>
    <t>12.01.2022 11:29:37</t>
  </si>
  <si>
    <t>13.01.2022 10:44:49</t>
  </si>
  <si>
    <t>13.01.2022 16:28:30</t>
  </si>
  <si>
    <t>ESENDERE TR-1 35-21-L00108_953357239_953357239</t>
  </si>
  <si>
    <t>17.01.2022 14:17:41</t>
  </si>
  <si>
    <t>17.01.2022 16:45:29</t>
  </si>
  <si>
    <t>ALÇUK TM 35-17-A00001_FOÇA-1 M32_2307957</t>
  </si>
  <si>
    <t>13.01.2022 18:55:37</t>
  </si>
  <si>
    <t>13.01.2022 18:58:52</t>
  </si>
  <si>
    <t>EBSO TM 35-09-A00001_EBSO-16 K51_2058631</t>
  </si>
  <si>
    <t>27.01.2022 17:15:51</t>
  </si>
  <si>
    <t>27.01.2022 19:59:50</t>
  </si>
  <si>
    <t>K-3319 35-09-K03319_A_56381035_56381035</t>
  </si>
  <si>
    <t>25.01.2022 00:17:12</t>
  </si>
  <si>
    <t>25.01.2022 08:27:34</t>
  </si>
  <si>
    <t>K-1717 35-03-K01717_965665622_965665622</t>
  </si>
  <si>
    <t>13.01.2022 08:47:39</t>
  </si>
  <si>
    <t>13.01.2022 10:29:52</t>
  </si>
  <si>
    <t>DM-3/TR-10 35-13-L00053_946425080_946425080</t>
  </si>
  <si>
    <t>17.01.2022 11:30:50</t>
  </si>
  <si>
    <t>17.01.2022 16:54:15</t>
  </si>
  <si>
    <t>09.01.2022 16:44:39</t>
  </si>
  <si>
    <t>09.01.2022 17:39:02</t>
  </si>
  <si>
    <t>05.01.2022 00:40:16</t>
  </si>
  <si>
    <t>05.01.2022 01:39:37</t>
  </si>
  <si>
    <t>10.01.2022 21:02:11</t>
  </si>
  <si>
    <t>10.01.2022 21:55:48</t>
  </si>
  <si>
    <t>KOZANLI TR-1 45-82-M00214_945531955_945531955</t>
  </si>
  <si>
    <t>01.01.2022 17:33:06</t>
  </si>
  <si>
    <t>01.01.2022 19:48:34</t>
  </si>
  <si>
    <t>26.01.2022 22:29:00</t>
  </si>
  <si>
    <t>26.01.2022 23:24:07</t>
  </si>
  <si>
    <t>M-1002 35-03-M01002_910273616_910273616</t>
  </si>
  <si>
    <t>21.01.2022 15:49:07</t>
  </si>
  <si>
    <t>21.01.2022 17:15:51</t>
  </si>
  <si>
    <t>ULUKENT DM-1 35-28-M00001_ULUKENT DM-1/13 M02_66561921</t>
  </si>
  <si>
    <t>08.01.2022 08:30:01</t>
  </si>
  <si>
    <t>08.01.2022 09:25:19</t>
  </si>
  <si>
    <t>İSTASYONALTI KÖK 45-83-M00131_MANİSA-2 ÇIKIŞ M01_2329936</t>
  </si>
  <si>
    <t>25.01.2022 10:14:00</t>
  </si>
  <si>
    <t>25.01.2022 13:03:19</t>
  </si>
  <si>
    <t>ARPASEKİ TR-1 35-24-M00092_955226381_955226381</t>
  </si>
  <si>
    <t>12.01.2022 21:23:18</t>
  </si>
  <si>
    <t>12.01.2022 22:18:17</t>
  </si>
  <si>
    <t>EŞREFPAŞA İM 35-01-A00002_TR-1 10.5 K09_2045909</t>
  </si>
  <si>
    <t>14.01.2022 02:06:06</t>
  </si>
  <si>
    <t>14.01.2022 02:08:21</t>
  </si>
  <si>
    <t>SARIGÖL DM 45-79-M00069_ULUDERBENT FİDERİ M16_2076610</t>
  </si>
  <si>
    <t>11.01.2022 09:26:04</t>
  </si>
  <si>
    <t>11.01.2022 14:13:51</t>
  </si>
  <si>
    <t>M-1237 35-01-M01237_910929607_910929607</t>
  </si>
  <si>
    <t>24.01.2022 09:09:53</t>
  </si>
  <si>
    <t>24.01.2022 10:35:08</t>
  </si>
  <si>
    <t>29.01.2022 05:18:26</t>
  </si>
  <si>
    <t>29.01.2022 05:40:00</t>
  </si>
  <si>
    <t>ALACALAR TR-1 35-16-L00261_B_56397751_56397751</t>
  </si>
  <si>
    <t>14.01.2022 09:30:02</t>
  </si>
  <si>
    <t>14.01.2022 12:18:33</t>
  </si>
  <si>
    <t>K-2560 35-03-K02560_D_56363652_56363652</t>
  </si>
  <si>
    <t>22.01.2022 20:36:37</t>
  </si>
  <si>
    <t>22.01.2022 22:11:22</t>
  </si>
  <si>
    <t>TR-32 MEZBAHA YANI 35-15-M00032_48860328_56381922_56381922</t>
  </si>
  <si>
    <t>05.01.2022 19:37:00</t>
  </si>
  <si>
    <t>05.01.2022 20:17:45</t>
  </si>
  <si>
    <t>TR-122 ZEYTİNALANI 35-19-L00122_956678378_956678378</t>
  </si>
  <si>
    <t>25.01.2022 11:58:13</t>
  </si>
  <si>
    <t>25.01.2022 13:43:00</t>
  </si>
  <si>
    <t>MURADİYE TR-3/B 45-71-M00206_953243220_953243220</t>
  </si>
  <si>
    <t>26.01.2022 08:47:37</t>
  </si>
  <si>
    <t>26.01.2022 10:30:46</t>
  </si>
  <si>
    <t>K-2377 35-08-K02377_F_56381034_56381034</t>
  </si>
  <si>
    <t>17.01.2022 21:49:49</t>
  </si>
  <si>
    <t>17.01.2022 22:37:45</t>
  </si>
  <si>
    <t>DM-1/TR-21 35-14-M00303_956643078_956643078</t>
  </si>
  <si>
    <t>24.01.2022 13:28:03</t>
  </si>
  <si>
    <t>24.01.2022 16:39:06</t>
  </si>
  <si>
    <t>M-327 35-03-M00327_910192236_910192236</t>
  </si>
  <si>
    <t>05.01.2022 21:35:00</t>
  </si>
  <si>
    <t>05.01.2022 22:42:34</t>
  </si>
  <si>
    <t>M-2547 35-09-M02547_966362649_966362649</t>
  </si>
  <si>
    <t>26.01.2022 09:17:03</t>
  </si>
  <si>
    <t>26.01.2022 18:18:00</t>
  </si>
  <si>
    <t>TR-138 35-19-L00138_956674733_956674733</t>
  </si>
  <si>
    <t>14.01.2022 10:08:16</t>
  </si>
  <si>
    <t>14.01.2022 15:35:18</t>
  </si>
  <si>
    <t>SİNİRLİ TR-2 45-83-M00458_955163207_955163207</t>
  </si>
  <si>
    <t>01.01.2022 10:18:00</t>
  </si>
  <si>
    <t>01.01.2022 12:46:25</t>
  </si>
  <si>
    <t>K-2472 35-04-K02472_99488966_99488966</t>
  </si>
  <si>
    <t>21.01.2022 12:56:29</t>
  </si>
  <si>
    <t>21.01.2022 14:07:29</t>
  </si>
  <si>
    <t>TR-2/15 45-83-L00015_955141331_955141331</t>
  </si>
  <si>
    <t>25.01.2022 10:57:07</t>
  </si>
  <si>
    <t>25.01.2022 11:49:32</t>
  </si>
  <si>
    <t>OĞLANANASI TR-10 35-22-M00263_A_56355294_56355294</t>
  </si>
  <si>
    <t>21.01.2022 22:35:26</t>
  </si>
  <si>
    <t>21.01.2022 23:52:37</t>
  </si>
  <si>
    <t>15.01.2022 17:08:48</t>
  </si>
  <si>
    <t>15.01.2022 17:33:27</t>
  </si>
  <si>
    <t>M-2212 DOĞANCILAR TR-1 35-03-M02212_A_56363237_56363237</t>
  </si>
  <si>
    <t>05.01.2022 18:17:45</t>
  </si>
  <si>
    <t>05.01.2022 18:42:11</t>
  </si>
  <si>
    <t>M-2907 35-02-M02907_910068124_910068124</t>
  </si>
  <si>
    <t>21.01.2022 21:46:03</t>
  </si>
  <si>
    <t>21.01.2022 22:44:49</t>
  </si>
  <si>
    <t>TR-26 35-32-L00026_946413808_946413808</t>
  </si>
  <si>
    <t>19.01.2022 10:52:58</t>
  </si>
  <si>
    <t>19.01.2022 14:48:57</t>
  </si>
  <si>
    <t>K-4520 35-02-K04520_915009122_915009122</t>
  </si>
  <si>
    <t>15.01.2022 17:38:28</t>
  </si>
  <si>
    <t>15.01.2022 21:34:01</t>
  </si>
  <si>
    <t>KARAAĞAÇLI TR-3 45-71-M01083_A_56384816_56384816</t>
  </si>
  <si>
    <t>03.01.2022 18:57:00</t>
  </si>
  <si>
    <t>03.01.2022 21:13:49</t>
  </si>
  <si>
    <t>23.01.2022 09:02:58</t>
  </si>
  <si>
    <t>23.01.2022 17:34:17</t>
  </si>
  <si>
    <t>TÜRKÖNÜ TR-2 35-15-M00217_A_56367903_56367903</t>
  </si>
  <si>
    <t>20.01.2022 13:07:42</t>
  </si>
  <si>
    <t>20.01.2022 14:10:41</t>
  </si>
  <si>
    <t>K-2366 35-07-K02366_912535433_912535433</t>
  </si>
  <si>
    <t>02.01.2022 20:27:11</t>
  </si>
  <si>
    <t>01.01.2022 09:27:59</t>
  </si>
  <si>
    <t>01.01.2022 10:19:39</t>
  </si>
  <si>
    <t>DERBENT İM-DM 45-83-A00004_CANBAZLI KÖK M02_2329810</t>
  </si>
  <si>
    <t>03.01.2022 13:46:11</t>
  </si>
  <si>
    <t>03.01.2022 14:17:14</t>
  </si>
  <si>
    <t>TR-29 YILDIZ AKYOKUŞ 45-81-M00029_D_56401568_56401568</t>
  </si>
  <si>
    <t>19.01.2022 15:04:54</t>
  </si>
  <si>
    <t>19.01.2022 15:53:06</t>
  </si>
  <si>
    <t>BOZKÖY TR-1 35-16-M00051_957769595_957769595</t>
  </si>
  <si>
    <t>23.01.2022 22:35:10</t>
  </si>
  <si>
    <t>24.01.2022 01:28:00</t>
  </si>
  <si>
    <t>K-358 35-04-K00358_910330192_910330192</t>
  </si>
  <si>
    <t>16.01.2022 02:02:42</t>
  </si>
  <si>
    <t>16.01.2022 03:53:40</t>
  </si>
  <si>
    <t>DUALAR TR-1 45-76-M00155_DIREK TIPI TRAFO HUCRESI H01_2084910</t>
  </si>
  <si>
    <t>18.01.2022 11:51:25</t>
  </si>
  <si>
    <t>18.01.2022 13:35:01</t>
  </si>
  <si>
    <t>K-4698 35-01-K04698_A_56354376_56354376</t>
  </si>
  <si>
    <t>18.01.2022 17:36:20</t>
  </si>
  <si>
    <t>18.01.2022 19:47:39</t>
  </si>
  <si>
    <t>L-417 MIAMI EVLERİ 35-18-L00417_6133286_56366162_56366162</t>
  </si>
  <si>
    <t>13.01.2022 14:45:00</t>
  </si>
  <si>
    <t>13.01.2022 20:45:06</t>
  </si>
  <si>
    <t>04.01.2022 13:23:42</t>
  </si>
  <si>
    <t>04.01.2022 13:38:00</t>
  </si>
  <si>
    <t>ILIPINAR GES KÖK 35-23-M00348_FOÇA GES M02_47275650</t>
  </si>
  <si>
    <t>26.01.2022 16:24:48</t>
  </si>
  <si>
    <t>26.01.2022 18:49:32</t>
  </si>
  <si>
    <t>K-848 35-04-K00848_K-3857 K02_2119040</t>
  </si>
  <si>
    <t>14.01.2022 16:48:03</t>
  </si>
  <si>
    <t>14.01.2022 17:16:44</t>
  </si>
  <si>
    <t>K-4773 35-04-K04773__72411004_72411004</t>
  </si>
  <si>
    <t>24.01.2022 17:22:26</t>
  </si>
  <si>
    <t>24.01.2022 19:03:43</t>
  </si>
  <si>
    <t>K-4312 35-01-K04312_A_56354449_56354449</t>
  </si>
  <si>
    <t>21.01.2022 05:57:34</t>
  </si>
  <si>
    <t>21.01.2022 09:47:05</t>
  </si>
  <si>
    <t>25.01.2022 22:09:14</t>
  </si>
  <si>
    <t>25.01.2022 23:30:06</t>
  </si>
  <si>
    <t>M-2958 35-04-M02958_99366563_99366563</t>
  </si>
  <si>
    <t>15.01.2022 22:08:32</t>
  </si>
  <si>
    <t>16.01.2022 01:56:44</t>
  </si>
  <si>
    <t>KÖPRÜBAŞI TR-20 45-86-M00020_A_56401842_56401842</t>
  </si>
  <si>
    <t>08.01.2022 10:45:51</t>
  </si>
  <si>
    <t>08.01.2022 13:22:06</t>
  </si>
  <si>
    <t>TR-79 DEREKENARI 35-19-L00079_35-19-L00079_2349215</t>
  </si>
  <si>
    <t>13.01.2022 15:25:20</t>
  </si>
  <si>
    <t>13.01.2022 22:12:54</t>
  </si>
  <si>
    <t>PAYAMLI M-11 35-25-M00186_956658788_956658788</t>
  </si>
  <si>
    <t>04.01.2022 14:30:18</t>
  </si>
  <si>
    <t>04.01.2022 16:17:45</t>
  </si>
  <si>
    <t>TR-103 45-78-L00103_953265693_953265693</t>
  </si>
  <si>
    <t>15.01.2022 09:14:44</t>
  </si>
  <si>
    <t>15.01.2022 09:42:00</t>
  </si>
  <si>
    <t>26.01.2022 21:36:14</t>
  </si>
  <si>
    <t>26.01.2022 22:58:08</t>
  </si>
  <si>
    <t>L-316 YALIKENT 35-18-L00316_35-18-L00316_2351311</t>
  </si>
  <si>
    <t>31.01.2022 18:42:46</t>
  </si>
  <si>
    <t>31.01.2022 20:09:56</t>
  </si>
  <si>
    <t>SARIGÖL TR-37 45-79-M00037_TR-39 M04_2315978</t>
  </si>
  <si>
    <t>25.01.2022 09:49:37</t>
  </si>
  <si>
    <t>25.01.2022 10:22:50</t>
  </si>
  <si>
    <t>09.01.2022 08:43:20</t>
  </si>
  <si>
    <t>09.01.2022 09:49:10</t>
  </si>
  <si>
    <t>M-1951 35-09-M01951_912786239_912786239</t>
  </si>
  <si>
    <t>12.01.2022 07:37:45</t>
  </si>
  <si>
    <t>12.01.2022 09:39:29</t>
  </si>
  <si>
    <t>K-827 35-01-K00827_35-01-K00827_2358025</t>
  </si>
  <si>
    <t>07.01.2022 21:52:47</t>
  </si>
  <si>
    <t>07.01.2022 22:55:49</t>
  </si>
  <si>
    <t>ÇIRPI İM 35-20-A00002_ASLANLAR GİRİŞ-1 M07_2055137</t>
  </si>
  <si>
    <t>16.01.2022 08:25:27</t>
  </si>
  <si>
    <t>16.01.2022 09:13:00</t>
  </si>
  <si>
    <t>TR-1-1/1 BELEDİYE EVLERİ KABİN 35-20-L00001_35-20-L00001_66511607</t>
  </si>
  <si>
    <t>27.01.2022 09:40:46</t>
  </si>
  <si>
    <t>27.01.2022 17:31:49</t>
  </si>
  <si>
    <t>13.01.2022 02:58:10</t>
  </si>
  <si>
    <t>13.01.2022 02:58:31</t>
  </si>
  <si>
    <t>M-1542 35-01-M01542_910615249_910615249</t>
  </si>
  <si>
    <t>10.01.2022 18:51:42</t>
  </si>
  <si>
    <t>10.01.2022 19:53:20</t>
  </si>
  <si>
    <t>15.01.2022 02:37:00</t>
  </si>
  <si>
    <t>15.01.2022 02:48:19</t>
  </si>
  <si>
    <t>K-222 35-01-K00222_C C2_5919865</t>
  </si>
  <si>
    <t>09.01.2022 17:18:25</t>
  </si>
  <si>
    <t>10.01.2022 09:07:23</t>
  </si>
  <si>
    <t>10.01.2022 15:19:28</t>
  </si>
  <si>
    <t>30.01.2022 16:13:11</t>
  </si>
  <si>
    <t>30.01.2022 17:41:49</t>
  </si>
  <si>
    <t>10.01.2022 14:52:32</t>
  </si>
  <si>
    <t>10.01.2022 15:26:30</t>
  </si>
  <si>
    <t>K-1862 35-09-K01862_TRAFO K02_47246214</t>
  </si>
  <si>
    <t>28.01.2022 00:15:03</t>
  </si>
  <si>
    <t>28.01.2022 00:37:00</t>
  </si>
  <si>
    <t>KOLDERE TR-6A 45-80-M01201_956538891_956538891</t>
  </si>
  <si>
    <t>11.01.2022 17:10:41</t>
  </si>
  <si>
    <t>11.01.2022 18:16:31</t>
  </si>
  <si>
    <t>KAYMAKÇI TR-15 35-15-M00251_DAĞITIM TRAFO KAYMAKÇI TR-15 M05_67035870</t>
  </si>
  <si>
    <t>12.01.2022 09:15:50</t>
  </si>
  <si>
    <t>12.01.2022 17:37:55</t>
  </si>
  <si>
    <t>M-2954 35-01-M02954_911341659_911341659</t>
  </si>
  <si>
    <t>26.01.2022 18:15:00</t>
  </si>
  <si>
    <t>26.01.2022 19:27:09</t>
  </si>
  <si>
    <t>KINIK TR-31 35-24-L00221_955220003_955220003</t>
  </si>
  <si>
    <t>13.01.2022 10:23:22</t>
  </si>
  <si>
    <t>13.01.2022 10:55:12</t>
  </si>
  <si>
    <t>TR-54 35-17-M00054_960327495_960327495</t>
  </si>
  <si>
    <t>12.01.2022 17:03:56</t>
  </si>
  <si>
    <t>12.01.2022 17:50:57</t>
  </si>
  <si>
    <t>M-2959 35-04-M02959_99208807_99208807</t>
  </si>
  <si>
    <t>30.01.2022 11:59:58</t>
  </si>
  <si>
    <t>30.01.2022 16:38:36</t>
  </si>
  <si>
    <t>K-376 35-01-K00376_35-01-K00376_2348526</t>
  </si>
  <si>
    <t>27.01.2022 18:28:00</t>
  </si>
  <si>
    <t>27.01.2022 19:36:51</t>
  </si>
  <si>
    <t>BALABANLI TR-1 35-15-L00965_C_56368956_56368956</t>
  </si>
  <si>
    <t>28.01.2022 18:07:26</t>
  </si>
  <si>
    <t>28.01.2022 19:04:19</t>
  </si>
  <si>
    <t>BOZKÖY-1 35-26-M00480_5672384_56358412_56358412</t>
  </si>
  <si>
    <t>05.01.2022 11:53:12</t>
  </si>
  <si>
    <t>05.01.2022 12:45:32</t>
  </si>
  <si>
    <t>K-3813 35-03-K03813_955020715_955020715</t>
  </si>
  <si>
    <t>23.01.2022 13:11:55</t>
  </si>
  <si>
    <t>23.01.2022 19:10:28</t>
  </si>
  <si>
    <t>KOYUNDERE TR-10 35-28-M00156_DAĞITIM TRAFO KOYUNDERE TR-10 M03_66533374</t>
  </si>
  <si>
    <t>28.01.2022 10:01:01</t>
  </si>
  <si>
    <t>28.01.2022 17:31:51</t>
  </si>
  <si>
    <t>19.01.2022 19:42:00</t>
  </si>
  <si>
    <t>YARBASAN KÖK 45-74-M00119_MİNNETLER M03_72246660</t>
  </si>
  <si>
    <t>13.01.2022 21:33:31</t>
  </si>
  <si>
    <t>13.01.2022 21:33:52</t>
  </si>
  <si>
    <t>28.01.2022 10:17:07</t>
  </si>
  <si>
    <t>28.01.2022 10:47:12</t>
  </si>
  <si>
    <t>09.01.2022 12:55:15</t>
  </si>
  <si>
    <t>09.01.2022 15:39:34</t>
  </si>
  <si>
    <t>TR-75 35-16-L00075_DIREK TIPI TRAFO HUCRESI H01_2041561</t>
  </si>
  <si>
    <t>02.01.2022 09:38:00</t>
  </si>
  <si>
    <t>02.01.2022 14:16:49</t>
  </si>
  <si>
    <t>K-2530 35-02-K02530_912487326_912487326</t>
  </si>
  <si>
    <t>17.01.2022 09:52:42</t>
  </si>
  <si>
    <t>17.01.2022 11:09:04</t>
  </si>
  <si>
    <t>12.01.2022 12:45:59</t>
  </si>
  <si>
    <t>12.01.2022 13:07:00</t>
  </si>
  <si>
    <t>BAŞKÖY KUREYŞ TR-2 35-29-L00195_48206673_56400182_56400182</t>
  </si>
  <si>
    <t>20.01.2022 21:13:15</t>
  </si>
  <si>
    <t>21.01.2022 00:02:48</t>
  </si>
  <si>
    <t>L-25 35-14-L00025_956659929_956659929</t>
  </si>
  <si>
    <t>17.01.2022 15:51:45</t>
  </si>
  <si>
    <t>17.01.2022 16:58:35</t>
  </si>
  <si>
    <t>06.01.2022 09:22:28</t>
  </si>
  <si>
    <t>06.01.2022 09:41:07</t>
  </si>
  <si>
    <t>GÜVENDİK TR-1 45-76-L00086_955238521_955238521</t>
  </si>
  <si>
    <t>24.01.2022 18:57:07</t>
  </si>
  <si>
    <t>24.01.2022 20:11:10</t>
  </si>
  <si>
    <t>PAZARKÖY TR-1 45-78-L00699_B_56391461_56391461</t>
  </si>
  <si>
    <t>20.01.2022 15:56:38</t>
  </si>
  <si>
    <t>20.01.2022 19:38:48</t>
  </si>
  <si>
    <t>KUŞÇULAR TR-9 35-19-M00221_8729228_56354899_56354899</t>
  </si>
  <si>
    <t>20.01.2022 09:01:07</t>
  </si>
  <si>
    <t>20.01.2022 15:59:20</t>
  </si>
  <si>
    <t>BAYINDIR İM 35-20-A00001_YANIK KAVAK L04_2058789</t>
  </si>
  <si>
    <t>21.01.2022 09:53:05</t>
  </si>
  <si>
    <t>21.01.2022 10:17:46</t>
  </si>
  <si>
    <t>DUALAR TR-1 45-82-M00163_ H_79766278</t>
  </si>
  <si>
    <t>25.01.2022 13:22:15</t>
  </si>
  <si>
    <t>25.01.2022 14:20:42</t>
  </si>
  <si>
    <t>TAŞLIYATAK TR-2 35-31-L00365_47792044_56352980_56352980</t>
  </si>
  <si>
    <t>22.01.2022 11:01:52</t>
  </si>
  <si>
    <t>22.01.2022 13:17:22</t>
  </si>
  <si>
    <t>KÖREZ MAH. TR-1 45-73-M00533_B_56388282_56388282</t>
  </si>
  <si>
    <t>04.01.2022 18:43:14</t>
  </si>
  <si>
    <t>04.01.2022 23:49:57</t>
  </si>
  <si>
    <t>K-4347 35-01-K04347_TRAFO K03_2321229</t>
  </si>
  <si>
    <t>23.01.2022 09:10:39</t>
  </si>
  <si>
    <t>23.01.2022 17:46:37</t>
  </si>
  <si>
    <t>DAYSAN TR-1 35-29-L00126_48346050_56370119_56370119</t>
  </si>
  <si>
    <t>24.01.2022 11:46:00</t>
  </si>
  <si>
    <t>24.01.2022 12:09:23</t>
  </si>
  <si>
    <t>MEHMET ÇETİN TR-1 TARIMSAL SULAMA 45-72-L00879_45-72-L00879_2373128</t>
  </si>
  <si>
    <t>01.01.2022 14:47:11</t>
  </si>
  <si>
    <t>01.01.2022 17:55:26</t>
  </si>
  <si>
    <t>KÖSEDERE TR-1 35-21-L00124_953359537_953359537</t>
  </si>
  <si>
    <t>16.01.2022 14:05:44</t>
  </si>
  <si>
    <t>16.01.2022 15:59:32</t>
  </si>
  <si>
    <t>21.01.2022 11:16:18</t>
  </si>
  <si>
    <t>22.01.2022 07:44:05</t>
  </si>
  <si>
    <t>22.01.2022 08:50:54</t>
  </si>
  <si>
    <t>TR-1-3/7 ARABOYNU 35-20-L00023_955195280_955195280</t>
  </si>
  <si>
    <t>31.01.2022 10:00:57</t>
  </si>
  <si>
    <t>31.01.2022 12:16:47</t>
  </si>
  <si>
    <t>_A_56384514_56384514</t>
  </si>
  <si>
    <t>04.01.2022 09:26:00</t>
  </si>
  <si>
    <t>04.01.2022 11:15:55</t>
  </si>
  <si>
    <t>DM-2/12 35-26-M00832__56359992_56359992</t>
  </si>
  <si>
    <t>24.01.2022 16:54:39</t>
  </si>
  <si>
    <t>24.01.2022 18:20:08</t>
  </si>
  <si>
    <t>18.01.2022 18:20:55</t>
  </si>
  <si>
    <t>18.01.2022 21:28:59</t>
  </si>
  <si>
    <t>BAYINDIR İM 35-20-A00001_ZEYTİNOVA-1 L07_2313518</t>
  </si>
  <si>
    <t>27.01.2022 08:50:16</t>
  </si>
  <si>
    <t>27.01.2022 09:28:00</t>
  </si>
  <si>
    <t>ATAKÖY TR-2 45-84-L00033_DIREK TIPI TRAFO HUCRESI H01_2066085</t>
  </si>
  <si>
    <t>21.01.2022 18:17:49</t>
  </si>
  <si>
    <t>21.01.2022 20:34:14</t>
  </si>
  <si>
    <t>DM-4/TR-13 45-72-M00620_956481830_956481830</t>
  </si>
  <si>
    <t>04.01.2022 15:08:01</t>
  </si>
  <si>
    <t>04.01.2022 17:02:56</t>
  </si>
  <si>
    <t>M-327 35-03-M00327_915025293_915025293</t>
  </si>
  <si>
    <t>07.01.2022 07:15:31</t>
  </si>
  <si>
    <t>07.01.2022 09:28:36</t>
  </si>
  <si>
    <t>TR-252 35-19-M00252_956693690_956693690</t>
  </si>
  <si>
    <t>08.01.2022 11:52:45</t>
  </si>
  <si>
    <t>08.01.2022 18:44:17</t>
  </si>
  <si>
    <t>02.01.2022 22:30:41</t>
  </si>
  <si>
    <t>02.01.2022 22:45:56</t>
  </si>
  <si>
    <t>MURADİYE TR-10 45-71-M02143_953238693_953238693</t>
  </si>
  <si>
    <t>31.01.2022 04:46:00</t>
  </si>
  <si>
    <t>31.01.2022 05:55:50</t>
  </si>
  <si>
    <t>L-225 35-18-L00225_35-18-L00225_2347789</t>
  </si>
  <si>
    <t>25.01.2022 18:12:57</t>
  </si>
  <si>
    <t>25.01.2022 18:42:31</t>
  </si>
  <si>
    <t>11.01.2022 23:01:48</t>
  </si>
  <si>
    <t>11.01.2022 23:05:46</t>
  </si>
  <si>
    <t>12.01.2022 11:12:10</t>
  </si>
  <si>
    <t>12.01.2022 12:47:51</t>
  </si>
  <si>
    <t>26.01.2022 20:23:12</t>
  </si>
  <si>
    <t>26.01.2022 21:55:20</t>
  </si>
  <si>
    <t>MENEMEN TR-1 35-28-L00001_DIREK TIPI TRAFO HUCRESI H01_2108926</t>
  </si>
  <si>
    <t>12.01.2022 08:55:10</t>
  </si>
  <si>
    <t>12.01.2022 09:14:19</t>
  </si>
  <si>
    <t>TR-1-2/4-A 35-20-L00464_955202378_955202378</t>
  </si>
  <si>
    <t>26.01.2022 16:10:00</t>
  </si>
  <si>
    <t>26.01.2022 17:22:26</t>
  </si>
  <si>
    <t>13.01.2022 00:49:34</t>
  </si>
  <si>
    <t>13.01.2022 11:13:40</t>
  </si>
  <si>
    <t>12.01.2022 17:42:12</t>
  </si>
  <si>
    <t>13.01.2022 02:56:54</t>
  </si>
  <si>
    <t>ALAŞARLI TR-2 35-15-L00194_950359696_950359696</t>
  </si>
  <si>
    <t>23.01.2022 11:36:00</t>
  </si>
  <si>
    <t>23.01.2022 11:55:26</t>
  </si>
  <si>
    <t>29.01.2022 18:56:29</t>
  </si>
  <si>
    <t>29.01.2022 21:01:48</t>
  </si>
  <si>
    <t>AKHİSAR TM 45-72-A00006_AKHİSAR ŞEHİR-3 M22_2054230</t>
  </si>
  <si>
    <t>31.01.2022 10:51:35</t>
  </si>
  <si>
    <t>31.01.2022 11:13:00</t>
  </si>
  <si>
    <t>13.01.2022 16:38:59</t>
  </si>
  <si>
    <t>13.01.2022 20:43:47</t>
  </si>
  <si>
    <t>M-2501 ÇAMLI TR-4 35-10-M02501_DIREK TIPI TRAFO HUCRESI H01_2097379</t>
  </si>
  <si>
    <t>26.01.2022 12:56:32</t>
  </si>
  <si>
    <t>26.01.2022 14:22:16</t>
  </si>
  <si>
    <t>TR-1/43 45-83-M00043_TR-1/50 M04_2330145</t>
  </si>
  <si>
    <t>27.01.2022 12:27:56</t>
  </si>
  <si>
    <t>27.01.2022 13:08:02</t>
  </si>
  <si>
    <t>SANCAKLI TR-4 35-22-M00156_35-22-M00156_2377274</t>
  </si>
  <si>
    <t>11.01.2022 16:35:31</t>
  </si>
  <si>
    <t>11.01.2022 16:59:42</t>
  </si>
  <si>
    <t>GÖLMARMARA TR-16 45-85-L00016_945467550_945467550</t>
  </si>
  <si>
    <t>28.01.2022 12:56:17</t>
  </si>
  <si>
    <t>28.01.2022 14:26:16</t>
  </si>
  <si>
    <t>DM-3/TR-27 MENDERES 35-22-M00071_955261235_955261235</t>
  </si>
  <si>
    <t>15.01.2022 11:08:06</t>
  </si>
  <si>
    <t>15.01.2022 12:18:39</t>
  </si>
  <si>
    <t>12.01.2022 14:19:19</t>
  </si>
  <si>
    <t>12.01.2022 14:50:40</t>
  </si>
  <si>
    <t>PINARLI TR-1 35-20-M00100__72731378_72731378</t>
  </si>
  <si>
    <t>10.01.2022 11:55:03</t>
  </si>
  <si>
    <t>10.01.2022 13:02:24</t>
  </si>
  <si>
    <t>CICIKLI KÖYÜ TR-1 45-86-M00084_915807255_915807255</t>
  </si>
  <si>
    <t>22.01.2022 14:22:59</t>
  </si>
  <si>
    <t>22.01.2022 17:01:14</t>
  </si>
  <si>
    <t>MENEMEN GÖRECE TR-1 35-28-M00288_953378210_953378210</t>
  </si>
  <si>
    <t>27.01.2022 12:05:26</t>
  </si>
  <si>
    <t>27.01.2022 14:45:05</t>
  </si>
  <si>
    <t>MURADİYE ORTA ÖLÇEKLİ SANAYİ TR-4 45-71-M00222_953245526_953245526</t>
  </si>
  <si>
    <t>29.01.2022 14:11:12</t>
  </si>
  <si>
    <t>29.01.2022 17:15:52</t>
  </si>
  <si>
    <t>DİLEK TR-3 45-80-M00138_A_56385489_56385489</t>
  </si>
  <si>
    <t>20.01.2022 18:20:00</t>
  </si>
  <si>
    <t>20.01.2022 20:00:45</t>
  </si>
  <si>
    <t>K-996 35-02-K00996_35-02-K00996_2364952</t>
  </si>
  <si>
    <t>27.01.2022 11:26:46</t>
  </si>
  <si>
    <t>27.01.2022 12:55:19</t>
  </si>
  <si>
    <t>NURİYE DM 45-80-M00090_NURİYE TARIMSAL SULAMA M10_72194539</t>
  </si>
  <si>
    <t>08.01.2022 15:53:14</t>
  </si>
  <si>
    <t>08.01.2022 16:31:07</t>
  </si>
  <si>
    <t>KINIK TR-5 35-24-L00005_955218666_955218666</t>
  </si>
  <si>
    <t>10.01.2022 12:42:49</t>
  </si>
  <si>
    <t>10.01.2022 13:47:39</t>
  </si>
  <si>
    <t>04.01.2022 10:16:12</t>
  </si>
  <si>
    <t>04.01.2022 12:13:53</t>
  </si>
  <si>
    <t>YUSUFLU TR-9 35-20-L00317_955206991_955206991</t>
  </si>
  <si>
    <t>10.01.2022 13:18:43</t>
  </si>
  <si>
    <t>10.01.2022 14:05:54</t>
  </si>
  <si>
    <t>SALİHLERALTI TANSAŞ KÖK 35-30-M00670_GÜLKENT-4 M02_72071619</t>
  </si>
  <si>
    <t>19.01.2022 00:46:35</t>
  </si>
  <si>
    <t>19.01.2022 01:15:24</t>
  </si>
  <si>
    <t>M-1231 35-01-M01231_C_56354804_56354804</t>
  </si>
  <si>
    <t>12.01.2022 10:32:10</t>
  </si>
  <si>
    <t>12.01.2022 11:26:02</t>
  </si>
  <si>
    <t>20.01.2022 17:14:00</t>
  </si>
  <si>
    <t>20.01.2022 18:44:37</t>
  </si>
  <si>
    <t>KÜNER TR-1 35-22-M00229_955257414_955257414</t>
  </si>
  <si>
    <t>13.01.2022 12:51:00</t>
  </si>
  <si>
    <t>13.01.2022 14:16:39</t>
  </si>
  <si>
    <t>MEDAR TR-7 45-72-L00277_956518464_956518464</t>
  </si>
  <si>
    <t>12.01.2022 21:02:10</t>
  </si>
  <si>
    <t>12.01.2022 21:50:34</t>
  </si>
  <si>
    <t>K-1683 35-01-K01683_910979613_910979613</t>
  </si>
  <si>
    <t>09.01.2022 14:37:45</t>
  </si>
  <si>
    <t>09.01.2022 17:49:10</t>
  </si>
  <si>
    <t>22.01.2022 13:55:07</t>
  </si>
  <si>
    <t>22.01.2022 14:41:10</t>
  </si>
  <si>
    <t>KÜNER TR-3 35-22-M00226_955280960_955280960</t>
  </si>
  <si>
    <t>19.01.2022 07:02:17</t>
  </si>
  <si>
    <t>19.01.2022 09:17:37</t>
  </si>
  <si>
    <t>FOÇA TR-28 35-23-L00028_950414419_950414419</t>
  </si>
  <si>
    <t>13.01.2022 12:50:49</t>
  </si>
  <si>
    <t>13.01.2022 16:45:21</t>
  </si>
  <si>
    <t>18.01.2022 11:01:15</t>
  </si>
  <si>
    <t>18.01.2022 13:44:54</t>
  </si>
  <si>
    <t>DM-1/40 45-71-M00052_B_56403388_56403388</t>
  </si>
  <si>
    <t>11.01.2022 10:54:53</t>
  </si>
  <si>
    <t>11.01.2022 12:58:43</t>
  </si>
  <si>
    <t>TEKELİ TR-4 35-22-M00234_955253849_955253849</t>
  </si>
  <si>
    <t>07.01.2022 11:12:22</t>
  </si>
  <si>
    <t>07.01.2022 12:45:38</t>
  </si>
  <si>
    <t>K-3628 35-01-K03628_911837421_911837421</t>
  </si>
  <si>
    <t>05.01.2022 12:17:55</t>
  </si>
  <si>
    <t>05.01.2022 13:07:39</t>
  </si>
  <si>
    <t>TR-162 35-19-L00162_956692416_956692416</t>
  </si>
  <si>
    <t>06.01.2022 15:26:16</t>
  </si>
  <si>
    <t>06.01.2022 18:07:29</t>
  </si>
  <si>
    <t>K-1025 35-01-K01025__79812637_79812637</t>
  </si>
  <si>
    <t>07.01.2022 17:23:00</t>
  </si>
  <si>
    <t>BELEVİ İM 35-13-A00002_ARSLANLAR M06_2064114</t>
  </si>
  <si>
    <t>09.01.2022 15:13:49</t>
  </si>
  <si>
    <t>09.01.2022 15:18:20</t>
  </si>
  <si>
    <t>ATAKÖY TR-2 45-84-L00033_955181405_955181405</t>
  </si>
  <si>
    <t>18.01.2022 10:02:49</t>
  </si>
  <si>
    <t>18.01.2022 11:08:59</t>
  </si>
  <si>
    <t>TİRE İM-DM-1 35-29-A00001_DM-1/51 M17_2312219</t>
  </si>
  <si>
    <t>07.01.2022 10:01:40</t>
  </si>
  <si>
    <t>07.01.2022 10:50:22</t>
  </si>
  <si>
    <t>K-524 35-01-K00524_911232628_911232628</t>
  </si>
  <si>
    <t>13.01.2022 18:25:50</t>
  </si>
  <si>
    <t>13.01.2022 22:04:58</t>
  </si>
  <si>
    <t>SELÇUK İM/DM 35-13-A00004_AYASULUK (TEİAŞ GİRİŞ) M05_65986283</t>
  </si>
  <si>
    <t>05.01.2022 10:01:46</t>
  </si>
  <si>
    <t>05.01.2022 10:04:54</t>
  </si>
  <si>
    <t>KEMER TR-19 35-31-L00374_35-31-L00374_2358712</t>
  </si>
  <si>
    <t>24.01.2022 09:29:47</t>
  </si>
  <si>
    <t>24.01.2022 18:49:01</t>
  </si>
  <si>
    <t>DENİZGİREN TR-3 35-21-L00206_ H_49091395</t>
  </si>
  <si>
    <t>24.01.2022 23:58:46</t>
  </si>
  <si>
    <t>25.01.2022 01:53:41</t>
  </si>
  <si>
    <t>05.01.2022 14:30:35</t>
  </si>
  <si>
    <t>05.01.2022 16:43:04</t>
  </si>
  <si>
    <t>M-2920 35-02-M02920_99586017_99586017</t>
  </si>
  <si>
    <t>16.01.2022 10:35:51</t>
  </si>
  <si>
    <t>16.01.2022 12:06:32</t>
  </si>
  <si>
    <t>03.01.2022 10:04:31</t>
  </si>
  <si>
    <t>03.01.2022 13:26:48</t>
  </si>
  <si>
    <t>17.01.2022 12:02:54</t>
  </si>
  <si>
    <t>17.01.2022 14:04:50</t>
  </si>
  <si>
    <t>09.01.2022 16:38:52</t>
  </si>
  <si>
    <t>09.01.2022 22:06:44</t>
  </si>
  <si>
    <t>TR-1/59A 45-71-M02142_953239876_953239876</t>
  </si>
  <si>
    <t>26.01.2022 11:24:00</t>
  </si>
  <si>
    <t>26.01.2022 14:49:43</t>
  </si>
  <si>
    <t>KAYAKÖY TR-4 35-15-L00524_950387962_950387962</t>
  </si>
  <si>
    <t>19.01.2022 08:50:57</t>
  </si>
  <si>
    <t>19.01.2022 10:56:29</t>
  </si>
  <si>
    <t>K-633 35-02-K00633_912880829_912880829</t>
  </si>
  <si>
    <t>24.01.2022 21:38:44</t>
  </si>
  <si>
    <t>25.01.2022 00:58:18</t>
  </si>
  <si>
    <t>K-2823 35-02-K02823_D_56379357_56379357</t>
  </si>
  <si>
    <t>04.01.2022 08:59:32</t>
  </si>
  <si>
    <t>04.01.2022 17:04:00</t>
  </si>
  <si>
    <t>ALMAK TM 35-17-A00003_LİMAN-1 M26_2307150</t>
  </si>
  <si>
    <t>18.01.2022 08:56:33</t>
  </si>
  <si>
    <t>18.01.2022 09:37:39</t>
  </si>
  <si>
    <t>DEĞİRMENDERE TR-11 35-22-M00164_955290877_955290877</t>
  </si>
  <si>
    <t>07.01.2022 17:31:56</t>
  </si>
  <si>
    <t>07.01.2022 19:37:39</t>
  </si>
  <si>
    <t>K-4772 35-04-K04772_35-04-K04772_2376595</t>
  </si>
  <si>
    <t>20.01.2022 18:43:26</t>
  </si>
  <si>
    <t>20.01.2022 20:39:49</t>
  </si>
  <si>
    <t>L-301 ÇARK 35-18-L00301_950461604_950461604</t>
  </si>
  <si>
    <t>23.01.2022 15:38:53</t>
  </si>
  <si>
    <t>23.01.2022 17:52:47</t>
  </si>
  <si>
    <t>DM-7/TR-2 35-22-M00053_955269743_955269743</t>
  </si>
  <si>
    <t>26.01.2022 12:23:03</t>
  </si>
  <si>
    <t>26.01.2022 13:27:16</t>
  </si>
  <si>
    <t>M-2876 35-04-M02876_913692838_913692838</t>
  </si>
  <si>
    <t>06.01.2022 09:57:28</t>
  </si>
  <si>
    <t>06.01.2022 11:41:27</t>
  </si>
  <si>
    <t>20.01.2022 08:27:00</t>
  </si>
  <si>
    <t>20.01.2022 09:03:00</t>
  </si>
  <si>
    <t>L-13 35-18-L00013__72372345_72372345</t>
  </si>
  <si>
    <t>01.01.2022 01:38:56</t>
  </si>
  <si>
    <t>01.01.2022 02:37:56</t>
  </si>
  <si>
    <t>K-436 35-02-K00436_99499535_99499535</t>
  </si>
  <si>
    <t>27.01.2022 10:36:58</t>
  </si>
  <si>
    <t>27.01.2022 12:18:27</t>
  </si>
  <si>
    <t>TR-55 45-77-L00055_945512188_945512188</t>
  </si>
  <si>
    <t>12.01.2022 23:58:33</t>
  </si>
  <si>
    <t>13.01.2022 01:28:06</t>
  </si>
  <si>
    <t>BÜYÜKGÜNEY TR-1 45-82-M00337_45-82-M00337_2359127</t>
  </si>
  <si>
    <t>20.01.2022 20:27:44</t>
  </si>
  <si>
    <t>20.01.2022 23:25:09</t>
  </si>
  <si>
    <t>TR-33 35-26-M00033_956620875_956620875</t>
  </si>
  <si>
    <t>08.01.2022 14:25:10</t>
  </si>
  <si>
    <t>08.01.2022 17:03:32</t>
  </si>
  <si>
    <t>30.01.2022 22:49:25</t>
  </si>
  <si>
    <t>30.01.2022 23:14:00</t>
  </si>
  <si>
    <t>31.01.2022 09:36:25</t>
  </si>
  <si>
    <t>31.01.2022 11:17:01</t>
  </si>
  <si>
    <t>ALAŞEHİR TM 45-73-A00001_YEŞİLYURT M06_2057205</t>
  </si>
  <si>
    <t>10.01.2022 11:31:21</t>
  </si>
  <si>
    <t>10.01.2022 12:04:23</t>
  </si>
  <si>
    <t>KARAKUYU-7 35-26-M00446_7695478_56357721_56357721</t>
  </si>
  <si>
    <t>22.01.2022 16:15:11</t>
  </si>
  <si>
    <t>22.01.2022 17:55:31</t>
  </si>
  <si>
    <t>M-2100 35-04-M02100_B_60984562_60984562</t>
  </si>
  <si>
    <t>11.01.2022 13:50:00</t>
  </si>
  <si>
    <t>11.01.2022 17:24:18</t>
  </si>
  <si>
    <t>HACIRAHMANLI TR-23 45-80-M00146_956566187_956566187</t>
  </si>
  <si>
    <t>29.01.2022 11:50:12</t>
  </si>
  <si>
    <t>29.01.2022 13:53:26</t>
  </si>
  <si>
    <t>K-1241 35-03-K01241_B_56362922_56362922</t>
  </si>
  <si>
    <t>27.01.2022 09:23:10</t>
  </si>
  <si>
    <t>27.01.2022 12:37:04</t>
  </si>
  <si>
    <t>DM-1/17 45-71-M00041_953173632_953173632</t>
  </si>
  <si>
    <t>08.01.2022 12:41:00</t>
  </si>
  <si>
    <t>08.01.2022 16:02:54</t>
  </si>
  <si>
    <t>L-72 35-14-L00072_956636696_956636696</t>
  </si>
  <si>
    <t>31.01.2022 08:43:43</t>
  </si>
  <si>
    <t>31.01.2022 10:46:30</t>
  </si>
  <si>
    <t>DM4/TR-8 35-27-M00022_913102794_913102794</t>
  </si>
  <si>
    <t>09.01.2022 13:28:31</t>
  </si>
  <si>
    <t>09.01.2022 16:20:16</t>
  </si>
  <si>
    <t>18.01.2022 22:14:22</t>
  </si>
  <si>
    <t>18.01.2022 23:40:35</t>
  </si>
  <si>
    <t>YENİ LİMAN TR-2 35-21-L00051_A_56407043_56407043</t>
  </si>
  <si>
    <t>12.01.2022 11:49:44</t>
  </si>
  <si>
    <t>12.01.2022 13:57:35</t>
  </si>
  <si>
    <t>SÜLEYMANLI KÖK 35-28-M00606_GÖRECE-2 GES M09_72509050</t>
  </si>
  <si>
    <t>24.01.2022 07:43:25</t>
  </si>
  <si>
    <t>24.01.2022 17:25:09</t>
  </si>
  <si>
    <t>L-307 35-18-L00307_950447020_950447020</t>
  </si>
  <si>
    <t>31.01.2022 15:29:58</t>
  </si>
  <si>
    <t>31.01.2022 18:02:11</t>
  </si>
  <si>
    <t>20.01.2022 09:44:56</t>
  </si>
  <si>
    <t>20.01.2022 09:46:14</t>
  </si>
  <si>
    <t>SAĞANCI İM 35-16-A00003_YAVAŞÇA L06_2073457</t>
  </si>
  <si>
    <t>21.01.2022 19:38:12</t>
  </si>
  <si>
    <t>21.01.2022 19:49:15</t>
  </si>
  <si>
    <t>YUKARI EMLAKDERE TR-1 45-71-M01032_B_65509869_65509869</t>
  </si>
  <si>
    <t>28.01.2022 13:29:19</t>
  </si>
  <si>
    <t>28.01.2022 19:22:21</t>
  </si>
  <si>
    <t>GÜLBAHÇE TR-1 45-71-M00184_C_56378618_56378618</t>
  </si>
  <si>
    <t>20.01.2022 09:17:04</t>
  </si>
  <si>
    <t>20.01.2022 17:22:43</t>
  </si>
  <si>
    <t>ÇINARLIKUYU KÖK 45-71-M00188_ÇINARLIKUYU TR-1 M02_72248739</t>
  </si>
  <si>
    <t>31.01.2022 10:26:35</t>
  </si>
  <si>
    <t>31.01.2022 10:28:05</t>
  </si>
  <si>
    <t>13.01.2022 17:24:12</t>
  </si>
  <si>
    <t>13.01.2022 19:10:09</t>
  </si>
  <si>
    <t>04.01.2022 20:30:12</t>
  </si>
  <si>
    <t>04.01.2022 21:30:47</t>
  </si>
  <si>
    <t>ÇAMURHAMAMI TR-1 45-78-L00271_49308024_56386929_56386929</t>
  </si>
  <si>
    <t>28.01.2022 14:00:57</t>
  </si>
  <si>
    <t>28.01.2022 15:31:22</t>
  </si>
  <si>
    <t>K-1391 35-01-K01391_912197396_912197396</t>
  </si>
  <si>
    <t>15.01.2022 09:55:10</t>
  </si>
  <si>
    <t>15.01.2022 11:56:31</t>
  </si>
  <si>
    <t>01.01.2022 10:48:10</t>
  </si>
  <si>
    <t>01.01.2022 12:25:22</t>
  </si>
  <si>
    <t>TR-26 DM-4 45-72-M00116_956519388_956519388</t>
  </si>
  <si>
    <t>12.01.2022 19:22:57</t>
  </si>
  <si>
    <t>12.01.2022 20:55:31</t>
  </si>
  <si>
    <t>TR-83 35-19-L00083_10437681_56354673_56354673</t>
  </si>
  <si>
    <t>31.01.2022 10:40:50</t>
  </si>
  <si>
    <t>31.01.2022 12:13:44</t>
  </si>
  <si>
    <t>26.01.2022 10:18:43</t>
  </si>
  <si>
    <t>26.01.2022 12:38:20</t>
  </si>
  <si>
    <t>10.01.2022 15:10:23</t>
  </si>
  <si>
    <t>10.01.2022 15:16:51</t>
  </si>
  <si>
    <t>K-2589 35-02-K02589_D_56368160_56368160</t>
  </si>
  <si>
    <t>28.01.2022 09:16:10</t>
  </si>
  <si>
    <t>28.01.2022 11:05:59</t>
  </si>
  <si>
    <t>06.01.2022 17:24:55</t>
  </si>
  <si>
    <t>06.01.2022 17:25:35</t>
  </si>
  <si>
    <t>15.01.2022 10:40:00</t>
  </si>
  <si>
    <t>15.01.2022 12:07:42</t>
  </si>
  <si>
    <t>MENDERES DM-2/TR-1 35-22-M00300_DM-3/TR-1 M06_2095188</t>
  </si>
  <si>
    <t>23.01.2022 16:59:34</t>
  </si>
  <si>
    <t>23.01.2022 17:03:32</t>
  </si>
  <si>
    <t>GEDİK TR-4 35-31-L00134_956599447_956599447</t>
  </si>
  <si>
    <t>05.01.2022 16:41:00</t>
  </si>
  <si>
    <t>05.01.2022 17:55:32</t>
  </si>
  <si>
    <t>K-1755 35-02-K01755_A_56379933_56379933</t>
  </si>
  <si>
    <t>13.01.2022 13:56:32</t>
  </si>
  <si>
    <t>13.01.2022 16:01:33</t>
  </si>
  <si>
    <t>11.01.2022 09:13:48</t>
  </si>
  <si>
    <t>11.01.2022 11:19:47</t>
  </si>
  <si>
    <t>YENİ HARMANDALI TR-1 45-71-M00893_43142897_56384826_56384826</t>
  </si>
  <si>
    <t>18.01.2022 20:03:00</t>
  </si>
  <si>
    <t>19.01.2022 00:52:52</t>
  </si>
  <si>
    <t>KARABURUN BOZKÖY 35-21-L00053_35-21-L00053_2352348</t>
  </si>
  <si>
    <t>29.01.2022 18:05:26</t>
  </si>
  <si>
    <t>29.01.2022 18:43:00</t>
  </si>
  <si>
    <t>PAYAMLI M-28 35-25-M00195_DIREK TIPI TRAFO HUCRESI H01_2126975</t>
  </si>
  <si>
    <t>18.01.2022 02:24:46</t>
  </si>
  <si>
    <t>18.01.2022 04:59:57</t>
  </si>
  <si>
    <t>L-26 35-14-L00026_5652791_56354968_56354968</t>
  </si>
  <si>
    <t>14.01.2022 10:39:57</t>
  </si>
  <si>
    <t>14.01.2022 11:51:55</t>
  </si>
  <si>
    <t>HELVACI TR-8 35-17-M00368_950304863_950304863</t>
  </si>
  <si>
    <t>11.01.2022 14:53:36</t>
  </si>
  <si>
    <t>11.01.2022 15:44:03</t>
  </si>
  <si>
    <t>24.01.2022 19:29:44</t>
  </si>
  <si>
    <t>24.01.2022 21:29:21</t>
  </si>
  <si>
    <t>KAYNARPINAR TR-1 35-21-L00116_953360679_953360679</t>
  </si>
  <si>
    <t>22.01.2022 08:49:06</t>
  </si>
  <si>
    <t>22.01.2022 12:12:53</t>
  </si>
  <si>
    <t>M-1743 35-04-M01743_99566821_99566821</t>
  </si>
  <si>
    <t>31.01.2022 13:26:52</t>
  </si>
  <si>
    <t>31.01.2022 16:01:23</t>
  </si>
  <si>
    <t>L-306 35-18-L00306_12294058_56372564_56372564</t>
  </si>
  <si>
    <t>19.01.2022 20:16:47</t>
  </si>
  <si>
    <t>20.01.2022 02:17:01</t>
  </si>
  <si>
    <t>K-618 35-04-K00618_F_56356219_56356219</t>
  </si>
  <si>
    <t>27.01.2022 06:37:00</t>
  </si>
  <si>
    <t>27.01.2022 10:29:38</t>
  </si>
  <si>
    <t>YENİŞEHİR TR-4 35-31-L00112_47864169_56390316_56390316</t>
  </si>
  <si>
    <t>16.01.2022 10:07:55</t>
  </si>
  <si>
    <t>16.01.2022 11:25:02</t>
  </si>
  <si>
    <t>23.01.2022 21:12:42</t>
  </si>
  <si>
    <t>23.01.2022 22:44:56</t>
  </si>
  <si>
    <t>SOMA TR-31/2 45-82-M00103_945525695_945525695</t>
  </si>
  <si>
    <t>17.01.2022 12:58:28</t>
  </si>
  <si>
    <t>17.01.2022 17:48:26</t>
  </si>
  <si>
    <t>MADEN KÖK 45-83-M00128_CAMBAZLI KÖK M04_47316672</t>
  </si>
  <si>
    <t>03.01.2022 15:04:00</t>
  </si>
  <si>
    <t>03.01.2022 15:40:51</t>
  </si>
  <si>
    <t>MARANGOZLAR SİTESİ TR-1 35-28-M00649_8911267 t1.1b_5767665</t>
  </si>
  <si>
    <t>26.01.2022 11:43:27</t>
  </si>
  <si>
    <t>26.01.2022 20:28:27</t>
  </si>
  <si>
    <t>K-524 35-01-K00524_911109301_911109301</t>
  </si>
  <si>
    <t>12.01.2022 13:27:24</t>
  </si>
  <si>
    <t>12.01.2022 16:56:17</t>
  </si>
  <si>
    <t>POYRACIK TR-1 35-24-L00024_TR-3 L3_2304643</t>
  </si>
  <si>
    <t>06.01.2022 10:15:28</t>
  </si>
  <si>
    <t>20.01.2022 19:22:18</t>
  </si>
  <si>
    <t>20.01.2022 20:40:20</t>
  </si>
  <si>
    <t>K-1321 35-09-K01321_35-09-K01321_2363353</t>
  </si>
  <si>
    <t>08.01.2022 10:43:27</t>
  </si>
  <si>
    <t>08.01.2022 11:36:04</t>
  </si>
  <si>
    <t>K-1981 ÖZEL TR 35-07-K01981Ö_ K01_2069422</t>
  </si>
  <si>
    <t>31.01.2022 09:18:50</t>
  </si>
  <si>
    <t>31.01.2022 18:19:12</t>
  </si>
  <si>
    <t>L-335 35-18-L00335_950439157_950439157</t>
  </si>
  <si>
    <t>22.01.2022 18:15:02</t>
  </si>
  <si>
    <t>22.01.2022 19:12:00</t>
  </si>
  <si>
    <t>IŞIKLAR TM 35-02-A00006_BATIÇİM-1 M24_2308413</t>
  </si>
  <si>
    <t>14.01.2022 20:43:32</t>
  </si>
  <si>
    <t>14.01.2022 20:55:31</t>
  </si>
  <si>
    <t>DM-2/16 35-29-M00097_48376979_60982723_60982723</t>
  </si>
  <si>
    <t>10.01.2022 09:32:21</t>
  </si>
  <si>
    <t>10.01.2022 10:08:57</t>
  </si>
  <si>
    <t>M-3080(YATIRIM REZERVE) 35-02-M03080_C_56377603_56377603</t>
  </si>
  <si>
    <t>03.01.2022 09:56:16</t>
  </si>
  <si>
    <t>14.01.2022 01:08:22</t>
  </si>
  <si>
    <t>14.01.2022 01:44:25</t>
  </si>
  <si>
    <t>TR-111 45-78-L00111_953258633_953258633</t>
  </si>
  <si>
    <t>18.01.2022 16:45:05</t>
  </si>
  <si>
    <t>18.01.2022 18:05:19</t>
  </si>
  <si>
    <t>M-2506 35-01-M02506_910437909_910437909</t>
  </si>
  <si>
    <t>12.01.2022 09:32:04</t>
  </si>
  <si>
    <t>12.01.2022 13:04:45</t>
  </si>
  <si>
    <t>15.01.2022 20:08:17</t>
  </si>
  <si>
    <t>15.01.2022 21:43:32</t>
  </si>
  <si>
    <t>SAĞANCI İM 35-16-A00003_HatBaşıAyırıcı_53140364 L05_53140364</t>
  </si>
  <si>
    <t>20.01.2022 06:19:22</t>
  </si>
  <si>
    <t>20.01.2022 08:00:05</t>
  </si>
  <si>
    <t>09.01.2022 14:05:31</t>
  </si>
  <si>
    <t>09.01.2022 21:57:50</t>
  </si>
  <si>
    <t>MURADİYE TR-2/B (23 NİSAN PARKI) 45-71-M01852_953243213_953243213</t>
  </si>
  <si>
    <t>04.01.2022 16:42:00</t>
  </si>
  <si>
    <t>05.01.2022 00:02:13</t>
  </si>
  <si>
    <t>K-1580 35-01-K01580_911343059_911343059</t>
  </si>
  <si>
    <t>31.01.2022 11:59:27</t>
  </si>
  <si>
    <t>31.01.2022 19:21:57</t>
  </si>
  <si>
    <t>GÜZELKÖY TR 45-71-M00984_DIREK TIPI TRAFO HUCRESI H01_2087783</t>
  </si>
  <si>
    <t>13.01.2022 09:30:36</t>
  </si>
  <si>
    <t>13.01.2022 16:07:33</t>
  </si>
  <si>
    <t>26.01.2022 14:22:00</t>
  </si>
  <si>
    <t>26.01.2022 15:45:33</t>
  </si>
  <si>
    <t>AHMETAĞA TR-3 45-79-M00320_945571261_945571261</t>
  </si>
  <si>
    <t>19.01.2022 11:02:32</t>
  </si>
  <si>
    <t>19.01.2022 12:17:01</t>
  </si>
  <si>
    <t>L-134 DENETMENLER SİTESİ 35-14-L00134_95000146246_95000146246</t>
  </si>
  <si>
    <t>15.01.2022 12:31:18</t>
  </si>
  <si>
    <t>15.01.2022 17:15:41</t>
  </si>
  <si>
    <t>K-1283 35-07-K01283_K-3964 K02_49715665</t>
  </si>
  <si>
    <t>16.01.2022 01:20:00</t>
  </si>
  <si>
    <t>16.01.2022 01:47:40</t>
  </si>
  <si>
    <t>M-3042 35-02-M03042_DAĞITIM TRAFOSU-2 M02_79464380</t>
  </si>
  <si>
    <t>21.01.2022 09:06:17</t>
  </si>
  <si>
    <t>21.01.2022 17:20:16</t>
  </si>
  <si>
    <t>21.01.2022 09:31:44</t>
  </si>
  <si>
    <t>21.01.2022 17:24:37</t>
  </si>
  <si>
    <t>25.01.2022 19:46:20</t>
  </si>
  <si>
    <t>25.01.2022 20:29:32</t>
  </si>
  <si>
    <t>ULUKENT DM-1/11 35-28-M00569_8770145 h1_5826384</t>
  </si>
  <si>
    <t>11.01.2022 23:42:07</t>
  </si>
  <si>
    <t>12.01.2022 00:54:00</t>
  </si>
  <si>
    <t>L-92 35-18-L00092_950458567_950458567</t>
  </si>
  <si>
    <t>16.01.2022 06:48:34</t>
  </si>
  <si>
    <t>16.01.2022 09:33:16</t>
  </si>
  <si>
    <t>DERELİ TR-1 35-13-L00399_95001193197_95001193197</t>
  </si>
  <si>
    <t>25.01.2022 14:33:38</t>
  </si>
  <si>
    <t>25.01.2022 15:47:50</t>
  </si>
  <si>
    <t>MENEMEN TR-40 35-28-L00040_6675367 e2b_5761360</t>
  </si>
  <si>
    <t>03.01.2022 13:19:00</t>
  </si>
  <si>
    <t>03.01.2022 14:01:02</t>
  </si>
  <si>
    <t>HASSEKİ TR-1 35-21-L00066_953364438_953364438</t>
  </si>
  <si>
    <t>25.01.2022 19:03:00</t>
  </si>
  <si>
    <t>25.01.2022 20:12:35</t>
  </si>
  <si>
    <t>KARABURUN TR-2 35-21-L00014_953368108_953368108</t>
  </si>
  <si>
    <t>18.01.2022 12:51:41</t>
  </si>
  <si>
    <t>18.01.2022 15:06:30</t>
  </si>
  <si>
    <t>OSMANGAZİ İM 35-02-A00004_TR-2 10.5 K11_2101515</t>
  </si>
  <si>
    <t>23.01.2022 16:37:13</t>
  </si>
  <si>
    <t>HALİLLER KÖK 35-31-L00228_SIRIMLI L011_72238625</t>
  </si>
  <si>
    <t>23.01.2022 18:58:46</t>
  </si>
  <si>
    <t>23.01.2022 19:39:10</t>
  </si>
  <si>
    <t>ÇATALKAYA TR-4 35-21-L00194_965669753_965669753</t>
  </si>
  <si>
    <t>06.01.2022 15:30:58</t>
  </si>
  <si>
    <t>06.01.2022 17:54:38</t>
  </si>
  <si>
    <t>GÖLMARMARA TR-25 45-85-L00025__72373789_72373789</t>
  </si>
  <si>
    <t>31.01.2022 23:52:38</t>
  </si>
  <si>
    <t>01.02.2022 02:42:12</t>
  </si>
  <si>
    <t>25.01.2022 15:51:00</t>
  </si>
  <si>
    <t>25.01.2022 16:40:59</t>
  </si>
  <si>
    <t>NECAT TAŞKIN ŞEKER ÖZEL TR 45-82-M00317Ö_DIREK TIPI TRAFO HUCRESI H01_2082639</t>
  </si>
  <si>
    <t>12.01.2022 08:07:34</t>
  </si>
  <si>
    <t>12.01.2022 10:57:28</t>
  </si>
  <si>
    <t>M-2818 35-01-M02818_D_56355339_56355339</t>
  </si>
  <si>
    <t>09.01.2022 17:47:31</t>
  </si>
  <si>
    <t>09.01.2022 19:26:51</t>
  </si>
  <si>
    <t>13.01.2022 15:48:55</t>
  </si>
  <si>
    <t>13.01.2022 23:34:43</t>
  </si>
  <si>
    <t>ESKİBOYNUYOĞUN KÖK 35-29-L00052_HatBaşıAyırıcı_53138657 L01_53138657</t>
  </si>
  <si>
    <t>28.01.2022 09:07:01</t>
  </si>
  <si>
    <t>28.01.2022 10:50:39</t>
  </si>
  <si>
    <t>L-236 35-18-L00236_95001314847_95001314847</t>
  </si>
  <si>
    <t>31.01.2022 17:15:32</t>
  </si>
  <si>
    <t>31.01.2022 17:58:19</t>
  </si>
  <si>
    <t>AKHİSAR İM 45-72-A00001_HatBaşıAyırıcı_53139987 L03_53139987</t>
  </si>
  <si>
    <t>26.01.2022 09:00:06</t>
  </si>
  <si>
    <t>26.01.2022 17:29:31</t>
  </si>
  <si>
    <t>L-386 TARABYA EVLERİ 35-18-L00386_A B01_65981451</t>
  </si>
  <si>
    <t>13.01.2022 17:51:38</t>
  </si>
  <si>
    <t>13.01.2022 18:50:14</t>
  </si>
  <si>
    <t>09.01.2022 15:16:59</t>
  </si>
  <si>
    <t>09.01.2022 15:17:29</t>
  </si>
  <si>
    <t>DM-25/37 45-71-M00058_C_56396476_56396476</t>
  </si>
  <si>
    <t>28.01.2022 09:27:01</t>
  </si>
  <si>
    <t>28.01.2022 14:53:57</t>
  </si>
  <si>
    <t>28.01.2022 15:48:04</t>
  </si>
  <si>
    <t>EŞREFPAŞA İM 35-01-A00002_TR-2 34.5 M09_2309054</t>
  </si>
  <si>
    <t>12.01.2022 05:44:00</t>
  </si>
  <si>
    <t>12.01.2022 05:56:00</t>
  </si>
  <si>
    <t>31.01.2022 13:05:35</t>
  </si>
  <si>
    <t>31.01.2022 13:44:08</t>
  </si>
  <si>
    <t>TR-41 35-27-M00041_C C02_83336240</t>
  </si>
  <si>
    <t>09.01.2022 19:39:55</t>
  </si>
  <si>
    <t>09.01.2022 20:32:59</t>
  </si>
  <si>
    <t>ÇANDARLI TR-5 35-30-M00005_B b2_42961440</t>
  </si>
  <si>
    <t>31.01.2022 16:19:34</t>
  </si>
  <si>
    <t>31.01.2022 18:30:57</t>
  </si>
  <si>
    <t>K-796 35-01-K00796_911504208_911504208</t>
  </si>
  <si>
    <t>31.01.2022 21:19:00</t>
  </si>
  <si>
    <t>01.02.2022 00:46:30</t>
  </si>
  <si>
    <t>AYAKLIKIRI TR-1 35-29-L00097_950321399_950321399</t>
  </si>
  <si>
    <t>28.01.2022 12:05:09</t>
  </si>
  <si>
    <t>28.01.2022 15:02:20</t>
  </si>
  <si>
    <t>K-3706 35-09-K03706_956475553_956475553</t>
  </si>
  <si>
    <t>28.01.2022 15:27:06</t>
  </si>
  <si>
    <t>28.01.2022 19:09:47</t>
  </si>
  <si>
    <t>SAZOBA DM 45-72-M00413_BEYOBA TARIMSAL SULAMA M07_2331526</t>
  </si>
  <si>
    <t>12.01.2022 10:08:27</t>
  </si>
  <si>
    <t>24.01.2022 09:24:26</t>
  </si>
  <si>
    <t>24.01.2022 18:01:40</t>
  </si>
  <si>
    <t>DM-1/53-A 45-71-M00941_953239556_953239556</t>
  </si>
  <si>
    <t>25.01.2022 12:17:00</t>
  </si>
  <si>
    <t>25.01.2022 13:04:52</t>
  </si>
  <si>
    <t>18.01.2022 19:45:19</t>
  </si>
  <si>
    <t>18.01.2022 21:42:04</t>
  </si>
  <si>
    <t>K-3265 35-04-K03265_912575936_912575936</t>
  </si>
  <si>
    <t>24.01.2022 07:31:38</t>
  </si>
  <si>
    <t>24.01.2022 09:34:03</t>
  </si>
  <si>
    <t>L-332 SERKANKENT 35-18-L00332_95001218818_95001218818</t>
  </si>
  <si>
    <t>09.01.2022 09:36:49</t>
  </si>
  <si>
    <t>09.01.2022 12:53:37</t>
  </si>
  <si>
    <t>13.01.2022 16:25:44</t>
  </si>
  <si>
    <t>13.01.2022 16:43:47</t>
  </si>
  <si>
    <t>13.01.2022 22:07:57</t>
  </si>
  <si>
    <t>13.01.2022 22:43:52</t>
  </si>
  <si>
    <t>ILICA GIS TM 35-07-A00002_ILICA-16 K22_2056855</t>
  </si>
  <si>
    <t>06.01.2022 21:57:15</t>
  </si>
  <si>
    <t>06.01.2022 22:10:42</t>
  </si>
  <si>
    <t>12.01.2022 14:01:00</t>
  </si>
  <si>
    <t>12.01.2022 14:31:28</t>
  </si>
  <si>
    <t>06.01.2022 09:00:47</t>
  </si>
  <si>
    <t>06.01.2022 17:23:49</t>
  </si>
  <si>
    <t>TR-253 35-19-M00253_956667751_956667751</t>
  </si>
  <si>
    <t>25.01.2022 13:10:35</t>
  </si>
  <si>
    <t>25.01.2022 14:42:02</t>
  </si>
  <si>
    <t>DM-3/18 35-19-M00416_6647158 h1_5961427</t>
  </si>
  <si>
    <t>27.01.2022 17:59:38</t>
  </si>
  <si>
    <t>27.01.2022 19:38:06</t>
  </si>
  <si>
    <t>25.01.2022 09:50:25</t>
  </si>
  <si>
    <t>25.01.2022 13:37:27</t>
  </si>
  <si>
    <t>13.01.2022 23:55:46</t>
  </si>
  <si>
    <t>14.01.2022 04:24:09</t>
  </si>
  <si>
    <t>ÜZÜMLÜ AYSAN BEY TR-3 45-73-M00605_A_56394376_56394376</t>
  </si>
  <si>
    <t>18.01.2022 15:01:46</t>
  </si>
  <si>
    <t>18.01.2022 15:56:20</t>
  </si>
  <si>
    <t>K-1859 35-09-K01859_912791387_912791387</t>
  </si>
  <si>
    <t>06.01.2022 11:30:45</t>
  </si>
  <si>
    <t>06.01.2022 12:15:51</t>
  </si>
  <si>
    <t>18.01.2022 11:22:00</t>
  </si>
  <si>
    <t>18.01.2022 15:52:51</t>
  </si>
  <si>
    <t>DM-01/TR-91 45-71-M01856_953182968_953182968</t>
  </si>
  <si>
    <t>05.01.2022 16:01:47</t>
  </si>
  <si>
    <t>05.01.2022 17:45:27</t>
  </si>
  <si>
    <t>K-2361 35-02-K02361_913089987_913089987</t>
  </si>
  <si>
    <t>02.01.2022 16:18:41</t>
  </si>
  <si>
    <t>02.01.2022 17:22:47</t>
  </si>
  <si>
    <t>BAYINDIR İM 35-20-A00001_YANIK KAVAK L04_2058788</t>
  </si>
  <si>
    <t>21.01.2022 03:50:13</t>
  </si>
  <si>
    <t>21.01.2022 04:14:03</t>
  </si>
  <si>
    <t>03.01.2022 09:36:55</t>
  </si>
  <si>
    <t>03.01.2022 16:02:20</t>
  </si>
  <si>
    <t>22.01.2022 21:24:51</t>
  </si>
  <si>
    <t>22.01.2022 22:13:04</t>
  </si>
  <si>
    <t>18.01.2022 16:16:05</t>
  </si>
  <si>
    <t>18.01.2022 20:26:04</t>
  </si>
  <si>
    <t>DERBENT İM-DM 45-83-A00004_15.8 TRF GİRİŞ L01_2097288</t>
  </si>
  <si>
    <t>19.01.2022 09:21:47</t>
  </si>
  <si>
    <t>19.01.2022 10:12:00</t>
  </si>
  <si>
    <t>M-1631 35-02-M01631_962645295_962645295</t>
  </si>
  <si>
    <t>20.01.2022 14:49:45</t>
  </si>
  <si>
    <t>20.01.2022 21:15:45</t>
  </si>
  <si>
    <t>KARAHALİLLİ TR-1 35-20-L00350_8977763_56360498_56360498</t>
  </si>
  <si>
    <t>21.01.2022 11:04:07</t>
  </si>
  <si>
    <t>21.01.2022 12:28:12</t>
  </si>
  <si>
    <t>23.01.2022 10:50:57</t>
  </si>
  <si>
    <t>23.01.2022 13:03:00</t>
  </si>
  <si>
    <t>GÜLBAHÇE TR-1 35-19-L00151__72410831_72410831</t>
  </si>
  <si>
    <t>20.01.2022 18:50:59</t>
  </si>
  <si>
    <t>20.01.2022 20:06:26</t>
  </si>
  <si>
    <t>30.01.2022 18:09:06</t>
  </si>
  <si>
    <t>30.01.2022 18:26:05</t>
  </si>
  <si>
    <t>DM-23 45-71-M00500_953246583_953246583</t>
  </si>
  <si>
    <t>19.01.2022 13:36:17</t>
  </si>
  <si>
    <t>19.01.2022 17:54:01</t>
  </si>
  <si>
    <t>29.01.2022 11:08:30</t>
  </si>
  <si>
    <t>29.01.2022 11:56:02</t>
  </si>
  <si>
    <t>TR-103 MEZARLIK YOLU 35-26-M00103_7036813_56359976_56359976</t>
  </si>
  <si>
    <t>05.01.2022 16:43:55</t>
  </si>
  <si>
    <t>05.01.2022 18:22:22</t>
  </si>
  <si>
    <t>BEBEKLİ TR-2 45-77-L00197_945493389_945493389</t>
  </si>
  <si>
    <t>30.01.2022 18:38:34</t>
  </si>
  <si>
    <t>30.01.2022 20:36:30</t>
  </si>
  <si>
    <t>SARIGÖL TR-41 45-79-M00041_D D04_65798608</t>
  </si>
  <si>
    <t>17.01.2022 16:47:51</t>
  </si>
  <si>
    <t>17.01.2022 18:01:57</t>
  </si>
  <si>
    <t>BÜYÜKBELEN TR-4 45-80-M00099_45-80-M00099_2374069</t>
  </si>
  <si>
    <t>04.01.2022 13:20:37</t>
  </si>
  <si>
    <t>04.01.2022 14:35:55</t>
  </si>
  <si>
    <t>ARMUTLU İM 35-27-A00001_TR-2 15.8 L07_2059144</t>
  </si>
  <si>
    <t>02.01.2022 09:01:10</t>
  </si>
  <si>
    <t>02.01.2022 14:02:34</t>
  </si>
  <si>
    <t>BOZKÖY TR-2 35-26-M00481_6112806_56357896_56357896</t>
  </si>
  <si>
    <t>12.01.2022 18:54:44</t>
  </si>
  <si>
    <t>12.01.2022 21:52:09</t>
  </si>
  <si>
    <t>L-296 35-18-L00296_950447937_950447937</t>
  </si>
  <si>
    <t>17.01.2022 17:43:26</t>
  </si>
  <si>
    <t>17.01.2022 23:11:54</t>
  </si>
  <si>
    <t>K-1390 35-01-K01390_911161753_911161753</t>
  </si>
  <si>
    <t>04.01.2022 07:18:55</t>
  </si>
  <si>
    <t>04.01.2022 08:17:00</t>
  </si>
  <si>
    <t>26.01.2022 10:30:04</t>
  </si>
  <si>
    <t>26.01.2022 11:39:37</t>
  </si>
  <si>
    <t>18.01.2022 08:05:28</t>
  </si>
  <si>
    <t>18.01.2022 11:37:01</t>
  </si>
  <si>
    <t>11.01.2022 09:48:53</t>
  </si>
  <si>
    <t>11.01.2022 17:13:07</t>
  </si>
  <si>
    <t>K-278 35-01-K00278_K-4412/K-847 K03_2063873</t>
  </si>
  <si>
    <t>08.01.2022 18:59:38</t>
  </si>
  <si>
    <t>08.01.2022 19:00:00</t>
  </si>
  <si>
    <t>21.01.2022 20:14:57</t>
  </si>
  <si>
    <t>21.01.2022 21:28:04</t>
  </si>
  <si>
    <t>01.01.2022 14:03:23</t>
  </si>
  <si>
    <t>01.01.2022 15:48:43</t>
  </si>
  <si>
    <t>DM02/TR10 45-73-M00014_DAĞITIM TRAFOSU M06_2083601</t>
  </si>
  <si>
    <t>07.01.2022 09:10:16</t>
  </si>
  <si>
    <t>07.01.2022 13:57:37</t>
  </si>
  <si>
    <t>10.01.2022 11:30:41</t>
  </si>
  <si>
    <t>10.01.2022 11:55:42</t>
  </si>
  <si>
    <t>27.01.2022 19:56:22</t>
  </si>
  <si>
    <t>27.01.2022 20:13:04</t>
  </si>
  <si>
    <t>24.01.2022 12:11:43</t>
  </si>
  <si>
    <t>K-3918 35-08-K03918_D d1b_5791870</t>
  </si>
  <si>
    <t>24.01.2022 14:50:20</t>
  </si>
  <si>
    <t>24.01.2022 19:27:03</t>
  </si>
  <si>
    <t>K-2530 35-02-K02530_99296797_99296797</t>
  </si>
  <si>
    <t>13.01.2022 11:04:25</t>
  </si>
  <si>
    <t>13.01.2022 16:34:38</t>
  </si>
  <si>
    <t>FOÇAKÖY TR-3 35-23-M00224_A_65513239_65513239</t>
  </si>
  <si>
    <t>10.01.2022 11:04:00</t>
  </si>
  <si>
    <t>10.01.2022 12:13:40</t>
  </si>
  <si>
    <t>TR-2/28-B 45-72-L00066__72372834_72372834</t>
  </si>
  <si>
    <t>13.01.2022 13:50:36</t>
  </si>
  <si>
    <t>13.01.2022 15:03:39</t>
  </si>
  <si>
    <t>EFEMÇUKURU TR-1 35-22-L00001_955265907_955265907</t>
  </si>
  <si>
    <t>07.01.2022 18:22:15</t>
  </si>
  <si>
    <t>07.01.2022 21:20:16</t>
  </si>
  <si>
    <t>KAYIŞLAR KÖK 45-80-M00183_DİLEK M03_72195773</t>
  </si>
  <si>
    <t>29.01.2022 16:00:31</t>
  </si>
  <si>
    <t>29.01.2022 16:41:18</t>
  </si>
  <si>
    <t>ÖRSELLİ KÖYÜ TR-1 45-71-M01685_43175974_56388872_56388872</t>
  </si>
  <si>
    <t>13.01.2022 10:00:55</t>
  </si>
  <si>
    <t>13.01.2022 13:20:02</t>
  </si>
  <si>
    <t>L-470 KÖK 35-18-L00470_L-310 L03_72090181</t>
  </si>
  <si>
    <t>26.01.2022 15:23:11</t>
  </si>
  <si>
    <t>26.01.2022 15:33:00</t>
  </si>
  <si>
    <t>L-437 ŞEHİTLİK 35-18-L00437_950449101_950449101</t>
  </si>
  <si>
    <t>11.01.2022 18:51:03</t>
  </si>
  <si>
    <t>11.01.2022 22:09:46</t>
  </si>
  <si>
    <t>15.01.2022 09:02:06</t>
  </si>
  <si>
    <t>15.01.2022 09:06:00</t>
  </si>
  <si>
    <t>24.01.2022 19:32:58</t>
  </si>
  <si>
    <t>24.01.2022 20:12:31</t>
  </si>
  <si>
    <t>YENİ FOÇA TR-30 35-23-M00030_K.K.K. KAMPI M02_76459358</t>
  </si>
  <si>
    <t>12.01.2022 12:38:07</t>
  </si>
  <si>
    <t>12.01.2022 15:39:08</t>
  </si>
  <si>
    <t>OVACIK TR-4 35-31-L00147_35-31-L00147_2364101</t>
  </si>
  <si>
    <t>05.01.2022 23:22:36</t>
  </si>
  <si>
    <t>06.01.2022 01:26:42</t>
  </si>
  <si>
    <t>13.01.2022 03:51:25</t>
  </si>
  <si>
    <t>13.01.2022 08:52:53</t>
  </si>
  <si>
    <t>17.01.2022 14:27:13</t>
  </si>
  <si>
    <t>17.01.2022 15:54:13</t>
  </si>
  <si>
    <t>ÇAMBEL KÖK 35-27-M00619_YENMİŞ-2 M04_72166026</t>
  </si>
  <si>
    <t>19.01.2022 18:25:30</t>
  </si>
  <si>
    <t>19.01.2022 18:56:08</t>
  </si>
  <si>
    <t>26.01.2022 22:26:34</t>
  </si>
  <si>
    <t>27.01.2022 00:06:58</t>
  </si>
  <si>
    <t>26.01.2022 07:33:45</t>
  </si>
  <si>
    <t>26.01.2022 09:42:52</t>
  </si>
  <si>
    <t>TÜRKELLİ DM (TR-4) 35-28-M00368_ALÇUK-2 M03_56299106</t>
  </si>
  <si>
    <t>13.01.2022 21:25:35</t>
  </si>
  <si>
    <t>13.01.2022 22:11:00</t>
  </si>
  <si>
    <t>KARABURUN TR-16 35-21-L00016_C_56357701_56357701</t>
  </si>
  <si>
    <t>19.01.2022 22:36:00</t>
  </si>
  <si>
    <t>19.01.2022 23:12:18</t>
  </si>
  <si>
    <t>DM-1/11 45-71-M00030_C C5b_45143071</t>
  </si>
  <si>
    <t>13.01.2022 01:15:00</t>
  </si>
  <si>
    <t>13.01.2022 03:39:50</t>
  </si>
  <si>
    <t>TR-48 35-15-M00048_DAĞITIM TRAFO TR-48 M01_66571935</t>
  </si>
  <si>
    <t>30.01.2022 09:26:36</t>
  </si>
  <si>
    <t>30.01.2022 17:05:27</t>
  </si>
  <si>
    <t>M-1814 KISIK DM-1 35-22-M00095_HatBaşıAyırıcı_73753872 M06_73753872</t>
  </si>
  <si>
    <t>31.01.2022 09:10:12</t>
  </si>
  <si>
    <t>31.01.2022 09:52:56</t>
  </si>
  <si>
    <t>L-109 BEYLER KÖYÜ 35-14-L00109_956660326_956660326</t>
  </si>
  <si>
    <t>10.01.2022 20:34:23</t>
  </si>
  <si>
    <t>10.01.2022 22:04:48</t>
  </si>
  <si>
    <t>TEKKE TR-3 35-15-L00125_A_56368656_56368656</t>
  </si>
  <si>
    <t>01.01.2022 17:22:37</t>
  </si>
  <si>
    <t>01.01.2022 20:01:31</t>
  </si>
  <si>
    <t>M-5 35-02-M00005_910216218_910216218</t>
  </si>
  <si>
    <t>24.01.2022 17:47:56</t>
  </si>
  <si>
    <t>24.01.2022 18:54:12</t>
  </si>
  <si>
    <t>16.01.2022 10:07:22</t>
  </si>
  <si>
    <t>16.01.2022 10:08:07</t>
  </si>
  <si>
    <t>24.01.2022 08:46:36</t>
  </si>
  <si>
    <t>24.01.2022 09:45:39</t>
  </si>
  <si>
    <t>TR-2 35-27-M00002_DIREK TIPI TRAFO HUCRESI H01_2052349</t>
  </si>
  <si>
    <t>29.01.2022 21:56:26</t>
  </si>
  <si>
    <t>30.01.2022 03:48:57</t>
  </si>
  <si>
    <t>SELENDİ TR-20/A 45-81-M00255_A A01b_66040022</t>
  </si>
  <si>
    <t>03.01.2022 18:25:10</t>
  </si>
  <si>
    <t>03.01.2022 21:40:15</t>
  </si>
  <si>
    <t>17.01.2022 16:18:33</t>
  </si>
  <si>
    <t>17.01.2022 17:30:40</t>
  </si>
  <si>
    <t>BÖLCEK-3 TR 35-16-M00024_47439446_56399371_56399371</t>
  </si>
  <si>
    <t>22.01.2022 09:56:15</t>
  </si>
  <si>
    <t>22.01.2022 12:12:41</t>
  </si>
  <si>
    <t>18.01.2022 13:31:32</t>
  </si>
  <si>
    <t>18.01.2022 15:16:21</t>
  </si>
  <si>
    <t>03.01.2022 10:11:32</t>
  </si>
  <si>
    <t>21.01.2022 15:35:24</t>
  </si>
  <si>
    <t>21.01.2022 15:35:44</t>
  </si>
  <si>
    <t>K-3169 35-04-K03169_C_56370936_56370936</t>
  </si>
  <si>
    <t>25.01.2022 10:09:58</t>
  </si>
  <si>
    <t>25.01.2022 11:43:54</t>
  </si>
  <si>
    <t>DİKİLİ TR-20 35-30-M00620_955299733_955299733</t>
  </si>
  <si>
    <t>18.01.2022 15:48:42</t>
  </si>
  <si>
    <t>18.01.2022 16:59:37</t>
  </si>
  <si>
    <t>TR-56 35-17-M00056__56394798_56394798</t>
  </si>
  <si>
    <t>20.01.2022 19:28:10</t>
  </si>
  <si>
    <t>20.01.2022 20:07:34</t>
  </si>
  <si>
    <t>17.01.2022 09:36:00</t>
  </si>
  <si>
    <t>17.01.2022 16:09:48</t>
  </si>
  <si>
    <t>M-1528 35-03-M01528_A_56364261_56364261</t>
  </si>
  <si>
    <t>19.01.2022 00:54:25</t>
  </si>
  <si>
    <t>19.01.2022 01:42:59</t>
  </si>
  <si>
    <t>M-1357 35-09-M01357_97712372_97712372</t>
  </si>
  <si>
    <t>15.01.2022 08:42:58</t>
  </si>
  <si>
    <t>15.01.2022 09:34:00</t>
  </si>
  <si>
    <t>21.01.2022 08:41:16</t>
  </si>
  <si>
    <t>21.01.2022 14:01:27</t>
  </si>
  <si>
    <t>HASSEKİ TR-1 35-21-L00066_A_82611139_82611139</t>
  </si>
  <si>
    <t>24.01.2022 20:55:37</t>
  </si>
  <si>
    <t>24.01.2022 22:56:15</t>
  </si>
  <si>
    <t>DM-14/3 45-71-M00387_953197431_953197431</t>
  </si>
  <si>
    <t>19.01.2022 17:37:22</t>
  </si>
  <si>
    <t>19.01.2022 19:16:57</t>
  </si>
  <si>
    <t>DEVELİ TR-5 35-22-M00287_915950883_915950883</t>
  </si>
  <si>
    <t>05.01.2022 14:47:36</t>
  </si>
  <si>
    <t>05.01.2022 16:58:15</t>
  </si>
  <si>
    <t>K-3556 35-01-K03556_DIREK TIPI TRAFO HUCRESI H01_2076244</t>
  </si>
  <si>
    <t>26.01.2022 17:55:00</t>
  </si>
  <si>
    <t>26.01.2022 18:53:40</t>
  </si>
  <si>
    <t>CEVİZLİ HÜSEYİNKELİ TR-6 35-31-L00324_47798423_56352584_56352584</t>
  </si>
  <si>
    <t>13.01.2022 10:12:41</t>
  </si>
  <si>
    <t>13.01.2022 12:31:18</t>
  </si>
  <si>
    <t>ÖZDOĞAN PLASTİK KÖK 35-27-M00848_ M01_2084804</t>
  </si>
  <si>
    <t>22.01.2022 14:47:24</t>
  </si>
  <si>
    <t>22.01.2022 17:39:53</t>
  </si>
  <si>
    <t>K-3428 35-08-K03428_97591753_97591753</t>
  </si>
  <si>
    <t>13.01.2022 09:59:57</t>
  </si>
  <si>
    <t>13.01.2022 13:09:28</t>
  </si>
  <si>
    <t>BULGURCA TR-3 35-22-M00253_955271378_955271378</t>
  </si>
  <si>
    <t>12.01.2022 17:12:02</t>
  </si>
  <si>
    <t>12.01.2022 19:37:01</t>
  </si>
  <si>
    <t>İĞDECİK KÖK 45-71-M00077_ŞEHİR-1 M03_72234120</t>
  </si>
  <si>
    <t>05.01.2022 06:10:00</t>
  </si>
  <si>
    <t>05.01.2022 07:53:18</t>
  </si>
  <si>
    <t>M-2595 BEŞYOL DM 35-02-M02595_M-850 KARAÇAM KÖK M06_50219669</t>
  </si>
  <si>
    <t>11.01.2022 06:55:00</t>
  </si>
  <si>
    <t>11.01.2022 07:01:00</t>
  </si>
  <si>
    <t>GÜRLE TR-1 45-71-M02371_43155074_56384097_56384097</t>
  </si>
  <si>
    <t>19.01.2022 15:45:00</t>
  </si>
  <si>
    <t>19.01.2022 20:49:34</t>
  </si>
  <si>
    <t>ÇETMEN DM 35-26-M00924_SELAMPEN M03_2058195</t>
  </si>
  <si>
    <t>13.01.2022 07:37:25</t>
  </si>
  <si>
    <t>13.01.2022 07:42:42</t>
  </si>
  <si>
    <t>M-1707 35-02-M01707_35-02-M01707_2370111</t>
  </si>
  <si>
    <t>13.01.2022 09:55:49</t>
  </si>
  <si>
    <t>13.01.2022 13:00:43</t>
  </si>
  <si>
    <t>21.01.2022 21:35:54</t>
  </si>
  <si>
    <t>21.01.2022 22:38:23</t>
  </si>
  <si>
    <t>TR-1/2 BAYSAN KABİN 35-20-L00002_955214771_955214771</t>
  </si>
  <si>
    <t>11.01.2022 08:24:09</t>
  </si>
  <si>
    <t>11.01.2022 16:25:22</t>
  </si>
  <si>
    <t>TR-300 35-19-L00356_956694229_956694229</t>
  </si>
  <si>
    <t>14.01.2022 17:20:25</t>
  </si>
  <si>
    <t>15.01.2022 02:29:36</t>
  </si>
  <si>
    <t>SOMA-10/2 45-82-M00072_DAĞITIM TRAFOSU M03_72186149</t>
  </si>
  <si>
    <t>25.01.2022 08:20:14</t>
  </si>
  <si>
    <t>25.01.2022 13:12:04</t>
  </si>
  <si>
    <t>27.01.2022 08:59:55</t>
  </si>
  <si>
    <t>27.01.2022 17:21:39</t>
  </si>
  <si>
    <t>K-4123 35-09-K04123_97862677_97862677</t>
  </si>
  <si>
    <t>12.01.2022 19:04:01</t>
  </si>
  <si>
    <t>12.01.2022 20:39:27</t>
  </si>
  <si>
    <t>K-2377 35-08-K02377_A_56383347_56383347</t>
  </si>
  <si>
    <t>17.01.2022 06:24:42</t>
  </si>
  <si>
    <t>17.01.2022 14:07:25</t>
  </si>
  <si>
    <t>TOLOZ KÖK 45-79-M00251_AKKEÇELİ KÖK M01_66843588</t>
  </si>
  <si>
    <t>05.01.2022 08:49:15</t>
  </si>
  <si>
    <t>05.01.2022 08:49:45</t>
  </si>
  <si>
    <t>TR-2/113 45-83-L00113_A_56384153_56384153</t>
  </si>
  <si>
    <t>02.01.2022 04:30:00</t>
  </si>
  <si>
    <t>02.01.2022 05:01:00</t>
  </si>
  <si>
    <t>16.01.2022 18:02:25</t>
  </si>
  <si>
    <t>16.01.2022 18:51:41</t>
  </si>
  <si>
    <t>M-1985 35-09-M01985_913197424_913197424</t>
  </si>
  <si>
    <t>08.01.2022 19:19:37</t>
  </si>
  <si>
    <t>08.01.2022 20:31:12</t>
  </si>
  <si>
    <t>K-3097 35-01-K03097_911967099_911967099</t>
  </si>
  <si>
    <t>25.01.2022 09:13:59</t>
  </si>
  <si>
    <t>25.01.2022 11:45:36</t>
  </si>
  <si>
    <t>10.01.2022 17:24:10</t>
  </si>
  <si>
    <t>10.01.2022 17:26:10</t>
  </si>
  <si>
    <t>SELENDİ TR-10 45-81-M00010_945625974_945625974</t>
  </si>
  <si>
    <t>14.01.2022 15:55:54</t>
  </si>
  <si>
    <t>14.01.2022 17:25:30</t>
  </si>
  <si>
    <t>24.01.2022 23:29:20</t>
  </si>
  <si>
    <t>25.01.2022 03:18:31</t>
  </si>
  <si>
    <t>TR-1/45 (25/17b) ÇIRÇIR 45-71-M00148_44958299_56397839_56397839</t>
  </si>
  <si>
    <t>05.01.2022 14:11:02</t>
  </si>
  <si>
    <t>05.01.2022 15:29:02</t>
  </si>
  <si>
    <t>16.01.2022 18:35:47</t>
  </si>
  <si>
    <t>16.01.2022 21:28:18</t>
  </si>
  <si>
    <t>10.01.2022 10:27:00</t>
  </si>
  <si>
    <t>10.01.2022 13:46:08</t>
  </si>
  <si>
    <t>16.01.2022 19:11:12</t>
  </si>
  <si>
    <t>16.01.2022 23:32:34</t>
  </si>
  <si>
    <t>L-96 35-18-L00096_35-18-L00096_2347793</t>
  </si>
  <si>
    <t>04.01.2022 21:39:00</t>
  </si>
  <si>
    <t>04.01.2022 22:32:10</t>
  </si>
  <si>
    <t>TR-149 35-16-L00149_B_56371095_56371095</t>
  </si>
  <si>
    <t>12.01.2022 14:53:43</t>
  </si>
  <si>
    <t>12.01.2022 17:02:59</t>
  </si>
  <si>
    <t>BEYKÖY TR-1 35-28-M00258_C_56373977_56373977</t>
  </si>
  <si>
    <t>25.01.2022 11:32:58</t>
  </si>
  <si>
    <t>25.01.2022 17:08:39</t>
  </si>
  <si>
    <t>21.01.2022 19:06:44</t>
  </si>
  <si>
    <t>21.01.2022 19:07:14</t>
  </si>
  <si>
    <t>DEREKÖY TR-33 35-22-M00867_955291781_955291781</t>
  </si>
  <si>
    <t>22.01.2022 11:36:49</t>
  </si>
  <si>
    <t>22.01.2022 13:48:49</t>
  </si>
  <si>
    <t>L-107 GÖDENCE 35-14-L00107_956640920_956640920</t>
  </si>
  <si>
    <t>10.01.2022 17:29:42</t>
  </si>
  <si>
    <t>10.01.2022 23:29:47</t>
  </si>
  <si>
    <t>AHMETLİ TR-9 45-84-L00009_955181362_955181362</t>
  </si>
  <si>
    <t>27.01.2022 14:59:38</t>
  </si>
  <si>
    <t>27.01.2022 17:37:11</t>
  </si>
  <si>
    <t>K-1078 35-02-K01078_912516920_912516920</t>
  </si>
  <si>
    <t>24.01.2022 10:23:01</t>
  </si>
  <si>
    <t>24.01.2022 11:32:35</t>
  </si>
  <si>
    <t>K-2450 35-01-K02450_B_56375254_56375254</t>
  </si>
  <si>
    <t>26.01.2022 20:57:51</t>
  </si>
  <si>
    <t>27.01.2022 03:28:38</t>
  </si>
  <si>
    <t>ASARLIK TR-9 35-28-M00590_10769719_56377323_56377323</t>
  </si>
  <si>
    <t>28.01.2022 00:33:00</t>
  </si>
  <si>
    <t>28.01.2022 01:03:07</t>
  </si>
  <si>
    <t>K-1935 35-09-K01935_35-09-K01935_45353696</t>
  </si>
  <si>
    <t>29.01.2022 09:31:00</t>
  </si>
  <si>
    <t>29.01.2022 16:52:49</t>
  </si>
  <si>
    <t>L-321 35-18-L00321_L-317 - L-319 BAHÇELİEVLER L04_72091137</t>
  </si>
  <si>
    <t>30.01.2022 11:53:39</t>
  </si>
  <si>
    <t>30.01.2022 12:19:17</t>
  </si>
  <si>
    <t>ALİ ÖRÜMLÜ TR-1 SULAMA 45-71-M01165_DIREK TIPI TRAFO HUCRESI H01_2081577</t>
  </si>
  <si>
    <t>14.01.2022 13:08:50</t>
  </si>
  <si>
    <t>14.01.2022 17:18:32</t>
  </si>
  <si>
    <t>L-317 BAHÇELİEVLER-1 35-18-L00317_950460053_950460053</t>
  </si>
  <si>
    <t>01.01.2022 15:19:17</t>
  </si>
  <si>
    <t>01.01.2022 18:28:41</t>
  </si>
  <si>
    <t>TR-42 35-15-M00042_TR-43 - TR-138 M03_66581729</t>
  </si>
  <si>
    <t>02.01.2022 10:06:40</t>
  </si>
  <si>
    <t>02.01.2022 11:43:43</t>
  </si>
  <si>
    <t>TR-81 45-78-L00081__56405832_56405832</t>
  </si>
  <si>
    <t>21.01.2022 15:07:54</t>
  </si>
  <si>
    <t>21.01.2022 15:48:11</t>
  </si>
  <si>
    <t>KARAAĞAÇLI TR-3 45-71-M01083_45-71-M01083_2361384</t>
  </si>
  <si>
    <t>08.01.2022 08:39:41</t>
  </si>
  <si>
    <t>08.01.2022 12:48:01</t>
  </si>
  <si>
    <t>KARAAĞAÇLI TR-1 45-71-M01904_A_56352530_56352530</t>
  </si>
  <si>
    <t>17.01.2022 19:37:21</t>
  </si>
  <si>
    <t>17.01.2022 23:16:39</t>
  </si>
  <si>
    <t>TR-88 35-15-M00088_35-15-M00088_2364914</t>
  </si>
  <si>
    <t>04.01.2022 11:26:12</t>
  </si>
  <si>
    <t>04.01.2022 11:59:07</t>
  </si>
  <si>
    <t>TR-32 35-13-L00032_D_56356006_56356006</t>
  </si>
  <si>
    <t>01.01.2022 13:09:06</t>
  </si>
  <si>
    <t>01.01.2022 14:24:02</t>
  </si>
  <si>
    <t>PİYADELER TR-1 45-73-M00165_A_56389759_56389759</t>
  </si>
  <si>
    <t>07.01.2022 11:05:05</t>
  </si>
  <si>
    <t>07.01.2022 12:10:05</t>
  </si>
  <si>
    <t>31.01.2022 09:00:21</t>
  </si>
  <si>
    <t>31.01.2022 17:11:39</t>
  </si>
  <si>
    <t>KARACAALİ TR-2 45-79-M00484_945574074_945574074</t>
  </si>
  <si>
    <t>22.01.2022 09:18:13</t>
  </si>
  <si>
    <t>22.01.2022 10:36:51</t>
  </si>
  <si>
    <t>11.01.2022 20:49:11</t>
  </si>
  <si>
    <t>11.01.2022 21:14:31</t>
  </si>
  <si>
    <t>GÜMÜLDÜR M-12 35-25-M00012_B_56393066_56393066</t>
  </si>
  <si>
    <t>01.01.2022 16:56:42</t>
  </si>
  <si>
    <t>01.01.2022 17:54:20</t>
  </si>
  <si>
    <t>ŞEHİT KEMAL KÖK 35-17-M00449_OMS METAL M02_66442991</t>
  </si>
  <si>
    <t>28.01.2022 18:13:00</t>
  </si>
  <si>
    <t>28.01.2022 19:18:31</t>
  </si>
  <si>
    <t>DM12/TR4 45-73-M00094_915787124_915787124</t>
  </si>
  <si>
    <t>25.01.2022 07:38:45</t>
  </si>
  <si>
    <t>25.01.2022 08:55:19</t>
  </si>
  <si>
    <t>KIZILCAOVA TR-1 35-20-L00167_95001239830_95001239830</t>
  </si>
  <si>
    <t>13.01.2022 12:38:32</t>
  </si>
  <si>
    <t>13.01.2022 18:49:52</t>
  </si>
  <si>
    <t>M-22 HASTANE ÖNÜ 35-14-M00022_B_56355288_56355288</t>
  </si>
  <si>
    <t>17.01.2022 11:07:11</t>
  </si>
  <si>
    <t>17.01.2022 16:36:36</t>
  </si>
  <si>
    <t>M-2506 35-01-M02506_B 1B_5859463</t>
  </si>
  <si>
    <t>25.01.2022 21:46:59</t>
  </si>
  <si>
    <t>26.01.2022 00:49:01</t>
  </si>
  <si>
    <t>YENİKÖY-4 35-26-L00143_35-26-L00143_2363826</t>
  </si>
  <si>
    <t>26.01.2022 12:09:46</t>
  </si>
  <si>
    <t>26.01.2022 12:25:00</t>
  </si>
  <si>
    <t>M-998 35-03-M00998_B_56363257_56363257</t>
  </si>
  <si>
    <t>14.01.2022 18:22:41</t>
  </si>
  <si>
    <t>14.01.2022 18:36:07</t>
  </si>
  <si>
    <t>L-14 SEVTUR 35-18-L00014_950440159_950440159</t>
  </si>
  <si>
    <t>15.01.2022 10:28:32</t>
  </si>
  <si>
    <t>15.01.2022 15:55:55</t>
  </si>
  <si>
    <t>M-2742 35-10-M02742_962603709_962603709</t>
  </si>
  <si>
    <t>24.01.2022 20:05:48</t>
  </si>
  <si>
    <t>24.01.2022 21:18:58</t>
  </si>
  <si>
    <t>MORDOĞAN TR-38 35-21-L00165_AKŞEN-TURSİTE-YUVAM L03_72182222</t>
  </si>
  <si>
    <t>05.01.2022 11:04:04</t>
  </si>
  <si>
    <t>05.01.2022 15:24:38</t>
  </si>
  <si>
    <t>M-223 35-14-M00223_SC a1b_5961067</t>
  </si>
  <si>
    <t>17.01.2022 14:47:57</t>
  </si>
  <si>
    <t>17.01.2022 17:05:22</t>
  </si>
  <si>
    <t>BELENYAKA TR-8 45-73-M01126_945689904_945689904</t>
  </si>
  <si>
    <t>19.01.2022 12:49:41</t>
  </si>
  <si>
    <t>19.01.2022 14:13:19</t>
  </si>
  <si>
    <t>M-1600 35-08-M01600_C C1b_61466271</t>
  </si>
  <si>
    <t>28.01.2022 16:23:23</t>
  </si>
  <si>
    <t>28.01.2022 18:18:17</t>
  </si>
  <si>
    <t>07.01.2022 16:04:56</t>
  </si>
  <si>
    <t>07.01.2022 16:07:31</t>
  </si>
  <si>
    <t>DM-3/TR-10 35-13-L00053_946425328_946425328</t>
  </si>
  <si>
    <t>25.01.2022 02:23:23</t>
  </si>
  <si>
    <t>25.01.2022 13:54:46</t>
  </si>
  <si>
    <t>K-1187 35-01-K01187_912434594_912434594</t>
  </si>
  <si>
    <t>05.01.2022 17:47:59</t>
  </si>
  <si>
    <t>05.01.2022 18:33:35</t>
  </si>
  <si>
    <t>13.01.2022 11:38:43</t>
  </si>
  <si>
    <t>13.01.2022 15:45:57</t>
  </si>
  <si>
    <t>İĞDECİK TR-4 45-71-M00085_953203632_953203632</t>
  </si>
  <si>
    <t>09.01.2022 16:29:04</t>
  </si>
  <si>
    <t>09.01.2022 20:52:05</t>
  </si>
  <si>
    <t>TR-1-3/2 ESKİ ARIZA KABİN 35-20-L00017_TR-1-3/1 L03_66702418</t>
  </si>
  <si>
    <t>21.01.2022 10:28:06</t>
  </si>
  <si>
    <t>21.01.2022 11:54:50</t>
  </si>
  <si>
    <t>YELKİ TR-1 DM-2/7  (M-2341) 35-10-M02341_C C3_49593835</t>
  </si>
  <si>
    <t>08.01.2022 17:22:40</t>
  </si>
  <si>
    <t>08.01.2022 18:28:19</t>
  </si>
  <si>
    <t>ULUDERBENT TR-5 45-73-M00536_A_56379882_56379882</t>
  </si>
  <si>
    <t>25.01.2022 16:38:22</t>
  </si>
  <si>
    <t>25.01.2022 21:44:02</t>
  </si>
  <si>
    <t>K-3902 35-03-K03902_910619269_910619269</t>
  </si>
  <si>
    <t>29.01.2022 12:34:36</t>
  </si>
  <si>
    <t>29.01.2022 19:05:47</t>
  </si>
  <si>
    <t>OVACIK TR-1 35-31-L00151_47821995_56352577_56352577</t>
  </si>
  <si>
    <t>15.01.2022 22:28:32</t>
  </si>
  <si>
    <t>15.01.2022 23:31:45</t>
  </si>
  <si>
    <t>ÇAKALTEPE SERTKÖY TR-1 35-22-M00087_35-22-M00087_72209904</t>
  </si>
  <si>
    <t>25.01.2022 10:43:57</t>
  </si>
  <si>
    <t>25.01.2022 11:05:00</t>
  </si>
  <si>
    <t>DM-1/52-A 45-71-M00043_953222190_953222190</t>
  </si>
  <si>
    <t>12.01.2022 20:03:58</t>
  </si>
  <si>
    <t>12.01.2022 23:24:40</t>
  </si>
  <si>
    <t>TR-108 ZEYTİNALANI 35-19-L00108_35-19-L00108_72147116</t>
  </si>
  <si>
    <t>04.01.2022 09:37:15</t>
  </si>
  <si>
    <t>04.01.2022 11:36:32</t>
  </si>
  <si>
    <t>18.01.2022 15:25:45</t>
  </si>
  <si>
    <t>18.01.2022 15:26:55</t>
  </si>
  <si>
    <t>M-1643 35-04-M01643_913741814_913741814</t>
  </si>
  <si>
    <t>07.01.2022 22:08:40</t>
  </si>
  <si>
    <t>08.01.2022 03:19:19</t>
  </si>
  <si>
    <t>M-3336 35-04-M03336_C_56372668_56372668</t>
  </si>
  <si>
    <t>13.01.2022 09:12:13</t>
  </si>
  <si>
    <t>13.01.2022 10:54:15</t>
  </si>
  <si>
    <t>SELENDİ TR-12 45-81-M00012_945633404_945633404</t>
  </si>
  <si>
    <t>12.01.2022 16:01:36</t>
  </si>
  <si>
    <t>12.01.2022 17:27:16</t>
  </si>
  <si>
    <t>L-211 35-18-L00211_950467552_950467552</t>
  </si>
  <si>
    <t>26.01.2022 14:08:43</t>
  </si>
  <si>
    <t>26.01.2022 17:34:51</t>
  </si>
  <si>
    <t>26.01.2022 19:48:22</t>
  </si>
  <si>
    <t>26.01.2022 20:36:06</t>
  </si>
  <si>
    <t>12.01.2022 15:36:15</t>
  </si>
  <si>
    <t>12.01.2022 18:29:13</t>
  </si>
  <si>
    <t>K-126 35-01-K00126_913527409_913527409</t>
  </si>
  <si>
    <t>21.01.2022 09:46:19</t>
  </si>
  <si>
    <t>21.01.2022 18:56:17</t>
  </si>
  <si>
    <t>18.01.2022 19:20:55</t>
  </si>
  <si>
    <t>18.01.2022 22:08:10</t>
  </si>
  <si>
    <t>SOMA A SANTRALİ İM/DM 45-82-A00001_HatBaşıAyırıcı_53136106 L14_53136106</t>
  </si>
  <si>
    <t>24.01.2022 15:43:41</t>
  </si>
  <si>
    <t>24.01.2022 19:40:46</t>
  </si>
  <si>
    <t>MORDOĞAN TR-3 35-21-L00141_95000641842_95000641842</t>
  </si>
  <si>
    <t>15.01.2022 12:55:15</t>
  </si>
  <si>
    <t>15.01.2022 16:17:07</t>
  </si>
  <si>
    <t>28.01.2022 21:14:28</t>
  </si>
  <si>
    <t>28.01.2022 22:49:06</t>
  </si>
  <si>
    <t>AYTEKİN KENTLİ ÖZEL TR 35-13-L00387Ö_DIREK TIPI TRAFO HUCRESI H01_2036461</t>
  </si>
  <si>
    <t>23.01.2022 13:22:13</t>
  </si>
  <si>
    <t>23.01.2022 14:33:18</t>
  </si>
  <si>
    <t>BİRGİ TR-7 35-15-L00264_48762253_56373127_56373127</t>
  </si>
  <si>
    <t>18.01.2022 14:13:48</t>
  </si>
  <si>
    <t>18.01.2022 15:08:58</t>
  </si>
  <si>
    <t>02.01.2022 22:04:48</t>
  </si>
  <si>
    <t>02.01.2022 22:27:49</t>
  </si>
  <si>
    <t>MURADİYE TR-2/B (23 NİSAN PARKI) 45-71-M01852_953221131_953221131</t>
  </si>
  <si>
    <t>03.01.2022 22:20:53</t>
  </si>
  <si>
    <t>03.01.2022 23:38:10</t>
  </si>
  <si>
    <t>TR-1/70 45-72-M00070_DAĞITIM TRAFO TR-1/70 M05_83462615</t>
  </si>
  <si>
    <t>11.01.2022 01:33:00</t>
  </si>
  <si>
    <t>11.01.2022 02:32:37</t>
  </si>
  <si>
    <t>K-3954 35-01-K03954_910542645_910542645</t>
  </si>
  <si>
    <t>18.01.2022 11:50:56</t>
  </si>
  <si>
    <t>18.01.2022 14:22:10</t>
  </si>
  <si>
    <t>11.01.2022 17:42:03</t>
  </si>
  <si>
    <t>11.01.2022 20:42:59</t>
  </si>
  <si>
    <t>TR-84 45-78-L00084_49415953_56394823_56394823</t>
  </si>
  <si>
    <t>28.01.2022 14:12:14</t>
  </si>
  <si>
    <t>28.01.2022 14:39:05</t>
  </si>
  <si>
    <t>12.01.2022 13:58:00</t>
  </si>
  <si>
    <t>12.01.2022 18:58:00</t>
  </si>
  <si>
    <t>MEHMET  LALE VE ARK. T-SULAMA GRB. 35-13-L00103_DIREK TIPI TRAFO HUCRESI H01_2042153</t>
  </si>
  <si>
    <t>22.01.2022 08:24:14</t>
  </si>
  <si>
    <t>22.01.2022 10:36:53</t>
  </si>
  <si>
    <t>TEPEKÖY TR-2 45-73-M00788_945660893_945660893</t>
  </si>
  <si>
    <t>22.01.2022 11:08:32</t>
  </si>
  <si>
    <t>22.01.2022 12:46:25</t>
  </si>
  <si>
    <t>KURUCUOVA TR-9 35-15-L01095_B_56370315_56370315</t>
  </si>
  <si>
    <t>21.01.2022 14:34:41</t>
  </si>
  <si>
    <t>21.01.2022 17:57:28</t>
  </si>
  <si>
    <t>03.01.2022 09:09:45</t>
  </si>
  <si>
    <t>03.01.2022 16:48:26</t>
  </si>
  <si>
    <t>GÖRDES DM 45-75-M00050_KÜREKÇİ M09_2322179</t>
  </si>
  <si>
    <t>25.01.2022 21:09:37</t>
  </si>
  <si>
    <t>25.01.2022 21:12:00</t>
  </si>
  <si>
    <t>BOSTANCI TR-2 45-76-L00187_A_82589007_82589007</t>
  </si>
  <si>
    <t>13.01.2022 22:35:35</t>
  </si>
  <si>
    <t>13.01.2022 23:39:48</t>
  </si>
  <si>
    <t>27.01.2022 21:46:28</t>
  </si>
  <si>
    <t>28.01.2022 00:09:30</t>
  </si>
  <si>
    <t>SARUHANLI TR-32 45-80-M00032_C TR32C6_5987146</t>
  </si>
  <si>
    <t>29.01.2022 10:03:49</t>
  </si>
  <si>
    <t>29.01.2022 15:51:16</t>
  </si>
  <si>
    <t>DM-1/62 35-29-M00062_950317641_950317641</t>
  </si>
  <si>
    <t>15.01.2022 18:48:58</t>
  </si>
  <si>
    <t>15.01.2022 20:40:39</t>
  </si>
  <si>
    <t>ELİFLİ TR-3 35-20-L00109_955203913_955203913</t>
  </si>
  <si>
    <t>06.01.2022 13:26:16</t>
  </si>
  <si>
    <t>URGANLI TR-5 45-83-M00572_DIREK TIPI TRAFO HUCRESI H01_2107449</t>
  </si>
  <si>
    <t>01.01.2022 16:10:28</t>
  </si>
  <si>
    <t>01.01.2022 21:12:59</t>
  </si>
  <si>
    <t>ARMUTLU DM-2/TR-26 35-27-L00349_911936244_911936244</t>
  </si>
  <si>
    <t>06.01.2022 10:36:50</t>
  </si>
  <si>
    <t>06.01.2022 13:00:09</t>
  </si>
  <si>
    <t>BÜYÜKBELEN TR-2 45-80-M00067_956551553_956551553</t>
  </si>
  <si>
    <t>26.01.2022 17:03:54</t>
  </si>
  <si>
    <t>26.01.2022 18:16:10</t>
  </si>
  <si>
    <t>PAYAMLI M-15 35-25-M00180_956653085_956653085</t>
  </si>
  <si>
    <t>28.01.2022 17:26:16</t>
  </si>
  <si>
    <t>28.01.2022 17:49:08</t>
  </si>
  <si>
    <t>ÇOBANLAR AYVACIK TR-3 35-15-L00359_A_56407281_56407281</t>
  </si>
  <si>
    <t>15.01.2022 15:45:50</t>
  </si>
  <si>
    <t>15.01.2022 18:50:50</t>
  </si>
  <si>
    <t>25.01.2022 05:47:59</t>
  </si>
  <si>
    <t>25.01.2022 06:03:48</t>
  </si>
  <si>
    <t>KAREL DM 35-17-M00247_BAZTAŞ DM M05_66441215</t>
  </si>
  <si>
    <t>10.01.2022 09:40:00</t>
  </si>
  <si>
    <t>10.01.2022 10:16:48</t>
  </si>
  <si>
    <t>K-81 35-01-K00081_DAĞITIM TRAFOSU K-81 K05_2335671</t>
  </si>
  <si>
    <t>09.01.2022 09:01:18</t>
  </si>
  <si>
    <t>09.01.2022 16:56:23</t>
  </si>
  <si>
    <t>TR-81 45-78-L00081__60984679_60984679</t>
  </si>
  <si>
    <t>25.01.2022 23:07:07</t>
  </si>
  <si>
    <t>25.01.2022 23:54:52</t>
  </si>
  <si>
    <t>TR-20 45-74-M00020_945584564_945584564</t>
  </si>
  <si>
    <t>22.01.2022 13:42:01</t>
  </si>
  <si>
    <t>22.01.2022 15:21:12</t>
  </si>
  <si>
    <t>GÜMÜLDÜR M-8 35-25-M00008_955263677_955263677</t>
  </si>
  <si>
    <t>18.01.2022 17:11:00</t>
  </si>
  <si>
    <t>18.01.2022 17:26:58</t>
  </si>
  <si>
    <t>K-1717 35-03-K01717_35-03-K01717_2357575</t>
  </si>
  <si>
    <t>06.01.2022 20:32:35</t>
  </si>
  <si>
    <t>06.01.2022 21:21:33</t>
  </si>
  <si>
    <t>DM-13/18 45-71-M00329_953219630_953219630</t>
  </si>
  <si>
    <t>12.01.2022 09:37:44</t>
  </si>
  <si>
    <t>12.01.2022 10:40:42</t>
  </si>
  <si>
    <t>K-3082 35-04-K03082_D_56367810_56367810</t>
  </si>
  <si>
    <t>26.01.2022 13:34:25</t>
  </si>
  <si>
    <t>26.01.2022 19:45:23</t>
  </si>
  <si>
    <t>L-270 35-18-L00270_B_56366852_56366852</t>
  </si>
  <si>
    <t>07.01.2022 11:11:06</t>
  </si>
  <si>
    <t>07.01.2022 15:17:18</t>
  </si>
  <si>
    <t>15.01.2022 11:55:00</t>
  </si>
  <si>
    <t>15.01.2022 13:32:32</t>
  </si>
  <si>
    <t>MASKİ AKHİSAR MERKEZ İÇME SUYU TR-1 ÖZEL 45-72-L00907Ö__83668920_83668920</t>
  </si>
  <si>
    <t>12.01.2022 18:07:29</t>
  </si>
  <si>
    <t>12.01.2022 19:38:20</t>
  </si>
  <si>
    <t>21.01.2022 17:48:36</t>
  </si>
  <si>
    <t>21.01.2022 18:56:02</t>
  </si>
  <si>
    <t>ÇAPAK TR-1 35-26-M00425_C_56359041_56359041</t>
  </si>
  <si>
    <t>07.01.2022 11:26:46</t>
  </si>
  <si>
    <t>07.01.2022 13:43:55</t>
  </si>
  <si>
    <t>KARAPINAR İM 45-78-A00002_ÇAVLU M06_66243741</t>
  </si>
  <si>
    <t>25.01.2022 09:01:57</t>
  </si>
  <si>
    <t>25.01.2022 13:56:02</t>
  </si>
  <si>
    <t>M-3337 35-04-M03337_B_56363099_56363099</t>
  </si>
  <si>
    <t>25.01.2022 09:11:52</t>
  </si>
  <si>
    <t>25.01.2022 17:50:30</t>
  </si>
  <si>
    <t>K-2450 35-01-K02450_35-01-K02450_2374509</t>
  </si>
  <si>
    <t>02.01.2022 20:00:00</t>
  </si>
  <si>
    <t>02.01.2022 20:54:30</t>
  </si>
  <si>
    <t>DM-3/28(ALAN SK. TR) 45-71-M00082_953210476_953210476</t>
  </si>
  <si>
    <t>04.01.2022 10:22:00</t>
  </si>
  <si>
    <t>04.01.2022 11:31:19</t>
  </si>
  <si>
    <t>K-2732 35-04-K02732_A_56364124_56364124</t>
  </si>
  <si>
    <t>26.01.2022 12:17:36</t>
  </si>
  <si>
    <t>26.01.2022 13:27:45</t>
  </si>
  <si>
    <t>K-4235 35-03-K04235_A_56367365_56367365</t>
  </si>
  <si>
    <t>27.01.2022 15:48:19</t>
  </si>
  <si>
    <t>27.01.2022 18:02:31</t>
  </si>
  <si>
    <t>24.01.2022 10:01:27</t>
  </si>
  <si>
    <t>24.01.2022 10:26:27</t>
  </si>
  <si>
    <t>L-281 35-18-L00281_950428488_950428488</t>
  </si>
  <si>
    <t>16.01.2022 17:21:54</t>
  </si>
  <si>
    <t>16.01.2022 21:38:01</t>
  </si>
  <si>
    <t>TR-112 35-15-M00112_950366676_950366676</t>
  </si>
  <si>
    <t>08.01.2022 20:00:02</t>
  </si>
  <si>
    <t>08.01.2022 20:53:08</t>
  </si>
  <si>
    <t>DM-1/4 35-18-L00579_8793883_56393856_56393856</t>
  </si>
  <si>
    <t>25.01.2022 09:21:56</t>
  </si>
  <si>
    <t>25.01.2022 11:09:07</t>
  </si>
  <si>
    <t>M-2010 35-01-M02010_A 1A_5849955</t>
  </si>
  <si>
    <t>26.01.2022 11:39:00</t>
  </si>
  <si>
    <t>26.01.2022 12:55:31</t>
  </si>
  <si>
    <t>DEMİRTAŞ KÖK 35-30-M00149_DİKİLİ DM M01_72078595</t>
  </si>
  <si>
    <t>23.01.2022 11:14:53</t>
  </si>
  <si>
    <t>23.01.2022 11:31:14</t>
  </si>
  <si>
    <t>07.01.2022 10:28:38</t>
  </si>
  <si>
    <t>07.01.2022 20:17:03</t>
  </si>
  <si>
    <t>05.01.2022 14:46:33</t>
  </si>
  <si>
    <t>05.01.2022 17:39:35</t>
  </si>
  <si>
    <t>URGANLI TR-4 45-83-M00554_MERA M03_2103479</t>
  </si>
  <si>
    <t>03.01.2022 22:42:03</t>
  </si>
  <si>
    <t>04.01.2022 01:52:12</t>
  </si>
  <si>
    <t>TR-1/126 (ESKİ 17) 45-83-M00126_DM-2/TR-12 M02_2096399</t>
  </si>
  <si>
    <t>18.01.2022 09:10:08</t>
  </si>
  <si>
    <t>18.01.2022 16:47:58</t>
  </si>
  <si>
    <t>ÇAKIRCA ALİ TR-4 45-73-M00367_945649065_945649065</t>
  </si>
  <si>
    <t>23.01.2022 09:56:40</t>
  </si>
  <si>
    <t>23.01.2022 11:30:08</t>
  </si>
  <si>
    <t>K-1762 35-01-K01762_A A3_5836833</t>
  </si>
  <si>
    <t>24.01.2022 12:38:46</t>
  </si>
  <si>
    <t>24.01.2022 14:03:51</t>
  </si>
  <si>
    <t>KABAKUM TR-2 35-30-L00128_A_56404507_56404507</t>
  </si>
  <si>
    <t>02.01.2022 18:39:58</t>
  </si>
  <si>
    <t>02.01.2022 19:39:54</t>
  </si>
  <si>
    <t>TR-2/30-A 45-72-L00060_A A01_65858051</t>
  </si>
  <si>
    <t>04.01.2022 09:51:43</t>
  </si>
  <si>
    <t>04.01.2022 13:18:06</t>
  </si>
  <si>
    <t>ÇAMPINAR TR-1 45-83-M00428_45-83-M00428_2376024</t>
  </si>
  <si>
    <t>18.01.2022 09:35:35</t>
  </si>
  <si>
    <t>18.01.2022 12:33:42</t>
  </si>
  <si>
    <t>TR-52/A 45-77-L00054_MASKİ ZAFERİYE ARITMA ÖZEL L01_2330844</t>
  </si>
  <si>
    <t>23.01.2022 10:01:15</t>
  </si>
  <si>
    <t>23.01.2022 11:55:10</t>
  </si>
  <si>
    <t>DM-2/30 (A-101 KARŞISI) 45-71-M00127_953198838_953198838</t>
  </si>
  <si>
    <t>19.01.2022 07:08:09</t>
  </si>
  <si>
    <t>19.01.2022 07:44:50</t>
  </si>
  <si>
    <t>K-1229 35-01-K01229_910299610_910299610</t>
  </si>
  <si>
    <t>20.01.2022 17:12:09</t>
  </si>
  <si>
    <t>20.01.2022 18:33:22</t>
  </si>
  <si>
    <t>ILICA GIS TM 35-07-A00002_ILICA-1 K01_2313364</t>
  </si>
  <si>
    <t>21.01.2022 16:42:34</t>
  </si>
  <si>
    <t>21.01.2022 17:29:00</t>
  </si>
  <si>
    <t>18.01.2022 10:36:43</t>
  </si>
  <si>
    <t>18.01.2022 10:46:33</t>
  </si>
  <si>
    <t>K-2352 35-01-K02352_912013220_912013220</t>
  </si>
  <si>
    <t>19.01.2022 09:15:44</t>
  </si>
  <si>
    <t>19.01.2022 17:16:42</t>
  </si>
  <si>
    <t>20.01.2022 16:29:58</t>
  </si>
  <si>
    <t>20.01.2022 17:57:58</t>
  </si>
  <si>
    <t>ASARLIK TR-8 35-28-M00182_10902933_56374160_56374160</t>
  </si>
  <si>
    <t>16.01.2022 13:30:00</t>
  </si>
  <si>
    <t>16.01.2022 18:24:36</t>
  </si>
  <si>
    <t>K-144 35-02-K00144_B_56367412_56367412</t>
  </si>
  <si>
    <t>25.01.2022 14:10:22</t>
  </si>
  <si>
    <t>25.01.2022 17:46:57</t>
  </si>
  <si>
    <t>12.01.2022 19:54:49</t>
  </si>
  <si>
    <t>12.01.2022 22:14:25</t>
  </si>
  <si>
    <t>K-3248 35-07-K03248_C_56382852_56382852</t>
  </si>
  <si>
    <t>25.01.2022 20:28:01</t>
  </si>
  <si>
    <t>25.01.2022 21:13:16</t>
  </si>
  <si>
    <t>ÖREN TR-1 KÖK 35-27-L00213_965432366_965432366</t>
  </si>
  <si>
    <t>31.01.2022 15:26:13</t>
  </si>
  <si>
    <t>31.01.2022 18:35:24</t>
  </si>
  <si>
    <t>GÜLBAHÇE TR-10 35-19-L00249_DIREK TIPI TRAFO HUCRESI H01_2058573</t>
  </si>
  <si>
    <t>17.01.2022 09:51:20</t>
  </si>
  <si>
    <t>17.01.2022 17:32:45</t>
  </si>
  <si>
    <t>KURUCUOVA TR-8 35-15-L00249_A_56361967_56361967</t>
  </si>
  <si>
    <t>22.01.2022 16:28:11</t>
  </si>
  <si>
    <t>22.01.2022 18:41:16</t>
  </si>
  <si>
    <t>ZEYTİNLİPARK DM (M-400) 35-17-M00400_M-22 M02_66434804</t>
  </si>
  <si>
    <t>05.01.2022 09:49:15</t>
  </si>
  <si>
    <t>05.01.2022 10:09:00</t>
  </si>
  <si>
    <t>YENİ ŞAKRAN TR-19 35-17-M00216_950307043_950307043</t>
  </si>
  <si>
    <t>01.01.2022 15:31:31</t>
  </si>
  <si>
    <t>01.01.2022 16:51:45</t>
  </si>
  <si>
    <t>02.01.2022 09:04:08</t>
  </si>
  <si>
    <t>02.01.2022 17:45:30</t>
  </si>
  <si>
    <t>TR-71 TARIMSAL SULAMA 45-80-M01071_45-80-M01071_2361943</t>
  </si>
  <si>
    <t>08.01.2022 16:37:29</t>
  </si>
  <si>
    <t>08.01.2022 17:54:55</t>
  </si>
  <si>
    <t>14.01.2022 05:43:43</t>
  </si>
  <si>
    <t>14.01.2022 05:59:00</t>
  </si>
  <si>
    <t>TR-47 35-30-L00047_C_56402207_56402207</t>
  </si>
  <si>
    <t>06.01.2022 10:22:00</t>
  </si>
  <si>
    <t>06.01.2022 11:17:35</t>
  </si>
  <si>
    <t>KERESTECİLER TR-1 45-83-M00138_955175249_955175249</t>
  </si>
  <si>
    <t>14.01.2022 11:31:06</t>
  </si>
  <si>
    <t>14.01.2022 17:41:56</t>
  </si>
  <si>
    <t>DM-1/TR-12 35-14-L00294_915162948_915162948</t>
  </si>
  <si>
    <t>09.01.2022 19:34:01</t>
  </si>
  <si>
    <t>10.01.2022 00:06:08</t>
  </si>
  <si>
    <t>M-1147 GEÇİT 35-09-M01147_M-910 M03_47553621</t>
  </si>
  <si>
    <t>17.01.2022 15:23:52</t>
  </si>
  <si>
    <t>17.01.2022 15:52:06</t>
  </si>
  <si>
    <t>ÇAMBEL KÖK 35-27-M00619_ÇAMBEL KÖYÜ M03_72166067</t>
  </si>
  <si>
    <t>22.01.2022 09:29:07</t>
  </si>
  <si>
    <t>22.01.2022 11:42:22</t>
  </si>
  <si>
    <t>M-1148 35-09-M01148_M-388 M04_47617195</t>
  </si>
  <si>
    <t>10.01.2022 17:39:00</t>
  </si>
  <si>
    <t>10.01.2022 18:40:52</t>
  </si>
  <si>
    <t>25.01.2022 04:02:00</t>
  </si>
  <si>
    <t>28.01.2022 12:54:03</t>
  </si>
  <si>
    <t>DEMİRCİLİ DM 35-15-L00895_SEYREKLİ L07_2115253</t>
  </si>
  <si>
    <t>09.01.2022 16:34:59</t>
  </si>
  <si>
    <t>09.01.2022 17:14:03</t>
  </si>
  <si>
    <t>K-18 35-04-K00018_H H1B_5836555</t>
  </si>
  <si>
    <t>13.01.2022 23:23:37</t>
  </si>
  <si>
    <t>14.01.2022 03:59:09</t>
  </si>
  <si>
    <t>14.01.2022 19:17:05</t>
  </si>
  <si>
    <t>14.01.2022 20:33:08</t>
  </si>
  <si>
    <t>13.01.2022 11:18:02</t>
  </si>
  <si>
    <t>13.01.2022 11:45:20</t>
  </si>
  <si>
    <t>10.01.2022 11:20:37</t>
  </si>
  <si>
    <t>10.01.2022 11:58:00</t>
  </si>
  <si>
    <t>13.01.2022 12:38:50</t>
  </si>
  <si>
    <t>BAĞARASI TR-4 35-23-M00173_42066451_56357186_56357186</t>
  </si>
  <si>
    <t>27.01.2022 13:36:00</t>
  </si>
  <si>
    <t>27.01.2022 15:36:36</t>
  </si>
  <si>
    <t>M-2356 35-01-M02356_B_56373896_56373896</t>
  </si>
  <si>
    <t>14.01.2022 18:15:35</t>
  </si>
  <si>
    <t>14.01.2022 22:57:01</t>
  </si>
  <si>
    <t>TR-36 (DM-2/33) SANAYİ SİTESİ 35-22-M00036__72373270_72373270</t>
  </si>
  <si>
    <t>12.01.2022 08:52:45</t>
  </si>
  <si>
    <t>12.01.2022 10:44:30</t>
  </si>
  <si>
    <t>13.01.2022 02:58:40</t>
  </si>
  <si>
    <t>13.01.2022 03:16:13</t>
  </si>
  <si>
    <t>_A_56395249_56395249</t>
  </si>
  <si>
    <t>31.01.2022 08:50:52</t>
  </si>
  <si>
    <t>31.01.2022 10:26:30</t>
  </si>
  <si>
    <t>SÜTÇÜLER TR-2 35-27-M00406_A_56381804_56381804</t>
  </si>
  <si>
    <t>09.01.2022 13:25:29</t>
  </si>
  <si>
    <t>09.01.2022 17:58:42</t>
  </si>
  <si>
    <t>CAMBAZLI KÖK 45-84-M00005_KARGIN M04_50241504</t>
  </si>
  <si>
    <t>10.01.2022 13:33:47</t>
  </si>
  <si>
    <t>K-1400 35-01-K01400_911592559_911592559</t>
  </si>
  <si>
    <t>11.01.2022 12:53:19</t>
  </si>
  <si>
    <t>11.01.2022 17:28:35</t>
  </si>
  <si>
    <t>28.01.2022 10:31:00</t>
  </si>
  <si>
    <t>28.01.2022 11:24:48</t>
  </si>
  <si>
    <t>ZEYTİNLİOVA TR-1 KÖK 45-72-L00389_TR-2 - TR-2-A L03_2102916</t>
  </si>
  <si>
    <t>12.01.2022 11:57:53</t>
  </si>
  <si>
    <t>12.01.2022 12:14:34</t>
  </si>
  <si>
    <t>K-106 35-01-K00106_35-01-K00106_2375116</t>
  </si>
  <si>
    <t>29.01.2022 13:11:46</t>
  </si>
  <si>
    <t>29.01.2022 13:52:34</t>
  </si>
  <si>
    <t>16.01.2022 09:05:26</t>
  </si>
  <si>
    <t>16.01.2022 09:33:00</t>
  </si>
  <si>
    <t>DM-2 35-17-M00002_M-43 M21_2122627</t>
  </si>
  <si>
    <t>31.01.2022 18:30:31</t>
  </si>
  <si>
    <t>31.01.2022 19:02:15</t>
  </si>
  <si>
    <t>27.01.2022 10:09:32</t>
  </si>
  <si>
    <t>27.01.2022 10:51:01</t>
  </si>
  <si>
    <t>YOLÜSTÜ İM 35-15-A00002_YOLÜSTÜ MERKEZ L08_2314556</t>
  </si>
  <si>
    <t>21.01.2022 11:10:14</t>
  </si>
  <si>
    <t>21.01.2022 13:16:47</t>
  </si>
  <si>
    <t>22.01.2022 11:35:49</t>
  </si>
  <si>
    <t>22.01.2022 20:02:25</t>
  </si>
  <si>
    <t>K-1756 35-04-K01756_912738746_912738746</t>
  </si>
  <si>
    <t>14.01.2022 15:30:33</t>
  </si>
  <si>
    <t>14.01.2022 21:00:24</t>
  </si>
  <si>
    <t>MORDOĞAN TR-38 35-21-L00165_E_56393841_56393841</t>
  </si>
  <si>
    <t>01.01.2022 18:39:27</t>
  </si>
  <si>
    <t>01.01.2022 22:12:42</t>
  </si>
  <si>
    <t>13.01.2022 09:15:18</t>
  </si>
  <si>
    <t>13.01.2022 11:14:57</t>
  </si>
  <si>
    <t>20.01.2022 19:16:08</t>
  </si>
  <si>
    <t>20.01.2022 21:26:04</t>
  </si>
  <si>
    <t>K-1205 35-01-K01205_B_56376668_56376668</t>
  </si>
  <si>
    <t>25.01.2022 16:37:06</t>
  </si>
  <si>
    <t>25.01.2022 17:08:47</t>
  </si>
  <si>
    <t>DM-12/13 45-72-L00064_956482624_956482624</t>
  </si>
  <si>
    <t>03.01.2022 15:30:31</t>
  </si>
  <si>
    <t>03.01.2022 17:13:14</t>
  </si>
  <si>
    <t>01.01.2022 19:37:36</t>
  </si>
  <si>
    <t>01.01.2022 23:12:21</t>
  </si>
  <si>
    <t>NURİYE TR-6 45-80-M00121_956537287_956537287</t>
  </si>
  <si>
    <t>24.01.2022 20:07:08</t>
  </si>
  <si>
    <t>24.01.2022 21:51:35</t>
  </si>
  <si>
    <t>K-4283 GÖRECE 35-22-K04283_DIREK TIPI TRAFO HUCRESI H01_2112943</t>
  </si>
  <si>
    <t>13.01.2022 09:07:37</t>
  </si>
  <si>
    <t>13.01.2022 11:29:23</t>
  </si>
  <si>
    <t>K-4404 35-03-K04404_TRAFO K03_41919339</t>
  </si>
  <si>
    <t>21.01.2022 11:25:00</t>
  </si>
  <si>
    <t>21.01.2022 11:34:00</t>
  </si>
  <si>
    <t>L-143 35-18-L00143_950461177_950461177</t>
  </si>
  <si>
    <t>25.01.2022 19:59:20</t>
  </si>
  <si>
    <t>M-3069(YATIRIM REZERVE) 35-01-M03069_911840616_911840616</t>
  </si>
  <si>
    <t>04.01.2022 20:03:12</t>
  </si>
  <si>
    <t>04.01.2022 21:57:20</t>
  </si>
  <si>
    <t>05.01.2022 09:48:52</t>
  </si>
  <si>
    <t>05.01.2022 12:43:35</t>
  </si>
  <si>
    <t>TR-10 35-13-L00010_B B05b_77575603</t>
  </si>
  <si>
    <t>11.01.2022 18:39:48</t>
  </si>
  <si>
    <t>11.01.2022 19:53:06</t>
  </si>
  <si>
    <t>L-476 MAMURBABA YENİ KABİN 35-18-L00476_950464303_950464303</t>
  </si>
  <si>
    <t>23.01.2022 16:52:27</t>
  </si>
  <si>
    <t>23.01.2022 18:08:11</t>
  </si>
  <si>
    <t>21.01.2022 19:28:43</t>
  </si>
  <si>
    <t>21.01.2022 21:24:44</t>
  </si>
  <si>
    <t>M-1716 NURİ KÜÇÜK OTEL 35-01-M01716Ö_ M03_2316065</t>
  </si>
  <si>
    <t>26.01.2022 18:47:47</t>
  </si>
  <si>
    <t>26.01.2022 20:50:15</t>
  </si>
  <si>
    <t>09.01.2022 03:21:38</t>
  </si>
  <si>
    <t>09.01.2022 04:17:28</t>
  </si>
  <si>
    <t>M-1256 35-01-M01256_911867052_911867052</t>
  </si>
  <si>
    <t>04.01.2022 14:34:53</t>
  </si>
  <si>
    <t>04.01.2022 18:50:48</t>
  </si>
  <si>
    <t>K-4438 35-09-K04438_K-2730 K01_45403957</t>
  </si>
  <si>
    <t>27.01.2022 19:41:00</t>
  </si>
  <si>
    <t>27.01.2022 22:09:00</t>
  </si>
  <si>
    <t>24.01.2022 16:08:13</t>
  </si>
  <si>
    <t>24.01.2022 16:47:00</t>
  </si>
  <si>
    <t>K-81 35-01-K00081_911022926_911022926</t>
  </si>
  <si>
    <t>03.01.2022 11:21:45</t>
  </si>
  <si>
    <t>03.01.2022 13:43:21</t>
  </si>
  <si>
    <t>BAYRAM BALCI VE ARKADAŞLARI GRB.TR 35-13-L00093_A_56369527_56369527</t>
  </si>
  <si>
    <t>18.01.2022 19:20:15</t>
  </si>
  <si>
    <t>18.01.2022 20:30:00</t>
  </si>
  <si>
    <t>21.01.2022 00:32:56</t>
  </si>
  <si>
    <t>21.01.2022 01:30:15</t>
  </si>
  <si>
    <t>TR-72 45-78-M00072_953258229_953258229</t>
  </si>
  <si>
    <t>15.01.2022 09:52:47</t>
  </si>
  <si>
    <t>15.01.2022 11:01:36</t>
  </si>
  <si>
    <t>M-2650 35-09-M02650_95000595962_95000595962</t>
  </si>
  <si>
    <t>31.01.2022 15:47:52</t>
  </si>
  <si>
    <t>31.01.2022 17:20:45</t>
  </si>
  <si>
    <t>ÇEŞME İM 35-18-A00001_VAKIFLAR L06_2308114</t>
  </si>
  <si>
    <t>20.01.2022 04:50:45</t>
  </si>
  <si>
    <t>20.01.2022 05:18:59</t>
  </si>
  <si>
    <t>DIRAZLAR TR-1 45-81-M00223_A_56400563_56400563</t>
  </si>
  <si>
    <t>13.01.2022 10:48:57</t>
  </si>
  <si>
    <t>13.01.2022 11:33:06</t>
  </si>
  <si>
    <t>KOYUNDERE TR-1 35-28-M00154_953374403_953374403</t>
  </si>
  <si>
    <t>25.01.2022 09:52:30</t>
  </si>
  <si>
    <t>25.01.2022 15:16:12</t>
  </si>
  <si>
    <t>SİYEKLİ KÖK 45-71-M00185_OSMANCALI M04_72256964</t>
  </si>
  <si>
    <t>01.01.2022 16:15:00</t>
  </si>
  <si>
    <t>01.01.2022 17:23:16</t>
  </si>
  <si>
    <t>25.01.2022 01:17:29</t>
  </si>
  <si>
    <t>25.01.2022 01:36:57</t>
  </si>
  <si>
    <t>TR-1 35-27-M00001_TR-34 M018_83485275</t>
  </si>
  <si>
    <t>21.01.2022 13:38:25</t>
  </si>
  <si>
    <t>21.01.2022 14:06:00</t>
  </si>
  <si>
    <t>16.01.2022 22:01:58</t>
  </si>
  <si>
    <t>16.01.2022 22:19:09</t>
  </si>
  <si>
    <t>TR-1-2/6 35-20-L00035_A_56360877_56360877</t>
  </si>
  <si>
    <t>25.01.2022 19:24:13</t>
  </si>
  <si>
    <t>25.01.2022 20:04:43</t>
  </si>
  <si>
    <t>ALAŞEHİR TR-73 45-73-M00073_A_56402365_56402365</t>
  </si>
  <si>
    <t>24.01.2022 13:05:49</t>
  </si>
  <si>
    <t>24.01.2022 13:31:30</t>
  </si>
  <si>
    <t>DM-3/TR-33 SEFERİHİSAR 35-14-L00299_956658587_956658587</t>
  </si>
  <si>
    <t>28.01.2022 19:54:53</t>
  </si>
  <si>
    <t>28.01.2022 20:54:16</t>
  </si>
  <si>
    <t>01.01.2022 08:37:09</t>
  </si>
  <si>
    <t>01.01.2022 09:06:35</t>
  </si>
  <si>
    <t>DEREKÖY KÖK 45-82-M00153_KARANLIKDERE-2(KARANLIKDERE-4 ) M10_72197800</t>
  </si>
  <si>
    <t>17.01.2022 09:33:46</t>
  </si>
  <si>
    <t>17.01.2022 09:33:58</t>
  </si>
  <si>
    <t>K-703 35-08-K00703_910115616_910115616</t>
  </si>
  <si>
    <t>17.01.2022 15:09:25</t>
  </si>
  <si>
    <t>17.01.2022 16:22:07</t>
  </si>
  <si>
    <t>22.01.2022 08:48:00</t>
  </si>
  <si>
    <t>22.01.2022 10:58:27</t>
  </si>
  <si>
    <t>K-1820 35-01-K01820_911357271_911357271</t>
  </si>
  <si>
    <t>07.01.2022 15:06:30</t>
  </si>
  <si>
    <t>07.01.2022 17:22:16</t>
  </si>
  <si>
    <t>K-1030 35-08-K01030_911384353_911384353</t>
  </si>
  <si>
    <t>15.01.2022 15:35:00</t>
  </si>
  <si>
    <t>15.01.2022 17:41:22</t>
  </si>
  <si>
    <t>23.01.2022 21:00:00</t>
  </si>
  <si>
    <t>23.01.2022 21:31:06</t>
  </si>
  <si>
    <t>06.01.2022 09:32:31</t>
  </si>
  <si>
    <t>06.01.2022 11:55:11</t>
  </si>
  <si>
    <t>TR-73 35-16-L00073_TR-76 L02_71993443</t>
  </si>
  <si>
    <t>02.01.2022 13:54:10</t>
  </si>
  <si>
    <t>02.01.2022 14:30:18</t>
  </si>
  <si>
    <t>M-1041 35-04-M01041_99120531_99120531</t>
  </si>
  <si>
    <t>28.01.2022 19:07:36</t>
  </si>
  <si>
    <t>28.01.2022 20:11:32</t>
  </si>
  <si>
    <t>M-3092(YATIRIM REZERVE) 35-07-M03092_912781102_912781102</t>
  </si>
  <si>
    <t>30.01.2022 17:11:21</t>
  </si>
  <si>
    <t>30.01.2022 17:42:54</t>
  </si>
  <si>
    <t>KINIK TR-14 KÖK 35-24-L00014_955219928_955219928</t>
  </si>
  <si>
    <t>14.01.2022 18:42:14</t>
  </si>
  <si>
    <t>14.01.2022 19:39:15</t>
  </si>
  <si>
    <t>12.01.2022 09:39:00</t>
  </si>
  <si>
    <t>12.01.2022 17:57:00</t>
  </si>
  <si>
    <t>29.01.2022 09:05:08</t>
  </si>
  <si>
    <t>29.01.2022 17:25:50</t>
  </si>
  <si>
    <t>BALLICA İM 45-72-A00005_YENİ DEREKÖY L08_2327272</t>
  </si>
  <si>
    <t>13.01.2022 15:10:01</t>
  </si>
  <si>
    <t>13.01.2022 16:52:00</t>
  </si>
  <si>
    <t>PINAR YAPI KOOP. TR 35-30-M00346_35-30-M00346_72073080</t>
  </si>
  <si>
    <t>26.01.2022 10:34:54</t>
  </si>
  <si>
    <t>26.01.2022 11:55:32</t>
  </si>
  <si>
    <t>GÜLBAHÇE TR-1 45-71-M00184_B_56380127_56380127</t>
  </si>
  <si>
    <t>28.01.2022 10:37:53</t>
  </si>
  <si>
    <t>28.01.2022 12:33:10</t>
  </si>
  <si>
    <t>12.01.2022 12:05:31</t>
  </si>
  <si>
    <t>12.01.2022 20:05:07</t>
  </si>
  <si>
    <t>M-2716 35-04-M02716_99678242_99678242</t>
  </si>
  <si>
    <t>26.01.2022 18:23:08</t>
  </si>
  <si>
    <t>26.01.2022 23:13:37</t>
  </si>
  <si>
    <t>K-3669 35-08-K03669_99107891_99107891</t>
  </si>
  <si>
    <t>09.01.2022 08:40:24</t>
  </si>
  <si>
    <t>09.01.2022 18:23:41</t>
  </si>
  <si>
    <t>SÜTÇÜLER TR-1 35-27-M00408_A_56356193_56356193</t>
  </si>
  <si>
    <t>13.01.2022 15:29:48</t>
  </si>
  <si>
    <t>13.01.2022 17:42:25</t>
  </si>
  <si>
    <t>15.01.2022 00:00:10</t>
  </si>
  <si>
    <t>15.01.2022 06:30:23</t>
  </si>
  <si>
    <t>SÜTÇÜLER TR-3 35-27-M00407_B_56380402_56380402</t>
  </si>
  <si>
    <t>13.01.2022 14:40:49</t>
  </si>
  <si>
    <t>13.01.2022 15:58:16</t>
  </si>
  <si>
    <t>KAREL KÖK 35-18-L00528_ L03_72061187</t>
  </si>
  <si>
    <t>10.01.2022 17:27:00</t>
  </si>
  <si>
    <t>10.01.2022 18:38:45</t>
  </si>
  <si>
    <t>K-3196 35-03-K03196__72410895_72410895</t>
  </si>
  <si>
    <t>12.01.2022 13:57:47</t>
  </si>
  <si>
    <t>12.01.2022 17:34:40</t>
  </si>
  <si>
    <t>GÖRECE M-353 35-22-M00353_GÖRECE M-354 M02_72142557</t>
  </si>
  <si>
    <t>20.01.2022 10:44:56</t>
  </si>
  <si>
    <t>20.01.2022 11:34:00</t>
  </si>
  <si>
    <t>10.01.2022 16:51:34</t>
  </si>
  <si>
    <t>10.01.2022 18:11:24</t>
  </si>
  <si>
    <t>TR-1-2/3 ÖĞRETMEN EVİ KABİN 35-20-L00011_35-20-L00011_66694708</t>
  </si>
  <si>
    <t>18.01.2022 13:26:35</t>
  </si>
  <si>
    <t>18.01.2022 13:50:39</t>
  </si>
  <si>
    <t>K-546 GEÇİT 35-02-K00546_K-176 K01_2063044</t>
  </si>
  <si>
    <t>08.01.2022 09:06:33</t>
  </si>
  <si>
    <t>08.01.2022 16:58:20</t>
  </si>
  <si>
    <t>TR-103 45-78-L00103_953265722_953265722</t>
  </si>
  <si>
    <t>16.01.2022 01:38:27</t>
  </si>
  <si>
    <t>16.01.2022 02:47:00</t>
  </si>
  <si>
    <t>22.01.2022 19:40:16</t>
  </si>
  <si>
    <t>22.01.2022 21:06:46</t>
  </si>
  <si>
    <t>TR-1 45-78-L00001_49381704_60985007_60985007</t>
  </si>
  <si>
    <t>19.01.2022 15:08:00</t>
  </si>
  <si>
    <t>19.01.2022 15:48:57</t>
  </si>
  <si>
    <t>02.01.2022 11:46:00</t>
  </si>
  <si>
    <t>02.01.2022 13:17:46</t>
  </si>
  <si>
    <t>23.01.2022 20:06:33</t>
  </si>
  <si>
    <t>23.01.2022 20:54:34</t>
  </si>
  <si>
    <t>TR-138 35-16-L00138_953337871_953337871</t>
  </si>
  <si>
    <t>08.01.2022 10:10:40</t>
  </si>
  <si>
    <t>08.01.2022 11:31:21</t>
  </si>
  <si>
    <t>TR-104 ZEYTİNALANI 35-19-L00104_ L03_2115840</t>
  </si>
  <si>
    <t>14.01.2022 10:04:01</t>
  </si>
  <si>
    <t>14.01.2022 11:05:45</t>
  </si>
  <si>
    <t>M-2818(YATIRIM REZERVE) 35-01-M02818_35-01-M02818_75482518</t>
  </si>
  <si>
    <t>06.01.2022 21:42:09</t>
  </si>
  <si>
    <t>06.01.2022 22:44:29</t>
  </si>
  <si>
    <t>L-23 ESKİ POSTANE ÖNÜ 35-14-L00023_A_56354922_56354922</t>
  </si>
  <si>
    <t>02.01.2022 13:03:48</t>
  </si>
  <si>
    <t>02.01.2022 13:37:26</t>
  </si>
  <si>
    <t>K-300 35-01-K00300_C C1_5873532</t>
  </si>
  <si>
    <t>15.01.2022 22:02:50</t>
  </si>
  <si>
    <t>16.01.2022 00:08:27</t>
  </si>
  <si>
    <t>27.01.2022 00:50:17</t>
  </si>
  <si>
    <t>27.01.2022 02:58:18</t>
  </si>
  <si>
    <t>23.01.2022 20:38:31</t>
  </si>
  <si>
    <t>23.01.2022 23:47:24</t>
  </si>
  <si>
    <t>KAYMAKÇI TR-27 35-15-L00237_35-15-L00237_2364868</t>
  </si>
  <si>
    <t>08.01.2022 09:47:19</t>
  </si>
  <si>
    <t>08.01.2022 17:03:49</t>
  </si>
  <si>
    <t>M-1843 35-02-M01843_35-02-M01843_2363598</t>
  </si>
  <si>
    <t>09.01.2022 18:47:00</t>
  </si>
  <si>
    <t>09.01.2022 20:06:47</t>
  </si>
  <si>
    <t>K-4532 35-01-K04532_C_56377617_56377617</t>
  </si>
  <si>
    <t>23.01.2022 01:46:18</t>
  </si>
  <si>
    <t>23.01.2022 03:24:08</t>
  </si>
  <si>
    <t>TR-12 HÜKÜMET KONAĞI 35-19-M00012_956664322_956664322</t>
  </si>
  <si>
    <t>11.01.2022 15:49:55</t>
  </si>
  <si>
    <t>11.01.2022 16:57:50</t>
  </si>
  <si>
    <t>ÇAKALTEPE TR-3 (PALAMUTARASI) 35-22-M00185_35-22-M00185_53083780</t>
  </si>
  <si>
    <t>02.01.2022 14:40:30</t>
  </si>
  <si>
    <t>02.01.2022 16:18:13</t>
  </si>
  <si>
    <t>TR-131 35-19-L00131_DIREK TIPI TRAFO HUCRESI H01_2034307</t>
  </si>
  <si>
    <t>03.01.2022 11:40:52</t>
  </si>
  <si>
    <t>03.01.2022 16:03:36</t>
  </si>
  <si>
    <t>VİŞNELİ TR-5 35-27-M01160_95000585781_95000585781</t>
  </si>
  <si>
    <t>24.01.2022 17:56:36</t>
  </si>
  <si>
    <t>24.01.2022 20:47:06</t>
  </si>
  <si>
    <t>KEMER KÖYÜ PARNALI TR-3 35-15-L00276_A_56369287_56369287</t>
  </si>
  <si>
    <t>21.01.2022 10:04:00</t>
  </si>
  <si>
    <t>21.01.2022 12:54:08</t>
  </si>
  <si>
    <t>MORDOĞAN TR-1 35-21-L00201_953366078_953366078</t>
  </si>
  <si>
    <t>19.01.2022 11:15:31</t>
  </si>
  <si>
    <t>19.01.2022 17:40:38</t>
  </si>
  <si>
    <t>10.01.2022 19:32:28</t>
  </si>
  <si>
    <t>10.01.2022 20:25:30</t>
  </si>
  <si>
    <t>M-2465 35-09-M02465_97758257_97758257</t>
  </si>
  <si>
    <t>19.01.2022 12:51:29</t>
  </si>
  <si>
    <t>19.01.2022 13:48:20</t>
  </si>
  <si>
    <t>ÇİLEME TR-3 35-22-M00162_C_56353825_56353825</t>
  </si>
  <si>
    <t>20.01.2022 12:03:00</t>
  </si>
  <si>
    <t>20.01.2022 12:50:12</t>
  </si>
  <si>
    <t>DEMİRKÖPRÜ TM 45-78-A00005_HatBaşıAyırıcı_53139324 M07_53139324</t>
  </si>
  <si>
    <t>20.01.2022 09:41:26</t>
  </si>
  <si>
    <t>20.01.2022 18:25:12</t>
  </si>
  <si>
    <t>TR-133 ÇAMLIK 35-19-L00133_DIREK TIPI TRAFO HUCRESI H01_2057087</t>
  </si>
  <si>
    <t>23.01.2022 22:30:17</t>
  </si>
  <si>
    <t>23.01.2022 22:44:49</t>
  </si>
  <si>
    <t>17.01.2022 19:17:55</t>
  </si>
  <si>
    <t>17.01.2022 20:14:33</t>
  </si>
  <si>
    <t>ÇAPAKLI KÖK 45-78-M01161_İKİZTEPE M04_78225837</t>
  </si>
  <si>
    <t>11.01.2022 09:00:53</t>
  </si>
  <si>
    <t>11.01.2022 10:29:01</t>
  </si>
  <si>
    <t>DEMİRDERE TR-1 35-29-L00491_950390062_950390062</t>
  </si>
  <si>
    <t>06.01.2022 19:04:16</t>
  </si>
  <si>
    <t>06.01.2022 22:14:47</t>
  </si>
  <si>
    <t>29.01.2022 03:06:00</t>
  </si>
  <si>
    <t>29.01.2022 05:03:00</t>
  </si>
  <si>
    <t>K-1507 35-03-K01507_D d3b_5781231</t>
  </si>
  <si>
    <t>05.01.2022 21:22:28</t>
  </si>
  <si>
    <t>06.01.2022 01:32:41</t>
  </si>
  <si>
    <t>16.01.2022 03:11:46</t>
  </si>
  <si>
    <t>16.01.2022 03:39:24</t>
  </si>
  <si>
    <t>CELALETTİN AŞKIN TARIMSAL SULAMA TR-2 45-83-M00604_45-83-M00604_2367626</t>
  </si>
  <si>
    <t>13.01.2022 14:09:05</t>
  </si>
  <si>
    <t>13.01.2022 15:41:48</t>
  </si>
  <si>
    <t>K-1146 35-07-K01146_35-07-K01146_48437433</t>
  </si>
  <si>
    <t>24.01.2022 07:41:57</t>
  </si>
  <si>
    <t>24.01.2022 10:15:11</t>
  </si>
  <si>
    <t>TEPECİK KÖYÜ TR-1 45-71-M01289_953218866_953218866</t>
  </si>
  <si>
    <t>30.01.2022 16:04:47</t>
  </si>
  <si>
    <t>30.01.2022 20:12:08</t>
  </si>
  <si>
    <t>29.01.2022 20:09:36</t>
  </si>
  <si>
    <t>29.01.2022 21:15:57</t>
  </si>
  <si>
    <t>YENİŞEHİR TR-4 35-31-L00112_47864172_56390340_56390340</t>
  </si>
  <si>
    <t>16.01.2022 08:23:41</t>
  </si>
  <si>
    <t>16.01.2022 10:32:53</t>
  </si>
  <si>
    <t>ÇAPAK KÖK 35-26-M00435_DAĞKIZILCA-2 ÇIKIŞ M05_66033272</t>
  </si>
  <si>
    <t>13.01.2022 14:49:30</t>
  </si>
  <si>
    <t>13.01.2022 15:49:00</t>
  </si>
  <si>
    <t>K-18 35-04-K00018_K K18K6B_5824378</t>
  </si>
  <si>
    <t>04.01.2022 16:20:04</t>
  </si>
  <si>
    <t>04.01.2022 19:11:32</t>
  </si>
  <si>
    <t>14.01.2022 09:34:57</t>
  </si>
  <si>
    <t>14.01.2022 17:07:01</t>
  </si>
  <si>
    <t>24.01.2022 17:22:57</t>
  </si>
  <si>
    <t>24.01.2022 18:33:19</t>
  </si>
  <si>
    <t>DEĞİRMENDERE DM 35-22-M00085_HatBaşıAyırıcı_53132470 M09_53132470</t>
  </si>
  <si>
    <t>02.01.2022 10:25:13</t>
  </si>
  <si>
    <t>02.01.2022 14:35:40</t>
  </si>
  <si>
    <t>13.01.2022 09:45:54</t>
  </si>
  <si>
    <t>13.01.2022 09:58:50</t>
  </si>
  <si>
    <t>KARAAĞAÇLI TR-1 45-71-M01904_953213361_953213361</t>
  </si>
  <si>
    <t>22.01.2022 17:08:00</t>
  </si>
  <si>
    <t>22.01.2022 22:48:09</t>
  </si>
  <si>
    <t>TR-297 SAYDAM SİTESİ 35-19-M00121_956700583_956700583</t>
  </si>
  <si>
    <t>27.01.2022 14:38:23</t>
  </si>
  <si>
    <t>27.01.2022 17:49:57</t>
  </si>
  <si>
    <t>ABBAS TÜRKER ÖZEL TR 35-19-L00259Ö_93533808_93533808</t>
  </si>
  <si>
    <t>06.01.2022 09:25:04</t>
  </si>
  <si>
    <t>06.01.2022 13:59:25</t>
  </si>
  <si>
    <t>DM-23/06 45-71-M00502_D_56397558_56397558</t>
  </si>
  <si>
    <t>06.01.2022 08:48:49</t>
  </si>
  <si>
    <t>06.01.2022 11:55:49</t>
  </si>
  <si>
    <t>KARABURUN TR-14 35-21-L00003_A_56357324_56357324</t>
  </si>
  <si>
    <t>20.01.2022 20:10:13</t>
  </si>
  <si>
    <t>20.01.2022 22:30:14</t>
  </si>
  <si>
    <t>TR-170 35-15-M00412_950357195_950357195</t>
  </si>
  <si>
    <t>29.01.2022 19:10:00</t>
  </si>
  <si>
    <t>29.01.2022 20:39:06</t>
  </si>
  <si>
    <t>03.01.2022 16:43:00</t>
  </si>
  <si>
    <t>03.01.2022 20:42:41</t>
  </si>
  <si>
    <t>SOMA TR-4 45-82-M00004_945538323_945538323</t>
  </si>
  <si>
    <t>08.01.2022 18:26:25</t>
  </si>
  <si>
    <t>08.01.2022 20:30:30</t>
  </si>
  <si>
    <t>KURUDERE TR-2 45-73-M01165_945668875_945668875</t>
  </si>
  <si>
    <t>02.01.2022 18:09:13</t>
  </si>
  <si>
    <t>02.01.2022 19:32:13</t>
  </si>
  <si>
    <t>TR-19 35-15-M00019_950381523_950381523</t>
  </si>
  <si>
    <t>31.01.2022 10:04:24</t>
  </si>
  <si>
    <t>31.01.2022 13:27:17</t>
  </si>
  <si>
    <t>SELENDİ DM 45-81-M00001_HatBaşıAyırıcı_53135367 M14_53135367</t>
  </si>
  <si>
    <t>22.01.2022 05:42:34</t>
  </si>
  <si>
    <t>22.01.2022 05:43:34</t>
  </si>
  <si>
    <t>M-257 35-09-M00257_97776570_97776570</t>
  </si>
  <si>
    <t>26.01.2022 11:20:17</t>
  </si>
  <si>
    <t>26.01.2022 14:31:50</t>
  </si>
  <si>
    <t>KIRAN KÖYÜ TR-1 45-75-M00187_DIREK TIPI TRAFO HUCRESI H01_2086107</t>
  </si>
  <si>
    <t>15.01.2022 09:24:16</t>
  </si>
  <si>
    <t>15.01.2022 18:18:00</t>
  </si>
  <si>
    <t>07.01.2022 13:52:07</t>
  </si>
  <si>
    <t>07.01.2022 14:47:11</t>
  </si>
  <si>
    <t>UZUNKÖY TR-1 35-31-L00144_C_72255943_72255943</t>
  </si>
  <si>
    <t>25.01.2022 13:05:16</t>
  </si>
  <si>
    <t>25.01.2022 14:21:00</t>
  </si>
  <si>
    <t>L-321 35-18-L00321_950449368_950449368</t>
  </si>
  <si>
    <t>26.01.2022 10:50:26</t>
  </si>
  <si>
    <t>26.01.2022 13:16:17</t>
  </si>
  <si>
    <t>MURADİYE TR-5 (ESKİ MEZARLIK YANI) 45-71-M00204_A_56400302_56400302</t>
  </si>
  <si>
    <t>15.01.2022 14:11:30</t>
  </si>
  <si>
    <t>GÜLBAHÇE TR-17 (TR-279) 35-19-L00279_956667637_956667637</t>
  </si>
  <si>
    <t>20.01.2022 08:59:42</t>
  </si>
  <si>
    <t>20.01.2022 11:41:43</t>
  </si>
  <si>
    <t>M-2071 35-03-M02071_910435655_910435655</t>
  </si>
  <si>
    <t>04.01.2022 18:47:22</t>
  </si>
  <si>
    <t>04.01.2022 20:07:48</t>
  </si>
  <si>
    <t>DOMBAYLI TR-1 45-78-M01111_49341002_56405897_56405897</t>
  </si>
  <si>
    <t>11.01.2022 14:40:40</t>
  </si>
  <si>
    <t>11.01.2022 17:06:04</t>
  </si>
  <si>
    <t>M-2958(YATIRIM REZERVE) 35-04-M02958_G_56363862_56363862</t>
  </si>
  <si>
    <t>07.01.2022 10:07:16</t>
  </si>
  <si>
    <t>07.01.2022 19:51:51</t>
  </si>
  <si>
    <t>30.01.2022 18:45:54</t>
  </si>
  <si>
    <t>30.01.2022 19:13:51</t>
  </si>
  <si>
    <t>YAKAKÖY KÖK 45-75-M00067_HatBaşıAyırıcı_53136574 M02_53136574</t>
  </si>
  <si>
    <t>25.01.2022 10:47:28</t>
  </si>
  <si>
    <t>25.01.2022 14:58:43</t>
  </si>
  <si>
    <t>SÜTÇÜLER TURKCELL ÖZEL TR 35-27-M00420Ö_DIREK TIPI TRAFO HUCRESI H01_2054647</t>
  </si>
  <si>
    <t>13.01.2022 13:32:02</t>
  </si>
  <si>
    <t>13.01.2022 14:31:39</t>
  </si>
  <si>
    <t>AVDAN TR-1 45-82-M00230_945534293_945534293</t>
  </si>
  <si>
    <t>04.01.2022 13:22:42</t>
  </si>
  <si>
    <t>04.01.2022 15:16:14</t>
  </si>
  <si>
    <t>KARABURUN TR-5 35-21-L00021_B_56357251_56357251</t>
  </si>
  <si>
    <t>14.01.2022 07:55:43</t>
  </si>
  <si>
    <t>14.01.2022 10:58:34</t>
  </si>
  <si>
    <t>TR-2/88 45-83-L00088_955147878_955147878</t>
  </si>
  <si>
    <t>18.01.2022 18:26:16</t>
  </si>
  <si>
    <t>18.01.2022 20:12:56</t>
  </si>
  <si>
    <t>K-4136 35-07-K04136_B_56382390_56382390</t>
  </si>
  <si>
    <t>28.01.2022 09:01:35</t>
  </si>
  <si>
    <t>28.01.2022 10:40:33</t>
  </si>
  <si>
    <t>L-376 PAZARYERİ 35-18-L00376_950448117_950448117</t>
  </si>
  <si>
    <t>29.01.2022 10:06:03</t>
  </si>
  <si>
    <t>K-3094 35-02-K03094_910139621_910139621</t>
  </si>
  <si>
    <t>03.01.2022 11:36:34</t>
  </si>
  <si>
    <t>03.01.2022 15:18:59</t>
  </si>
  <si>
    <t>L-103 35-18-L00103_83436549 B01_83437217</t>
  </si>
  <si>
    <t>18.01.2022 20:52:21</t>
  </si>
  <si>
    <t>18.01.2022 22:41:11</t>
  </si>
  <si>
    <t>AZİZTEPE TR-1 45-73-M00214_945689294_945689294</t>
  </si>
  <si>
    <t>24.01.2022 19:04:08</t>
  </si>
  <si>
    <t>25.01.2022 00:06:17</t>
  </si>
  <si>
    <t>DM-2/2 35-28-M00128_TR-90 M01_83507445</t>
  </si>
  <si>
    <t>12.01.2022 11:12:30</t>
  </si>
  <si>
    <t>12.01.2022 14:30:23</t>
  </si>
  <si>
    <t>TR-131 35-19-L00131_956689670_956689670</t>
  </si>
  <si>
    <t>08.01.2022 17:38:14</t>
  </si>
  <si>
    <t>08.01.2022 19:39:11</t>
  </si>
  <si>
    <t>31.01.2022 10:21:55</t>
  </si>
  <si>
    <t>31.01.2022 11:21:26</t>
  </si>
  <si>
    <t>DM-1/55 35-29-M00055_950338425_950338425</t>
  </si>
  <si>
    <t>18.01.2022 11:19:59</t>
  </si>
  <si>
    <t>18.01.2022 12:25:16</t>
  </si>
  <si>
    <t>22.01.2022 22:56:04</t>
  </si>
  <si>
    <t>22.01.2022 23:25:04</t>
  </si>
  <si>
    <t>11.01.2022 16:05:51</t>
  </si>
  <si>
    <t>11.01.2022 17:06:44</t>
  </si>
  <si>
    <t>ARMUTLU TR-23 35-27-L00023_B_65513987_65513987</t>
  </si>
  <si>
    <t>15.01.2022 10:54:55</t>
  </si>
  <si>
    <t>15.01.2022 11:57:30</t>
  </si>
  <si>
    <t>ASARLIK TR-9 35-28-M00590_953370779_953370779</t>
  </si>
  <si>
    <t>20.01.2022 18:16:28</t>
  </si>
  <si>
    <t>21.01.2022 02:01:25</t>
  </si>
  <si>
    <t>09.01.2022 16:57:42</t>
  </si>
  <si>
    <t>09.01.2022 17:34:23</t>
  </si>
  <si>
    <t>ÖREN TR-2 35-31-L00315_47811141_56352605_56352605</t>
  </si>
  <si>
    <t>16.01.2022 11:00:43</t>
  </si>
  <si>
    <t>16.01.2022 15:21:32</t>
  </si>
  <si>
    <t>MURADİYE TR-3/B 45-71-M00206_953175617_953175617</t>
  </si>
  <si>
    <t>20.01.2022 09:59:00</t>
  </si>
  <si>
    <t>20.01.2022 13:25:33</t>
  </si>
  <si>
    <t>K-1867 35-09-K01867_915182501_915182501</t>
  </si>
  <si>
    <t>01.01.2022 12:30:04</t>
  </si>
  <si>
    <t>01.01.2022 13:54:09</t>
  </si>
  <si>
    <t>YASEMİN DM 35-19-M00002_KUŞÇULAR DM-2 M02_2333721</t>
  </si>
  <si>
    <t>17.01.2022 11:32:15</t>
  </si>
  <si>
    <t>17.01.2022 11:49:00</t>
  </si>
  <si>
    <t>AKTEPE TR-1 35-32-L00115_95000460210_95000460210</t>
  </si>
  <si>
    <t>10.01.2022 15:57:20</t>
  </si>
  <si>
    <t>10.01.2022 16:44:41</t>
  </si>
  <si>
    <t>M-2672 35-01-M02672_M-2573 M01_81340687</t>
  </si>
  <si>
    <t>27.01.2022 11:50:00</t>
  </si>
  <si>
    <t>27.01.2022 14:43:22</t>
  </si>
  <si>
    <t>M-2948(YATIRIM REZERVE) 35-01-M02948_F_56359379_56359379</t>
  </si>
  <si>
    <t>05.01.2022 02:46:28</t>
  </si>
  <si>
    <t>05.01.2022 04:08:01</t>
  </si>
  <si>
    <t>TOKMAKLI KÖK 45-86-M00047_ÇATALOLUK ENH.(BORLU KÖK) M01_72227668</t>
  </si>
  <si>
    <t>06.01.2022 10:58:25</t>
  </si>
  <si>
    <t>06.01.2022 10:58:55</t>
  </si>
  <si>
    <t>M-2326 35-04-M02326_913725772_913725772</t>
  </si>
  <si>
    <t>28.01.2022 13:10:18</t>
  </si>
  <si>
    <t>28.01.2022 15:59:19</t>
  </si>
  <si>
    <t>24.01.2022 20:47:42</t>
  </si>
  <si>
    <t>24.01.2022 22:08:28</t>
  </si>
  <si>
    <t>KOLDERE KÖK 45-80-M00051_ÇAVUŞOĞLU TST M06_73403234</t>
  </si>
  <si>
    <t>23.01.2022 17:16:09</t>
  </si>
  <si>
    <t>23.01.2022 18:02:00</t>
  </si>
  <si>
    <t>TR-1/20-A 45-72-M00103_949989399_949989399</t>
  </si>
  <si>
    <t>27.01.2022 09:07:05</t>
  </si>
  <si>
    <t>27.01.2022 11:01:46</t>
  </si>
  <si>
    <t>13.01.2022 01:02:14</t>
  </si>
  <si>
    <t>SELİM GES KÖK 35-23-M00319_YENİ FOÇA TR-1 DM FOTAŞ-1 M08_72307547</t>
  </si>
  <si>
    <t>18.01.2022 08:14:05</t>
  </si>
  <si>
    <t>18.01.2022 09:29:00</t>
  </si>
  <si>
    <t>M-1207 35-02-M01207_D_56370230_56370230</t>
  </si>
  <si>
    <t>14.01.2022 09:17:28</t>
  </si>
  <si>
    <t>14.01.2022 13:34:52</t>
  </si>
  <si>
    <t>TR-25 35-30-L00025_A_56398644_56398644</t>
  </si>
  <si>
    <t>02.01.2022 09:35:00</t>
  </si>
  <si>
    <t>02.01.2022 17:44:00</t>
  </si>
  <si>
    <t>03.01.2022 08:56:19</t>
  </si>
  <si>
    <t>03.01.2022 10:12:05</t>
  </si>
  <si>
    <t>YAŞAR SÖKELİOĞLU-1 35-20-L00099_9096320_56360369_56360369</t>
  </si>
  <si>
    <t>04.01.2022 10:50:00</t>
  </si>
  <si>
    <t>04.01.2022 12:31:15</t>
  </si>
  <si>
    <t>L-516 OVACIK 35-18-L00516_ H_49094139</t>
  </si>
  <si>
    <t>06.01.2022 18:20:25</t>
  </si>
  <si>
    <t>06.01.2022 22:25:27</t>
  </si>
  <si>
    <t>KAYMAKÇI TR-10 35-15-M00244_950387573_950387573</t>
  </si>
  <si>
    <t>08.01.2022 18:39:00</t>
  </si>
  <si>
    <t>08.01.2022 20:24:16</t>
  </si>
  <si>
    <t>ESKİOBA KÖK 35-29-L00037_AYAKLIKIRI L07_2045393</t>
  </si>
  <si>
    <t>22.01.2022 17:32:36</t>
  </si>
  <si>
    <t>22.01.2022 18:04:54</t>
  </si>
  <si>
    <t>15.01.2022 09:48:24</t>
  </si>
  <si>
    <t>15.01.2022 14:27:33</t>
  </si>
  <si>
    <t>02.01.2022 07:21:51</t>
  </si>
  <si>
    <t>02.01.2022 16:36:27</t>
  </si>
  <si>
    <t>K-4203 35-03-K04203_E_56363973_56363973</t>
  </si>
  <si>
    <t>25.01.2022 01:00:54</t>
  </si>
  <si>
    <t>25.01.2022 02:27:26</t>
  </si>
  <si>
    <t>YENİ FOÇA TR-13 35-23-M00013_35-23-M00013_2375190</t>
  </si>
  <si>
    <t>17.01.2022 17:26:00</t>
  </si>
  <si>
    <t>17.01.2022 17:39:24</t>
  </si>
  <si>
    <t>22.01.2022 16:37:02</t>
  </si>
  <si>
    <t>22.01.2022 16:45:47</t>
  </si>
  <si>
    <t>M-1687 35-02-M01687_910243221_910243221</t>
  </si>
  <si>
    <t>20.01.2022 09:05:38</t>
  </si>
  <si>
    <t>20.01.2022 12:30:51</t>
  </si>
  <si>
    <t>SELENDİ TR-4 45-81-M00004_45-81-M00004_2354907</t>
  </si>
  <si>
    <t>30.01.2022 16:22:16</t>
  </si>
  <si>
    <t>30.01.2022 17:24:50</t>
  </si>
  <si>
    <t>K-805 35-01-K00805_911755773_911755773</t>
  </si>
  <si>
    <t>22.01.2022 15:55:21</t>
  </si>
  <si>
    <t>K-1396 35-08-K01396_A_56383330_56383330</t>
  </si>
  <si>
    <t>11.01.2022 10:07:48</t>
  </si>
  <si>
    <t>11.01.2022 10:44:39</t>
  </si>
  <si>
    <t>TR-1/52 45-72-M00052_45-72-M00052_2356491</t>
  </si>
  <si>
    <t>13.01.2022 09:01:55</t>
  </si>
  <si>
    <t>13.01.2022 10:22:00</t>
  </si>
  <si>
    <t>20.01.2022 11:42:06</t>
  </si>
  <si>
    <t>20.01.2022 15:01:51</t>
  </si>
  <si>
    <t>30.01.2022 17:28:24</t>
  </si>
  <si>
    <t>30.01.2022 18:40:55</t>
  </si>
  <si>
    <t>11.01.2022 09:30:39</t>
  </si>
  <si>
    <t>11.01.2022 17:00:14</t>
  </si>
  <si>
    <t>05.01.2022 14:49:22</t>
  </si>
  <si>
    <t>05.01.2022 15:18:44</t>
  </si>
  <si>
    <t>GEDİK KATRANDERE TR-2 35-31-L00133_35-31-L00133_2364010</t>
  </si>
  <si>
    <t>20.01.2022 09:55:54</t>
  </si>
  <si>
    <t>20.01.2022 18:13:50</t>
  </si>
  <si>
    <t>27.01.2022 10:20:09</t>
  </si>
  <si>
    <t>27.01.2022 14:53:42</t>
  </si>
  <si>
    <t>M-1462 35-01-M01462_B_56359214_56359214</t>
  </si>
  <si>
    <t>08.01.2022 11:59:20</t>
  </si>
  <si>
    <t>08.01.2022 12:27:38</t>
  </si>
  <si>
    <t>30.01.2022 11:20:13</t>
  </si>
  <si>
    <t>30.01.2022 13:08:50</t>
  </si>
  <si>
    <t>K-3042 35-02-K03042_965904611_965904611</t>
  </si>
  <si>
    <t>22.01.2022 12:24:45</t>
  </si>
  <si>
    <t>22.01.2022 14:59:40</t>
  </si>
  <si>
    <t>MURADİYE TR 2/A 45-71-M00201_957757604_957757604</t>
  </si>
  <si>
    <t>27.01.2022 12:07:50</t>
  </si>
  <si>
    <t>27.01.2022 13:59:49</t>
  </si>
  <si>
    <t>M-1594 35-01-M01594_911619810_911619810</t>
  </si>
  <si>
    <t>10.01.2022 18:15:57</t>
  </si>
  <si>
    <t>10.01.2022 18:57:39</t>
  </si>
  <si>
    <t>M-2794 35-01-M02794_B_82187333_82187333</t>
  </si>
  <si>
    <t>24.01.2022 19:08:18</t>
  </si>
  <si>
    <t>24.01.2022 20:22:11</t>
  </si>
  <si>
    <t>27.01.2022 09:48:00</t>
  </si>
  <si>
    <t>27.01.2022 13:21:03</t>
  </si>
  <si>
    <t>SUDELİĞİ KÖK 45-72-L00111_HatBaşıAyırıcı_53139727 L04_53139727</t>
  </si>
  <si>
    <t>08.01.2022 13:01:15</t>
  </si>
  <si>
    <t>08.01.2022 17:42:46</t>
  </si>
  <si>
    <t>22.01.2022 13:00:32</t>
  </si>
  <si>
    <t>22.01.2022 16:47:42</t>
  </si>
  <si>
    <t>10.01.2022 19:45:41</t>
  </si>
  <si>
    <t>10.01.2022 20:19:39</t>
  </si>
  <si>
    <t>24.01.2022 18:11:12</t>
  </si>
  <si>
    <t>24.01.2022 20:49:07</t>
  </si>
  <si>
    <t>TR-52 35-16-L00052_DIREK TIPI TRAFO HUCRESI H01_2042109</t>
  </si>
  <si>
    <t>02.01.2022 13:56:32</t>
  </si>
  <si>
    <t>02.01.2022 15:19:05</t>
  </si>
  <si>
    <t>TR-152 35-16-L00152_95001330705_95001330705</t>
  </si>
  <si>
    <t>05.01.2022 10:34:29</t>
  </si>
  <si>
    <t>05.01.2022 13:27:17</t>
  </si>
  <si>
    <t>TR-80 TAHSİN KUYUCU GRB. 35-15-M00080_950408195_950408195</t>
  </si>
  <si>
    <t>26.01.2022 19:36:02</t>
  </si>
  <si>
    <t>26.01.2022 21:13:42</t>
  </si>
  <si>
    <t>25.01.2022 09:17:10</t>
  </si>
  <si>
    <t>25.01.2022 09:56:56</t>
  </si>
  <si>
    <t>VELİ KOYUNCU SULAMA GRUBU TR 35-27-M00514_DIREK TIPI TRAFO HUCRESI H01_2051177</t>
  </si>
  <si>
    <t>08.01.2022 09:57:06</t>
  </si>
  <si>
    <t>08.01.2022 12:18:22</t>
  </si>
  <si>
    <t>TR-2/91 45-83-L00091_955171623_955171623</t>
  </si>
  <si>
    <t>08.01.2022 16:46:00</t>
  </si>
  <si>
    <t>08.01.2022 17:35:03</t>
  </si>
  <si>
    <t>K-3181 35-01-K03181_912236107_912236107</t>
  </si>
  <si>
    <t>22.01.2022 22:02:50</t>
  </si>
  <si>
    <t>23.01.2022 11:25:41</t>
  </si>
  <si>
    <t>K-4186 35-03-K04186_911383112_911383112</t>
  </si>
  <si>
    <t>24.01.2022 20:33:50</t>
  </si>
  <si>
    <t>24.01.2022 21:44:07</t>
  </si>
  <si>
    <t>L-68 EROL UĞUR SİTESİ 35-14-L00068_956661160_956661160</t>
  </si>
  <si>
    <t>05.01.2022 11:39:15</t>
  </si>
  <si>
    <t>05.01.2022 13:05:47</t>
  </si>
  <si>
    <t>KEMALİYE TR-7 45-73-M00155_C_56385423_56385423</t>
  </si>
  <si>
    <t>05.01.2022 15:48:23</t>
  </si>
  <si>
    <t>05.01.2022 19:56:23</t>
  </si>
  <si>
    <t>27.01.2022 09:02:32</t>
  </si>
  <si>
    <t>27.01.2022 11:05:58</t>
  </si>
  <si>
    <t>L-293 YENİ MECİDİYE 35-18-L00293_950448840_950448840</t>
  </si>
  <si>
    <t>08.01.2022 15:58:07</t>
  </si>
  <si>
    <t>08.01.2022 17:31:15</t>
  </si>
  <si>
    <t>TR-138 35-16-L00138_A_56352828_56352828</t>
  </si>
  <si>
    <t>22.01.2022 23:51:43</t>
  </si>
  <si>
    <t>23.01.2022 02:16:02</t>
  </si>
  <si>
    <t>25.01.2022 04:18:51</t>
  </si>
  <si>
    <t>25.01.2022 05:17:18</t>
  </si>
  <si>
    <t>K-1424 35-04-K01424_35-04-K01424_2376321</t>
  </si>
  <si>
    <t>19.01.2022 20:49:43</t>
  </si>
  <si>
    <t>19.01.2022 22:13:06</t>
  </si>
  <si>
    <t>L-510 REİSDERE 35-18-L00510_950461666_950461666</t>
  </si>
  <si>
    <t>26.01.2022 21:55:43</t>
  </si>
  <si>
    <t>26.01.2022 22:48:10</t>
  </si>
  <si>
    <t>13.01.2022 13:18:49</t>
  </si>
  <si>
    <t>13.01.2022 14:36:23</t>
  </si>
  <si>
    <t>K-2377 35-08-K02377_E_56383636_56383636</t>
  </si>
  <si>
    <t>22.01.2022 06:11:54</t>
  </si>
  <si>
    <t>22.01.2022 08:33:06</t>
  </si>
  <si>
    <t>K-178 35-03-K00178_910120270_910120270</t>
  </si>
  <si>
    <t>15.01.2022 11:56:02</t>
  </si>
  <si>
    <t>15.01.2022 16:54:44</t>
  </si>
  <si>
    <t>ÜRKMEZ DM-4 (ÜRKMEZ M-21) 35-25-M00155_HatBaşıAyırıcı_53133342 M03_53133342</t>
  </si>
  <si>
    <t>08.01.2022 22:09:00</t>
  </si>
  <si>
    <t>08.01.2022 22:53:29</t>
  </si>
  <si>
    <t>K-1480 35-09-K01480_F_56382301_56382301</t>
  </si>
  <si>
    <t>25.01.2022 12:29:01</t>
  </si>
  <si>
    <t>25.01.2022 14:24:00</t>
  </si>
  <si>
    <t>DEREKÖY KÖK 45-82-M00153_KARANLIKDERE-1(IŞIKLAR-1) M05_72197869</t>
  </si>
  <si>
    <t>17.01.2022 09:18:13</t>
  </si>
  <si>
    <t>17.01.2022 09:28:06</t>
  </si>
  <si>
    <t>14.01.2022 15:37:42</t>
  </si>
  <si>
    <t>14.01.2022 18:58:47</t>
  </si>
  <si>
    <t>29.01.2022 20:41:09</t>
  </si>
  <si>
    <t>29.01.2022 21:32:09</t>
  </si>
  <si>
    <t>ADİLOBA TR-1 45-80-M00156_45-80-M00156_2369011</t>
  </si>
  <si>
    <t>22.01.2022 09:00:44</t>
  </si>
  <si>
    <t>22.01.2022 11:39:03</t>
  </si>
  <si>
    <t>DM-3/19 35-19-M00019_6674360_56377660_56377660</t>
  </si>
  <si>
    <t>11.01.2022 17:15:15</t>
  </si>
  <si>
    <t>11.01.2022 18:10:46</t>
  </si>
  <si>
    <t>24.01.2022 15:45:21</t>
  </si>
  <si>
    <t>24.01.2022 15:51:12</t>
  </si>
  <si>
    <t>13.01.2022 03:11:41</t>
  </si>
  <si>
    <t>13.01.2022 04:23:41</t>
  </si>
  <si>
    <t>31.01.2022 08:55:24</t>
  </si>
  <si>
    <t>31.01.2022 11:55:06</t>
  </si>
  <si>
    <t>18.01.2022 10:41:37</t>
  </si>
  <si>
    <t>18.01.2022 18:16:06</t>
  </si>
  <si>
    <t>KARAÇAM TR-1 45-82-M00176_945548476_945548476</t>
  </si>
  <si>
    <t>27.01.2022 18:38:40</t>
  </si>
  <si>
    <t>27.01.2022 21:18:46</t>
  </si>
  <si>
    <t>YAYALAR TR-2 45-73-M00163_A_56390486_56390486</t>
  </si>
  <si>
    <t>17.01.2022 12:20:14</t>
  </si>
  <si>
    <t>17.01.2022 13:46:27</t>
  </si>
  <si>
    <t>DM-4/80 (YONCA SOKAK) 45-71-M00282_953218420_953218420</t>
  </si>
  <si>
    <t>31.01.2022 11:42:01</t>
  </si>
  <si>
    <t>31.01.2022 19:21:30</t>
  </si>
  <si>
    <t>TR-330 35-19-L00369_956675756_956675756</t>
  </si>
  <si>
    <t>14.01.2022 19:07:47</t>
  </si>
  <si>
    <t>14.01.2022 21:48:00</t>
  </si>
  <si>
    <t>MURADİYE TR-5 (ESKİ MEZARLIK YANI) 45-71-M00204_D D2_5974696</t>
  </si>
  <si>
    <t>13.01.2022 11:15:31</t>
  </si>
  <si>
    <t>14.01.2022 00:30:46</t>
  </si>
  <si>
    <t>15.01.2022 05:14:54</t>
  </si>
  <si>
    <t>15.01.2022 06:56:49</t>
  </si>
  <si>
    <t>K-3575 35-08-K03575_913353072_913353072</t>
  </si>
  <si>
    <t>15.01.2022 17:50:15</t>
  </si>
  <si>
    <t>15.01.2022 18:48:12</t>
  </si>
  <si>
    <t>M-1574 35-01-M01574_911669459_911669459</t>
  </si>
  <si>
    <t>17.01.2022 13:49:00</t>
  </si>
  <si>
    <t>17.01.2022 14:53:41</t>
  </si>
  <si>
    <t>DM-2/TR-4 35-22-M00003_955265376_955265376</t>
  </si>
  <si>
    <t>31.01.2022 16:47:00</t>
  </si>
  <si>
    <t>31.01.2022 19:42:50</t>
  </si>
  <si>
    <t>YAKACIK TR-1 35-20-L00232_955206323_955206323</t>
  </si>
  <si>
    <t>19.01.2022 14:13:22</t>
  </si>
  <si>
    <t>19.01.2022 15:44:38</t>
  </si>
  <si>
    <t>L-111 ÇAMTEPE 35-14-L00111_956645589_956645589</t>
  </si>
  <si>
    <t>25.01.2022 14:15:53</t>
  </si>
  <si>
    <t>25.01.2022 17:35:17</t>
  </si>
  <si>
    <t>09.01.2022 14:19:01</t>
  </si>
  <si>
    <t>09.01.2022 14:24:43</t>
  </si>
  <si>
    <t>TR-123 35-15-M00123_950404002_950404002</t>
  </si>
  <si>
    <t>23.01.2022 15:11:41</t>
  </si>
  <si>
    <t>23.01.2022 17:45:18</t>
  </si>
  <si>
    <t>K-2572 35-01-K02572_911362252_911362252</t>
  </si>
  <si>
    <t>13.01.2022 14:44:17</t>
  </si>
  <si>
    <t>13.01.2022 18:11:05</t>
  </si>
  <si>
    <t>NURİYE DM 45-80-M00090_LÜTFİYE M01_72194529</t>
  </si>
  <si>
    <t>10.01.2022 12:02:56</t>
  </si>
  <si>
    <t>10.01.2022 13:50:17</t>
  </si>
  <si>
    <t>KAVAKLIDERE TR-12 45-73-M00145_TR-14 M05_2317559</t>
  </si>
  <si>
    <t>28.01.2022 11:13:56</t>
  </si>
  <si>
    <t>28.01.2022 12:36:43</t>
  </si>
  <si>
    <t>TEKELİ ARITMA KÖK 35-22-M00090_İTOP M04_2127061</t>
  </si>
  <si>
    <t>12.01.2022 17:52:00</t>
  </si>
  <si>
    <t>12.01.2022 18:02:06</t>
  </si>
  <si>
    <t>YAKAKÖY KÖK 45-75-M00067_HatBaşıAyırıcı_53135534 M02_53135534</t>
  </si>
  <si>
    <t>14.01.2022 11:37:49</t>
  </si>
  <si>
    <t>14.01.2022 14:16:42</t>
  </si>
  <si>
    <t>CABARLAR KÖK 45-75-M00053_CABARLAR ÇIKIŞ M02_67579548</t>
  </si>
  <si>
    <t>07.01.2022 10:12:16</t>
  </si>
  <si>
    <t>07.01.2022 13:53:25</t>
  </si>
  <si>
    <t>ÇAYAĞZI TR-13 35-31-L00410_950249709_950249709</t>
  </si>
  <si>
    <t>20.01.2022 16:42:13</t>
  </si>
  <si>
    <t>20.01.2022 21:09:06</t>
  </si>
  <si>
    <t>BALABANLI TR-1 35-15-L00965_35-15-L00965_2362562</t>
  </si>
  <si>
    <t>01.01.2022 11:14:09</t>
  </si>
  <si>
    <t>01.01.2022 11:39:25</t>
  </si>
  <si>
    <t>MÜTEVELLİ TR-5 45-80-M00106_A_56387468_56387468</t>
  </si>
  <si>
    <t>25.01.2022 18:42:56</t>
  </si>
  <si>
    <t>25.01.2022 20:28:51</t>
  </si>
  <si>
    <t>31.01.2022 11:12:55</t>
  </si>
  <si>
    <t>31.01.2022 11:24:58</t>
  </si>
  <si>
    <t>L-109 (AKARCA TR-2) 35-18-L00109_12192938_56376506_56376506</t>
  </si>
  <si>
    <t>18.01.2022 12:24:10</t>
  </si>
  <si>
    <t>18.01.2022 15:33:37</t>
  </si>
  <si>
    <t>06.01.2022 15:52:50</t>
  </si>
  <si>
    <t>06.01.2022 18:37:41</t>
  </si>
  <si>
    <t>TR-28 45-78-L00028_953259184_953259184</t>
  </si>
  <si>
    <t>10.01.2022 08:01:50</t>
  </si>
  <si>
    <t>10.01.2022 08:58:45</t>
  </si>
  <si>
    <t>03.01.2022 12:16:00</t>
  </si>
  <si>
    <t>03.01.2022 14:08:27</t>
  </si>
  <si>
    <t>DM-21/18A 45-71-M00476_953193244_953193244</t>
  </si>
  <si>
    <t>25.01.2022 18:20:42</t>
  </si>
  <si>
    <t>25.01.2022 18:56:40</t>
  </si>
  <si>
    <t>M-1335 KAYADİBİ KÖK 35-02-M01335_BORNOVA 380 GİS TM M06_2118910</t>
  </si>
  <si>
    <t>23.01.2022 09:57:06</t>
  </si>
  <si>
    <t>23.01.2022 11:19:00</t>
  </si>
  <si>
    <t>YEŞİLKAVAK TR-4 45-78-M00718_45-78-M00718_2348269</t>
  </si>
  <si>
    <t>09.01.2022 07:46:47</t>
  </si>
  <si>
    <t>09.01.2022 08:41:35</t>
  </si>
  <si>
    <t>L-158 ONTUR 35-18-L00158_950461150_950461150</t>
  </si>
  <si>
    <t>04.01.2022 14:45:09</t>
  </si>
  <si>
    <t>04.01.2022 17:49:41</t>
  </si>
  <si>
    <t>M-21 HAMAM ALANI 35-14-M00021_956642796_956642796</t>
  </si>
  <si>
    <t>24.01.2022 16:13:23</t>
  </si>
  <si>
    <t>24.01.2022 17:34:04</t>
  </si>
  <si>
    <t>TR-1/50 45-83-M00050_48103998_56384775_56384775</t>
  </si>
  <si>
    <t>29.01.2022 09:15:50</t>
  </si>
  <si>
    <t>29.01.2022 14:37:19</t>
  </si>
  <si>
    <t>K-15 35-02-K00015_99564131_99564131</t>
  </si>
  <si>
    <t>25.01.2022 11:55:17</t>
  </si>
  <si>
    <t>25.01.2022 12:36:07</t>
  </si>
  <si>
    <t>L-12 BALLI KUYU 35-14-L00012_5651796_60982332_60982332</t>
  </si>
  <si>
    <t>06.01.2022 10:16:18</t>
  </si>
  <si>
    <t>06.01.2022 12:22:19</t>
  </si>
  <si>
    <t>M-569 CMS JANT 35-02-M00569Ö_ M03_54921402</t>
  </si>
  <si>
    <t>28.01.2022 23:58:46</t>
  </si>
  <si>
    <t>TR-7 35-31-L00007_956591969_956591969</t>
  </si>
  <si>
    <t>07.01.2022 15:22:13</t>
  </si>
  <si>
    <t>07.01.2022 21:13:07</t>
  </si>
  <si>
    <t>FOÇA TR-32 35-23-L00032_950423675_950423675</t>
  </si>
  <si>
    <t>29.01.2022 12:35:14</t>
  </si>
  <si>
    <t>29.01.2022 15:38:17</t>
  </si>
  <si>
    <t>MORDOĞAN TR-2 35-21-L00140_95001304279_95001304279</t>
  </si>
  <si>
    <t>12.01.2022 13:49:16</t>
  </si>
  <si>
    <t>12.01.2022 18:07:59</t>
  </si>
  <si>
    <t>ORTA MAHALLE M-3 35-25-M00110_955258703_955258703</t>
  </si>
  <si>
    <t>26.01.2022 16:42:56</t>
  </si>
  <si>
    <t>26.01.2022 19:39:15</t>
  </si>
  <si>
    <t>02.01.2022 21:13:58</t>
  </si>
  <si>
    <t>02.01.2022 22:39:33</t>
  </si>
  <si>
    <t>K-4494 35-03-K04494_35-03-K04494_41923932</t>
  </si>
  <si>
    <t>06.01.2022 09:54:10</t>
  </si>
  <si>
    <t>06.01.2022 16:18:32</t>
  </si>
  <si>
    <t>M-2326 35-04-M02326_99608513_99608513</t>
  </si>
  <si>
    <t>07.01.2022 16:33:22</t>
  </si>
  <si>
    <t>07.01.2022 21:55:34</t>
  </si>
  <si>
    <t>TR-64 45-78-M00064_953263551_953263551</t>
  </si>
  <si>
    <t>12.01.2022 13:23:02</t>
  </si>
  <si>
    <t>12.01.2022 17:20:41</t>
  </si>
  <si>
    <t>DELEMENLER KÖK 45-73-M00490_HACIALİLER M03_2081976</t>
  </si>
  <si>
    <t>13.01.2022 05:09:35</t>
  </si>
  <si>
    <t>13.01.2022 05:12:00</t>
  </si>
  <si>
    <t>AKILLAR DAĞDİBİ TR-1 45-81-M00104_945628643_945628643</t>
  </si>
  <si>
    <t>27.01.2022 17:36:41</t>
  </si>
  <si>
    <t>27.01.2022 19:54:57</t>
  </si>
  <si>
    <t>KAVACIK TR-1 35-01-L00001_35-01-L00001_2368019</t>
  </si>
  <si>
    <t>19.01.2022 09:05:06</t>
  </si>
  <si>
    <t>19.01.2022 11:46:34</t>
  </si>
  <si>
    <t>12.01.2022 12:49:46</t>
  </si>
  <si>
    <t>12.01.2022 15:39:38</t>
  </si>
  <si>
    <t>MUSTAKLAR TR-1 35-24-M00101_DIREK TIPI TRAFO HUCRESI H01_2035741</t>
  </si>
  <si>
    <t>13.01.2022 12:25:45</t>
  </si>
  <si>
    <t>13.01.2022 14:41:03</t>
  </si>
  <si>
    <t>M-1291 35-02-M01291_915129265_915129265</t>
  </si>
  <si>
    <t>26.01.2022 09:24:06</t>
  </si>
  <si>
    <t>26.01.2022 11:57:18</t>
  </si>
  <si>
    <t>06.01.2022 18:37:17</t>
  </si>
  <si>
    <t>06.01.2022 20:44:29</t>
  </si>
  <si>
    <t>21.01.2022 14:20:00</t>
  </si>
  <si>
    <t>21.01.2022 16:38:05</t>
  </si>
  <si>
    <t>ÇANDARLI TR-6 35-30-M00006_C_56363323_56363323</t>
  </si>
  <si>
    <t>13.01.2022 22:23:21</t>
  </si>
  <si>
    <t>14.01.2022 02:12:02</t>
  </si>
  <si>
    <t>15.01.2022 18:51:11</t>
  </si>
  <si>
    <t>15.01.2022 18:51:55</t>
  </si>
  <si>
    <t>MORDOĞAN TR-24 35-21-L00210_953365279_953365279</t>
  </si>
  <si>
    <t>02.01.2022 13:14:34</t>
  </si>
  <si>
    <t>02.01.2022 14:57:37</t>
  </si>
  <si>
    <t>BAĞLICA KÖK 45-79-M00248_ÇAVUŞLAR M04_72036938</t>
  </si>
  <si>
    <t>16.01.2022 14:14:41</t>
  </si>
  <si>
    <t>16.01.2022 15:55:13</t>
  </si>
  <si>
    <t>SANAYİ TR-2 (DM-1/TR-28) 35-14-M00312_956643162_956643162</t>
  </si>
  <si>
    <t>24.01.2022 09:47:19</t>
  </si>
  <si>
    <t>24.01.2022 10:33:03</t>
  </si>
  <si>
    <t>L-10 MEZARLIK YANI 35-14-L00010_965434171_965434171</t>
  </si>
  <si>
    <t>01.01.2022 15:45:27</t>
  </si>
  <si>
    <t>01.01.2022 16:52:30</t>
  </si>
  <si>
    <t>L-371 35-18-L00371_950438131_950438131</t>
  </si>
  <si>
    <t>11.01.2022 13:23:23</t>
  </si>
  <si>
    <t>11.01.2022 14:39:21</t>
  </si>
  <si>
    <t>06.01.2022 16:13:05</t>
  </si>
  <si>
    <t>06.01.2022 16:17:55</t>
  </si>
  <si>
    <t>ILICA GIS TM 35-07-A00002_ILICA-6 K06_2313369</t>
  </si>
  <si>
    <t>21.01.2022 16:50:00</t>
  </si>
  <si>
    <t>21.01.2022 17:56:24</t>
  </si>
  <si>
    <t>18.01.2022 01:31:25</t>
  </si>
  <si>
    <t>18.01.2022 01:36:54</t>
  </si>
  <si>
    <t>14.01.2022 08:27:00</t>
  </si>
  <si>
    <t>14.01.2022 09:30:41</t>
  </si>
  <si>
    <t>ÖRENCİK KARAİSMAİLLER TR-9 35-31-L00493_956574485_956574485</t>
  </si>
  <si>
    <t>14.01.2022 16:25:43</t>
  </si>
  <si>
    <t>14.01.2022 21:19:58</t>
  </si>
  <si>
    <t>12.01.2022 15:27:29</t>
  </si>
  <si>
    <t>12.01.2022 15:28:00</t>
  </si>
  <si>
    <t>L-145 DALYAN DM 35-18-L00145_8634283_56370519_56370519</t>
  </si>
  <si>
    <t>21.01.2022 14:31:29</t>
  </si>
  <si>
    <t>TR-29 45-78-L00029_953258799_953258799</t>
  </si>
  <si>
    <t>13.01.2022 17:26:19</t>
  </si>
  <si>
    <t>13.01.2022 18:25:19</t>
  </si>
  <si>
    <t>16.01.2022 09:13:27</t>
  </si>
  <si>
    <t>16.01.2022 10:06:27</t>
  </si>
  <si>
    <t>DM-2/2 ESKİ KUYUYANI 35-18-L00583_950454392_950454392</t>
  </si>
  <si>
    <t>01.01.2022 06:03:15</t>
  </si>
  <si>
    <t>01.01.2022 09:54:52</t>
  </si>
  <si>
    <t>ÖREN TOPRAK SU KÖK 35-27-M00760_ÖREN TOPRAK SULAMA-2 M02_80024021</t>
  </si>
  <si>
    <t>26.01.2022 09:55:43</t>
  </si>
  <si>
    <t>26.01.2022 09:58:08</t>
  </si>
  <si>
    <t>AHMETLİ TR-54 45-84-L00189_955181373_955181373</t>
  </si>
  <si>
    <t>09.01.2022 16:41:33</t>
  </si>
  <si>
    <t>09.01.2022 19:15:58</t>
  </si>
  <si>
    <t>DOĞAKÖY TR-1 35-28-M00213_953380618_953380618</t>
  </si>
  <si>
    <t>10.01.2022 09:22:08</t>
  </si>
  <si>
    <t>10.01.2022 13:29:19</t>
  </si>
  <si>
    <t>M-2777 35-04-M02777_M M2777/TR2/L01b_80966356</t>
  </si>
  <si>
    <t>21.01.2022 10:40:35</t>
  </si>
  <si>
    <t>21.01.2022 19:40:18</t>
  </si>
  <si>
    <t>MARMARACIK TR-1 45-74-M00270_A_56402428_56402428</t>
  </si>
  <si>
    <t>09.01.2022 16:04:13</t>
  </si>
  <si>
    <t>09.01.2022 17:39:41</t>
  </si>
  <si>
    <t>19.01.2022 09:19:53</t>
  </si>
  <si>
    <t>19.01.2022 20:02:33</t>
  </si>
  <si>
    <t>YUNTDAĞYENİCE KÖYÜ TR-1 45-71-M01699_43175940_56389172_56389172</t>
  </si>
  <si>
    <t>12.01.2022 19:52:55</t>
  </si>
  <si>
    <t>13.01.2022 05:10:06</t>
  </si>
  <si>
    <t>M-563 35-17-M00563_950312950_950312950</t>
  </si>
  <si>
    <t>25.01.2022 16:51:34</t>
  </si>
  <si>
    <t>25.01.2022 17:15:29</t>
  </si>
  <si>
    <t>28.01.2022 09:31:28</t>
  </si>
  <si>
    <t>28.01.2022 17:41:28</t>
  </si>
  <si>
    <t>YUKARI ÇOBANİSA TR-1 45-71-M00626_953214489_953214489</t>
  </si>
  <si>
    <t>07.01.2022 12:34:33</t>
  </si>
  <si>
    <t>07.01.2022 15:21:14</t>
  </si>
  <si>
    <t>SOMA TR-15/4 45-82-M00095_TR-16/1 M02_72189167</t>
  </si>
  <si>
    <t>16.01.2022 08:35:07</t>
  </si>
  <si>
    <t>M-2573 35-01-M02573__81571179_81571179</t>
  </si>
  <si>
    <t>25.01.2022 16:17:55</t>
  </si>
  <si>
    <t>25.01.2022 18:31:29</t>
  </si>
  <si>
    <t>03.01.2022 15:03:41</t>
  </si>
  <si>
    <t>03.01.2022 15:25:00</t>
  </si>
  <si>
    <t>L-57 KERVANSARAY SİTESİ 35-14-L00057_956640612_956640612</t>
  </si>
  <si>
    <t>09.01.2022 10:23:06</t>
  </si>
  <si>
    <t>09.01.2022 12:25:27</t>
  </si>
  <si>
    <t>TR-1/43 45-72-M00043_956479173_956479173</t>
  </si>
  <si>
    <t>26.01.2022 10:12:42</t>
  </si>
  <si>
    <t>26.01.2022 11:27:11</t>
  </si>
  <si>
    <t>13.01.2022 20:30:15</t>
  </si>
  <si>
    <t>13.01.2022 21:49:09</t>
  </si>
  <si>
    <t>L-238 35-18-L00238_5721079_56370199_56370199</t>
  </si>
  <si>
    <t>14.01.2022 10:52:59</t>
  </si>
  <si>
    <t>14.01.2022 13:34:45</t>
  </si>
  <si>
    <t>OLGUNLAR TR-2 35-31-L00220_A_56386706_56386706</t>
  </si>
  <si>
    <t>24.01.2022 11:24:21</t>
  </si>
  <si>
    <t>24.01.2022 15:39:03</t>
  </si>
  <si>
    <t>MURADİYE TR-1 İSTASYON KABİN 45-71-M00192_953221438_953221438</t>
  </si>
  <si>
    <t>09.01.2022 11:19:38</t>
  </si>
  <si>
    <t>09.01.2022 13:55:21</t>
  </si>
  <si>
    <t>06.01.2022 13:32:25</t>
  </si>
  <si>
    <t>06.01.2022 14:15:59</t>
  </si>
  <si>
    <t>GÜLKENT TR-5 35-30-M00228_95000020064_95000020064</t>
  </si>
  <si>
    <t>12.01.2022 10:38:52</t>
  </si>
  <si>
    <t>12.01.2022 13:49:37</t>
  </si>
  <si>
    <t>K-3204 35-04-K03204_99391474_99391474</t>
  </si>
  <si>
    <t>01.01.2022 12:43:42</t>
  </si>
  <si>
    <t>01.01.2022 15:57:08</t>
  </si>
  <si>
    <t>K-1948 35-08-K01948_911970991_911970991</t>
  </si>
  <si>
    <t>01.01.2022 11:58:30</t>
  </si>
  <si>
    <t>01.01.2022 14:48:34</t>
  </si>
  <si>
    <t>K-338 35-01-K00338_915057388_915057388</t>
  </si>
  <si>
    <t>13.01.2022 16:26:36</t>
  </si>
  <si>
    <t>13.01.2022 19:02:37</t>
  </si>
  <si>
    <t>DM-25/37 45-71-M00058_953215344_953215344</t>
  </si>
  <si>
    <t>09.01.2022 22:23:00</t>
  </si>
  <si>
    <t>09.01.2022 23:25:50</t>
  </si>
  <si>
    <t>21.01.2022 17:50:58</t>
  </si>
  <si>
    <t>21.01.2022 18:07:12</t>
  </si>
  <si>
    <t>_C_56402569_56402569</t>
  </si>
  <si>
    <t>13.01.2022 14:12:05</t>
  </si>
  <si>
    <t>13.01.2022 15:27:35</t>
  </si>
  <si>
    <t>K-3157 35-07-K03157_912291447_912291447</t>
  </si>
  <si>
    <t>11.01.2022 21:37:07</t>
  </si>
  <si>
    <t>11.01.2022 22:52:00</t>
  </si>
  <si>
    <t>M-2957 35-04-M02957_912955959_912955959</t>
  </si>
  <si>
    <t>28.01.2022 16:56:20</t>
  </si>
  <si>
    <t>28.01.2022 18:48:58</t>
  </si>
  <si>
    <t>ALSANCAK TM 35-01-A00005_HİLAL-GÜNEY M01_2308236</t>
  </si>
  <si>
    <t>12.01.2022 11:07:00</t>
  </si>
  <si>
    <t>12.01.2022 11:50:00</t>
  </si>
  <si>
    <t>K-3451 35-08-K03451_97570745_97570745</t>
  </si>
  <si>
    <t>12.01.2022 15:09:22</t>
  </si>
  <si>
    <t>12.01.2022 17:10:55</t>
  </si>
  <si>
    <t>YENİ TOKİ TR-8 45-71-M02246_YENİ TOKİ TR-7 M01_72149077</t>
  </si>
  <si>
    <t>16.01.2022 09:28:00</t>
  </si>
  <si>
    <t>16.01.2022 16:49:55</t>
  </si>
  <si>
    <t>ARMUTLU DM-2/TR-26 35-27-L00349_913298315_913298315</t>
  </si>
  <si>
    <t>23.01.2022 19:06:55</t>
  </si>
  <si>
    <t>23.01.2022 21:20:06</t>
  </si>
  <si>
    <t>HARMANDALI DM-2 (M-200) 35-09-M00200_M-211 M04_45385758</t>
  </si>
  <si>
    <t>06.01.2022 09:05:05</t>
  </si>
  <si>
    <t>ZEYTİNLİOVA TR-8 45-72-L00423_956486694_956486694</t>
  </si>
  <si>
    <t>10.01.2022 12:49:11</t>
  </si>
  <si>
    <t>10.01.2022 14:38:08</t>
  </si>
  <si>
    <t>SOMA-10/2 45-82-M00072_945542133_945542133</t>
  </si>
  <si>
    <t>09.01.2022 17:36:07</t>
  </si>
  <si>
    <t>09.01.2022 19:09:22</t>
  </si>
  <si>
    <t>KIZLARALANI KÖK 45-72-L00698_KIZLARALANI ÇIKIŞ L02_66587060</t>
  </si>
  <si>
    <t>16.01.2022 12:01:36</t>
  </si>
  <si>
    <t>16.01.2022 12:42:22</t>
  </si>
  <si>
    <t>16.01.2022 15:09:43</t>
  </si>
  <si>
    <t>16.01.2022 15:51:53</t>
  </si>
  <si>
    <t>TR-1/12 45-72-M00012_956493523_956493523</t>
  </si>
  <si>
    <t>24.01.2022 07:54:48</t>
  </si>
  <si>
    <t>24.01.2022 10:48:11</t>
  </si>
  <si>
    <t>26.01.2022 09:02:39</t>
  </si>
  <si>
    <t>26.01.2022 18:52:49</t>
  </si>
  <si>
    <t>YENİ DOĞAN KÖK 45-72-M00633_GÖLMARMARA M02_79260724</t>
  </si>
  <si>
    <t>12.01.2022 09:22:00</t>
  </si>
  <si>
    <t>12.01.2022 10:07:23</t>
  </si>
  <si>
    <t>DM-2/TR15A 45-71-M02111_953216815_953216815</t>
  </si>
  <si>
    <t>25.01.2022 13:52:41</t>
  </si>
  <si>
    <t>25.01.2022 16:36:52</t>
  </si>
  <si>
    <t>BANKACILAR TR-2 35-30-M00208_B_56403462_56403462</t>
  </si>
  <si>
    <t>22.01.2022 10:40:16</t>
  </si>
  <si>
    <t>22.01.2022 12:36:14</t>
  </si>
  <si>
    <t>TR-13 35-31-L00013_956590896_956590896</t>
  </si>
  <si>
    <t>04.01.2022 16:28:00</t>
  </si>
  <si>
    <t>04.01.2022 16:48:41</t>
  </si>
  <si>
    <t>SOMA B SANTRALİ TM 45-82-A00004_SOMA KÖYLER DM-2 FİDER-2 (2H08) M019_66326717</t>
  </si>
  <si>
    <t>15.01.2022 16:50:26</t>
  </si>
  <si>
    <t>15.01.2022 17:11:41</t>
  </si>
  <si>
    <t>05.01.2022 17:50:19</t>
  </si>
  <si>
    <t>05.01.2022 18:07:52</t>
  </si>
  <si>
    <t>KERİMAĞA ORTAKÖY TR-1 45-78-M00785_49189006_56406083_56406083</t>
  </si>
  <si>
    <t>30.01.2022 06:39:18</t>
  </si>
  <si>
    <t>30.01.2022 10:14:34</t>
  </si>
  <si>
    <t>TR-23 35-31-L00023_956592747_956592747</t>
  </si>
  <si>
    <t>26.01.2022 13:39:14</t>
  </si>
  <si>
    <t>26.01.2022 17:00:08</t>
  </si>
  <si>
    <t>BALIKLIOVA TR-7 (TR-308) 35-19-L00361_956666074_956666074</t>
  </si>
  <si>
    <t>23.01.2022 15:50:00</t>
  </si>
  <si>
    <t>23.01.2022 20:40:00</t>
  </si>
  <si>
    <t>ULUDERBENT DM 45-73-M00491_SARIGÖL DM M07_66856552</t>
  </si>
  <si>
    <t>25.01.2022 10:38:03</t>
  </si>
  <si>
    <t>25.01.2022 14:00:21</t>
  </si>
  <si>
    <t>21.01.2022 10:17:00</t>
  </si>
  <si>
    <t>21.01.2022 11:57:48</t>
  </si>
  <si>
    <t>TORBALI DM-5/TR-1 (TR-101) 35-26-M00101_956624708_956624708</t>
  </si>
  <si>
    <t>21.01.2022 16:10:35</t>
  </si>
  <si>
    <t>21.01.2022 17:30:34</t>
  </si>
  <si>
    <t>13.01.2022 18:01:41</t>
  </si>
  <si>
    <t>13.01.2022 19:03:54</t>
  </si>
  <si>
    <t>SOMA A SANTRALİ İM/DM 45-82-A00001_HatBaşıAyırıcı_72095487 L15_72095487</t>
  </si>
  <si>
    <t>26.01.2022 15:02:56</t>
  </si>
  <si>
    <t>26.01.2022 15:26:37</t>
  </si>
  <si>
    <t>14.01.2022 05:57:04</t>
  </si>
  <si>
    <t>14.01.2022 07:14:31</t>
  </si>
  <si>
    <t>ORHANLI M-88 ORTA 35-14-M00088_5669658_56357572_56357572</t>
  </si>
  <si>
    <t>23.01.2022 09:06:47</t>
  </si>
  <si>
    <t>23.01.2022 11:58:26</t>
  </si>
  <si>
    <t>KÖSEDERE TR-2 35-21-L00125_A_56376251_56376251</t>
  </si>
  <si>
    <t>19.01.2022 11:27:21</t>
  </si>
  <si>
    <t>19.01.2022 14:26:00</t>
  </si>
  <si>
    <t>ÇEŞNELİ TR-2 45-73-M00455_A_56397583_56397583</t>
  </si>
  <si>
    <t>28.01.2022 14:28:12</t>
  </si>
  <si>
    <t>28.01.2022 15:53:28</t>
  </si>
  <si>
    <t>ÇİÇEKLİ TR-1 45-75-M00308_945615771_945615771</t>
  </si>
  <si>
    <t>26.01.2022 19:27:58</t>
  </si>
  <si>
    <t>26.01.2022 21:05:23</t>
  </si>
  <si>
    <t>DM-8/3 45-71-M00538_953198740_953198740</t>
  </si>
  <si>
    <t>19.01.2022 08:01:37</t>
  </si>
  <si>
    <t>19.01.2022 09:15:37</t>
  </si>
  <si>
    <t>K-3321 35-09-K03321_G g1b_5864342</t>
  </si>
  <si>
    <t>29.01.2022 15:16:00</t>
  </si>
  <si>
    <t>29.01.2022 16:40:45</t>
  </si>
  <si>
    <t>KAREL KÖK 35-18-L00528_ L03_72061139</t>
  </si>
  <si>
    <t>08.01.2022 19:51:27</t>
  </si>
  <si>
    <t>09.01.2022 02:40:35</t>
  </si>
  <si>
    <t>KARABURÇ KÖK 35-31-L00253_KARABURÇ L03_2337264</t>
  </si>
  <si>
    <t>13.01.2022 05:37:49</t>
  </si>
  <si>
    <t>13.01.2022 06:26:59</t>
  </si>
  <si>
    <t>TR-31(M-731) 35-30-M00731_H h1_43010769</t>
  </si>
  <si>
    <t>01.01.2022 09:33:50</t>
  </si>
  <si>
    <t>01.01.2022 10:49:46</t>
  </si>
  <si>
    <t>M-461 35-03-M00461_967126652_967126652</t>
  </si>
  <si>
    <t>27.01.2022 10:47:39</t>
  </si>
  <si>
    <t>27.01.2022 14:36:34</t>
  </si>
  <si>
    <t>L-201 GÜZELÇİFTLİK 35-14-L00201_8355331_56358201_56358201</t>
  </si>
  <si>
    <t>25.01.2022 14:27:55</t>
  </si>
  <si>
    <t>25.01.2022 15:29:49</t>
  </si>
  <si>
    <t>L-332 SERKANKENT 35-18-L00332_35-18-L00332_72123202</t>
  </si>
  <si>
    <t>26.01.2022 10:57:15</t>
  </si>
  <si>
    <t>26.01.2022 16:19:43</t>
  </si>
  <si>
    <t>K-414 35-01-K00414_913737039_913737039</t>
  </si>
  <si>
    <t>27.01.2022 16:56:55</t>
  </si>
  <si>
    <t>27.01.2022 18:32:47</t>
  </si>
  <si>
    <t>MENEMEN TR-15 35-28-L00015_953385052_953385052</t>
  </si>
  <si>
    <t>24.01.2022 22:39:26</t>
  </si>
  <si>
    <t>24.01.2022 23:59:28</t>
  </si>
  <si>
    <t>İNECİK TR-1 35-21-L00121_B_56373640_56373640</t>
  </si>
  <si>
    <t>13.01.2022 06:41:26</t>
  </si>
  <si>
    <t>13.01.2022 14:59:52</t>
  </si>
  <si>
    <t>BOZYAKA TM 35-01-A00007_GÖZTEPE-2 M06_2064769</t>
  </si>
  <si>
    <t>27.01.2022 11:05:00</t>
  </si>
  <si>
    <t>AKGEDİK KÖK-1 45-71-M00162_EMLAKDERE M03_56219224</t>
  </si>
  <si>
    <t>09.01.2022 13:01:20</t>
  </si>
  <si>
    <t>09.01.2022 14:54:36</t>
  </si>
  <si>
    <t>TR-19 45-77-L00019_B_56395810_56395810</t>
  </si>
  <si>
    <t>18.01.2022 13:12:12</t>
  </si>
  <si>
    <t>18.01.2022 14:54:16</t>
  </si>
  <si>
    <t>HALİMBEY ÇİFTLİĞİ TARIMSAL SULAMA 45-73-M00515_A_56403774_56403774</t>
  </si>
  <si>
    <t>14.01.2022 09:12:55</t>
  </si>
  <si>
    <t>14.01.2022 11:17:08</t>
  </si>
  <si>
    <t>27.01.2022 16:21:55</t>
  </si>
  <si>
    <t>27.01.2022 17:32:45</t>
  </si>
  <si>
    <t>L-211 35-18-L00211_950452763_950452763</t>
  </si>
  <si>
    <t>28.01.2022 10:35:13</t>
  </si>
  <si>
    <t>28.01.2022 11:48:28</t>
  </si>
  <si>
    <t>06.01.2022 12:07:03</t>
  </si>
  <si>
    <t>06.01.2022 13:32:59</t>
  </si>
  <si>
    <t>ALAŞEHİR TR-9 45-73-M00009_945670102_945670102</t>
  </si>
  <si>
    <t>11.01.2022 16:05:28</t>
  </si>
  <si>
    <t>11.01.2022 17:26:20</t>
  </si>
  <si>
    <t>BİRGİ TR-18 35-15-L00398_950407969_950407969</t>
  </si>
  <si>
    <t>24.01.2022 16:51:31</t>
  </si>
  <si>
    <t>24.01.2022 21:49:01</t>
  </si>
  <si>
    <t>SELÇİKLİ TR-1 45-72-L00163_B_56391289_56391289</t>
  </si>
  <si>
    <t>17.01.2022 10:52:21</t>
  </si>
  <si>
    <t>17.01.2022 14:57:44</t>
  </si>
  <si>
    <t>ÇIRPI TR-1/1 35-20-M00001_35-20-M00001_66559992</t>
  </si>
  <si>
    <t>26.01.2022 17:30:15</t>
  </si>
  <si>
    <t>26.01.2022 19:17:41</t>
  </si>
  <si>
    <t>10.01.2022 11:06:21</t>
  </si>
  <si>
    <t>10.01.2022 13:08:45</t>
  </si>
  <si>
    <t>03.01.2022 11:29:00</t>
  </si>
  <si>
    <t>03.01.2022 18:57:28</t>
  </si>
  <si>
    <t>K-1464 35-09-K01464_A a1b_5879050</t>
  </si>
  <si>
    <t>17.01.2022 15:35:10</t>
  </si>
  <si>
    <t>17.01.2022 20:57:00</t>
  </si>
  <si>
    <t>23.01.2022 11:57:56</t>
  </si>
  <si>
    <t>23.01.2022 14:00:02</t>
  </si>
  <si>
    <t>K-4355 35-02-K04355_910310823_910310823</t>
  </si>
  <si>
    <t>19.01.2022 21:32:48</t>
  </si>
  <si>
    <t>20.01.2022 00:26:05</t>
  </si>
  <si>
    <t>GERMİYAN İM 35-18-A00004_GERMİYAN EVLERİ L05_2064614</t>
  </si>
  <si>
    <t>05.01.2022 22:22:07</t>
  </si>
  <si>
    <t>05.01.2022 22:51:13</t>
  </si>
  <si>
    <t>SAMİ GÜÇLÜ GRB. 35-20-M00014_955208752_955208752</t>
  </si>
  <si>
    <t>25.01.2022 11:39:25</t>
  </si>
  <si>
    <t>25.01.2022 12:59:42</t>
  </si>
  <si>
    <t>ARAPLI TR-3 35-16-M00749_47491974_56395730_56395730</t>
  </si>
  <si>
    <t>14.01.2022 22:30:00</t>
  </si>
  <si>
    <t>15.01.2022 01:51:40</t>
  </si>
  <si>
    <t>K-4576 35-07-K04576_TRAFO K03_48407107</t>
  </si>
  <si>
    <t>29.01.2022 12:04:16</t>
  </si>
  <si>
    <t>29.01.2022 12:29:27</t>
  </si>
  <si>
    <t>BELENYENİCE KÖYÜ TR-1 45-71-M01512_B_56384135_56384135</t>
  </si>
  <si>
    <t>13.01.2022 08:28:19</t>
  </si>
  <si>
    <t>13.01.2022 15:34:41</t>
  </si>
  <si>
    <t>KALABAK TR-2 35-17-M00717_ H_83287946</t>
  </si>
  <si>
    <t>22.01.2022 17:23:50</t>
  </si>
  <si>
    <t>22.01.2022 18:29:17</t>
  </si>
  <si>
    <t>İĞDECİK KÖK 45-71-M00077_ŞEHİR-2 (TR-5) M04_72234122</t>
  </si>
  <si>
    <t>04.01.2022 23:01:46</t>
  </si>
  <si>
    <t>05.01.2022 02:07:08</t>
  </si>
  <si>
    <t>DERBENT TR-6 45-83-L00411_45-83-L00411_2371925</t>
  </si>
  <si>
    <t>06.01.2022 09:27:24</t>
  </si>
  <si>
    <t>06.01.2022 11:36:41</t>
  </si>
  <si>
    <t>KARABURUN BOZKÖY 35-21-L00053_953361307_953361307</t>
  </si>
  <si>
    <t>29.01.2022 14:27:07</t>
  </si>
  <si>
    <t>29.01.2022 15:38:09</t>
  </si>
  <si>
    <t>17.01.2022 14:11:23</t>
  </si>
  <si>
    <t>17.01.2022 20:02:20</t>
  </si>
  <si>
    <t>22.01.2022 00:24:39</t>
  </si>
  <si>
    <t>22.01.2022 01:20:48</t>
  </si>
  <si>
    <t>K-1866 35-09-K01866_97858348_97858348</t>
  </si>
  <si>
    <t>28.01.2022 14:22:00</t>
  </si>
  <si>
    <t>28.01.2022 15:56:50</t>
  </si>
  <si>
    <t>KAYACIK GÖKKÖY 45-75-M00215_45-75-M00215_2360751</t>
  </si>
  <si>
    <t>25.01.2022 00:39:00</t>
  </si>
  <si>
    <t>25.01.2022 02:01:34</t>
  </si>
  <si>
    <t>M-2793 35-01-M02793_910032856_910032856</t>
  </si>
  <si>
    <t>12.01.2022 14:25:52</t>
  </si>
  <si>
    <t>12.01.2022 17:53:05</t>
  </si>
  <si>
    <t>K-783 35-01-K00783_A A02b_5927197</t>
  </si>
  <si>
    <t>19.01.2022 22:33:21</t>
  </si>
  <si>
    <t>19.01.2022 23:43:33</t>
  </si>
  <si>
    <t>13.01.2022 01:25:49</t>
  </si>
  <si>
    <t>13.01.2022 02:35:25</t>
  </si>
  <si>
    <t>FOÇA TR-23 35-23-L00023_42133768_56355678_56355678</t>
  </si>
  <si>
    <t>25.01.2022 13:29:00</t>
  </si>
  <si>
    <t>25.01.2022 13:56:51</t>
  </si>
  <si>
    <t>M-1460 35-09-M01460_913322273_913322273</t>
  </si>
  <si>
    <t>18.01.2022 08:16:34</t>
  </si>
  <si>
    <t>18.01.2022 10:53:28</t>
  </si>
  <si>
    <t>İSMAİLLİ KÖK 35-16-M00045_TAN RES ÖZEL M08_72049710</t>
  </si>
  <si>
    <t>11.01.2022 12:20:42</t>
  </si>
  <si>
    <t>11.01.2022 12:52:41</t>
  </si>
  <si>
    <t>TR-89 MAVİ PLAJ 35-19-L00089_6707261_56354561_56354561</t>
  </si>
  <si>
    <t>18.01.2022 17:08:39</t>
  </si>
  <si>
    <t>18.01.2022 20:27:08</t>
  </si>
  <si>
    <t>MENEMEN TR-87 (DM-5/31) 35-28-M00687_DAĞITIM TRAFO MENEMEN TR-87 M03_66570113</t>
  </si>
  <si>
    <t>27.01.2022 10:17:30</t>
  </si>
  <si>
    <t>27.01.2022 16:16:19</t>
  </si>
  <si>
    <t>CANPAŞA KÖK 45-71-M00140_HatBaşıAyırıcı_53134950 M06_53134950</t>
  </si>
  <si>
    <t>08.01.2022 15:11:00</t>
  </si>
  <si>
    <t>08.01.2022 19:13:40</t>
  </si>
  <si>
    <t>K-1580 35-01-K01580_911172341_911172341</t>
  </si>
  <si>
    <t>31.01.2022 10:09:28</t>
  </si>
  <si>
    <t>31.01.2022 11:43:26</t>
  </si>
  <si>
    <t>K-855 35-01-K00855_D_56377168_56377168</t>
  </si>
  <si>
    <t>13.01.2022 09:36:12</t>
  </si>
  <si>
    <t>13.01.2022 11:19:07</t>
  </si>
  <si>
    <t>TR-109 ZEYTİNALANI 35-19-L00109_956677289_956677289</t>
  </si>
  <si>
    <t>16.01.2022 13:04:19</t>
  </si>
  <si>
    <t>16.01.2022 15:41:04</t>
  </si>
  <si>
    <t>KEMALİYE DM (TR-1) 45-73-M00150_TOYGAR M03_66715926</t>
  </si>
  <si>
    <t>30.01.2022 09:04:46</t>
  </si>
  <si>
    <t>30.01.2022 11:47:31</t>
  </si>
  <si>
    <t>26.01.2022 14:31:36</t>
  </si>
  <si>
    <t>26.01.2022 15:59:40</t>
  </si>
  <si>
    <t>K-1939 35-09-K01939_35-09-K01939_2366435</t>
  </si>
  <si>
    <t>05.01.2022 09:13:33</t>
  </si>
  <si>
    <t>05.01.2022 18:07:27</t>
  </si>
  <si>
    <t>23.01.2022 08:01:21</t>
  </si>
  <si>
    <t>23.01.2022 09:23:00</t>
  </si>
  <si>
    <t>M-2543 35-02-M02543_WESTPARK(OSMANGAZİ-1) M24_73560524</t>
  </si>
  <si>
    <t>23.01.2022 10:23:51</t>
  </si>
  <si>
    <t>L-224 SİBAM EVLERİ 35-18-L00224_950453643_950453643</t>
  </si>
  <si>
    <t>19.01.2022 11:59:31</t>
  </si>
  <si>
    <t>19.01.2022 21:52:30</t>
  </si>
  <si>
    <t>M-1491 35-10-M01491_35-10-M01491_47756979</t>
  </si>
  <si>
    <t>17.01.2022 09:27:05</t>
  </si>
  <si>
    <t>17.01.2022 14:33:32</t>
  </si>
  <si>
    <t>YENİ FOÇA TR-25 35-23-M00025_950422994_950422994</t>
  </si>
  <si>
    <t>20.01.2022 19:34:50</t>
  </si>
  <si>
    <t>20.01.2022 21:06:02</t>
  </si>
  <si>
    <t>TR-175 35-15-L01175_950383060_950383060</t>
  </si>
  <si>
    <t>10.01.2022 13:29:13</t>
  </si>
  <si>
    <t>10.01.2022 17:17:20</t>
  </si>
  <si>
    <t>KEÇİLİKÖY DM-17/2 45-71-M02258_953211453_953211453</t>
  </si>
  <si>
    <t>22.01.2022 18:27:00</t>
  </si>
  <si>
    <t>22.01.2022 19:46:59</t>
  </si>
  <si>
    <t>M-993 35-03-M00993_D_56368412_56368412</t>
  </si>
  <si>
    <t>19.01.2022 02:40:40</t>
  </si>
  <si>
    <t>19.01.2022 05:58:35</t>
  </si>
  <si>
    <t>TR-293 (İM-1/TR-5) 35-19-L00348_956678300_956678300</t>
  </si>
  <si>
    <t>12.01.2022 12:18:31</t>
  </si>
  <si>
    <t>12.01.2022 15:49:31</t>
  </si>
  <si>
    <t>TR-89 MAVİ PLAJ 35-19-L00089_956690186_956690186</t>
  </si>
  <si>
    <t>31.01.2022 13:49:48</t>
  </si>
  <si>
    <t>31.01.2022 15:28:25</t>
  </si>
  <si>
    <t>K-3613 35-01-K03613_911422378_911422378</t>
  </si>
  <si>
    <t>10.01.2022 14:20:28</t>
  </si>
  <si>
    <t>10.01.2022 21:10:21</t>
  </si>
  <si>
    <t>MURADİYE DM-5/6 KÖK 45-71-M00245_KENT BETON M08_72097668</t>
  </si>
  <si>
    <t>01.01.2022 13:33:00</t>
  </si>
  <si>
    <t>01.01.2022 14:23:59</t>
  </si>
  <si>
    <t>SARUHANLI TR-11 45-80-M00011_956561771_956561771</t>
  </si>
  <si>
    <t>19.01.2022 12:28:37</t>
  </si>
  <si>
    <t>19.01.2022 14:03:46</t>
  </si>
  <si>
    <t>SARUHANLI TR-6/B 45-80-M03001_956561175_956561175</t>
  </si>
  <si>
    <t>04.01.2022 12:19:18</t>
  </si>
  <si>
    <t>04.01.2022 14:02:15</t>
  </si>
  <si>
    <t>K-598 35-01-K00598_911299096_911299096</t>
  </si>
  <si>
    <t>11.01.2022 18:00:47</t>
  </si>
  <si>
    <t>11.01.2022 18:34:39</t>
  </si>
  <si>
    <t>DENİŞ TR-1 45-82-M00340_45-82-M00340_2377090</t>
  </si>
  <si>
    <t>07.01.2022 20:37:06</t>
  </si>
  <si>
    <t>07.01.2022 21:21:00</t>
  </si>
  <si>
    <t>26.01.2022 20:11:16</t>
  </si>
  <si>
    <t>26.01.2022 21:54:49</t>
  </si>
  <si>
    <t>ARDIÇ MAHALLESİ TR-17 35-21-L00128_953362002_953362002</t>
  </si>
  <si>
    <t>01.01.2022 12:02:48</t>
  </si>
  <si>
    <t>01.01.2022 15:09:49</t>
  </si>
  <si>
    <t>AŞAĞIKIRIKLAR DM 35-16-M00448_TARİŞ YEMTA M16_2115977</t>
  </si>
  <si>
    <t>22.01.2022 02:13:53</t>
  </si>
  <si>
    <t>22.01.2022 03:42:44</t>
  </si>
  <si>
    <t>M-1501 35-03-M01501_35-03-M01501_41941779</t>
  </si>
  <si>
    <t>14.01.2022 10:16:11</t>
  </si>
  <si>
    <t>14.01.2022 18:14:37</t>
  </si>
  <si>
    <t>KAVŞAK DM TR-154 35-16-L00154_HatBaşıAyırıcı_53139412 L03_53139412</t>
  </si>
  <si>
    <t>11.01.2022 20:09:59</t>
  </si>
  <si>
    <t>11.01.2022 23:39:50</t>
  </si>
  <si>
    <t>L-308 35-18-L00308_950456875_950456875</t>
  </si>
  <si>
    <t>29.01.2022 16:41:00</t>
  </si>
  <si>
    <t>29.01.2022 17:54:42</t>
  </si>
  <si>
    <t>YUKARIBEY TR-1 35-16-M00120_47478742_56396034_56396034</t>
  </si>
  <si>
    <t>29.01.2022 17:15:45</t>
  </si>
  <si>
    <t>29.01.2022 20:34:02</t>
  </si>
  <si>
    <t>BAĞARASI TR-12 35-23-M00181_42067223_56357401_56357401</t>
  </si>
  <si>
    <t>13.01.2022 13:22:13</t>
  </si>
  <si>
    <t>13.01.2022 14:26:33</t>
  </si>
  <si>
    <t>ŞEMSİLER MANDAL TR-2 35-31-L00102_47982560_56400202_56400202</t>
  </si>
  <si>
    <t>18.01.2022 14:12:00</t>
  </si>
  <si>
    <t>18.01.2022 15:37:56</t>
  </si>
  <si>
    <t>22.01.2022 23:11:01</t>
  </si>
  <si>
    <t>22.01.2022 23:53:37</t>
  </si>
  <si>
    <t>KARABURUN TR-7 35-21-L00033_95000549602_95000549602</t>
  </si>
  <si>
    <t>12.01.2022 23:03:44</t>
  </si>
  <si>
    <t>13.01.2022 01:42:15</t>
  </si>
  <si>
    <t>KERESTECİLER TR-3 45-83-M00140_B_56405061_56405061</t>
  </si>
  <si>
    <t>17.01.2022 12:24:57</t>
  </si>
  <si>
    <t>17.01.2022 13:26:14</t>
  </si>
  <si>
    <t>DOĞANCI TR-11 35-31-L00337_35-31-L00337_2365266</t>
  </si>
  <si>
    <t>13.01.2022 15:23:40</t>
  </si>
  <si>
    <t>13.01.2022 18:41:47</t>
  </si>
  <si>
    <t>10.01.2022 18:41:04</t>
  </si>
  <si>
    <t>10.01.2022 20:52:30</t>
  </si>
  <si>
    <t>AYHAN BEZİRGENOGLU SULAMA GRUBU 35-29-L00346_A_56395624_56395624</t>
  </si>
  <si>
    <t>13.01.2022 14:10:40</t>
  </si>
  <si>
    <t>13.01.2022 17:41:22</t>
  </si>
  <si>
    <t>M-3198 (YATIRIM REZERVE) 35-01-M03198_910772793_910772793</t>
  </si>
  <si>
    <t>13.01.2022 15:49:44</t>
  </si>
  <si>
    <t>13.01.2022 17:10:57</t>
  </si>
  <si>
    <t>YEŞİLYURT TR-3 45-73-M00482_945641797_945641797</t>
  </si>
  <si>
    <t>18.01.2022 13:28:21</t>
  </si>
  <si>
    <t>18.01.2022 14:43:09</t>
  </si>
  <si>
    <t>KÖSEDERE TR-1 35-21-L00124_953359164_953359164</t>
  </si>
  <si>
    <t>14.01.2022 10:41:41</t>
  </si>
  <si>
    <t>14.01.2022 13:10:25</t>
  </si>
  <si>
    <t>ÇAMAVLU TR-1 35-16-M00123_47470314_56394997_56394997</t>
  </si>
  <si>
    <t>13.01.2022 01:39:55</t>
  </si>
  <si>
    <t>13.01.2022 10:47:21</t>
  </si>
  <si>
    <t>TR-2/79 45-83-L00079_954690665_954690665</t>
  </si>
  <si>
    <t>16.01.2022 20:01:40</t>
  </si>
  <si>
    <t>16.01.2022 21:19:38</t>
  </si>
  <si>
    <t>DM-8/TR-49 45-72-L00943_956513274_956513274</t>
  </si>
  <si>
    <t>15.01.2022 19:06:56</t>
  </si>
  <si>
    <t>15.01.2022 21:24:22</t>
  </si>
  <si>
    <t>M-1988 35-09-M01988_97765925_97765925</t>
  </si>
  <si>
    <t>30.01.2022 05:59:58</t>
  </si>
  <si>
    <t>30.01.2022 09:21:49</t>
  </si>
  <si>
    <t>ÇAMÖNÜ TR-3 35-22-M00168_DIREK TIPI TRAFO HUCRESI H01_2126250</t>
  </si>
  <si>
    <t>21.01.2022 09:09:18</t>
  </si>
  <si>
    <t>21.01.2022 14:36:36</t>
  </si>
  <si>
    <t>DEMİRCİLİ DM 35-15-L00895_ÜZÜMLÜ L02_2115248</t>
  </si>
  <si>
    <t>19.01.2022 10:43:30</t>
  </si>
  <si>
    <t>19.01.2022 11:11:00</t>
  </si>
  <si>
    <t>ESKİ FOÇA İM 35-23-A00001_TR-65 L03_2050319</t>
  </si>
  <si>
    <t>12.01.2022 12:01:07</t>
  </si>
  <si>
    <t>DEREKÖY KÖK 45-72-L00458_TARIMSAL SULAMA ÇIKIŞI L04_2104058</t>
  </si>
  <si>
    <t>13.01.2022 07:43:19</t>
  </si>
  <si>
    <t>13.01.2022 14:27:32</t>
  </si>
  <si>
    <t>SAMİ ERDOĞAN SULAMA GRUBU TR 35-27-M00250_DIREK TIPI TRAFO HUCRESI H01_2053014</t>
  </si>
  <si>
    <t>20.01.2022 08:42:24</t>
  </si>
  <si>
    <t>20.01.2022 10:13:00</t>
  </si>
  <si>
    <t>M-292 OĞLANANASI HAVUZ TR 35-22-M00643_DIREK TIPI TRAFO HUCRESI H01_2102586</t>
  </si>
  <si>
    <t>25.01.2022 19:46:07</t>
  </si>
  <si>
    <t>25.01.2022 20:18:06</t>
  </si>
  <si>
    <t>06.01.2022 17:05:35</t>
  </si>
  <si>
    <t>06.01.2022 17:59:01</t>
  </si>
  <si>
    <t>07.01.2022 08:56:39</t>
  </si>
  <si>
    <t>07.01.2022 17:04:10</t>
  </si>
  <si>
    <t>M-2955(YATIRIM REZERVE) 35-01-M02955_B_56365792_56365792</t>
  </si>
  <si>
    <t>15.01.2022 10:19:44</t>
  </si>
  <si>
    <t>15.01.2022 14:19:15</t>
  </si>
  <si>
    <t>20.01.2022 12:51:03</t>
  </si>
  <si>
    <t>YİĞİTLER TR-3 35-27-L00227_B_56362805_56362805</t>
  </si>
  <si>
    <t>09.01.2022 21:19:29</t>
  </si>
  <si>
    <t>09.01.2022 23:24:58</t>
  </si>
  <si>
    <t>BAĞYURDU TR-7 (DM-1/6) 35-27-L00248_913802391_913802391</t>
  </si>
  <si>
    <t>05.01.2022 16:04:09</t>
  </si>
  <si>
    <t>05.01.2022 18:17:55</t>
  </si>
  <si>
    <t>K-2340 35-01-K02340_B_56377597_56377597</t>
  </si>
  <si>
    <t>16.01.2022 12:13:12</t>
  </si>
  <si>
    <t>16.01.2022 13:04:36</t>
  </si>
  <si>
    <t>L-14 SEVTUR 35-18-L00014_950463016_950463016</t>
  </si>
  <si>
    <t>12.01.2022 15:58:20</t>
  </si>
  <si>
    <t>12.01.2022 17:16:57</t>
  </si>
  <si>
    <t>30.01.2022 10:03:36</t>
  </si>
  <si>
    <t>30.01.2022 11:10:09</t>
  </si>
  <si>
    <t>M-1201 35-10-M01201_35-10-M01201_2351565</t>
  </si>
  <si>
    <t>03.01.2022 08:53:29</t>
  </si>
  <si>
    <t>03.01.2022 11:39:10</t>
  </si>
  <si>
    <t>TR-17 35-19-L00017_954708490_954708490</t>
  </si>
  <si>
    <t>12.01.2022 10:43:45</t>
  </si>
  <si>
    <t>12.01.2022 14:03:49</t>
  </si>
  <si>
    <t>SARUHANLI TR-25 45-80-M00025_TR-135 PAĞMAT ÖZEL M03_72203530</t>
  </si>
  <si>
    <t>08.01.2022 16:13:21</t>
  </si>
  <si>
    <t>08.01.2022 17:02:17</t>
  </si>
  <si>
    <t>K-435 35-02-K00435_35-02-K00435_2351425</t>
  </si>
  <si>
    <t>11.01.2022 15:23:31</t>
  </si>
  <si>
    <t>11.01.2022 20:05:17</t>
  </si>
  <si>
    <t>VİLLAKENT TR-3 35-28-M00389_953372092_953372092</t>
  </si>
  <si>
    <t>02.01.2022 10:41:38</t>
  </si>
  <si>
    <t>02.01.2022 14:45:54</t>
  </si>
  <si>
    <t>26.01.2022 02:56:25</t>
  </si>
  <si>
    <t>26.01.2022 09:14:41</t>
  </si>
  <si>
    <t>DM-2/TR-21 35-22-M00063_DAĞITIM TRAFO DM-2/TR-21 M03_72131538</t>
  </si>
  <si>
    <t>23.01.2022 02:27:36</t>
  </si>
  <si>
    <t>23.01.2022 02:39:27</t>
  </si>
  <si>
    <t>M-3037 35-09-M03037_913271202_913271202</t>
  </si>
  <si>
    <t>08.01.2022 12:50:49</t>
  </si>
  <si>
    <t>21.01.2022 20:35:55</t>
  </si>
  <si>
    <t>21.01.2022 20:41:00</t>
  </si>
  <si>
    <t>KIRKAĞAÇ TR-1/6 45-76-M00030__72374772_72374772</t>
  </si>
  <si>
    <t>22.01.2022 19:01:44</t>
  </si>
  <si>
    <t>22.01.2022 20:07:56</t>
  </si>
  <si>
    <t>HELVACI-1 35-26-M00468_956633146_956633146</t>
  </si>
  <si>
    <t>23.01.2022 15:57:29</t>
  </si>
  <si>
    <t>23.01.2022 18:35:58</t>
  </si>
  <si>
    <t>25.01.2022 15:27:55</t>
  </si>
  <si>
    <t>TR-93 MELTEM SİTESİ 35-19-L00093_95001189483_95001189483</t>
  </si>
  <si>
    <t>08.01.2022 23:51:00</t>
  </si>
  <si>
    <t>09.01.2022 01:24:35</t>
  </si>
  <si>
    <t>L-437 ŞEHİTLİK 35-18-L00437_950448391_950448391</t>
  </si>
  <si>
    <t>10.01.2022 23:29:20</t>
  </si>
  <si>
    <t>11.01.2022 01:31:26</t>
  </si>
  <si>
    <t>23.01.2022 18:33:50</t>
  </si>
  <si>
    <t>24.01.2022 00:02:03</t>
  </si>
  <si>
    <t>M-11 GERMİYAN 35-18-M00011_965947585_965947585</t>
  </si>
  <si>
    <t>16.01.2022 16:57:16</t>
  </si>
  <si>
    <t>16.01.2022 21:02:04</t>
  </si>
  <si>
    <t>TR-13 35-31-L00013_956593873_956593873</t>
  </si>
  <si>
    <t>30.01.2022 14:55:04</t>
  </si>
  <si>
    <t>30.01.2022 15:54:08</t>
  </si>
  <si>
    <t>TİRE İM-DM-1 35-29-A00001_ESKİOBA L03_2059644</t>
  </si>
  <si>
    <t>11.01.2022 11:06:21</t>
  </si>
  <si>
    <t>11.01.2022 11:10:58</t>
  </si>
  <si>
    <t>24.01.2022 21:46:24</t>
  </si>
  <si>
    <t>25.01.2022 07:41:52</t>
  </si>
  <si>
    <t>12.01.2022 13:08:21</t>
  </si>
  <si>
    <t>12.01.2022 13:19:14</t>
  </si>
  <si>
    <t>26.01.2022 22:45:44</t>
  </si>
  <si>
    <t>26.01.2022 23:53:10</t>
  </si>
  <si>
    <t>M-2079 35-01-M02079_E E1_49443032</t>
  </si>
  <si>
    <t>23.01.2022 19:19:02</t>
  </si>
  <si>
    <t>23.01.2022 21:45:53</t>
  </si>
  <si>
    <t>DM-11/05 (TR-39) 45-71-M00283_CEZAEVİ M03_66372596</t>
  </si>
  <si>
    <t>25.01.2022 09:09:14</t>
  </si>
  <si>
    <t>25.01.2022 10:15:19</t>
  </si>
  <si>
    <t>DEMİRKÖPRÜ TM 45-78-A00005_KÖPRÜBAŞI M07_2096283</t>
  </si>
  <si>
    <t>31.01.2022 00:37:06</t>
  </si>
  <si>
    <t>31.01.2022 00:51:00</t>
  </si>
  <si>
    <t>UZUNKÖY TR-1 35-31-L00144_A_72255945_72255945</t>
  </si>
  <si>
    <t>25.01.2022 09:12:00</t>
  </si>
  <si>
    <t>25.01.2022 11:47:32</t>
  </si>
  <si>
    <t>DM-20/02 (DOĞU KABİN) 45-71-M00421_953244728_953244728</t>
  </si>
  <si>
    <t>21.01.2022 12:10:18</t>
  </si>
  <si>
    <t>21.01.2022 13:25:38</t>
  </si>
  <si>
    <t>30.01.2022 21:10:57</t>
  </si>
  <si>
    <t>30.01.2022 22:37:13</t>
  </si>
  <si>
    <t>ÇAPAKLI KÖK 45-78-M01161_HatBaşıAyırıcı_53139033 M07_53139033</t>
  </si>
  <si>
    <t>13.01.2022 18:10:31</t>
  </si>
  <si>
    <t>L-211 35-18-L00211_950452662_950452662</t>
  </si>
  <si>
    <t>13.01.2022 14:48:39</t>
  </si>
  <si>
    <t>K-440 35-01-K00440_D_56374614_56374614</t>
  </si>
  <si>
    <t>20.01.2022 16:35:20</t>
  </si>
  <si>
    <t>TR-31 45-77-L00031_45-77-L00031_2363795</t>
  </si>
  <si>
    <t>16.01.2022 17:24:00</t>
  </si>
  <si>
    <t>16.01.2022 17:58:22</t>
  </si>
  <si>
    <t>IŞIKLAR TM 35-02-A00006_KARAYOLLARI M25_2056922</t>
  </si>
  <si>
    <t>21.01.2022 12:07:28</t>
  </si>
  <si>
    <t>21.01.2022 13:32:09</t>
  </si>
  <si>
    <t>K-244 35-04-K00244_D_56363857_56363857</t>
  </si>
  <si>
    <t>24.01.2022 20:55:33</t>
  </si>
  <si>
    <t>24.01.2022 23:00:24</t>
  </si>
  <si>
    <t>13.01.2022 11:47:51</t>
  </si>
  <si>
    <t>13.01.2022 13:01:31</t>
  </si>
  <si>
    <t>SUBAŞI İM 35-26-A00002_956611965_956611965</t>
  </si>
  <si>
    <t>27.01.2022 12:11:07</t>
  </si>
  <si>
    <t>27.01.2022 14:29:32</t>
  </si>
  <si>
    <t>16.01.2022 05:00:05</t>
  </si>
  <si>
    <t>16.01.2022 09:24:00</t>
  </si>
  <si>
    <t>BİRGİ TR-1 (TR-201) 35-19-M00201_35-19-M00201_49091240</t>
  </si>
  <si>
    <t>10.01.2022 11:41:00</t>
  </si>
  <si>
    <t>10.01.2022 12:25:53</t>
  </si>
  <si>
    <t>M-2734 35-03-M02734_95000123822_95000123822</t>
  </si>
  <si>
    <t>18.01.2022 17:22:44</t>
  </si>
  <si>
    <t>18.01.2022 19:08:59</t>
  </si>
  <si>
    <t>ÇAKIRBEYLİ TR-2 35-26-M00487_35-26-M00487_2370889</t>
  </si>
  <si>
    <t>17.01.2022 17:52:58</t>
  </si>
  <si>
    <t>17.01.2022 18:40:53</t>
  </si>
  <si>
    <t>13.01.2022 22:06:28</t>
  </si>
  <si>
    <t>13.01.2022 23:40:11</t>
  </si>
  <si>
    <t>ZEYTİNLİOVA TR-18 45-72-L00411_A_56389863_56389863</t>
  </si>
  <si>
    <t>20.01.2022 07:33:45</t>
  </si>
  <si>
    <t>20.01.2022 10:44:16</t>
  </si>
  <si>
    <t>25.01.2022 14:23:04</t>
  </si>
  <si>
    <t>25.01.2022 17:51:00</t>
  </si>
  <si>
    <t>DM-21/18A 45-71-M00476_953193533_953193533</t>
  </si>
  <si>
    <t>25.01.2022 20:58:04</t>
  </si>
  <si>
    <t>25.01.2022 23:12:32</t>
  </si>
  <si>
    <t>DOĞANÇAY İM 35-04-A00004_KÖRFEZ EVLERİ K05_77533611</t>
  </si>
  <si>
    <t>15.01.2022 10:29:00</t>
  </si>
  <si>
    <t>TUMBULLAR TR-2 35-31-L00369_47788464_56352278_56352278</t>
  </si>
  <si>
    <t>20.01.2022 12:16:32</t>
  </si>
  <si>
    <t>20.01.2022 14:11:20</t>
  </si>
  <si>
    <t>19.01.2022 18:48:19</t>
  </si>
  <si>
    <t>20.01.2022 01:42:43</t>
  </si>
  <si>
    <t>OSMANGAZİ İM 35-02-A00004_ATATÜRK M10_2093511</t>
  </si>
  <si>
    <t>23.01.2022 14:52:00</t>
  </si>
  <si>
    <t>23.01.2022 17:35:00</t>
  </si>
  <si>
    <t>YENİKÖY TR-4 35-22-M00271_955292705_955292705</t>
  </si>
  <si>
    <t>05.01.2022 16:56:36</t>
  </si>
  <si>
    <t>05.01.2022 19:09:07</t>
  </si>
  <si>
    <t>YENİCEKÖY TR-1 35-15-L00426_35-15-L00426_2365587</t>
  </si>
  <si>
    <t>09.01.2022 09:14:18</t>
  </si>
  <si>
    <t>09.01.2022 10:44:39</t>
  </si>
  <si>
    <t>20.01.2022 15:38:29</t>
  </si>
  <si>
    <t>20.01.2022 16:06:57</t>
  </si>
  <si>
    <t>13.01.2022 06:50:52</t>
  </si>
  <si>
    <t>13.01.2022 09:57:01</t>
  </si>
  <si>
    <t>01.01.2022 09:11:49</t>
  </si>
  <si>
    <t>01.01.2022 09:54:35</t>
  </si>
  <si>
    <t>M-2980 35-02-M02980_910181097_910181097</t>
  </si>
  <si>
    <t>17.01.2022 09:37:35</t>
  </si>
  <si>
    <t>17.01.2022 12:42:28</t>
  </si>
  <si>
    <t>K-3362 35-09-K03362_912669034_912669034</t>
  </si>
  <si>
    <t>31.01.2022 10:46:28</t>
  </si>
  <si>
    <t>31.01.2022 11:18:45</t>
  </si>
  <si>
    <t>M-271 KARAKAYALAR DM 35-14-M00271_ÇEVREKENT M06_2097312</t>
  </si>
  <si>
    <t>18.01.2022 10:11:22</t>
  </si>
  <si>
    <t>18.01.2022 10:17:10</t>
  </si>
  <si>
    <t>K-1038 35-01-K01038_E E1_5858991</t>
  </si>
  <si>
    <t>23.01.2022 11:46:15</t>
  </si>
  <si>
    <t>23.01.2022 14:08:22</t>
  </si>
  <si>
    <t>11.01.2022 14:35:45</t>
  </si>
  <si>
    <t>11.01.2022 19:00:42</t>
  </si>
  <si>
    <t>TİRE İM-DM-1 35-29-A00001_TİRE-1 M08_2312226</t>
  </si>
  <si>
    <t>28.01.2022 12:55:12</t>
  </si>
  <si>
    <t>28.01.2022 13:05:00</t>
  </si>
  <si>
    <t>ILICA GIS TM 35-07-A00002_ILICA-9 K15_2313375</t>
  </si>
  <si>
    <t>24.01.2022 18:10:00</t>
  </si>
  <si>
    <t>24.01.2022 18:14:53</t>
  </si>
  <si>
    <t>TR-31 45-77-L00031_945489654_945489654</t>
  </si>
  <si>
    <t>15.01.2022 15:45:45</t>
  </si>
  <si>
    <t>15.01.2022 17:16:29</t>
  </si>
  <si>
    <t>TR-167 45-78-L00167_953265718_953265718</t>
  </si>
  <si>
    <t>02.01.2022 15:43:37</t>
  </si>
  <si>
    <t>02.01.2022 17:14:19</t>
  </si>
  <si>
    <t>DM-25/37 45-71-M00058_A_56396824_56396824</t>
  </si>
  <si>
    <t>30.01.2022 09:09:39</t>
  </si>
  <si>
    <t>30.01.2022 16:58:04</t>
  </si>
  <si>
    <t>L-61 İSTUR 35-14-L00061_956639544_956639544</t>
  </si>
  <si>
    <t>03.01.2022 16:45:08</t>
  </si>
  <si>
    <t>03.01.2022 18:04:45</t>
  </si>
  <si>
    <t>TR-33 35-26-M00033_8737335_56359517_56359517</t>
  </si>
  <si>
    <t>18.01.2022 11:26:28</t>
  </si>
  <si>
    <t>18.01.2022 12:01:21</t>
  </si>
  <si>
    <t>KEMALİYE TR-4 45-73-M00152_45-73-M00152_66723816</t>
  </si>
  <si>
    <t>26.01.2022 15:23:47</t>
  </si>
  <si>
    <t>26.01.2022 16:51:56</t>
  </si>
  <si>
    <t>AŞAĞI YENMİŞ KÖYÜ TR1 35-27-M00383_98218968_98218968</t>
  </si>
  <si>
    <t>06.01.2022 11:08:20</t>
  </si>
  <si>
    <t>06.01.2022 11:58:59</t>
  </si>
  <si>
    <t>YAHŞELLİ DM-5 35-28-M00882_DM-4 M08_66811685</t>
  </si>
  <si>
    <t>07.01.2022 14:34:06</t>
  </si>
  <si>
    <t>07.01.2022 14:59:00</t>
  </si>
  <si>
    <t>M-1978 35-09-M01978_C_56381914_56381914</t>
  </si>
  <si>
    <t>25.01.2022 12:52:46</t>
  </si>
  <si>
    <t>25.01.2022 18:51:00</t>
  </si>
  <si>
    <t>KEMALİYE DM (TR-1) 45-73-M00150_TOYGAR M03_66716003</t>
  </si>
  <si>
    <t>18.01.2022 09:12:11</t>
  </si>
  <si>
    <t>18.01.2022 11:16:34</t>
  </si>
  <si>
    <t>02.01.2022 11:14:00</t>
  </si>
  <si>
    <t>02.01.2022 13:37:19</t>
  </si>
  <si>
    <t>YONCAKÖY TR 4 35-13-L00072_A A-1_5952381</t>
  </si>
  <si>
    <t>03.01.2022 10:14:00</t>
  </si>
  <si>
    <t>03.01.2022 13:18:11</t>
  </si>
  <si>
    <t>İSMAİL DOĞANGEÇEN VE ARK. T-SULAMA GRB. 35-13-L00096_DIREK TIPI TRAFO HUCRESI H01_2042156</t>
  </si>
  <si>
    <t>08.01.2022 08:36:13</t>
  </si>
  <si>
    <t>08.01.2022 09:39:01</t>
  </si>
  <si>
    <t>ALÇUK TM 35-17-A00001_HatBaşıAyırıcı_53133516 M30_53133516</t>
  </si>
  <si>
    <t>22.01.2022 13:51:24</t>
  </si>
  <si>
    <t>22.01.2022 17:17:16</t>
  </si>
  <si>
    <t>29.01.2022 09:10:55</t>
  </si>
  <si>
    <t>29.01.2022 17:10:52</t>
  </si>
  <si>
    <t>MURADİYE TR-2 SU DEPOSU 45-71-M00199_MURADİYE TR-2/A M03_72233399</t>
  </si>
  <si>
    <t>31.01.2022 18:57:40</t>
  </si>
  <si>
    <t>31.01.2022 20:00:28</t>
  </si>
  <si>
    <t>10.01.2022 10:17:38</t>
  </si>
  <si>
    <t>10.01.2022 11:53:50</t>
  </si>
  <si>
    <t>HORZUMKESERLER TR-1 45-73-M00295_A_56391480_56391480</t>
  </si>
  <si>
    <t>08.01.2022 12:02:22</t>
  </si>
  <si>
    <t>08.01.2022 14:15:49</t>
  </si>
  <si>
    <t>12.01.2022 08:24:44</t>
  </si>
  <si>
    <t>12.01.2022 15:53:11</t>
  </si>
  <si>
    <t>K-1865 35-09-K01865_912484284_912484284</t>
  </si>
  <si>
    <t>29.01.2022 11:32:00</t>
  </si>
  <si>
    <t>29.01.2022 12:10:40</t>
  </si>
  <si>
    <t>İMBAT DM 35-17-M00260_ÇEBİTAŞ-1 M04_2320996</t>
  </si>
  <si>
    <t>16.01.2022 09:25:42</t>
  </si>
  <si>
    <t>16.01.2022 09:35:59</t>
  </si>
  <si>
    <t>08.01.2022 11:29:13</t>
  </si>
  <si>
    <t>08.01.2022 12:34:54</t>
  </si>
  <si>
    <t>TR-129 35-19-L00129_956667041_956667041</t>
  </si>
  <si>
    <t>18.01.2022 07:47:43</t>
  </si>
  <si>
    <t>18.01.2022 12:09:50</t>
  </si>
  <si>
    <t>22.01.2022 11:58:06</t>
  </si>
  <si>
    <t>22.01.2022 19:27:01</t>
  </si>
  <si>
    <t>06.01.2022 12:10:12</t>
  </si>
  <si>
    <t>06.01.2022 13:54:28</t>
  </si>
  <si>
    <t>L-307 35-18-L00307_950447024_950447024</t>
  </si>
  <si>
    <t>20.01.2022 15:40:45</t>
  </si>
  <si>
    <t>20.01.2022 23:13:26</t>
  </si>
  <si>
    <t>M-1535 35-01-M01535_910641640_910641640</t>
  </si>
  <si>
    <t>04.01.2022 08:11:56</t>
  </si>
  <si>
    <t>04.01.2022 11:11:25</t>
  </si>
  <si>
    <t>KARABURUN TR-15 35-21-L00013_A_56357705_56357705</t>
  </si>
  <si>
    <t>13.01.2022 19:08:57</t>
  </si>
  <si>
    <t>14.01.2022 00:20:24</t>
  </si>
  <si>
    <t>TEPECİK KÖPRÜ DM 35-14-M00332_HatBaşıAyırıcı_53138340 M15_53138340</t>
  </si>
  <si>
    <t>15.01.2022 13:15:40</t>
  </si>
  <si>
    <t>15.01.2022 15:54:16</t>
  </si>
  <si>
    <t>M-1288 35-02-M01288_912870355_912870355</t>
  </si>
  <si>
    <t>24.01.2022 21:47:31</t>
  </si>
  <si>
    <t>K-3183 35-02-K03183_A_56372358_56372358</t>
  </si>
  <si>
    <t>17.01.2022 11:46:09</t>
  </si>
  <si>
    <t>17.01.2022 12:57:47</t>
  </si>
  <si>
    <t>M-147 SAKIZLIKOY 35-18-M00147__56369461_56369461</t>
  </si>
  <si>
    <t>27.01.2022 12:53:59</t>
  </si>
  <si>
    <t>27.01.2022 14:13:22</t>
  </si>
  <si>
    <t>K-18 35-04-K00018_99543029_99543029</t>
  </si>
  <si>
    <t>23.01.2022 23:17:21</t>
  </si>
  <si>
    <t>24.01.2022 01:36:10</t>
  </si>
  <si>
    <t>AKHİSAR İM 45-72-A00001_CAMÖNÜ L03_2308693</t>
  </si>
  <si>
    <t>17.01.2022 09:03:35</t>
  </si>
  <si>
    <t>17.01.2022 17:07:59</t>
  </si>
  <si>
    <t>K-3265 35-04-K03265_99313769_99313769</t>
  </si>
  <si>
    <t>13.01.2022 19:02:00</t>
  </si>
  <si>
    <t>13.01.2022 20:05:03</t>
  </si>
  <si>
    <t>11.01.2022 09:11:56</t>
  </si>
  <si>
    <t>11.01.2022 17:30:42</t>
  </si>
  <si>
    <t>DM-05/10 (YENİHAL) 45-71-M02120_953244433_953244433</t>
  </si>
  <si>
    <t>02.01.2022 20:54:39</t>
  </si>
  <si>
    <t>02.01.2022 22:10:57</t>
  </si>
  <si>
    <t>17.01.2022 07:10:30</t>
  </si>
  <si>
    <t>17.01.2022 10:21:03</t>
  </si>
  <si>
    <t>KİLLİK TR-2 KÖK 45-73-M00343_ZEKİ ALTAN ÖZEL M06_2056945</t>
  </si>
  <si>
    <t>21.01.2022 16:03:33</t>
  </si>
  <si>
    <t>21.01.2022 16:53:41</t>
  </si>
  <si>
    <t>09.01.2022 12:18:18</t>
  </si>
  <si>
    <t>09.01.2022 12:20:50</t>
  </si>
  <si>
    <t>L-67 ELMASTAŞ 35-14-L00067_956634878_956634878</t>
  </si>
  <si>
    <t>13.01.2022 17:04:41</t>
  </si>
  <si>
    <t>13.01.2022 22:57:32</t>
  </si>
  <si>
    <t>K-337 35-07-K00337_35-07-K00337_48414908</t>
  </si>
  <si>
    <t>28.01.2022 09:38:53</t>
  </si>
  <si>
    <t>28.01.2022 12:10:00</t>
  </si>
  <si>
    <t>25.01.2022 04:15:21</t>
  </si>
  <si>
    <t>25.01.2022 04:20:00</t>
  </si>
  <si>
    <t>L-525 SAĞLIKÇILAR 35-18-L00525_964573584_964573584</t>
  </si>
  <si>
    <t>31.01.2022 17:18:47</t>
  </si>
  <si>
    <t>31.01.2022 20:58:22</t>
  </si>
  <si>
    <t>30.01.2022 16:40:35</t>
  </si>
  <si>
    <t>30.01.2022 18:42:54</t>
  </si>
  <si>
    <t>12.01.2022 19:30:14</t>
  </si>
  <si>
    <t>12.01.2022 20:20:17</t>
  </si>
  <si>
    <t>DM-5/8 35-26-M00806_10333418_56360213_56360213</t>
  </si>
  <si>
    <t>07.01.2022 08:02:17</t>
  </si>
  <si>
    <t>07.01.2022 13:40:45</t>
  </si>
  <si>
    <t>M-1069 GEÇİT 35-08-M01069_M-1751 M01_2332011</t>
  </si>
  <si>
    <t>20.01.2022 14:42:42</t>
  </si>
  <si>
    <t>21.01.2022 02:28:47</t>
  </si>
  <si>
    <t>ZİYANLAR TR-3 45-79-M00230_45-79-M00230_2368642</t>
  </si>
  <si>
    <t>30.01.2022 15:33:28</t>
  </si>
  <si>
    <t>30.01.2022 18:04:50</t>
  </si>
  <si>
    <t>ALAŞEHİR TR-35 45-73-M00035_B B2B_65947918</t>
  </si>
  <si>
    <t>12.01.2022 20:07:27</t>
  </si>
  <si>
    <t>12.01.2022 21:06:44</t>
  </si>
  <si>
    <t>M-2674 35-01-M02674_912316870_912316870</t>
  </si>
  <si>
    <t>11.01.2022 08:40:00</t>
  </si>
  <si>
    <t>11.01.2022 14:25:59</t>
  </si>
  <si>
    <t>12.01.2022 09:02:33</t>
  </si>
  <si>
    <t>12.01.2022 09:03:43</t>
  </si>
  <si>
    <t>ESENYAZI EĞRİKUYU MAH. TR-1 45-77-M00022_45-77-M00022_2366412</t>
  </si>
  <si>
    <t>19.01.2022 17:48:15</t>
  </si>
  <si>
    <t>19.01.2022 19:02:07</t>
  </si>
  <si>
    <t>HASSEKİ TR-1 35-21-L00066__82611134_82611134</t>
  </si>
  <si>
    <t>12.01.2022 20:43:10</t>
  </si>
  <si>
    <t>13.01.2022 03:55:54</t>
  </si>
  <si>
    <t>TR-1-2/2 35-20-L00008_ZEYTİNLİK (TM-1-2/5) L01_66513053</t>
  </si>
  <si>
    <t>26.01.2022 10:04:31</t>
  </si>
  <si>
    <t>26.01.2022 17:09:12</t>
  </si>
  <si>
    <t>M-1785 35-02-M01785_95001315178_95001315178</t>
  </si>
  <si>
    <t>14.01.2022 12:46:11</t>
  </si>
  <si>
    <t>14.01.2022 14:06:20</t>
  </si>
  <si>
    <t>K-4378 35-03-K04378_B_65513794_65513794</t>
  </si>
  <si>
    <t>28.01.2022 08:45:00</t>
  </si>
  <si>
    <t>28.01.2022 09:27:54</t>
  </si>
  <si>
    <t>KARAKUYU TR-3 35-22-M00291_C_56374425_56374425</t>
  </si>
  <si>
    <t>07.01.2022 14:11:00</t>
  </si>
  <si>
    <t>07.01.2022 15:03:20</t>
  </si>
  <si>
    <t>ORTAKÖY KÖK 45-78-M01336_DEMİRKÖPRÜ M01_81494435</t>
  </si>
  <si>
    <t>13.01.2022 10:43:24</t>
  </si>
  <si>
    <t>13.01.2022 10:49:00</t>
  </si>
  <si>
    <t>17.01.2022 09:10:00</t>
  </si>
  <si>
    <t>17.01.2022 17:19:07</t>
  </si>
  <si>
    <t>13.01.2022 21:47:49</t>
  </si>
  <si>
    <t>13.01.2022 21:58:00</t>
  </si>
  <si>
    <t>K-3655 35-03-K03655_910494080_910494080</t>
  </si>
  <si>
    <t>12.01.2022 06:48:12</t>
  </si>
  <si>
    <t>12.01.2022 17:28:26</t>
  </si>
  <si>
    <t>BAKIR KÖK 45-76-M00047_KIRKAĞAÇ OTOYOL DM M06_72212577</t>
  </si>
  <si>
    <t>17.01.2022 13:44:45</t>
  </si>
  <si>
    <t>17.01.2022 13:58:00</t>
  </si>
  <si>
    <t>KARABURUN TR-4/6 35-21-L00030_953359790_953359790</t>
  </si>
  <si>
    <t>26.01.2022 14:56:10</t>
  </si>
  <si>
    <t>26.01.2022 16:58:21</t>
  </si>
  <si>
    <t>KARAYAHŞİ TR-1 45-78-L00424_953289388_953289388</t>
  </si>
  <si>
    <t>30.01.2022 18:27:59</t>
  </si>
  <si>
    <t>30.01.2022 19:57:38</t>
  </si>
  <si>
    <t>L-279 ERDİL SİTESİ 35-18-L00279_7392422_56370867_56370867</t>
  </si>
  <si>
    <t>05.01.2022 09:33:00</t>
  </si>
  <si>
    <t>05.01.2022 12:46:28</t>
  </si>
  <si>
    <t>YENİKENT SULAMA TR-2 35-16-M00211_A_56395722_56395722</t>
  </si>
  <si>
    <t>12.01.2022 09:50:54</t>
  </si>
  <si>
    <t>12.01.2022 21:51:20</t>
  </si>
  <si>
    <t>KUMKUYUCAK KÖK 45-80-M00093_ÇİFTLİK M04_72193246</t>
  </si>
  <si>
    <t>31.01.2022 16:41:00</t>
  </si>
  <si>
    <t>31.01.2022 18:28:53</t>
  </si>
  <si>
    <t>TSK RADAR ÖZEL KÖK 35-21-M00008Ö_ H1_2304762</t>
  </si>
  <si>
    <t>13.01.2022 11:21:12</t>
  </si>
  <si>
    <t>13.01.2022 17:25:59</t>
  </si>
  <si>
    <t>12.01.2022 19:18:00</t>
  </si>
  <si>
    <t>12.01.2022 21:12:56</t>
  </si>
  <si>
    <t>AKÇAALAN YEDİEVLER TR-4 35-22-M00842__72374125_72374125</t>
  </si>
  <si>
    <t>04.01.2022 10:05:43</t>
  </si>
  <si>
    <t>04.01.2022 11:38:23</t>
  </si>
  <si>
    <t>TR-1/4 45-72-M00004_45-72-M00004_2351843</t>
  </si>
  <si>
    <t>26.01.2022 10:25:37</t>
  </si>
  <si>
    <t>26.01.2022 12:11:08</t>
  </si>
  <si>
    <t>K-568 35-03-K00568_C_56365978_56365978</t>
  </si>
  <si>
    <t>18.01.2022 09:52:26</t>
  </si>
  <si>
    <t>18.01.2022 11:19:00</t>
  </si>
  <si>
    <t>TR-1-4/1 YENİ SANAYİ KABİN 35-20-L00025_DAĞITIM TRAFO TR-1-4/1 YENİ SANAYİ KABİN L03_66521450</t>
  </si>
  <si>
    <t>24.01.2022 11:02:00</t>
  </si>
  <si>
    <t>24.01.2022 11:53:00</t>
  </si>
  <si>
    <t>15.01.2022 09:24:21</t>
  </si>
  <si>
    <t>15.01.2022 17:17:16</t>
  </si>
  <si>
    <t>SARUHANLI TR-34 45-80-M00034_45-80-M00034_72204501</t>
  </si>
  <si>
    <t>19.01.2022 19:19:15</t>
  </si>
  <si>
    <t>19.01.2022 20:02:28</t>
  </si>
  <si>
    <t>31.01.2022 20:29:57</t>
  </si>
  <si>
    <t>01.02.2022 01:02:40</t>
  </si>
  <si>
    <t>MENEMEN KÖK-20 35-28-M00020_HatBaşıAyırıcı_53132730 M04_53132730</t>
  </si>
  <si>
    <t>21.01.2022 16:28:00</t>
  </si>
  <si>
    <t>21.01.2022 19:01:00</t>
  </si>
  <si>
    <t>09.01.2022 09:49:08</t>
  </si>
  <si>
    <t>09.01.2022 13:06:15</t>
  </si>
  <si>
    <t>17.01.2022 22:29:38</t>
  </si>
  <si>
    <t>17.01.2022 23:00:03</t>
  </si>
  <si>
    <t>ERGENLİ TR-1 35-20-L00250_955209095_955209095</t>
  </si>
  <si>
    <t>11.01.2022 09:50:53</t>
  </si>
  <si>
    <t>11.01.2022 11:00:42</t>
  </si>
  <si>
    <t>K-1051 35-04-K01051_913701642_913701642</t>
  </si>
  <si>
    <t>29.01.2022 09:35:14</t>
  </si>
  <si>
    <t>29.01.2022 11:25:35</t>
  </si>
  <si>
    <t>KEMALPAŞA TM 35-27-A00002_IŞIKLAR-1 M03_2048969</t>
  </si>
  <si>
    <t>21.01.2022 12:08:09</t>
  </si>
  <si>
    <t>21.01.2022 13:14:51</t>
  </si>
  <si>
    <t>04.01.2022 09:06:24</t>
  </si>
  <si>
    <t>04.01.2022 10:17:58</t>
  </si>
  <si>
    <t>K-1942 35-09-K01942_TRAFO K04_45349143</t>
  </si>
  <si>
    <t>23.01.2022 09:00:00</t>
  </si>
  <si>
    <t>23.01.2022 10:17:00</t>
  </si>
  <si>
    <t>PAYAMLI M-21 35-25-M00171_B_56377711_56377711</t>
  </si>
  <si>
    <t>01.01.2022 18:05:49</t>
  </si>
  <si>
    <t>01.01.2022 19:54:52</t>
  </si>
  <si>
    <t>K-4098 35-02-K04098_35-02-K04098_2351327</t>
  </si>
  <si>
    <t>25.01.2022 07:42:50</t>
  </si>
  <si>
    <t>25.01.2022 12:09:10</t>
  </si>
  <si>
    <t>MENEMEN TR-32 35-28-L00032_953373208_953373208</t>
  </si>
  <si>
    <t>15.01.2022 01:22:28</t>
  </si>
  <si>
    <t>15.01.2022 03:39:09</t>
  </si>
  <si>
    <t>KOYUNDERE TR-16 35-28-M00160_953387024_953387024</t>
  </si>
  <si>
    <t>25.01.2022 08:33:15</t>
  </si>
  <si>
    <t>25.01.2022 15:08:11</t>
  </si>
  <si>
    <t>HAMİT TR-2 45-72-M00229_A_56407655_56407655</t>
  </si>
  <si>
    <t>02.01.2022 17:27:00</t>
  </si>
  <si>
    <t>02.01.2022 19:10:03</t>
  </si>
  <si>
    <t>DUALAR TR-1 45-76-M00155_45-76-M00155_2358557</t>
  </si>
  <si>
    <t>12.01.2022 17:16:07</t>
  </si>
  <si>
    <t>12.01.2022 21:50:00</t>
  </si>
  <si>
    <t>M-2326 35-04-M02326_954698099_954698099</t>
  </si>
  <si>
    <t>26.01.2022 16:32:48</t>
  </si>
  <si>
    <t>26.01.2022 21:48:29</t>
  </si>
  <si>
    <t>TR-97 MENTEŞ YOLU 35-19-L00097_956700759_956700759</t>
  </si>
  <si>
    <t>17.01.2022 14:30:44</t>
  </si>
  <si>
    <t>17.01.2022 15:50:25</t>
  </si>
  <si>
    <t>K-2438 35-01-K02438_35-01-K02438_2374310</t>
  </si>
  <si>
    <t>14.01.2022 00:34:20</t>
  </si>
  <si>
    <t>14.01.2022 01:14:32</t>
  </si>
  <si>
    <t>K-2011 35-08-K02011_911967645_911967645</t>
  </si>
  <si>
    <t>01.01.2022 16:17:00</t>
  </si>
  <si>
    <t>01.01.2022 19:45:26</t>
  </si>
  <si>
    <t>M-1951 35-09-M01951_97661547_97661547</t>
  </si>
  <si>
    <t>29.01.2022 08:30:00</t>
  </si>
  <si>
    <t>29.01.2022 09:26:50</t>
  </si>
  <si>
    <t>21.01.2022 11:36:21</t>
  </si>
  <si>
    <t>21.01.2022 13:13:36</t>
  </si>
  <si>
    <t>K-4359 35-02-K04359_910124373_910124373</t>
  </si>
  <si>
    <t>25.01.2022 17:30:07</t>
  </si>
  <si>
    <t>25.01.2022 19:02:23</t>
  </si>
  <si>
    <t>17.01.2022 14:38:00</t>
  </si>
  <si>
    <t>17.01.2022 17:21:00</t>
  </si>
  <si>
    <t>DOĞANBEY M-101 35-14-M00101_B_56355102_56355102</t>
  </si>
  <si>
    <t>22.01.2022 09:24:00</t>
  </si>
  <si>
    <t>22.01.2022 10:55:46</t>
  </si>
  <si>
    <t>L-45 JANDARMA SİTESİ 35-14-L00045_956658650_956658650</t>
  </si>
  <si>
    <t>06.01.2022 14:26:27</t>
  </si>
  <si>
    <t>06.01.2022 18:39:21</t>
  </si>
  <si>
    <t>SOMA DM-1 45-82-M00050_TR-41 M06_60207431</t>
  </si>
  <si>
    <t>07.01.2022 16:34:25</t>
  </si>
  <si>
    <t>07.01.2022 16:35:30</t>
  </si>
  <si>
    <t>TR-2/104-1 45-83-L00460_955142283_955142283</t>
  </si>
  <si>
    <t>19.01.2022 22:43:09</t>
  </si>
  <si>
    <t>19.01.2022 23:36:34</t>
  </si>
  <si>
    <t>16.01.2022 15:00:28</t>
  </si>
  <si>
    <t>16.01.2022 17:45:45</t>
  </si>
  <si>
    <t>10.01.2022 09:26:12</t>
  </si>
  <si>
    <t>10.01.2022 17:46:46</t>
  </si>
  <si>
    <t>GÖMEÇLER YENİ MAH. TR 1 45-74-M00282_45-74-M00282_2349027</t>
  </si>
  <si>
    <t>13.01.2022 12:38:31</t>
  </si>
  <si>
    <t>13.01.2022 15:23:50</t>
  </si>
  <si>
    <t>TR-1/5 45-72-M00005_915795982_915795982</t>
  </si>
  <si>
    <t>25.01.2022 12:00:56</t>
  </si>
  <si>
    <t>25.01.2022 13:08:04</t>
  </si>
  <si>
    <t>K-1139 35-02-K01139_910230902_910230902</t>
  </si>
  <si>
    <t>22.01.2022 13:33:16</t>
  </si>
  <si>
    <t>22.01.2022 17:10:58</t>
  </si>
  <si>
    <t>YANIKKÖY TR-1 35-28-M00215_C_56376607_56376607</t>
  </si>
  <si>
    <t>18.01.2022 16:30:34</t>
  </si>
  <si>
    <t>18.01.2022 18:30:19</t>
  </si>
  <si>
    <t>L-254 35-18-L00254_950451243_950451243</t>
  </si>
  <si>
    <t>07.01.2022 14:58:58</t>
  </si>
  <si>
    <t>07.01.2022 16:53:43</t>
  </si>
  <si>
    <t>MURADİYE TR-10 45-71-M02143_953239405_953239405</t>
  </si>
  <si>
    <t>29.01.2022 12:45:46</t>
  </si>
  <si>
    <t>29.01.2022 15:47:48</t>
  </si>
  <si>
    <t>K-81 35-01-K00081_A A1_5810733</t>
  </si>
  <si>
    <t>10.01.2022 07:52:47</t>
  </si>
  <si>
    <t>10.01.2022 10:18:00</t>
  </si>
  <si>
    <t>DEMİRKÖPRÜ TM 45-78-A00005_SALİHLİ KÖYLER ( DEMİRKÖPRÜ-2 ) M08_2329515</t>
  </si>
  <si>
    <t>03.01.2022 09:15:55</t>
  </si>
  <si>
    <t>03.01.2022 11:28:53</t>
  </si>
  <si>
    <t>TR-27 35-19-L00027_A_56371794_56371794</t>
  </si>
  <si>
    <t>17.01.2022 18:42:00</t>
  </si>
  <si>
    <t>17.01.2022 20:00:45</t>
  </si>
  <si>
    <t>24.01.2022 12:47:39</t>
  </si>
  <si>
    <t>24.01.2022 13:56:11</t>
  </si>
  <si>
    <t>TR-112 35-15-M00112_950365837_950365837</t>
  </si>
  <si>
    <t>29.01.2022 00:12:38</t>
  </si>
  <si>
    <t>29.01.2022 01:46:48</t>
  </si>
  <si>
    <t>MAHMUTLAR KÖK 45-74-M00354_HatBaşıAyırıcı_53135345 M04_53135345</t>
  </si>
  <si>
    <t>08.01.2022 21:13:53</t>
  </si>
  <si>
    <t>09.01.2022 01:20:29</t>
  </si>
  <si>
    <t>DM-25/2 45-71-M00056__73544159_73544159</t>
  </si>
  <si>
    <t>13.01.2022 21:09:53</t>
  </si>
  <si>
    <t>14.01.2022 00:01:34</t>
  </si>
  <si>
    <t>10.01.2022 17:04:02</t>
  </si>
  <si>
    <t>10.01.2022 17:34:19</t>
  </si>
  <si>
    <t>DEREKÖY TR-2 45-72-L00463_45-72-L00463_2361532</t>
  </si>
  <si>
    <t>07.01.2022 12:56:51</t>
  </si>
  <si>
    <t>07.01.2022 15:11:39</t>
  </si>
  <si>
    <t>31.01.2022 15:53:00</t>
  </si>
  <si>
    <t>31.01.2022 16:17:10</t>
  </si>
  <si>
    <t>12.01.2022 18:44:12</t>
  </si>
  <si>
    <t>12.01.2022 23:03:45</t>
  </si>
  <si>
    <t>09.01.2022 02:01:04</t>
  </si>
  <si>
    <t>09.01.2022 05:08:23</t>
  </si>
  <si>
    <t>15.01.2022 16:53:14</t>
  </si>
  <si>
    <t>15.01.2022 18:03:24</t>
  </si>
  <si>
    <t>MENEMEN TR-82 35-28-M00682_953374756_953374756</t>
  </si>
  <si>
    <t>08.01.2022 18:54:47</t>
  </si>
  <si>
    <t>08.01.2022 20:05:24</t>
  </si>
  <si>
    <t>12.01.2022 15:19:36</t>
  </si>
  <si>
    <t>12.01.2022 19:08:18</t>
  </si>
  <si>
    <t>03.01.2022 18:14:58</t>
  </si>
  <si>
    <t>03.01.2022 20:31:04</t>
  </si>
  <si>
    <t>MAVİKENT TR-6 35-30-M00390_95000482824_95000482824</t>
  </si>
  <si>
    <t>05.01.2022 08:49:49</t>
  </si>
  <si>
    <t>05.01.2022 16:05:49</t>
  </si>
  <si>
    <t>05.01.2022 13:33:44</t>
  </si>
  <si>
    <t>05.01.2022 14:04:00</t>
  </si>
  <si>
    <t>SELENDİ TR-7 SANAYİ 45-81-M00007_945631579_945631579</t>
  </si>
  <si>
    <t>30.01.2022 12:54:36</t>
  </si>
  <si>
    <t>30.01.2022 14:32:24</t>
  </si>
  <si>
    <t>GÖÇBEYLİ TR-4 35-16-M00019_35-16-M00019_2347123</t>
  </si>
  <si>
    <t>22.01.2022 10:58:56</t>
  </si>
  <si>
    <t>22.01.2022 12:34:28</t>
  </si>
  <si>
    <t>27.01.2022 19:13:40</t>
  </si>
  <si>
    <t>27.01.2022 22:13:39</t>
  </si>
  <si>
    <t>K-18 35-04-K00018_R K18R1B_5825195</t>
  </si>
  <si>
    <t>13.01.2022 23:31:00</t>
  </si>
  <si>
    <t>15.01.2022 01:17:32</t>
  </si>
  <si>
    <t>M-2212 DOĞANCILAR TR-1 35-03-M02212_D_56372659_56372659</t>
  </si>
  <si>
    <t>08.01.2022 10:10:00</t>
  </si>
  <si>
    <t>M-2916 35-01-M02916_910045561_910045561</t>
  </si>
  <si>
    <t>25.01.2022 12:28:29</t>
  </si>
  <si>
    <t>KOYUNDERE DM 35-28-M00165_KOYUNDERE TR-13 M05_66524558</t>
  </si>
  <si>
    <t>21.01.2022 17:00:24</t>
  </si>
  <si>
    <t>21.01.2022 17:28:00</t>
  </si>
  <si>
    <t>DM-9/TR-1 45-72-M00628_956480644_956480644</t>
  </si>
  <si>
    <t>13.01.2022 13:40:01</t>
  </si>
  <si>
    <t>13.01.2022 15:53:18</t>
  </si>
  <si>
    <t>TR-102 GÜNLÜCE YOLU ÜZERİ 35-15-L00102_35-15-L00102_82267986</t>
  </si>
  <si>
    <t>26.01.2022 08:36:14</t>
  </si>
  <si>
    <t>26.01.2022 11:58:42</t>
  </si>
  <si>
    <t>DM-3/TR-18 35-22-M00077_DAĞITIM TRAFO DM-3/TR-18 M03_72128599</t>
  </si>
  <si>
    <t>18.01.2022 01:56:00</t>
  </si>
  <si>
    <t>18.01.2022 02:16:51</t>
  </si>
  <si>
    <t>SARNIÇ İM 35-08-A00005_SARNIÇ-15 K14_2308971</t>
  </si>
  <si>
    <t>22.01.2022 14:17:48</t>
  </si>
  <si>
    <t>22.01.2022 16:22:00</t>
  </si>
  <si>
    <t>M-19 35-02-M00019_912848327_912848327</t>
  </si>
  <si>
    <t>18.01.2022 18:48:50</t>
  </si>
  <si>
    <t>19.01.2022 03:38:30</t>
  </si>
  <si>
    <t>11.01.2022 10:37:00</t>
  </si>
  <si>
    <t>11.01.2022 14:25:54</t>
  </si>
  <si>
    <t>TR-2/12 45-72-L01016_45-72-L01016_79524925</t>
  </si>
  <si>
    <t>12.01.2022 10:29:31</t>
  </si>
  <si>
    <t>12.01.2022 11:17:32</t>
  </si>
  <si>
    <t>ÖZBEK DM (TR-315) 35-19-M00044_YASEMİN KÖK M01_72140333</t>
  </si>
  <si>
    <t>20.01.2022 16:50:26</t>
  </si>
  <si>
    <t>20.01.2022 17:01:40</t>
  </si>
  <si>
    <t>ÇATALCA TR-1 35-22-M00267_955285175_955285175</t>
  </si>
  <si>
    <t>16.01.2022 13:33:37</t>
  </si>
  <si>
    <t>16.01.2022 16:39:12</t>
  </si>
  <si>
    <t>M-2913 (YATIRIM REZERVE) 35-01-M02913_35-01-M02913_73633534</t>
  </si>
  <si>
    <t>25.01.2022 18:24:06</t>
  </si>
  <si>
    <t>26.01.2022 01:45:05</t>
  </si>
  <si>
    <t>KOLDERE TR-6 45-80-M00054_956538999_956538999</t>
  </si>
  <si>
    <t>16.01.2022 14:25:59</t>
  </si>
  <si>
    <t>16.01.2022 15:41:53</t>
  </si>
  <si>
    <t>İBRAHİM ASLANOĞLU SULAMA GRUBU TR 35-27-M00206_966559258_966559258</t>
  </si>
  <si>
    <t>06.01.2022 16:38:38</t>
  </si>
  <si>
    <t>06.01.2022 18:39:19</t>
  </si>
  <si>
    <t>TR-14 35-17-M00014_11901737_56378400_56378400</t>
  </si>
  <si>
    <t>23.01.2022 19:57:04</t>
  </si>
  <si>
    <t>23.01.2022 21:09:52</t>
  </si>
  <si>
    <t>L-329 35-18-L00329_950436842_950436842</t>
  </si>
  <si>
    <t>21.01.2022 14:08:12</t>
  </si>
  <si>
    <t>21.01.2022 20:06:24</t>
  </si>
  <si>
    <t>SOMA TR-27/4 45-82-M00107_945524782_945524782</t>
  </si>
  <si>
    <t>26.01.2022 10:49:48</t>
  </si>
  <si>
    <t>26.01.2022 11:35:56</t>
  </si>
  <si>
    <t>TR-33 35-17-M00033_HatBaşıAyırıcı_65631933 M03_65631933</t>
  </si>
  <si>
    <t>13.01.2022 18:46:19</t>
  </si>
  <si>
    <t>13.01.2022 21:17:30</t>
  </si>
  <si>
    <t>DENİZGİREN TR-1 35-21-L00079_953363884_953363884</t>
  </si>
  <si>
    <t>28.01.2022 17:32:53</t>
  </si>
  <si>
    <t>28.01.2022 20:31:46</t>
  </si>
  <si>
    <t>19.01.2022 09:21:48</t>
  </si>
  <si>
    <t>19.01.2022 11:28:19</t>
  </si>
  <si>
    <t>K-1865 35-09-K01865_97788472_97788472</t>
  </si>
  <si>
    <t>31.01.2022 18:52:00</t>
  </si>
  <si>
    <t>31.01.2022 21:48:54</t>
  </si>
  <si>
    <t>BÖLCEK DEĞİRMEN ALTI TR-1 35-16-M00270_DIREK TIPI TRAFO HUCRESI H01_2040286</t>
  </si>
  <si>
    <t>21.01.2022 11:22:00</t>
  </si>
  <si>
    <t>21.01.2022 13:15:49</t>
  </si>
  <si>
    <t>YENİ ŞAKRAN M-469 35-17-M00469_6259490_56357124_56357124</t>
  </si>
  <si>
    <t>26.01.2022 09:57:00</t>
  </si>
  <si>
    <t>26.01.2022 13:54:36</t>
  </si>
  <si>
    <t>URGANLI TR-1 KÖK 45-83-M00129_DAĞITIM TRAFOSU TR-1 M06_2098595</t>
  </si>
  <si>
    <t>06.01.2022 19:48:21</t>
  </si>
  <si>
    <t>06.01.2022 23:22:42</t>
  </si>
  <si>
    <t>DM-9 45-71-M00386_GENEL KONUTLAR M07_66182332</t>
  </si>
  <si>
    <t>09.01.2022 17:12:16</t>
  </si>
  <si>
    <t>09.01.2022 20:42:22</t>
  </si>
  <si>
    <t>25.01.2022 16:12:00</t>
  </si>
  <si>
    <t>25.01.2022 18:55:58</t>
  </si>
  <si>
    <t>03.01.2022 20:27:01</t>
  </si>
  <si>
    <t>03.01.2022 21:15:23</t>
  </si>
  <si>
    <t>M-2911 35-01-M02911_911240357_911240357</t>
  </si>
  <si>
    <t>28.01.2022 13:17:13</t>
  </si>
  <si>
    <t>28.01.2022 16:25:28</t>
  </si>
  <si>
    <t>12.01.2022 09:01:19</t>
  </si>
  <si>
    <t>12.01.2022 17:30:25</t>
  </si>
  <si>
    <t>YAĞCILI TR-2 45-82-M00367_945539244_945539244</t>
  </si>
  <si>
    <t>23.01.2022 17:27:08</t>
  </si>
  <si>
    <t>23.01.2022 20:51:18</t>
  </si>
  <si>
    <t>TAYTAN BEZİRGANLI TR-1 45-78-M00271_95000005089_95000005089</t>
  </si>
  <si>
    <t>25.01.2022 16:46:40</t>
  </si>
  <si>
    <t>25.01.2022 18:45:00</t>
  </si>
  <si>
    <t>03.01.2022 16:05:49</t>
  </si>
  <si>
    <t>03.01.2022 16:26:52</t>
  </si>
  <si>
    <t>24.01.2022 03:46:28</t>
  </si>
  <si>
    <t>24.01.2022 13:21:01</t>
  </si>
  <si>
    <t>25.01.2022 17:46:18</t>
  </si>
  <si>
    <t>25.01.2022 20:44:48</t>
  </si>
  <si>
    <t>26.01.2022 09:32:37</t>
  </si>
  <si>
    <t>26.01.2022 15:57:36</t>
  </si>
  <si>
    <t>DM-16/12 45-71-M00624_44486248_56399584_56399584</t>
  </si>
  <si>
    <t>26.01.2022 16:49:59</t>
  </si>
  <si>
    <t>07.01.2022 11:25:16</t>
  </si>
  <si>
    <t>07.01.2022 12:17:50</t>
  </si>
  <si>
    <t>M-1279 35-09-M01279_M-251 M02_78087992</t>
  </si>
  <si>
    <t>12.01.2022 10:00:03</t>
  </si>
  <si>
    <t>12.01.2022 10:23:15</t>
  </si>
  <si>
    <t>29.01.2022 07:34:12</t>
  </si>
  <si>
    <t>29.01.2022 11:47:21</t>
  </si>
  <si>
    <t>12.01.2022 18:20:22</t>
  </si>
  <si>
    <t>12.01.2022 20:33:59</t>
  </si>
  <si>
    <t>M-408 35-02-M00408_35-02-M00408_2370527</t>
  </si>
  <si>
    <t>14.01.2022 09:23:10</t>
  </si>
  <si>
    <t>14.01.2022 10:43:47</t>
  </si>
  <si>
    <t>DM-16/09 45-71-M00611_967134486_967134486</t>
  </si>
  <si>
    <t>18.01.2022 14:56:00</t>
  </si>
  <si>
    <t>18.01.2022 17:28:12</t>
  </si>
  <si>
    <t>MURADİYE TR-4 45-71-M02427_953221521_953221521</t>
  </si>
  <si>
    <t>28.01.2022 10:34:29</t>
  </si>
  <si>
    <t>28.01.2022 12:59:58</t>
  </si>
  <si>
    <t>10.01.2022 09:21:26</t>
  </si>
  <si>
    <t>10.01.2022 17:21:29</t>
  </si>
  <si>
    <t>19.01.2022 11:17:43</t>
  </si>
  <si>
    <t>19.01.2022 13:18:26</t>
  </si>
  <si>
    <t>12.01.2022 09:23:55</t>
  </si>
  <si>
    <t>12.01.2022 16:55:57</t>
  </si>
  <si>
    <t>TR-4 (M-704) 35-30-M00704_G G03_66174242</t>
  </si>
  <si>
    <t>07.01.2022 12:52:00</t>
  </si>
  <si>
    <t>07.01.2022 15:09:33</t>
  </si>
  <si>
    <t>M-2015 35-01-M02015_910588009_910588009</t>
  </si>
  <si>
    <t>23.01.2022 13:54:10</t>
  </si>
  <si>
    <t>23.01.2022 17:34:24</t>
  </si>
  <si>
    <t>M-1161 35-01-M01161_UZUNDERE-2 M05_42444627</t>
  </si>
  <si>
    <t>21.01.2022 01:31:00</t>
  </si>
  <si>
    <t>21.01.2022 01:37:00</t>
  </si>
  <si>
    <t>TM-1-2/5 ZEYTİNLİK 35-20-L00009_955199683_955199683</t>
  </si>
  <si>
    <t>07.01.2022 18:18:37</t>
  </si>
  <si>
    <t>07.01.2022 19:44:25</t>
  </si>
  <si>
    <t>DEĞİRMENDERE TR-5 35-22-M00201_D_56366239_56366239</t>
  </si>
  <si>
    <t>16.01.2022 18:55:22</t>
  </si>
  <si>
    <t>16.01.2022 20:56:05</t>
  </si>
  <si>
    <t>SAKARLI KÖK 45-76-M00046_HatBaşıAyırıcı_53136509 M04_53136509</t>
  </si>
  <si>
    <t>12.01.2022 21:43:04</t>
  </si>
  <si>
    <t>12.01.2022 22:15:00</t>
  </si>
  <si>
    <t>SARNIÇ TR-1 45-77-L00329_A_56384371_56384371</t>
  </si>
  <si>
    <t>14.01.2022 11:34:53</t>
  </si>
  <si>
    <t>14.01.2022 13:33:55</t>
  </si>
  <si>
    <t>02.01.2022 18:13:37</t>
  </si>
  <si>
    <t>02.01.2022 20:13:14</t>
  </si>
  <si>
    <t>MASKİ NARINCALISÜLEYMAN İÇME SUYU ÖZEL TR 45-77-L00427Ö_ H_72867558</t>
  </si>
  <si>
    <t>25.01.2022 11:12:00</t>
  </si>
  <si>
    <t>25.01.2022 13:04:21</t>
  </si>
  <si>
    <t>K-122 35-01-K00122_911595263_911595263</t>
  </si>
  <si>
    <t>10.01.2022 16:41:51</t>
  </si>
  <si>
    <t>10.01.2022 19:17:27</t>
  </si>
  <si>
    <t>11.01.2022 15:57:22</t>
  </si>
  <si>
    <t>11.01.2022 20:28:19</t>
  </si>
  <si>
    <t>K-4667 35-08-K04667_C C1_61482484</t>
  </si>
  <si>
    <t>13.01.2022 11:44:19</t>
  </si>
  <si>
    <t>13.01.2022 13:57:49</t>
  </si>
  <si>
    <t>K-289 35-04-K00289_B 289 B1B_5816403</t>
  </si>
  <si>
    <t>25.01.2022 11:29:47</t>
  </si>
  <si>
    <t>25.01.2022 17:16:18</t>
  </si>
  <si>
    <t>L-366 ILDIR KÖY 35-18-L00366_950441492_950441492</t>
  </si>
  <si>
    <t>12.01.2022 21:23:15</t>
  </si>
  <si>
    <t>12.01.2022 23:08:28</t>
  </si>
  <si>
    <t>K-1737 35-07-K01737_K-806 K02_48432022</t>
  </si>
  <si>
    <t>18.01.2022 09:02:21</t>
  </si>
  <si>
    <t>18.01.2022 16:46:09</t>
  </si>
  <si>
    <t>L-493 (BALANBAKA-2) 35-18-L00493_950453280_950453280</t>
  </si>
  <si>
    <t>24.01.2022 17:34:22</t>
  </si>
  <si>
    <t>K-996 35-02-K00996_910202533_910202533</t>
  </si>
  <si>
    <t>13.01.2022 15:04:36</t>
  </si>
  <si>
    <t>13.01.2022 17:32:52</t>
  </si>
  <si>
    <t>BİRGİ TR-23 35-15-L00794_A_56361818_56361818</t>
  </si>
  <si>
    <t>23.01.2022 08:57:54</t>
  </si>
  <si>
    <t>23.01.2022 10:06:00</t>
  </si>
  <si>
    <t>YENİ FOÇA TR-29 35-23-M00029_950419681_950419681</t>
  </si>
  <si>
    <t>31.01.2022 12:07:21</t>
  </si>
  <si>
    <t>31.01.2022 14:36:38</t>
  </si>
  <si>
    <t>17.01.2022 10:55:18</t>
  </si>
  <si>
    <t>17.01.2022 13:33:46</t>
  </si>
  <si>
    <t>K-1927 35-10-K01927_98072659_98072659</t>
  </si>
  <si>
    <t>02.01.2022 19:10:19</t>
  </si>
  <si>
    <t>02.01.2022 19:49:06</t>
  </si>
  <si>
    <t>M-1740 BELENBAŞI 35-03-M01740_DIREK TIPI TRAFO HUCRESI H01_2066718</t>
  </si>
  <si>
    <t>10.01.2022 18:48:33</t>
  </si>
  <si>
    <t>L-14 SEVTUR 35-18-L00014_950462042_950462042</t>
  </si>
  <si>
    <t>19.01.2022 20:27:14</t>
  </si>
  <si>
    <t>19.01.2022 23:58:42</t>
  </si>
  <si>
    <t>26.01.2022 22:35:39</t>
  </si>
  <si>
    <t>ÇANDARLI TR-9 35-30-M00009_955322135_955322135</t>
  </si>
  <si>
    <t>08.01.2022 21:27:31</t>
  </si>
  <si>
    <t>08.01.2022 23:28:36</t>
  </si>
  <si>
    <t>ÇOBANLAR AYVACIK TR-4 35-15-L00360_C_56367917_56367917</t>
  </si>
  <si>
    <t>04.01.2022 22:49:19</t>
  </si>
  <si>
    <t>05.01.2022 00:09:40</t>
  </si>
  <si>
    <t>YAĞCILAR TR-5 45-71-M02186_45-71-M02186_72055929</t>
  </si>
  <si>
    <t>11.01.2022 23:18:40</t>
  </si>
  <si>
    <t>12.01.2022 00:12:51</t>
  </si>
  <si>
    <t>07.01.2022 17:18:30</t>
  </si>
  <si>
    <t>07.01.2022 17:52:07</t>
  </si>
  <si>
    <t>OĞLANANASI TR-9 35-22-M00262_35-22-M00262_2362142</t>
  </si>
  <si>
    <t>31.01.2022 09:05:00</t>
  </si>
  <si>
    <t>31.01.2022 17:43:00</t>
  </si>
  <si>
    <t>EMİRLİ TR-2 35-15-L00858_950389381_950389381</t>
  </si>
  <si>
    <t>09.01.2022 13:44:00</t>
  </si>
  <si>
    <t>09.01.2022 16:03:52</t>
  </si>
  <si>
    <t>GÖKÇEAHMET TR-1 45-72-L00119_956514505_956514505</t>
  </si>
  <si>
    <t>22.01.2022 14:04:50</t>
  </si>
  <si>
    <t>22.01.2022 19:51:05</t>
  </si>
  <si>
    <t>09.01.2022 13:13:00</t>
  </si>
  <si>
    <t>09.01.2022 13:33:22</t>
  </si>
  <si>
    <t>OĞLANANASI TR-3 35-22-M00257_B_56353952_56353952</t>
  </si>
  <si>
    <t>22.01.2022 08:52:15</t>
  </si>
  <si>
    <t>22.01.2022 10:57:50</t>
  </si>
  <si>
    <t>YEŞİLTEPE MERKEZ TR-1 35-32-L00048_946414228_946414228</t>
  </si>
  <si>
    <t>26.01.2022 12:29:00</t>
  </si>
  <si>
    <t>26.01.2022 16:19:36</t>
  </si>
  <si>
    <t>ULUKENT DM-3/34 35-28-M00034_953382768_953382768</t>
  </si>
  <si>
    <t>27.01.2022 16:11:44</t>
  </si>
  <si>
    <t>27.01.2022 17:13:44</t>
  </si>
  <si>
    <t>01.01.2022 20:14:01</t>
  </si>
  <si>
    <t>01.01.2022 20:34:55</t>
  </si>
  <si>
    <t>24.01.2022 20:24:01</t>
  </si>
  <si>
    <t>24.01.2022 23:08:24</t>
  </si>
  <si>
    <t>25.01.2022 14:29:22</t>
  </si>
  <si>
    <t>25.01.2022 17:31:02</t>
  </si>
  <si>
    <t>K-1249 35-04-K01249_912579056_912579056</t>
  </si>
  <si>
    <t>08.01.2022 22:21:23</t>
  </si>
  <si>
    <t>09.01.2022 00:56:17</t>
  </si>
  <si>
    <t>22.01.2022 01:02:21</t>
  </si>
  <si>
    <t>22.01.2022 07:29:00</t>
  </si>
  <si>
    <t>05.01.2022 12:10:50</t>
  </si>
  <si>
    <t>05.01.2022 14:47:07</t>
  </si>
  <si>
    <t>30.01.2022 14:35:45</t>
  </si>
  <si>
    <t>30.01.2022 15:31:46</t>
  </si>
  <si>
    <t>UMMANDERESİ TR-1 45-75-M00075_A_56397911_56397911</t>
  </si>
  <si>
    <t>22.01.2022 12:23:26</t>
  </si>
  <si>
    <t>22.01.2022 13:28:20</t>
  </si>
  <si>
    <t>28.01.2022 10:00:03</t>
  </si>
  <si>
    <t>28.01.2022 13:39:09</t>
  </si>
  <si>
    <t>21.01.2022 17:42:47</t>
  </si>
  <si>
    <t>21.01.2022 19:05:07</t>
  </si>
  <si>
    <t>KARABURUN TR-4/18 35-21-L00012_953368661_953368661</t>
  </si>
  <si>
    <t>14.01.2022 19:50:23</t>
  </si>
  <si>
    <t>14.01.2022 23:13:37</t>
  </si>
  <si>
    <t>MORDOĞAN TR-41 35-21-L00164_MORDOĞAN TR-29 L04_72179977</t>
  </si>
  <si>
    <t>24.01.2022 13:43:17</t>
  </si>
  <si>
    <t>24.01.2022 15:34:18</t>
  </si>
  <si>
    <t>K-126 35-01-K00126_911213858_911213858</t>
  </si>
  <si>
    <t>20.01.2022 09:01:02</t>
  </si>
  <si>
    <t>20.01.2022 18:32:02</t>
  </si>
  <si>
    <t>AHMETLİ TR-54 45-84-L00189_TR-10 EMNİYET L02_72168763</t>
  </si>
  <si>
    <t>15.01.2022 08:58:17</t>
  </si>
  <si>
    <t>15.01.2022 09:28:00</t>
  </si>
  <si>
    <t>K-594 35-04-K00594_DIREK TIPI TRAFO HUCRESI H01_2065181</t>
  </si>
  <si>
    <t>25.01.2022 06:40:39</t>
  </si>
  <si>
    <t>25.01.2022 10:35:53</t>
  </si>
  <si>
    <t>13.01.2022 16:40:42</t>
  </si>
  <si>
    <t>13.01.2022 18:19:45</t>
  </si>
  <si>
    <t>19.01.2022 11:53:33</t>
  </si>
  <si>
    <t>19.01.2022 15:27:33</t>
  </si>
  <si>
    <t>SOMA TR-17/3 45-82-M00114_945525051_945525051</t>
  </si>
  <si>
    <t>16.01.2022 19:44:18</t>
  </si>
  <si>
    <t>16.01.2022 20:57:50</t>
  </si>
  <si>
    <t>11.01.2022 01:56:00</t>
  </si>
  <si>
    <t>11.01.2022 04:06:01</t>
  </si>
  <si>
    <t>İZZETTİN KÖK 45-83-M00132_ŞİRVAN M03_2107097</t>
  </si>
  <si>
    <t>02.01.2022 11:18:15</t>
  </si>
  <si>
    <t>02.01.2022 13:20:35</t>
  </si>
  <si>
    <t>M-2506 35-01-M02506_C_56366728_56366728</t>
  </si>
  <si>
    <t>13.01.2022 23:06:05</t>
  </si>
  <si>
    <t>14.01.2022 02:22:45</t>
  </si>
  <si>
    <t>ÇATALOLUK DM 45-74-M00227_HatBaşıAyırıcı_53134199 M10_53134199</t>
  </si>
  <si>
    <t>11.01.2022 09:21:10</t>
  </si>
  <si>
    <t>11.01.2022 11:33:39</t>
  </si>
  <si>
    <t>16.01.2022 09:53:04</t>
  </si>
  <si>
    <t>16.01.2022 15:17:37</t>
  </si>
  <si>
    <t>20.01.2022 09:09:51</t>
  </si>
  <si>
    <t>20.01.2022 10:00:22</t>
  </si>
  <si>
    <t>ÇIRPI İM 35-20-A00002_ÇIPPI TİRE SULAMA M10_2056273</t>
  </si>
  <si>
    <t>30.01.2022 13:18:00</t>
  </si>
  <si>
    <t>30.01.2022 13:42:59</t>
  </si>
  <si>
    <t>TR-20 35-27-M00020_913620863_913620863</t>
  </si>
  <si>
    <t>18.01.2022 10:11:13</t>
  </si>
  <si>
    <t>18.01.2022 11:25:28</t>
  </si>
  <si>
    <t>13.01.2022 09:32:48</t>
  </si>
  <si>
    <t>13.01.2022 17:59:53</t>
  </si>
  <si>
    <t>TR-1-3/2 ESKİ ARIZA KABİN 35-20-L00017_35-20-L00017_66702578</t>
  </si>
  <si>
    <t>16.01.2022 13:14:26</t>
  </si>
  <si>
    <t>16.01.2022 13:45:57</t>
  </si>
  <si>
    <t>M-1335 KAYADİBİ KÖK 35-02-M01335_M-640 TRT ÇIKIŞI M03_2333770</t>
  </si>
  <si>
    <t>18.01.2022 11:36:04</t>
  </si>
  <si>
    <t>18.01.2022 18:10:34</t>
  </si>
  <si>
    <t>M-1287 35-02-M01287_910111483_910111483</t>
  </si>
  <si>
    <t>14.01.2022 12:18:12</t>
  </si>
  <si>
    <t>14.01.2022 15:27:51</t>
  </si>
  <si>
    <t>GÜZELKÖY KÖK 45-71-M00123_HatBaşıAyırıcı_53134751 M03_53134751</t>
  </si>
  <si>
    <t>30.01.2022 11:37:37</t>
  </si>
  <si>
    <t>PAŞAKÖY TR-1 35-16-M00073_A_56394199_56394199</t>
  </si>
  <si>
    <t>04.01.2022 16:55:59</t>
  </si>
  <si>
    <t>04.01.2022 19:22:17</t>
  </si>
  <si>
    <t>K-3975 35-04-K03975_912492189_912492189</t>
  </si>
  <si>
    <t>15.01.2022 14:31:12</t>
  </si>
  <si>
    <t>15.01.2022 22:14:29</t>
  </si>
  <si>
    <t>KARABURUN İM 35-21-A00001_HatBaşıAyırıcı_53138091 L05_53138091</t>
  </si>
  <si>
    <t>19.01.2022 18:28:00</t>
  </si>
  <si>
    <t>19.01.2022 20:14:37</t>
  </si>
  <si>
    <t>05.01.2022 15:39:00</t>
  </si>
  <si>
    <t>05.01.2022 16:21:52</t>
  </si>
  <si>
    <t>K-4153 35-01-K04153_912247109_912247109</t>
  </si>
  <si>
    <t>02.01.2022 15:48:48</t>
  </si>
  <si>
    <t>02.01.2022 18:02:02</t>
  </si>
  <si>
    <t>MESCİTLİ S. KASAP GRB. TR-5 35-15-L01011_A_56406828_56406828</t>
  </si>
  <si>
    <t>11.01.2022 12:50:31</t>
  </si>
  <si>
    <t>11.01.2022 14:29:09</t>
  </si>
  <si>
    <t>ERTUĞRUL TR-3 35-15-L00676_C_56361996_56361996</t>
  </si>
  <si>
    <t>24.01.2022 18:35:27</t>
  </si>
  <si>
    <t>24.01.2022 19:17:01</t>
  </si>
  <si>
    <t>K-737 35-03-K00737_910310614_910310614</t>
  </si>
  <si>
    <t>05.01.2022 10:37:10</t>
  </si>
  <si>
    <t>05.01.2022 11:43:39</t>
  </si>
  <si>
    <t>AKALAN TR-3 35-27-M00431_98864799_98864799</t>
  </si>
  <si>
    <t>13.01.2022 09:03:48</t>
  </si>
  <si>
    <t>13.01.2022 11:57:58</t>
  </si>
  <si>
    <t>K-1129 35-03-K01129_910219089_910219089</t>
  </si>
  <si>
    <t>06.01.2022 08:35:35</t>
  </si>
  <si>
    <t>06.01.2022 09:56:41</t>
  </si>
  <si>
    <t>TOTALGAZ KÖK 35-17-M00047_GEMİ SÖKÜM M03_66479201</t>
  </si>
  <si>
    <t>08.01.2022 10:27:24</t>
  </si>
  <si>
    <t>08.01.2022 10:52:38</t>
  </si>
  <si>
    <t>PAYAMLI M-12 35-25-M00185_956641143_956641143</t>
  </si>
  <si>
    <t>04.01.2022 19:04:50</t>
  </si>
  <si>
    <t>04.01.2022 20:52:06</t>
  </si>
  <si>
    <t>ÇAVULLAR KÖYÜ TR-1 45-86-M00239_DIREK TIPI TRAFO HUCRESI H01_2054214</t>
  </si>
  <si>
    <t>08.01.2022 09:57:00</t>
  </si>
  <si>
    <t>08.01.2022 17:45:44</t>
  </si>
  <si>
    <t>M-3069(YATIRIM REZERVE) 35-01-M03069_B_56375952_56375952</t>
  </si>
  <si>
    <t>04.01.2022 21:19:00</t>
  </si>
  <si>
    <t>04.01.2022 22:04:28</t>
  </si>
  <si>
    <t>K-1774 35-02-K01774_913083937_913083937</t>
  </si>
  <si>
    <t>15.01.2022 14:00:15</t>
  </si>
  <si>
    <t>15.01.2022 17:51:43</t>
  </si>
  <si>
    <t>KOZBEYLİ TR-4 35-23-M00073_B_56363688_56363688</t>
  </si>
  <si>
    <t>13.01.2022 08:27:17</t>
  </si>
  <si>
    <t>13.01.2022 10:07:48</t>
  </si>
  <si>
    <t>27.01.2022 08:26:46</t>
  </si>
  <si>
    <t>27.01.2022 09:36:08</t>
  </si>
  <si>
    <t>M-1544 35-01-M01544_910508996_910508996</t>
  </si>
  <si>
    <t>06.01.2022 01:14:00</t>
  </si>
  <si>
    <t>06.01.2022 02:05:24</t>
  </si>
  <si>
    <t>TİYENLİ TR-3 45-85-M00012_DIREK TIPI TRAFO HUCRESI H01_2081995</t>
  </si>
  <si>
    <t>29.01.2022 18:26:34</t>
  </si>
  <si>
    <t>29.01.2022 23:05:02</t>
  </si>
  <si>
    <t>TR-41 KÖK 45-78-L00041_TR-44 L01_65890244</t>
  </si>
  <si>
    <t>17.01.2022 09:01:15</t>
  </si>
  <si>
    <t>17.01.2022 11:45:24</t>
  </si>
  <si>
    <t>YENİ HARMANDALI TR-3 45-71-M00894_43142827_56385143_56385143</t>
  </si>
  <si>
    <t>10.01.2022 14:19:47</t>
  </si>
  <si>
    <t>10.01.2022 20:03:46</t>
  </si>
  <si>
    <t>18.01.2022 11:12:47</t>
  </si>
  <si>
    <t>18.01.2022 11:28:36</t>
  </si>
  <si>
    <t>M-1401 35-09-M01401_95001216696_95001216696</t>
  </si>
  <si>
    <t>20.01.2022 12:34:42</t>
  </si>
  <si>
    <t>20.01.2022 19:54:37</t>
  </si>
  <si>
    <t>02.01.2022 06:51:45</t>
  </si>
  <si>
    <t>02.01.2022 08:09:45</t>
  </si>
  <si>
    <t>25.01.2022 01:33:32</t>
  </si>
  <si>
    <t>25.01.2022 03:10:39</t>
  </si>
  <si>
    <t>29.01.2022 17:10:00</t>
  </si>
  <si>
    <t>29.01.2022 19:24:26</t>
  </si>
  <si>
    <t>KARŞIYAKA GIS TM 35-04-A00002_Karşıyaka-4 K04_2310433</t>
  </si>
  <si>
    <t>18.01.2022 10:38:52</t>
  </si>
  <si>
    <t>18.01.2022 11:44:15</t>
  </si>
  <si>
    <t>HÜSEYİN BUĞMAZ SULAMA GRUBU 35-29-M00387_A_56399046_56399046</t>
  </si>
  <si>
    <t>14.01.2022 17:55:52</t>
  </si>
  <si>
    <t>14.01.2022 20:33:46</t>
  </si>
  <si>
    <t>M-213(DM-3/11) 35-09-M00213_DAĞITIM TRF M-213 M04_42944421</t>
  </si>
  <si>
    <t>25.01.2022 01:05:12</t>
  </si>
  <si>
    <t>25.01.2022 06:43:06</t>
  </si>
  <si>
    <t>MORDOĞAN KÖYÜ TR-1 35-21-L00136_E_56375772_56375772</t>
  </si>
  <si>
    <t>13.01.2022 01:37:14</t>
  </si>
  <si>
    <t>13.01.2022 06:18:18</t>
  </si>
  <si>
    <t>ÜRKMEZ M-12 35-25-M00150_956643925_956643925</t>
  </si>
  <si>
    <t>08.01.2022 16:30:13</t>
  </si>
  <si>
    <t>08.01.2022 19:10:21</t>
  </si>
  <si>
    <t>30.01.2022 10:47:47</t>
  </si>
  <si>
    <t>30.01.2022 10:54:36</t>
  </si>
  <si>
    <t>İSHAKÇELEBİ TR-2 45-80-M00154_956540604_956540604</t>
  </si>
  <si>
    <t>18.01.2022 11:28:07</t>
  </si>
  <si>
    <t>18.01.2022 12:53:42</t>
  </si>
  <si>
    <t>20.01.2022 12:06:46</t>
  </si>
  <si>
    <t>20.01.2022 12:32:41</t>
  </si>
  <si>
    <t>02.01.2022 09:00:20</t>
  </si>
  <si>
    <t>02.01.2022 15:14:23</t>
  </si>
  <si>
    <t>13.01.2022 09:52:50</t>
  </si>
  <si>
    <t>13.01.2022 17:09:27</t>
  </si>
  <si>
    <t>DM-7/TR-2 35-22-M00053_955269731_955269731</t>
  </si>
  <si>
    <t>25.01.2022 15:50:11</t>
  </si>
  <si>
    <t>25.01.2022 18:34:13</t>
  </si>
  <si>
    <t>09.01.2022 08:58:58</t>
  </si>
  <si>
    <t>09.01.2022 09:00:58</t>
  </si>
  <si>
    <t>ÜZÜMLÜ AYSAN BEY TR-3 45-73-M00605_45-73-M00605_2352775</t>
  </si>
  <si>
    <t>22.01.2022 14:23:32</t>
  </si>
  <si>
    <t>22.01.2022 15:33:38</t>
  </si>
  <si>
    <t>K-1411 35-04-K01411_99322328_99322328</t>
  </si>
  <si>
    <t>26.01.2022 16:01:33</t>
  </si>
  <si>
    <t>26.01.2022 21:07:25</t>
  </si>
  <si>
    <t>14.01.2022 10:20:56</t>
  </si>
  <si>
    <t>14.01.2022 14:39:32</t>
  </si>
  <si>
    <t>ARMUTLU DM-2/TR-26 35-27-L00349_B_65514220_65514220</t>
  </si>
  <si>
    <t>06.01.2022 12:05:00</t>
  </si>
  <si>
    <t>06.01.2022 13:08:04</t>
  </si>
  <si>
    <t>DM-2/3 ESKİ ANIT YANI 35-18-L00581_950461295_950461295</t>
  </si>
  <si>
    <t>20.01.2022 09:23:43</t>
  </si>
  <si>
    <t>20.01.2022 11:14:00</t>
  </si>
  <si>
    <t>BÜYÜKBELEN KÖK 45-80-M00066_ÇULLU GÖRECE ENH M03_72191842</t>
  </si>
  <si>
    <t>01.01.2022 07:43:53</t>
  </si>
  <si>
    <t>01.01.2022 08:56:30</t>
  </si>
  <si>
    <t>TUZÇULLU TR-1 35-28-M00420_B_56359000_56359000</t>
  </si>
  <si>
    <t>08.01.2022 16:01:29</t>
  </si>
  <si>
    <t>08.01.2022 17:24:14</t>
  </si>
  <si>
    <t>TR-23 35-17-M00023_950302544_950302544</t>
  </si>
  <si>
    <t>25.01.2022 14:48:27</t>
  </si>
  <si>
    <t>25.01.2022 15:12:13</t>
  </si>
  <si>
    <t>SELENDİ TR-10 45-81-M00010_945625965_945625965</t>
  </si>
  <si>
    <t>14.01.2022 11:53:06</t>
  </si>
  <si>
    <t>14.01.2022 14:06:10</t>
  </si>
  <si>
    <t>TR-50 35-27-M00050_35-27-M00050_2367811</t>
  </si>
  <si>
    <t>07.01.2022 14:48:48</t>
  </si>
  <si>
    <t>07.01.2022 15:55:28</t>
  </si>
  <si>
    <t>05.01.2022 12:54:37</t>
  </si>
  <si>
    <t>05.01.2022 14:04:16</t>
  </si>
  <si>
    <t>ÖREN TR-4 35-31-L00558_956571403_956571403</t>
  </si>
  <si>
    <t>13.01.2022 11:22:06</t>
  </si>
  <si>
    <t>13.01.2022 14:06:47</t>
  </si>
  <si>
    <t>M-1539 35-01-M01539_M-2030 M05_42918287</t>
  </si>
  <si>
    <t>27.01.2022 09:23:39</t>
  </si>
  <si>
    <t>27.01.2022 10:50:04</t>
  </si>
  <si>
    <t>08.01.2022 12:59:13</t>
  </si>
  <si>
    <t>08.01.2022 13:16:43</t>
  </si>
  <si>
    <t>HALİLLER DAVULCULAR TR-11 35-31-L00192_47867602_56392736_56392736</t>
  </si>
  <si>
    <t>25.01.2022 12:27:03</t>
  </si>
  <si>
    <t>17.01.2022 09:14:00</t>
  </si>
  <si>
    <t>17.01.2022 10:26:45</t>
  </si>
  <si>
    <t>ÇELTİKÇİ TR-1 35-16-M00076_C_56399381_56399381</t>
  </si>
  <si>
    <t>15.01.2022 07:07:45</t>
  </si>
  <si>
    <t>15.01.2022 12:25:11</t>
  </si>
  <si>
    <t>K-4967 BUSİNESS TURİZM ÖZEL TR 35-01-K04967Ö_912697859_912697859</t>
  </si>
  <si>
    <t>25.01.2022 07:55:23</t>
  </si>
  <si>
    <t>25.01.2022 13:27:49</t>
  </si>
  <si>
    <t>K-4001 35-01-K04001_DAĞITIM TRAFOSU K-4001 K02_65818786</t>
  </si>
  <si>
    <t>02.01.2022 14:22:25</t>
  </si>
  <si>
    <t>02.01.2022 15:59:44</t>
  </si>
  <si>
    <t>PAYAMLI M-15 35-25-M00180_7335900_56378083_56378083</t>
  </si>
  <si>
    <t>08.01.2022 17:37:00</t>
  </si>
  <si>
    <t>08.01.2022 19:03:56</t>
  </si>
  <si>
    <t>27.01.2022 14:55:48</t>
  </si>
  <si>
    <t>27.01.2022 19:05:16</t>
  </si>
  <si>
    <t>KOLDERE TR-6 45-80-M00054_KOLDERE TR-8 M04_72196823</t>
  </si>
  <si>
    <t>11.01.2022 08:59:40</t>
  </si>
  <si>
    <t>11.01.2022 09:37:38</t>
  </si>
  <si>
    <t>TR-32 35-13-L00032_A_56356113_56356113</t>
  </si>
  <si>
    <t>09.01.2022 13:35:29</t>
  </si>
  <si>
    <t>09.01.2022 14:12:17</t>
  </si>
  <si>
    <t>BEYAZKENT SİTESİ 35-30-M00343_955306546_955306546</t>
  </si>
  <si>
    <t>15.01.2022 09:14:05</t>
  </si>
  <si>
    <t>15.01.2022 10:20:18</t>
  </si>
  <si>
    <t>K-4567 35-02-K04567_B_56363126_56363126</t>
  </si>
  <si>
    <t>02.01.2022 12:06:10</t>
  </si>
  <si>
    <t>02.01.2022 19:53:12</t>
  </si>
  <si>
    <t>TR-97 MENTEŞ YOLU 35-19-L00097_956662878_956662878</t>
  </si>
  <si>
    <t>31.01.2022 12:43:01</t>
  </si>
  <si>
    <t>31.01.2022 15:02:31</t>
  </si>
  <si>
    <t>K-1863 35-09-K01863_B b1b_5863318</t>
  </si>
  <si>
    <t>17.01.2022 13:50:30</t>
  </si>
  <si>
    <t>17.01.2022 17:00:59</t>
  </si>
  <si>
    <t>K-444 35-02-K00444_TRAFO K01_2065921</t>
  </si>
  <si>
    <t>04.01.2022 12:48:37</t>
  </si>
  <si>
    <t>04.01.2022 13:10:19</t>
  </si>
  <si>
    <t>TR-36 45-77-L00036_945488059_945488059</t>
  </si>
  <si>
    <t>19.01.2022 11:29:45</t>
  </si>
  <si>
    <t>19.01.2022 13:01:01</t>
  </si>
  <si>
    <t>EYKO TR-2 35-30-M00028_966360649_966360649</t>
  </si>
  <si>
    <t>01.01.2022 15:00:13</t>
  </si>
  <si>
    <t>K-4968 YILKANUR İNŞAAT ÖZEL TR 35-02-K04968Ö_ H_80471504</t>
  </si>
  <si>
    <t>31.01.2022 09:37:50</t>
  </si>
  <si>
    <t>31.01.2022 13:01:41</t>
  </si>
  <si>
    <t>K-3601 35-01-K03601_35-01-K03601_2369125</t>
  </si>
  <si>
    <t>25.01.2022 19:31:18</t>
  </si>
  <si>
    <t>25.01.2022 22:09:32</t>
  </si>
  <si>
    <t>L-270 35-18-L00270_950429696_950429696</t>
  </si>
  <si>
    <t>09.01.2022 19:01:40</t>
  </si>
  <si>
    <t>09.01.2022 23:36:00</t>
  </si>
  <si>
    <t>16.01.2022 10:44:45</t>
  </si>
  <si>
    <t>16.01.2022 14:48:24</t>
  </si>
  <si>
    <t>TİRE DM-2 35-29-M00002_DM-1 GİRİŞ M20_2060783</t>
  </si>
  <si>
    <t>30.01.2022 07:35:00</t>
  </si>
  <si>
    <t>YILMAZ TR-2 45-78-L00202_49329519_56392073_56392073</t>
  </si>
  <si>
    <t>22.01.2022 10:08:42</t>
  </si>
  <si>
    <t>22.01.2022 11:18:58</t>
  </si>
  <si>
    <t>MURADİYE DM-5/6-A 45-71-M00643_DM-5/6-C M05_2077876</t>
  </si>
  <si>
    <t>23.01.2022 10:45:17</t>
  </si>
  <si>
    <t>23.01.2022 11:32:36</t>
  </si>
  <si>
    <t>K-3313 35-09-K03313_H h1b_5872332</t>
  </si>
  <si>
    <t>24.01.2022 09:29:07</t>
  </si>
  <si>
    <t>24.01.2022 16:31:33</t>
  </si>
  <si>
    <t>MORDOĞAN TR-41 35-21-L00164_953368866_953368866</t>
  </si>
  <si>
    <t>16.01.2022 10:01:39</t>
  </si>
  <si>
    <t>16.01.2022 11:07:14</t>
  </si>
  <si>
    <t>M-254 35-09-M00254_97706871_97706871</t>
  </si>
  <si>
    <t>17.01.2022 10:00:19</t>
  </si>
  <si>
    <t>17.01.2022 16:17:37</t>
  </si>
  <si>
    <t>M-30 35-02-M00030_M-33 M05_2309667</t>
  </si>
  <si>
    <t>31.01.2022 11:00:00</t>
  </si>
  <si>
    <t>31.01.2022 11:51:23</t>
  </si>
  <si>
    <t>M-1193 35-02-M01193_A_56379315_56379315</t>
  </si>
  <si>
    <t>28.01.2022 15:39:21</t>
  </si>
  <si>
    <t>28.01.2022 16:46:48</t>
  </si>
  <si>
    <t>YENİKENT TR-1 35-16-M00026_A_56395762_56395762</t>
  </si>
  <si>
    <t>12.01.2022 13:36:57</t>
  </si>
  <si>
    <t>12.01.2022 19:25:57</t>
  </si>
  <si>
    <t>ÇIRPI TR-1/2 35-20-M00002_955198262_955198262</t>
  </si>
  <si>
    <t>07.01.2022 10:19:00</t>
  </si>
  <si>
    <t>18.01.2022 22:50:20</t>
  </si>
  <si>
    <t>K-1636 35-01-K01636_M_56383619_56383619</t>
  </si>
  <si>
    <t>29.01.2022 13:28:45</t>
  </si>
  <si>
    <t>29.01.2022 14:57:53</t>
  </si>
  <si>
    <t>AMBARSEKİ KÖYÜ TR-1 35-21-L00105_DIREK TIPI TRAFO HUCRESI H01_2085813</t>
  </si>
  <si>
    <t>16.01.2022 17:06:31</t>
  </si>
  <si>
    <t>16.01.2022 20:54:26</t>
  </si>
  <si>
    <t>21.01.2022 09:17:00</t>
  </si>
  <si>
    <t>21.01.2022 13:52:14</t>
  </si>
  <si>
    <t>M-1076 35-02-M01076_913435723_913435723</t>
  </si>
  <si>
    <t>17.01.2022 14:40:41</t>
  </si>
  <si>
    <t>17.01.2022 20:45:05</t>
  </si>
  <si>
    <t>21.01.2022 22:54:07</t>
  </si>
  <si>
    <t>22.01.2022 00:52:48</t>
  </si>
  <si>
    <t>MUSAHOCA TR-1 45-76-L00118_C_56387032_56387032</t>
  </si>
  <si>
    <t>11.01.2022 11:01:08</t>
  </si>
  <si>
    <t>11.01.2022 11:31:51</t>
  </si>
  <si>
    <t>ATAKÖY TR-1 35-22-M00190_955270591_955270591</t>
  </si>
  <si>
    <t>28.01.2022 16:30:00</t>
  </si>
  <si>
    <t>28.01.2022 17:37:21</t>
  </si>
  <si>
    <t>ULUKENT DM-5 35-28-M00005_ULUKENT DM-5/11 M02_66504063</t>
  </si>
  <si>
    <t>24.01.2022 22:06:25</t>
  </si>
  <si>
    <t>16.01.2022 11:18:46</t>
  </si>
  <si>
    <t>16.01.2022 14:52:35</t>
  </si>
  <si>
    <t>L-289 DEMET AKBAĞ TRAFO 35-18-L00289_950462417_950462417</t>
  </si>
  <si>
    <t>01.01.2022 11:16:22</t>
  </si>
  <si>
    <t>01.01.2022 12:37:12</t>
  </si>
  <si>
    <t>MURADİYE DM-5/10 45-71-M00775_DM-5/9A M07_2307012</t>
  </si>
  <si>
    <t>21.01.2022 21:38:10</t>
  </si>
  <si>
    <t>22.01.2022 01:56:02</t>
  </si>
  <si>
    <t>TR-109 ZEYTİNALANI 35-19-L00109_956696061_956696061</t>
  </si>
  <si>
    <t>06.01.2022 09:53:28</t>
  </si>
  <si>
    <t>06.01.2022 18:15:10</t>
  </si>
  <si>
    <t>24.01.2022 21:25:02</t>
  </si>
  <si>
    <t>24.01.2022 22:59:09</t>
  </si>
  <si>
    <t>SOMA A SANTRALİ İM/DM 45-82-A00001_DENİŞ-1 M11_2324953</t>
  </si>
  <si>
    <t>01.01.2022 11:03:00</t>
  </si>
  <si>
    <t>01.01.2022 11:26:00</t>
  </si>
  <si>
    <t>SİNANCILAR KÖYÜ TR-2 35-27-L00260_915931990_915931990</t>
  </si>
  <si>
    <t>06.01.2022 10:29:45</t>
  </si>
  <si>
    <t>06.01.2022 12:48:39</t>
  </si>
  <si>
    <t>ULUCAK DM-2/1 35-27-M00335_B_56366607_56366607</t>
  </si>
  <si>
    <t>04.01.2022 14:42:23</t>
  </si>
  <si>
    <t>04.01.2022 17:06:32</t>
  </si>
  <si>
    <t>AYRANCILAR DM-5 35-26-M00807_DEMİRCİ M03_2336122</t>
  </si>
  <si>
    <t>14.01.2022 09:10:25</t>
  </si>
  <si>
    <t>14.01.2022 18:25:53</t>
  </si>
  <si>
    <t>DM-5/19 35-26-M00815__56360093_56360093</t>
  </si>
  <si>
    <t>11.01.2022 11:28:24</t>
  </si>
  <si>
    <t>11.01.2022 13:36:19</t>
  </si>
  <si>
    <t>24.01.2022 16:31:50</t>
  </si>
  <si>
    <t>24.01.2022 17:08:05</t>
  </si>
  <si>
    <t>BOZKÖY-1 35-26-M00480_956611478_956611478</t>
  </si>
  <si>
    <t>20.01.2022 17:54:51</t>
  </si>
  <si>
    <t>20.01.2022 21:07:13</t>
  </si>
  <si>
    <t>20.01.2022 09:45:51</t>
  </si>
  <si>
    <t>20.01.2022 16:54:00</t>
  </si>
  <si>
    <t>ILICA GIS TM 35-07-A00002_ILICA-7 K07_2313370</t>
  </si>
  <si>
    <t>08.01.2022 11:59:55</t>
  </si>
  <si>
    <t>08.01.2022 13:55:00</t>
  </si>
  <si>
    <t>K-4768 35-03-K04768_910263750_910263750</t>
  </si>
  <si>
    <t>13.01.2022 15:35:38</t>
  </si>
  <si>
    <t>13.01.2022 16:58:16</t>
  </si>
  <si>
    <t>27.01.2022 11:43:33</t>
  </si>
  <si>
    <t>27.01.2022 12:55:52</t>
  </si>
  <si>
    <t>KOYUNDERE TR-6 35-28-M00158_KOYUNDERE TR-11 M07_78958349</t>
  </si>
  <si>
    <t>14.01.2022 09:48:13</t>
  </si>
  <si>
    <t>14.01.2022 11:29:36</t>
  </si>
  <si>
    <t>SÜTÇÜLER TR-1 35-27-M00408_914415885_914415885</t>
  </si>
  <si>
    <t>26.01.2022 16:44:32</t>
  </si>
  <si>
    <t>26.01.2022 19:42:54</t>
  </si>
  <si>
    <t>M-845 35-09-M00845_35-09-M00845_2358663</t>
  </si>
  <si>
    <t>13.01.2022 10:00:30</t>
  </si>
  <si>
    <t>13.01.2022 12:49:00</t>
  </si>
  <si>
    <t>20.01.2022 11:08:20</t>
  </si>
  <si>
    <t>20.01.2022 17:53:26</t>
  </si>
  <si>
    <t>M-2955(YATIRIM REZERVE) 35-01-M02955_C_56374450_56374450</t>
  </si>
  <si>
    <t>21.01.2022 09:36:43</t>
  </si>
  <si>
    <t>21.01.2022 16:53:28</t>
  </si>
  <si>
    <t>26.01.2022 13:12:44</t>
  </si>
  <si>
    <t>26.01.2022 15:35:22</t>
  </si>
  <si>
    <t>14.01.2022 11:28:10</t>
  </si>
  <si>
    <t>14.01.2022 13:34:22</t>
  </si>
  <si>
    <t>GEDİK TR-3 35-31-L00132_956591226_956591226</t>
  </si>
  <si>
    <t>10.01.2022 10:49:08</t>
  </si>
  <si>
    <t>10.01.2022 11:51:58</t>
  </si>
  <si>
    <t>K-84 35-02-K00084_A_56362332_56362332</t>
  </si>
  <si>
    <t>03.01.2022 11:20:08</t>
  </si>
  <si>
    <t>03.01.2022 17:52:28</t>
  </si>
  <si>
    <t>İBRAHİM DEMİRDEN TR-2 45-71-M00968_45-71-M00968_2369196</t>
  </si>
  <si>
    <t>14.01.2022 08:22:50</t>
  </si>
  <si>
    <t>14.01.2022 11:24:13</t>
  </si>
  <si>
    <t>K-4412 35-01-K04412_K-1205 K01_65825939</t>
  </si>
  <si>
    <t>23.01.2022 18:27:29</t>
  </si>
  <si>
    <t>23.01.2022 19:00:00</t>
  </si>
  <si>
    <t>K-848 35-04-K00848_35-04-K00848_2376416</t>
  </si>
  <si>
    <t>22.01.2022 19:53:54</t>
  </si>
  <si>
    <t>22.01.2022 21:51:19</t>
  </si>
  <si>
    <t>DM-3 (TR-16) 35-15-M00016_DONANIMLI YEDEK M07_67054190</t>
  </si>
  <si>
    <t>15.01.2022 09:41:46</t>
  </si>
  <si>
    <t>L-346 MANİSA BURCU SİTESİ 35-18-L00346_9533041_56357302_56357302</t>
  </si>
  <si>
    <t>12.01.2022 15:25:31</t>
  </si>
  <si>
    <t>12.01.2022 21:57:13</t>
  </si>
  <si>
    <t>ALAŞEHİR TM 45-73-A00001_ALAŞEHİR ŞEHİR-1 M16_2058695</t>
  </si>
  <si>
    <t>26.01.2022 15:23:36</t>
  </si>
  <si>
    <t>26.01.2022 15:40:00</t>
  </si>
  <si>
    <t>TR-100 TARIMSAL SULAMA 45-80-M01100_45-80-M01100_2373346</t>
  </si>
  <si>
    <t>18.01.2022 12:39:48</t>
  </si>
  <si>
    <t>18.01.2022 13:46:40</t>
  </si>
  <si>
    <t>ÇANDARLI TR-6 35-30-M00006_A_56363058_56363058</t>
  </si>
  <si>
    <t>14.01.2022 13:31:41</t>
  </si>
  <si>
    <t>11.01.2022 19:17:04</t>
  </si>
  <si>
    <t>11.01.2022 20:43:23</t>
  </si>
  <si>
    <t>01.01.2022 09:07:50</t>
  </si>
  <si>
    <t>01.01.2022 09:17:36</t>
  </si>
  <si>
    <t>ÜNİVERSİTE TM 35-02-A00008_PINARBAŞI-2 M24_2310715</t>
  </si>
  <si>
    <t>31.01.2022 09:24:25</t>
  </si>
  <si>
    <t>31.01.2022 11:05:05</t>
  </si>
  <si>
    <t>26.01.2022 10:40:23</t>
  </si>
  <si>
    <t>26.01.2022 12:59:44</t>
  </si>
  <si>
    <t>GÖKÇEKÖY FATİH MAH.TR-2 45-80-L00179_A_56402290_56402290</t>
  </si>
  <si>
    <t>17.01.2022 09:02:42</t>
  </si>
  <si>
    <t>17.01.2022 10:18:56</t>
  </si>
  <si>
    <t>TR-37/A 45-77-L00095_D d1b_42438251</t>
  </si>
  <si>
    <t>09.01.2022 11:26:20</t>
  </si>
  <si>
    <t>09.01.2022 13:01:15</t>
  </si>
  <si>
    <t>OKLUİSA KÖK 45-81-M00046_HatBaşıAyırıcı_73063133 M04_73063133</t>
  </si>
  <si>
    <t>14.01.2022 15:23:52</t>
  </si>
  <si>
    <t>14.01.2022 15:24:22</t>
  </si>
  <si>
    <t>YEŞİLKAVAK TR-2 45-78-M00716_953283485_953283485</t>
  </si>
  <si>
    <t>31.01.2022 14:13:12</t>
  </si>
  <si>
    <t>31.01.2022 16:42:06</t>
  </si>
  <si>
    <t>MORDOĞAN KÖYÜ TR-1 35-21-L00136_966222022_966222022</t>
  </si>
  <si>
    <t>09.01.2022 10:29:50</t>
  </si>
  <si>
    <t>09.01.2022 10:56:13</t>
  </si>
  <si>
    <t>MENEMEN DM-7/16 35-28-L00089_DAĞITIM TRAFO MENEMEN DM-7/16 L03_66687340</t>
  </si>
  <si>
    <t>23.01.2022 12:44:22</t>
  </si>
  <si>
    <t>23.01.2022 13:31:08</t>
  </si>
  <si>
    <t>K-1793 35-01-K01793_B B2_5859519</t>
  </si>
  <si>
    <t>20.01.2022 14:24:40</t>
  </si>
  <si>
    <t>20.01.2022 18:43:42</t>
  </si>
  <si>
    <t>RAMİZ IŞIK TARIMSAL SULAMA 45-76-L00016_A_56385230_56385230</t>
  </si>
  <si>
    <t>12.01.2022 19:41:16</t>
  </si>
  <si>
    <t>12.01.2022 22:54:29</t>
  </si>
  <si>
    <t>GÖLCÜKLER TR-3 35-22-M00869__79465665_79465665</t>
  </si>
  <si>
    <t>23.01.2022 11:44:33</t>
  </si>
  <si>
    <t>23.01.2022 12:08:26</t>
  </si>
  <si>
    <t>28.01.2022 09:33:41</t>
  </si>
  <si>
    <t>28.01.2022 18:29:44</t>
  </si>
  <si>
    <t>L-440 35-18-L00440_950457677_950457677</t>
  </si>
  <si>
    <t>19.01.2022 18:49:00</t>
  </si>
  <si>
    <t>19.01.2022 20:14:34</t>
  </si>
  <si>
    <t>12.01.2022 18:52:04</t>
  </si>
  <si>
    <t>12.01.2022 20:15:57</t>
  </si>
  <si>
    <t>28.01.2022 09:53:45</t>
  </si>
  <si>
    <t>28.01.2022 17:37:26</t>
  </si>
  <si>
    <t>K-3628 35-01-K03628_35-01-K03628_2348599</t>
  </si>
  <si>
    <t>31.01.2022 19:05:04</t>
  </si>
  <si>
    <t>31.01.2022 21:43:21</t>
  </si>
  <si>
    <t>L-295 35-18-L00295_6197188_56370179_56370179</t>
  </si>
  <si>
    <t>12.01.2022 08:36:46</t>
  </si>
  <si>
    <t>12.01.2022 10:46:42</t>
  </si>
  <si>
    <t>AHMETLİ TR-25 45-84-L00025_955185640_955185640</t>
  </si>
  <si>
    <t>17.01.2022 11:50:01</t>
  </si>
  <si>
    <t>17.01.2022 12:25:56</t>
  </si>
  <si>
    <t>30.01.2022 10:57:43</t>
  </si>
  <si>
    <t>30.01.2022 17:34:12</t>
  </si>
  <si>
    <t>M-189 35-02-M00189_B B4_5811300</t>
  </si>
  <si>
    <t>14.01.2022 13:02:05</t>
  </si>
  <si>
    <t>AVŞAR TR-1 45-83-L00340_915787194_915787194</t>
  </si>
  <si>
    <t>12.01.2022 09:05:20</t>
  </si>
  <si>
    <t>12.01.2022 10:12:06</t>
  </si>
  <si>
    <t>15.01.2022 14:01:00</t>
  </si>
  <si>
    <t>15.01.2022 17:46:37</t>
  </si>
  <si>
    <t>HELVACI DM-2 35-17-M00359_AVEA MOBİL M02_66476611</t>
  </si>
  <si>
    <t>15.01.2022 16:11:29</t>
  </si>
  <si>
    <t>15.01.2022 16:17:51</t>
  </si>
  <si>
    <t>ASARLIK TR-24 35-28-M00597_8418658 D1_5794511</t>
  </si>
  <si>
    <t>13.01.2022 09:15:02</t>
  </si>
  <si>
    <t>13.01.2022 13:11:39</t>
  </si>
  <si>
    <t>13.01.2022 19:33:00</t>
  </si>
  <si>
    <t>13.01.2022 21:25:20</t>
  </si>
  <si>
    <t>15.01.2022 15:29:11</t>
  </si>
  <si>
    <t>15.01.2022 17:28:56</t>
  </si>
  <si>
    <t>30.01.2022 18:16:34</t>
  </si>
  <si>
    <t>30.01.2022 19:45:46</t>
  </si>
  <si>
    <t>KELLETEPE KÖK 35-31-L00035_ŞEMSİLER TR-1 L04_72230944</t>
  </si>
  <si>
    <t>08.01.2022 09:21:57</t>
  </si>
  <si>
    <t>08.01.2022 17:27:58</t>
  </si>
  <si>
    <t>MENEMEN TR-32 35-28-L00032_953379465_953379465</t>
  </si>
  <si>
    <t>08.01.2022 18:16:09</t>
  </si>
  <si>
    <t>08.01.2022 19:52:14</t>
  </si>
  <si>
    <t>L-121 ESENEVLER 35-14-L00121_956634560_956634560</t>
  </si>
  <si>
    <t>27.01.2022 14:56:22</t>
  </si>
  <si>
    <t>27.01.2022 15:50:54</t>
  </si>
  <si>
    <t>L-300 DM 35-18-L00300_950449129_950449129</t>
  </si>
  <si>
    <t>13.01.2022 12:29:14</t>
  </si>
  <si>
    <t>13.01.2022 19:07:41</t>
  </si>
  <si>
    <t>22.01.2022 10:42:03</t>
  </si>
  <si>
    <t>22.01.2022 11:05:23</t>
  </si>
  <si>
    <t>K-81 35-01-K00081_915150754_915150754</t>
  </si>
  <si>
    <t>11.01.2022 08:33:21</t>
  </si>
  <si>
    <t>11.01.2022 09:36:50</t>
  </si>
  <si>
    <t>L-226 ARITMA 35-18-L00226_35-18-L00226_2349328</t>
  </si>
  <si>
    <t>30.01.2022 21:23:41</t>
  </si>
  <si>
    <t>30.01.2022 22:15:29</t>
  </si>
  <si>
    <t>ÇINARLIKUYU KÖK 45-71-M00188_CEZAEVİ M03_72248778</t>
  </si>
  <si>
    <t>21.01.2022 20:28:21</t>
  </si>
  <si>
    <t>ZEYTİNLER TR-2 35-19-M00401_9528410_56354929_56354929</t>
  </si>
  <si>
    <t>18.01.2022 16:10:56</t>
  </si>
  <si>
    <t>18.01.2022 17:28:02</t>
  </si>
  <si>
    <t>13.01.2022 11:41:42</t>
  </si>
  <si>
    <t>13.01.2022 13:20:59</t>
  </si>
  <si>
    <t>04.01.2022 01:54:08</t>
  </si>
  <si>
    <t>04.01.2022 03:03:32</t>
  </si>
  <si>
    <t>TR-27/A 45-77-L00013__75407053_75407053</t>
  </si>
  <si>
    <t>01.01.2022 16:53:56</t>
  </si>
  <si>
    <t>01.01.2022 17:35:01</t>
  </si>
  <si>
    <t>DM-3/TR-10 35-13-L00053_915041556_915041556</t>
  </si>
  <si>
    <t>12.01.2022 06:34:53</t>
  </si>
  <si>
    <t>12.01.2022 13:46:05</t>
  </si>
  <si>
    <t>ARSLANLAR TM 35-26-A00004_TORBALI M20_2307690</t>
  </si>
  <si>
    <t>20.01.2022 11:20:04</t>
  </si>
  <si>
    <t>TR-1/85 45-83-M00085_48104459_56385910_56385910</t>
  </si>
  <si>
    <t>28.01.2022 08:35:00</t>
  </si>
  <si>
    <t>28.01.2022 10:06:23</t>
  </si>
  <si>
    <t>TR-32 35-30-L00032_A_56365528_56365528</t>
  </si>
  <si>
    <t>29.01.2022 11:23:00</t>
  </si>
  <si>
    <t>29.01.2022 12:41:09</t>
  </si>
  <si>
    <t>ZEYTİNOVA TR-3 35-20-L00309_953010576_953010576</t>
  </si>
  <si>
    <t>01.01.2022 18:07:08</t>
  </si>
  <si>
    <t>01.01.2022 21:54:13</t>
  </si>
  <si>
    <t>YUNTDAĞ KÖK 35-16-M00010_EĞRİGÖL-BOZKÖY M03_72050937</t>
  </si>
  <si>
    <t>12.01.2022 14:28:00</t>
  </si>
  <si>
    <t>GÜMÜLDÜR M-26 35-25-M00026_955262016_955262016</t>
  </si>
  <si>
    <t>11.01.2022 09:55:00</t>
  </si>
  <si>
    <t>11.01.2022 14:18:00</t>
  </si>
  <si>
    <t>L-36 35-14-L00036__60983177_60983177</t>
  </si>
  <si>
    <t>06.01.2022 12:57:40</t>
  </si>
  <si>
    <t>06.01.2022 14:53:33</t>
  </si>
  <si>
    <t>AKKEÇİLİ TR-4 45-73-M00424_45-73-M00424_2352327</t>
  </si>
  <si>
    <t>07.01.2022 12:23:28</t>
  </si>
  <si>
    <t>07.01.2022 13:18:35</t>
  </si>
  <si>
    <t>M-2552 35-09-M02552_C_56378566_56378566</t>
  </si>
  <si>
    <t>24.01.2022 22:43:54</t>
  </si>
  <si>
    <t>25.01.2022 06:23:38</t>
  </si>
  <si>
    <t>K-732 35-01-K00732_910510569_910510569</t>
  </si>
  <si>
    <t>23.01.2022 13:59:36</t>
  </si>
  <si>
    <t>23.01.2022 19:09:16</t>
  </si>
  <si>
    <t>K-1266 35-07-K01266_35-07-K01266_2356879</t>
  </si>
  <si>
    <t>27.01.2022 10:52:17</t>
  </si>
  <si>
    <t>27.01.2022 11:27:59</t>
  </si>
  <si>
    <t>YANIKKÖY TR-1 35-28-M00215_35-28-M00215_2363565</t>
  </si>
  <si>
    <t>06.01.2022 09:12:06</t>
  </si>
  <si>
    <t>06.01.2022 17:34:58</t>
  </si>
  <si>
    <t>TR-49 35-15-M00049_950402666_950402666</t>
  </si>
  <si>
    <t>25.01.2022 09:11:00</t>
  </si>
  <si>
    <t>25.01.2022 09:51:51</t>
  </si>
  <si>
    <t>L-426 ESKİ GARAJ 35-18-L00426_35-18-L00426_66340330</t>
  </si>
  <si>
    <t>25.01.2022 13:16:00</t>
  </si>
  <si>
    <t>25.01.2022 14:54:01</t>
  </si>
  <si>
    <t>TR-33 35-26-M00033_7581923_56358610_56358610</t>
  </si>
  <si>
    <t>22.01.2022 12:03:54</t>
  </si>
  <si>
    <t>22.01.2022 13:11:54</t>
  </si>
  <si>
    <t>ZEYTİNOVA TR-2 35-20-L00308_6519847_56376809_56376809</t>
  </si>
  <si>
    <t>24.01.2022 12:26:00</t>
  </si>
  <si>
    <t>24.01.2022 13:36:55</t>
  </si>
  <si>
    <t>TR-28 GÖLCÜKLER 35-22-M00028_35-22-M00028_2358719</t>
  </si>
  <si>
    <t>07.01.2022 09:48:46</t>
  </si>
  <si>
    <t>07.01.2022 10:13:41</t>
  </si>
  <si>
    <t>02.01.2022 12:16:40</t>
  </si>
  <si>
    <t>02.01.2022 13:03:59</t>
  </si>
  <si>
    <t>TR-33 35-26-M00033_7163846_56358611_56358611</t>
  </si>
  <si>
    <t>08.01.2022 15:32:48</t>
  </si>
  <si>
    <t>K-903 35-02-K00903_99240333_99240333</t>
  </si>
  <si>
    <t>17.01.2022 14:39:39</t>
  </si>
  <si>
    <t>17.01.2022 19:41:45</t>
  </si>
  <si>
    <t>M-3390(YATIRIM REZERVE) 35-03-M03390_910158609_910158609</t>
  </si>
  <si>
    <t>26.01.2022 02:19:59</t>
  </si>
  <si>
    <t>26.01.2022 03:04:59</t>
  </si>
  <si>
    <t>GÜMÜLDÜR DM-4 35-25-M00053_35-25-M00053_72085274</t>
  </si>
  <si>
    <t>01.01.2022 22:51:55</t>
  </si>
  <si>
    <t>01.01.2022 23:14:15</t>
  </si>
  <si>
    <t>12.01.2022 09:40:52</t>
  </si>
  <si>
    <t>12.01.2022 13:01:08</t>
  </si>
  <si>
    <t>29.01.2022 08:45:18</t>
  </si>
  <si>
    <t>29.01.2022 09:46:26</t>
  </si>
  <si>
    <t>L-90 RAINBOW DM 35-18-L00090_ÇEVREYOLU L-97 L-96 L-95 L-93 L01_2096229</t>
  </si>
  <si>
    <t>31.01.2022 22:01:46</t>
  </si>
  <si>
    <t>31.01.2022 22:20:00</t>
  </si>
  <si>
    <t>L-309 35-18-L00309_950462118_950462118</t>
  </si>
  <si>
    <t>17.01.2022 18:41:04</t>
  </si>
  <si>
    <t>17.01.2022 22:52:46</t>
  </si>
  <si>
    <t>EBSO TM 35-09-A00001_HatBaşıAyırıcı_53137917 M08_53137917</t>
  </si>
  <si>
    <t>12.01.2022 10:04:49</t>
  </si>
  <si>
    <t>12.01.2022 12:08:39</t>
  </si>
  <si>
    <t>22.01.2022 13:14:23</t>
  </si>
  <si>
    <t>22.01.2022 15:29:10</t>
  </si>
  <si>
    <t>İLMAKSAN 1 ÖZEL TR 35-26-M00930Ö_ M03_2306868</t>
  </si>
  <si>
    <t>06.01.2022 14:25:00</t>
  </si>
  <si>
    <t>06.01.2022 15:01:49</t>
  </si>
  <si>
    <t>12.01.2022 16:38:57</t>
  </si>
  <si>
    <t>12.01.2022 18:31:58</t>
  </si>
  <si>
    <t>18.01.2022 16:03:56</t>
  </si>
  <si>
    <t>18.01.2022 16:07:21</t>
  </si>
  <si>
    <t>K-2425 35-04-K02425_35-04-K02425_2352274</t>
  </si>
  <si>
    <t>18.01.2022 22:54:42</t>
  </si>
  <si>
    <t>18.01.2022 23:31:32</t>
  </si>
  <si>
    <t>KARABURUN MERKEZ DM 35-21-L00002_KARABURUN TR-4/18 İSKELE L04_72170454</t>
  </si>
  <si>
    <t>15.01.2022 07:36:37</t>
  </si>
  <si>
    <t>15.01.2022 10:20:02</t>
  </si>
  <si>
    <t>SEYREKLİ TR-1 35-15-L00441_D_56370345_56370345</t>
  </si>
  <si>
    <t>13.01.2022 10:25:28</t>
  </si>
  <si>
    <t>13.01.2022 11:37:09</t>
  </si>
  <si>
    <t>TEKELLER KÖYÜ TR-1 45-71-M01268_953218953_953218953</t>
  </si>
  <si>
    <t>16.01.2022 15:10:41</t>
  </si>
  <si>
    <t>16.01.2022 17:06:25</t>
  </si>
  <si>
    <t>M-2900 35-03-M02900_95000518013_95000518013</t>
  </si>
  <si>
    <t>30.01.2022 16:41:20</t>
  </si>
  <si>
    <t>30.01.2022 21:08:36</t>
  </si>
  <si>
    <t>K-3874 35-01-K03874_911665763_911665763</t>
  </si>
  <si>
    <t>21.01.2022 07:02:55</t>
  </si>
  <si>
    <t>21.01.2022 10:36:57</t>
  </si>
  <si>
    <t>ÇİFTLİK İM 35-18-A00003_TURSİTE L14_2307810</t>
  </si>
  <si>
    <t>14.01.2022 09:23:19</t>
  </si>
  <si>
    <t>14.01.2022 10:01:45</t>
  </si>
  <si>
    <t>YELKİ TR-13 (M-2424) 35-10-M02424_98174440_98174440</t>
  </si>
  <si>
    <t>16.01.2022 16:04:36</t>
  </si>
  <si>
    <t>16.01.2022 17:09:17</t>
  </si>
  <si>
    <t>SÜTÇÜLER TR-2 35-27-M00406_914048262_914048262</t>
  </si>
  <si>
    <t>17.01.2022 11:49:50</t>
  </si>
  <si>
    <t>17.01.2022 14:32:16</t>
  </si>
  <si>
    <t>YENİ LİMAN TR-1 35-21-L00050_A_56406702_56406702</t>
  </si>
  <si>
    <t>12.01.2022 17:25:00</t>
  </si>
  <si>
    <t>12.01.2022 17:40:26</t>
  </si>
  <si>
    <t>11.01.2022 16:58:11</t>
  </si>
  <si>
    <t>11.01.2022 16:58:51</t>
  </si>
  <si>
    <t>ULUKENT DM-1/4 35-28-M00065_DAĞITIM TRAFO ULUKENT DM-1/4 M04_66557590</t>
  </si>
  <si>
    <t>09.01.2022 01:07:13</t>
  </si>
  <si>
    <t>09.01.2022 02:10:47</t>
  </si>
  <si>
    <t>TR-2/113 45-83-L00113_955148575_955148575</t>
  </si>
  <si>
    <t>03.01.2022 14:51:00</t>
  </si>
  <si>
    <t>03.01.2022 15:32:07</t>
  </si>
  <si>
    <t>TR-2/55 45-72-L00055_45-72-L00055_2371494</t>
  </si>
  <si>
    <t>04.01.2022 09:36:03</t>
  </si>
  <si>
    <t>04.01.2022 13:42:50</t>
  </si>
  <si>
    <t>K-724 35-01-K00724_912418432_912418432</t>
  </si>
  <si>
    <t>15.01.2022 17:07:45</t>
  </si>
  <si>
    <t>15.01.2022 18:51:08</t>
  </si>
  <si>
    <t>27.01.2022 01:34:42</t>
  </si>
  <si>
    <t>27.01.2022 03:09:58</t>
  </si>
  <si>
    <t>AHMETBEYLER DM 35-16-M00154_PAŞAKÖY (ARAPLIOVASI) GES DM M03_82985721</t>
  </si>
  <si>
    <t>12.01.2022 22:39:51</t>
  </si>
  <si>
    <t>12.01.2022 22:41:00</t>
  </si>
  <si>
    <t>DELEMENLER ORTAHAN TR-1 45-73-M00724_945644778_945644778</t>
  </si>
  <si>
    <t>30.01.2022 19:07:45</t>
  </si>
  <si>
    <t>30.01.2022 21:09:36</t>
  </si>
  <si>
    <t>08.01.2022 10:08:25</t>
  </si>
  <si>
    <t>08.01.2022 14:00:23</t>
  </si>
  <si>
    <t>TR-47 35-15-M00047_35-15-M00047_66570299</t>
  </si>
  <si>
    <t>04.01.2022 13:30:59</t>
  </si>
  <si>
    <t>04.01.2022 14:56:42</t>
  </si>
  <si>
    <t>ÇAMAVLU TR-2 35-16-M00124_35-16-M00124_2351670</t>
  </si>
  <si>
    <t>13.01.2022 11:25:40</t>
  </si>
  <si>
    <t>13.01.2022 12:06:59</t>
  </si>
  <si>
    <t>POYRACIK TR-6 35-24-L00223_955216871_955216871</t>
  </si>
  <si>
    <t>21.01.2022 13:20:19</t>
  </si>
  <si>
    <t>21.01.2022 14:57:00</t>
  </si>
  <si>
    <t>06.01.2022 09:39:55</t>
  </si>
  <si>
    <t>06.01.2022 09:40:37</t>
  </si>
  <si>
    <t>YENİŞAKRAN TR-5 35-17-M00205_950309100_950309100</t>
  </si>
  <si>
    <t>01.01.2022 18:37:08</t>
  </si>
  <si>
    <t>01.01.2022 21:43:17</t>
  </si>
  <si>
    <t>ZEYTİNKÖY TR-4 35-13-L00068_DIREK TIPI TRAFO HUCRESI H01_2042163</t>
  </si>
  <si>
    <t>24.01.2022 19:20:46</t>
  </si>
  <si>
    <t>24.01.2022 21:08:26</t>
  </si>
  <si>
    <t>25.01.2022 08:43:34</t>
  </si>
  <si>
    <t>25.01.2022 10:42:20</t>
  </si>
  <si>
    <t>05.01.2022 18:55:42</t>
  </si>
  <si>
    <t>05.01.2022 22:46:13</t>
  </si>
  <si>
    <t>MENEMEN TR-81 35-28-M00681_D_56366511_56366511</t>
  </si>
  <si>
    <t>25.01.2022 10:54:00</t>
  </si>
  <si>
    <t>25.01.2022 18:05:00</t>
  </si>
  <si>
    <t>TR-93 MELTEM SİTESİ 35-19-L00093_12409713_56354570_56354570</t>
  </si>
  <si>
    <t>13.01.2022 13:42:43</t>
  </si>
  <si>
    <t>14.01.2022 02:31:17</t>
  </si>
  <si>
    <t>GÜMÜŞÇAY KÖK 45-73-M00477_SULAMA ÇIKIŞI M05_2056801</t>
  </si>
  <si>
    <t>28.01.2022 09:10:08</t>
  </si>
  <si>
    <t>28.01.2022 12:54:56</t>
  </si>
  <si>
    <t>K-4226 35-08-K04226_F f1b_5825797</t>
  </si>
  <si>
    <t>29.01.2022 10:30:19</t>
  </si>
  <si>
    <t>29.01.2022 13:08:52</t>
  </si>
  <si>
    <t>M-1544 35-01-M01544_910913381_910913381</t>
  </si>
  <si>
    <t>05.01.2022 13:29:37</t>
  </si>
  <si>
    <t>05.01.2022 15:06:18</t>
  </si>
  <si>
    <t>TR-2/102-1 45-83-L00310_955142318_955142318</t>
  </si>
  <si>
    <t>29.01.2022 16:41:27</t>
  </si>
  <si>
    <t>29.01.2022 17:15:22</t>
  </si>
  <si>
    <t>08.01.2022 13:52:37</t>
  </si>
  <si>
    <t>08.01.2022 14:43:17</t>
  </si>
  <si>
    <t>KEMİKLİDERE KÖK 45-80-M00108_KAPAKLI DM  GİRİŞ M04_2086357</t>
  </si>
  <si>
    <t>21.01.2022 21:25:44</t>
  </si>
  <si>
    <t>21.01.2022 21:27:16</t>
  </si>
  <si>
    <t>DM02/TR21 (YILDIRIM BEYAZİD OKULU)) 45-73-M00025_F_56407190_56407190</t>
  </si>
  <si>
    <t>09.01.2022 15:14:18</t>
  </si>
  <si>
    <t>09.01.2022 15:52:40</t>
  </si>
  <si>
    <t>TR-112 35-15-M00112_950366749_950366749</t>
  </si>
  <si>
    <t>22.01.2022 11:21:41</t>
  </si>
  <si>
    <t>22.01.2022 13:13:56</t>
  </si>
  <si>
    <t>ÇAYBAŞI DM-1/19 35-26-M00182_ M10_2038795</t>
  </si>
  <si>
    <t>04.01.2022 19:25:00</t>
  </si>
  <si>
    <t>04.01.2022 19:51:51</t>
  </si>
  <si>
    <t>MORDOĞAN TR-3 35-21-L00141_953365463_953365463</t>
  </si>
  <si>
    <t>27.01.2022 19:15:43</t>
  </si>
  <si>
    <t>27.01.2022 19:52:26</t>
  </si>
  <si>
    <t>24.01.2022 09:11:36</t>
  </si>
  <si>
    <t>24.01.2022 17:20:27</t>
  </si>
  <si>
    <t>L-20 DÖRT YOL KAVŞAĞI 35-14-L00020_AKARCA L05_82817174</t>
  </si>
  <si>
    <t>08.01.2022 18:17:36</t>
  </si>
  <si>
    <t>08.01.2022 20:45:50</t>
  </si>
  <si>
    <t>SUDELİĞİ KÖK 45-72-L00111_DİNGİLLER ÇIKIŞI L03_66544615</t>
  </si>
  <si>
    <t>25.01.2022 14:39:59</t>
  </si>
  <si>
    <t>25.01.2022 15:50:48</t>
  </si>
  <si>
    <t>ÇUKURALTI M-14 35-25-M00060_955266905_955266905</t>
  </si>
  <si>
    <t>03.01.2022 18:16:54</t>
  </si>
  <si>
    <t>03.01.2022 20:59:25</t>
  </si>
  <si>
    <t>K-3008 35-07-K03008_913246772_913246772</t>
  </si>
  <si>
    <t>26.01.2022 14:27:28</t>
  </si>
  <si>
    <t>26.01.2022 18:01:43</t>
  </si>
  <si>
    <t>27.01.2022 14:06:51</t>
  </si>
  <si>
    <t>27.01.2022 14:53:14</t>
  </si>
  <si>
    <t>05.01.2022 09:05:41</t>
  </si>
  <si>
    <t>05.01.2022 17:20:16</t>
  </si>
  <si>
    <t>L-55 ÖZMET 35-14-L00055_956645759_956645759</t>
  </si>
  <si>
    <t>01.01.2022 14:16:00</t>
  </si>
  <si>
    <t>01.01.2022 19:00:53</t>
  </si>
  <si>
    <t>28.01.2022 14:20:00</t>
  </si>
  <si>
    <t>28.01.2022 21:25:46</t>
  </si>
  <si>
    <t>M-2538 35-02-M02538_F_56363124_56363124</t>
  </si>
  <si>
    <t>24.01.2022 22:43:52</t>
  </si>
  <si>
    <t>24.01.2022 23:59:53</t>
  </si>
  <si>
    <t>DOĞANBEY M-101 35-14-M00101_DIREK TIPI TRAFO HUCRESI H01_2126971</t>
  </si>
  <si>
    <t>23.01.2022 16:43:04</t>
  </si>
  <si>
    <t>23.01.2022 19:30:12</t>
  </si>
  <si>
    <t>16.01.2022 19:33:36</t>
  </si>
  <si>
    <t>16.01.2022 21:41:33</t>
  </si>
  <si>
    <t>TR-71 ÖZYURT 35-19-L00071_10972025_56354943_56354943</t>
  </si>
  <si>
    <t>10.01.2022 18:33:57</t>
  </si>
  <si>
    <t>10.01.2022 18:56:58</t>
  </si>
  <si>
    <t>DM01-TR06 35-27-M00006_A A03b_66372094</t>
  </si>
  <si>
    <t>14.01.2022 19:32:38</t>
  </si>
  <si>
    <t>14.01.2022 20:57:13</t>
  </si>
  <si>
    <t>ARPASEKİ TR-1 35-24-M00092_955221164_955221164</t>
  </si>
  <si>
    <t>12.01.2022 15:01:38</t>
  </si>
  <si>
    <t>12.01.2022 17:28:19</t>
  </si>
  <si>
    <t>L-401 ALTINYUNUS DM 35-18-L00401_950457584_950457584</t>
  </si>
  <si>
    <t>23.01.2022 16:37:00</t>
  </si>
  <si>
    <t>23.01.2022 17:31:00</t>
  </si>
  <si>
    <t>01.01.2022 08:21:00</t>
  </si>
  <si>
    <t>01.01.2022 09:16:39</t>
  </si>
  <si>
    <t>16.01.2022 20:22:52</t>
  </si>
  <si>
    <t>16.01.2022 22:07:52</t>
  </si>
  <si>
    <t>21.01.2022 19:03:41</t>
  </si>
  <si>
    <t>21.01.2022 22:08:41</t>
  </si>
  <si>
    <t>DERBENT TR-5 45-83-L00410_955160558_955160558</t>
  </si>
  <si>
    <t>10.01.2022 17:56:14</t>
  </si>
  <si>
    <t>10.01.2022 21:36:40</t>
  </si>
  <si>
    <t>BURUNCUK TR-1 35-28-M00331_B_65502192_65502192</t>
  </si>
  <si>
    <t>06.01.2022 18:49:42</t>
  </si>
  <si>
    <t>06.01.2022 20:42:02</t>
  </si>
  <si>
    <t>ADİLOBA TR-1 45-80-M00178_956533757_956533757</t>
  </si>
  <si>
    <t>26.01.2022 19:54:13</t>
  </si>
  <si>
    <t>26.01.2022 20:50:47</t>
  </si>
  <si>
    <t>BAĞARASI TR-10 KÖK 35-23-M00179_YENİBAĞARASI M05_72143180</t>
  </si>
  <si>
    <t>05.01.2022 16:17:54</t>
  </si>
  <si>
    <t>05.01.2022 16:40:27</t>
  </si>
  <si>
    <t>L-193 ESENEVLER 35-18-L00193_950443186_950443186</t>
  </si>
  <si>
    <t>28.01.2022 17:26:00</t>
  </si>
  <si>
    <t>28.01.2022 21:03:19</t>
  </si>
  <si>
    <t>K-4282 35-09-K04282_E_56365234_56365234</t>
  </si>
  <si>
    <t>07.01.2022 18:46:14</t>
  </si>
  <si>
    <t>07.01.2022 20:15:00</t>
  </si>
  <si>
    <t>26.01.2022 19:20:07</t>
  </si>
  <si>
    <t>26.01.2022 21:43:17</t>
  </si>
  <si>
    <t>TR-330 35-19-L00369_956677248_956677248</t>
  </si>
  <si>
    <t>05.01.2022 17:03:11</t>
  </si>
  <si>
    <t>05.01.2022 22:18:49</t>
  </si>
  <si>
    <t>25.01.2022 10:21:46</t>
  </si>
  <si>
    <t>25.01.2022 15:15:28</t>
  </si>
  <si>
    <t>K-910 35-07-K00910_DIREK TIPI TRAFO HUCRESI H01_2072585</t>
  </si>
  <si>
    <t>07.01.2022 20:33:00</t>
  </si>
  <si>
    <t>07.01.2022 21:27:52</t>
  </si>
  <si>
    <t>L-109 BEYLER KÖYÜ 35-14-L00109_956643829_956643829</t>
  </si>
  <si>
    <t>31.01.2022 13:44:41</t>
  </si>
  <si>
    <t>31.01.2022 16:07:55</t>
  </si>
  <si>
    <t>K-2550 35-01-K02550__79863908_79863908</t>
  </si>
  <si>
    <t>25.01.2022 19:24:31</t>
  </si>
  <si>
    <t>25.01.2022 22:19:23</t>
  </si>
  <si>
    <t>19.01.2022 12:21:40</t>
  </si>
  <si>
    <t>19.01.2022 13:04:33</t>
  </si>
  <si>
    <t>26.01.2022 20:27:39</t>
  </si>
  <si>
    <t>27.01.2022 02:18:59</t>
  </si>
  <si>
    <t>ALAŞEHİR TR-24 45-73-M00024_45-73-M00024_79700138</t>
  </si>
  <si>
    <t>22.01.2022 18:02:07</t>
  </si>
  <si>
    <t>22.01.2022 20:01:35</t>
  </si>
  <si>
    <t>AŞAĞICUMA DM 35-16-M00103_TERZİHALİLLER M03_72040415</t>
  </si>
  <si>
    <t>11.01.2022 18:12:04</t>
  </si>
  <si>
    <t>11.01.2022 19:18:27</t>
  </si>
  <si>
    <t>BEYOBA TR-5 45-72-M00423_DIREK TIPI TRAFO HUCRESI H01_2111046</t>
  </si>
  <si>
    <t>12.01.2022 12:06:17</t>
  </si>
  <si>
    <t>12.01.2022 17:10:11</t>
  </si>
  <si>
    <t>K-4555 35-02-K04555_99432388_99432388</t>
  </si>
  <si>
    <t>09.01.2022 21:13:18</t>
  </si>
  <si>
    <t>09.01.2022 22:06:47</t>
  </si>
  <si>
    <t>30.01.2022 09:47:00</t>
  </si>
  <si>
    <t>30.01.2022 11:22:00</t>
  </si>
  <si>
    <t>DURASILLI TR-5 45-78-M01116_95000152397_95000152397</t>
  </si>
  <si>
    <t>11.01.2022 20:10:35</t>
  </si>
  <si>
    <t>11.01.2022 21:00:56</t>
  </si>
  <si>
    <t>KOZLUCA TR1 35-16-M00149_953325691_953325691</t>
  </si>
  <si>
    <t>13.01.2022 15:37:39</t>
  </si>
  <si>
    <t>13.01.2022 23:23:44</t>
  </si>
  <si>
    <t>MENEMEN TR-81 35-28-L00081_35-28-L00081_66740740</t>
  </si>
  <si>
    <t>14.01.2022 10:44:00</t>
  </si>
  <si>
    <t>14.01.2022 17:07:00</t>
  </si>
  <si>
    <t>DM-2/1 35-29-M00092_950342370_950342370</t>
  </si>
  <si>
    <t>02.01.2022 14:15:08</t>
  </si>
  <si>
    <t>02.01.2022 14:57:06</t>
  </si>
  <si>
    <t>26.01.2022 03:42:22</t>
  </si>
  <si>
    <t>26.01.2022 05:44:29</t>
  </si>
  <si>
    <t>14.01.2022 00:15:21</t>
  </si>
  <si>
    <t>14.01.2022 01:30:51</t>
  </si>
  <si>
    <t>M-1608 35-09-M01608_913300007_913300007</t>
  </si>
  <si>
    <t>06.01.2022 19:37:33</t>
  </si>
  <si>
    <t>06.01.2022 22:06:49</t>
  </si>
  <si>
    <t>26.01.2022 18:15:48</t>
  </si>
  <si>
    <t>26.01.2022 20:01:45</t>
  </si>
  <si>
    <t>TR-136 TORASAN 35-19-L00136_9154197_56392109_56392109</t>
  </si>
  <si>
    <t>13.01.2022 14:48:05</t>
  </si>
  <si>
    <t>13.01.2022 20:03:12</t>
  </si>
  <si>
    <t>ALAŞEHİR TR-6 45-73-M00006_945673260_945673260</t>
  </si>
  <si>
    <t>11.01.2022 13:15:39</t>
  </si>
  <si>
    <t>11.01.2022 15:41:51</t>
  </si>
  <si>
    <t>SANDAL TR-3 45-77-M00010_B_56392369_56392369</t>
  </si>
  <si>
    <t>02.01.2022 10:32:56</t>
  </si>
  <si>
    <t>02.01.2022 12:21:52</t>
  </si>
  <si>
    <t>MURADİYE TR-10 45-71-M02143_953221637_953221637</t>
  </si>
  <si>
    <t>20.01.2022 19:09:00</t>
  </si>
  <si>
    <t>20.01.2022 20:39:47</t>
  </si>
  <si>
    <t>DEREKÖY KÖK 45-82-M00153_IŞIKLAR-2 GİRİŞ M09_73816058</t>
  </si>
  <si>
    <t>23.01.2022 16:04:03</t>
  </si>
  <si>
    <t>23.01.2022 17:26:01</t>
  </si>
  <si>
    <t>SOMA TR-1 45-82-M00001_945536720_945536720</t>
  </si>
  <si>
    <t>15.01.2022 23:38:45</t>
  </si>
  <si>
    <t>16.01.2022 01:01:57</t>
  </si>
  <si>
    <t>K-3184 35-04-K03184_C K3184C3B_5779215</t>
  </si>
  <si>
    <t>16.01.2022 21:09:26</t>
  </si>
  <si>
    <t>16.01.2022 21:42:52</t>
  </si>
  <si>
    <t>03.01.2022 09:54:21</t>
  </si>
  <si>
    <t>03.01.2022 17:29:39</t>
  </si>
  <si>
    <t>25.01.2022 22:07:49</t>
  </si>
  <si>
    <t>26.01.2022 02:38:59</t>
  </si>
  <si>
    <t>K-18 35-04-K00018_H K18H2B_5831437</t>
  </si>
  <si>
    <t>14.01.2022 07:25:42</t>
  </si>
  <si>
    <t>14.01.2022 15:47:07</t>
  </si>
  <si>
    <t>K-1708 35-01-K01708_A_56373610_56373610</t>
  </si>
  <si>
    <t>25.01.2022 09:04:17</t>
  </si>
  <si>
    <t>25.01.2022 11:17:43</t>
  </si>
  <si>
    <t>TR-106 ZEYTİNALANI 35-19-L00106_956693716_956693716</t>
  </si>
  <si>
    <t>25.01.2022 19:48:26</t>
  </si>
  <si>
    <t>25.01.2022 21:14:43</t>
  </si>
  <si>
    <t>KABAZLI TR-1 45-78-M00677_49289923_56407706_56407706</t>
  </si>
  <si>
    <t>17.01.2022 17:12:19</t>
  </si>
  <si>
    <t>17.01.2022 18:23:37</t>
  </si>
  <si>
    <t>TR-67 45-78-M00067_953248342_953248342</t>
  </si>
  <si>
    <t>18.01.2022 14:48:52</t>
  </si>
  <si>
    <t>18.01.2022 15:50:47</t>
  </si>
  <si>
    <t>27.01.2022 19:53:42</t>
  </si>
  <si>
    <t>27.01.2022 20:55:27</t>
  </si>
  <si>
    <t>PAYAMLI M-27 (SAKIZAĞACI KÖK) 35-25-M00188_M-26/M-28/DERYA SİTESİ M02_72070682</t>
  </si>
  <si>
    <t>07.01.2022 16:11:44</t>
  </si>
  <si>
    <t>07.01.2022 17:23:24</t>
  </si>
  <si>
    <t>15.01.2022 18:01:24</t>
  </si>
  <si>
    <t>15.01.2022 23:07:46</t>
  </si>
  <si>
    <t>21.01.2022 09:12:00</t>
  </si>
  <si>
    <t>KİBAR KÖYÜ TR-2 35-31-L00313_35-31-L00313_2364981</t>
  </si>
  <si>
    <t>25.01.2022 11:07:58</t>
  </si>
  <si>
    <t>25.01.2022 14:03:23</t>
  </si>
  <si>
    <t>14.01.2022 00:56:30</t>
  </si>
  <si>
    <t>K-4410 35-01-K04410_910649412_910649412</t>
  </si>
  <si>
    <t>21.01.2022 17:01:46</t>
  </si>
  <si>
    <t>21.01.2022 19:26:48</t>
  </si>
  <si>
    <t>13.01.2022 17:15:47</t>
  </si>
  <si>
    <t>13.01.2022 17:20:02</t>
  </si>
  <si>
    <t>YEŞİLOVA TR-1 45-78-M01058_49347103_56387750_56387750</t>
  </si>
  <si>
    <t>10.01.2022 16:36:00</t>
  </si>
  <si>
    <t>10.01.2022 19:21:41</t>
  </si>
  <si>
    <t>HALİL DEDEOĞLU SULAMA GRUBU TR 35-27-M00511_A_56382112_56382112</t>
  </si>
  <si>
    <t>01.01.2022 13:03:47</t>
  </si>
  <si>
    <t>01.01.2022 15:07:53</t>
  </si>
  <si>
    <t>BÜYÜKSÜMBÜLLER KÖK-TAŞOCAĞI PRİMER ÖLÇÜ 45-71-M00815_BÜYÜKSÜMBÜLLER TAŞ OCAĞI M03_72256067</t>
  </si>
  <si>
    <t>02.01.2022 07:57:48</t>
  </si>
  <si>
    <t>02.01.2022 10:20:55</t>
  </si>
  <si>
    <t>TR-2/2 45-83-L00002_ORKA L02_72143549</t>
  </si>
  <si>
    <t>10.01.2022 23:36:13</t>
  </si>
  <si>
    <t>11.01.2022 01:38:12</t>
  </si>
  <si>
    <t>K-1406 35-01-K01406_R_56381096_56381096</t>
  </si>
  <si>
    <t>27.01.2022 18:08:34</t>
  </si>
  <si>
    <t>27.01.2022 18:54:15</t>
  </si>
  <si>
    <t>K-210 35-07-K00210_35-07-K00210_49912380</t>
  </si>
  <si>
    <t>06.01.2022 15:38:08</t>
  </si>
  <si>
    <t>06.01.2022 16:47:57</t>
  </si>
  <si>
    <t>20.01.2022 12:40:24</t>
  </si>
  <si>
    <t>20.01.2022 19:28:55</t>
  </si>
  <si>
    <t>13.01.2022 09:15:00</t>
  </si>
  <si>
    <t>13.01.2022 10:44:00</t>
  </si>
  <si>
    <t>L-200 35-18-L00200_7981703_56370844_56370844</t>
  </si>
  <si>
    <t>20.01.2022 10:30:00</t>
  </si>
  <si>
    <t>20.01.2022 11:22:00</t>
  </si>
  <si>
    <t>02.01.2022 16:21:52</t>
  </si>
  <si>
    <t>02.01.2022 16:53:41</t>
  </si>
  <si>
    <t>10.01.2022 08:20:16</t>
  </si>
  <si>
    <t>10.01.2022 13:34:08</t>
  </si>
  <si>
    <t>AVDAN TR-1 45-82-M00230_945535436_945535436</t>
  </si>
  <si>
    <t>03.01.2022 17:47:20</t>
  </si>
  <si>
    <t>03.01.2022 19:59:31</t>
  </si>
  <si>
    <t>KÖSELER TR-1 35-24-M00100_955227460_955227460</t>
  </si>
  <si>
    <t>22.01.2022 14:34:59</t>
  </si>
  <si>
    <t>22.01.2022 17:37:06</t>
  </si>
  <si>
    <t>19.01.2022 10:41:05</t>
  </si>
  <si>
    <t>19.01.2022 10:41:35</t>
  </si>
  <si>
    <t>17.01.2022 14:04:51</t>
  </si>
  <si>
    <t>17.01.2022 14:36:47</t>
  </si>
  <si>
    <t>K-4341 35-01-K04341_A 3A_5859559</t>
  </si>
  <si>
    <t>25.01.2022 18:49:28</t>
  </si>
  <si>
    <t>25.01.2022 20:16:57</t>
  </si>
  <si>
    <t>KOYUNDERE TR-15 35-28-M00159_953374433_953374433</t>
  </si>
  <si>
    <t>27.01.2022 15:26:12</t>
  </si>
  <si>
    <t>27.01.2022 21:15:39</t>
  </si>
  <si>
    <t>12.01.2022 01:35:19</t>
  </si>
  <si>
    <t>12.01.2022 02:22:55</t>
  </si>
  <si>
    <t>M-1544 35-01-M01544_B_56381481_56381481</t>
  </si>
  <si>
    <t>26.01.2022 23:31:05</t>
  </si>
  <si>
    <t>27.01.2022 02:28:36</t>
  </si>
  <si>
    <t>M-2898 35-02-M02898_99594297_99594297</t>
  </si>
  <si>
    <t>12.01.2022 22:05:08</t>
  </si>
  <si>
    <t>12.01.2022 23:54:49</t>
  </si>
  <si>
    <t>21.01.2022 12:09:04</t>
  </si>
  <si>
    <t>21.01.2022 12:09:34</t>
  </si>
  <si>
    <t>26.01.2022 09:05:28</t>
  </si>
  <si>
    <t>26.01.2022 16:49:57</t>
  </si>
  <si>
    <t>KINIK TR 20 35-24-L00020_B_56367791_56367791</t>
  </si>
  <si>
    <t>04.01.2022 10:41:00</t>
  </si>
  <si>
    <t>04.01.2022 12:29:46</t>
  </si>
  <si>
    <t>ORUÇLAR TR-1 35-16-M00093_953325146_953325146</t>
  </si>
  <si>
    <t>13.01.2022 22:22:00</t>
  </si>
  <si>
    <t>14.01.2022 05:21:44</t>
  </si>
  <si>
    <t>TR-1/77 45-72-M00077_956504723_956504723</t>
  </si>
  <si>
    <t>19.01.2022 16:16:28</t>
  </si>
  <si>
    <t>19.01.2022 17:29:40</t>
  </si>
  <si>
    <t>KASAPLI TR-3 45-73-M00261_B_56391292_56391292</t>
  </si>
  <si>
    <t>24.01.2022 17:39:22</t>
  </si>
  <si>
    <t>24.01.2022 19:32:52</t>
  </si>
  <si>
    <t>28.01.2022 22:04:36</t>
  </si>
  <si>
    <t>28.01.2022 23:57:34</t>
  </si>
  <si>
    <t>15.01.2022 15:52:41</t>
  </si>
  <si>
    <t>15.01.2022 16:34:20</t>
  </si>
  <si>
    <t>10.01.2022 05:55:09</t>
  </si>
  <si>
    <t>10.01.2022 08:37:39</t>
  </si>
  <si>
    <t>TAYTAN OFİS KÖK 45-78-M00314_DEMİRKÖPRÜ DM-2 ÇIKIŞI (DEMİRKÖPRÜ-2) M06_60669745</t>
  </si>
  <si>
    <t>08.01.2022 08:47:17</t>
  </si>
  <si>
    <t>08.01.2022 08:47:47</t>
  </si>
  <si>
    <t>TR-7/B 45-77-L00353_A a1b_42438018</t>
  </si>
  <si>
    <t>30.01.2022 13:47:52</t>
  </si>
  <si>
    <t>30.01.2022 14:20:01</t>
  </si>
  <si>
    <t>KUŞLUK TR-1 45-75-M00181_A_56384629_56384629</t>
  </si>
  <si>
    <t>13.01.2022 13:00:00</t>
  </si>
  <si>
    <t>13.01.2022 13:58:23</t>
  </si>
  <si>
    <t>GÜLBAHÇE TR-1 45-71-M00184_ÜÇPINAR DM M02_72255574</t>
  </si>
  <si>
    <t>26.01.2022 09:35:31</t>
  </si>
  <si>
    <t>26.01.2022 17:21:37</t>
  </si>
  <si>
    <t>02.01.2022 00:58:09</t>
  </si>
  <si>
    <t>02.01.2022 01:49:18</t>
  </si>
  <si>
    <t>DM-3/28(ALAN SK. TR) 45-71-M00082_953210552_953210552</t>
  </si>
  <si>
    <t>20.01.2022 18:08:00</t>
  </si>
  <si>
    <t>21.01.2022 00:36:44</t>
  </si>
  <si>
    <t>MENEMEN TR-85 35-28-L00085_953383665_953383665</t>
  </si>
  <si>
    <t>03.01.2022 08:40:00</t>
  </si>
  <si>
    <t>03.01.2022 09:06:22</t>
  </si>
  <si>
    <t>BOZYAKA TM 35-01-A00007_BOZYAKA-5 K17_2314208</t>
  </si>
  <si>
    <t>08.01.2022 20:35:18</t>
  </si>
  <si>
    <t>08.01.2022 20:50:00</t>
  </si>
  <si>
    <t>12.01.2022 16:33:23</t>
  </si>
  <si>
    <t>12.01.2022 17:01:20</t>
  </si>
  <si>
    <t>M-1826 35-02-M01826_E_56373983_56373983</t>
  </si>
  <si>
    <t>26.01.2022 15:17:26</t>
  </si>
  <si>
    <t>26.01.2022 17:45:47</t>
  </si>
  <si>
    <t>18.01.2022 12:22:37</t>
  </si>
  <si>
    <t>18.01.2022 15:49:59</t>
  </si>
  <si>
    <t>DM-13/05 45-71-M00340_953210090_953210090</t>
  </si>
  <si>
    <t>07.01.2022 14:23:56</t>
  </si>
  <si>
    <t>07.01.2022 17:03:02</t>
  </si>
  <si>
    <t>TR-61 45-78-M00061_953258079_953258079</t>
  </si>
  <si>
    <t>05.01.2022 14:59:46</t>
  </si>
  <si>
    <t>05.01.2022 15:45:50</t>
  </si>
  <si>
    <t>30.01.2022 11:18:16</t>
  </si>
  <si>
    <t>30.01.2022 13:46:55</t>
  </si>
  <si>
    <t>22.01.2022 10:05:41</t>
  </si>
  <si>
    <t>22.01.2022 11:14:48</t>
  </si>
  <si>
    <t>K-3488 35-04-K03488_912410801_912410801</t>
  </si>
  <si>
    <t>27.01.2022 20:35:26</t>
  </si>
  <si>
    <t>27.01.2022 22:36:58</t>
  </si>
  <si>
    <t>KÜÇÜKBAHÇE KÖYÜ TR-1 35-21-L00085_953363662_953363662</t>
  </si>
  <si>
    <t>20.01.2022 14:07:56</t>
  </si>
  <si>
    <t>20.01.2022 19:21:37</t>
  </si>
  <si>
    <t>M-1233 35-01-M01233_B_56354891_56354891</t>
  </si>
  <si>
    <t>09.01.2022 19:50:15</t>
  </si>
  <si>
    <t>09.01.2022 21:40:58</t>
  </si>
  <si>
    <t>YEŞİLYURT TR-13 45-73-M00488_945641293_945641293</t>
  </si>
  <si>
    <t>16.01.2022 14:13:14</t>
  </si>
  <si>
    <t>16.01.2022 15:41:56</t>
  </si>
  <si>
    <t>TAŞOKÇULAR TR-1 45-74-M00234_DIREK TIPI TRAFO HUCRESI H01_2058502</t>
  </si>
  <si>
    <t>25.01.2022 09:25:40</t>
  </si>
  <si>
    <t>25.01.2022 16:54:00</t>
  </si>
  <si>
    <t>SÖĞÜTÇÜK TR-1 45-82-M00195_45-82-M00195_2352968</t>
  </si>
  <si>
    <t>12.01.2022 17:28:14</t>
  </si>
  <si>
    <t>13.01.2022 03:00:38</t>
  </si>
  <si>
    <t>09.01.2022 06:17:57</t>
  </si>
  <si>
    <t>09.01.2022 07:40:22</t>
  </si>
  <si>
    <t>11.01.2022 07:28:51</t>
  </si>
  <si>
    <t>11.01.2022 09:45:00</t>
  </si>
  <si>
    <t>15.01.2022 18:38:35</t>
  </si>
  <si>
    <t>15.01.2022 22:47:16</t>
  </si>
  <si>
    <t>K-3183 35-02-K03183_99625815_99625815</t>
  </si>
  <si>
    <t>25.01.2022 06:15:00</t>
  </si>
  <si>
    <t>25.01.2022 08:46:44</t>
  </si>
  <si>
    <t>YUKARI KIZILCA TR-4 35-27-L00406_B_83290450_83290450</t>
  </si>
  <si>
    <t>23.01.2022 15:19:24</t>
  </si>
  <si>
    <t>23.01.2022 19:44:21</t>
  </si>
  <si>
    <t>K-165 35-03-K00165_910168640_910168640</t>
  </si>
  <si>
    <t>19.01.2022 21:39:20</t>
  </si>
  <si>
    <t>20.01.2022 01:51:16</t>
  </si>
  <si>
    <t>31.01.2022 19:45:35</t>
  </si>
  <si>
    <t>31.01.2022 20:26:11</t>
  </si>
  <si>
    <t>AŞAĞI ŞAŞAL TR-1 35-22-M00224_DIREK TIPI TRAFO HUCRESI H01_2125269</t>
  </si>
  <si>
    <t>27.01.2022 09:09:09</t>
  </si>
  <si>
    <t>27.01.2022 18:01:23</t>
  </si>
  <si>
    <t>ARSLANLAR TM 35-26-A00004_KÖYLER-1 L42_2057981</t>
  </si>
  <si>
    <t>16.01.2022 16:11:00</t>
  </si>
  <si>
    <t>16.01.2022 16:15:00</t>
  </si>
  <si>
    <t>M-261 ULAMIŞ 35-14-M00261_956633786_956633786</t>
  </si>
  <si>
    <t>17.01.2022 08:12:12</t>
  </si>
  <si>
    <t>17.01.2022 14:10:22</t>
  </si>
  <si>
    <t>M-2902 35-02-M02902_C_56374113_56374113</t>
  </si>
  <si>
    <t>29.01.2022 12:07:53</t>
  </si>
  <si>
    <t>29.01.2022 15:02:51</t>
  </si>
  <si>
    <t>TR-2/77 45-83-M00772_D D02_65867576</t>
  </si>
  <si>
    <t>21.01.2022 15:59:37</t>
  </si>
  <si>
    <t>21.01.2022 17:21:24</t>
  </si>
  <si>
    <t>AHMET YAR KÖK 35-27-M00067_KLEMSAN KÖK M03_72177223</t>
  </si>
  <si>
    <t>21.01.2022 17:59:00</t>
  </si>
  <si>
    <t>21.01.2022 19:09:13</t>
  </si>
  <si>
    <t>TR-138 35-16-L00138_D_56368965_56368965</t>
  </si>
  <si>
    <t>26.01.2022 00:07:21</t>
  </si>
  <si>
    <t>26.01.2022 01:11:03</t>
  </si>
  <si>
    <t>ULUKENT DM-4/10 35-28-M00032_953382726_953382726</t>
  </si>
  <si>
    <t>22.01.2022 16:47:30</t>
  </si>
  <si>
    <t>22.01.2022 17:59:27</t>
  </si>
  <si>
    <t>K-984 35-07-K00984_B_56382583_56382583</t>
  </si>
  <si>
    <t>12.01.2022 09:47:00</t>
  </si>
  <si>
    <t>12.01.2022 11:36:52</t>
  </si>
  <si>
    <t>TR-146 35-15-M00146_TR-115 - TR-33 M02_66585691</t>
  </si>
  <si>
    <t>29.01.2022 09:11:06</t>
  </si>
  <si>
    <t>29.01.2022 18:57:00</t>
  </si>
  <si>
    <t>TR-1-1/5 CEZAEVİ KABİN 35-20-L00005_955213391_955213391</t>
  </si>
  <si>
    <t>05.01.2022 12:02:05</t>
  </si>
  <si>
    <t>05.01.2022 14:03:55</t>
  </si>
  <si>
    <t>K-1153 35-03-K01153_910206790_910206790</t>
  </si>
  <si>
    <t>09.01.2022 23:54:37</t>
  </si>
  <si>
    <t>10.01.2022 02:00:18</t>
  </si>
  <si>
    <t>SOMA TR-16/6 45-82-M00098_C_56386554_56386554</t>
  </si>
  <si>
    <t>16.01.2022 16:51:27</t>
  </si>
  <si>
    <t>16.01.2022 17:58:08</t>
  </si>
  <si>
    <t>27.01.2022 17:31:32</t>
  </si>
  <si>
    <t>27.01.2022 18:38:49</t>
  </si>
  <si>
    <t>ZEYTİNOVA TR-3 35-20-L00309_955202576_955202576</t>
  </si>
  <si>
    <t>24.01.2022 10:49:29</t>
  </si>
  <si>
    <t>24.01.2022 12:49:52</t>
  </si>
  <si>
    <t>HALİLLER TR-6 SIRIMLI YOLU 35-31-L00233_956581097_956581097</t>
  </si>
  <si>
    <t>20.01.2022 12:23:43</t>
  </si>
  <si>
    <t>20.01.2022 15:37:25</t>
  </si>
  <si>
    <t>13.01.2022 12:14:11</t>
  </si>
  <si>
    <t>13.01.2022 13:00:50</t>
  </si>
  <si>
    <t>L-300 DM 35-18-L00300_L-454 L10_2098712</t>
  </si>
  <si>
    <t>08.01.2022 19:02:46</t>
  </si>
  <si>
    <t>08.01.2022 19:48:00</t>
  </si>
  <si>
    <t>TR-4 35-31-L00004_47996160_56398722_56398722</t>
  </si>
  <si>
    <t>22.01.2022 18:00:47</t>
  </si>
  <si>
    <t>22.01.2022 18:52:31</t>
  </si>
  <si>
    <t>TR-52 35-27-M00052_912165073_912165073</t>
  </si>
  <si>
    <t>15.01.2022 10:00:26</t>
  </si>
  <si>
    <t>15.01.2022 12:09:51</t>
  </si>
  <si>
    <t>08.01.2022 20:06:50</t>
  </si>
  <si>
    <t>08.01.2022 22:48:55</t>
  </si>
  <si>
    <t>HALİMBEY ÇİFTLİĞİ TARIMSAL SULAMA 45-73-M00515_945676239_945676239</t>
  </si>
  <si>
    <t>27.01.2022 14:57:01</t>
  </si>
  <si>
    <t>27.01.2022 16:16:54</t>
  </si>
  <si>
    <t>MORDOĞAN TR-35 35-21-L00147_965433954_965433954</t>
  </si>
  <si>
    <t>11.01.2022 16:24:58</t>
  </si>
  <si>
    <t>11.01.2022 17:52:49</t>
  </si>
  <si>
    <t>20.01.2022 13:31:42</t>
  </si>
  <si>
    <t>20.01.2022 15:02:54</t>
  </si>
  <si>
    <t>05.01.2022 17:11:34</t>
  </si>
  <si>
    <t>05.01.2022 18:51:54</t>
  </si>
  <si>
    <t>SÜLEYMANLI TR-7 45-72-L00305_45-72-L00305_2374633</t>
  </si>
  <si>
    <t>02.01.2022 18:07:28</t>
  </si>
  <si>
    <t>M-1541 35-01-M01541_910671355_910671355</t>
  </si>
  <si>
    <t>31.01.2022 11:27:12</t>
  </si>
  <si>
    <t>31.01.2022 17:29:20</t>
  </si>
  <si>
    <t>L-492 (BALANBAKA-1) 35-18-L00492_950463069_950463069</t>
  </si>
  <si>
    <t>22.01.2022 19:30:28</t>
  </si>
  <si>
    <t>22.01.2022 20:45:25</t>
  </si>
  <si>
    <t>KIRANÇİFTLİK TR-1 45-71-M01489_953232938_953232938</t>
  </si>
  <si>
    <t>05.01.2022 18:03:21</t>
  </si>
  <si>
    <t>05.01.2022 22:58:40</t>
  </si>
  <si>
    <t>GÜLBAHÇE TR-1 45-71-M00184_GÜLBAHÇE TR-2/GÜLBAHÇE TR-3 M04_72255580</t>
  </si>
  <si>
    <t>23.01.2022 09:54:09</t>
  </si>
  <si>
    <t>23.01.2022 18:11:50</t>
  </si>
  <si>
    <t>L-379 35-18-L00379_950465038_950465038</t>
  </si>
  <si>
    <t>15.01.2022 11:05:27</t>
  </si>
  <si>
    <t>15.01.2022 17:47:11</t>
  </si>
  <si>
    <t>20.01.2022 10:09:09</t>
  </si>
  <si>
    <t>20.01.2022 15:31:28</t>
  </si>
  <si>
    <t>L-144 (ANKARALILAR SİTESİ) 35-18-L00144_35-18-L00144_2358730</t>
  </si>
  <si>
    <t>02.01.2022 16:04:00</t>
  </si>
  <si>
    <t>02.01.2022 17:02:40</t>
  </si>
  <si>
    <t>YENİCEKÖY YEŞİLLER TR-2 45-72-L00178_95000498082_95000498082</t>
  </si>
  <si>
    <t>13.01.2022 14:38:34</t>
  </si>
  <si>
    <t>13.01.2022 21:14:18</t>
  </si>
  <si>
    <t>M-1574 35-01-M01574_911570880_911570880</t>
  </si>
  <si>
    <t>17.01.2022 21:39:21</t>
  </si>
  <si>
    <t>17.01.2022 23:55:08</t>
  </si>
  <si>
    <t>L-93 ULAMIŞ MEYDAN 35-14-L00093_956633976_956633976</t>
  </si>
  <si>
    <t>20.01.2022 17:13:34</t>
  </si>
  <si>
    <t>20.01.2022 19:21:32</t>
  </si>
  <si>
    <t>ALAŞEHİR TR-73 45-73-M00073_945669845_945669845</t>
  </si>
  <si>
    <t>05.01.2022 12:03:27</t>
  </si>
  <si>
    <t>05.01.2022 20:36:55</t>
  </si>
  <si>
    <t>TAYTAN TOKİ TR 45-78-M00354_45-78-M00354_2352479</t>
  </si>
  <si>
    <t>02.01.2022 16:30:36</t>
  </si>
  <si>
    <t>02.01.2022 17:55:20</t>
  </si>
  <si>
    <t>18.01.2022 08:41:57</t>
  </si>
  <si>
    <t>18.01.2022 12:20:51</t>
  </si>
  <si>
    <t>K-1976 35-02-K01976_35-02-K01976_2369051</t>
  </si>
  <si>
    <t>15.01.2022 12:24:26</t>
  </si>
  <si>
    <t>15.01.2022 13:31:31</t>
  </si>
  <si>
    <t>K-4153 35-01-K04153_912959071_912959071</t>
  </si>
  <si>
    <t>02.01.2022 11:30:02</t>
  </si>
  <si>
    <t>02.01.2022 14:43:22</t>
  </si>
  <si>
    <t>ÇAKIRBEYLİ TR-2 35-26-M00487_915184685_915184685</t>
  </si>
  <si>
    <t>20.01.2022 12:07:12</t>
  </si>
  <si>
    <t>20.01.2022 15:11:44</t>
  </si>
  <si>
    <t>SANDAL TR-1 KÖK 45-77-M00007_DAĞITIM TRAFOSU M04_2060439</t>
  </si>
  <si>
    <t>02.01.2022 10:49:47</t>
  </si>
  <si>
    <t>02.01.2022 12:40:57</t>
  </si>
  <si>
    <t>K-1040 35-04-K01040_F_56383761_56383761</t>
  </si>
  <si>
    <t>20.01.2022 09:00:00</t>
  </si>
  <si>
    <t>20.01.2022 10:54:07</t>
  </si>
  <si>
    <t>SELİM GES KÖK 35-23-M00319_SELİM GES DM M05_72307545</t>
  </si>
  <si>
    <t>18.01.2022 09:35:00</t>
  </si>
  <si>
    <t>18.01.2022 10:45:07</t>
  </si>
  <si>
    <t>K-162 35-01-K00162_911072431_911072431</t>
  </si>
  <si>
    <t>22.01.2022 13:29:58</t>
  </si>
  <si>
    <t>22.01.2022 16:09:10</t>
  </si>
  <si>
    <t>K-4314 35-09-K04314_97695607_97695607</t>
  </si>
  <si>
    <t>20.01.2022 12:37:42</t>
  </si>
  <si>
    <t>20.01.2022 20:53:04</t>
  </si>
  <si>
    <t>TR-71 45-78-L00071_49415127 tr71/b10b_49409085</t>
  </si>
  <si>
    <t>20.01.2022 15:09:02</t>
  </si>
  <si>
    <t>20.01.2022 16:31:10</t>
  </si>
  <si>
    <t>FAHRİ AYDIN SULAMA GRUBU 35-29-M00389_A_56398406_56398406</t>
  </si>
  <si>
    <t>02.01.2022 09:50:30</t>
  </si>
  <si>
    <t>02.01.2022 10:26:12</t>
  </si>
  <si>
    <t>KAVİPSAN KÖK 35-26-M00621_ENEZ PLASTİK M07_62566292</t>
  </si>
  <si>
    <t>30.01.2022 16:01:17</t>
  </si>
  <si>
    <t>30.01.2022 20:30:22</t>
  </si>
  <si>
    <t>K-3075 35-04-K03075_35-04-K03075_2370449</t>
  </si>
  <si>
    <t>24.01.2022 09:39:53</t>
  </si>
  <si>
    <t>24.01.2022 17:42:58</t>
  </si>
  <si>
    <t>M-2760 35-10-M02760_981656654_981656654</t>
  </si>
  <si>
    <t>19.01.2022 00:00:55</t>
  </si>
  <si>
    <t>19.01.2022 00:34:31</t>
  </si>
  <si>
    <t>M-2866 35-03-M02866_982288216_982288216</t>
  </si>
  <si>
    <t>13.01.2022 16:25:09</t>
  </si>
  <si>
    <t>13.01.2022 17:21:46</t>
  </si>
  <si>
    <t>TR-24 35-16-L00024_93533030_93533030</t>
  </si>
  <si>
    <t>24.01.2022 19:28:35</t>
  </si>
  <si>
    <t>24.01.2022 21:09:52</t>
  </si>
  <si>
    <t>K-4234 35-03-K04234_DAĞITM TRAFOSU K-4234 TR-1 K03_65675846</t>
  </si>
  <si>
    <t>15.01.2022 23:52:56</t>
  </si>
  <si>
    <t>16.01.2022 00:30:28</t>
  </si>
  <si>
    <t>K-4913 35-02-K04913_35-02-K04913_63989645</t>
  </si>
  <si>
    <t>19.01.2022 20:41:13</t>
  </si>
  <si>
    <t>19.01.2022 21:48:57</t>
  </si>
  <si>
    <t>ASARLIK TR-17 35-28-M00173_966530708_966530708</t>
  </si>
  <si>
    <t>25.01.2022 13:03:42</t>
  </si>
  <si>
    <t>25.01.2022 19:02:05</t>
  </si>
  <si>
    <t>İNCECİKLER TR-1 35-16-L00256_93537061_93537061</t>
  </si>
  <si>
    <t>04.01.2022 21:41:30</t>
  </si>
  <si>
    <t>04.01.2022 23:07:13</t>
  </si>
  <si>
    <t>POYRAZ TR-2 45-78-M00654_983789258_983789258</t>
  </si>
  <si>
    <t>12.01.2022 16:38:43</t>
  </si>
  <si>
    <t>12.01.2022 19:58:48</t>
  </si>
  <si>
    <t>ÇANDARLI DM-TR-20 35-30-M00020_972352737_972352737</t>
  </si>
  <si>
    <t>08.01.2022 04:04:47</t>
  </si>
  <si>
    <t>08.01.2022 05:38:41</t>
  </si>
  <si>
    <t>TR-1/77 45-72-M00077_983461123_983461123</t>
  </si>
  <si>
    <t>08.01.2022 03:43:00</t>
  </si>
  <si>
    <t>08.01.2022 04:51:37</t>
  </si>
  <si>
    <t>TR-34 35-26-M00034_965927546_965927546</t>
  </si>
  <si>
    <t>28.01.2022 11:45:31</t>
  </si>
  <si>
    <t>28.01.2022 12:08:07</t>
  </si>
  <si>
    <t>HELVACI TR-7 35-17-M00367_93551132_93551132</t>
  </si>
  <si>
    <t>22.01.2022 17:26:24</t>
  </si>
  <si>
    <t>22.01.2022 18:35:33</t>
  </si>
  <si>
    <t>ÇINAROBA KÖYÜ TR-1 45-80-M00077_93536470_93536470</t>
  </si>
  <si>
    <t>07.01.2022 16:29:20</t>
  </si>
  <si>
    <t>07.01.2022 17:20:59</t>
  </si>
  <si>
    <t>K-235 35-01-K00235_DAĞITIM TRAFO-2 K03_83668154</t>
  </si>
  <si>
    <t>30.01.2022 09:05:00</t>
  </si>
  <si>
    <t>30.01.2022 13:50:23</t>
  </si>
  <si>
    <t>GÜLENYAKA ÇAMLIK MAH.TR-2 45-73-M00513_93540204_93540204</t>
  </si>
  <si>
    <t>04.01.2022 19:05:40</t>
  </si>
  <si>
    <t>04.01.2022 20:56:42</t>
  </si>
  <si>
    <t>TR-1 35-27-M00001_983484869_983484869</t>
  </si>
  <si>
    <t>12.01.2022 11:38:45</t>
  </si>
  <si>
    <t>12.01.2022 14:50:32</t>
  </si>
  <si>
    <t>M-2573 35-01-M02573_M-2573 TR-1 M03_66083557</t>
  </si>
  <si>
    <t>27.01.2022 16:30:07</t>
  </si>
  <si>
    <t>27.01.2022 19:26:31</t>
  </si>
  <si>
    <t>K-1425 35-07-K01425_TRF-1 K03_48414661</t>
  </si>
  <si>
    <t>07.01.2022 09:02:20</t>
  </si>
  <si>
    <t>07.01.2022 14:09:26</t>
  </si>
  <si>
    <t>YENİÇİFTLİK TR-2 35-20-L00400_93537325_93537325</t>
  </si>
  <si>
    <t>03.01.2022 10:48:35</t>
  </si>
  <si>
    <t>03.01.2022 12:22:12</t>
  </si>
  <si>
    <t>VİŞNELİ TR-2 35-27-M00951_982735618_982735618</t>
  </si>
  <si>
    <t>12.01.2022 19:43:27</t>
  </si>
  <si>
    <t>12.01.2022 21:05:31</t>
  </si>
  <si>
    <t>SERİNYAYLA ALABAŞLI TR-1 45-73-M00879_93539567_93539567</t>
  </si>
  <si>
    <t>01.01.2022 19:20:46</t>
  </si>
  <si>
    <t>01.01.2022 21:25:19</t>
  </si>
  <si>
    <t>HAVVANALAR TR-1 45-81-M00202_93561044_93561044</t>
  </si>
  <si>
    <t>25.01.2022 15:59:51</t>
  </si>
  <si>
    <t>25.01.2022 17:32:40</t>
  </si>
  <si>
    <t>ÜÇKONAK TR-5 35-15-L01173_982044831_982044831</t>
  </si>
  <si>
    <t>04.01.2022 18:01:40</t>
  </si>
  <si>
    <t>BURHAN GÖZTEPE TR 45-78-M00746_93535694_93535694</t>
  </si>
  <si>
    <t>01.01.2022 16:03:18</t>
  </si>
  <si>
    <t>01.01.2022 17:26:12</t>
  </si>
  <si>
    <t>TR-59 45-78-M00059_93545188_93545188</t>
  </si>
  <si>
    <t>26.01.2022 12:49:15</t>
  </si>
  <si>
    <t>26.01.2022 15:01:33</t>
  </si>
  <si>
    <t>L-310 35-18-L00310_972215295_972215295</t>
  </si>
  <si>
    <t>16.01.2022 19:50:30</t>
  </si>
  <si>
    <t>16.01.2022 22:57:37</t>
  </si>
  <si>
    <t>TR-8 45-77-L00008_45-77-L00008_82668671</t>
  </si>
  <si>
    <t>16.01.2022 11:33:53</t>
  </si>
  <si>
    <t>16.01.2022 13:02:26</t>
  </si>
  <si>
    <t>DM-5/10 35-26-M00805_93546136_93546136</t>
  </si>
  <si>
    <t>31.01.2022 18:15:04</t>
  </si>
  <si>
    <t>31.01.2022 20:09:47</t>
  </si>
  <si>
    <t>ALAŞEHİR TR-83 45-73-M00083_93542270_93542270</t>
  </si>
  <si>
    <t>31.01.2022 09:50:00</t>
  </si>
  <si>
    <t>31.01.2022 11:01:55</t>
  </si>
  <si>
    <t>DEREKÖY TR-1 35-27-M00966_93545908_93545908</t>
  </si>
  <si>
    <t>25.01.2022 13:24:10</t>
  </si>
  <si>
    <t>25.01.2022 15:42:14</t>
  </si>
  <si>
    <t>11.01.2022 21:00:02</t>
  </si>
  <si>
    <t>11.01.2022 21:10:00</t>
  </si>
  <si>
    <t>YENİ ŞAKRAN M-469 35-17-M00469_93542514_93542514</t>
  </si>
  <si>
    <t>28.01.2022 09:48:18</t>
  </si>
  <si>
    <t>28.01.2022 11:10:34</t>
  </si>
  <si>
    <t>FOÇA TR-4 35-23-L00004_93557228_93557228</t>
  </si>
  <si>
    <t>28.01.2022 08:44:16</t>
  </si>
  <si>
    <t>28.01.2022 09:21:00</t>
  </si>
  <si>
    <t>12.01.2022 09:21:27</t>
  </si>
  <si>
    <t>12.01.2022 10:34:49</t>
  </si>
  <si>
    <t>ASARLIK TR-5 35-28-M00176_93558514_93558514</t>
  </si>
  <si>
    <t>28.01.2022 13:04:44</t>
  </si>
  <si>
    <t>28.01.2022 14:02:39</t>
  </si>
  <si>
    <t>TR-18 (M-718) 35-30-M00718_983485683_983485683</t>
  </si>
  <si>
    <t>22.01.2022 17:31:14</t>
  </si>
  <si>
    <t>22.01.2022 22:51:28</t>
  </si>
  <si>
    <t>K-2311 35-03-K02311_35-03-K02311_42782398</t>
  </si>
  <si>
    <t>04.01.2022 09:02:27</t>
  </si>
  <si>
    <t>04.01.2022 11:35:53</t>
  </si>
  <si>
    <t>K-1017 35-02-K01017_93557795_93557795</t>
  </si>
  <si>
    <t>05.01.2022 18:36:47</t>
  </si>
  <si>
    <t>M-1834 35-04-M01834_972078302_972078302</t>
  </si>
  <si>
    <t>05.01.2022 01:59:25</t>
  </si>
  <si>
    <t>05.01.2022 03:12:36</t>
  </si>
  <si>
    <t>22.01.2022 13:09:02</t>
  </si>
  <si>
    <t>22.01.2022 13:45:28</t>
  </si>
  <si>
    <t>M-1871 35-01-M01871_TRAFO-1 M03_2113956</t>
  </si>
  <si>
    <t>27.01.2022 09:34:58</t>
  </si>
  <si>
    <t>27.01.2022 10:24:55</t>
  </si>
  <si>
    <t>TR-9(M-709) 35-30-M00709_982863576_982863576</t>
  </si>
  <si>
    <t>18.01.2022 19:29:48</t>
  </si>
  <si>
    <t>18.01.2022 22:03:26</t>
  </si>
  <si>
    <t>TR-25 35-19-L00025_93534807_93534807</t>
  </si>
  <si>
    <t>20.01.2022 18:59:00</t>
  </si>
  <si>
    <t>20.01.2022 19:25:33</t>
  </si>
  <si>
    <t>ALAÇATI TM 35-18-A00005_HatBaşıAyırıcı_53138316 M09_53138316</t>
  </si>
  <si>
    <t>09.01.2022 08:15:11</t>
  </si>
  <si>
    <t>09.01.2022 09:57:00</t>
  </si>
  <si>
    <t>M-2813 35-03-M02813_966950669_966950669</t>
  </si>
  <si>
    <t>07.01.2022 19:30:30</t>
  </si>
  <si>
    <t>07.01.2022 21:16:07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</si>
</sst>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</cellStyleXfs>
  <cellXfs count="44">
    <xf numFmtId="0" fontId="0" fillId="0" borderId="0" xfId="0"/>
    <xf numFmtId="0" fontId="16" fillId="0" borderId="10" xfId="0" applyFont="1" applyBorder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0" xfId="0" applyAlignment="1">
      <alignment horizontal="center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8040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85546875"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42578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8" width="44.42578125" bestFit="1" customWidth="1"/>
    <col min="19" max="19" width="47.7109375" bestFit="1" customWidth="1"/>
    <col min="20" max="20" width="47.42578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42578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42578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2226238</v>
      </c>
      <c r="B2">
        <v>1</v>
      </c>
      <c r="C2" t="s">
        <v>80</v>
      </c>
      <c r="D2" t="s">
        <v>84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0.90583333300000002</v>
      </c>
      <c r="O2">
        <v>0</v>
      </c>
      <c r="P2">
        <v>549</v>
      </c>
      <c r="Q2">
        <v>0</v>
      </c>
      <c r="R2">
        <v>0</v>
      </c>
      <c r="S2">
        <v>0</v>
      </c>
      <c r="T2">
        <v>68</v>
      </c>
      <c r="U2">
        <v>0</v>
      </c>
      <c r="V2">
        <v>0</v>
      </c>
      <c r="W2">
        <v>0</v>
      </c>
      <c r="X2">
        <v>122.19657860555556</v>
      </c>
      <c r="Y2">
        <v>0</v>
      </c>
      <c r="Z2">
        <v>0</v>
      </c>
      <c r="AA2">
        <v>0</v>
      </c>
      <c r="AB2">
        <v>68.184859575331529</v>
      </c>
      <c r="AC2">
        <v>0</v>
      </c>
      <c r="AD2">
        <v>0</v>
      </c>
      <c r="AE2">
        <v>190.38143818088707</v>
      </c>
    </row>
    <row r="3" spans="1:31" x14ac:dyDescent="0.25">
      <c r="A3">
        <v>2221993</v>
      </c>
      <c r="B3">
        <v>1</v>
      </c>
      <c r="C3" t="s">
        <v>80</v>
      </c>
      <c r="D3" t="s">
        <v>88</v>
      </c>
      <c r="E3" t="s">
        <v>141</v>
      </c>
      <c r="F3" t="s">
        <v>142</v>
      </c>
      <c r="G3" t="s">
        <v>143</v>
      </c>
      <c r="H3" t="s">
        <v>144</v>
      </c>
      <c r="I3" t="s">
        <v>136</v>
      </c>
      <c r="J3" t="s">
        <v>137</v>
      </c>
      <c r="K3" t="s">
        <v>138</v>
      </c>
      <c r="L3" t="s">
        <v>145</v>
      </c>
      <c r="M3" t="s">
        <v>146</v>
      </c>
      <c r="N3">
        <v>0.86861111099999999</v>
      </c>
      <c r="O3">
        <v>0</v>
      </c>
      <c r="P3">
        <v>211</v>
      </c>
      <c r="Q3">
        <v>0</v>
      </c>
      <c r="R3">
        <v>0</v>
      </c>
      <c r="S3">
        <v>0</v>
      </c>
      <c r="T3">
        <v>14</v>
      </c>
      <c r="U3">
        <v>2</v>
      </c>
      <c r="V3">
        <v>0</v>
      </c>
      <c r="W3">
        <v>0</v>
      </c>
      <c r="X3">
        <v>78.800390270492812</v>
      </c>
      <c r="Y3">
        <v>0</v>
      </c>
      <c r="Z3">
        <v>0</v>
      </c>
      <c r="AA3">
        <v>0</v>
      </c>
      <c r="AB3">
        <v>21.120037678974299</v>
      </c>
      <c r="AC3">
        <v>270.62896916708257</v>
      </c>
      <c r="AD3">
        <v>0</v>
      </c>
      <c r="AE3">
        <v>370.5493971165497</v>
      </c>
    </row>
    <row r="4" spans="1:31" x14ac:dyDescent="0.25">
      <c r="A4">
        <v>2217333</v>
      </c>
      <c r="B4">
        <v>1</v>
      </c>
      <c r="C4" t="s">
        <v>80</v>
      </c>
      <c r="D4" t="s">
        <v>104</v>
      </c>
      <c r="E4" t="s">
        <v>147</v>
      </c>
      <c r="F4" t="s">
        <v>148</v>
      </c>
      <c r="G4" t="s">
        <v>143</v>
      </c>
      <c r="H4" t="s">
        <v>144</v>
      </c>
      <c r="I4" t="s">
        <v>136</v>
      </c>
      <c r="J4" t="s">
        <v>137</v>
      </c>
      <c r="K4" t="s">
        <v>138</v>
      </c>
      <c r="L4" t="s">
        <v>149</v>
      </c>
      <c r="M4" t="s">
        <v>150</v>
      </c>
      <c r="N4">
        <v>0.36388888800000002</v>
      </c>
      <c r="O4">
        <v>8</v>
      </c>
      <c r="P4">
        <v>5028</v>
      </c>
      <c r="Q4">
        <v>8</v>
      </c>
      <c r="R4">
        <v>43</v>
      </c>
      <c r="S4">
        <v>5</v>
      </c>
      <c r="T4">
        <v>478</v>
      </c>
      <c r="U4">
        <v>0</v>
      </c>
      <c r="V4">
        <v>3</v>
      </c>
      <c r="W4">
        <v>5.7376325310198943</v>
      </c>
      <c r="X4">
        <v>659.12707397612724</v>
      </c>
      <c r="Y4">
        <v>1.5674844026391945</v>
      </c>
      <c r="Z4">
        <v>7.6069554677524804</v>
      </c>
      <c r="AA4">
        <v>8.8722961862366674</v>
      </c>
      <c r="AB4">
        <v>104.37374367179815</v>
      </c>
      <c r="AC4">
        <v>0</v>
      </c>
      <c r="AD4">
        <v>8.6338279005674945</v>
      </c>
      <c r="AE4">
        <v>795.91901413614107</v>
      </c>
    </row>
    <row r="5" spans="1:31" x14ac:dyDescent="0.25">
      <c r="A5">
        <v>2222929</v>
      </c>
      <c r="B5">
        <v>1</v>
      </c>
      <c r="C5" t="s">
        <v>80</v>
      </c>
      <c r="D5" t="s">
        <v>97</v>
      </c>
      <c r="E5" t="s">
        <v>151</v>
      </c>
      <c r="F5" t="s">
        <v>152</v>
      </c>
      <c r="G5" t="s">
        <v>153</v>
      </c>
      <c r="H5" t="s">
        <v>135</v>
      </c>
      <c r="I5" t="s">
        <v>136</v>
      </c>
      <c r="J5" t="s">
        <v>137</v>
      </c>
      <c r="K5" t="s">
        <v>138</v>
      </c>
      <c r="L5" t="s">
        <v>154</v>
      </c>
      <c r="M5" t="s">
        <v>155</v>
      </c>
      <c r="N5">
        <v>4.000555555</v>
      </c>
      <c r="O5">
        <v>0</v>
      </c>
      <c r="P5">
        <v>45</v>
      </c>
      <c r="Q5">
        <v>0</v>
      </c>
      <c r="R5">
        <v>14</v>
      </c>
      <c r="S5">
        <v>0</v>
      </c>
      <c r="T5">
        <v>13</v>
      </c>
      <c r="U5">
        <v>0</v>
      </c>
      <c r="V5">
        <v>0</v>
      </c>
      <c r="W5">
        <v>0</v>
      </c>
      <c r="X5">
        <v>52.026527316245506</v>
      </c>
      <c r="Y5">
        <v>0</v>
      </c>
      <c r="Z5">
        <v>30.37928882472</v>
      </c>
      <c r="AA5">
        <v>0</v>
      </c>
      <c r="AB5">
        <v>32.605647424910146</v>
      </c>
      <c r="AC5">
        <v>0</v>
      </c>
      <c r="AD5">
        <v>0</v>
      </c>
      <c r="AE5">
        <v>115.01146356587564</v>
      </c>
    </row>
    <row r="6" spans="1:31" x14ac:dyDescent="0.25">
      <c r="A6">
        <v>2219099</v>
      </c>
      <c r="B6">
        <v>1</v>
      </c>
      <c r="C6" t="s">
        <v>81</v>
      </c>
      <c r="D6" t="s">
        <v>120</v>
      </c>
      <c r="E6" t="s">
        <v>156</v>
      </c>
      <c r="F6" t="s">
        <v>157</v>
      </c>
      <c r="G6" t="s">
        <v>134</v>
      </c>
      <c r="H6" t="s">
        <v>135</v>
      </c>
      <c r="I6" t="s">
        <v>136</v>
      </c>
      <c r="J6" t="s">
        <v>137</v>
      </c>
      <c r="K6" t="s">
        <v>138</v>
      </c>
      <c r="L6" t="s">
        <v>158</v>
      </c>
      <c r="M6" t="s">
        <v>159</v>
      </c>
      <c r="N6">
        <v>3.1155555549999998</v>
      </c>
      <c r="O6">
        <v>0</v>
      </c>
      <c r="P6">
        <v>4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2.0418816684864711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2.0418816684864711</v>
      </c>
    </row>
    <row r="7" spans="1:31" x14ac:dyDescent="0.25">
      <c r="A7">
        <v>2224472</v>
      </c>
      <c r="B7">
        <v>1</v>
      </c>
      <c r="C7" t="s">
        <v>80</v>
      </c>
      <c r="D7" t="s">
        <v>82</v>
      </c>
      <c r="E7" t="s">
        <v>156</v>
      </c>
      <c r="F7" t="s">
        <v>160</v>
      </c>
      <c r="G7" t="s">
        <v>161</v>
      </c>
      <c r="H7" t="s">
        <v>135</v>
      </c>
      <c r="I7" t="s">
        <v>136</v>
      </c>
      <c r="J7" t="s">
        <v>137</v>
      </c>
      <c r="K7" t="s">
        <v>138</v>
      </c>
      <c r="L7" t="s">
        <v>162</v>
      </c>
      <c r="M7" t="s">
        <v>163</v>
      </c>
      <c r="N7">
        <v>2.1597222220000001</v>
      </c>
      <c r="O7">
        <v>0</v>
      </c>
      <c r="P7">
        <v>0</v>
      </c>
      <c r="Q7">
        <v>0</v>
      </c>
      <c r="R7">
        <v>0</v>
      </c>
      <c r="S7">
        <v>0</v>
      </c>
      <c r="T7">
        <v>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2.507377049251E-2</v>
      </c>
      <c r="AC7">
        <v>0</v>
      </c>
      <c r="AD7">
        <v>0</v>
      </c>
      <c r="AE7">
        <v>2.507377049251E-2</v>
      </c>
    </row>
    <row r="8" spans="1:31" x14ac:dyDescent="0.25">
      <c r="A8">
        <v>2225800</v>
      </c>
      <c r="B8">
        <v>1</v>
      </c>
      <c r="C8" t="s">
        <v>80</v>
      </c>
      <c r="D8" t="s">
        <v>90</v>
      </c>
      <c r="E8" t="s">
        <v>156</v>
      </c>
      <c r="F8" t="s">
        <v>164</v>
      </c>
      <c r="G8" t="s">
        <v>165</v>
      </c>
      <c r="H8" t="s">
        <v>135</v>
      </c>
      <c r="I8" t="s">
        <v>136</v>
      </c>
      <c r="J8" t="s">
        <v>137</v>
      </c>
      <c r="K8" t="s">
        <v>138</v>
      </c>
      <c r="L8" t="s">
        <v>166</v>
      </c>
      <c r="M8" t="s">
        <v>167</v>
      </c>
      <c r="N8">
        <v>9.6947222219999993</v>
      </c>
      <c r="O8">
        <v>0</v>
      </c>
      <c r="P8">
        <v>3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11.334858028705083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11.334858028705083</v>
      </c>
    </row>
    <row r="9" spans="1:31" x14ac:dyDescent="0.25">
      <c r="A9">
        <v>2214631</v>
      </c>
      <c r="B9">
        <v>1</v>
      </c>
      <c r="C9" t="s">
        <v>80</v>
      </c>
      <c r="D9" t="s">
        <v>103</v>
      </c>
      <c r="E9" t="s">
        <v>132</v>
      </c>
      <c r="F9" t="s">
        <v>168</v>
      </c>
      <c r="G9" t="s">
        <v>153</v>
      </c>
      <c r="H9" t="s">
        <v>135</v>
      </c>
      <c r="I9" t="s">
        <v>136</v>
      </c>
      <c r="J9" t="s">
        <v>137</v>
      </c>
      <c r="K9" t="s">
        <v>138</v>
      </c>
      <c r="L9" t="s">
        <v>169</v>
      </c>
      <c r="M9" t="s">
        <v>170</v>
      </c>
      <c r="N9">
        <v>1.1927777770000001</v>
      </c>
      <c r="O9">
        <v>0</v>
      </c>
      <c r="P9">
        <v>217</v>
      </c>
      <c r="Q9">
        <v>0</v>
      </c>
      <c r="R9">
        <v>7</v>
      </c>
      <c r="S9">
        <v>0</v>
      </c>
      <c r="T9">
        <v>9</v>
      </c>
      <c r="U9">
        <v>0</v>
      </c>
      <c r="V9">
        <v>0</v>
      </c>
      <c r="W9">
        <v>0</v>
      </c>
      <c r="X9">
        <v>86.862863897916597</v>
      </c>
      <c r="Y9">
        <v>0</v>
      </c>
      <c r="Z9">
        <v>1.685866533929975</v>
      </c>
      <c r="AA9">
        <v>0</v>
      </c>
      <c r="AB9">
        <v>8.1031511500967461</v>
      </c>
      <c r="AC9">
        <v>0</v>
      </c>
      <c r="AD9">
        <v>0</v>
      </c>
      <c r="AE9">
        <v>96.651881581943329</v>
      </c>
    </row>
    <row r="10" spans="1:31" x14ac:dyDescent="0.25">
      <c r="A10">
        <v>2215959</v>
      </c>
      <c r="B10">
        <v>1</v>
      </c>
      <c r="C10" t="s">
        <v>80</v>
      </c>
      <c r="D10" t="s">
        <v>92</v>
      </c>
      <c r="E10" t="s">
        <v>156</v>
      </c>
      <c r="F10" t="s">
        <v>171</v>
      </c>
      <c r="G10" t="s">
        <v>172</v>
      </c>
      <c r="H10" t="s">
        <v>135</v>
      </c>
      <c r="I10" t="s">
        <v>136</v>
      </c>
      <c r="J10" t="s">
        <v>137</v>
      </c>
      <c r="K10" t="s">
        <v>138</v>
      </c>
      <c r="L10" t="s">
        <v>173</v>
      </c>
      <c r="M10" t="s">
        <v>174</v>
      </c>
      <c r="N10">
        <v>0.92472222199999998</v>
      </c>
      <c r="O10">
        <v>0</v>
      </c>
      <c r="P10">
        <v>1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5.0624547714369993E-2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5.0624547714369993E-2</v>
      </c>
    </row>
    <row r="11" spans="1:31" x14ac:dyDescent="0.25">
      <c r="A11">
        <v>2219291</v>
      </c>
      <c r="B11">
        <v>1</v>
      </c>
      <c r="C11" t="s">
        <v>80</v>
      </c>
      <c r="D11" t="s">
        <v>103</v>
      </c>
      <c r="E11" t="s">
        <v>132</v>
      </c>
      <c r="F11" t="s">
        <v>175</v>
      </c>
      <c r="G11" t="s">
        <v>176</v>
      </c>
      <c r="H11" t="s">
        <v>135</v>
      </c>
      <c r="I11" t="s">
        <v>136</v>
      </c>
      <c r="J11" t="s">
        <v>137</v>
      </c>
      <c r="K11" t="s">
        <v>138</v>
      </c>
      <c r="L11" t="s">
        <v>177</v>
      </c>
      <c r="M11" t="s">
        <v>178</v>
      </c>
      <c r="N11">
        <v>3.8133333330000001</v>
      </c>
      <c r="O11">
        <v>0</v>
      </c>
      <c r="P11">
        <v>587</v>
      </c>
      <c r="Q11">
        <v>0</v>
      </c>
      <c r="R11">
        <v>2</v>
      </c>
      <c r="S11">
        <v>0</v>
      </c>
      <c r="T11">
        <v>27</v>
      </c>
      <c r="U11">
        <v>0</v>
      </c>
      <c r="V11">
        <v>0</v>
      </c>
      <c r="W11">
        <v>0</v>
      </c>
      <c r="X11">
        <v>711.7458907493434</v>
      </c>
      <c r="Y11">
        <v>0</v>
      </c>
      <c r="Z11">
        <v>3.3230201785420848</v>
      </c>
      <c r="AA11">
        <v>0</v>
      </c>
      <c r="AB11">
        <v>82.043033113452296</v>
      </c>
      <c r="AC11">
        <v>0</v>
      </c>
      <c r="AD11">
        <v>0</v>
      </c>
      <c r="AE11">
        <v>797.11194404133778</v>
      </c>
    </row>
    <row r="12" spans="1:31" x14ac:dyDescent="0.25">
      <c r="A12">
        <v>2224864</v>
      </c>
      <c r="B12">
        <v>1</v>
      </c>
      <c r="C12" t="s">
        <v>80</v>
      </c>
      <c r="D12" t="s">
        <v>96</v>
      </c>
      <c r="E12" t="s">
        <v>156</v>
      </c>
      <c r="F12" t="s">
        <v>179</v>
      </c>
      <c r="G12" t="s">
        <v>161</v>
      </c>
      <c r="H12" t="s">
        <v>135</v>
      </c>
      <c r="I12" t="s">
        <v>136</v>
      </c>
      <c r="J12" t="s">
        <v>137</v>
      </c>
      <c r="K12" t="s">
        <v>138</v>
      </c>
      <c r="L12" t="s">
        <v>180</v>
      </c>
      <c r="M12" t="s">
        <v>181</v>
      </c>
      <c r="N12">
        <v>1.2211111109999999</v>
      </c>
      <c r="O12">
        <v>0</v>
      </c>
      <c r="P12">
        <v>1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1.12807090879725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1.12807090879725</v>
      </c>
    </row>
    <row r="13" spans="1:31" x14ac:dyDescent="0.25">
      <c r="A13">
        <v>2215813</v>
      </c>
      <c r="B13">
        <v>1</v>
      </c>
      <c r="C13" t="s">
        <v>80</v>
      </c>
      <c r="D13" t="s">
        <v>105</v>
      </c>
      <c r="E13" t="s">
        <v>141</v>
      </c>
      <c r="F13" t="s">
        <v>182</v>
      </c>
      <c r="G13" t="s">
        <v>143</v>
      </c>
      <c r="H13" t="s">
        <v>144</v>
      </c>
      <c r="I13" t="s">
        <v>136</v>
      </c>
      <c r="J13" t="s">
        <v>137</v>
      </c>
      <c r="K13" t="s">
        <v>138</v>
      </c>
      <c r="L13" t="s">
        <v>183</v>
      </c>
      <c r="M13" t="s">
        <v>184</v>
      </c>
      <c r="N13">
        <v>1.4769444439999999</v>
      </c>
      <c r="O13">
        <v>0</v>
      </c>
      <c r="P13">
        <v>1891</v>
      </c>
      <c r="Q13">
        <v>0</v>
      </c>
      <c r="R13">
        <v>0</v>
      </c>
      <c r="S13">
        <v>0</v>
      </c>
      <c r="T13">
        <v>169</v>
      </c>
      <c r="U13">
        <v>0</v>
      </c>
      <c r="V13">
        <v>0</v>
      </c>
      <c r="W13">
        <v>0</v>
      </c>
      <c r="X13">
        <v>736.37619737379191</v>
      </c>
      <c r="Y13">
        <v>0</v>
      </c>
      <c r="Z13">
        <v>0</v>
      </c>
      <c r="AA13">
        <v>0</v>
      </c>
      <c r="AB13">
        <v>200.57889460139199</v>
      </c>
      <c r="AC13">
        <v>0</v>
      </c>
      <c r="AD13">
        <v>0</v>
      </c>
      <c r="AE13">
        <v>936.9550919751839</v>
      </c>
    </row>
    <row r="14" spans="1:31" x14ac:dyDescent="0.25">
      <c r="A14">
        <v>2214485</v>
      </c>
      <c r="B14">
        <v>1</v>
      </c>
      <c r="C14" t="s">
        <v>81</v>
      </c>
      <c r="D14" t="s">
        <v>120</v>
      </c>
      <c r="E14" t="s">
        <v>151</v>
      </c>
      <c r="F14" t="s">
        <v>185</v>
      </c>
      <c r="G14" t="s">
        <v>153</v>
      </c>
      <c r="H14" t="s">
        <v>135</v>
      </c>
      <c r="I14" t="s">
        <v>136</v>
      </c>
      <c r="J14" t="s">
        <v>137</v>
      </c>
      <c r="K14" t="s">
        <v>138</v>
      </c>
      <c r="L14" t="s">
        <v>186</v>
      </c>
      <c r="M14" t="s">
        <v>187</v>
      </c>
      <c r="N14">
        <v>2.1416666659999999</v>
      </c>
      <c r="O14">
        <v>0</v>
      </c>
      <c r="P14">
        <v>3</v>
      </c>
      <c r="Q14">
        <v>0</v>
      </c>
      <c r="R14">
        <v>0</v>
      </c>
      <c r="S14">
        <v>0</v>
      </c>
      <c r="T14">
        <v>1</v>
      </c>
      <c r="U14">
        <v>0</v>
      </c>
      <c r="V14">
        <v>0</v>
      </c>
      <c r="W14">
        <v>0</v>
      </c>
      <c r="X14">
        <v>2.7800967925140001</v>
      </c>
      <c r="Y14">
        <v>0</v>
      </c>
      <c r="Z14">
        <v>0</v>
      </c>
      <c r="AA14">
        <v>0</v>
      </c>
      <c r="AB14">
        <v>0.25077069151773335</v>
      </c>
      <c r="AC14">
        <v>0</v>
      </c>
      <c r="AD14">
        <v>0</v>
      </c>
      <c r="AE14">
        <v>3.0308674840317336</v>
      </c>
    </row>
    <row r="15" spans="1:31" x14ac:dyDescent="0.25">
      <c r="A15">
        <v>2227320</v>
      </c>
      <c r="B15">
        <v>1</v>
      </c>
      <c r="C15" t="s">
        <v>81</v>
      </c>
      <c r="D15" t="s">
        <v>120</v>
      </c>
      <c r="E15" t="s">
        <v>156</v>
      </c>
      <c r="F15" t="s">
        <v>188</v>
      </c>
      <c r="G15" t="s">
        <v>161</v>
      </c>
      <c r="H15" t="s">
        <v>135</v>
      </c>
      <c r="I15" t="s">
        <v>136</v>
      </c>
      <c r="J15" t="s">
        <v>137</v>
      </c>
      <c r="K15" t="s">
        <v>138</v>
      </c>
      <c r="L15" t="s">
        <v>189</v>
      </c>
      <c r="M15" t="s">
        <v>190</v>
      </c>
      <c r="N15">
        <v>1.5819444439999999</v>
      </c>
      <c r="O15">
        <v>0</v>
      </c>
      <c r="P15">
        <v>1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0.50880963582048611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0.50880963582048611</v>
      </c>
    </row>
    <row r="16" spans="1:31" x14ac:dyDescent="0.25">
      <c r="A16">
        <v>2221409</v>
      </c>
      <c r="B16">
        <v>1</v>
      </c>
      <c r="C16" t="s">
        <v>80</v>
      </c>
      <c r="D16" t="s">
        <v>98</v>
      </c>
      <c r="E16" t="s">
        <v>151</v>
      </c>
      <c r="F16" t="s">
        <v>191</v>
      </c>
      <c r="G16" t="s">
        <v>192</v>
      </c>
      <c r="H16" t="s">
        <v>135</v>
      </c>
      <c r="I16" t="s">
        <v>136</v>
      </c>
      <c r="J16" t="s">
        <v>137</v>
      </c>
      <c r="K16" t="s">
        <v>138</v>
      </c>
      <c r="L16" t="s">
        <v>193</v>
      </c>
      <c r="M16" t="s">
        <v>194</v>
      </c>
      <c r="N16">
        <v>2.5491666660000001</v>
      </c>
      <c r="O16">
        <v>0</v>
      </c>
      <c r="P16">
        <v>3</v>
      </c>
      <c r="Q16">
        <v>0</v>
      </c>
      <c r="R16">
        <v>0</v>
      </c>
      <c r="S16">
        <v>0</v>
      </c>
      <c r="T16">
        <v>3</v>
      </c>
      <c r="U16">
        <v>0</v>
      </c>
      <c r="V16">
        <v>0</v>
      </c>
      <c r="W16">
        <v>0</v>
      </c>
      <c r="X16">
        <v>2.1343088988767702</v>
      </c>
      <c r="Y16">
        <v>0</v>
      </c>
      <c r="Z16">
        <v>0</v>
      </c>
      <c r="AA16">
        <v>0</v>
      </c>
      <c r="AB16">
        <v>18.99430136143452</v>
      </c>
      <c r="AC16">
        <v>0</v>
      </c>
      <c r="AD16">
        <v>0</v>
      </c>
      <c r="AE16">
        <v>21.128610260311291</v>
      </c>
    </row>
    <row r="17" spans="1:31" x14ac:dyDescent="0.25">
      <c r="A17">
        <v>2225992</v>
      </c>
      <c r="B17">
        <v>1</v>
      </c>
      <c r="C17" t="s">
        <v>80</v>
      </c>
      <c r="D17" t="s">
        <v>103</v>
      </c>
      <c r="E17" t="s">
        <v>156</v>
      </c>
      <c r="F17" t="s">
        <v>195</v>
      </c>
      <c r="G17" t="s">
        <v>161</v>
      </c>
      <c r="H17" t="s">
        <v>135</v>
      </c>
      <c r="I17" t="s">
        <v>136</v>
      </c>
      <c r="J17" t="s">
        <v>137</v>
      </c>
      <c r="K17" t="s">
        <v>138</v>
      </c>
      <c r="L17" t="s">
        <v>196</v>
      </c>
      <c r="M17" t="s">
        <v>197</v>
      </c>
      <c r="N17">
        <v>9.0611111110000007</v>
      </c>
      <c r="O17">
        <v>0</v>
      </c>
      <c r="P17">
        <v>3</v>
      </c>
      <c r="Q17">
        <v>0</v>
      </c>
      <c r="R17">
        <v>1</v>
      </c>
      <c r="S17">
        <v>0</v>
      </c>
      <c r="T17">
        <v>0</v>
      </c>
      <c r="U17">
        <v>0</v>
      </c>
      <c r="V17">
        <v>0</v>
      </c>
      <c r="W17">
        <v>0</v>
      </c>
      <c r="X17">
        <v>4.9295340932228058</v>
      </c>
      <c r="Y17">
        <v>0</v>
      </c>
      <c r="Z17">
        <v>1.7218164675159378</v>
      </c>
      <c r="AA17">
        <v>0</v>
      </c>
      <c r="AB17">
        <v>0</v>
      </c>
      <c r="AC17">
        <v>0</v>
      </c>
      <c r="AD17">
        <v>0</v>
      </c>
      <c r="AE17">
        <v>6.6513505607387433</v>
      </c>
    </row>
    <row r="18" spans="1:31" x14ac:dyDescent="0.25">
      <c r="A18">
        <v>2219245</v>
      </c>
      <c r="B18">
        <v>1</v>
      </c>
      <c r="C18" t="s">
        <v>80</v>
      </c>
      <c r="D18" t="s">
        <v>92</v>
      </c>
      <c r="E18" t="s">
        <v>198</v>
      </c>
      <c r="F18" t="s">
        <v>199</v>
      </c>
      <c r="G18" t="s">
        <v>200</v>
      </c>
      <c r="H18" t="s">
        <v>144</v>
      </c>
      <c r="I18" t="s">
        <v>136</v>
      </c>
      <c r="J18" t="s">
        <v>137</v>
      </c>
      <c r="K18" t="s">
        <v>138</v>
      </c>
      <c r="L18" t="s">
        <v>201</v>
      </c>
      <c r="M18" t="s">
        <v>202</v>
      </c>
      <c r="N18">
        <v>0.70722222199999996</v>
      </c>
      <c r="O18">
        <v>0</v>
      </c>
      <c r="P18">
        <v>717</v>
      </c>
      <c r="Q18">
        <v>0</v>
      </c>
      <c r="R18">
        <v>7</v>
      </c>
      <c r="S18">
        <v>1</v>
      </c>
      <c r="T18">
        <v>70</v>
      </c>
      <c r="U18">
        <v>0</v>
      </c>
      <c r="V18">
        <v>1</v>
      </c>
      <c r="W18">
        <v>0</v>
      </c>
      <c r="X18">
        <v>139.39250017883879</v>
      </c>
      <c r="Y18">
        <v>0</v>
      </c>
      <c r="Z18">
        <v>0.86067457772101674</v>
      </c>
      <c r="AA18">
        <v>0.96510537526994999</v>
      </c>
      <c r="AB18">
        <v>39.806045326297813</v>
      </c>
      <c r="AC18">
        <v>0</v>
      </c>
      <c r="AD18">
        <v>0</v>
      </c>
      <c r="AE18">
        <v>181.02432545812758</v>
      </c>
    </row>
    <row r="19" spans="1:31" x14ac:dyDescent="0.25">
      <c r="A19">
        <v>2217579</v>
      </c>
      <c r="B19">
        <v>1</v>
      </c>
      <c r="C19" t="s">
        <v>80</v>
      </c>
      <c r="D19" t="s">
        <v>97</v>
      </c>
      <c r="E19" t="s">
        <v>156</v>
      </c>
      <c r="F19" t="s">
        <v>203</v>
      </c>
      <c r="G19" t="s">
        <v>161</v>
      </c>
      <c r="H19" t="s">
        <v>135</v>
      </c>
      <c r="I19" t="s">
        <v>136</v>
      </c>
      <c r="J19" t="s">
        <v>137</v>
      </c>
      <c r="K19" t="s">
        <v>138</v>
      </c>
      <c r="L19" t="s">
        <v>204</v>
      </c>
      <c r="M19" t="s">
        <v>205</v>
      </c>
      <c r="N19">
        <v>1.2497222219999999</v>
      </c>
      <c r="O19">
        <v>0</v>
      </c>
      <c r="P19">
        <v>0</v>
      </c>
      <c r="Q19">
        <v>0</v>
      </c>
      <c r="R19">
        <v>0</v>
      </c>
      <c r="S19">
        <v>0</v>
      </c>
      <c r="T19">
        <v>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2.8878436696181629</v>
      </c>
      <c r="AC19">
        <v>0</v>
      </c>
      <c r="AD19">
        <v>0</v>
      </c>
      <c r="AE19">
        <v>2.8878436696181629</v>
      </c>
    </row>
    <row r="20" spans="1:31" x14ac:dyDescent="0.25">
      <c r="A20">
        <v>2217917</v>
      </c>
      <c r="B20">
        <v>1</v>
      </c>
      <c r="C20" t="s">
        <v>80</v>
      </c>
      <c r="D20" t="s">
        <v>103</v>
      </c>
      <c r="E20" t="s">
        <v>132</v>
      </c>
      <c r="F20" t="s">
        <v>206</v>
      </c>
      <c r="G20" t="s">
        <v>176</v>
      </c>
      <c r="H20" t="s">
        <v>135</v>
      </c>
      <c r="I20" t="s">
        <v>136</v>
      </c>
      <c r="J20" t="s">
        <v>137</v>
      </c>
      <c r="K20" t="s">
        <v>138</v>
      </c>
      <c r="L20" t="s">
        <v>207</v>
      </c>
      <c r="M20" t="s">
        <v>208</v>
      </c>
      <c r="N20">
        <v>1.1427777770000001</v>
      </c>
      <c r="O20">
        <v>0</v>
      </c>
      <c r="P20">
        <v>360</v>
      </c>
      <c r="Q20">
        <v>0</v>
      </c>
      <c r="R20">
        <v>1</v>
      </c>
      <c r="S20">
        <v>0</v>
      </c>
      <c r="T20">
        <v>41</v>
      </c>
      <c r="U20">
        <v>0</v>
      </c>
      <c r="V20">
        <v>0</v>
      </c>
      <c r="W20">
        <v>0</v>
      </c>
      <c r="X20">
        <v>136.60050554648515</v>
      </c>
      <c r="Y20">
        <v>0</v>
      </c>
      <c r="Z20">
        <v>7.9884285758187512E-2</v>
      </c>
      <c r="AA20">
        <v>0</v>
      </c>
      <c r="AB20">
        <v>49.845056915707225</v>
      </c>
      <c r="AC20">
        <v>0</v>
      </c>
      <c r="AD20">
        <v>0</v>
      </c>
      <c r="AE20">
        <v>186.52544674795058</v>
      </c>
    </row>
    <row r="21" spans="1:31" x14ac:dyDescent="0.25">
      <c r="A21">
        <v>2228886</v>
      </c>
      <c r="B21">
        <v>1</v>
      </c>
      <c r="C21" t="s">
        <v>80</v>
      </c>
      <c r="D21" t="s">
        <v>100</v>
      </c>
      <c r="E21" t="s">
        <v>147</v>
      </c>
      <c r="F21" t="s">
        <v>209</v>
      </c>
      <c r="G21" t="s">
        <v>143</v>
      </c>
      <c r="H21" t="s">
        <v>144</v>
      </c>
      <c r="I21" t="s">
        <v>136</v>
      </c>
      <c r="J21" t="s">
        <v>137</v>
      </c>
      <c r="K21" t="s">
        <v>138</v>
      </c>
      <c r="L21" t="s">
        <v>210</v>
      </c>
      <c r="M21" t="s">
        <v>211</v>
      </c>
      <c r="N21">
        <v>0.112222222</v>
      </c>
      <c r="O21">
        <v>2</v>
      </c>
      <c r="P21">
        <v>1295</v>
      </c>
      <c r="Q21">
        <v>16</v>
      </c>
      <c r="R21">
        <v>144</v>
      </c>
      <c r="S21">
        <v>31</v>
      </c>
      <c r="T21">
        <v>109</v>
      </c>
      <c r="U21">
        <v>1</v>
      </c>
      <c r="V21">
        <v>0</v>
      </c>
      <c r="W21">
        <v>3.4454069141888886E-2</v>
      </c>
      <c r="X21">
        <v>55.108773473426368</v>
      </c>
      <c r="Y21">
        <v>3.6239658543375013</v>
      </c>
      <c r="Z21">
        <v>7.64594984312183</v>
      </c>
      <c r="AA21">
        <v>32.522007699184101</v>
      </c>
      <c r="AB21">
        <v>11.580277380141682</v>
      </c>
      <c r="AC21">
        <v>12.319961601375399</v>
      </c>
      <c r="AD21">
        <v>0</v>
      </c>
      <c r="AE21">
        <v>122.83538992072876</v>
      </c>
    </row>
    <row r="22" spans="1:31" x14ac:dyDescent="0.25">
      <c r="A22">
        <v>2217187</v>
      </c>
      <c r="B22">
        <v>1</v>
      </c>
      <c r="C22" t="s">
        <v>81</v>
      </c>
      <c r="D22" t="s">
        <v>121</v>
      </c>
      <c r="E22" t="s">
        <v>151</v>
      </c>
      <c r="F22" t="s">
        <v>212</v>
      </c>
      <c r="G22" t="s">
        <v>213</v>
      </c>
      <c r="H22" t="s">
        <v>135</v>
      </c>
      <c r="I22" t="s">
        <v>136</v>
      </c>
      <c r="J22" t="s">
        <v>137</v>
      </c>
      <c r="K22" t="s">
        <v>138</v>
      </c>
      <c r="L22" t="s">
        <v>214</v>
      </c>
      <c r="M22" t="s">
        <v>215</v>
      </c>
      <c r="N22">
        <v>0.71805555499999996</v>
      </c>
      <c r="O22">
        <v>0</v>
      </c>
      <c r="P22">
        <v>4</v>
      </c>
      <c r="Q22">
        <v>0</v>
      </c>
      <c r="R22">
        <v>32</v>
      </c>
      <c r="S22">
        <v>0</v>
      </c>
      <c r="T22">
        <v>1</v>
      </c>
      <c r="U22">
        <v>0</v>
      </c>
      <c r="V22">
        <v>0</v>
      </c>
      <c r="W22">
        <v>0</v>
      </c>
      <c r="X22">
        <v>0.60247922925080011</v>
      </c>
      <c r="Y22">
        <v>0</v>
      </c>
      <c r="Z22">
        <v>1.9425404879698107</v>
      </c>
      <c r="AA22">
        <v>0</v>
      </c>
      <c r="AB22">
        <v>0</v>
      </c>
      <c r="AC22">
        <v>0</v>
      </c>
      <c r="AD22">
        <v>0</v>
      </c>
      <c r="AE22">
        <v>2.5450197172206108</v>
      </c>
    </row>
    <row r="23" spans="1:31" x14ac:dyDescent="0.25">
      <c r="A23">
        <v>2216543</v>
      </c>
      <c r="B23">
        <v>1</v>
      </c>
      <c r="C23" t="s">
        <v>81</v>
      </c>
      <c r="D23" t="s">
        <v>128</v>
      </c>
      <c r="E23" t="s">
        <v>156</v>
      </c>
      <c r="F23" t="s">
        <v>216</v>
      </c>
      <c r="G23" t="s">
        <v>165</v>
      </c>
      <c r="H23" t="s">
        <v>135</v>
      </c>
      <c r="I23" t="s">
        <v>136</v>
      </c>
      <c r="J23" t="s">
        <v>137</v>
      </c>
      <c r="K23" t="s">
        <v>138</v>
      </c>
      <c r="L23" t="s">
        <v>217</v>
      </c>
      <c r="M23" t="s">
        <v>218</v>
      </c>
      <c r="N23">
        <v>0.90805555500000001</v>
      </c>
      <c r="O23">
        <v>0</v>
      </c>
      <c r="P23">
        <v>9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1.1713661116025487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1.1713661116025487</v>
      </c>
    </row>
    <row r="24" spans="1:31" x14ac:dyDescent="0.25">
      <c r="A24">
        <v>2227366</v>
      </c>
      <c r="B24">
        <v>1</v>
      </c>
      <c r="C24" t="s">
        <v>80</v>
      </c>
      <c r="D24" t="s">
        <v>84</v>
      </c>
      <c r="E24" t="s">
        <v>156</v>
      </c>
      <c r="F24" t="s">
        <v>219</v>
      </c>
      <c r="G24" t="s">
        <v>161</v>
      </c>
      <c r="H24" t="s">
        <v>135</v>
      </c>
      <c r="I24" t="s">
        <v>136</v>
      </c>
      <c r="J24" t="s">
        <v>137</v>
      </c>
      <c r="K24" t="s">
        <v>138</v>
      </c>
      <c r="L24" t="s">
        <v>220</v>
      </c>
      <c r="M24" t="s">
        <v>221</v>
      </c>
      <c r="N24">
        <v>2.1091666660000001</v>
      </c>
      <c r="O24">
        <v>0</v>
      </c>
      <c r="P24">
        <v>0</v>
      </c>
      <c r="Q24">
        <v>0</v>
      </c>
      <c r="R24">
        <v>0</v>
      </c>
      <c r="S24">
        <v>0</v>
      </c>
      <c r="T24">
        <v>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22.293608746944784</v>
      </c>
      <c r="AC24">
        <v>0</v>
      </c>
      <c r="AD24">
        <v>0</v>
      </c>
      <c r="AE24">
        <v>22.293608746944784</v>
      </c>
    </row>
    <row r="25" spans="1:31" x14ac:dyDescent="0.25">
      <c r="A25">
        <v>2220035</v>
      </c>
      <c r="B25">
        <v>1</v>
      </c>
      <c r="C25" t="s">
        <v>80</v>
      </c>
      <c r="D25" t="s">
        <v>107</v>
      </c>
      <c r="E25" t="s">
        <v>156</v>
      </c>
      <c r="F25" t="s">
        <v>222</v>
      </c>
      <c r="G25" t="s">
        <v>161</v>
      </c>
      <c r="H25" t="s">
        <v>135</v>
      </c>
      <c r="I25" t="s">
        <v>136</v>
      </c>
      <c r="J25" t="s">
        <v>137</v>
      </c>
      <c r="K25" t="s">
        <v>138</v>
      </c>
      <c r="L25" t="s">
        <v>223</v>
      </c>
      <c r="M25" t="s">
        <v>224</v>
      </c>
      <c r="N25">
        <v>2.2291666659999998</v>
      </c>
      <c r="O25">
        <v>0</v>
      </c>
      <c r="P25">
        <v>0</v>
      </c>
      <c r="Q25">
        <v>0</v>
      </c>
      <c r="R25">
        <v>0</v>
      </c>
      <c r="S25">
        <v>0</v>
      </c>
      <c r="T25">
        <v>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2.9186003468429997</v>
      </c>
      <c r="AC25">
        <v>0</v>
      </c>
      <c r="AD25">
        <v>0</v>
      </c>
      <c r="AE25">
        <v>2.9186003468429997</v>
      </c>
    </row>
    <row r="26" spans="1:31" x14ac:dyDescent="0.25">
      <c r="A26">
        <v>2217871</v>
      </c>
      <c r="B26">
        <v>1</v>
      </c>
      <c r="C26" t="s">
        <v>80</v>
      </c>
      <c r="D26" t="s">
        <v>82</v>
      </c>
      <c r="E26" t="s">
        <v>225</v>
      </c>
      <c r="F26" t="s">
        <v>226</v>
      </c>
      <c r="G26" t="s">
        <v>213</v>
      </c>
      <c r="H26" t="s">
        <v>135</v>
      </c>
      <c r="I26" t="s">
        <v>136</v>
      </c>
      <c r="J26" t="s">
        <v>137</v>
      </c>
      <c r="K26" t="s">
        <v>138</v>
      </c>
      <c r="L26" t="s">
        <v>227</v>
      </c>
      <c r="M26" t="s">
        <v>228</v>
      </c>
      <c r="N26">
        <v>1.1541666660000001</v>
      </c>
      <c r="O26">
        <v>0</v>
      </c>
      <c r="P26">
        <v>5</v>
      </c>
      <c r="Q26">
        <v>0</v>
      </c>
      <c r="R26">
        <v>0</v>
      </c>
      <c r="S26">
        <v>0</v>
      </c>
      <c r="T26">
        <v>68</v>
      </c>
      <c r="U26">
        <v>0</v>
      </c>
      <c r="V26">
        <v>0</v>
      </c>
      <c r="W26">
        <v>0</v>
      </c>
      <c r="X26">
        <v>4.8850565923682225</v>
      </c>
      <c r="Y26">
        <v>0</v>
      </c>
      <c r="Z26">
        <v>0</v>
      </c>
      <c r="AA26">
        <v>0</v>
      </c>
      <c r="AB26">
        <v>47.659504577836827</v>
      </c>
      <c r="AC26">
        <v>0</v>
      </c>
      <c r="AD26">
        <v>0</v>
      </c>
      <c r="AE26">
        <v>52.54456117020505</v>
      </c>
    </row>
    <row r="27" spans="1:31" x14ac:dyDescent="0.25">
      <c r="A27">
        <v>2218807</v>
      </c>
      <c r="B27">
        <v>1</v>
      </c>
      <c r="C27" t="s">
        <v>80</v>
      </c>
      <c r="D27" t="s">
        <v>103</v>
      </c>
      <c r="E27" t="s">
        <v>147</v>
      </c>
      <c r="F27" t="s">
        <v>229</v>
      </c>
      <c r="G27" t="s">
        <v>143</v>
      </c>
      <c r="H27" t="s">
        <v>144</v>
      </c>
      <c r="I27" t="s">
        <v>136</v>
      </c>
      <c r="J27" t="s">
        <v>137</v>
      </c>
      <c r="K27" t="s">
        <v>138</v>
      </c>
      <c r="L27" t="s">
        <v>230</v>
      </c>
      <c r="M27" t="s">
        <v>231</v>
      </c>
      <c r="N27">
        <v>7.3611111000000007E-2</v>
      </c>
      <c r="O27">
        <v>0</v>
      </c>
      <c r="P27">
        <v>27</v>
      </c>
      <c r="Q27">
        <v>6</v>
      </c>
      <c r="R27">
        <v>9</v>
      </c>
      <c r="S27">
        <v>24</v>
      </c>
      <c r="T27">
        <v>38</v>
      </c>
      <c r="U27">
        <v>30</v>
      </c>
      <c r="V27">
        <v>10</v>
      </c>
      <c r="W27">
        <v>0</v>
      </c>
      <c r="X27">
        <v>2.2588713783734584</v>
      </c>
      <c r="Y27">
        <v>2.0156731351157848</v>
      </c>
      <c r="Z27">
        <v>0.38639093521494439</v>
      </c>
      <c r="AA27">
        <v>16.618039979236418</v>
      </c>
      <c r="AB27">
        <v>6.1597183526520398</v>
      </c>
      <c r="AC27">
        <v>191.80128766609681</v>
      </c>
      <c r="AD27">
        <v>43.439627452009539</v>
      </c>
      <c r="AE27">
        <v>262.67960889869897</v>
      </c>
    </row>
    <row r="28" spans="1:31" x14ac:dyDescent="0.25">
      <c r="A28">
        <v>2228594</v>
      </c>
      <c r="B28">
        <v>1</v>
      </c>
      <c r="C28" t="s">
        <v>80</v>
      </c>
      <c r="D28" t="s">
        <v>103</v>
      </c>
      <c r="E28" t="s">
        <v>198</v>
      </c>
      <c r="F28" t="s">
        <v>232</v>
      </c>
      <c r="G28" t="s">
        <v>233</v>
      </c>
      <c r="H28" t="s">
        <v>144</v>
      </c>
      <c r="I28" t="s">
        <v>136</v>
      </c>
      <c r="J28" t="s">
        <v>137</v>
      </c>
      <c r="K28" t="s">
        <v>234</v>
      </c>
      <c r="L28" t="s">
        <v>235</v>
      </c>
      <c r="M28" t="s">
        <v>236</v>
      </c>
      <c r="N28">
        <v>0.493404444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2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55.431218101411979</v>
      </c>
      <c r="AD28">
        <v>0</v>
      </c>
      <c r="AE28">
        <v>55.431218101411979</v>
      </c>
    </row>
    <row r="29" spans="1:31" x14ac:dyDescent="0.25">
      <c r="A29">
        <v>2228840</v>
      </c>
      <c r="B29">
        <v>1</v>
      </c>
      <c r="C29" t="s">
        <v>80</v>
      </c>
      <c r="D29" t="s">
        <v>82</v>
      </c>
      <c r="E29" t="s">
        <v>151</v>
      </c>
      <c r="F29" t="s">
        <v>237</v>
      </c>
      <c r="G29" t="s">
        <v>238</v>
      </c>
      <c r="H29" t="s">
        <v>135</v>
      </c>
      <c r="I29" t="s">
        <v>136</v>
      </c>
      <c r="J29" t="s">
        <v>137</v>
      </c>
      <c r="K29" t="s">
        <v>138</v>
      </c>
      <c r="L29" t="s">
        <v>239</v>
      </c>
      <c r="M29" t="s">
        <v>240</v>
      </c>
      <c r="N29">
        <v>4.3088888880000003</v>
      </c>
      <c r="O29">
        <v>0</v>
      </c>
      <c r="P29">
        <v>78</v>
      </c>
      <c r="Q29">
        <v>0</v>
      </c>
      <c r="R29">
        <v>0</v>
      </c>
      <c r="S29">
        <v>0</v>
      </c>
      <c r="T29">
        <v>2</v>
      </c>
      <c r="U29">
        <v>0</v>
      </c>
      <c r="V29">
        <v>0</v>
      </c>
      <c r="W29">
        <v>0</v>
      </c>
      <c r="X29">
        <v>122.93582084590959</v>
      </c>
      <c r="Y29">
        <v>0</v>
      </c>
      <c r="Z29">
        <v>0</v>
      </c>
      <c r="AA29">
        <v>0</v>
      </c>
      <c r="AB29">
        <v>0.17200269692205999</v>
      </c>
      <c r="AC29">
        <v>0</v>
      </c>
      <c r="AD29">
        <v>0</v>
      </c>
      <c r="AE29">
        <v>123.10782354283165</v>
      </c>
    </row>
    <row r="30" spans="1:31" x14ac:dyDescent="0.25">
      <c r="A30">
        <v>2226430</v>
      </c>
      <c r="B30">
        <v>1</v>
      </c>
      <c r="C30" t="s">
        <v>80</v>
      </c>
      <c r="D30" t="s">
        <v>93</v>
      </c>
      <c r="E30" t="s">
        <v>151</v>
      </c>
      <c r="F30" t="s">
        <v>241</v>
      </c>
      <c r="G30" t="s">
        <v>213</v>
      </c>
      <c r="H30" t="s">
        <v>135</v>
      </c>
      <c r="I30" t="s">
        <v>136</v>
      </c>
      <c r="J30" t="s">
        <v>137</v>
      </c>
      <c r="K30" t="s">
        <v>138</v>
      </c>
      <c r="L30" t="s">
        <v>242</v>
      </c>
      <c r="M30" t="s">
        <v>243</v>
      </c>
      <c r="N30">
        <v>1.1233333329999999</v>
      </c>
      <c r="O30">
        <v>0</v>
      </c>
      <c r="P30">
        <v>40</v>
      </c>
      <c r="Q30">
        <v>0</v>
      </c>
      <c r="R30">
        <v>0</v>
      </c>
      <c r="S30">
        <v>0</v>
      </c>
      <c r="T30">
        <v>1</v>
      </c>
      <c r="U30">
        <v>0</v>
      </c>
      <c r="V30">
        <v>0</v>
      </c>
      <c r="W30">
        <v>0</v>
      </c>
      <c r="X30">
        <v>8.7095608117669769</v>
      </c>
      <c r="Y30">
        <v>0</v>
      </c>
      <c r="Z30">
        <v>0</v>
      </c>
      <c r="AA30">
        <v>0</v>
      </c>
      <c r="AB30">
        <v>0.55927144758378677</v>
      </c>
      <c r="AC30">
        <v>0</v>
      </c>
      <c r="AD30">
        <v>0</v>
      </c>
      <c r="AE30">
        <v>9.2688322593507628</v>
      </c>
    </row>
    <row r="31" spans="1:31" x14ac:dyDescent="0.25">
      <c r="A31">
        <v>2219889</v>
      </c>
      <c r="B31">
        <v>1</v>
      </c>
      <c r="C31" t="s">
        <v>80</v>
      </c>
      <c r="D31" t="s">
        <v>103</v>
      </c>
      <c r="E31" t="s">
        <v>151</v>
      </c>
      <c r="F31" t="s">
        <v>244</v>
      </c>
      <c r="G31" t="s">
        <v>245</v>
      </c>
      <c r="H31" t="s">
        <v>135</v>
      </c>
      <c r="I31" t="s">
        <v>136</v>
      </c>
      <c r="J31" t="s">
        <v>137</v>
      </c>
      <c r="K31" t="s">
        <v>138</v>
      </c>
      <c r="L31" t="s">
        <v>246</v>
      </c>
      <c r="M31" t="s">
        <v>247</v>
      </c>
      <c r="N31">
        <v>5.8369444440000002</v>
      </c>
      <c r="O31">
        <v>0</v>
      </c>
      <c r="P31">
        <v>41</v>
      </c>
      <c r="Q31">
        <v>0</v>
      </c>
      <c r="R31">
        <v>2</v>
      </c>
      <c r="S31">
        <v>0</v>
      </c>
      <c r="T31">
        <v>4</v>
      </c>
      <c r="U31">
        <v>0</v>
      </c>
      <c r="V31">
        <v>0</v>
      </c>
      <c r="W31">
        <v>0</v>
      </c>
      <c r="X31">
        <v>40.931339585204427</v>
      </c>
      <c r="Y31">
        <v>0</v>
      </c>
      <c r="Z31">
        <v>1.0830827268264649</v>
      </c>
      <c r="AA31">
        <v>0</v>
      </c>
      <c r="AB31">
        <v>19.445691669334263</v>
      </c>
      <c r="AC31">
        <v>0</v>
      </c>
      <c r="AD31">
        <v>0</v>
      </c>
      <c r="AE31">
        <v>61.460113981365154</v>
      </c>
    </row>
    <row r="32" spans="1:31" x14ac:dyDescent="0.25">
      <c r="A32">
        <v>2217725</v>
      </c>
      <c r="B32">
        <v>1</v>
      </c>
      <c r="C32" t="s">
        <v>80</v>
      </c>
      <c r="D32" t="s">
        <v>104</v>
      </c>
      <c r="E32" t="s">
        <v>156</v>
      </c>
      <c r="F32" t="s">
        <v>248</v>
      </c>
      <c r="G32" t="s">
        <v>161</v>
      </c>
      <c r="H32" t="s">
        <v>135</v>
      </c>
      <c r="I32" t="s">
        <v>136</v>
      </c>
      <c r="J32" t="s">
        <v>137</v>
      </c>
      <c r="K32" t="s">
        <v>138</v>
      </c>
      <c r="L32" t="s">
        <v>249</v>
      </c>
      <c r="M32" t="s">
        <v>250</v>
      </c>
      <c r="N32">
        <v>2.2991666660000001</v>
      </c>
      <c r="O32">
        <v>0</v>
      </c>
      <c r="P32">
        <v>1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0.36757720337937005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0.36757720337937005</v>
      </c>
    </row>
    <row r="33" spans="1:31" x14ac:dyDescent="0.25">
      <c r="A33">
        <v>2227074</v>
      </c>
      <c r="B33">
        <v>1</v>
      </c>
      <c r="C33" t="s">
        <v>81</v>
      </c>
      <c r="D33" t="s">
        <v>128</v>
      </c>
      <c r="E33" t="s">
        <v>251</v>
      </c>
      <c r="F33" t="s">
        <v>252</v>
      </c>
      <c r="G33" t="s">
        <v>143</v>
      </c>
      <c r="H33" t="s">
        <v>144</v>
      </c>
      <c r="I33" t="s">
        <v>136</v>
      </c>
      <c r="J33" t="s">
        <v>137</v>
      </c>
      <c r="K33" t="s">
        <v>138</v>
      </c>
      <c r="L33" t="s">
        <v>253</v>
      </c>
      <c r="M33" t="s">
        <v>254</v>
      </c>
      <c r="N33">
        <v>0.49888888799999997</v>
      </c>
      <c r="O33">
        <v>0</v>
      </c>
      <c r="P33">
        <v>4242</v>
      </c>
      <c r="Q33">
        <v>7</v>
      </c>
      <c r="R33">
        <v>24</v>
      </c>
      <c r="S33">
        <v>10</v>
      </c>
      <c r="T33">
        <v>167</v>
      </c>
      <c r="U33">
        <v>1</v>
      </c>
      <c r="V33">
        <v>1</v>
      </c>
      <c r="W33">
        <v>0</v>
      </c>
      <c r="X33">
        <v>594.75408461378413</v>
      </c>
      <c r="Y33">
        <v>4.0420168302820825</v>
      </c>
      <c r="Z33">
        <v>5.5628417691416221</v>
      </c>
      <c r="AA33">
        <v>66.215741529925353</v>
      </c>
      <c r="AB33">
        <v>63.498104456651575</v>
      </c>
      <c r="AC33">
        <v>10.352555857341072</v>
      </c>
      <c r="AD33">
        <v>40.401843143278761</v>
      </c>
      <c r="AE33">
        <v>784.82718820040463</v>
      </c>
    </row>
    <row r="34" spans="1:31" x14ac:dyDescent="0.25">
      <c r="A34">
        <v>2216497</v>
      </c>
      <c r="B34">
        <v>1</v>
      </c>
      <c r="C34" t="s">
        <v>80</v>
      </c>
      <c r="D34" t="s">
        <v>92</v>
      </c>
      <c r="E34" t="s">
        <v>151</v>
      </c>
      <c r="F34" t="s">
        <v>255</v>
      </c>
      <c r="G34" t="s">
        <v>153</v>
      </c>
      <c r="H34" t="s">
        <v>135</v>
      </c>
      <c r="I34" t="s">
        <v>136</v>
      </c>
      <c r="J34" t="s">
        <v>137</v>
      </c>
      <c r="K34" t="s">
        <v>138</v>
      </c>
      <c r="L34" t="s">
        <v>256</v>
      </c>
      <c r="M34" t="s">
        <v>257</v>
      </c>
      <c r="N34">
        <v>2.886111111</v>
      </c>
      <c r="O34">
        <v>0</v>
      </c>
      <c r="P34">
        <v>24</v>
      </c>
      <c r="Q34">
        <v>0</v>
      </c>
      <c r="R34">
        <v>0</v>
      </c>
      <c r="S34">
        <v>0</v>
      </c>
      <c r="T34">
        <v>4</v>
      </c>
      <c r="U34">
        <v>0</v>
      </c>
      <c r="V34">
        <v>0</v>
      </c>
      <c r="W34">
        <v>0</v>
      </c>
      <c r="X34">
        <v>18.7095732145354</v>
      </c>
      <c r="Y34">
        <v>0</v>
      </c>
      <c r="Z34">
        <v>0</v>
      </c>
      <c r="AA34">
        <v>0</v>
      </c>
      <c r="AB34">
        <v>0.34437980513716671</v>
      </c>
      <c r="AC34">
        <v>0</v>
      </c>
      <c r="AD34">
        <v>0</v>
      </c>
      <c r="AE34">
        <v>19.053953019672566</v>
      </c>
    </row>
    <row r="35" spans="1:31" x14ac:dyDescent="0.25">
      <c r="A35">
        <v>2214339</v>
      </c>
      <c r="B35">
        <v>1</v>
      </c>
      <c r="C35" t="s">
        <v>80</v>
      </c>
      <c r="D35" t="s">
        <v>82</v>
      </c>
      <c r="E35" t="s">
        <v>156</v>
      </c>
      <c r="F35" t="s">
        <v>258</v>
      </c>
      <c r="G35" t="s">
        <v>134</v>
      </c>
      <c r="H35" t="s">
        <v>135</v>
      </c>
      <c r="I35" t="s">
        <v>136</v>
      </c>
      <c r="J35" t="s">
        <v>137</v>
      </c>
      <c r="K35" t="s">
        <v>138</v>
      </c>
      <c r="L35" t="s">
        <v>259</v>
      </c>
      <c r="M35" t="s">
        <v>260</v>
      </c>
      <c r="N35">
        <v>1.525833333</v>
      </c>
      <c r="O35">
        <v>0</v>
      </c>
      <c r="P35">
        <v>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0.72592131669091564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0.72592131669091564</v>
      </c>
    </row>
    <row r="36" spans="1:31" x14ac:dyDescent="0.25">
      <c r="A36">
        <v>2220765</v>
      </c>
      <c r="B36">
        <v>1</v>
      </c>
      <c r="C36" t="s">
        <v>81</v>
      </c>
      <c r="D36" t="s">
        <v>118</v>
      </c>
      <c r="E36" t="s">
        <v>198</v>
      </c>
      <c r="F36" t="s">
        <v>261</v>
      </c>
      <c r="G36" t="s">
        <v>143</v>
      </c>
      <c r="H36" t="s">
        <v>144</v>
      </c>
      <c r="I36" t="s">
        <v>136</v>
      </c>
      <c r="J36" t="s">
        <v>137</v>
      </c>
      <c r="K36" t="s">
        <v>138</v>
      </c>
      <c r="L36" t="s">
        <v>262</v>
      </c>
      <c r="M36" t="s">
        <v>263</v>
      </c>
      <c r="N36">
        <v>1.1930555549999999</v>
      </c>
      <c r="O36">
        <v>0</v>
      </c>
      <c r="P36">
        <v>430</v>
      </c>
      <c r="Q36">
        <v>0</v>
      </c>
      <c r="R36">
        <v>20</v>
      </c>
      <c r="S36">
        <v>1</v>
      </c>
      <c r="T36">
        <v>15</v>
      </c>
      <c r="U36">
        <v>0</v>
      </c>
      <c r="V36">
        <v>0</v>
      </c>
      <c r="W36">
        <v>0</v>
      </c>
      <c r="X36">
        <v>61.608063634482491</v>
      </c>
      <c r="Y36">
        <v>0</v>
      </c>
      <c r="Z36">
        <v>1.8407244650601178</v>
      </c>
      <c r="AA36">
        <v>5.473621440024381</v>
      </c>
      <c r="AB36">
        <v>11.978985104264892</v>
      </c>
      <c r="AC36">
        <v>0</v>
      </c>
      <c r="AD36">
        <v>0</v>
      </c>
      <c r="AE36">
        <v>80.901394643831878</v>
      </c>
    </row>
    <row r="37" spans="1:31" x14ac:dyDescent="0.25">
      <c r="A37">
        <v>2212773</v>
      </c>
      <c r="B37">
        <v>1</v>
      </c>
      <c r="C37" t="s">
        <v>80</v>
      </c>
      <c r="D37" t="s">
        <v>107</v>
      </c>
      <c r="E37" t="s">
        <v>156</v>
      </c>
      <c r="F37" t="s">
        <v>264</v>
      </c>
      <c r="G37" t="s">
        <v>172</v>
      </c>
      <c r="H37" t="s">
        <v>135</v>
      </c>
      <c r="I37" t="s">
        <v>136</v>
      </c>
      <c r="J37" t="s">
        <v>137</v>
      </c>
      <c r="K37" t="s">
        <v>138</v>
      </c>
      <c r="L37" t="s">
        <v>265</v>
      </c>
      <c r="M37" t="s">
        <v>266</v>
      </c>
      <c r="N37">
        <v>2.1552777769999998</v>
      </c>
      <c r="O37">
        <v>0</v>
      </c>
      <c r="P37">
        <v>8</v>
      </c>
      <c r="Q37">
        <v>0</v>
      </c>
      <c r="R37">
        <v>0</v>
      </c>
      <c r="S37">
        <v>0</v>
      </c>
      <c r="T37">
        <v>1</v>
      </c>
      <c r="U37">
        <v>0</v>
      </c>
      <c r="V37">
        <v>0</v>
      </c>
      <c r="W37">
        <v>0</v>
      </c>
      <c r="X37">
        <v>2.6067635139397942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2.6067635139397942</v>
      </c>
    </row>
    <row r="38" spans="1:31" x14ac:dyDescent="0.25">
      <c r="A38">
        <v>2228425</v>
      </c>
      <c r="B38">
        <v>1</v>
      </c>
      <c r="C38" t="s">
        <v>81</v>
      </c>
      <c r="D38" t="s">
        <v>112</v>
      </c>
      <c r="E38" t="s">
        <v>156</v>
      </c>
      <c r="F38" t="s">
        <v>267</v>
      </c>
      <c r="G38" t="s">
        <v>161</v>
      </c>
      <c r="H38" t="s">
        <v>135</v>
      </c>
      <c r="I38" t="s">
        <v>136</v>
      </c>
      <c r="J38" t="s">
        <v>137</v>
      </c>
      <c r="K38" t="s">
        <v>138</v>
      </c>
      <c r="L38" t="s">
        <v>268</v>
      </c>
      <c r="M38" t="s">
        <v>269</v>
      </c>
      <c r="N38">
        <v>3.3266666659999999</v>
      </c>
      <c r="O38">
        <v>0</v>
      </c>
      <c r="P38">
        <v>0</v>
      </c>
      <c r="Q38">
        <v>0</v>
      </c>
      <c r="R38">
        <v>1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5.1730386408888897E-4</v>
      </c>
      <c r="AA38">
        <v>0</v>
      </c>
      <c r="AB38">
        <v>0</v>
      </c>
      <c r="AC38">
        <v>0</v>
      </c>
      <c r="AD38">
        <v>0</v>
      </c>
      <c r="AE38">
        <v>5.1730386408888897E-4</v>
      </c>
    </row>
    <row r="39" spans="1:31" x14ac:dyDescent="0.25">
      <c r="A39">
        <v>2223636</v>
      </c>
      <c r="B39">
        <v>1</v>
      </c>
      <c r="C39" t="s">
        <v>80</v>
      </c>
      <c r="D39" t="s">
        <v>91</v>
      </c>
      <c r="E39" t="s">
        <v>151</v>
      </c>
      <c r="F39" t="s">
        <v>270</v>
      </c>
      <c r="G39" t="s">
        <v>233</v>
      </c>
      <c r="H39" t="s">
        <v>135</v>
      </c>
      <c r="I39" t="s">
        <v>136</v>
      </c>
      <c r="J39" t="s">
        <v>137</v>
      </c>
      <c r="K39" t="s">
        <v>234</v>
      </c>
      <c r="L39" t="s">
        <v>271</v>
      </c>
      <c r="M39" t="s">
        <v>272</v>
      </c>
      <c r="N39">
        <v>1.8648849999999999</v>
      </c>
      <c r="O39">
        <v>0</v>
      </c>
      <c r="P39">
        <v>30</v>
      </c>
      <c r="Q39">
        <v>0</v>
      </c>
      <c r="R39">
        <v>0</v>
      </c>
      <c r="S39">
        <v>0</v>
      </c>
      <c r="T39">
        <v>1</v>
      </c>
      <c r="U39">
        <v>0</v>
      </c>
      <c r="V39">
        <v>0</v>
      </c>
      <c r="W39">
        <v>0</v>
      </c>
      <c r="X39">
        <v>17.450852871237178</v>
      </c>
      <c r="Y39">
        <v>0</v>
      </c>
      <c r="Z39">
        <v>0</v>
      </c>
      <c r="AA39">
        <v>0</v>
      </c>
      <c r="AB39">
        <v>0.37166792708911667</v>
      </c>
      <c r="AC39">
        <v>0</v>
      </c>
      <c r="AD39">
        <v>0</v>
      </c>
      <c r="AE39">
        <v>17.822520798326295</v>
      </c>
    </row>
    <row r="40" spans="1:31" x14ac:dyDescent="0.25">
      <c r="A40">
        <v>2214316</v>
      </c>
      <c r="B40">
        <v>1</v>
      </c>
      <c r="C40" t="s">
        <v>80</v>
      </c>
      <c r="D40" t="s">
        <v>85</v>
      </c>
      <c r="E40" t="s">
        <v>151</v>
      </c>
      <c r="F40" t="s">
        <v>273</v>
      </c>
      <c r="G40" t="s">
        <v>213</v>
      </c>
      <c r="H40" t="s">
        <v>135</v>
      </c>
      <c r="I40" t="s">
        <v>136</v>
      </c>
      <c r="J40" t="s">
        <v>137</v>
      </c>
      <c r="K40" t="s">
        <v>138</v>
      </c>
      <c r="L40" t="s">
        <v>274</v>
      </c>
      <c r="M40" t="s">
        <v>275</v>
      </c>
      <c r="N40">
        <v>3.1133333329999999</v>
      </c>
      <c r="O40">
        <v>0</v>
      </c>
      <c r="P40">
        <v>109</v>
      </c>
      <c r="Q40">
        <v>0</v>
      </c>
      <c r="R40">
        <v>0</v>
      </c>
      <c r="S40">
        <v>0</v>
      </c>
      <c r="T40">
        <v>6</v>
      </c>
      <c r="U40">
        <v>0</v>
      </c>
      <c r="V40">
        <v>0</v>
      </c>
      <c r="W40">
        <v>0</v>
      </c>
      <c r="X40">
        <v>99.381804924183456</v>
      </c>
      <c r="Y40">
        <v>0</v>
      </c>
      <c r="Z40">
        <v>0</v>
      </c>
      <c r="AA40">
        <v>0</v>
      </c>
      <c r="AB40">
        <v>5.1902262094588449</v>
      </c>
      <c r="AC40">
        <v>0</v>
      </c>
      <c r="AD40">
        <v>0</v>
      </c>
      <c r="AE40">
        <v>104.5720311336423</v>
      </c>
    </row>
    <row r="41" spans="1:31" x14ac:dyDescent="0.25">
      <c r="A41">
        <v>2227927</v>
      </c>
      <c r="B41">
        <v>1</v>
      </c>
      <c r="C41" t="s">
        <v>81</v>
      </c>
      <c r="D41" t="s">
        <v>123</v>
      </c>
      <c r="E41" t="s">
        <v>147</v>
      </c>
      <c r="F41" t="s">
        <v>276</v>
      </c>
      <c r="G41" t="s">
        <v>143</v>
      </c>
      <c r="H41" t="s">
        <v>144</v>
      </c>
      <c r="I41" t="s">
        <v>136</v>
      </c>
      <c r="J41" t="s">
        <v>137</v>
      </c>
      <c r="K41" t="s">
        <v>138</v>
      </c>
      <c r="L41" t="s">
        <v>277</v>
      </c>
      <c r="M41" t="s">
        <v>278</v>
      </c>
      <c r="N41">
        <v>0.79972222199999998</v>
      </c>
      <c r="O41">
        <v>0</v>
      </c>
      <c r="P41">
        <v>13</v>
      </c>
      <c r="Q41">
        <v>0</v>
      </c>
      <c r="R41">
        <v>41</v>
      </c>
      <c r="S41">
        <v>13</v>
      </c>
      <c r="T41">
        <v>406</v>
      </c>
      <c r="U41">
        <v>14</v>
      </c>
      <c r="V41">
        <v>16</v>
      </c>
      <c r="W41">
        <v>0</v>
      </c>
      <c r="X41">
        <v>2.4261959728488485</v>
      </c>
      <c r="Y41">
        <v>0</v>
      </c>
      <c r="Z41">
        <v>9.2669753917258468</v>
      </c>
      <c r="AA41">
        <v>167.44841383320369</v>
      </c>
      <c r="AB41">
        <v>540.61256934259666</v>
      </c>
      <c r="AC41">
        <v>2690.9414922968535</v>
      </c>
      <c r="AD41">
        <v>626.59070192555851</v>
      </c>
      <c r="AE41">
        <v>4037.2863487627874</v>
      </c>
    </row>
    <row r="42" spans="1:31" x14ac:dyDescent="0.25">
      <c r="A42">
        <v>2229278</v>
      </c>
      <c r="B42">
        <v>1</v>
      </c>
      <c r="C42" t="s">
        <v>80</v>
      </c>
      <c r="D42" t="s">
        <v>103</v>
      </c>
      <c r="E42" t="s">
        <v>151</v>
      </c>
      <c r="F42" t="s">
        <v>279</v>
      </c>
      <c r="G42" t="s">
        <v>280</v>
      </c>
      <c r="H42" t="s">
        <v>135</v>
      </c>
      <c r="I42" t="s">
        <v>136</v>
      </c>
      <c r="J42" t="s">
        <v>3</v>
      </c>
      <c r="K42" t="s">
        <v>138</v>
      </c>
      <c r="L42" t="s">
        <v>281</v>
      </c>
      <c r="M42" t="s">
        <v>282</v>
      </c>
      <c r="N42">
        <v>1.7875000000000001</v>
      </c>
      <c r="O42">
        <v>0</v>
      </c>
      <c r="P42">
        <v>108</v>
      </c>
      <c r="Q42">
        <v>0</v>
      </c>
      <c r="R42">
        <v>1</v>
      </c>
      <c r="S42">
        <v>0</v>
      </c>
      <c r="T42">
        <v>6</v>
      </c>
      <c r="U42">
        <v>0</v>
      </c>
      <c r="V42">
        <v>0</v>
      </c>
      <c r="W42">
        <v>0</v>
      </c>
      <c r="X42">
        <v>54.238012419039677</v>
      </c>
      <c r="Y42">
        <v>0</v>
      </c>
      <c r="Z42">
        <v>1.0373276221322498</v>
      </c>
      <c r="AA42">
        <v>0</v>
      </c>
      <c r="AB42">
        <v>10.474364196691427</v>
      </c>
      <c r="AC42">
        <v>0</v>
      </c>
      <c r="AD42">
        <v>0</v>
      </c>
      <c r="AE42">
        <v>65.749704237863355</v>
      </c>
    </row>
    <row r="43" spans="1:31" x14ac:dyDescent="0.25">
      <c r="A43">
        <v>2213626</v>
      </c>
      <c r="B43">
        <v>1</v>
      </c>
      <c r="C43" t="s">
        <v>80</v>
      </c>
      <c r="D43" t="s">
        <v>82</v>
      </c>
      <c r="E43" t="s">
        <v>156</v>
      </c>
      <c r="F43" t="s">
        <v>283</v>
      </c>
      <c r="G43" t="s">
        <v>165</v>
      </c>
      <c r="H43" t="s">
        <v>135</v>
      </c>
      <c r="I43" t="s">
        <v>136</v>
      </c>
      <c r="J43" t="s">
        <v>137</v>
      </c>
      <c r="K43" t="s">
        <v>138</v>
      </c>
      <c r="L43" t="s">
        <v>284</v>
      </c>
      <c r="M43" t="s">
        <v>285</v>
      </c>
      <c r="N43">
        <v>1.048888888</v>
      </c>
      <c r="O43">
        <v>0</v>
      </c>
      <c r="P43">
        <v>5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1.2457204089189668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1.2457204089189668</v>
      </c>
    </row>
    <row r="44" spans="1:31" x14ac:dyDescent="0.25">
      <c r="A44">
        <v>2221286</v>
      </c>
      <c r="B44">
        <v>1</v>
      </c>
      <c r="C44" t="s">
        <v>80</v>
      </c>
      <c r="D44" t="s">
        <v>97</v>
      </c>
      <c r="E44" t="s">
        <v>156</v>
      </c>
      <c r="F44" t="s">
        <v>286</v>
      </c>
      <c r="G44" t="s">
        <v>161</v>
      </c>
      <c r="H44" t="s">
        <v>135</v>
      </c>
      <c r="I44" t="s">
        <v>136</v>
      </c>
      <c r="J44" t="s">
        <v>137</v>
      </c>
      <c r="K44" t="s">
        <v>138</v>
      </c>
      <c r="L44" t="s">
        <v>287</v>
      </c>
      <c r="M44" t="s">
        <v>288</v>
      </c>
      <c r="N44">
        <v>6.551388888</v>
      </c>
      <c r="O44">
        <v>0</v>
      </c>
      <c r="P44">
        <v>1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2.1859818368053796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2.1859818368053796</v>
      </c>
    </row>
    <row r="45" spans="1:31" x14ac:dyDescent="0.25">
      <c r="A45">
        <v>2221455</v>
      </c>
      <c r="B45">
        <v>1</v>
      </c>
      <c r="C45" t="s">
        <v>80</v>
      </c>
      <c r="D45" t="s">
        <v>92</v>
      </c>
      <c r="E45" t="s">
        <v>156</v>
      </c>
      <c r="F45" t="s">
        <v>289</v>
      </c>
      <c r="G45" t="s">
        <v>165</v>
      </c>
      <c r="H45" t="s">
        <v>135</v>
      </c>
      <c r="I45" t="s">
        <v>136</v>
      </c>
      <c r="J45" t="s">
        <v>137</v>
      </c>
      <c r="K45" t="s">
        <v>138</v>
      </c>
      <c r="L45" t="s">
        <v>290</v>
      </c>
      <c r="M45" t="s">
        <v>291</v>
      </c>
      <c r="N45">
        <v>5.6861111109999998</v>
      </c>
      <c r="O45">
        <v>0</v>
      </c>
      <c r="P45">
        <v>7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11.657392106760318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11.657392106760318</v>
      </c>
    </row>
    <row r="46" spans="1:31" x14ac:dyDescent="0.25">
      <c r="A46">
        <v>2225700</v>
      </c>
      <c r="B46">
        <v>1</v>
      </c>
      <c r="C46" t="s">
        <v>80</v>
      </c>
      <c r="D46" t="s">
        <v>97</v>
      </c>
      <c r="E46" t="s">
        <v>156</v>
      </c>
      <c r="F46" t="s">
        <v>292</v>
      </c>
      <c r="G46" t="s">
        <v>161</v>
      </c>
      <c r="H46" t="s">
        <v>135</v>
      </c>
      <c r="I46" t="s">
        <v>136</v>
      </c>
      <c r="J46" t="s">
        <v>137</v>
      </c>
      <c r="K46" t="s">
        <v>138</v>
      </c>
      <c r="L46" t="s">
        <v>293</v>
      </c>
      <c r="M46" t="s">
        <v>294</v>
      </c>
      <c r="N46">
        <v>1.8419444439999999</v>
      </c>
      <c r="O46">
        <v>0</v>
      </c>
      <c r="P46">
        <v>1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0.31056719131899446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0.31056719131899446</v>
      </c>
    </row>
    <row r="47" spans="1:31" x14ac:dyDescent="0.25">
      <c r="A47">
        <v>2218040</v>
      </c>
      <c r="B47">
        <v>1</v>
      </c>
      <c r="C47" t="s">
        <v>80</v>
      </c>
      <c r="D47" t="s">
        <v>105</v>
      </c>
      <c r="E47" t="s">
        <v>156</v>
      </c>
      <c r="F47" t="s">
        <v>295</v>
      </c>
      <c r="G47" t="s">
        <v>280</v>
      </c>
      <c r="H47" t="s">
        <v>135</v>
      </c>
      <c r="I47" t="s">
        <v>136</v>
      </c>
      <c r="J47" t="s">
        <v>137</v>
      </c>
      <c r="K47" t="s">
        <v>138</v>
      </c>
      <c r="L47" t="s">
        <v>296</v>
      </c>
      <c r="M47" t="s">
        <v>297</v>
      </c>
      <c r="N47">
        <v>8.1405555550000006</v>
      </c>
      <c r="O47">
        <v>0</v>
      </c>
      <c r="P47">
        <v>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2.5663099631594166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2.5663099631594166</v>
      </c>
    </row>
    <row r="48" spans="1:31" x14ac:dyDescent="0.25">
      <c r="A48">
        <v>2215713</v>
      </c>
      <c r="B48">
        <v>1</v>
      </c>
      <c r="C48" t="s">
        <v>80</v>
      </c>
      <c r="D48" t="s">
        <v>85</v>
      </c>
      <c r="E48" t="s">
        <v>151</v>
      </c>
      <c r="F48" t="s">
        <v>298</v>
      </c>
      <c r="G48" t="s">
        <v>213</v>
      </c>
      <c r="H48" t="s">
        <v>135</v>
      </c>
      <c r="I48" t="s">
        <v>136</v>
      </c>
      <c r="J48" t="s">
        <v>137</v>
      </c>
      <c r="K48" t="s">
        <v>138</v>
      </c>
      <c r="L48" t="s">
        <v>299</v>
      </c>
      <c r="M48" t="s">
        <v>300</v>
      </c>
      <c r="N48">
        <v>0.61416666600000003</v>
      </c>
      <c r="O48">
        <v>0</v>
      </c>
      <c r="P48">
        <v>13</v>
      </c>
      <c r="Q48">
        <v>0</v>
      </c>
      <c r="R48">
        <v>0</v>
      </c>
      <c r="S48">
        <v>0</v>
      </c>
      <c r="T48">
        <v>1</v>
      </c>
      <c r="U48">
        <v>0</v>
      </c>
      <c r="V48">
        <v>0</v>
      </c>
      <c r="W48">
        <v>0</v>
      </c>
      <c r="X48">
        <v>2.0985621453916665</v>
      </c>
      <c r="Y48">
        <v>0</v>
      </c>
      <c r="Z48">
        <v>0</v>
      </c>
      <c r="AA48">
        <v>0</v>
      </c>
      <c r="AB48">
        <v>0.16838526251373334</v>
      </c>
      <c r="AC48">
        <v>0</v>
      </c>
      <c r="AD48">
        <v>0</v>
      </c>
      <c r="AE48">
        <v>2.2669474079053997</v>
      </c>
    </row>
    <row r="49" spans="1:31" x14ac:dyDescent="0.25">
      <c r="A49">
        <v>2229301</v>
      </c>
      <c r="B49">
        <v>1</v>
      </c>
      <c r="C49" t="s">
        <v>80</v>
      </c>
      <c r="D49" t="s">
        <v>95</v>
      </c>
      <c r="E49" t="s">
        <v>156</v>
      </c>
      <c r="F49" t="s">
        <v>301</v>
      </c>
      <c r="G49" t="s">
        <v>161</v>
      </c>
      <c r="H49" t="s">
        <v>135</v>
      </c>
      <c r="I49" t="s">
        <v>136</v>
      </c>
      <c r="J49" t="s">
        <v>137</v>
      </c>
      <c r="K49" t="s">
        <v>138</v>
      </c>
      <c r="L49" t="s">
        <v>302</v>
      </c>
      <c r="M49" t="s">
        <v>303</v>
      </c>
      <c r="N49">
        <v>1.601111111</v>
      </c>
      <c r="O49">
        <v>0</v>
      </c>
      <c r="P49">
        <v>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1.0272987366694544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1.0272987366694544</v>
      </c>
    </row>
    <row r="50" spans="1:31" x14ac:dyDescent="0.25">
      <c r="A50">
        <v>2220104</v>
      </c>
      <c r="B50">
        <v>1</v>
      </c>
      <c r="C50" t="s">
        <v>81</v>
      </c>
      <c r="D50" t="s">
        <v>122</v>
      </c>
      <c r="E50" t="s">
        <v>132</v>
      </c>
      <c r="F50" t="s">
        <v>304</v>
      </c>
      <c r="G50" t="s">
        <v>176</v>
      </c>
      <c r="H50" t="s">
        <v>135</v>
      </c>
      <c r="I50" t="s">
        <v>136</v>
      </c>
      <c r="J50" t="s">
        <v>137</v>
      </c>
      <c r="K50" t="s">
        <v>138</v>
      </c>
      <c r="L50" t="s">
        <v>305</v>
      </c>
      <c r="M50" t="s">
        <v>306</v>
      </c>
      <c r="N50">
        <v>1.092777777</v>
      </c>
      <c r="O50">
        <v>0</v>
      </c>
      <c r="P50">
        <v>689</v>
      </c>
      <c r="Q50">
        <v>0</v>
      </c>
      <c r="R50">
        <v>0</v>
      </c>
      <c r="S50">
        <v>0</v>
      </c>
      <c r="T50">
        <v>66</v>
      </c>
      <c r="U50">
        <v>0</v>
      </c>
      <c r="V50">
        <v>0</v>
      </c>
      <c r="W50">
        <v>0</v>
      </c>
      <c r="X50">
        <v>193.18352757357178</v>
      </c>
      <c r="Y50">
        <v>0</v>
      </c>
      <c r="Z50">
        <v>0</v>
      </c>
      <c r="AA50">
        <v>0</v>
      </c>
      <c r="AB50">
        <v>34.994013937410884</v>
      </c>
      <c r="AC50">
        <v>0</v>
      </c>
      <c r="AD50">
        <v>0</v>
      </c>
      <c r="AE50">
        <v>228.17754151098268</v>
      </c>
    </row>
    <row r="51" spans="1:31" x14ac:dyDescent="0.25">
      <c r="A51">
        <v>2222637</v>
      </c>
      <c r="B51">
        <v>1</v>
      </c>
      <c r="C51" t="s">
        <v>80</v>
      </c>
      <c r="D51" t="s">
        <v>82</v>
      </c>
      <c r="E51" t="s">
        <v>156</v>
      </c>
      <c r="F51" t="s">
        <v>307</v>
      </c>
      <c r="G51" t="s">
        <v>161</v>
      </c>
      <c r="H51" t="s">
        <v>135</v>
      </c>
      <c r="I51" t="s">
        <v>136</v>
      </c>
      <c r="J51" t="s">
        <v>137</v>
      </c>
      <c r="K51" t="s">
        <v>138</v>
      </c>
      <c r="L51" t="s">
        <v>308</v>
      </c>
      <c r="M51" t="s">
        <v>309</v>
      </c>
      <c r="N51">
        <v>7.9558333330000002</v>
      </c>
      <c r="O51">
        <v>0</v>
      </c>
      <c r="P51">
        <v>1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1.7047045334529378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1.7047045334529378</v>
      </c>
    </row>
    <row r="52" spans="1:31" x14ac:dyDescent="0.25">
      <c r="A52">
        <v>2224326</v>
      </c>
      <c r="B52">
        <v>1</v>
      </c>
      <c r="C52" t="s">
        <v>80</v>
      </c>
      <c r="D52" t="s">
        <v>99</v>
      </c>
      <c r="E52" t="s">
        <v>151</v>
      </c>
      <c r="F52" t="s">
        <v>310</v>
      </c>
      <c r="G52" t="s">
        <v>213</v>
      </c>
      <c r="H52" t="s">
        <v>135</v>
      </c>
      <c r="I52" t="s">
        <v>136</v>
      </c>
      <c r="J52" t="s">
        <v>137</v>
      </c>
      <c r="K52" t="s">
        <v>138</v>
      </c>
      <c r="L52" t="s">
        <v>311</v>
      </c>
      <c r="M52" t="s">
        <v>312</v>
      </c>
      <c r="N52">
        <v>4.5472222220000003</v>
      </c>
      <c r="O52">
        <v>0</v>
      </c>
      <c r="P52">
        <v>60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51.643066752676177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51.643066752676177</v>
      </c>
    </row>
    <row r="53" spans="1:31" x14ac:dyDescent="0.25">
      <c r="A53">
        <v>2219583</v>
      </c>
      <c r="B53">
        <v>1</v>
      </c>
      <c r="C53" t="s">
        <v>80</v>
      </c>
      <c r="D53" t="s">
        <v>96</v>
      </c>
      <c r="E53" t="s">
        <v>151</v>
      </c>
      <c r="F53" t="s">
        <v>313</v>
      </c>
      <c r="G53" t="s">
        <v>213</v>
      </c>
      <c r="H53" t="s">
        <v>135</v>
      </c>
      <c r="I53" t="s">
        <v>136</v>
      </c>
      <c r="J53" t="s">
        <v>137</v>
      </c>
      <c r="K53" t="s">
        <v>138</v>
      </c>
      <c r="L53" t="s">
        <v>314</v>
      </c>
      <c r="M53" t="s">
        <v>315</v>
      </c>
      <c r="N53">
        <v>1.7241666659999999</v>
      </c>
      <c r="O53">
        <v>0</v>
      </c>
      <c r="P53">
        <v>143</v>
      </c>
      <c r="Q53">
        <v>0</v>
      </c>
      <c r="R53">
        <v>1</v>
      </c>
      <c r="S53">
        <v>0</v>
      </c>
      <c r="T53">
        <v>8</v>
      </c>
      <c r="U53">
        <v>0</v>
      </c>
      <c r="V53">
        <v>0</v>
      </c>
      <c r="W53">
        <v>0</v>
      </c>
      <c r="X53">
        <v>82.845040637501427</v>
      </c>
      <c r="Y53">
        <v>0</v>
      </c>
      <c r="Z53">
        <v>3.6509361726658929</v>
      </c>
      <c r="AA53">
        <v>0</v>
      </c>
      <c r="AB53">
        <v>11.376617429593445</v>
      </c>
      <c r="AC53">
        <v>0</v>
      </c>
      <c r="AD53">
        <v>0</v>
      </c>
      <c r="AE53">
        <v>97.872594239760758</v>
      </c>
    </row>
    <row r="54" spans="1:31" x14ac:dyDescent="0.25">
      <c r="A54">
        <v>2222660</v>
      </c>
      <c r="B54">
        <v>1</v>
      </c>
      <c r="C54" t="s">
        <v>80</v>
      </c>
      <c r="D54" t="s">
        <v>90</v>
      </c>
      <c r="E54" t="s">
        <v>151</v>
      </c>
      <c r="F54" t="s">
        <v>316</v>
      </c>
      <c r="G54" t="s">
        <v>233</v>
      </c>
      <c r="H54" t="s">
        <v>135</v>
      </c>
      <c r="I54" t="s">
        <v>136</v>
      </c>
      <c r="J54" t="s">
        <v>137</v>
      </c>
      <c r="K54" t="s">
        <v>234</v>
      </c>
      <c r="L54" t="s">
        <v>317</v>
      </c>
      <c r="M54" t="s">
        <v>318</v>
      </c>
      <c r="N54">
        <v>3.9762861109999998</v>
      </c>
      <c r="O54">
        <v>0</v>
      </c>
      <c r="P54">
        <v>173</v>
      </c>
      <c r="Q54">
        <v>0</v>
      </c>
      <c r="R54">
        <v>0</v>
      </c>
      <c r="S54">
        <v>0</v>
      </c>
      <c r="T54">
        <v>6</v>
      </c>
      <c r="U54">
        <v>0</v>
      </c>
      <c r="V54">
        <v>0</v>
      </c>
      <c r="W54">
        <v>0</v>
      </c>
      <c r="X54">
        <v>224.62339998230399</v>
      </c>
      <c r="Y54">
        <v>0</v>
      </c>
      <c r="Z54">
        <v>0</v>
      </c>
      <c r="AA54">
        <v>0</v>
      </c>
      <c r="AB54">
        <v>0.3482988530241467</v>
      </c>
      <c r="AC54">
        <v>0</v>
      </c>
      <c r="AD54">
        <v>0</v>
      </c>
      <c r="AE54">
        <v>224.97169883532814</v>
      </c>
    </row>
    <row r="55" spans="1:31" x14ac:dyDescent="0.25">
      <c r="A55">
        <v>2223513</v>
      </c>
      <c r="B55">
        <v>1</v>
      </c>
      <c r="C55" t="s">
        <v>81</v>
      </c>
      <c r="D55" t="s">
        <v>118</v>
      </c>
      <c r="E55" t="s">
        <v>151</v>
      </c>
      <c r="F55" t="s">
        <v>319</v>
      </c>
      <c r="G55" t="s">
        <v>213</v>
      </c>
      <c r="H55" t="s">
        <v>135</v>
      </c>
      <c r="I55" t="s">
        <v>136</v>
      </c>
      <c r="J55" t="s">
        <v>137</v>
      </c>
      <c r="K55" t="s">
        <v>138</v>
      </c>
      <c r="L55" t="s">
        <v>320</v>
      </c>
      <c r="M55" t="s">
        <v>321</v>
      </c>
      <c r="N55">
        <v>0.66444444400000002</v>
      </c>
      <c r="O55">
        <v>0</v>
      </c>
      <c r="P55">
        <v>16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2.6424919842171648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2.6424919842171648</v>
      </c>
    </row>
    <row r="56" spans="1:31" x14ac:dyDescent="0.25">
      <c r="A56">
        <v>2224011</v>
      </c>
      <c r="B56">
        <v>1</v>
      </c>
      <c r="C56" t="s">
        <v>80</v>
      </c>
      <c r="D56" t="s">
        <v>86</v>
      </c>
      <c r="E56" t="s">
        <v>141</v>
      </c>
      <c r="F56" t="s">
        <v>322</v>
      </c>
      <c r="G56" t="s">
        <v>323</v>
      </c>
      <c r="H56" t="s">
        <v>144</v>
      </c>
      <c r="I56" t="s">
        <v>136</v>
      </c>
      <c r="J56" t="s">
        <v>137</v>
      </c>
      <c r="K56" t="s">
        <v>138</v>
      </c>
      <c r="L56" t="s">
        <v>324</v>
      </c>
      <c r="M56" t="s">
        <v>325</v>
      </c>
      <c r="N56">
        <v>17.774722222000001</v>
      </c>
      <c r="O56">
        <v>0</v>
      </c>
      <c r="P56">
        <v>83</v>
      </c>
      <c r="Q56">
        <v>0</v>
      </c>
      <c r="R56">
        <v>0</v>
      </c>
      <c r="S56">
        <v>0</v>
      </c>
      <c r="T56">
        <v>65</v>
      </c>
      <c r="U56">
        <v>0</v>
      </c>
      <c r="V56">
        <v>0</v>
      </c>
      <c r="W56">
        <v>0</v>
      </c>
      <c r="X56">
        <v>710.68129057208114</v>
      </c>
      <c r="Y56">
        <v>0</v>
      </c>
      <c r="Z56">
        <v>0</v>
      </c>
      <c r="AA56">
        <v>0</v>
      </c>
      <c r="AB56">
        <v>341.81718764240554</v>
      </c>
      <c r="AC56">
        <v>0</v>
      </c>
      <c r="AD56">
        <v>0</v>
      </c>
      <c r="AE56">
        <v>1052.4984782144866</v>
      </c>
    </row>
    <row r="57" spans="1:31" x14ac:dyDescent="0.25">
      <c r="A57">
        <v>2226882</v>
      </c>
      <c r="B57">
        <v>1</v>
      </c>
      <c r="C57" t="s">
        <v>80</v>
      </c>
      <c r="D57" t="s">
        <v>82</v>
      </c>
      <c r="E57" t="s">
        <v>156</v>
      </c>
      <c r="F57" t="s">
        <v>326</v>
      </c>
      <c r="G57" t="s">
        <v>165</v>
      </c>
      <c r="H57" t="s">
        <v>135</v>
      </c>
      <c r="I57" t="s">
        <v>136</v>
      </c>
      <c r="J57" t="s">
        <v>137</v>
      </c>
      <c r="K57" t="s">
        <v>138</v>
      </c>
      <c r="L57" t="s">
        <v>327</v>
      </c>
      <c r="M57" t="s">
        <v>328</v>
      </c>
      <c r="N57">
        <v>1.7908333329999999</v>
      </c>
      <c r="O57">
        <v>0</v>
      </c>
      <c r="P57">
        <v>0</v>
      </c>
      <c r="Q57">
        <v>0</v>
      </c>
      <c r="R57">
        <v>0</v>
      </c>
      <c r="S57">
        <v>0</v>
      </c>
      <c r="T57">
        <v>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9.5686756928906149</v>
      </c>
      <c r="AC57">
        <v>0</v>
      </c>
      <c r="AD57">
        <v>0</v>
      </c>
      <c r="AE57">
        <v>9.5686756928906149</v>
      </c>
    </row>
    <row r="58" spans="1:31" x14ac:dyDescent="0.25">
      <c r="A58">
        <v>2222952</v>
      </c>
      <c r="B58">
        <v>1</v>
      </c>
      <c r="C58" t="s">
        <v>80</v>
      </c>
      <c r="D58" t="s">
        <v>82</v>
      </c>
      <c r="E58" t="s">
        <v>151</v>
      </c>
      <c r="F58" t="s">
        <v>329</v>
      </c>
      <c r="G58" t="s">
        <v>213</v>
      </c>
      <c r="H58" t="s">
        <v>135</v>
      </c>
      <c r="I58" t="s">
        <v>136</v>
      </c>
      <c r="J58" t="s">
        <v>137</v>
      </c>
      <c r="K58" t="s">
        <v>138</v>
      </c>
      <c r="L58" t="s">
        <v>330</v>
      </c>
      <c r="M58" t="s">
        <v>331</v>
      </c>
      <c r="N58">
        <v>0.79972222199999998</v>
      </c>
      <c r="O58">
        <v>0</v>
      </c>
      <c r="P58">
        <v>72</v>
      </c>
      <c r="Q58">
        <v>0</v>
      </c>
      <c r="R58">
        <v>0</v>
      </c>
      <c r="S58">
        <v>0</v>
      </c>
      <c r="T58">
        <v>24</v>
      </c>
      <c r="U58">
        <v>0</v>
      </c>
      <c r="V58">
        <v>0</v>
      </c>
      <c r="W58">
        <v>0</v>
      </c>
      <c r="X58">
        <v>12.875141174772056</v>
      </c>
      <c r="Y58">
        <v>0</v>
      </c>
      <c r="Z58">
        <v>0</v>
      </c>
      <c r="AA58">
        <v>0</v>
      </c>
      <c r="AB58">
        <v>10.495557041017271</v>
      </c>
      <c r="AC58">
        <v>0</v>
      </c>
      <c r="AD58">
        <v>0</v>
      </c>
      <c r="AE58">
        <v>23.370698215789325</v>
      </c>
    </row>
    <row r="59" spans="1:31" x14ac:dyDescent="0.25">
      <c r="A59">
        <v>2224034</v>
      </c>
      <c r="B59">
        <v>1</v>
      </c>
      <c r="C59" t="s">
        <v>80</v>
      </c>
      <c r="D59" t="s">
        <v>85</v>
      </c>
      <c r="E59" t="s">
        <v>151</v>
      </c>
      <c r="F59" t="s">
        <v>332</v>
      </c>
      <c r="G59" t="s">
        <v>134</v>
      </c>
      <c r="H59" t="s">
        <v>135</v>
      </c>
      <c r="I59" t="s">
        <v>136</v>
      </c>
      <c r="J59" t="s">
        <v>137</v>
      </c>
      <c r="K59" t="s">
        <v>138</v>
      </c>
      <c r="L59" t="s">
        <v>333</v>
      </c>
      <c r="M59" t="s">
        <v>334</v>
      </c>
      <c r="N59">
        <v>1.893611111</v>
      </c>
      <c r="O59">
        <v>0</v>
      </c>
      <c r="P59">
        <v>162</v>
      </c>
      <c r="Q59">
        <v>0</v>
      </c>
      <c r="R59">
        <v>0</v>
      </c>
      <c r="S59">
        <v>0</v>
      </c>
      <c r="T59">
        <v>39</v>
      </c>
      <c r="U59">
        <v>0</v>
      </c>
      <c r="V59">
        <v>1</v>
      </c>
      <c r="W59">
        <v>0</v>
      </c>
      <c r="X59">
        <v>88.241481150866207</v>
      </c>
      <c r="Y59">
        <v>0</v>
      </c>
      <c r="Z59">
        <v>0</v>
      </c>
      <c r="AA59">
        <v>0</v>
      </c>
      <c r="AB59">
        <v>23.128004930411389</v>
      </c>
      <c r="AC59">
        <v>0</v>
      </c>
      <c r="AD59">
        <v>16.557714254798213</v>
      </c>
      <c r="AE59">
        <v>127.92720033607581</v>
      </c>
    </row>
    <row r="60" spans="1:31" x14ac:dyDescent="0.25">
      <c r="A60">
        <v>2224303</v>
      </c>
      <c r="B60">
        <v>1</v>
      </c>
      <c r="C60" t="s">
        <v>80</v>
      </c>
      <c r="D60" t="s">
        <v>84</v>
      </c>
      <c r="E60" t="s">
        <v>156</v>
      </c>
      <c r="F60" t="s">
        <v>335</v>
      </c>
      <c r="G60" t="s">
        <v>161</v>
      </c>
      <c r="H60" t="s">
        <v>135</v>
      </c>
      <c r="I60" t="s">
        <v>136</v>
      </c>
      <c r="J60" t="s">
        <v>137</v>
      </c>
      <c r="K60" t="s">
        <v>138</v>
      </c>
      <c r="L60" t="s">
        <v>336</v>
      </c>
      <c r="M60" t="s">
        <v>337</v>
      </c>
      <c r="N60">
        <v>2.0661111110000001</v>
      </c>
      <c r="O60">
        <v>0</v>
      </c>
      <c r="P60">
        <v>1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</row>
    <row r="61" spans="1:31" x14ac:dyDescent="0.25">
      <c r="A61">
        <v>2222262</v>
      </c>
      <c r="B61">
        <v>1</v>
      </c>
      <c r="C61" t="s">
        <v>81</v>
      </c>
      <c r="D61" t="s">
        <v>123</v>
      </c>
      <c r="E61" t="s">
        <v>156</v>
      </c>
      <c r="F61" t="s">
        <v>338</v>
      </c>
      <c r="G61" t="s">
        <v>161</v>
      </c>
      <c r="H61" t="s">
        <v>135</v>
      </c>
      <c r="I61" t="s">
        <v>136</v>
      </c>
      <c r="J61" t="s">
        <v>137</v>
      </c>
      <c r="K61" t="s">
        <v>138</v>
      </c>
      <c r="L61" t="s">
        <v>339</v>
      </c>
      <c r="M61" t="s">
        <v>340</v>
      </c>
      <c r="N61">
        <v>0.80583333300000004</v>
      </c>
      <c r="O61">
        <v>0</v>
      </c>
      <c r="P61">
        <v>9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1.5359011390392525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1.5359011390392525</v>
      </c>
    </row>
    <row r="62" spans="1:31" x14ac:dyDescent="0.25">
      <c r="A62">
        <v>2225385</v>
      </c>
      <c r="B62">
        <v>1</v>
      </c>
      <c r="C62" t="s">
        <v>80</v>
      </c>
      <c r="D62" t="s">
        <v>94</v>
      </c>
      <c r="E62" t="s">
        <v>132</v>
      </c>
      <c r="F62" t="s">
        <v>341</v>
      </c>
      <c r="G62" t="s">
        <v>176</v>
      </c>
      <c r="H62" t="s">
        <v>135</v>
      </c>
      <c r="I62" t="s">
        <v>136</v>
      </c>
      <c r="J62" t="s">
        <v>137</v>
      </c>
      <c r="K62" t="s">
        <v>138</v>
      </c>
      <c r="L62" t="s">
        <v>342</v>
      </c>
      <c r="M62" t="s">
        <v>343</v>
      </c>
      <c r="N62">
        <v>0.92972222199999999</v>
      </c>
      <c r="O62">
        <v>0</v>
      </c>
      <c r="P62">
        <v>68</v>
      </c>
      <c r="Q62">
        <v>0</v>
      </c>
      <c r="R62">
        <v>0</v>
      </c>
      <c r="S62">
        <v>0</v>
      </c>
      <c r="T62">
        <v>30</v>
      </c>
      <c r="U62">
        <v>0</v>
      </c>
      <c r="V62">
        <v>0</v>
      </c>
      <c r="W62">
        <v>0</v>
      </c>
      <c r="X62">
        <v>19.752904974560806</v>
      </c>
      <c r="Y62">
        <v>0</v>
      </c>
      <c r="Z62">
        <v>0</v>
      </c>
      <c r="AA62">
        <v>0</v>
      </c>
      <c r="AB62">
        <v>71.352110904715829</v>
      </c>
      <c r="AC62">
        <v>0</v>
      </c>
      <c r="AD62">
        <v>0</v>
      </c>
      <c r="AE62">
        <v>91.105015879276635</v>
      </c>
    </row>
    <row r="63" spans="1:31" x14ac:dyDescent="0.25">
      <c r="A63">
        <v>2212942</v>
      </c>
      <c r="B63">
        <v>1</v>
      </c>
      <c r="C63" t="s">
        <v>80</v>
      </c>
      <c r="D63" t="s">
        <v>89</v>
      </c>
      <c r="E63" t="s">
        <v>225</v>
      </c>
      <c r="F63" t="s">
        <v>344</v>
      </c>
      <c r="G63" t="s">
        <v>345</v>
      </c>
      <c r="H63" t="s">
        <v>135</v>
      </c>
      <c r="I63" t="s">
        <v>136</v>
      </c>
      <c r="J63" t="s">
        <v>137</v>
      </c>
      <c r="K63" t="s">
        <v>138</v>
      </c>
      <c r="L63" t="s">
        <v>346</v>
      </c>
      <c r="M63" t="s">
        <v>347</v>
      </c>
      <c r="N63">
        <v>5.9691666659999996</v>
      </c>
      <c r="O63">
        <v>0</v>
      </c>
      <c r="P63">
        <v>28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151.61620335927108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151.61620335927108</v>
      </c>
    </row>
    <row r="64" spans="1:31" x14ac:dyDescent="0.25">
      <c r="A64">
        <v>2212673</v>
      </c>
      <c r="B64">
        <v>1</v>
      </c>
      <c r="C64" t="s">
        <v>81</v>
      </c>
      <c r="D64" t="s">
        <v>117</v>
      </c>
      <c r="E64" t="s">
        <v>141</v>
      </c>
      <c r="F64" t="s">
        <v>348</v>
      </c>
      <c r="G64" t="s">
        <v>349</v>
      </c>
      <c r="H64" t="s">
        <v>144</v>
      </c>
      <c r="I64" t="s">
        <v>136</v>
      </c>
      <c r="J64" t="s">
        <v>137</v>
      </c>
      <c r="K64" t="s">
        <v>138</v>
      </c>
      <c r="L64" t="s">
        <v>350</v>
      </c>
      <c r="M64" t="s">
        <v>351</v>
      </c>
      <c r="N64">
        <v>1.9325000000000001</v>
      </c>
      <c r="O64">
        <v>0</v>
      </c>
      <c r="P64">
        <v>212</v>
      </c>
      <c r="Q64">
        <v>3</v>
      </c>
      <c r="R64">
        <v>2</v>
      </c>
      <c r="S64">
        <v>1</v>
      </c>
      <c r="T64">
        <v>22</v>
      </c>
      <c r="U64">
        <v>0</v>
      </c>
      <c r="V64">
        <v>0</v>
      </c>
      <c r="W64">
        <v>0</v>
      </c>
      <c r="X64">
        <v>41.85956356736822</v>
      </c>
      <c r="Y64">
        <v>2.92199610252348</v>
      </c>
      <c r="Z64">
        <v>0.26468952984270999</v>
      </c>
      <c r="AA64">
        <v>12.97242584352627</v>
      </c>
      <c r="AB64">
        <v>11.022440903842085</v>
      </c>
      <c r="AC64">
        <v>0</v>
      </c>
      <c r="AD64">
        <v>0</v>
      </c>
      <c r="AE64">
        <v>69.041115947102767</v>
      </c>
    </row>
    <row r="65" spans="1:31" x14ac:dyDescent="0.25">
      <c r="A65">
        <v>2218246</v>
      </c>
      <c r="B65">
        <v>1</v>
      </c>
      <c r="C65" t="s">
        <v>81</v>
      </c>
      <c r="D65" t="s">
        <v>122</v>
      </c>
      <c r="E65" t="s">
        <v>141</v>
      </c>
      <c r="F65" t="s">
        <v>352</v>
      </c>
      <c r="G65" t="s">
        <v>349</v>
      </c>
      <c r="H65" t="s">
        <v>144</v>
      </c>
      <c r="I65" t="s">
        <v>136</v>
      </c>
      <c r="J65" t="s">
        <v>137</v>
      </c>
      <c r="K65" t="s">
        <v>138</v>
      </c>
      <c r="L65" t="s">
        <v>353</v>
      </c>
      <c r="M65" t="s">
        <v>354</v>
      </c>
      <c r="N65">
        <v>3.96</v>
      </c>
      <c r="O65">
        <v>0</v>
      </c>
      <c r="P65">
        <v>57</v>
      </c>
      <c r="Q65">
        <v>0</v>
      </c>
      <c r="R65">
        <v>0</v>
      </c>
      <c r="S65">
        <v>0</v>
      </c>
      <c r="T65">
        <v>2</v>
      </c>
      <c r="U65">
        <v>0</v>
      </c>
      <c r="V65">
        <v>0</v>
      </c>
      <c r="W65">
        <v>0</v>
      </c>
      <c r="X65">
        <v>22.201820062515925</v>
      </c>
      <c r="Y65">
        <v>0</v>
      </c>
      <c r="Z65">
        <v>0</v>
      </c>
      <c r="AA65">
        <v>0</v>
      </c>
      <c r="AB65">
        <v>1.9547568495367</v>
      </c>
      <c r="AC65">
        <v>0</v>
      </c>
      <c r="AD65">
        <v>0</v>
      </c>
      <c r="AE65">
        <v>24.156576912052625</v>
      </c>
    </row>
    <row r="66" spans="1:31" x14ac:dyDescent="0.25">
      <c r="A66">
        <v>2221578</v>
      </c>
      <c r="B66">
        <v>1</v>
      </c>
      <c r="C66" t="s">
        <v>80</v>
      </c>
      <c r="D66" t="s">
        <v>104</v>
      </c>
      <c r="E66" t="s">
        <v>156</v>
      </c>
      <c r="F66" t="s">
        <v>355</v>
      </c>
      <c r="G66" t="s">
        <v>280</v>
      </c>
      <c r="H66" t="s">
        <v>135</v>
      </c>
      <c r="I66" t="s">
        <v>136</v>
      </c>
      <c r="J66" t="s">
        <v>137</v>
      </c>
      <c r="K66" t="s">
        <v>138</v>
      </c>
      <c r="L66" t="s">
        <v>356</v>
      </c>
      <c r="M66" t="s">
        <v>357</v>
      </c>
      <c r="N66">
        <v>0.72694444400000002</v>
      </c>
      <c r="O66">
        <v>0</v>
      </c>
      <c r="P66">
        <v>4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0.33552140931528496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0.33552140931528496</v>
      </c>
    </row>
    <row r="67" spans="1:31" x14ac:dyDescent="0.25">
      <c r="A67">
        <v>2226653</v>
      </c>
      <c r="B67">
        <v>1</v>
      </c>
      <c r="C67" t="s">
        <v>80</v>
      </c>
      <c r="D67" t="s">
        <v>110</v>
      </c>
      <c r="E67" t="s">
        <v>151</v>
      </c>
      <c r="F67" t="s">
        <v>358</v>
      </c>
      <c r="G67" t="s">
        <v>213</v>
      </c>
      <c r="H67" t="s">
        <v>135</v>
      </c>
      <c r="I67" t="s">
        <v>136</v>
      </c>
      <c r="J67" t="s">
        <v>137</v>
      </c>
      <c r="K67" t="s">
        <v>138</v>
      </c>
      <c r="L67" t="s">
        <v>359</v>
      </c>
      <c r="M67" t="s">
        <v>360</v>
      </c>
      <c r="N67">
        <v>0.9425</v>
      </c>
      <c r="O67">
        <v>0</v>
      </c>
      <c r="P67">
        <v>126</v>
      </c>
      <c r="Q67">
        <v>0</v>
      </c>
      <c r="R67">
        <v>0</v>
      </c>
      <c r="S67">
        <v>0</v>
      </c>
      <c r="T67">
        <v>20</v>
      </c>
      <c r="U67">
        <v>0</v>
      </c>
      <c r="V67">
        <v>0</v>
      </c>
      <c r="W67">
        <v>0</v>
      </c>
      <c r="X67">
        <v>53.155130098840253</v>
      </c>
      <c r="Y67">
        <v>0</v>
      </c>
      <c r="Z67">
        <v>0</v>
      </c>
      <c r="AA67">
        <v>0</v>
      </c>
      <c r="AB67">
        <v>30.449755680638155</v>
      </c>
      <c r="AC67">
        <v>0</v>
      </c>
      <c r="AD67">
        <v>0</v>
      </c>
      <c r="AE67">
        <v>83.604885779478408</v>
      </c>
    </row>
    <row r="68" spans="1:31" x14ac:dyDescent="0.25">
      <c r="A68">
        <v>2217748</v>
      </c>
      <c r="B68">
        <v>1</v>
      </c>
      <c r="C68" t="s">
        <v>80</v>
      </c>
      <c r="D68" t="s">
        <v>88</v>
      </c>
      <c r="E68" t="s">
        <v>225</v>
      </c>
      <c r="F68" t="s">
        <v>361</v>
      </c>
      <c r="G68" t="s">
        <v>213</v>
      </c>
      <c r="H68" t="s">
        <v>135</v>
      </c>
      <c r="I68" t="s">
        <v>136</v>
      </c>
      <c r="J68" t="s">
        <v>137</v>
      </c>
      <c r="K68" t="s">
        <v>138</v>
      </c>
      <c r="L68" t="s">
        <v>362</v>
      </c>
      <c r="M68" t="s">
        <v>363</v>
      </c>
      <c r="N68">
        <v>1.155277777</v>
      </c>
      <c r="O68">
        <v>0</v>
      </c>
      <c r="P68">
        <v>39</v>
      </c>
      <c r="Q68">
        <v>0</v>
      </c>
      <c r="R68">
        <v>0</v>
      </c>
      <c r="S68">
        <v>0</v>
      </c>
      <c r="T68">
        <v>1</v>
      </c>
      <c r="U68">
        <v>0</v>
      </c>
      <c r="V68">
        <v>0</v>
      </c>
      <c r="W68">
        <v>0</v>
      </c>
      <c r="X68">
        <v>12.919767158609591</v>
      </c>
      <c r="Y68">
        <v>0</v>
      </c>
      <c r="Z68">
        <v>0</v>
      </c>
      <c r="AA68">
        <v>0</v>
      </c>
      <c r="AB68">
        <v>0.32419478654351336</v>
      </c>
      <c r="AC68">
        <v>0</v>
      </c>
      <c r="AD68">
        <v>0</v>
      </c>
      <c r="AE68">
        <v>13.243961945153105</v>
      </c>
    </row>
    <row r="69" spans="1:31" x14ac:dyDescent="0.25">
      <c r="A69">
        <v>2226261</v>
      </c>
      <c r="B69">
        <v>1</v>
      </c>
      <c r="C69" t="s">
        <v>80</v>
      </c>
      <c r="D69" t="s">
        <v>99</v>
      </c>
      <c r="E69" t="s">
        <v>156</v>
      </c>
      <c r="F69" t="s">
        <v>364</v>
      </c>
      <c r="G69" t="s">
        <v>161</v>
      </c>
      <c r="H69" t="s">
        <v>135</v>
      </c>
      <c r="I69" t="s">
        <v>136</v>
      </c>
      <c r="J69" t="s">
        <v>137</v>
      </c>
      <c r="K69" t="s">
        <v>138</v>
      </c>
      <c r="L69" t="s">
        <v>365</v>
      </c>
      <c r="M69" t="s">
        <v>366</v>
      </c>
      <c r="N69">
        <v>3.395277777</v>
      </c>
      <c r="O69">
        <v>0</v>
      </c>
      <c r="P69">
        <v>3</v>
      </c>
      <c r="Q69">
        <v>0</v>
      </c>
      <c r="R69">
        <v>0</v>
      </c>
      <c r="S69">
        <v>0</v>
      </c>
      <c r="T69">
        <v>1</v>
      </c>
      <c r="U69">
        <v>0</v>
      </c>
      <c r="V69">
        <v>0</v>
      </c>
      <c r="W69">
        <v>0</v>
      </c>
      <c r="X69">
        <v>5.1119382604182748</v>
      </c>
      <c r="Y69">
        <v>0</v>
      </c>
      <c r="Z69">
        <v>0</v>
      </c>
      <c r="AA69">
        <v>0</v>
      </c>
      <c r="AB69">
        <v>9.5522130057272229E-3</v>
      </c>
      <c r="AC69">
        <v>0</v>
      </c>
      <c r="AD69">
        <v>0</v>
      </c>
      <c r="AE69">
        <v>5.1214904734240019</v>
      </c>
    </row>
    <row r="70" spans="1:31" x14ac:dyDescent="0.25">
      <c r="A70">
        <v>2226759</v>
      </c>
      <c r="B70">
        <v>1</v>
      </c>
      <c r="C70" t="s">
        <v>81</v>
      </c>
      <c r="D70" t="s">
        <v>118</v>
      </c>
      <c r="E70" t="s">
        <v>132</v>
      </c>
      <c r="F70" t="s">
        <v>367</v>
      </c>
      <c r="G70" t="s">
        <v>368</v>
      </c>
      <c r="H70" t="s">
        <v>135</v>
      </c>
      <c r="I70" t="s">
        <v>136</v>
      </c>
      <c r="J70" t="s">
        <v>137</v>
      </c>
      <c r="K70" t="s">
        <v>138</v>
      </c>
      <c r="L70" t="s">
        <v>369</v>
      </c>
      <c r="M70" t="s">
        <v>370</v>
      </c>
      <c r="N70">
        <v>1.905</v>
      </c>
      <c r="O70">
        <v>0</v>
      </c>
      <c r="P70">
        <v>278</v>
      </c>
      <c r="Q70">
        <v>0</v>
      </c>
      <c r="R70">
        <v>1</v>
      </c>
      <c r="S70">
        <v>0</v>
      </c>
      <c r="T70">
        <v>42</v>
      </c>
      <c r="U70">
        <v>0</v>
      </c>
      <c r="V70">
        <v>0</v>
      </c>
      <c r="W70">
        <v>0</v>
      </c>
      <c r="X70">
        <v>122.4678505636217</v>
      </c>
      <c r="Y70">
        <v>0</v>
      </c>
      <c r="Z70">
        <v>1.4008970145973331E-2</v>
      </c>
      <c r="AA70">
        <v>0</v>
      </c>
      <c r="AB70">
        <v>49.878509615147529</v>
      </c>
      <c r="AC70">
        <v>0</v>
      </c>
      <c r="AD70">
        <v>0</v>
      </c>
      <c r="AE70">
        <v>172.3603691489152</v>
      </c>
    </row>
    <row r="71" spans="1:31" x14ac:dyDescent="0.25">
      <c r="A71">
        <v>2221970</v>
      </c>
      <c r="B71">
        <v>1</v>
      </c>
      <c r="C71" t="s">
        <v>80</v>
      </c>
      <c r="D71" t="s">
        <v>106</v>
      </c>
      <c r="E71" t="s">
        <v>156</v>
      </c>
      <c r="F71" t="s">
        <v>371</v>
      </c>
      <c r="G71" t="s">
        <v>161</v>
      </c>
      <c r="H71" t="s">
        <v>135</v>
      </c>
      <c r="I71" t="s">
        <v>136</v>
      </c>
      <c r="J71" t="s">
        <v>137</v>
      </c>
      <c r="K71" t="s">
        <v>138</v>
      </c>
      <c r="L71" t="s">
        <v>372</v>
      </c>
      <c r="M71" t="s">
        <v>373</v>
      </c>
      <c r="N71">
        <v>1.568888888</v>
      </c>
      <c r="O71">
        <v>0</v>
      </c>
      <c r="P71">
        <v>0</v>
      </c>
      <c r="Q71">
        <v>0</v>
      </c>
      <c r="R71">
        <v>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0.64655289479657108</v>
      </c>
      <c r="AA71">
        <v>0</v>
      </c>
      <c r="AB71">
        <v>0</v>
      </c>
      <c r="AC71">
        <v>0</v>
      </c>
      <c r="AD71">
        <v>0</v>
      </c>
      <c r="AE71">
        <v>0.64655289479657108</v>
      </c>
    </row>
    <row r="72" spans="1:31" x14ac:dyDescent="0.25">
      <c r="A72">
        <v>2219812</v>
      </c>
      <c r="B72">
        <v>1</v>
      </c>
      <c r="C72" t="s">
        <v>80</v>
      </c>
      <c r="D72" t="s">
        <v>92</v>
      </c>
      <c r="E72" t="s">
        <v>151</v>
      </c>
      <c r="F72" t="s">
        <v>374</v>
      </c>
      <c r="G72" t="s">
        <v>213</v>
      </c>
      <c r="H72" t="s">
        <v>135</v>
      </c>
      <c r="I72" t="s">
        <v>136</v>
      </c>
      <c r="J72" t="s">
        <v>137</v>
      </c>
      <c r="K72" t="s">
        <v>138</v>
      </c>
      <c r="L72" t="s">
        <v>375</v>
      </c>
      <c r="M72" t="s">
        <v>376</v>
      </c>
      <c r="N72">
        <v>1.391388888</v>
      </c>
      <c r="O72">
        <v>0</v>
      </c>
      <c r="P72">
        <v>115</v>
      </c>
      <c r="Q72">
        <v>0</v>
      </c>
      <c r="R72">
        <v>0</v>
      </c>
      <c r="S72">
        <v>0</v>
      </c>
      <c r="T72">
        <v>20</v>
      </c>
      <c r="U72">
        <v>0</v>
      </c>
      <c r="V72">
        <v>0</v>
      </c>
      <c r="W72">
        <v>0</v>
      </c>
      <c r="X72">
        <v>45.708997770029214</v>
      </c>
      <c r="Y72">
        <v>0</v>
      </c>
      <c r="Z72">
        <v>0</v>
      </c>
      <c r="AA72">
        <v>0</v>
      </c>
      <c r="AB72">
        <v>19.914814355738216</v>
      </c>
      <c r="AC72">
        <v>0</v>
      </c>
      <c r="AD72">
        <v>0</v>
      </c>
      <c r="AE72">
        <v>65.623812125767429</v>
      </c>
    </row>
    <row r="73" spans="1:31" x14ac:dyDescent="0.25">
      <c r="A73">
        <v>2215484</v>
      </c>
      <c r="B73">
        <v>1</v>
      </c>
      <c r="C73" t="s">
        <v>81</v>
      </c>
      <c r="D73" t="s">
        <v>127</v>
      </c>
      <c r="E73" t="s">
        <v>151</v>
      </c>
      <c r="F73" t="s">
        <v>377</v>
      </c>
      <c r="G73" t="s">
        <v>213</v>
      </c>
      <c r="H73" t="s">
        <v>135</v>
      </c>
      <c r="I73" t="s">
        <v>136</v>
      </c>
      <c r="J73" t="s">
        <v>137</v>
      </c>
      <c r="K73" t="s">
        <v>138</v>
      </c>
      <c r="L73" t="s">
        <v>378</v>
      </c>
      <c r="M73" t="s">
        <v>379</v>
      </c>
      <c r="N73">
        <v>0.64500000000000002</v>
      </c>
      <c r="O73">
        <v>0</v>
      </c>
      <c r="P73">
        <v>33</v>
      </c>
      <c r="Q73">
        <v>0</v>
      </c>
      <c r="R73">
        <v>1</v>
      </c>
      <c r="S73">
        <v>0</v>
      </c>
      <c r="T73">
        <v>2</v>
      </c>
      <c r="U73">
        <v>0</v>
      </c>
      <c r="V73">
        <v>0</v>
      </c>
      <c r="W73">
        <v>0</v>
      </c>
      <c r="X73">
        <v>5.2219991822467131</v>
      </c>
      <c r="Y73">
        <v>0</v>
      </c>
      <c r="Z73">
        <v>1.1078525800062002</v>
      </c>
      <c r="AA73">
        <v>0</v>
      </c>
      <c r="AB73">
        <v>2.2655699651000002E-3</v>
      </c>
      <c r="AC73">
        <v>0</v>
      </c>
      <c r="AD73">
        <v>0</v>
      </c>
      <c r="AE73">
        <v>6.3321173322180133</v>
      </c>
    </row>
    <row r="74" spans="1:31" x14ac:dyDescent="0.25">
      <c r="A74">
        <v>2216872</v>
      </c>
      <c r="B74">
        <v>1</v>
      </c>
      <c r="C74" t="s">
        <v>80</v>
      </c>
      <c r="D74" t="s">
        <v>100</v>
      </c>
      <c r="E74" t="s">
        <v>198</v>
      </c>
      <c r="F74" t="s">
        <v>380</v>
      </c>
      <c r="G74" t="s">
        <v>143</v>
      </c>
      <c r="H74" t="s">
        <v>144</v>
      </c>
      <c r="I74" t="s">
        <v>136</v>
      </c>
      <c r="J74" t="s">
        <v>137</v>
      </c>
      <c r="K74" t="s">
        <v>138</v>
      </c>
      <c r="L74" t="s">
        <v>381</v>
      </c>
      <c r="M74" t="s">
        <v>382</v>
      </c>
      <c r="N74">
        <v>0.97527777699999996</v>
      </c>
      <c r="O74">
        <v>1</v>
      </c>
      <c r="P74">
        <v>3</v>
      </c>
      <c r="Q74">
        <v>58</v>
      </c>
      <c r="R74">
        <v>73</v>
      </c>
      <c r="S74">
        <v>3</v>
      </c>
      <c r="T74">
        <v>5</v>
      </c>
      <c r="U74">
        <v>0</v>
      </c>
      <c r="V74">
        <v>0</v>
      </c>
      <c r="W74">
        <v>0</v>
      </c>
      <c r="X74">
        <v>0.79074917926698662</v>
      </c>
      <c r="Y74">
        <v>109.1165450882642</v>
      </c>
      <c r="Z74">
        <v>82.538432631650352</v>
      </c>
      <c r="AA74">
        <v>3.2594987743595292</v>
      </c>
      <c r="AB74">
        <v>4.3127041373838395</v>
      </c>
      <c r="AC74">
        <v>0</v>
      </c>
      <c r="AD74">
        <v>0</v>
      </c>
      <c r="AE74">
        <v>200.0179298109249</v>
      </c>
    </row>
    <row r="75" spans="1:31" x14ac:dyDescent="0.25">
      <c r="A75">
        <v>2215790</v>
      </c>
      <c r="B75">
        <v>1</v>
      </c>
      <c r="C75" t="s">
        <v>80</v>
      </c>
      <c r="D75" t="s">
        <v>96</v>
      </c>
      <c r="E75" t="s">
        <v>156</v>
      </c>
      <c r="F75" t="s">
        <v>383</v>
      </c>
      <c r="G75" t="s">
        <v>172</v>
      </c>
      <c r="H75" t="s">
        <v>135</v>
      </c>
      <c r="I75" t="s">
        <v>136</v>
      </c>
      <c r="J75" t="s">
        <v>137</v>
      </c>
      <c r="K75" t="s">
        <v>138</v>
      </c>
      <c r="L75" t="s">
        <v>384</v>
      </c>
      <c r="M75" t="s">
        <v>385</v>
      </c>
      <c r="N75">
        <v>2.4258333329999999</v>
      </c>
      <c r="O75">
        <v>0</v>
      </c>
      <c r="P75">
        <v>1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</row>
    <row r="76" spans="1:31" x14ac:dyDescent="0.25">
      <c r="A76">
        <v>2219122</v>
      </c>
      <c r="B76">
        <v>1</v>
      </c>
      <c r="C76" t="s">
        <v>81</v>
      </c>
      <c r="D76" t="s">
        <v>115</v>
      </c>
      <c r="E76" t="s">
        <v>198</v>
      </c>
      <c r="F76" t="s">
        <v>386</v>
      </c>
      <c r="G76" t="s">
        <v>143</v>
      </c>
      <c r="H76" t="s">
        <v>144</v>
      </c>
      <c r="I76" t="s">
        <v>136</v>
      </c>
      <c r="J76" t="s">
        <v>137</v>
      </c>
      <c r="K76" t="s">
        <v>138</v>
      </c>
      <c r="L76" t="s">
        <v>387</v>
      </c>
      <c r="M76" t="s">
        <v>388</v>
      </c>
      <c r="N76">
        <v>0.86388888799999997</v>
      </c>
      <c r="O76">
        <v>0</v>
      </c>
      <c r="P76">
        <v>1336</v>
      </c>
      <c r="Q76">
        <v>1</v>
      </c>
      <c r="R76">
        <v>63</v>
      </c>
      <c r="S76">
        <v>13</v>
      </c>
      <c r="T76">
        <v>116</v>
      </c>
      <c r="U76">
        <v>0</v>
      </c>
      <c r="V76">
        <v>1</v>
      </c>
      <c r="W76">
        <v>0</v>
      </c>
      <c r="X76">
        <v>94.326573642745416</v>
      </c>
      <c r="Y76">
        <v>2.454614861810017</v>
      </c>
      <c r="Z76">
        <v>9.5898324491849252</v>
      </c>
      <c r="AA76">
        <v>79.219760079088331</v>
      </c>
      <c r="AB76">
        <v>53.942680386465135</v>
      </c>
      <c r="AC76">
        <v>0</v>
      </c>
      <c r="AD76">
        <v>1.0940834756877666</v>
      </c>
      <c r="AE76">
        <v>240.62754489498158</v>
      </c>
    </row>
    <row r="77" spans="1:31" x14ac:dyDescent="0.25">
      <c r="A77">
        <v>2224887</v>
      </c>
      <c r="B77">
        <v>1</v>
      </c>
      <c r="C77" t="s">
        <v>80</v>
      </c>
      <c r="D77" t="s">
        <v>94</v>
      </c>
      <c r="E77" t="s">
        <v>151</v>
      </c>
      <c r="F77" t="s">
        <v>389</v>
      </c>
      <c r="G77" t="s">
        <v>134</v>
      </c>
      <c r="H77" t="s">
        <v>135</v>
      </c>
      <c r="I77" t="s">
        <v>136</v>
      </c>
      <c r="J77" t="s">
        <v>137</v>
      </c>
      <c r="K77" t="s">
        <v>138</v>
      </c>
      <c r="L77" t="s">
        <v>390</v>
      </c>
      <c r="M77" t="s">
        <v>391</v>
      </c>
      <c r="N77">
        <v>2.6866666659999998</v>
      </c>
      <c r="O77">
        <v>0</v>
      </c>
      <c r="P77">
        <v>223</v>
      </c>
      <c r="Q77">
        <v>0</v>
      </c>
      <c r="R77">
        <v>0</v>
      </c>
      <c r="S77">
        <v>0</v>
      </c>
      <c r="T77">
        <v>45</v>
      </c>
      <c r="U77">
        <v>0</v>
      </c>
      <c r="V77">
        <v>0</v>
      </c>
      <c r="W77">
        <v>0</v>
      </c>
      <c r="X77">
        <v>177.86804251773032</v>
      </c>
      <c r="Y77">
        <v>0</v>
      </c>
      <c r="Z77">
        <v>0</v>
      </c>
      <c r="AA77">
        <v>0</v>
      </c>
      <c r="AB77">
        <v>46.42571126257284</v>
      </c>
      <c r="AC77">
        <v>0</v>
      </c>
      <c r="AD77">
        <v>0</v>
      </c>
      <c r="AE77">
        <v>224.29375378030315</v>
      </c>
    </row>
    <row r="78" spans="1:31" x14ac:dyDescent="0.25">
      <c r="A78">
        <v>2214608</v>
      </c>
      <c r="B78">
        <v>1</v>
      </c>
      <c r="C78" t="s">
        <v>80</v>
      </c>
      <c r="D78" t="s">
        <v>84</v>
      </c>
      <c r="E78" t="s">
        <v>156</v>
      </c>
      <c r="F78" t="s">
        <v>392</v>
      </c>
      <c r="G78" t="s">
        <v>161</v>
      </c>
      <c r="H78" t="s">
        <v>135</v>
      </c>
      <c r="I78" t="s">
        <v>136</v>
      </c>
      <c r="J78" t="s">
        <v>137</v>
      </c>
      <c r="K78" t="s">
        <v>138</v>
      </c>
      <c r="L78" t="s">
        <v>393</v>
      </c>
      <c r="M78" t="s">
        <v>394</v>
      </c>
      <c r="N78">
        <v>1.963333333</v>
      </c>
      <c r="O78">
        <v>0</v>
      </c>
      <c r="P78">
        <v>4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1.2073517985362809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1.2073517985362809</v>
      </c>
    </row>
    <row r="79" spans="1:31" x14ac:dyDescent="0.25">
      <c r="A79">
        <v>2223805</v>
      </c>
      <c r="B79">
        <v>1</v>
      </c>
      <c r="C79" t="s">
        <v>80</v>
      </c>
      <c r="D79" t="s">
        <v>83</v>
      </c>
      <c r="E79" t="s">
        <v>156</v>
      </c>
      <c r="F79" t="s">
        <v>395</v>
      </c>
      <c r="G79" t="s">
        <v>161</v>
      </c>
      <c r="H79" t="s">
        <v>135</v>
      </c>
      <c r="I79" t="s">
        <v>136</v>
      </c>
      <c r="J79" t="s">
        <v>137</v>
      </c>
      <c r="K79" t="s">
        <v>138</v>
      </c>
      <c r="L79" t="s">
        <v>396</v>
      </c>
      <c r="M79" t="s">
        <v>397</v>
      </c>
      <c r="N79">
        <v>1.2575000000000001</v>
      </c>
      <c r="O79">
        <v>0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0.2941410698475867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0.2941410698475867</v>
      </c>
    </row>
    <row r="80" spans="1:31" x14ac:dyDescent="0.25">
      <c r="A80">
        <v>2221186</v>
      </c>
      <c r="B80">
        <v>1</v>
      </c>
      <c r="C80" t="s">
        <v>80</v>
      </c>
      <c r="D80" t="s">
        <v>97</v>
      </c>
      <c r="E80" t="s">
        <v>156</v>
      </c>
      <c r="F80" t="s">
        <v>398</v>
      </c>
      <c r="G80" t="s">
        <v>161</v>
      </c>
      <c r="H80" t="s">
        <v>135</v>
      </c>
      <c r="I80" t="s">
        <v>136</v>
      </c>
      <c r="J80" t="s">
        <v>137</v>
      </c>
      <c r="K80" t="s">
        <v>138</v>
      </c>
      <c r="L80" t="s">
        <v>399</v>
      </c>
      <c r="M80" t="s">
        <v>400</v>
      </c>
      <c r="N80">
        <v>1.3061111110000001</v>
      </c>
      <c r="O80">
        <v>0</v>
      </c>
      <c r="P80">
        <v>3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4.3268891321544256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4.3268891321544256</v>
      </c>
    </row>
    <row r="81" spans="1:31" x14ac:dyDescent="0.25">
      <c r="A81">
        <v>2213526</v>
      </c>
      <c r="B81">
        <v>1</v>
      </c>
      <c r="C81" t="s">
        <v>80</v>
      </c>
      <c r="D81" t="s">
        <v>85</v>
      </c>
      <c r="E81" t="s">
        <v>156</v>
      </c>
      <c r="F81" t="s">
        <v>401</v>
      </c>
      <c r="G81" t="s">
        <v>172</v>
      </c>
      <c r="H81" t="s">
        <v>135</v>
      </c>
      <c r="I81" t="s">
        <v>136</v>
      </c>
      <c r="J81" t="s">
        <v>137</v>
      </c>
      <c r="K81" t="s">
        <v>138</v>
      </c>
      <c r="L81" t="s">
        <v>402</v>
      </c>
      <c r="M81" t="s">
        <v>403</v>
      </c>
      <c r="N81">
        <v>1.9125000000000001</v>
      </c>
      <c r="O81">
        <v>0</v>
      </c>
      <c r="P81">
        <v>9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4.238325700200698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4.238325700200698</v>
      </c>
    </row>
    <row r="82" spans="1:31" x14ac:dyDescent="0.25">
      <c r="A82">
        <v>2217940</v>
      </c>
      <c r="B82">
        <v>1</v>
      </c>
      <c r="C82" t="s">
        <v>80</v>
      </c>
      <c r="D82" t="s">
        <v>93</v>
      </c>
      <c r="E82" t="s">
        <v>141</v>
      </c>
      <c r="F82" t="s">
        <v>404</v>
      </c>
      <c r="G82" t="s">
        <v>405</v>
      </c>
      <c r="H82" t="s">
        <v>144</v>
      </c>
      <c r="I82" t="s">
        <v>136</v>
      </c>
      <c r="J82" t="s">
        <v>137</v>
      </c>
      <c r="K82" t="s">
        <v>234</v>
      </c>
      <c r="L82" t="s">
        <v>406</v>
      </c>
      <c r="M82" t="s">
        <v>407</v>
      </c>
      <c r="N82">
        <v>8.061031388</v>
      </c>
      <c r="O82">
        <v>0</v>
      </c>
      <c r="P82">
        <v>384</v>
      </c>
      <c r="Q82">
        <v>0</v>
      </c>
      <c r="R82">
        <v>4</v>
      </c>
      <c r="S82">
        <v>0</v>
      </c>
      <c r="T82">
        <v>132</v>
      </c>
      <c r="U82">
        <v>0</v>
      </c>
      <c r="V82">
        <v>0</v>
      </c>
      <c r="W82">
        <v>0</v>
      </c>
      <c r="X82">
        <v>662.81775527839727</v>
      </c>
      <c r="Y82">
        <v>0</v>
      </c>
      <c r="Z82">
        <v>6.5089887333252321</v>
      </c>
      <c r="AA82">
        <v>0</v>
      </c>
      <c r="AB82">
        <v>658.39165404210314</v>
      </c>
      <c r="AC82">
        <v>0</v>
      </c>
      <c r="AD82">
        <v>0</v>
      </c>
      <c r="AE82">
        <v>1327.7183980538257</v>
      </c>
    </row>
    <row r="83" spans="1:31" x14ac:dyDescent="0.25">
      <c r="A83">
        <v>2228219</v>
      </c>
      <c r="B83">
        <v>1</v>
      </c>
      <c r="C83" t="s">
        <v>80</v>
      </c>
      <c r="D83" t="s">
        <v>108</v>
      </c>
      <c r="E83" t="s">
        <v>132</v>
      </c>
      <c r="F83" t="s">
        <v>408</v>
      </c>
      <c r="G83" t="s">
        <v>192</v>
      </c>
      <c r="H83" t="s">
        <v>135</v>
      </c>
      <c r="I83" t="s">
        <v>136</v>
      </c>
      <c r="J83" t="s">
        <v>137</v>
      </c>
      <c r="K83" t="s">
        <v>138</v>
      </c>
      <c r="L83" t="s">
        <v>409</v>
      </c>
      <c r="M83" t="s">
        <v>410</v>
      </c>
      <c r="N83">
        <v>1.0663888880000001</v>
      </c>
      <c r="O83">
        <v>0</v>
      </c>
      <c r="P83">
        <v>22</v>
      </c>
      <c r="Q83">
        <v>0</v>
      </c>
      <c r="R83">
        <v>17</v>
      </c>
      <c r="S83">
        <v>0</v>
      </c>
      <c r="T83">
        <v>12</v>
      </c>
      <c r="U83">
        <v>0</v>
      </c>
      <c r="V83">
        <v>0</v>
      </c>
      <c r="W83">
        <v>0</v>
      </c>
      <c r="X83">
        <v>6.4847691523832536</v>
      </c>
      <c r="Y83">
        <v>0</v>
      </c>
      <c r="Z83">
        <v>4.3230790777494006</v>
      </c>
      <c r="AA83">
        <v>0</v>
      </c>
      <c r="AB83">
        <v>2.6597610080876426</v>
      </c>
      <c r="AC83">
        <v>0</v>
      </c>
      <c r="AD83">
        <v>0</v>
      </c>
      <c r="AE83">
        <v>13.467609238220296</v>
      </c>
    </row>
    <row r="84" spans="1:31" x14ac:dyDescent="0.25">
      <c r="A84">
        <v>2220994</v>
      </c>
      <c r="B84">
        <v>1</v>
      </c>
      <c r="C84" t="s">
        <v>81</v>
      </c>
      <c r="D84" t="s">
        <v>120</v>
      </c>
      <c r="E84" t="s">
        <v>156</v>
      </c>
      <c r="F84" t="s">
        <v>411</v>
      </c>
      <c r="G84" t="s">
        <v>134</v>
      </c>
      <c r="H84" t="s">
        <v>135</v>
      </c>
      <c r="I84" t="s">
        <v>136</v>
      </c>
      <c r="J84" t="s">
        <v>137</v>
      </c>
      <c r="K84" t="s">
        <v>138</v>
      </c>
      <c r="L84" t="s">
        <v>412</v>
      </c>
      <c r="M84" t="s">
        <v>413</v>
      </c>
      <c r="N84">
        <v>0.495</v>
      </c>
      <c r="O84">
        <v>0</v>
      </c>
      <c r="P84">
        <v>2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0.52521107499146003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0.52521107499146003</v>
      </c>
    </row>
    <row r="85" spans="1:31" x14ac:dyDescent="0.25">
      <c r="A85">
        <v>2215000</v>
      </c>
      <c r="B85">
        <v>1</v>
      </c>
      <c r="C85" t="s">
        <v>80</v>
      </c>
      <c r="D85" t="s">
        <v>110</v>
      </c>
      <c r="E85" t="s">
        <v>156</v>
      </c>
      <c r="F85" t="s">
        <v>414</v>
      </c>
      <c r="G85" t="s">
        <v>161</v>
      </c>
      <c r="H85" t="s">
        <v>135</v>
      </c>
      <c r="I85" t="s">
        <v>136</v>
      </c>
      <c r="J85" t="s">
        <v>137</v>
      </c>
      <c r="K85" t="s">
        <v>138</v>
      </c>
      <c r="L85" t="s">
        <v>415</v>
      </c>
      <c r="M85" t="s">
        <v>416</v>
      </c>
      <c r="N85">
        <v>1.7613888879999999</v>
      </c>
      <c r="O85">
        <v>0</v>
      </c>
      <c r="P85">
        <v>1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1.5418552206314859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1.5418552206314859</v>
      </c>
    </row>
    <row r="86" spans="1:31" x14ac:dyDescent="0.25">
      <c r="A86">
        <v>2227735</v>
      </c>
      <c r="B86">
        <v>1</v>
      </c>
      <c r="C86" t="s">
        <v>80</v>
      </c>
      <c r="D86" t="s">
        <v>95</v>
      </c>
      <c r="E86" t="s">
        <v>251</v>
      </c>
      <c r="F86" t="s">
        <v>417</v>
      </c>
      <c r="G86" t="s">
        <v>233</v>
      </c>
      <c r="H86" t="s">
        <v>144</v>
      </c>
      <c r="I86" t="s">
        <v>136</v>
      </c>
      <c r="J86" t="s">
        <v>137</v>
      </c>
      <c r="K86" t="s">
        <v>234</v>
      </c>
      <c r="L86" t="s">
        <v>418</v>
      </c>
      <c r="M86" t="s">
        <v>419</v>
      </c>
      <c r="N86">
        <v>6.4245027769999998</v>
      </c>
      <c r="O86">
        <v>0</v>
      </c>
      <c r="P86">
        <v>1</v>
      </c>
      <c r="Q86">
        <v>0</v>
      </c>
      <c r="R86">
        <v>0</v>
      </c>
      <c r="S86">
        <v>0</v>
      </c>
      <c r="T86">
        <v>0</v>
      </c>
      <c r="U86">
        <v>1</v>
      </c>
      <c r="V86">
        <v>0</v>
      </c>
      <c r="W86">
        <v>0</v>
      </c>
      <c r="X86">
        <v>1.3314872532826536</v>
      </c>
      <c r="Y86">
        <v>0</v>
      </c>
      <c r="Z86">
        <v>0</v>
      </c>
      <c r="AA86">
        <v>0</v>
      </c>
      <c r="AB86">
        <v>0</v>
      </c>
      <c r="AC86">
        <v>1707.3868228227366</v>
      </c>
      <c r="AD86">
        <v>0</v>
      </c>
      <c r="AE86">
        <v>1708.7183100760192</v>
      </c>
    </row>
    <row r="87" spans="1:31" x14ac:dyDescent="0.25">
      <c r="A87">
        <v>2218730</v>
      </c>
      <c r="B87">
        <v>1</v>
      </c>
      <c r="C87" t="s">
        <v>80</v>
      </c>
      <c r="D87" t="s">
        <v>103</v>
      </c>
      <c r="E87" t="s">
        <v>132</v>
      </c>
      <c r="F87" t="s">
        <v>420</v>
      </c>
      <c r="G87" t="s">
        <v>238</v>
      </c>
      <c r="H87" t="s">
        <v>135</v>
      </c>
      <c r="I87" t="s">
        <v>136</v>
      </c>
      <c r="J87" t="s">
        <v>137</v>
      </c>
      <c r="K87" t="s">
        <v>138</v>
      </c>
      <c r="L87" t="s">
        <v>421</v>
      </c>
      <c r="M87" t="s">
        <v>422</v>
      </c>
      <c r="N87">
        <v>0.99194444400000004</v>
      </c>
      <c r="O87">
        <v>0</v>
      </c>
      <c r="P87">
        <v>211</v>
      </c>
      <c r="Q87">
        <v>0</v>
      </c>
      <c r="R87">
        <v>2</v>
      </c>
      <c r="S87">
        <v>0</v>
      </c>
      <c r="T87">
        <v>17</v>
      </c>
      <c r="U87">
        <v>0</v>
      </c>
      <c r="V87">
        <v>0</v>
      </c>
      <c r="W87">
        <v>0</v>
      </c>
      <c r="X87">
        <v>69.901938536381252</v>
      </c>
      <c r="Y87">
        <v>0</v>
      </c>
      <c r="Z87">
        <v>0.14017098004441164</v>
      </c>
      <c r="AA87">
        <v>0</v>
      </c>
      <c r="AB87">
        <v>16.950895780299579</v>
      </c>
      <c r="AC87">
        <v>0</v>
      </c>
      <c r="AD87">
        <v>0</v>
      </c>
      <c r="AE87">
        <v>86.993005296725244</v>
      </c>
    </row>
    <row r="88" spans="1:31" x14ac:dyDescent="0.25">
      <c r="A88">
        <v>2229009</v>
      </c>
      <c r="B88">
        <v>1</v>
      </c>
      <c r="C88" t="s">
        <v>81</v>
      </c>
      <c r="D88" t="s">
        <v>114</v>
      </c>
      <c r="E88" t="s">
        <v>147</v>
      </c>
      <c r="F88" t="s">
        <v>423</v>
      </c>
      <c r="G88" t="s">
        <v>143</v>
      </c>
      <c r="H88" t="s">
        <v>144</v>
      </c>
      <c r="I88" t="s">
        <v>136</v>
      </c>
      <c r="J88" t="s">
        <v>137</v>
      </c>
      <c r="K88" t="s">
        <v>138</v>
      </c>
      <c r="L88" t="s">
        <v>424</v>
      </c>
      <c r="M88" t="s">
        <v>425</v>
      </c>
      <c r="N88">
        <v>7.4999999999999997E-2</v>
      </c>
      <c r="O88">
        <v>0</v>
      </c>
      <c r="P88">
        <v>681</v>
      </c>
      <c r="Q88">
        <v>1</v>
      </c>
      <c r="R88">
        <v>15</v>
      </c>
      <c r="S88">
        <v>8</v>
      </c>
      <c r="T88">
        <v>77</v>
      </c>
      <c r="U88">
        <v>1</v>
      </c>
      <c r="V88">
        <v>0</v>
      </c>
      <c r="W88">
        <v>0</v>
      </c>
      <c r="X88">
        <v>4.8860660248341139</v>
      </c>
      <c r="Y88">
        <v>0.10868362453287835</v>
      </c>
      <c r="Z88">
        <v>0.18392813485271445</v>
      </c>
      <c r="AA88">
        <v>2.743688773040788</v>
      </c>
      <c r="AB88">
        <v>1.552045575145417</v>
      </c>
      <c r="AC88">
        <v>0.55325200744491965</v>
      </c>
      <c r="AD88">
        <v>0</v>
      </c>
      <c r="AE88">
        <v>10.027664139850831</v>
      </c>
    </row>
    <row r="89" spans="1:31" x14ac:dyDescent="0.25">
      <c r="A89">
        <v>2226845</v>
      </c>
      <c r="B89">
        <v>1</v>
      </c>
      <c r="C89" t="s">
        <v>80</v>
      </c>
      <c r="D89" t="s">
        <v>95</v>
      </c>
      <c r="E89" t="s">
        <v>251</v>
      </c>
      <c r="F89" t="s">
        <v>426</v>
      </c>
      <c r="G89" t="s">
        <v>280</v>
      </c>
      <c r="H89" t="s">
        <v>144</v>
      </c>
      <c r="I89" t="s">
        <v>136</v>
      </c>
      <c r="J89" t="s">
        <v>137</v>
      </c>
      <c r="K89" t="s">
        <v>138</v>
      </c>
      <c r="L89" t="s">
        <v>427</v>
      </c>
      <c r="M89" t="s">
        <v>428</v>
      </c>
      <c r="N89">
        <v>1.1463888879999999</v>
      </c>
      <c r="O89">
        <v>0</v>
      </c>
      <c r="P89">
        <v>0</v>
      </c>
      <c r="Q89">
        <v>0</v>
      </c>
      <c r="R89">
        <v>0</v>
      </c>
      <c r="S89">
        <v>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24.302176706906558</v>
      </c>
      <c r="AB89">
        <v>0</v>
      </c>
      <c r="AC89">
        <v>0</v>
      </c>
      <c r="AD89">
        <v>0</v>
      </c>
      <c r="AE89">
        <v>24.302176706906558</v>
      </c>
    </row>
    <row r="90" spans="1:31" x14ac:dyDescent="0.25">
      <c r="A90">
        <v>2214900</v>
      </c>
      <c r="B90">
        <v>1</v>
      </c>
      <c r="C90" t="s">
        <v>80</v>
      </c>
      <c r="D90" t="s">
        <v>110</v>
      </c>
      <c r="E90" t="s">
        <v>156</v>
      </c>
      <c r="F90" t="s">
        <v>429</v>
      </c>
      <c r="G90" t="s">
        <v>161</v>
      </c>
      <c r="H90" t="s">
        <v>135</v>
      </c>
      <c r="I90" t="s">
        <v>136</v>
      </c>
      <c r="J90" t="s">
        <v>137</v>
      </c>
      <c r="K90" t="s">
        <v>138</v>
      </c>
      <c r="L90" t="s">
        <v>430</v>
      </c>
      <c r="M90" t="s">
        <v>431</v>
      </c>
      <c r="N90">
        <v>2.718611111</v>
      </c>
      <c r="O90">
        <v>0</v>
      </c>
      <c r="P90">
        <v>21</v>
      </c>
      <c r="Q90">
        <v>0</v>
      </c>
      <c r="R90">
        <v>0</v>
      </c>
      <c r="S90">
        <v>0</v>
      </c>
      <c r="T90">
        <v>1</v>
      </c>
      <c r="U90">
        <v>0</v>
      </c>
      <c r="V90">
        <v>0</v>
      </c>
      <c r="W90">
        <v>0</v>
      </c>
      <c r="X90">
        <v>17.479714333641876</v>
      </c>
      <c r="Y90">
        <v>0</v>
      </c>
      <c r="Z90">
        <v>0</v>
      </c>
      <c r="AA90">
        <v>0</v>
      </c>
      <c r="AB90">
        <v>6.7239903612446944E-2</v>
      </c>
      <c r="AC90">
        <v>0</v>
      </c>
      <c r="AD90">
        <v>0</v>
      </c>
      <c r="AE90">
        <v>17.546954237254322</v>
      </c>
    </row>
    <row r="91" spans="1:31" x14ac:dyDescent="0.25">
      <c r="A91">
        <v>2216374</v>
      </c>
      <c r="B91">
        <v>1</v>
      </c>
      <c r="C91" t="s">
        <v>80</v>
      </c>
      <c r="D91" t="s">
        <v>93</v>
      </c>
      <c r="E91" t="s">
        <v>132</v>
      </c>
      <c r="F91" t="s">
        <v>432</v>
      </c>
      <c r="G91" t="s">
        <v>176</v>
      </c>
      <c r="H91" t="s">
        <v>135</v>
      </c>
      <c r="I91" t="s">
        <v>136</v>
      </c>
      <c r="J91" t="s">
        <v>137</v>
      </c>
      <c r="K91" t="s">
        <v>138</v>
      </c>
      <c r="L91" t="s">
        <v>433</v>
      </c>
      <c r="M91" t="s">
        <v>434</v>
      </c>
      <c r="N91">
        <v>2.3372222219999998</v>
      </c>
      <c r="O91">
        <v>0</v>
      </c>
      <c r="P91">
        <v>0</v>
      </c>
      <c r="Q91">
        <v>0</v>
      </c>
      <c r="R91">
        <v>13</v>
      </c>
      <c r="S91">
        <v>0</v>
      </c>
      <c r="T91">
        <v>1</v>
      </c>
      <c r="U91">
        <v>0</v>
      </c>
      <c r="V91">
        <v>0</v>
      </c>
      <c r="W91">
        <v>0</v>
      </c>
      <c r="X91">
        <v>0</v>
      </c>
      <c r="Y91">
        <v>0</v>
      </c>
      <c r="Z91">
        <v>29.023766167058199</v>
      </c>
      <c r="AA91">
        <v>0</v>
      </c>
      <c r="AB91">
        <v>8.6029861559800196</v>
      </c>
      <c r="AC91">
        <v>0</v>
      </c>
      <c r="AD91">
        <v>0</v>
      </c>
      <c r="AE91">
        <v>37.626752323038218</v>
      </c>
    </row>
    <row r="92" spans="1:31" x14ac:dyDescent="0.25">
      <c r="A92">
        <v>2217456</v>
      </c>
      <c r="B92">
        <v>1</v>
      </c>
      <c r="C92" t="s">
        <v>80</v>
      </c>
      <c r="D92" t="s">
        <v>83</v>
      </c>
      <c r="E92" t="s">
        <v>156</v>
      </c>
      <c r="F92" t="s">
        <v>435</v>
      </c>
      <c r="G92" t="s">
        <v>172</v>
      </c>
      <c r="H92" t="s">
        <v>135</v>
      </c>
      <c r="I92" t="s">
        <v>136</v>
      </c>
      <c r="J92" t="s">
        <v>137</v>
      </c>
      <c r="K92" t="s">
        <v>138</v>
      </c>
      <c r="L92" t="s">
        <v>436</v>
      </c>
      <c r="M92" t="s">
        <v>437</v>
      </c>
      <c r="N92">
        <v>4.8308333330000002</v>
      </c>
      <c r="O92">
        <v>0</v>
      </c>
      <c r="P92">
        <v>1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2.3561360631937061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2.3561360631937061</v>
      </c>
    </row>
    <row r="93" spans="1:31" x14ac:dyDescent="0.25">
      <c r="A93">
        <v>2215292</v>
      </c>
      <c r="B93">
        <v>1</v>
      </c>
      <c r="C93" t="s">
        <v>81</v>
      </c>
      <c r="D93" t="s">
        <v>117</v>
      </c>
      <c r="E93" t="s">
        <v>156</v>
      </c>
      <c r="F93" t="s">
        <v>438</v>
      </c>
      <c r="G93" t="s">
        <v>161</v>
      </c>
      <c r="H93" t="s">
        <v>135</v>
      </c>
      <c r="I93" t="s">
        <v>136</v>
      </c>
      <c r="J93" t="s">
        <v>137</v>
      </c>
      <c r="K93" t="s">
        <v>138</v>
      </c>
      <c r="L93" t="s">
        <v>439</v>
      </c>
      <c r="M93" t="s">
        <v>440</v>
      </c>
      <c r="N93">
        <v>1.896666666</v>
      </c>
      <c r="O93">
        <v>0</v>
      </c>
      <c r="P93">
        <v>1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0.17296521612436946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0.17296521612436946</v>
      </c>
    </row>
    <row r="94" spans="1:31" x14ac:dyDescent="0.25">
      <c r="A94">
        <v>2228027</v>
      </c>
      <c r="B94">
        <v>1</v>
      </c>
      <c r="C94" t="s">
        <v>80</v>
      </c>
      <c r="D94" t="s">
        <v>82</v>
      </c>
      <c r="E94" t="s">
        <v>156</v>
      </c>
      <c r="F94" t="s">
        <v>441</v>
      </c>
      <c r="G94" t="s">
        <v>161</v>
      </c>
      <c r="H94" t="s">
        <v>135</v>
      </c>
      <c r="I94" t="s">
        <v>136</v>
      </c>
      <c r="J94" t="s">
        <v>137</v>
      </c>
      <c r="K94" t="s">
        <v>138</v>
      </c>
      <c r="L94" t="s">
        <v>442</v>
      </c>
      <c r="M94" t="s">
        <v>443</v>
      </c>
      <c r="N94">
        <v>4.1974999999999998</v>
      </c>
      <c r="O94">
        <v>0</v>
      </c>
      <c r="P94">
        <v>1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1.3139059238884427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1.3139059238884427</v>
      </c>
    </row>
    <row r="95" spans="1:31" x14ac:dyDescent="0.25">
      <c r="A95">
        <v>2226553</v>
      </c>
      <c r="B95">
        <v>1</v>
      </c>
      <c r="C95" t="s">
        <v>80</v>
      </c>
      <c r="D95" t="s">
        <v>85</v>
      </c>
      <c r="E95" t="s">
        <v>141</v>
      </c>
      <c r="F95" t="s">
        <v>444</v>
      </c>
      <c r="G95" t="s">
        <v>280</v>
      </c>
      <c r="H95" t="s">
        <v>144</v>
      </c>
      <c r="I95" t="s">
        <v>136</v>
      </c>
      <c r="J95" t="s">
        <v>3</v>
      </c>
      <c r="K95" t="s">
        <v>138</v>
      </c>
      <c r="L95" t="s">
        <v>445</v>
      </c>
      <c r="M95" t="s">
        <v>446</v>
      </c>
      <c r="N95">
        <v>6.2508333330000001</v>
      </c>
      <c r="O95">
        <v>0</v>
      </c>
      <c r="P95">
        <v>799</v>
      </c>
      <c r="Q95">
        <v>0</v>
      </c>
      <c r="R95">
        <v>0</v>
      </c>
      <c r="S95">
        <v>0</v>
      </c>
      <c r="T95">
        <v>79</v>
      </c>
      <c r="U95">
        <v>0</v>
      </c>
      <c r="V95">
        <v>0</v>
      </c>
      <c r="W95">
        <v>0</v>
      </c>
      <c r="X95">
        <v>1250.4249684862241</v>
      </c>
      <c r="Y95">
        <v>0</v>
      </c>
      <c r="Z95">
        <v>0</v>
      </c>
      <c r="AA95">
        <v>0</v>
      </c>
      <c r="AB95">
        <v>265.0312209688023</v>
      </c>
      <c r="AC95">
        <v>0</v>
      </c>
      <c r="AD95">
        <v>0</v>
      </c>
      <c r="AE95">
        <v>1515.4561894550263</v>
      </c>
    </row>
    <row r="96" spans="1:31" x14ac:dyDescent="0.25">
      <c r="A96">
        <v>2214110</v>
      </c>
      <c r="B96">
        <v>1</v>
      </c>
      <c r="C96" t="s">
        <v>80</v>
      </c>
      <c r="D96" t="s">
        <v>110</v>
      </c>
      <c r="E96" t="s">
        <v>132</v>
      </c>
      <c r="F96" t="s">
        <v>447</v>
      </c>
      <c r="G96" t="s">
        <v>280</v>
      </c>
      <c r="H96" t="s">
        <v>135</v>
      </c>
      <c r="I96" t="s">
        <v>136</v>
      </c>
      <c r="J96" t="s">
        <v>3</v>
      </c>
      <c r="K96" t="s">
        <v>138</v>
      </c>
      <c r="L96" t="s">
        <v>448</v>
      </c>
      <c r="M96" t="s">
        <v>449</v>
      </c>
      <c r="N96">
        <v>2.0233333330000001</v>
      </c>
      <c r="O96">
        <v>0</v>
      </c>
      <c r="P96">
        <v>730</v>
      </c>
      <c r="Q96">
        <v>0</v>
      </c>
      <c r="R96">
        <v>0</v>
      </c>
      <c r="S96">
        <v>0</v>
      </c>
      <c r="T96">
        <v>30</v>
      </c>
      <c r="U96">
        <v>0</v>
      </c>
      <c r="V96">
        <v>0</v>
      </c>
      <c r="W96">
        <v>0</v>
      </c>
      <c r="X96">
        <v>527.7295007544401</v>
      </c>
      <c r="Y96">
        <v>0</v>
      </c>
      <c r="Z96">
        <v>0</v>
      </c>
      <c r="AA96">
        <v>0</v>
      </c>
      <c r="AB96">
        <v>25.666530920565279</v>
      </c>
      <c r="AC96">
        <v>0</v>
      </c>
      <c r="AD96">
        <v>0</v>
      </c>
      <c r="AE96">
        <v>553.39603167500536</v>
      </c>
    </row>
    <row r="97" spans="1:31" x14ac:dyDescent="0.25">
      <c r="A97">
        <v>2215192</v>
      </c>
      <c r="B97">
        <v>1</v>
      </c>
      <c r="C97" t="s">
        <v>81</v>
      </c>
      <c r="D97" t="s">
        <v>121</v>
      </c>
      <c r="E97" t="s">
        <v>141</v>
      </c>
      <c r="F97" t="s">
        <v>450</v>
      </c>
      <c r="G97" t="s">
        <v>143</v>
      </c>
      <c r="H97" t="s">
        <v>144</v>
      </c>
      <c r="I97" t="s">
        <v>451</v>
      </c>
      <c r="J97" t="s">
        <v>137</v>
      </c>
      <c r="K97" t="s">
        <v>138</v>
      </c>
      <c r="L97" t="s">
        <v>452</v>
      </c>
      <c r="M97" t="s">
        <v>453</v>
      </c>
      <c r="N97">
        <v>1.1111111E-2</v>
      </c>
      <c r="O97">
        <v>0</v>
      </c>
      <c r="P97">
        <v>512</v>
      </c>
      <c r="Q97">
        <v>0</v>
      </c>
      <c r="R97">
        <v>11</v>
      </c>
      <c r="S97">
        <v>4</v>
      </c>
      <c r="T97">
        <v>20</v>
      </c>
      <c r="U97">
        <v>0</v>
      </c>
      <c r="V97">
        <v>0</v>
      </c>
      <c r="W97">
        <v>0</v>
      </c>
      <c r="X97">
        <v>0.85627676002903352</v>
      </c>
      <c r="Y97">
        <v>0</v>
      </c>
      <c r="Z97">
        <v>2.8036124217544443E-2</v>
      </c>
      <c r="AA97">
        <v>0.17787041377300003</v>
      </c>
      <c r="AB97">
        <v>5.4161379912499995E-2</v>
      </c>
      <c r="AC97">
        <v>0</v>
      </c>
      <c r="AD97">
        <v>0</v>
      </c>
      <c r="AE97">
        <v>1.116344677932078</v>
      </c>
    </row>
    <row r="98" spans="1:31" x14ac:dyDescent="0.25">
      <c r="A98">
        <v>2225471</v>
      </c>
      <c r="B98">
        <v>1</v>
      </c>
      <c r="C98" t="s">
        <v>81</v>
      </c>
      <c r="D98" t="s">
        <v>115</v>
      </c>
      <c r="E98" t="s">
        <v>151</v>
      </c>
      <c r="F98" t="s">
        <v>454</v>
      </c>
      <c r="G98" t="s">
        <v>213</v>
      </c>
      <c r="H98" t="s">
        <v>135</v>
      </c>
      <c r="I98" t="s">
        <v>136</v>
      </c>
      <c r="J98" t="s">
        <v>137</v>
      </c>
      <c r="K98" t="s">
        <v>138</v>
      </c>
      <c r="L98" t="s">
        <v>455</v>
      </c>
      <c r="M98" t="s">
        <v>456</v>
      </c>
      <c r="N98">
        <v>1.84</v>
      </c>
      <c r="O98">
        <v>0</v>
      </c>
      <c r="P98">
        <v>1</v>
      </c>
      <c r="Q98">
        <v>0</v>
      </c>
      <c r="R98">
        <v>1</v>
      </c>
      <c r="S98">
        <v>0</v>
      </c>
      <c r="T98">
        <v>0</v>
      </c>
      <c r="U98">
        <v>0</v>
      </c>
      <c r="V98">
        <v>0</v>
      </c>
      <c r="W98">
        <v>0</v>
      </c>
      <c r="X98">
        <v>0.19202809576453167</v>
      </c>
      <c r="Y98">
        <v>0</v>
      </c>
      <c r="Z98">
        <v>1.3054862589925003</v>
      </c>
      <c r="AA98">
        <v>0</v>
      </c>
      <c r="AB98">
        <v>0</v>
      </c>
      <c r="AC98">
        <v>0</v>
      </c>
      <c r="AD98">
        <v>0</v>
      </c>
      <c r="AE98">
        <v>1.497514354757032</v>
      </c>
    </row>
    <row r="99" spans="1:31" x14ac:dyDescent="0.25">
      <c r="A99">
        <v>2216580</v>
      </c>
      <c r="B99">
        <v>1</v>
      </c>
      <c r="C99" t="s">
        <v>81</v>
      </c>
      <c r="D99" t="s">
        <v>117</v>
      </c>
      <c r="E99" t="s">
        <v>156</v>
      </c>
      <c r="F99" t="s">
        <v>457</v>
      </c>
      <c r="G99" t="s">
        <v>165</v>
      </c>
      <c r="H99" t="s">
        <v>135</v>
      </c>
      <c r="I99" t="s">
        <v>136</v>
      </c>
      <c r="J99" t="s">
        <v>137</v>
      </c>
      <c r="K99" t="s">
        <v>138</v>
      </c>
      <c r="L99" t="s">
        <v>458</v>
      </c>
      <c r="M99" t="s">
        <v>459</v>
      </c>
      <c r="N99">
        <v>0.92583333300000004</v>
      </c>
      <c r="O99">
        <v>0</v>
      </c>
      <c r="P99">
        <v>4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1.0654781633397916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1.0654781633397916</v>
      </c>
    </row>
    <row r="100" spans="1:31" x14ac:dyDescent="0.25">
      <c r="A100">
        <v>2218501</v>
      </c>
      <c r="B100">
        <v>1</v>
      </c>
      <c r="C100" t="s">
        <v>80</v>
      </c>
      <c r="D100" t="s">
        <v>96</v>
      </c>
      <c r="E100" t="s">
        <v>225</v>
      </c>
      <c r="F100" t="s">
        <v>460</v>
      </c>
      <c r="G100" t="s">
        <v>153</v>
      </c>
      <c r="H100" t="s">
        <v>135</v>
      </c>
      <c r="I100" t="s">
        <v>136</v>
      </c>
      <c r="J100" t="s">
        <v>137</v>
      </c>
      <c r="K100" t="s">
        <v>138</v>
      </c>
      <c r="L100" t="s">
        <v>461</v>
      </c>
      <c r="M100" t="s">
        <v>462</v>
      </c>
      <c r="N100">
        <v>7.3588888880000001</v>
      </c>
      <c r="O100">
        <v>0</v>
      </c>
      <c r="P100">
        <v>14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9.7067076701700188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9.7067076701700188</v>
      </c>
    </row>
    <row r="101" spans="1:31" x14ac:dyDescent="0.25">
      <c r="A101">
        <v>2214256</v>
      </c>
      <c r="B101">
        <v>1</v>
      </c>
      <c r="C101" t="s">
        <v>80</v>
      </c>
      <c r="D101" t="s">
        <v>101</v>
      </c>
      <c r="E101" t="s">
        <v>198</v>
      </c>
      <c r="F101" t="s">
        <v>463</v>
      </c>
      <c r="G101" t="s">
        <v>143</v>
      </c>
      <c r="H101" t="s">
        <v>144</v>
      </c>
      <c r="I101" t="s">
        <v>136</v>
      </c>
      <c r="J101" t="s">
        <v>137</v>
      </c>
      <c r="K101" t="s">
        <v>138</v>
      </c>
      <c r="L101" t="s">
        <v>464</v>
      </c>
      <c r="M101" t="s">
        <v>465</v>
      </c>
      <c r="N101">
        <v>0.580555555</v>
      </c>
      <c r="O101">
        <v>7</v>
      </c>
      <c r="P101">
        <v>2320</v>
      </c>
      <c r="Q101">
        <v>3</v>
      </c>
      <c r="R101">
        <v>79</v>
      </c>
      <c r="S101">
        <v>16</v>
      </c>
      <c r="T101">
        <v>261</v>
      </c>
      <c r="U101">
        <v>0</v>
      </c>
      <c r="V101">
        <v>0</v>
      </c>
      <c r="W101">
        <v>1.8045947865056835</v>
      </c>
      <c r="X101">
        <v>514.74127238667643</v>
      </c>
      <c r="Y101">
        <v>2.6252518155179563</v>
      </c>
      <c r="Z101">
        <v>9.7769682680622374</v>
      </c>
      <c r="AA101">
        <v>63.825548008160773</v>
      </c>
      <c r="AB101">
        <v>174.8549599556724</v>
      </c>
      <c r="AC101">
        <v>0</v>
      </c>
      <c r="AD101">
        <v>0</v>
      </c>
      <c r="AE101">
        <v>767.62859522059546</v>
      </c>
    </row>
    <row r="102" spans="1:31" x14ac:dyDescent="0.25">
      <c r="A102">
        <v>2228319</v>
      </c>
      <c r="B102">
        <v>1</v>
      </c>
      <c r="C102" t="s">
        <v>80</v>
      </c>
      <c r="D102" t="s">
        <v>98</v>
      </c>
      <c r="E102" t="s">
        <v>147</v>
      </c>
      <c r="F102" t="s">
        <v>466</v>
      </c>
      <c r="G102" t="s">
        <v>143</v>
      </c>
      <c r="H102" t="s">
        <v>144</v>
      </c>
      <c r="I102" t="s">
        <v>136</v>
      </c>
      <c r="J102" t="s">
        <v>137</v>
      </c>
      <c r="K102" t="s">
        <v>138</v>
      </c>
      <c r="L102" t="s">
        <v>467</v>
      </c>
      <c r="M102" t="s">
        <v>468</v>
      </c>
      <c r="N102">
        <v>1.292777777</v>
      </c>
      <c r="O102">
        <v>0</v>
      </c>
      <c r="P102">
        <v>274</v>
      </c>
      <c r="Q102">
        <v>31</v>
      </c>
      <c r="R102">
        <v>106</v>
      </c>
      <c r="S102">
        <v>18</v>
      </c>
      <c r="T102">
        <v>56</v>
      </c>
      <c r="U102">
        <v>2</v>
      </c>
      <c r="V102">
        <v>0</v>
      </c>
      <c r="W102">
        <v>0</v>
      </c>
      <c r="X102">
        <v>113.11006979155717</v>
      </c>
      <c r="Y102">
        <v>9.7957449514298442</v>
      </c>
      <c r="Z102">
        <v>81.970499910286748</v>
      </c>
      <c r="AA102">
        <v>26.342931222572325</v>
      </c>
      <c r="AB102">
        <v>53.30073191180341</v>
      </c>
      <c r="AC102">
        <v>140.14907483008429</v>
      </c>
      <c r="AD102">
        <v>0</v>
      </c>
      <c r="AE102">
        <v>424.66905261773377</v>
      </c>
    </row>
    <row r="103" spans="1:31" x14ac:dyDescent="0.25">
      <c r="A103">
        <v>2218478</v>
      </c>
      <c r="B103">
        <v>1</v>
      </c>
      <c r="C103" t="s">
        <v>80</v>
      </c>
      <c r="D103" t="s">
        <v>97</v>
      </c>
      <c r="E103" t="s">
        <v>151</v>
      </c>
      <c r="F103" t="s">
        <v>469</v>
      </c>
      <c r="G103" t="s">
        <v>213</v>
      </c>
      <c r="H103" t="s">
        <v>135</v>
      </c>
      <c r="I103" t="s">
        <v>136</v>
      </c>
      <c r="J103" t="s">
        <v>137</v>
      </c>
      <c r="K103" t="s">
        <v>138</v>
      </c>
      <c r="L103" t="s">
        <v>470</v>
      </c>
      <c r="M103" t="s">
        <v>471</v>
      </c>
      <c r="N103">
        <v>0.72527777699999996</v>
      </c>
      <c r="O103">
        <v>0</v>
      </c>
      <c r="P103">
        <v>73</v>
      </c>
      <c r="Q103">
        <v>0</v>
      </c>
      <c r="R103">
        <v>0</v>
      </c>
      <c r="S103">
        <v>0</v>
      </c>
      <c r="T103">
        <v>2</v>
      </c>
      <c r="U103">
        <v>0</v>
      </c>
      <c r="V103">
        <v>0</v>
      </c>
      <c r="W103">
        <v>0</v>
      </c>
      <c r="X103">
        <v>24.619661986497889</v>
      </c>
      <c r="Y103">
        <v>0</v>
      </c>
      <c r="Z103">
        <v>0</v>
      </c>
      <c r="AA103">
        <v>0</v>
      </c>
      <c r="AB103">
        <v>1.3852032799040335</v>
      </c>
      <c r="AC103">
        <v>0</v>
      </c>
      <c r="AD103">
        <v>0</v>
      </c>
      <c r="AE103">
        <v>26.004865266401922</v>
      </c>
    </row>
    <row r="104" spans="1:31" x14ac:dyDescent="0.25">
      <c r="A104">
        <v>2226636</v>
      </c>
      <c r="B104">
        <v>1</v>
      </c>
      <c r="C104" t="s">
        <v>80</v>
      </c>
      <c r="D104" t="s">
        <v>84</v>
      </c>
      <c r="E104" t="s">
        <v>156</v>
      </c>
      <c r="F104" t="s">
        <v>472</v>
      </c>
      <c r="G104" t="s">
        <v>172</v>
      </c>
      <c r="H104" t="s">
        <v>135</v>
      </c>
      <c r="I104" t="s">
        <v>136</v>
      </c>
      <c r="J104" t="s">
        <v>137</v>
      </c>
      <c r="K104" t="s">
        <v>138</v>
      </c>
      <c r="L104" t="s">
        <v>473</v>
      </c>
      <c r="M104" t="s">
        <v>474</v>
      </c>
      <c r="N104">
        <v>6.0022222220000003</v>
      </c>
      <c r="O104">
        <v>0</v>
      </c>
      <c r="P104">
        <v>5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15.484429588008707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15.484429588008707</v>
      </c>
    </row>
    <row r="105" spans="1:31" x14ac:dyDescent="0.25">
      <c r="A105">
        <v>2219474</v>
      </c>
      <c r="B105">
        <v>1</v>
      </c>
      <c r="C105" t="s">
        <v>80</v>
      </c>
      <c r="D105" t="s">
        <v>101</v>
      </c>
      <c r="E105" t="s">
        <v>198</v>
      </c>
      <c r="F105" t="s">
        <v>475</v>
      </c>
      <c r="G105" t="s">
        <v>143</v>
      </c>
      <c r="H105" t="s">
        <v>144</v>
      </c>
      <c r="I105" t="s">
        <v>136</v>
      </c>
      <c r="J105" t="s">
        <v>137</v>
      </c>
      <c r="K105" t="s">
        <v>138</v>
      </c>
      <c r="L105" t="s">
        <v>476</v>
      </c>
      <c r="M105" t="s">
        <v>477</v>
      </c>
      <c r="N105">
        <v>1.441944444</v>
      </c>
      <c r="O105">
        <v>15</v>
      </c>
      <c r="P105">
        <v>3449</v>
      </c>
      <c r="Q105">
        <v>11</v>
      </c>
      <c r="R105">
        <v>108</v>
      </c>
      <c r="S105">
        <v>35</v>
      </c>
      <c r="T105">
        <v>409</v>
      </c>
      <c r="U105">
        <v>2</v>
      </c>
      <c r="V105">
        <v>0</v>
      </c>
      <c r="W105">
        <v>17.4267732323455</v>
      </c>
      <c r="X105">
        <v>2077.311697394337</v>
      </c>
      <c r="Y105">
        <v>44.503875556254037</v>
      </c>
      <c r="Z105">
        <v>30.181543371157019</v>
      </c>
      <c r="AA105">
        <v>167.04252412483703</v>
      </c>
      <c r="AB105">
        <v>390.0408270678335</v>
      </c>
      <c r="AC105">
        <v>208.93103723780627</v>
      </c>
      <c r="AD105">
        <v>0</v>
      </c>
      <c r="AE105">
        <v>2935.438277984571</v>
      </c>
    </row>
    <row r="106" spans="1:31" x14ac:dyDescent="0.25">
      <c r="A106">
        <v>2229361</v>
      </c>
      <c r="B106">
        <v>1</v>
      </c>
      <c r="C106" t="s">
        <v>80</v>
      </c>
      <c r="D106" t="s">
        <v>96</v>
      </c>
      <c r="E106" t="s">
        <v>151</v>
      </c>
      <c r="F106" t="s">
        <v>478</v>
      </c>
      <c r="G106" t="s">
        <v>153</v>
      </c>
      <c r="H106" t="s">
        <v>135</v>
      </c>
      <c r="I106" t="s">
        <v>136</v>
      </c>
      <c r="J106" t="s">
        <v>137</v>
      </c>
      <c r="K106" t="s">
        <v>138</v>
      </c>
      <c r="L106" t="s">
        <v>479</v>
      </c>
      <c r="M106" t="s">
        <v>480</v>
      </c>
      <c r="N106">
        <v>3.125277777</v>
      </c>
      <c r="O106">
        <v>0</v>
      </c>
      <c r="P106">
        <v>54</v>
      </c>
      <c r="Q106">
        <v>0</v>
      </c>
      <c r="R106">
        <v>0</v>
      </c>
      <c r="S106">
        <v>0</v>
      </c>
      <c r="T106">
        <v>1</v>
      </c>
      <c r="U106">
        <v>0</v>
      </c>
      <c r="V106">
        <v>0</v>
      </c>
      <c r="W106">
        <v>0</v>
      </c>
      <c r="X106">
        <v>57.992864235131364</v>
      </c>
      <c r="Y106">
        <v>0</v>
      </c>
      <c r="Z106">
        <v>0</v>
      </c>
      <c r="AA106">
        <v>0</v>
      </c>
      <c r="AB106">
        <v>0.88412260897430839</v>
      </c>
      <c r="AC106">
        <v>0</v>
      </c>
      <c r="AD106">
        <v>0</v>
      </c>
      <c r="AE106">
        <v>58.876986844105673</v>
      </c>
    </row>
    <row r="107" spans="1:31" x14ac:dyDescent="0.25">
      <c r="A107">
        <v>2218455</v>
      </c>
      <c r="B107">
        <v>1</v>
      </c>
      <c r="C107" t="s">
        <v>80</v>
      </c>
      <c r="D107" t="s">
        <v>104</v>
      </c>
      <c r="E107" t="s">
        <v>156</v>
      </c>
      <c r="F107" t="s">
        <v>481</v>
      </c>
      <c r="G107" t="s">
        <v>161</v>
      </c>
      <c r="H107" t="s">
        <v>135</v>
      </c>
      <c r="I107" t="s">
        <v>136</v>
      </c>
      <c r="J107" t="s">
        <v>137</v>
      </c>
      <c r="K107" t="s">
        <v>138</v>
      </c>
      <c r="L107" t="s">
        <v>482</v>
      </c>
      <c r="M107" t="s">
        <v>483</v>
      </c>
      <c r="N107">
        <v>1.3875</v>
      </c>
      <c r="O107">
        <v>0</v>
      </c>
      <c r="P107">
        <v>0</v>
      </c>
      <c r="Q107">
        <v>0</v>
      </c>
      <c r="R107">
        <v>1</v>
      </c>
      <c r="S107">
        <v>0</v>
      </c>
      <c r="T107">
        <v>1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7.4877883478066667E-3</v>
      </c>
      <c r="AA107">
        <v>0</v>
      </c>
      <c r="AB107">
        <v>0.31907296767451387</v>
      </c>
      <c r="AC107">
        <v>0</v>
      </c>
      <c r="AD107">
        <v>0</v>
      </c>
      <c r="AE107">
        <v>0.32656075602232054</v>
      </c>
    </row>
    <row r="108" spans="1:31" x14ac:dyDescent="0.25">
      <c r="A108">
        <v>2216958</v>
      </c>
      <c r="B108">
        <v>1</v>
      </c>
      <c r="C108" t="s">
        <v>80</v>
      </c>
      <c r="D108" t="s">
        <v>95</v>
      </c>
      <c r="E108" t="s">
        <v>141</v>
      </c>
      <c r="F108" t="s">
        <v>484</v>
      </c>
      <c r="G108" t="s">
        <v>349</v>
      </c>
      <c r="H108" t="s">
        <v>144</v>
      </c>
      <c r="I108" t="s">
        <v>136</v>
      </c>
      <c r="J108" t="s">
        <v>137</v>
      </c>
      <c r="K108" t="s">
        <v>138</v>
      </c>
      <c r="L108" t="s">
        <v>485</v>
      </c>
      <c r="M108" t="s">
        <v>486</v>
      </c>
      <c r="N108">
        <v>1.304444444</v>
      </c>
      <c r="O108">
        <v>1</v>
      </c>
      <c r="P108">
        <v>0</v>
      </c>
      <c r="Q108">
        <v>0</v>
      </c>
      <c r="R108">
        <v>0</v>
      </c>
      <c r="S108">
        <v>6</v>
      </c>
      <c r="T108">
        <v>0</v>
      </c>
      <c r="U108">
        <v>2</v>
      </c>
      <c r="V108">
        <v>0</v>
      </c>
      <c r="W108">
        <v>0.46394477415050106</v>
      </c>
      <c r="X108">
        <v>0</v>
      </c>
      <c r="Y108">
        <v>0</v>
      </c>
      <c r="Z108">
        <v>0</v>
      </c>
      <c r="AA108">
        <v>125.86526932645374</v>
      </c>
      <c r="AB108">
        <v>0</v>
      </c>
      <c r="AC108">
        <v>65.397862341667491</v>
      </c>
      <c r="AD108">
        <v>0</v>
      </c>
      <c r="AE108">
        <v>191.72707644227174</v>
      </c>
    </row>
    <row r="109" spans="1:31" x14ac:dyDescent="0.25">
      <c r="A109">
        <v>2228365</v>
      </c>
      <c r="B109">
        <v>1</v>
      </c>
      <c r="C109" t="s">
        <v>80</v>
      </c>
      <c r="D109" t="s">
        <v>83</v>
      </c>
      <c r="E109" t="s">
        <v>156</v>
      </c>
      <c r="F109" t="s">
        <v>487</v>
      </c>
      <c r="G109" t="s">
        <v>213</v>
      </c>
      <c r="H109" t="s">
        <v>135</v>
      </c>
      <c r="I109" t="s">
        <v>136</v>
      </c>
      <c r="J109" t="s">
        <v>137</v>
      </c>
      <c r="K109" t="s">
        <v>138</v>
      </c>
      <c r="L109" t="s">
        <v>488</v>
      </c>
      <c r="M109" t="s">
        <v>489</v>
      </c>
      <c r="N109">
        <v>0.86555555500000003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1.0806155032254252</v>
      </c>
      <c r="AC109">
        <v>0</v>
      </c>
      <c r="AD109">
        <v>0</v>
      </c>
      <c r="AE109">
        <v>1.0806155032254252</v>
      </c>
    </row>
    <row r="110" spans="1:31" x14ac:dyDescent="0.25">
      <c r="A110">
        <v>2216772</v>
      </c>
      <c r="B110">
        <v>1</v>
      </c>
      <c r="C110" t="s">
        <v>80</v>
      </c>
      <c r="D110" t="s">
        <v>90</v>
      </c>
      <c r="E110" t="s">
        <v>156</v>
      </c>
      <c r="F110" t="s">
        <v>490</v>
      </c>
      <c r="G110" t="s">
        <v>165</v>
      </c>
      <c r="H110" t="s">
        <v>135</v>
      </c>
      <c r="I110" t="s">
        <v>136</v>
      </c>
      <c r="J110" t="s">
        <v>137</v>
      </c>
      <c r="K110" t="s">
        <v>138</v>
      </c>
      <c r="L110" t="s">
        <v>491</v>
      </c>
      <c r="M110" t="s">
        <v>492</v>
      </c>
      <c r="N110">
        <v>2.3133333330000001</v>
      </c>
      <c r="O110">
        <v>0</v>
      </c>
      <c r="P110">
        <v>17</v>
      </c>
      <c r="Q110">
        <v>0</v>
      </c>
      <c r="R110">
        <v>0</v>
      </c>
      <c r="S110">
        <v>0</v>
      </c>
      <c r="T110">
        <v>2</v>
      </c>
      <c r="U110">
        <v>0</v>
      </c>
      <c r="V110">
        <v>0</v>
      </c>
      <c r="W110">
        <v>0</v>
      </c>
      <c r="X110">
        <v>12.496434323217803</v>
      </c>
      <c r="Y110">
        <v>0</v>
      </c>
      <c r="Z110">
        <v>0</v>
      </c>
      <c r="AA110">
        <v>0</v>
      </c>
      <c r="AB110">
        <v>1.2421468880143252</v>
      </c>
      <c r="AC110">
        <v>0</v>
      </c>
      <c r="AD110">
        <v>0</v>
      </c>
      <c r="AE110">
        <v>13.738581211232129</v>
      </c>
    </row>
    <row r="111" spans="1:31" x14ac:dyDescent="0.25">
      <c r="A111">
        <v>2218309</v>
      </c>
      <c r="B111">
        <v>1</v>
      </c>
      <c r="C111" t="s">
        <v>80</v>
      </c>
      <c r="D111" t="s">
        <v>82</v>
      </c>
      <c r="E111" t="s">
        <v>156</v>
      </c>
      <c r="F111" t="s">
        <v>493</v>
      </c>
      <c r="G111" t="s">
        <v>172</v>
      </c>
      <c r="H111" t="s">
        <v>135</v>
      </c>
      <c r="I111" t="s">
        <v>136</v>
      </c>
      <c r="J111" t="s">
        <v>137</v>
      </c>
      <c r="K111" t="s">
        <v>138</v>
      </c>
      <c r="L111" t="s">
        <v>494</v>
      </c>
      <c r="M111" t="s">
        <v>495</v>
      </c>
      <c r="N111">
        <v>4.3669444439999996</v>
      </c>
      <c r="O111">
        <v>0</v>
      </c>
      <c r="P111">
        <v>8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7.4468858123183921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7.4468858123183921</v>
      </c>
    </row>
    <row r="112" spans="1:31" x14ac:dyDescent="0.25">
      <c r="A112">
        <v>2222391</v>
      </c>
      <c r="B112">
        <v>1</v>
      </c>
      <c r="C112" t="s">
        <v>80</v>
      </c>
      <c r="D112" t="s">
        <v>90</v>
      </c>
      <c r="E112" t="s">
        <v>151</v>
      </c>
      <c r="F112" t="s">
        <v>496</v>
      </c>
      <c r="G112" t="s">
        <v>213</v>
      </c>
      <c r="H112" t="s">
        <v>135</v>
      </c>
      <c r="I112" t="s">
        <v>136</v>
      </c>
      <c r="J112" t="s">
        <v>137</v>
      </c>
      <c r="K112" t="s">
        <v>138</v>
      </c>
      <c r="L112" t="s">
        <v>497</v>
      </c>
      <c r="M112" t="s">
        <v>498</v>
      </c>
      <c r="N112">
        <v>4.2572222220000002</v>
      </c>
      <c r="O112">
        <v>0</v>
      </c>
      <c r="P112">
        <v>138</v>
      </c>
      <c r="Q112">
        <v>0</v>
      </c>
      <c r="R112">
        <v>0</v>
      </c>
      <c r="S112">
        <v>0</v>
      </c>
      <c r="T112">
        <v>4</v>
      </c>
      <c r="U112">
        <v>0</v>
      </c>
      <c r="V112">
        <v>0</v>
      </c>
      <c r="W112">
        <v>0</v>
      </c>
      <c r="X112">
        <v>202.71755577067697</v>
      </c>
      <c r="Y112">
        <v>0</v>
      </c>
      <c r="Z112">
        <v>0</v>
      </c>
      <c r="AA112">
        <v>0</v>
      </c>
      <c r="AB112">
        <v>6.0074550293398561</v>
      </c>
      <c r="AC112">
        <v>0</v>
      </c>
      <c r="AD112">
        <v>0</v>
      </c>
      <c r="AE112">
        <v>208.72501080001683</v>
      </c>
    </row>
    <row r="113" spans="1:31" x14ac:dyDescent="0.25">
      <c r="A113">
        <v>2222723</v>
      </c>
      <c r="B113">
        <v>1</v>
      </c>
      <c r="C113" t="s">
        <v>80</v>
      </c>
      <c r="D113" t="s">
        <v>106</v>
      </c>
      <c r="E113" t="s">
        <v>156</v>
      </c>
      <c r="F113" t="s">
        <v>499</v>
      </c>
      <c r="G113" t="s">
        <v>161</v>
      </c>
      <c r="H113" t="s">
        <v>135</v>
      </c>
      <c r="I113" t="s">
        <v>136</v>
      </c>
      <c r="J113" t="s">
        <v>137</v>
      </c>
      <c r="K113" t="s">
        <v>138</v>
      </c>
      <c r="L113" t="s">
        <v>500</v>
      </c>
      <c r="M113" t="s">
        <v>501</v>
      </c>
      <c r="N113">
        <v>2.0477777769999999</v>
      </c>
      <c r="O113">
        <v>0</v>
      </c>
      <c r="P113">
        <v>1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0.89440305090177874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0.89440305090177874</v>
      </c>
    </row>
    <row r="114" spans="1:31" x14ac:dyDescent="0.25">
      <c r="A114">
        <v>2217977</v>
      </c>
      <c r="B114">
        <v>1</v>
      </c>
      <c r="C114" t="s">
        <v>80</v>
      </c>
      <c r="D114" t="s">
        <v>107</v>
      </c>
      <c r="E114" t="s">
        <v>151</v>
      </c>
      <c r="F114" t="s">
        <v>502</v>
      </c>
      <c r="G114" t="s">
        <v>503</v>
      </c>
      <c r="H114" t="s">
        <v>135</v>
      </c>
      <c r="I114" t="s">
        <v>136</v>
      </c>
      <c r="J114" t="s">
        <v>137</v>
      </c>
      <c r="K114" t="s">
        <v>138</v>
      </c>
      <c r="L114" t="s">
        <v>504</v>
      </c>
      <c r="M114" t="s">
        <v>505</v>
      </c>
      <c r="N114">
        <v>0.43444444399999999</v>
      </c>
      <c r="O114">
        <v>0</v>
      </c>
      <c r="P114">
        <v>30</v>
      </c>
      <c r="Q114">
        <v>0</v>
      </c>
      <c r="R114">
        <v>0</v>
      </c>
      <c r="S114">
        <v>0</v>
      </c>
      <c r="T114">
        <v>1</v>
      </c>
      <c r="U114">
        <v>0</v>
      </c>
      <c r="V114">
        <v>0</v>
      </c>
      <c r="W114">
        <v>0</v>
      </c>
      <c r="X114">
        <v>2.1372940449420796</v>
      </c>
      <c r="Y114">
        <v>0</v>
      </c>
      <c r="Z114">
        <v>0</v>
      </c>
      <c r="AA114">
        <v>0</v>
      </c>
      <c r="AB114">
        <v>5.9070702567846668E-2</v>
      </c>
      <c r="AC114">
        <v>0</v>
      </c>
      <c r="AD114">
        <v>0</v>
      </c>
      <c r="AE114">
        <v>2.1963647475099264</v>
      </c>
    </row>
    <row r="115" spans="1:31" x14ac:dyDescent="0.25">
      <c r="A115">
        <v>2216749</v>
      </c>
      <c r="B115">
        <v>1</v>
      </c>
      <c r="C115" t="s">
        <v>80</v>
      </c>
      <c r="D115" t="s">
        <v>110</v>
      </c>
      <c r="E115" t="s">
        <v>225</v>
      </c>
      <c r="F115" t="s">
        <v>506</v>
      </c>
      <c r="G115" t="s">
        <v>507</v>
      </c>
      <c r="H115" t="s">
        <v>135</v>
      </c>
      <c r="I115" t="s">
        <v>136</v>
      </c>
      <c r="J115" t="s">
        <v>137</v>
      </c>
      <c r="K115" t="s">
        <v>138</v>
      </c>
      <c r="L115" t="s">
        <v>508</v>
      </c>
      <c r="M115" t="s">
        <v>509</v>
      </c>
      <c r="N115">
        <v>1.313055555</v>
      </c>
      <c r="O115">
        <v>0</v>
      </c>
      <c r="P115">
        <v>93</v>
      </c>
      <c r="Q115">
        <v>0</v>
      </c>
      <c r="R115">
        <v>0</v>
      </c>
      <c r="S115">
        <v>0</v>
      </c>
      <c r="T115">
        <v>8</v>
      </c>
      <c r="U115">
        <v>0</v>
      </c>
      <c r="V115">
        <v>0</v>
      </c>
      <c r="W115">
        <v>0</v>
      </c>
      <c r="X115">
        <v>25.120874706120606</v>
      </c>
      <c r="Y115">
        <v>0</v>
      </c>
      <c r="Z115">
        <v>0</v>
      </c>
      <c r="AA115">
        <v>0</v>
      </c>
      <c r="AB115">
        <v>2.4221455517911017</v>
      </c>
      <c r="AC115">
        <v>0</v>
      </c>
      <c r="AD115">
        <v>0</v>
      </c>
      <c r="AE115">
        <v>27.543020257911706</v>
      </c>
    </row>
    <row r="116" spans="1:31" x14ac:dyDescent="0.25">
      <c r="A116">
        <v>2215083</v>
      </c>
      <c r="B116">
        <v>1</v>
      </c>
      <c r="C116" t="s">
        <v>81</v>
      </c>
      <c r="D116" t="s">
        <v>128</v>
      </c>
      <c r="E116" t="s">
        <v>156</v>
      </c>
      <c r="F116" t="s">
        <v>510</v>
      </c>
      <c r="G116" t="s">
        <v>134</v>
      </c>
      <c r="H116" t="s">
        <v>135</v>
      </c>
      <c r="I116" t="s">
        <v>136</v>
      </c>
      <c r="J116" t="s">
        <v>137</v>
      </c>
      <c r="K116" t="s">
        <v>138</v>
      </c>
      <c r="L116" t="s">
        <v>511</v>
      </c>
      <c r="M116" t="s">
        <v>512</v>
      </c>
      <c r="N116">
        <v>4.7227777770000001</v>
      </c>
      <c r="O116">
        <v>0</v>
      </c>
      <c r="P116">
        <v>4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7.5722758822183614E-2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7.5722758822183614E-2</v>
      </c>
    </row>
    <row r="117" spans="1:31" x14ac:dyDescent="0.25">
      <c r="A117">
        <v>2215421</v>
      </c>
      <c r="B117">
        <v>1</v>
      </c>
      <c r="C117" t="s">
        <v>80</v>
      </c>
      <c r="D117" t="s">
        <v>85</v>
      </c>
      <c r="E117" t="s">
        <v>151</v>
      </c>
      <c r="F117" t="s">
        <v>513</v>
      </c>
      <c r="G117" t="s">
        <v>233</v>
      </c>
      <c r="H117" t="s">
        <v>135</v>
      </c>
      <c r="I117" t="s">
        <v>136</v>
      </c>
      <c r="J117" t="s">
        <v>137</v>
      </c>
      <c r="K117" t="s">
        <v>234</v>
      </c>
      <c r="L117" t="s">
        <v>514</v>
      </c>
      <c r="M117" t="s">
        <v>515</v>
      </c>
      <c r="N117">
        <v>9.9302777770000006</v>
      </c>
      <c r="O117">
        <v>0</v>
      </c>
      <c r="P117">
        <v>186</v>
      </c>
      <c r="Q117">
        <v>0</v>
      </c>
      <c r="R117">
        <v>0</v>
      </c>
      <c r="S117">
        <v>0</v>
      </c>
      <c r="T117">
        <v>2</v>
      </c>
      <c r="U117">
        <v>0</v>
      </c>
      <c r="V117">
        <v>0</v>
      </c>
      <c r="W117">
        <v>0</v>
      </c>
      <c r="X117">
        <v>604.64398786633103</v>
      </c>
      <c r="Y117">
        <v>0</v>
      </c>
      <c r="Z117">
        <v>0</v>
      </c>
      <c r="AA117">
        <v>0</v>
      </c>
      <c r="AB117">
        <v>1.7017115645724203</v>
      </c>
      <c r="AC117">
        <v>0</v>
      </c>
      <c r="AD117">
        <v>0</v>
      </c>
      <c r="AE117">
        <v>606.34569943090344</v>
      </c>
    </row>
    <row r="118" spans="1:31" x14ac:dyDescent="0.25">
      <c r="A118">
        <v>2216726</v>
      </c>
      <c r="B118">
        <v>1</v>
      </c>
      <c r="C118" t="s">
        <v>80</v>
      </c>
      <c r="D118" t="s">
        <v>87</v>
      </c>
      <c r="E118" t="s">
        <v>156</v>
      </c>
      <c r="F118" t="s">
        <v>516</v>
      </c>
      <c r="G118" t="s">
        <v>165</v>
      </c>
      <c r="H118" t="s">
        <v>135</v>
      </c>
      <c r="I118" t="s">
        <v>136</v>
      </c>
      <c r="J118" t="s">
        <v>137</v>
      </c>
      <c r="K118" t="s">
        <v>138</v>
      </c>
      <c r="L118" t="s">
        <v>517</v>
      </c>
      <c r="M118" t="s">
        <v>518</v>
      </c>
      <c r="N118">
        <v>1.4775</v>
      </c>
      <c r="O118">
        <v>0</v>
      </c>
      <c r="P118">
        <v>11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3.2220715303014362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3.2220715303014362</v>
      </c>
    </row>
    <row r="119" spans="1:31" x14ac:dyDescent="0.25">
      <c r="A119">
        <v>2222560</v>
      </c>
      <c r="B119">
        <v>1</v>
      </c>
      <c r="C119" t="s">
        <v>80</v>
      </c>
      <c r="D119" t="s">
        <v>104</v>
      </c>
      <c r="E119" t="s">
        <v>156</v>
      </c>
      <c r="F119" t="s">
        <v>519</v>
      </c>
      <c r="G119" t="s">
        <v>280</v>
      </c>
      <c r="H119" t="s">
        <v>135</v>
      </c>
      <c r="I119" t="s">
        <v>136</v>
      </c>
      <c r="J119" t="s">
        <v>137</v>
      </c>
      <c r="K119" t="s">
        <v>138</v>
      </c>
      <c r="L119" t="s">
        <v>520</v>
      </c>
      <c r="M119" t="s">
        <v>521</v>
      </c>
      <c r="N119">
        <v>1.967222222</v>
      </c>
      <c r="O119">
        <v>0</v>
      </c>
      <c r="P119">
        <v>3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1.4880520516871489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1.4880520516871489</v>
      </c>
    </row>
    <row r="120" spans="1:31" x14ac:dyDescent="0.25">
      <c r="A120">
        <v>2218624</v>
      </c>
      <c r="B120">
        <v>1</v>
      </c>
      <c r="C120" t="s">
        <v>80</v>
      </c>
      <c r="D120" t="s">
        <v>104</v>
      </c>
      <c r="E120" t="s">
        <v>141</v>
      </c>
      <c r="F120" t="s">
        <v>522</v>
      </c>
      <c r="G120" t="s">
        <v>523</v>
      </c>
      <c r="H120" t="s">
        <v>144</v>
      </c>
      <c r="I120" t="s">
        <v>136</v>
      </c>
      <c r="J120" t="s">
        <v>137</v>
      </c>
      <c r="K120" t="s">
        <v>138</v>
      </c>
      <c r="L120" t="s">
        <v>524</v>
      </c>
      <c r="M120" t="s">
        <v>525</v>
      </c>
      <c r="N120">
        <v>8.0233333330000001</v>
      </c>
      <c r="O120">
        <v>5</v>
      </c>
      <c r="P120">
        <v>75</v>
      </c>
      <c r="Q120">
        <v>4</v>
      </c>
      <c r="R120">
        <v>1</v>
      </c>
      <c r="S120">
        <v>3</v>
      </c>
      <c r="T120">
        <v>3</v>
      </c>
      <c r="U120">
        <v>0</v>
      </c>
      <c r="V120">
        <v>0</v>
      </c>
      <c r="W120">
        <v>4.8544621693159753</v>
      </c>
      <c r="X120">
        <v>122.74682791626053</v>
      </c>
      <c r="Y120">
        <v>14.948751170890446</v>
      </c>
      <c r="Z120">
        <v>1.7774722960366838</v>
      </c>
      <c r="AA120">
        <v>1907.2349345243176</v>
      </c>
      <c r="AB120">
        <v>14.332958548926197</v>
      </c>
      <c r="AC120">
        <v>0</v>
      </c>
      <c r="AD120">
        <v>0</v>
      </c>
      <c r="AE120">
        <v>2065.8954066257475</v>
      </c>
    </row>
    <row r="121" spans="1:31" x14ac:dyDescent="0.25">
      <c r="A121">
        <v>2221057</v>
      </c>
      <c r="B121">
        <v>1</v>
      </c>
      <c r="C121" t="s">
        <v>80</v>
      </c>
      <c r="D121" t="s">
        <v>103</v>
      </c>
      <c r="E121" t="s">
        <v>225</v>
      </c>
      <c r="F121" t="s">
        <v>526</v>
      </c>
      <c r="G121" t="s">
        <v>345</v>
      </c>
      <c r="H121" t="s">
        <v>135</v>
      </c>
      <c r="I121" t="s">
        <v>136</v>
      </c>
      <c r="J121" t="s">
        <v>137</v>
      </c>
      <c r="K121" t="s">
        <v>138</v>
      </c>
      <c r="L121" t="s">
        <v>527</v>
      </c>
      <c r="M121" t="s">
        <v>528</v>
      </c>
      <c r="N121">
        <v>6.34</v>
      </c>
      <c r="O121">
        <v>0</v>
      </c>
      <c r="P121">
        <v>4</v>
      </c>
      <c r="Q121">
        <v>0</v>
      </c>
      <c r="R121">
        <v>0</v>
      </c>
      <c r="S121">
        <v>0</v>
      </c>
      <c r="T121">
        <v>24</v>
      </c>
      <c r="U121">
        <v>0</v>
      </c>
      <c r="V121">
        <v>0</v>
      </c>
      <c r="W121">
        <v>0</v>
      </c>
      <c r="X121">
        <v>4.2227371211773939</v>
      </c>
      <c r="Y121">
        <v>0</v>
      </c>
      <c r="Z121">
        <v>0</v>
      </c>
      <c r="AA121">
        <v>0</v>
      </c>
      <c r="AB121">
        <v>146.27668134095342</v>
      </c>
      <c r="AC121">
        <v>0</v>
      </c>
      <c r="AD121">
        <v>0</v>
      </c>
      <c r="AE121">
        <v>150.49941846213082</v>
      </c>
    </row>
    <row r="122" spans="1:31" x14ac:dyDescent="0.25">
      <c r="A122">
        <v>2213778</v>
      </c>
      <c r="B122">
        <v>1</v>
      </c>
      <c r="C122" t="s">
        <v>80</v>
      </c>
      <c r="D122" t="s">
        <v>100</v>
      </c>
      <c r="E122" t="s">
        <v>156</v>
      </c>
      <c r="F122" t="s">
        <v>529</v>
      </c>
      <c r="G122" t="s">
        <v>172</v>
      </c>
      <c r="H122" t="s">
        <v>135</v>
      </c>
      <c r="I122" t="s">
        <v>136</v>
      </c>
      <c r="J122" t="s">
        <v>137</v>
      </c>
      <c r="K122" t="s">
        <v>138</v>
      </c>
      <c r="L122" t="s">
        <v>530</v>
      </c>
      <c r="M122" t="s">
        <v>531</v>
      </c>
      <c r="N122">
        <v>6.99</v>
      </c>
      <c r="O122">
        <v>0</v>
      </c>
      <c r="P122">
        <v>3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3.4656742304213002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3.4656742304213002</v>
      </c>
    </row>
    <row r="123" spans="1:31" x14ac:dyDescent="0.25">
      <c r="A123">
        <v>2219975</v>
      </c>
      <c r="B123">
        <v>1</v>
      </c>
      <c r="C123" t="s">
        <v>80</v>
      </c>
      <c r="D123" t="s">
        <v>98</v>
      </c>
      <c r="E123" t="s">
        <v>151</v>
      </c>
      <c r="F123" t="s">
        <v>532</v>
      </c>
      <c r="G123" t="s">
        <v>153</v>
      </c>
      <c r="H123" t="s">
        <v>135</v>
      </c>
      <c r="I123" t="s">
        <v>136</v>
      </c>
      <c r="J123" t="s">
        <v>137</v>
      </c>
      <c r="K123" t="s">
        <v>138</v>
      </c>
      <c r="L123" t="s">
        <v>533</v>
      </c>
      <c r="M123" t="s">
        <v>534</v>
      </c>
      <c r="N123">
        <v>2.4049999999999998</v>
      </c>
      <c r="O123">
        <v>0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</row>
    <row r="124" spans="1:31" x14ac:dyDescent="0.25">
      <c r="A124">
        <v>2216835</v>
      </c>
      <c r="B124">
        <v>1</v>
      </c>
      <c r="C124" t="s">
        <v>80</v>
      </c>
      <c r="D124" t="s">
        <v>105</v>
      </c>
      <c r="E124" t="s">
        <v>151</v>
      </c>
      <c r="F124" t="s">
        <v>535</v>
      </c>
      <c r="G124" t="s">
        <v>536</v>
      </c>
      <c r="H124" t="s">
        <v>135</v>
      </c>
      <c r="I124" t="s">
        <v>136</v>
      </c>
      <c r="J124" t="s">
        <v>137</v>
      </c>
      <c r="K124" t="s">
        <v>138</v>
      </c>
      <c r="L124" t="s">
        <v>537</v>
      </c>
      <c r="M124" t="s">
        <v>538</v>
      </c>
      <c r="N124">
        <v>1.9894444440000001</v>
      </c>
      <c r="O124">
        <v>0</v>
      </c>
      <c r="P124">
        <v>111</v>
      </c>
      <c r="Q124">
        <v>0</v>
      </c>
      <c r="R124">
        <v>0</v>
      </c>
      <c r="S124">
        <v>0</v>
      </c>
      <c r="T124">
        <v>6</v>
      </c>
      <c r="U124">
        <v>0</v>
      </c>
      <c r="V124">
        <v>0</v>
      </c>
      <c r="W124">
        <v>0</v>
      </c>
      <c r="X124">
        <v>80.69515986209808</v>
      </c>
      <c r="Y124">
        <v>0</v>
      </c>
      <c r="Z124">
        <v>0</v>
      </c>
      <c r="AA124">
        <v>0</v>
      </c>
      <c r="AB124">
        <v>16.309648997893767</v>
      </c>
      <c r="AC124">
        <v>0</v>
      </c>
      <c r="AD124">
        <v>0</v>
      </c>
      <c r="AE124">
        <v>97.00480885999184</v>
      </c>
    </row>
    <row r="125" spans="1:31" x14ac:dyDescent="0.25">
      <c r="A125">
        <v>2213586</v>
      </c>
      <c r="B125">
        <v>1</v>
      </c>
      <c r="C125" t="s">
        <v>80</v>
      </c>
      <c r="D125" t="s">
        <v>86</v>
      </c>
      <c r="E125" t="s">
        <v>156</v>
      </c>
      <c r="F125" t="s">
        <v>539</v>
      </c>
      <c r="G125" t="s">
        <v>172</v>
      </c>
      <c r="H125" t="s">
        <v>135</v>
      </c>
      <c r="I125" t="s">
        <v>136</v>
      </c>
      <c r="J125" t="s">
        <v>137</v>
      </c>
      <c r="K125" t="s">
        <v>138</v>
      </c>
      <c r="L125" t="s">
        <v>540</v>
      </c>
      <c r="M125" t="s">
        <v>541</v>
      </c>
      <c r="N125">
        <v>7.1783333330000003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2</v>
      </c>
      <c r="U125">
        <v>0</v>
      </c>
      <c r="V125">
        <v>0</v>
      </c>
      <c r="W125">
        <v>0</v>
      </c>
      <c r="X125">
        <v>10.361589576202913</v>
      </c>
      <c r="Y125">
        <v>0</v>
      </c>
      <c r="Z125">
        <v>0</v>
      </c>
      <c r="AA125">
        <v>0</v>
      </c>
      <c r="AB125">
        <v>3.8166924973690226</v>
      </c>
      <c r="AC125">
        <v>0</v>
      </c>
      <c r="AD125">
        <v>0</v>
      </c>
      <c r="AE125">
        <v>14.178282073571935</v>
      </c>
    </row>
    <row r="126" spans="1:31" x14ac:dyDescent="0.25">
      <c r="A126">
        <v>2213005</v>
      </c>
      <c r="B126">
        <v>1</v>
      </c>
      <c r="C126" t="s">
        <v>80</v>
      </c>
      <c r="D126" t="s">
        <v>100</v>
      </c>
      <c r="E126" t="s">
        <v>151</v>
      </c>
      <c r="F126" t="s">
        <v>542</v>
      </c>
      <c r="G126" t="s">
        <v>238</v>
      </c>
      <c r="H126" t="s">
        <v>135</v>
      </c>
      <c r="I126" t="s">
        <v>136</v>
      </c>
      <c r="J126" t="s">
        <v>137</v>
      </c>
      <c r="K126" t="s">
        <v>138</v>
      </c>
      <c r="L126" t="s">
        <v>543</v>
      </c>
      <c r="M126" t="s">
        <v>544</v>
      </c>
      <c r="N126">
        <v>0.640833333</v>
      </c>
      <c r="O126">
        <v>0</v>
      </c>
      <c r="P126">
        <v>36</v>
      </c>
      <c r="Q126">
        <v>0</v>
      </c>
      <c r="R126">
        <v>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5.5593852907411465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5.5593852907411465</v>
      </c>
    </row>
    <row r="127" spans="1:31" x14ac:dyDescent="0.25">
      <c r="A127">
        <v>2223974</v>
      </c>
      <c r="B127">
        <v>1</v>
      </c>
      <c r="C127" t="s">
        <v>81</v>
      </c>
      <c r="D127" t="s">
        <v>127</v>
      </c>
      <c r="E127" t="s">
        <v>141</v>
      </c>
      <c r="F127" t="s">
        <v>545</v>
      </c>
      <c r="G127" t="s">
        <v>143</v>
      </c>
      <c r="H127" t="s">
        <v>144</v>
      </c>
      <c r="I127" t="s">
        <v>451</v>
      </c>
      <c r="J127" t="s">
        <v>137</v>
      </c>
      <c r="K127" t="s">
        <v>138</v>
      </c>
      <c r="L127" t="s">
        <v>546</v>
      </c>
      <c r="M127" t="s">
        <v>547</v>
      </c>
      <c r="N127">
        <v>2.2222222E-2</v>
      </c>
      <c r="O127">
        <v>4</v>
      </c>
      <c r="P127">
        <v>1124</v>
      </c>
      <c r="Q127">
        <v>139</v>
      </c>
      <c r="R127">
        <v>97</v>
      </c>
      <c r="S127">
        <v>11</v>
      </c>
      <c r="T127">
        <v>137</v>
      </c>
      <c r="U127">
        <v>1</v>
      </c>
      <c r="V127">
        <v>2</v>
      </c>
      <c r="W127">
        <v>7.7815763268888893E-3</v>
      </c>
      <c r="X127">
        <v>6.7508727536675197</v>
      </c>
      <c r="Y127">
        <v>1.9083863156370457</v>
      </c>
      <c r="Z127">
        <v>0.87338097349920008</v>
      </c>
      <c r="AA127">
        <v>1.190593734413911</v>
      </c>
      <c r="AB127">
        <v>1.5704830958577773</v>
      </c>
      <c r="AC127">
        <v>2.3955581491473334</v>
      </c>
      <c r="AD127">
        <v>0.19147742023395559</v>
      </c>
      <c r="AE127">
        <v>14.888534018783632</v>
      </c>
    </row>
    <row r="128" spans="1:31" x14ac:dyDescent="0.25">
      <c r="A128">
        <v>2223782</v>
      </c>
      <c r="B128">
        <v>1</v>
      </c>
      <c r="C128" t="s">
        <v>80</v>
      </c>
      <c r="D128" t="s">
        <v>96</v>
      </c>
      <c r="E128" t="s">
        <v>156</v>
      </c>
      <c r="F128" t="s">
        <v>548</v>
      </c>
      <c r="G128" t="s">
        <v>172</v>
      </c>
      <c r="H128" t="s">
        <v>135</v>
      </c>
      <c r="I128" t="s">
        <v>136</v>
      </c>
      <c r="J128" t="s">
        <v>137</v>
      </c>
      <c r="K128" t="s">
        <v>138</v>
      </c>
      <c r="L128" t="s">
        <v>549</v>
      </c>
      <c r="M128" t="s">
        <v>550</v>
      </c>
      <c r="N128">
        <v>4.585555555</v>
      </c>
      <c r="O128">
        <v>0</v>
      </c>
      <c r="P128">
        <v>1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0.70210690838583012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0.70210690838583012</v>
      </c>
    </row>
    <row r="129" spans="1:31" x14ac:dyDescent="0.25">
      <c r="A129">
        <v>2226782</v>
      </c>
      <c r="B129">
        <v>1</v>
      </c>
      <c r="C129" t="s">
        <v>80</v>
      </c>
      <c r="D129" t="s">
        <v>82</v>
      </c>
      <c r="E129" t="s">
        <v>156</v>
      </c>
      <c r="F129" t="s">
        <v>551</v>
      </c>
      <c r="G129" t="s">
        <v>161</v>
      </c>
      <c r="H129" t="s">
        <v>135</v>
      </c>
      <c r="I129" t="s">
        <v>136</v>
      </c>
      <c r="J129" t="s">
        <v>137</v>
      </c>
      <c r="K129" t="s">
        <v>138</v>
      </c>
      <c r="L129" t="s">
        <v>552</v>
      </c>
      <c r="M129" t="s">
        <v>553</v>
      </c>
      <c r="N129">
        <v>2.0588888879999998</v>
      </c>
      <c r="O129">
        <v>0</v>
      </c>
      <c r="P129">
        <v>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0.10752715689923305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0.10752715689923305</v>
      </c>
    </row>
    <row r="130" spans="1:31" x14ac:dyDescent="0.25">
      <c r="A130">
        <v>2212959</v>
      </c>
      <c r="B130">
        <v>1</v>
      </c>
      <c r="C130" t="s">
        <v>80</v>
      </c>
      <c r="D130" t="s">
        <v>99</v>
      </c>
      <c r="E130" t="s">
        <v>151</v>
      </c>
      <c r="F130" t="s">
        <v>554</v>
      </c>
      <c r="G130" t="s">
        <v>213</v>
      </c>
      <c r="H130" t="s">
        <v>135</v>
      </c>
      <c r="I130" t="s">
        <v>136</v>
      </c>
      <c r="J130" t="s">
        <v>137</v>
      </c>
      <c r="K130" t="s">
        <v>138</v>
      </c>
      <c r="L130" t="s">
        <v>555</v>
      </c>
      <c r="M130" t="s">
        <v>556</v>
      </c>
      <c r="N130">
        <v>1.9169444440000001</v>
      </c>
      <c r="O130">
        <v>0</v>
      </c>
      <c r="P130">
        <v>20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6.2705186431848121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6.2705186431848121</v>
      </c>
    </row>
    <row r="131" spans="1:31" x14ac:dyDescent="0.25">
      <c r="A131">
        <v>2228110</v>
      </c>
      <c r="B131">
        <v>1</v>
      </c>
      <c r="C131" t="s">
        <v>81</v>
      </c>
      <c r="D131" t="s">
        <v>112</v>
      </c>
      <c r="E131" t="s">
        <v>156</v>
      </c>
      <c r="F131" t="s">
        <v>557</v>
      </c>
      <c r="G131" t="s">
        <v>165</v>
      </c>
      <c r="H131" t="s">
        <v>135</v>
      </c>
      <c r="I131" t="s">
        <v>136</v>
      </c>
      <c r="J131" t="s">
        <v>137</v>
      </c>
      <c r="K131" t="s">
        <v>138</v>
      </c>
      <c r="L131" t="s">
        <v>558</v>
      </c>
      <c r="M131" t="s">
        <v>559</v>
      </c>
      <c r="N131">
        <v>1.903611111</v>
      </c>
      <c r="O131">
        <v>0</v>
      </c>
      <c r="P131">
        <v>1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0.15491614188088332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0.15491614188088332</v>
      </c>
    </row>
    <row r="132" spans="1:31" x14ac:dyDescent="0.25">
      <c r="A132">
        <v>2228196</v>
      </c>
      <c r="B132">
        <v>1</v>
      </c>
      <c r="C132" t="s">
        <v>80</v>
      </c>
      <c r="D132" t="s">
        <v>96</v>
      </c>
      <c r="E132" t="s">
        <v>147</v>
      </c>
      <c r="F132" t="s">
        <v>560</v>
      </c>
      <c r="G132" t="s">
        <v>561</v>
      </c>
      <c r="H132" t="s">
        <v>144</v>
      </c>
      <c r="I132" t="s">
        <v>136</v>
      </c>
      <c r="J132" t="s">
        <v>137</v>
      </c>
      <c r="K132" t="s">
        <v>138</v>
      </c>
      <c r="L132" t="s">
        <v>562</v>
      </c>
      <c r="M132" t="s">
        <v>563</v>
      </c>
      <c r="N132">
        <v>7.4958333330000002</v>
      </c>
      <c r="O132">
        <v>3</v>
      </c>
      <c r="P132">
        <v>1612</v>
      </c>
      <c r="Q132">
        <v>0</v>
      </c>
      <c r="R132">
        <v>1</v>
      </c>
      <c r="S132">
        <v>4</v>
      </c>
      <c r="T132">
        <v>97</v>
      </c>
      <c r="U132">
        <v>0</v>
      </c>
      <c r="V132">
        <v>0</v>
      </c>
      <c r="W132">
        <v>449.18071734835411</v>
      </c>
      <c r="X132">
        <v>3267.9255271478382</v>
      </c>
      <c r="Y132">
        <v>0</v>
      </c>
      <c r="Z132">
        <v>0.68419356502921613</v>
      </c>
      <c r="AA132">
        <v>311.66476418192576</v>
      </c>
      <c r="AB132">
        <v>372.79591047513344</v>
      </c>
      <c r="AC132">
        <v>0</v>
      </c>
      <c r="AD132">
        <v>0</v>
      </c>
      <c r="AE132">
        <v>4402.2511127182806</v>
      </c>
    </row>
    <row r="133" spans="1:31" x14ac:dyDescent="0.25">
      <c r="A133">
        <v>2225786</v>
      </c>
      <c r="B133">
        <v>1</v>
      </c>
      <c r="C133" t="s">
        <v>80</v>
      </c>
      <c r="D133" t="s">
        <v>96</v>
      </c>
      <c r="E133" t="s">
        <v>156</v>
      </c>
      <c r="F133" t="s">
        <v>564</v>
      </c>
      <c r="G133" t="s">
        <v>161</v>
      </c>
      <c r="H133" t="s">
        <v>135</v>
      </c>
      <c r="I133" t="s">
        <v>136</v>
      </c>
      <c r="J133" t="s">
        <v>137</v>
      </c>
      <c r="K133" t="s">
        <v>138</v>
      </c>
      <c r="L133" t="s">
        <v>565</v>
      </c>
      <c r="M133" t="s">
        <v>566</v>
      </c>
      <c r="N133">
        <v>2.2827777770000002</v>
      </c>
      <c r="O133">
        <v>0</v>
      </c>
      <c r="P133">
        <v>1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0.15928079206622747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0.15928079206622747</v>
      </c>
    </row>
    <row r="134" spans="1:31" x14ac:dyDescent="0.25">
      <c r="A134">
        <v>2227260</v>
      </c>
      <c r="B134">
        <v>1</v>
      </c>
      <c r="C134" t="s">
        <v>81</v>
      </c>
      <c r="D134" t="s">
        <v>122</v>
      </c>
      <c r="E134" t="s">
        <v>156</v>
      </c>
      <c r="F134" t="s">
        <v>567</v>
      </c>
      <c r="G134" t="s">
        <v>165</v>
      </c>
      <c r="H134" t="s">
        <v>135</v>
      </c>
      <c r="I134" t="s">
        <v>136</v>
      </c>
      <c r="J134" t="s">
        <v>137</v>
      </c>
      <c r="K134" t="s">
        <v>138</v>
      </c>
      <c r="L134" t="s">
        <v>568</v>
      </c>
      <c r="M134" t="s">
        <v>569</v>
      </c>
      <c r="N134">
        <v>1.091111111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1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2.1175261509107495</v>
      </c>
      <c r="AC134">
        <v>0</v>
      </c>
      <c r="AD134">
        <v>0</v>
      </c>
      <c r="AE134">
        <v>2.1175261509107495</v>
      </c>
    </row>
    <row r="135" spans="1:31" x14ac:dyDescent="0.25">
      <c r="A135">
        <v>2228588</v>
      </c>
      <c r="B135">
        <v>1</v>
      </c>
      <c r="C135" t="s">
        <v>81</v>
      </c>
      <c r="D135" t="s">
        <v>123</v>
      </c>
      <c r="E135" t="s">
        <v>141</v>
      </c>
      <c r="F135" t="s">
        <v>570</v>
      </c>
      <c r="G135" t="s">
        <v>233</v>
      </c>
      <c r="H135" t="s">
        <v>144</v>
      </c>
      <c r="I135" t="s">
        <v>136</v>
      </c>
      <c r="J135" t="s">
        <v>137</v>
      </c>
      <c r="K135" t="s">
        <v>234</v>
      </c>
      <c r="L135" t="s">
        <v>571</v>
      </c>
      <c r="M135" t="s">
        <v>572</v>
      </c>
      <c r="N135">
        <v>1.9121655550000001</v>
      </c>
      <c r="O135">
        <v>0</v>
      </c>
      <c r="P135">
        <v>9</v>
      </c>
      <c r="Q135">
        <v>0</v>
      </c>
      <c r="R135">
        <v>33</v>
      </c>
      <c r="S135">
        <v>12</v>
      </c>
      <c r="T135">
        <v>147</v>
      </c>
      <c r="U135">
        <v>13</v>
      </c>
      <c r="V135">
        <v>7</v>
      </c>
      <c r="W135">
        <v>0</v>
      </c>
      <c r="X135">
        <v>3.2838667559902728</v>
      </c>
      <c r="Y135">
        <v>0</v>
      </c>
      <c r="Z135">
        <v>21.997093808730931</v>
      </c>
      <c r="AA135">
        <v>264.9005489523563</v>
      </c>
      <c r="AB135">
        <v>324.26733209574695</v>
      </c>
      <c r="AC135">
        <v>1997.5965173394015</v>
      </c>
      <c r="AD135">
        <v>37.192925103532453</v>
      </c>
      <c r="AE135">
        <v>2649.2382840557584</v>
      </c>
    </row>
    <row r="136" spans="1:31" x14ac:dyDescent="0.25">
      <c r="A136">
        <v>2223928</v>
      </c>
      <c r="B136">
        <v>1</v>
      </c>
      <c r="C136" t="s">
        <v>80</v>
      </c>
      <c r="D136" t="s">
        <v>107</v>
      </c>
      <c r="E136" t="s">
        <v>132</v>
      </c>
      <c r="F136" t="s">
        <v>573</v>
      </c>
      <c r="G136" t="s">
        <v>213</v>
      </c>
      <c r="H136" t="s">
        <v>135</v>
      </c>
      <c r="I136" t="s">
        <v>136</v>
      </c>
      <c r="J136" t="s">
        <v>137</v>
      </c>
      <c r="K136" t="s">
        <v>138</v>
      </c>
      <c r="L136" t="s">
        <v>574</v>
      </c>
      <c r="M136" t="s">
        <v>575</v>
      </c>
      <c r="N136">
        <v>2.346944444</v>
      </c>
      <c r="O136">
        <v>0</v>
      </c>
      <c r="P136">
        <v>143</v>
      </c>
      <c r="Q136">
        <v>0</v>
      </c>
      <c r="R136">
        <v>0</v>
      </c>
      <c r="S136">
        <v>0</v>
      </c>
      <c r="T136">
        <v>4</v>
      </c>
      <c r="U136">
        <v>0</v>
      </c>
      <c r="V136">
        <v>0</v>
      </c>
      <c r="W136">
        <v>0</v>
      </c>
      <c r="X136">
        <v>109.70206437609679</v>
      </c>
      <c r="Y136">
        <v>0</v>
      </c>
      <c r="Z136">
        <v>0</v>
      </c>
      <c r="AA136">
        <v>0</v>
      </c>
      <c r="AB136">
        <v>13.145829897286434</v>
      </c>
      <c r="AC136">
        <v>0</v>
      </c>
      <c r="AD136">
        <v>0</v>
      </c>
      <c r="AE136">
        <v>122.84789427338322</v>
      </c>
    </row>
    <row r="137" spans="1:31" x14ac:dyDescent="0.25">
      <c r="A137">
        <v>2224801</v>
      </c>
      <c r="B137">
        <v>1</v>
      </c>
      <c r="C137" t="s">
        <v>80</v>
      </c>
      <c r="D137" t="s">
        <v>94</v>
      </c>
      <c r="E137" t="s">
        <v>156</v>
      </c>
      <c r="F137" t="s">
        <v>576</v>
      </c>
      <c r="G137" t="s">
        <v>161</v>
      </c>
      <c r="H137" t="s">
        <v>135</v>
      </c>
      <c r="I137" t="s">
        <v>136</v>
      </c>
      <c r="J137" t="s">
        <v>137</v>
      </c>
      <c r="K137" t="s">
        <v>138</v>
      </c>
      <c r="L137" t="s">
        <v>577</v>
      </c>
      <c r="M137" t="s">
        <v>578</v>
      </c>
      <c r="N137">
        <v>8.0608333329999997</v>
      </c>
      <c r="O137">
        <v>0</v>
      </c>
      <c r="P137">
        <v>1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2.1512663583676916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2.1512663583676916</v>
      </c>
    </row>
    <row r="138" spans="1:31" x14ac:dyDescent="0.25">
      <c r="A138">
        <v>2223473</v>
      </c>
      <c r="B138">
        <v>1</v>
      </c>
      <c r="C138" t="s">
        <v>80</v>
      </c>
      <c r="D138" t="s">
        <v>98</v>
      </c>
      <c r="E138" t="s">
        <v>151</v>
      </c>
      <c r="F138" t="s">
        <v>579</v>
      </c>
      <c r="G138" t="s">
        <v>213</v>
      </c>
      <c r="H138" t="s">
        <v>135</v>
      </c>
      <c r="I138" t="s">
        <v>136</v>
      </c>
      <c r="J138" t="s">
        <v>137</v>
      </c>
      <c r="K138" t="s">
        <v>138</v>
      </c>
      <c r="L138" t="s">
        <v>580</v>
      </c>
      <c r="M138" t="s">
        <v>581</v>
      </c>
      <c r="N138">
        <v>2.4069444440000001</v>
      </c>
      <c r="O138">
        <v>0</v>
      </c>
      <c r="P138">
        <v>85</v>
      </c>
      <c r="Q138">
        <v>0</v>
      </c>
      <c r="R138">
        <v>0</v>
      </c>
      <c r="S138">
        <v>0</v>
      </c>
      <c r="T138">
        <v>3</v>
      </c>
      <c r="U138">
        <v>0</v>
      </c>
      <c r="V138">
        <v>0</v>
      </c>
      <c r="W138">
        <v>0</v>
      </c>
      <c r="X138">
        <v>60.698047211445235</v>
      </c>
      <c r="Y138">
        <v>0</v>
      </c>
      <c r="Z138">
        <v>0</v>
      </c>
      <c r="AA138">
        <v>0</v>
      </c>
      <c r="AB138">
        <v>11.662912337647112</v>
      </c>
      <c r="AC138">
        <v>0</v>
      </c>
      <c r="AD138">
        <v>0</v>
      </c>
      <c r="AE138">
        <v>72.360959549092343</v>
      </c>
    </row>
    <row r="139" spans="1:31" x14ac:dyDescent="0.25">
      <c r="A139">
        <v>2214087</v>
      </c>
      <c r="B139">
        <v>1</v>
      </c>
      <c r="C139" t="s">
        <v>80</v>
      </c>
      <c r="D139" t="s">
        <v>101</v>
      </c>
      <c r="E139" t="s">
        <v>141</v>
      </c>
      <c r="F139" t="s">
        <v>582</v>
      </c>
      <c r="G139" t="s">
        <v>143</v>
      </c>
      <c r="H139" t="s">
        <v>144</v>
      </c>
      <c r="I139" t="s">
        <v>136</v>
      </c>
      <c r="J139" t="s">
        <v>137</v>
      </c>
      <c r="K139" t="s">
        <v>138</v>
      </c>
      <c r="L139" t="s">
        <v>583</v>
      </c>
      <c r="M139" t="s">
        <v>584</v>
      </c>
      <c r="N139">
        <v>1.331111111</v>
      </c>
      <c r="O139">
        <v>0</v>
      </c>
      <c r="P139">
        <v>1305</v>
      </c>
      <c r="Q139">
        <v>0</v>
      </c>
      <c r="R139">
        <v>0</v>
      </c>
      <c r="S139">
        <v>1</v>
      </c>
      <c r="T139">
        <v>31</v>
      </c>
      <c r="U139">
        <v>0</v>
      </c>
      <c r="V139">
        <v>0</v>
      </c>
      <c r="W139">
        <v>0</v>
      </c>
      <c r="X139">
        <v>452.90652001515701</v>
      </c>
      <c r="Y139">
        <v>0</v>
      </c>
      <c r="Z139">
        <v>0</v>
      </c>
      <c r="AA139">
        <v>6.9438851268684711</v>
      </c>
      <c r="AB139">
        <v>49.693573700067773</v>
      </c>
      <c r="AC139">
        <v>0</v>
      </c>
      <c r="AD139">
        <v>0</v>
      </c>
      <c r="AE139">
        <v>509.54397884209322</v>
      </c>
    </row>
    <row r="140" spans="1:31" x14ac:dyDescent="0.25">
      <c r="A140">
        <v>2222892</v>
      </c>
      <c r="B140">
        <v>1</v>
      </c>
      <c r="C140" t="s">
        <v>81</v>
      </c>
      <c r="D140" t="s">
        <v>122</v>
      </c>
      <c r="E140" t="s">
        <v>132</v>
      </c>
      <c r="F140" t="s">
        <v>304</v>
      </c>
      <c r="G140" t="s">
        <v>176</v>
      </c>
      <c r="H140" t="s">
        <v>135</v>
      </c>
      <c r="I140" t="s">
        <v>136</v>
      </c>
      <c r="J140" t="s">
        <v>137</v>
      </c>
      <c r="K140" t="s">
        <v>138</v>
      </c>
      <c r="L140" t="s">
        <v>585</v>
      </c>
      <c r="M140" t="s">
        <v>586</v>
      </c>
      <c r="N140">
        <v>2.7847222220000001</v>
      </c>
      <c r="O140">
        <v>0</v>
      </c>
      <c r="P140">
        <v>689</v>
      </c>
      <c r="Q140">
        <v>0</v>
      </c>
      <c r="R140">
        <v>0</v>
      </c>
      <c r="S140">
        <v>0</v>
      </c>
      <c r="T140">
        <v>66</v>
      </c>
      <c r="U140">
        <v>0</v>
      </c>
      <c r="V140">
        <v>0</v>
      </c>
      <c r="W140">
        <v>0</v>
      </c>
      <c r="X140">
        <v>436.97776722319099</v>
      </c>
      <c r="Y140">
        <v>0</v>
      </c>
      <c r="Z140">
        <v>0</v>
      </c>
      <c r="AA140">
        <v>0</v>
      </c>
      <c r="AB140">
        <v>72.705274078728891</v>
      </c>
      <c r="AC140">
        <v>0</v>
      </c>
      <c r="AD140">
        <v>0</v>
      </c>
      <c r="AE140">
        <v>509.6830413019199</v>
      </c>
    </row>
    <row r="141" spans="1:31" x14ac:dyDescent="0.25">
      <c r="A141">
        <v>2218023</v>
      </c>
      <c r="B141">
        <v>1</v>
      </c>
      <c r="C141" t="s">
        <v>81</v>
      </c>
      <c r="D141" t="s">
        <v>122</v>
      </c>
      <c r="E141" t="s">
        <v>198</v>
      </c>
      <c r="F141" t="s">
        <v>587</v>
      </c>
      <c r="G141" t="s">
        <v>143</v>
      </c>
      <c r="H141" t="s">
        <v>144</v>
      </c>
      <c r="I141" t="s">
        <v>136</v>
      </c>
      <c r="J141" t="s">
        <v>137</v>
      </c>
      <c r="K141" t="s">
        <v>138</v>
      </c>
      <c r="L141" t="s">
        <v>588</v>
      </c>
      <c r="M141" t="s">
        <v>589</v>
      </c>
      <c r="N141">
        <v>0.80138888799999997</v>
      </c>
      <c r="O141">
        <v>1</v>
      </c>
      <c r="P141">
        <v>514</v>
      </c>
      <c r="Q141">
        <v>4</v>
      </c>
      <c r="R141">
        <v>0</v>
      </c>
      <c r="S141">
        <v>5</v>
      </c>
      <c r="T141">
        <v>22</v>
      </c>
      <c r="U141">
        <v>1</v>
      </c>
      <c r="V141">
        <v>0</v>
      </c>
      <c r="W141">
        <v>8.7331949007701415E-2</v>
      </c>
      <c r="X141">
        <v>37.481929220427645</v>
      </c>
      <c r="Y141">
        <v>3.0825991329077</v>
      </c>
      <c r="Z141">
        <v>0</v>
      </c>
      <c r="AA141">
        <v>13.823338176760201</v>
      </c>
      <c r="AB141">
        <v>8.7841091038131189</v>
      </c>
      <c r="AC141">
        <v>1.8475494810284052</v>
      </c>
      <c r="AD141">
        <v>0</v>
      </c>
      <c r="AE141">
        <v>65.106857063944773</v>
      </c>
    </row>
    <row r="142" spans="1:31" x14ac:dyDescent="0.25">
      <c r="A142">
        <v>2223038</v>
      </c>
      <c r="B142">
        <v>1</v>
      </c>
      <c r="C142" t="s">
        <v>80</v>
      </c>
      <c r="D142" t="s">
        <v>87</v>
      </c>
      <c r="E142" t="s">
        <v>132</v>
      </c>
      <c r="F142" t="s">
        <v>590</v>
      </c>
      <c r="G142" t="s">
        <v>233</v>
      </c>
      <c r="H142" t="s">
        <v>135</v>
      </c>
      <c r="I142" t="s">
        <v>136</v>
      </c>
      <c r="J142" t="s">
        <v>137</v>
      </c>
      <c r="K142" t="s">
        <v>234</v>
      </c>
      <c r="L142" t="s">
        <v>591</v>
      </c>
      <c r="M142" t="s">
        <v>592</v>
      </c>
      <c r="N142">
        <v>1.3915961109999999</v>
      </c>
      <c r="O142">
        <v>0</v>
      </c>
      <c r="P142">
        <v>490</v>
      </c>
      <c r="Q142">
        <v>0</v>
      </c>
      <c r="R142">
        <v>0</v>
      </c>
      <c r="S142">
        <v>0</v>
      </c>
      <c r="T142">
        <v>60</v>
      </c>
      <c r="U142">
        <v>0</v>
      </c>
      <c r="V142">
        <v>0</v>
      </c>
      <c r="W142">
        <v>0</v>
      </c>
      <c r="X142">
        <v>283.04119399202648</v>
      </c>
      <c r="Y142">
        <v>0</v>
      </c>
      <c r="Z142">
        <v>0</v>
      </c>
      <c r="AA142">
        <v>0</v>
      </c>
      <c r="AB142">
        <v>54.065280612811236</v>
      </c>
      <c r="AC142">
        <v>0</v>
      </c>
      <c r="AD142">
        <v>0</v>
      </c>
      <c r="AE142">
        <v>337.10647460483773</v>
      </c>
    </row>
    <row r="143" spans="1:31" x14ac:dyDescent="0.25">
      <c r="A143">
        <v>2225202</v>
      </c>
      <c r="B143">
        <v>1</v>
      </c>
      <c r="C143" t="s">
        <v>80</v>
      </c>
      <c r="D143" t="s">
        <v>82</v>
      </c>
      <c r="E143" t="s">
        <v>151</v>
      </c>
      <c r="F143" t="s">
        <v>593</v>
      </c>
      <c r="G143" t="s">
        <v>507</v>
      </c>
      <c r="H143" t="s">
        <v>135</v>
      </c>
      <c r="I143" t="s">
        <v>136</v>
      </c>
      <c r="J143" t="s">
        <v>137</v>
      </c>
      <c r="K143" t="s">
        <v>138</v>
      </c>
      <c r="L143" t="s">
        <v>594</v>
      </c>
      <c r="M143" t="s">
        <v>595</v>
      </c>
      <c r="N143">
        <v>3.6752777769999998</v>
      </c>
      <c r="O143">
        <v>0</v>
      </c>
      <c r="P143">
        <v>160</v>
      </c>
      <c r="Q143">
        <v>0</v>
      </c>
      <c r="R143">
        <v>0</v>
      </c>
      <c r="S143">
        <v>0</v>
      </c>
      <c r="T143">
        <v>11</v>
      </c>
      <c r="U143">
        <v>0</v>
      </c>
      <c r="V143">
        <v>0</v>
      </c>
      <c r="W143">
        <v>0</v>
      </c>
      <c r="X143">
        <v>179.05407407552556</v>
      </c>
      <c r="Y143">
        <v>0</v>
      </c>
      <c r="Z143">
        <v>0</v>
      </c>
      <c r="AA143">
        <v>0</v>
      </c>
      <c r="AB143">
        <v>10.512535088085126</v>
      </c>
      <c r="AC143">
        <v>0</v>
      </c>
      <c r="AD143">
        <v>0</v>
      </c>
      <c r="AE143">
        <v>189.56660916361068</v>
      </c>
    </row>
    <row r="144" spans="1:31" x14ac:dyDescent="0.25">
      <c r="A144">
        <v>2226530</v>
      </c>
      <c r="B144">
        <v>1</v>
      </c>
      <c r="C144" t="s">
        <v>80</v>
      </c>
      <c r="D144" t="s">
        <v>83</v>
      </c>
      <c r="E144" t="s">
        <v>251</v>
      </c>
      <c r="F144" t="s">
        <v>596</v>
      </c>
      <c r="G144" t="s">
        <v>143</v>
      </c>
      <c r="H144" t="s">
        <v>144</v>
      </c>
      <c r="I144" t="s">
        <v>136</v>
      </c>
      <c r="J144" t="s">
        <v>137</v>
      </c>
      <c r="K144" t="s">
        <v>138</v>
      </c>
      <c r="L144" t="s">
        <v>597</v>
      </c>
      <c r="M144" t="s">
        <v>598</v>
      </c>
      <c r="N144">
        <v>0.47583333300000002</v>
      </c>
      <c r="O144">
        <v>62</v>
      </c>
      <c r="P144">
        <v>5496</v>
      </c>
      <c r="Q144">
        <v>0</v>
      </c>
      <c r="R144">
        <v>1</v>
      </c>
      <c r="S144">
        <v>2</v>
      </c>
      <c r="T144">
        <v>362</v>
      </c>
      <c r="U144">
        <v>0</v>
      </c>
      <c r="V144">
        <v>0</v>
      </c>
      <c r="W144">
        <v>11.128358836592408</v>
      </c>
      <c r="X144">
        <v>1083.5931289504863</v>
      </c>
      <c r="Y144">
        <v>0</v>
      </c>
      <c r="Z144">
        <v>1.0978580598750001E-3</v>
      </c>
      <c r="AA144">
        <v>1.0505200344988002</v>
      </c>
      <c r="AB144">
        <v>68.713208415912462</v>
      </c>
      <c r="AC144">
        <v>0</v>
      </c>
      <c r="AD144">
        <v>0</v>
      </c>
      <c r="AE144">
        <v>1164.4863140955499</v>
      </c>
    </row>
    <row r="145" spans="1:31" x14ac:dyDescent="0.25">
      <c r="A145">
        <v>2225448</v>
      </c>
      <c r="B145">
        <v>1</v>
      </c>
      <c r="C145" t="s">
        <v>80</v>
      </c>
      <c r="D145" t="s">
        <v>82</v>
      </c>
      <c r="E145" t="s">
        <v>225</v>
      </c>
      <c r="F145" t="s">
        <v>599</v>
      </c>
      <c r="G145" t="s">
        <v>600</v>
      </c>
      <c r="H145" t="s">
        <v>135</v>
      </c>
      <c r="I145" t="s">
        <v>136</v>
      </c>
      <c r="J145" t="s">
        <v>137</v>
      </c>
      <c r="K145" t="s">
        <v>138</v>
      </c>
      <c r="L145" t="s">
        <v>601</v>
      </c>
      <c r="M145" t="s">
        <v>602</v>
      </c>
      <c r="N145">
        <v>1.711944444</v>
      </c>
      <c r="O145">
        <v>0</v>
      </c>
      <c r="P145">
        <v>48</v>
      </c>
      <c r="Q145">
        <v>0</v>
      </c>
      <c r="R145">
        <v>0</v>
      </c>
      <c r="S145">
        <v>0</v>
      </c>
      <c r="T145">
        <v>14</v>
      </c>
      <c r="U145">
        <v>0</v>
      </c>
      <c r="V145">
        <v>0</v>
      </c>
      <c r="W145">
        <v>0</v>
      </c>
      <c r="X145">
        <v>26.467892813732306</v>
      </c>
      <c r="Y145">
        <v>0</v>
      </c>
      <c r="Z145">
        <v>0</v>
      </c>
      <c r="AA145">
        <v>0</v>
      </c>
      <c r="AB145">
        <v>11.639129024577029</v>
      </c>
      <c r="AC145">
        <v>0</v>
      </c>
      <c r="AD145">
        <v>0</v>
      </c>
      <c r="AE145">
        <v>38.107021838309336</v>
      </c>
    </row>
    <row r="146" spans="1:31" x14ac:dyDescent="0.25">
      <c r="A146">
        <v>2216643</v>
      </c>
      <c r="B146">
        <v>1</v>
      </c>
      <c r="C146" t="s">
        <v>80</v>
      </c>
      <c r="D146" t="s">
        <v>96</v>
      </c>
      <c r="E146" t="s">
        <v>156</v>
      </c>
      <c r="F146" t="s">
        <v>603</v>
      </c>
      <c r="G146" t="s">
        <v>165</v>
      </c>
      <c r="H146" t="s">
        <v>135</v>
      </c>
      <c r="I146" t="s">
        <v>136</v>
      </c>
      <c r="J146" t="s">
        <v>137</v>
      </c>
      <c r="K146" t="s">
        <v>138</v>
      </c>
      <c r="L146" t="s">
        <v>604</v>
      </c>
      <c r="M146" t="s">
        <v>605</v>
      </c>
      <c r="N146">
        <v>1.230555555</v>
      </c>
      <c r="O146">
        <v>0</v>
      </c>
      <c r="P146">
        <v>1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0.88752425105749166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0.88752425105749166</v>
      </c>
    </row>
    <row r="147" spans="1:31" x14ac:dyDescent="0.25">
      <c r="A147">
        <v>2220971</v>
      </c>
      <c r="B147">
        <v>1</v>
      </c>
      <c r="C147" t="s">
        <v>80</v>
      </c>
      <c r="D147" t="s">
        <v>97</v>
      </c>
      <c r="E147" t="s">
        <v>151</v>
      </c>
      <c r="F147" t="s">
        <v>606</v>
      </c>
      <c r="G147" t="s">
        <v>213</v>
      </c>
      <c r="H147" t="s">
        <v>135</v>
      </c>
      <c r="I147" t="s">
        <v>136</v>
      </c>
      <c r="J147" t="s">
        <v>137</v>
      </c>
      <c r="K147" t="s">
        <v>138</v>
      </c>
      <c r="L147" t="s">
        <v>607</v>
      </c>
      <c r="M147" t="s">
        <v>608</v>
      </c>
      <c r="N147">
        <v>0.91527777700000001</v>
      </c>
      <c r="O147">
        <v>0</v>
      </c>
      <c r="P147">
        <v>135</v>
      </c>
      <c r="Q147">
        <v>0</v>
      </c>
      <c r="R147">
        <v>3</v>
      </c>
      <c r="S147">
        <v>0</v>
      </c>
      <c r="T147">
        <v>2</v>
      </c>
      <c r="U147">
        <v>0</v>
      </c>
      <c r="V147">
        <v>0</v>
      </c>
      <c r="W147">
        <v>0</v>
      </c>
      <c r="X147">
        <v>48.765604064603885</v>
      </c>
      <c r="Y147">
        <v>0</v>
      </c>
      <c r="Z147">
        <v>0.99615110280053609</v>
      </c>
      <c r="AA147">
        <v>0</v>
      </c>
      <c r="AB147">
        <v>1.4823890346824127</v>
      </c>
      <c r="AC147">
        <v>0</v>
      </c>
      <c r="AD147">
        <v>0</v>
      </c>
      <c r="AE147">
        <v>51.244144202086837</v>
      </c>
    </row>
    <row r="148" spans="1:31" x14ac:dyDescent="0.25">
      <c r="A148">
        <v>2226676</v>
      </c>
      <c r="B148">
        <v>1</v>
      </c>
      <c r="C148" t="s">
        <v>80</v>
      </c>
      <c r="D148" t="s">
        <v>94</v>
      </c>
      <c r="E148" t="s">
        <v>141</v>
      </c>
      <c r="F148" t="s">
        <v>609</v>
      </c>
      <c r="G148" t="s">
        <v>610</v>
      </c>
      <c r="H148" t="s">
        <v>144</v>
      </c>
      <c r="I148" t="s">
        <v>136</v>
      </c>
      <c r="J148" t="s">
        <v>137</v>
      </c>
      <c r="K148" t="s">
        <v>138</v>
      </c>
      <c r="L148" t="s">
        <v>611</v>
      </c>
      <c r="M148" t="s">
        <v>612</v>
      </c>
      <c r="N148">
        <v>0.98388888799999996</v>
      </c>
      <c r="O148">
        <v>0</v>
      </c>
      <c r="P148">
        <v>394</v>
      </c>
      <c r="Q148">
        <v>0</v>
      </c>
      <c r="R148">
        <v>0</v>
      </c>
      <c r="S148">
        <v>0</v>
      </c>
      <c r="T148">
        <v>20</v>
      </c>
      <c r="U148">
        <v>0</v>
      </c>
      <c r="V148">
        <v>0</v>
      </c>
      <c r="W148">
        <v>0</v>
      </c>
      <c r="X148">
        <v>99.097936659274751</v>
      </c>
      <c r="Y148">
        <v>0</v>
      </c>
      <c r="Z148">
        <v>0</v>
      </c>
      <c r="AA148">
        <v>0</v>
      </c>
      <c r="AB148">
        <v>10.697609918009967</v>
      </c>
      <c r="AC148">
        <v>0</v>
      </c>
      <c r="AD148">
        <v>0</v>
      </c>
      <c r="AE148">
        <v>109.79554657728471</v>
      </c>
    </row>
    <row r="149" spans="1:31" x14ac:dyDescent="0.25">
      <c r="A149">
        <v>2224512</v>
      </c>
      <c r="B149">
        <v>1</v>
      </c>
      <c r="C149" t="s">
        <v>80</v>
      </c>
      <c r="D149" t="s">
        <v>101</v>
      </c>
      <c r="E149" t="s">
        <v>156</v>
      </c>
      <c r="F149" t="s">
        <v>613</v>
      </c>
      <c r="G149" t="s">
        <v>161</v>
      </c>
      <c r="H149" t="s">
        <v>135</v>
      </c>
      <c r="I149" t="s">
        <v>136</v>
      </c>
      <c r="J149" t="s">
        <v>137</v>
      </c>
      <c r="K149" t="s">
        <v>138</v>
      </c>
      <c r="L149" t="s">
        <v>614</v>
      </c>
      <c r="M149" t="s">
        <v>615</v>
      </c>
      <c r="N149">
        <v>1.3091666660000001</v>
      </c>
      <c r="O149">
        <v>0</v>
      </c>
      <c r="P149">
        <v>4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2.2677924098425142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2.2677924098425142</v>
      </c>
    </row>
    <row r="150" spans="1:31" x14ac:dyDescent="0.25">
      <c r="A150">
        <v>2215561</v>
      </c>
      <c r="B150">
        <v>1</v>
      </c>
      <c r="C150" t="s">
        <v>80</v>
      </c>
      <c r="D150" t="s">
        <v>103</v>
      </c>
      <c r="E150" t="s">
        <v>141</v>
      </c>
      <c r="F150" t="s">
        <v>616</v>
      </c>
      <c r="G150" t="s">
        <v>349</v>
      </c>
      <c r="H150" t="s">
        <v>144</v>
      </c>
      <c r="I150" t="s">
        <v>136</v>
      </c>
      <c r="J150" t="s">
        <v>137</v>
      </c>
      <c r="K150" t="s">
        <v>138</v>
      </c>
      <c r="L150" t="s">
        <v>617</v>
      </c>
      <c r="M150" t="s">
        <v>618</v>
      </c>
      <c r="N150">
        <v>1.8372222220000001</v>
      </c>
      <c r="O150">
        <v>0</v>
      </c>
      <c r="P150">
        <v>1</v>
      </c>
      <c r="Q150">
        <v>0</v>
      </c>
      <c r="R150">
        <v>11</v>
      </c>
      <c r="S150">
        <v>0</v>
      </c>
      <c r="T150">
        <v>7</v>
      </c>
      <c r="U150">
        <v>0</v>
      </c>
      <c r="V150">
        <v>0</v>
      </c>
      <c r="W150">
        <v>0</v>
      </c>
      <c r="X150">
        <v>2.0458054036182975</v>
      </c>
      <c r="Y150">
        <v>0</v>
      </c>
      <c r="Z150">
        <v>16.389035791720211</v>
      </c>
      <c r="AA150">
        <v>0</v>
      </c>
      <c r="AB150">
        <v>13.844553790338253</v>
      </c>
      <c r="AC150">
        <v>0</v>
      </c>
      <c r="AD150">
        <v>0</v>
      </c>
      <c r="AE150">
        <v>32.27939498567676</v>
      </c>
    </row>
    <row r="151" spans="1:31" x14ac:dyDescent="0.25">
      <c r="A151">
        <v>2213151</v>
      </c>
      <c r="B151">
        <v>1</v>
      </c>
      <c r="C151" t="s">
        <v>80</v>
      </c>
      <c r="D151" t="s">
        <v>83</v>
      </c>
      <c r="E151" t="s">
        <v>141</v>
      </c>
      <c r="F151" t="s">
        <v>619</v>
      </c>
      <c r="G151" t="s">
        <v>405</v>
      </c>
      <c r="H151" t="s">
        <v>144</v>
      </c>
      <c r="I151" t="s">
        <v>136</v>
      </c>
      <c r="J151" t="s">
        <v>137</v>
      </c>
      <c r="K151" t="s">
        <v>234</v>
      </c>
      <c r="L151" t="s">
        <v>620</v>
      </c>
      <c r="M151" t="s">
        <v>621</v>
      </c>
      <c r="N151">
        <v>5.5512341660000004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72</v>
      </c>
      <c r="U151">
        <v>0</v>
      </c>
      <c r="V151">
        <v>1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236.59854704500154</v>
      </c>
      <c r="AC151">
        <v>0</v>
      </c>
      <c r="AD151">
        <v>19.448826051223957</v>
      </c>
      <c r="AE151">
        <v>256.0473730962255</v>
      </c>
    </row>
    <row r="152" spans="1:31" x14ac:dyDescent="0.25">
      <c r="A152">
        <v>2219082</v>
      </c>
      <c r="B152">
        <v>1</v>
      </c>
      <c r="C152" t="s">
        <v>81</v>
      </c>
      <c r="D152" t="s">
        <v>112</v>
      </c>
      <c r="E152" t="s">
        <v>156</v>
      </c>
      <c r="F152" t="s">
        <v>622</v>
      </c>
      <c r="G152" t="s">
        <v>161</v>
      </c>
      <c r="H152" t="s">
        <v>135</v>
      </c>
      <c r="I152" t="s">
        <v>136</v>
      </c>
      <c r="J152" t="s">
        <v>137</v>
      </c>
      <c r="K152" t="s">
        <v>138</v>
      </c>
      <c r="L152" t="s">
        <v>623</v>
      </c>
      <c r="M152" t="s">
        <v>624</v>
      </c>
      <c r="N152">
        <v>3.9333333330000002</v>
      </c>
      <c r="O152">
        <v>0</v>
      </c>
      <c r="P152">
        <v>1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0.88883303436835459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0.88883303436835459</v>
      </c>
    </row>
    <row r="153" spans="1:31" x14ac:dyDescent="0.25">
      <c r="A153">
        <v>2215169</v>
      </c>
      <c r="B153">
        <v>1</v>
      </c>
      <c r="C153" t="s">
        <v>80</v>
      </c>
      <c r="D153" t="s">
        <v>93</v>
      </c>
      <c r="E153" t="s">
        <v>156</v>
      </c>
      <c r="F153" t="s">
        <v>625</v>
      </c>
      <c r="G153" t="s">
        <v>161</v>
      </c>
      <c r="H153" t="s">
        <v>135</v>
      </c>
      <c r="I153" t="s">
        <v>136</v>
      </c>
      <c r="J153" t="s">
        <v>137</v>
      </c>
      <c r="K153" t="s">
        <v>138</v>
      </c>
      <c r="L153" t="s">
        <v>626</v>
      </c>
      <c r="M153" t="s">
        <v>627</v>
      </c>
      <c r="N153">
        <v>1.988611111</v>
      </c>
      <c r="O153">
        <v>0</v>
      </c>
      <c r="P153">
        <v>1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0.50608150471026336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0.50608150471026336</v>
      </c>
    </row>
    <row r="154" spans="1:31" x14ac:dyDescent="0.25">
      <c r="A154">
        <v>2218086</v>
      </c>
      <c r="B154">
        <v>1</v>
      </c>
      <c r="C154" t="s">
        <v>80</v>
      </c>
      <c r="D154" t="s">
        <v>107</v>
      </c>
      <c r="E154" t="s">
        <v>156</v>
      </c>
      <c r="F154" t="s">
        <v>628</v>
      </c>
      <c r="G154" t="s">
        <v>172</v>
      </c>
      <c r="H154" t="s">
        <v>135</v>
      </c>
      <c r="I154" t="s">
        <v>136</v>
      </c>
      <c r="J154" t="s">
        <v>137</v>
      </c>
      <c r="K154" t="s">
        <v>138</v>
      </c>
      <c r="L154" t="s">
        <v>629</v>
      </c>
      <c r="M154" t="s">
        <v>630</v>
      </c>
      <c r="N154">
        <v>2.5566666659999999</v>
      </c>
      <c r="O154">
        <v>0</v>
      </c>
      <c r="P154">
        <v>2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3.4281544533694466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3.4281544533694466</v>
      </c>
    </row>
    <row r="155" spans="1:31" x14ac:dyDescent="0.25">
      <c r="A155">
        <v>2229255</v>
      </c>
      <c r="B155">
        <v>1</v>
      </c>
      <c r="C155" t="s">
        <v>80</v>
      </c>
      <c r="D155" t="s">
        <v>96</v>
      </c>
      <c r="E155" t="s">
        <v>151</v>
      </c>
      <c r="F155" t="s">
        <v>631</v>
      </c>
      <c r="G155" t="s">
        <v>153</v>
      </c>
      <c r="H155" t="s">
        <v>135</v>
      </c>
      <c r="I155" t="s">
        <v>136</v>
      </c>
      <c r="J155" t="s">
        <v>137</v>
      </c>
      <c r="K155" t="s">
        <v>138</v>
      </c>
      <c r="L155" t="s">
        <v>632</v>
      </c>
      <c r="M155" t="s">
        <v>633</v>
      </c>
      <c r="N155">
        <v>1.375555555</v>
      </c>
      <c r="O155">
        <v>0</v>
      </c>
      <c r="P155">
        <v>13</v>
      </c>
      <c r="Q155">
        <v>0</v>
      </c>
      <c r="R155">
        <v>5</v>
      </c>
      <c r="S155">
        <v>0</v>
      </c>
      <c r="T155">
        <v>3</v>
      </c>
      <c r="U155">
        <v>0</v>
      </c>
      <c r="V155">
        <v>0</v>
      </c>
      <c r="W155">
        <v>0</v>
      </c>
      <c r="X155">
        <v>5.5665706602870682</v>
      </c>
      <c r="Y155">
        <v>0</v>
      </c>
      <c r="Z155">
        <v>7.4399350678426561</v>
      </c>
      <c r="AA155">
        <v>0</v>
      </c>
      <c r="AB155">
        <v>2.5639617632942664</v>
      </c>
      <c r="AC155">
        <v>0</v>
      </c>
      <c r="AD155">
        <v>0</v>
      </c>
      <c r="AE155">
        <v>15.57046749142399</v>
      </c>
    </row>
    <row r="156" spans="1:31" x14ac:dyDescent="0.25">
      <c r="A156">
        <v>2221810</v>
      </c>
      <c r="B156">
        <v>1</v>
      </c>
      <c r="C156" t="s">
        <v>81</v>
      </c>
      <c r="D156" t="s">
        <v>122</v>
      </c>
      <c r="E156" t="s">
        <v>198</v>
      </c>
      <c r="F156" t="s">
        <v>634</v>
      </c>
      <c r="G156" t="s">
        <v>143</v>
      </c>
      <c r="H156" t="s">
        <v>144</v>
      </c>
      <c r="I156" t="s">
        <v>136</v>
      </c>
      <c r="J156" t="s">
        <v>137</v>
      </c>
      <c r="K156" t="s">
        <v>138</v>
      </c>
      <c r="L156" t="s">
        <v>635</v>
      </c>
      <c r="M156" t="s">
        <v>636</v>
      </c>
      <c r="N156">
        <v>1.4113888880000001</v>
      </c>
      <c r="O156">
        <v>1</v>
      </c>
      <c r="P156">
        <v>514</v>
      </c>
      <c r="Q156">
        <v>4</v>
      </c>
      <c r="R156">
        <v>0</v>
      </c>
      <c r="S156">
        <v>5</v>
      </c>
      <c r="T156">
        <v>22</v>
      </c>
      <c r="U156">
        <v>1</v>
      </c>
      <c r="V156">
        <v>0</v>
      </c>
      <c r="W156">
        <v>0.1396132079182128</v>
      </c>
      <c r="X156">
        <v>60.057893203232915</v>
      </c>
      <c r="Y156">
        <v>5.8833856459404128</v>
      </c>
      <c r="Z156">
        <v>0</v>
      </c>
      <c r="AA156">
        <v>21.398878718245381</v>
      </c>
      <c r="AB156">
        <v>11.912204362347522</v>
      </c>
      <c r="AC156">
        <v>3.0740459063941552</v>
      </c>
      <c r="AD156">
        <v>0</v>
      </c>
      <c r="AE156">
        <v>102.4660210440786</v>
      </c>
    </row>
    <row r="157" spans="1:31" x14ac:dyDescent="0.25">
      <c r="A157">
        <v>2222308</v>
      </c>
      <c r="B157">
        <v>1</v>
      </c>
      <c r="C157" t="s">
        <v>81</v>
      </c>
      <c r="D157" t="s">
        <v>113</v>
      </c>
      <c r="E157" t="s">
        <v>132</v>
      </c>
      <c r="F157" t="s">
        <v>637</v>
      </c>
      <c r="G157" t="s">
        <v>134</v>
      </c>
      <c r="H157" t="s">
        <v>135</v>
      </c>
      <c r="I157" t="s">
        <v>136</v>
      </c>
      <c r="J157" t="s">
        <v>137</v>
      </c>
      <c r="K157" t="s">
        <v>138</v>
      </c>
      <c r="L157" t="s">
        <v>638</v>
      </c>
      <c r="M157" t="s">
        <v>639</v>
      </c>
      <c r="N157">
        <v>0.65416666599999995</v>
      </c>
      <c r="O157">
        <v>0</v>
      </c>
      <c r="P157">
        <v>55</v>
      </c>
      <c r="Q157">
        <v>0</v>
      </c>
      <c r="R157">
        <v>0</v>
      </c>
      <c r="S157">
        <v>0</v>
      </c>
      <c r="T157">
        <v>4</v>
      </c>
      <c r="U157">
        <v>0</v>
      </c>
      <c r="V157">
        <v>0</v>
      </c>
      <c r="W157">
        <v>0</v>
      </c>
      <c r="X157">
        <v>6.3485373174685655</v>
      </c>
      <c r="Y157">
        <v>0</v>
      </c>
      <c r="Z157">
        <v>0</v>
      </c>
      <c r="AA157">
        <v>0</v>
      </c>
      <c r="AB157">
        <v>1.8580689665530667</v>
      </c>
      <c r="AC157">
        <v>0</v>
      </c>
      <c r="AD157">
        <v>0</v>
      </c>
      <c r="AE157">
        <v>8.2066062840216318</v>
      </c>
    </row>
    <row r="158" spans="1:31" x14ac:dyDescent="0.25">
      <c r="A158">
        <v>2215644</v>
      </c>
      <c r="B158">
        <v>1</v>
      </c>
      <c r="C158" t="s">
        <v>80</v>
      </c>
      <c r="D158" t="s">
        <v>104</v>
      </c>
      <c r="E158" t="s">
        <v>151</v>
      </c>
      <c r="F158" t="s">
        <v>640</v>
      </c>
      <c r="G158" t="s">
        <v>213</v>
      </c>
      <c r="H158" t="s">
        <v>135</v>
      </c>
      <c r="I158" t="s">
        <v>136</v>
      </c>
      <c r="J158" t="s">
        <v>137</v>
      </c>
      <c r="K158" t="s">
        <v>138</v>
      </c>
      <c r="L158" t="s">
        <v>641</v>
      </c>
      <c r="M158" t="s">
        <v>642</v>
      </c>
      <c r="N158">
        <v>2.7622222220000001</v>
      </c>
      <c r="O158">
        <v>0</v>
      </c>
      <c r="P158">
        <v>105</v>
      </c>
      <c r="Q158">
        <v>0</v>
      </c>
      <c r="R158">
        <v>0</v>
      </c>
      <c r="S158">
        <v>0</v>
      </c>
      <c r="T158">
        <v>3</v>
      </c>
      <c r="U158">
        <v>0</v>
      </c>
      <c r="V158">
        <v>0</v>
      </c>
      <c r="W158">
        <v>0</v>
      </c>
      <c r="X158">
        <v>111.82417034264597</v>
      </c>
      <c r="Y158">
        <v>0</v>
      </c>
      <c r="Z158">
        <v>0</v>
      </c>
      <c r="AA158">
        <v>0</v>
      </c>
      <c r="AB158">
        <v>3.9860138276893435</v>
      </c>
      <c r="AC158">
        <v>0</v>
      </c>
      <c r="AD158">
        <v>0</v>
      </c>
      <c r="AE158">
        <v>115.81018417033532</v>
      </c>
    </row>
    <row r="159" spans="1:31" x14ac:dyDescent="0.25">
      <c r="A159">
        <v>2227028</v>
      </c>
      <c r="B159">
        <v>1</v>
      </c>
      <c r="C159" t="s">
        <v>80</v>
      </c>
      <c r="D159" t="s">
        <v>95</v>
      </c>
      <c r="E159" t="s">
        <v>156</v>
      </c>
      <c r="F159" t="s">
        <v>643</v>
      </c>
      <c r="G159" t="s">
        <v>161</v>
      </c>
      <c r="H159" t="s">
        <v>135</v>
      </c>
      <c r="I159" t="s">
        <v>136</v>
      </c>
      <c r="J159" t="s">
        <v>137</v>
      </c>
      <c r="K159" t="s">
        <v>138</v>
      </c>
      <c r="L159" t="s">
        <v>644</v>
      </c>
      <c r="M159" t="s">
        <v>645</v>
      </c>
      <c r="N159">
        <v>0.91388888800000001</v>
      </c>
      <c r="O159">
        <v>0</v>
      </c>
      <c r="P159">
        <v>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0.24727707353107503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0.24727707353107503</v>
      </c>
    </row>
    <row r="160" spans="1:31" x14ac:dyDescent="0.25">
      <c r="A160">
        <v>2226029</v>
      </c>
      <c r="B160">
        <v>1</v>
      </c>
      <c r="C160" t="s">
        <v>80</v>
      </c>
      <c r="D160" t="s">
        <v>110</v>
      </c>
      <c r="E160" t="s">
        <v>251</v>
      </c>
      <c r="F160" t="s">
        <v>646</v>
      </c>
      <c r="G160" t="s">
        <v>200</v>
      </c>
      <c r="H160" t="s">
        <v>144</v>
      </c>
      <c r="I160" t="s">
        <v>136</v>
      </c>
      <c r="J160" t="s">
        <v>137</v>
      </c>
      <c r="K160" t="s">
        <v>138</v>
      </c>
      <c r="L160" t="s">
        <v>647</v>
      </c>
      <c r="M160" t="s">
        <v>648</v>
      </c>
      <c r="N160">
        <v>0.32027777699999999</v>
      </c>
      <c r="O160">
        <v>33</v>
      </c>
      <c r="P160">
        <v>4845</v>
      </c>
      <c r="Q160">
        <v>0</v>
      </c>
      <c r="R160">
        <v>0</v>
      </c>
      <c r="S160">
        <v>0</v>
      </c>
      <c r="T160">
        <v>308</v>
      </c>
      <c r="U160">
        <v>0</v>
      </c>
      <c r="V160">
        <v>0</v>
      </c>
      <c r="W160">
        <v>3.1921752441789208</v>
      </c>
      <c r="X160">
        <v>582.41684457175199</v>
      </c>
      <c r="Y160">
        <v>0</v>
      </c>
      <c r="Z160">
        <v>0</v>
      </c>
      <c r="AA160">
        <v>0</v>
      </c>
      <c r="AB160">
        <v>101.84966852873785</v>
      </c>
      <c r="AC160">
        <v>0</v>
      </c>
      <c r="AD160">
        <v>0</v>
      </c>
      <c r="AE160">
        <v>687.45868834466876</v>
      </c>
    </row>
    <row r="161" spans="1:31" x14ac:dyDescent="0.25">
      <c r="A161">
        <v>2221618</v>
      </c>
      <c r="B161">
        <v>1</v>
      </c>
      <c r="C161" t="s">
        <v>81</v>
      </c>
      <c r="D161" t="s">
        <v>113</v>
      </c>
      <c r="E161" t="s">
        <v>156</v>
      </c>
      <c r="F161" t="s">
        <v>649</v>
      </c>
      <c r="G161" t="s">
        <v>161</v>
      </c>
      <c r="H161" t="s">
        <v>135</v>
      </c>
      <c r="I161" t="s">
        <v>136</v>
      </c>
      <c r="J161" t="s">
        <v>137</v>
      </c>
      <c r="K161" t="s">
        <v>138</v>
      </c>
      <c r="L161" t="s">
        <v>650</v>
      </c>
      <c r="M161" t="s">
        <v>651</v>
      </c>
      <c r="N161">
        <v>1.3744444440000001</v>
      </c>
      <c r="O161">
        <v>0</v>
      </c>
      <c r="P161">
        <v>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9.0146787389120006E-2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9.0146787389120006E-2</v>
      </c>
    </row>
    <row r="162" spans="1:31" x14ac:dyDescent="0.25">
      <c r="A162">
        <v>2217373</v>
      </c>
      <c r="B162">
        <v>1</v>
      </c>
      <c r="C162" t="s">
        <v>80</v>
      </c>
      <c r="D162" t="s">
        <v>83</v>
      </c>
      <c r="E162" t="s">
        <v>151</v>
      </c>
      <c r="F162" t="s">
        <v>652</v>
      </c>
      <c r="G162" t="s">
        <v>233</v>
      </c>
      <c r="H162" t="s">
        <v>135</v>
      </c>
      <c r="I162" t="s">
        <v>136</v>
      </c>
      <c r="J162" t="s">
        <v>137</v>
      </c>
      <c r="K162" t="s">
        <v>234</v>
      </c>
      <c r="L162" t="s">
        <v>653</v>
      </c>
      <c r="M162" t="s">
        <v>654</v>
      </c>
      <c r="N162">
        <v>5.089990555</v>
      </c>
      <c r="O162">
        <v>0</v>
      </c>
      <c r="P162">
        <v>123</v>
      </c>
      <c r="Q162">
        <v>0</v>
      </c>
      <c r="R162">
        <v>0</v>
      </c>
      <c r="S162">
        <v>0</v>
      </c>
      <c r="T162">
        <v>3</v>
      </c>
      <c r="U162">
        <v>0</v>
      </c>
      <c r="V162">
        <v>0</v>
      </c>
      <c r="W162">
        <v>0</v>
      </c>
      <c r="X162">
        <v>270.83297584366574</v>
      </c>
      <c r="Y162">
        <v>0</v>
      </c>
      <c r="Z162">
        <v>0</v>
      </c>
      <c r="AA162">
        <v>0</v>
      </c>
      <c r="AB162">
        <v>3.0792166726886645</v>
      </c>
      <c r="AC162">
        <v>0</v>
      </c>
      <c r="AD162">
        <v>0</v>
      </c>
      <c r="AE162">
        <v>273.91219251635442</v>
      </c>
    </row>
    <row r="163" spans="1:31" x14ac:dyDescent="0.25">
      <c r="A163">
        <v>2228969</v>
      </c>
      <c r="B163">
        <v>1</v>
      </c>
      <c r="C163" t="s">
        <v>81</v>
      </c>
      <c r="D163" t="s">
        <v>112</v>
      </c>
      <c r="E163" t="s">
        <v>147</v>
      </c>
      <c r="F163" t="s">
        <v>655</v>
      </c>
      <c r="G163" t="s">
        <v>143</v>
      </c>
      <c r="H163" t="s">
        <v>144</v>
      </c>
      <c r="I163" t="s">
        <v>136</v>
      </c>
      <c r="J163" t="s">
        <v>137</v>
      </c>
      <c r="K163" t="s">
        <v>138</v>
      </c>
      <c r="L163" t="s">
        <v>656</v>
      </c>
      <c r="M163" t="s">
        <v>657</v>
      </c>
      <c r="N163">
        <v>0.315</v>
      </c>
      <c r="O163">
        <v>0</v>
      </c>
      <c r="P163">
        <v>1284</v>
      </c>
      <c r="Q163">
        <v>5</v>
      </c>
      <c r="R163">
        <v>39</v>
      </c>
      <c r="S163">
        <v>8</v>
      </c>
      <c r="T163">
        <v>69</v>
      </c>
      <c r="U163">
        <v>1</v>
      </c>
      <c r="V163">
        <v>1</v>
      </c>
      <c r="W163">
        <v>0</v>
      </c>
      <c r="X163">
        <v>32.141219845824168</v>
      </c>
      <c r="Y163">
        <v>10.496161566727199</v>
      </c>
      <c r="Z163">
        <v>1.3654839274133399</v>
      </c>
      <c r="AA163">
        <v>11.502081975584341</v>
      </c>
      <c r="AB163">
        <v>13.223255401526943</v>
      </c>
      <c r="AC163">
        <v>9.782723978874E-2</v>
      </c>
      <c r="AD163">
        <v>7.8919853102999999E-3</v>
      </c>
      <c r="AE163">
        <v>68.833921942175024</v>
      </c>
    </row>
    <row r="164" spans="1:31" x14ac:dyDescent="0.25">
      <c r="A164">
        <v>2218063</v>
      </c>
      <c r="B164">
        <v>1</v>
      </c>
      <c r="C164" t="s">
        <v>80</v>
      </c>
      <c r="D164" t="s">
        <v>95</v>
      </c>
      <c r="E164" t="s">
        <v>147</v>
      </c>
      <c r="F164" t="s">
        <v>658</v>
      </c>
      <c r="G164" t="s">
        <v>143</v>
      </c>
      <c r="H164" t="s">
        <v>144</v>
      </c>
      <c r="I164" t="s">
        <v>136</v>
      </c>
      <c r="J164" t="s">
        <v>137</v>
      </c>
      <c r="K164" t="s">
        <v>138</v>
      </c>
      <c r="L164" t="s">
        <v>659</v>
      </c>
      <c r="M164" t="s">
        <v>660</v>
      </c>
      <c r="N164">
        <v>6.3055554999999999E-2</v>
      </c>
      <c r="O164">
        <v>0</v>
      </c>
      <c r="P164">
        <v>1890</v>
      </c>
      <c r="Q164">
        <v>0</v>
      </c>
      <c r="R164">
        <v>1</v>
      </c>
      <c r="S164">
        <v>1</v>
      </c>
      <c r="T164">
        <v>156</v>
      </c>
      <c r="U164">
        <v>0</v>
      </c>
      <c r="V164">
        <v>2</v>
      </c>
      <c r="W164">
        <v>0</v>
      </c>
      <c r="X164">
        <v>40.087583829356831</v>
      </c>
      <c r="Y164">
        <v>0</v>
      </c>
      <c r="Z164">
        <v>0</v>
      </c>
      <c r="AA164">
        <v>5.8151031252058338E-2</v>
      </c>
      <c r="AB164">
        <v>9.1723511975840637</v>
      </c>
      <c r="AC164">
        <v>0</v>
      </c>
      <c r="AD164">
        <v>0.7988728355403778</v>
      </c>
      <c r="AE164">
        <v>50.116958893733333</v>
      </c>
    </row>
    <row r="165" spans="1:31" x14ac:dyDescent="0.25">
      <c r="A165">
        <v>2216334</v>
      </c>
      <c r="B165">
        <v>1</v>
      </c>
      <c r="C165" t="s">
        <v>81</v>
      </c>
      <c r="D165" t="s">
        <v>122</v>
      </c>
      <c r="E165" t="s">
        <v>198</v>
      </c>
      <c r="F165" t="s">
        <v>587</v>
      </c>
      <c r="G165" t="s">
        <v>405</v>
      </c>
      <c r="H165" t="s">
        <v>144</v>
      </c>
      <c r="I165" t="s">
        <v>136</v>
      </c>
      <c r="J165" t="s">
        <v>137</v>
      </c>
      <c r="K165" t="s">
        <v>234</v>
      </c>
      <c r="L165" t="s">
        <v>661</v>
      </c>
      <c r="M165" t="s">
        <v>662</v>
      </c>
      <c r="N165">
        <v>7.9558333330000002</v>
      </c>
      <c r="O165">
        <v>1</v>
      </c>
      <c r="P165">
        <v>514</v>
      </c>
      <c r="Q165">
        <v>4</v>
      </c>
      <c r="R165">
        <v>0</v>
      </c>
      <c r="S165">
        <v>5</v>
      </c>
      <c r="T165">
        <v>22</v>
      </c>
      <c r="U165">
        <v>1</v>
      </c>
      <c r="V165">
        <v>0</v>
      </c>
      <c r="W165">
        <v>0.92146445428649348</v>
      </c>
      <c r="X165">
        <v>305.15802114556766</v>
      </c>
      <c r="Y165">
        <v>28.508769372857483</v>
      </c>
      <c r="Z165">
        <v>0</v>
      </c>
      <c r="AA165">
        <v>88.570427340409466</v>
      </c>
      <c r="AB165">
        <v>47.993053462060359</v>
      </c>
      <c r="AC165">
        <v>6.0584692726969953</v>
      </c>
      <c r="AD165">
        <v>0</v>
      </c>
      <c r="AE165">
        <v>477.21020504787845</v>
      </c>
    </row>
    <row r="166" spans="1:31" x14ac:dyDescent="0.25">
      <c r="A166">
        <v>2214170</v>
      </c>
      <c r="B166">
        <v>1</v>
      </c>
      <c r="C166" t="s">
        <v>80</v>
      </c>
      <c r="D166" t="s">
        <v>84</v>
      </c>
      <c r="E166" t="s">
        <v>156</v>
      </c>
      <c r="F166" t="s">
        <v>663</v>
      </c>
      <c r="G166" t="s">
        <v>161</v>
      </c>
      <c r="H166" t="s">
        <v>135</v>
      </c>
      <c r="I166" t="s">
        <v>136</v>
      </c>
      <c r="J166" t="s">
        <v>137</v>
      </c>
      <c r="K166" t="s">
        <v>138</v>
      </c>
      <c r="L166" t="s">
        <v>664</v>
      </c>
      <c r="M166" t="s">
        <v>665</v>
      </c>
      <c r="N166">
        <v>4.4675000000000002</v>
      </c>
      <c r="O166">
        <v>0</v>
      </c>
      <c r="P166">
        <v>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0.83473030388216563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0.83473030388216563</v>
      </c>
    </row>
    <row r="167" spans="1:31" x14ac:dyDescent="0.25">
      <c r="A167">
        <v>2212919</v>
      </c>
      <c r="B167">
        <v>1</v>
      </c>
      <c r="C167" t="s">
        <v>81</v>
      </c>
      <c r="D167" t="s">
        <v>128</v>
      </c>
      <c r="E167" t="s">
        <v>151</v>
      </c>
      <c r="F167" t="s">
        <v>666</v>
      </c>
      <c r="G167" t="s">
        <v>213</v>
      </c>
      <c r="H167" t="s">
        <v>135</v>
      </c>
      <c r="I167" t="s">
        <v>136</v>
      </c>
      <c r="J167" t="s">
        <v>137</v>
      </c>
      <c r="K167" t="s">
        <v>138</v>
      </c>
      <c r="L167" t="s">
        <v>667</v>
      </c>
      <c r="M167" t="s">
        <v>668</v>
      </c>
      <c r="N167">
        <v>2.6269444439999998</v>
      </c>
      <c r="O167">
        <v>0</v>
      </c>
      <c r="P167">
        <v>13</v>
      </c>
      <c r="Q167">
        <v>0</v>
      </c>
      <c r="R167">
        <v>0</v>
      </c>
      <c r="S167">
        <v>0</v>
      </c>
      <c r="T167">
        <v>4</v>
      </c>
      <c r="U167">
        <v>0</v>
      </c>
      <c r="V167">
        <v>0</v>
      </c>
      <c r="W167">
        <v>0</v>
      </c>
      <c r="X167">
        <v>7.7475195360748446</v>
      </c>
      <c r="Y167">
        <v>0</v>
      </c>
      <c r="Z167">
        <v>0</v>
      </c>
      <c r="AA167">
        <v>0</v>
      </c>
      <c r="AB167">
        <v>5.3847002435119418</v>
      </c>
      <c r="AC167">
        <v>0</v>
      </c>
      <c r="AD167">
        <v>0</v>
      </c>
      <c r="AE167">
        <v>13.132219779586787</v>
      </c>
    </row>
    <row r="168" spans="1:31" x14ac:dyDescent="0.25">
      <c r="A168">
        <v>2214691</v>
      </c>
      <c r="B168">
        <v>1</v>
      </c>
      <c r="C168" t="s">
        <v>81</v>
      </c>
      <c r="D168" t="s">
        <v>113</v>
      </c>
      <c r="E168" t="s">
        <v>156</v>
      </c>
      <c r="F168" t="s">
        <v>669</v>
      </c>
      <c r="G168" t="s">
        <v>165</v>
      </c>
      <c r="H168" t="s">
        <v>135</v>
      </c>
      <c r="I168" t="s">
        <v>136</v>
      </c>
      <c r="J168" t="s">
        <v>137</v>
      </c>
      <c r="K168" t="s">
        <v>138</v>
      </c>
      <c r="L168" t="s">
        <v>670</v>
      </c>
      <c r="M168" t="s">
        <v>671</v>
      </c>
      <c r="N168">
        <v>1.9924999999999999</v>
      </c>
      <c r="O168">
        <v>0</v>
      </c>
      <c r="P168">
        <v>8</v>
      </c>
      <c r="Q168">
        <v>0</v>
      </c>
      <c r="R168">
        <v>0</v>
      </c>
      <c r="S168">
        <v>0</v>
      </c>
      <c r="T168">
        <v>4</v>
      </c>
      <c r="U168">
        <v>0</v>
      </c>
      <c r="V168">
        <v>0</v>
      </c>
      <c r="W168">
        <v>0</v>
      </c>
      <c r="X168">
        <v>2.5648676504368755</v>
      </c>
      <c r="Y168">
        <v>0</v>
      </c>
      <c r="Z168">
        <v>0</v>
      </c>
      <c r="AA168">
        <v>0</v>
      </c>
      <c r="AB168">
        <v>1.1288384810350167</v>
      </c>
      <c r="AC168">
        <v>0</v>
      </c>
      <c r="AD168">
        <v>0</v>
      </c>
      <c r="AE168">
        <v>3.6937061314718922</v>
      </c>
    </row>
    <row r="169" spans="1:31" x14ac:dyDescent="0.25">
      <c r="A169">
        <v>2218890</v>
      </c>
      <c r="B169">
        <v>1</v>
      </c>
      <c r="C169" t="s">
        <v>80</v>
      </c>
      <c r="D169" t="s">
        <v>94</v>
      </c>
      <c r="E169" t="s">
        <v>151</v>
      </c>
      <c r="F169" t="s">
        <v>672</v>
      </c>
      <c r="G169" t="s">
        <v>213</v>
      </c>
      <c r="H169" t="s">
        <v>135</v>
      </c>
      <c r="I169" t="s">
        <v>136</v>
      </c>
      <c r="J169" t="s">
        <v>137</v>
      </c>
      <c r="K169" t="s">
        <v>138</v>
      </c>
      <c r="L169" t="s">
        <v>673</v>
      </c>
      <c r="M169" t="s">
        <v>674</v>
      </c>
      <c r="N169">
        <v>2.5719444440000001</v>
      </c>
      <c r="O169">
        <v>0</v>
      </c>
      <c r="P169">
        <v>40</v>
      </c>
      <c r="Q169">
        <v>0</v>
      </c>
      <c r="R169">
        <v>4</v>
      </c>
      <c r="S169">
        <v>0</v>
      </c>
      <c r="T169">
        <v>4</v>
      </c>
      <c r="U169">
        <v>0</v>
      </c>
      <c r="V169">
        <v>0</v>
      </c>
      <c r="W169">
        <v>0</v>
      </c>
      <c r="X169">
        <v>16.519726198536922</v>
      </c>
      <c r="Y169">
        <v>0</v>
      </c>
      <c r="Z169">
        <v>0.70346473900635553</v>
      </c>
      <c r="AA169">
        <v>0</v>
      </c>
      <c r="AB169">
        <v>17.053326869590386</v>
      </c>
      <c r="AC169">
        <v>0</v>
      </c>
      <c r="AD169">
        <v>0</v>
      </c>
      <c r="AE169">
        <v>34.276517807133665</v>
      </c>
    </row>
    <row r="170" spans="1:31" x14ac:dyDescent="0.25">
      <c r="A170">
        <v>2219560</v>
      </c>
      <c r="B170">
        <v>1</v>
      </c>
      <c r="C170" t="s">
        <v>80</v>
      </c>
      <c r="D170" t="s">
        <v>97</v>
      </c>
      <c r="E170" t="s">
        <v>151</v>
      </c>
      <c r="F170" t="s">
        <v>675</v>
      </c>
      <c r="G170" t="s">
        <v>213</v>
      </c>
      <c r="H170" t="s">
        <v>135</v>
      </c>
      <c r="I170" t="s">
        <v>136</v>
      </c>
      <c r="J170" t="s">
        <v>137</v>
      </c>
      <c r="K170" t="s">
        <v>138</v>
      </c>
      <c r="L170" t="s">
        <v>676</v>
      </c>
      <c r="M170" t="s">
        <v>677</v>
      </c>
      <c r="N170">
        <v>1.4941666659999999</v>
      </c>
      <c r="O170">
        <v>0</v>
      </c>
      <c r="P170">
        <v>72</v>
      </c>
      <c r="Q170">
        <v>0</v>
      </c>
      <c r="R170">
        <v>1</v>
      </c>
      <c r="S170">
        <v>0</v>
      </c>
      <c r="T170">
        <v>26</v>
      </c>
      <c r="U170">
        <v>0</v>
      </c>
      <c r="V170">
        <v>0</v>
      </c>
      <c r="W170">
        <v>0</v>
      </c>
      <c r="X170">
        <v>41.144533552982082</v>
      </c>
      <c r="Y170">
        <v>0</v>
      </c>
      <c r="Z170">
        <v>4.2791912428512498E-2</v>
      </c>
      <c r="AA170">
        <v>0</v>
      </c>
      <c r="AB170">
        <v>24.886667479146567</v>
      </c>
      <c r="AC170">
        <v>0</v>
      </c>
      <c r="AD170">
        <v>0</v>
      </c>
      <c r="AE170">
        <v>66.073992944557162</v>
      </c>
    </row>
    <row r="171" spans="1:31" x14ac:dyDescent="0.25">
      <c r="A171">
        <v>2217396</v>
      </c>
      <c r="B171">
        <v>1</v>
      </c>
      <c r="C171" t="s">
        <v>80</v>
      </c>
      <c r="D171" t="s">
        <v>85</v>
      </c>
      <c r="E171" t="s">
        <v>156</v>
      </c>
      <c r="F171" t="s">
        <v>678</v>
      </c>
      <c r="G171" t="s">
        <v>165</v>
      </c>
      <c r="H171" t="s">
        <v>135</v>
      </c>
      <c r="I171" t="s">
        <v>136</v>
      </c>
      <c r="J171" t="s">
        <v>137</v>
      </c>
      <c r="K171" t="s">
        <v>138</v>
      </c>
      <c r="L171" t="s">
        <v>679</v>
      </c>
      <c r="M171" t="s">
        <v>680</v>
      </c>
      <c r="N171">
        <v>2.1369444440000001</v>
      </c>
      <c r="O171">
        <v>0</v>
      </c>
      <c r="P171">
        <v>2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5.6087191889292036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5.6087191889292036</v>
      </c>
    </row>
    <row r="172" spans="1:31" x14ac:dyDescent="0.25">
      <c r="A172">
        <v>2227718</v>
      </c>
      <c r="B172">
        <v>1</v>
      </c>
      <c r="C172" t="s">
        <v>81</v>
      </c>
      <c r="D172" t="s">
        <v>118</v>
      </c>
      <c r="E172" t="s">
        <v>147</v>
      </c>
      <c r="F172" t="s">
        <v>681</v>
      </c>
      <c r="G172" t="s">
        <v>405</v>
      </c>
      <c r="H172" t="s">
        <v>144</v>
      </c>
      <c r="I172" t="s">
        <v>136</v>
      </c>
      <c r="J172" t="s">
        <v>137</v>
      </c>
      <c r="K172" t="s">
        <v>234</v>
      </c>
      <c r="L172" t="s">
        <v>682</v>
      </c>
      <c r="M172" t="s">
        <v>683</v>
      </c>
      <c r="N172">
        <v>3.6492111110000001</v>
      </c>
      <c r="O172">
        <v>4</v>
      </c>
      <c r="P172">
        <v>461</v>
      </c>
      <c r="Q172">
        <v>95</v>
      </c>
      <c r="R172">
        <v>121</v>
      </c>
      <c r="S172">
        <v>13</v>
      </c>
      <c r="T172">
        <v>67</v>
      </c>
      <c r="U172">
        <v>0</v>
      </c>
      <c r="V172">
        <v>1</v>
      </c>
      <c r="W172">
        <v>8.7919537700016779</v>
      </c>
      <c r="X172">
        <v>393.7170654791787</v>
      </c>
      <c r="Y172">
        <v>276.83941234536343</v>
      </c>
      <c r="Z172">
        <v>313.93059577667094</v>
      </c>
      <c r="AA172">
        <v>39.136436980531798</v>
      </c>
      <c r="AB172">
        <v>236.21388038524074</v>
      </c>
      <c r="AC172">
        <v>0</v>
      </c>
      <c r="AD172">
        <v>148.96859439180963</v>
      </c>
      <c r="AE172">
        <v>1417.597939128797</v>
      </c>
    </row>
    <row r="173" spans="1:31" x14ac:dyDescent="0.25">
      <c r="A173">
        <v>2225554</v>
      </c>
      <c r="B173">
        <v>1</v>
      </c>
      <c r="C173" t="s">
        <v>80</v>
      </c>
      <c r="D173" t="s">
        <v>105</v>
      </c>
      <c r="E173" t="s">
        <v>151</v>
      </c>
      <c r="F173" t="s">
        <v>684</v>
      </c>
      <c r="G173" t="s">
        <v>507</v>
      </c>
      <c r="H173" t="s">
        <v>135</v>
      </c>
      <c r="I173" t="s">
        <v>136</v>
      </c>
      <c r="J173" t="s">
        <v>137</v>
      </c>
      <c r="K173" t="s">
        <v>138</v>
      </c>
      <c r="L173" t="s">
        <v>685</v>
      </c>
      <c r="M173" t="s">
        <v>686</v>
      </c>
      <c r="N173">
        <v>0.55222222200000004</v>
      </c>
      <c r="O173">
        <v>0</v>
      </c>
      <c r="P173">
        <v>64</v>
      </c>
      <c r="Q173">
        <v>0</v>
      </c>
      <c r="R173">
        <v>0</v>
      </c>
      <c r="S173">
        <v>0</v>
      </c>
      <c r="T173">
        <v>2</v>
      </c>
      <c r="U173">
        <v>0</v>
      </c>
      <c r="V173">
        <v>0</v>
      </c>
      <c r="W173">
        <v>0</v>
      </c>
      <c r="X173">
        <v>9.6232617776424547</v>
      </c>
      <c r="Y173">
        <v>0</v>
      </c>
      <c r="Z173">
        <v>0</v>
      </c>
      <c r="AA173">
        <v>0</v>
      </c>
      <c r="AB173">
        <v>0.66243607000227778</v>
      </c>
      <c r="AC173">
        <v>0</v>
      </c>
      <c r="AD173">
        <v>0</v>
      </c>
      <c r="AE173">
        <v>10.285697847644732</v>
      </c>
    </row>
    <row r="174" spans="1:31" x14ac:dyDescent="0.25">
      <c r="A174">
        <v>2228777</v>
      </c>
      <c r="B174">
        <v>1</v>
      </c>
      <c r="C174" t="s">
        <v>80</v>
      </c>
      <c r="D174" t="s">
        <v>103</v>
      </c>
      <c r="E174" t="s">
        <v>156</v>
      </c>
      <c r="F174" t="s">
        <v>687</v>
      </c>
      <c r="G174" t="s">
        <v>165</v>
      </c>
      <c r="H174" t="s">
        <v>135</v>
      </c>
      <c r="I174" t="s">
        <v>136</v>
      </c>
      <c r="J174" t="s">
        <v>137</v>
      </c>
      <c r="K174" t="s">
        <v>138</v>
      </c>
      <c r="L174" t="s">
        <v>688</v>
      </c>
      <c r="M174" t="s">
        <v>689</v>
      </c>
      <c r="N174">
        <v>1.0925</v>
      </c>
      <c r="O174">
        <v>0</v>
      </c>
      <c r="P174">
        <v>6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2.0502044746207733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2.0502044746207733</v>
      </c>
    </row>
    <row r="175" spans="1:31" x14ac:dyDescent="0.25">
      <c r="A175">
        <v>2219039</v>
      </c>
      <c r="B175">
        <v>1</v>
      </c>
      <c r="C175" t="s">
        <v>80</v>
      </c>
      <c r="D175" t="s">
        <v>82</v>
      </c>
      <c r="E175" t="s">
        <v>156</v>
      </c>
      <c r="F175" t="s">
        <v>690</v>
      </c>
      <c r="G175" t="s">
        <v>161</v>
      </c>
      <c r="H175" t="s">
        <v>135</v>
      </c>
      <c r="I175" t="s">
        <v>136</v>
      </c>
      <c r="J175" t="s">
        <v>137</v>
      </c>
      <c r="K175" t="s">
        <v>138</v>
      </c>
      <c r="L175" t="s">
        <v>691</v>
      </c>
      <c r="M175" t="s">
        <v>692</v>
      </c>
      <c r="N175">
        <v>1.7480555550000001</v>
      </c>
      <c r="O175">
        <v>0</v>
      </c>
      <c r="P175">
        <v>1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0.90228495351564009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0.90228495351564009</v>
      </c>
    </row>
    <row r="176" spans="1:31" x14ac:dyDescent="0.25">
      <c r="A176">
        <v>2225362</v>
      </c>
      <c r="B176">
        <v>1</v>
      </c>
      <c r="C176" t="s">
        <v>80</v>
      </c>
      <c r="D176" t="s">
        <v>99</v>
      </c>
      <c r="E176" t="s">
        <v>141</v>
      </c>
      <c r="F176" t="s">
        <v>693</v>
      </c>
      <c r="G176" t="s">
        <v>694</v>
      </c>
      <c r="H176" t="s">
        <v>144</v>
      </c>
      <c r="I176" t="s">
        <v>136</v>
      </c>
      <c r="J176" t="s">
        <v>137</v>
      </c>
      <c r="K176" t="s">
        <v>138</v>
      </c>
      <c r="L176" t="s">
        <v>695</v>
      </c>
      <c r="M176" t="s">
        <v>696</v>
      </c>
      <c r="N176">
        <v>4.9527777769999997</v>
      </c>
      <c r="O176">
        <v>1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62.835119607542282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62.835119607542282</v>
      </c>
    </row>
    <row r="177" spans="1:31" x14ac:dyDescent="0.25">
      <c r="A177">
        <v>2220121</v>
      </c>
      <c r="B177">
        <v>1</v>
      </c>
      <c r="C177" t="s">
        <v>81</v>
      </c>
      <c r="D177" t="s">
        <v>120</v>
      </c>
      <c r="E177" t="s">
        <v>156</v>
      </c>
      <c r="F177" t="s">
        <v>697</v>
      </c>
      <c r="G177" t="s">
        <v>172</v>
      </c>
      <c r="H177" t="s">
        <v>135</v>
      </c>
      <c r="I177" t="s">
        <v>136</v>
      </c>
      <c r="J177" t="s">
        <v>137</v>
      </c>
      <c r="K177" t="s">
        <v>138</v>
      </c>
      <c r="L177" t="s">
        <v>698</v>
      </c>
      <c r="M177" t="s">
        <v>699</v>
      </c>
      <c r="N177">
        <v>1.523055555</v>
      </c>
      <c r="O177">
        <v>0</v>
      </c>
      <c r="P177">
        <v>2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1.3041327282997555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1.3041327282997555</v>
      </c>
    </row>
    <row r="178" spans="1:31" x14ac:dyDescent="0.25">
      <c r="A178">
        <v>2225531</v>
      </c>
      <c r="B178">
        <v>1</v>
      </c>
      <c r="C178" t="s">
        <v>80</v>
      </c>
      <c r="D178" t="s">
        <v>98</v>
      </c>
      <c r="E178" t="s">
        <v>151</v>
      </c>
      <c r="F178" t="s">
        <v>700</v>
      </c>
      <c r="G178" t="s">
        <v>192</v>
      </c>
      <c r="H178" t="s">
        <v>135</v>
      </c>
      <c r="I178" t="s">
        <v>136</v>
      </c>
      <c r="J178" t="s">
        <v>137</v>
      </c>
      <c r="K178" t="s">
        <v>138</v>
      </c>
      <c r="L178" t="s">
        <v>701</v>
      </c>
      <c r="M178" t="s">
        <v>702</v>
      </c>
      <c r="N178">
        <v>1.3244444440000001</v>
      </c>
      <c r="O178">
        <v>0</v>
      </c>
      <c r="P178">
        <v>23</v>
      </c>
      <c r="Q178">
        <v>0</v>
      </c>
      <c r="R178">
        <v>1</v>
      </c>
      <c r="S178">
        <v>0</v>
      </c>
      <c r="T178">
        <v>31</v>
      </c>
      <c r="U178">
        <v>0</v>
      </c>
      <c r="V178">
        <v>0</v>
      </c>
      <c r="W178">
        <v>0</v>
      </c>
      <c r="X178">
        <v>5.4754431910303794</v>
      </c>
      <c r="Y178">
        <v>0</v>
      </c>
      <c r="Z178">
        <v>0.69184457722886661</v>
      </c>
      <c r="AA178">
        <v>0</v>
      </c>
      <c r="AB178">
        <v>20.706167717856907</v>
      </c>
      <c r="AC178">
        <v>0</v>
      </c>
      <c r="AD178">
        <v>0</v>
      </c>
      <c r="AE178">
        <v>26.873455486116153</v>
      </c>
    </row>
    <row r="179" spans="1:31" x14ac:dyDescent="0.25">
      <c r="A179">
        <v>2220811</v>
      </c>
      <c r="B179">
        <v>1</v>
      </c>
      <c r="C179" t="s">
        <v>80</v>
      </c>
      <c r="D179" t="s">
        <v>103</v>
      </c>
      <c r="E179" t="s">
        <v>141</v>
      </c>
      <c r="F179" t="s">
        <v>703</v>
      </c>
      <c r="G179" t="s">
        <v>233</v>
      </c>
      <c r="H179" t="s">
        <v>144</v>
      </c>
      <c r="I179" t="s">
        <v>136</v>
      </c>
      <c r="J179" t="s">
        <v>137</v>
      </c>
      <c r="K179" t="s">
        <v>234</v>
      </c>
      <c r="L179" t="s">
        <v>704</v>
      </c>
      <c r="M179" t="s">
        <v>705</v>
      </c>
      <c r="N179">
        <v>8.4753166659999994</v>
      </c>
      <c r="O179">
        <v>0</v>
      </c>
      <c r="P179">
        <v>1</v>
      </c>
      <c r="Q179">
        <v>0</v>
      </c>
      <c r="R179">
        <v>6</v>
      </c>
      <c r="S179">
        <v>0</v>
      </c>
      <c r="T179">
        <v>3</v>
      </c>
      <c r="U179">
        <v>0</v>
      </c>
      <c r="V179">
        <v>0</v>
      </c>
      <c r="W179">
        <v>0</v>
      </c>
      <c r="X179">
        <v>4.0198505372060476</v>
      </c>
      <c r="Y179">
        <v>0</v>
      </c>
      <c r="Z179">
        <v>150.40688583692639</v>
      </c>
      <c r="AA179">
        <v>0</v>
      </c>
      <c r="AB179">
        <v>11.578020132933757</v>
      </c>
      <c r="AC179">
        <v>0</v>
      </c>
      <c r="AD179">
        <v>0</v>
      </c>
      <c r="AE179">
        <v>166.00475650706619</v>
      </c>
    </row>
    <row r="180" spans="1:31" x14ac:dyDescent="0.25">
      <c r="A180">
        <v>2224057</v>
      </c>
      <c r="B180">
        <v>1</v>
      </c>
      <c r="C180" t="s">
        <v>81</v>
      </c>
      <c r="D180" t="s">
        <v>128</v>
      </c>
      <c r="E180" t="s">
        <v>198</v>
      </c>
      <c r="F180" t="s">
        <v>706</v>
      </c>
      <c r="G180" t="s">
        <v>143</v>
      </c>
      <c r="H180" t="s">
        <v>144</v>
      </c>
      <c r="I180" t="s">
        <v>136</v>
      </c>
      <c r="J180" t="s">
        <v>137</v>
      </c>
      <c r="K180" t="s">
        <v>138</v>
      </c>
      <c r="L180" t="s">
        <v>707</v>
      </c>
      <c r="M180" t="s">
        <v>708</v>
      </c>
      <c r="N180">
        <v>0.47861111099999998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7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410.96448880951135</v>
      </c>
      <c r="AD180">
        <v>0</v>
      </c>
      <c r="AE180">
        <v>410.96448880951135</v>
      </c>
    </row>
    <row r="181" spans="1:31" x14ac:dyDescent="0.25">
      <c r="A181">
        <v>2217565</v>
      </c>
      <c r="B181">
        <v>1</v>
      </c>
      <c r="C181" t="s">
        <v>81</v>
      </c>
      <c r="D181" t="s">
        <v>115</v>
      </c>
      <c r="E181" t="s">
        <v>151</v>
      </c>
      <c r="F181" t="s">
        <v>709</v>
      </c>
      <c r="G181" t="s">
        <v>213</v>
      </c>
      <c r="H181" t="s">
        <v>135</v>
      </c>
      <c r="I181" t="s">
        <v>136</v>
      </c>
      <c r="J181" t="s">
        <v>137</v>
      </c>
      <c r="K181" t="s">
        <v>138</v>
      </c>
      <c r="L181" t="s">
        <v>710</v>
      </c>
      <c r="M181" t="s">
        <v>711</v>
      </c>
      <c r="N181">
        <v>1.490277777</v>
      </c>
      <c r="O181">
        <v>0</v>
      </c>
      <c r="P181">
        <v>17</v>
      </c>
      <c r="Q181">
        <v>0</v>
      </c>
      <c r="R181">
        <v>1</v>
      </c>
      <c r="S181">
        <v>0</v>
      </c>
      <c r="T181">
        <v>2</v>
      </c>
      <c r="U181">
        <v>0</v>
      </c>
      <c r="V181">
        <v>0</v>
      </c>
      <c r="W181">
        <v>0</v>
      </c>
      <c r="X181">
        <v>3.6980030824351315</v>
      </c>
      <c r="Y181">
        <v>0</v>
      </c>
      <c r="Z181">
        <v>0.15287372265015281</v>
      </c>
      <c r="AA181">
        <v>0</v>
      </c>
      <c r="AB181">
        <v>0.88876595389029034</v>
      </c>
      <c r="AC181">
        <v>0</v>
      </c>
      <c r="AD181">
        <v>0</v>
      </c>
      <c r="AE181">
        <v>4.7396427589755747</v>
      </c>
    </row>
    <row r="182" spans="1:31" x14ac:dyDescent="0.25">
      <c r="A182">
        <v>2216420</v>
      </c>
      <c r="B182">
        <v>1</v>
      </c>
      <c r="C182" t="s">
        <v>80</v>
      </c>
      <c r="D182" t="s">
        <v>104</v>
      </c>
      <c r="E182" t="s">
        <v>156</v>
      </c>
      <c r="F182" t="s">
        <v>712</v>
      </c>
      <c r="G182" t="s">
        <v>134</v>
      </c>
      <c r="H182" t="s">
        <v>135</v>
      </c>
      <c r="I182" t="s">
        <v>136</v>
      </c>
      <c r="J182" t="s">
        <v>137</v>
      </c>
      <c r="K182" t="s">
        <v>138</v>
      </c>
      <c r="L182" t="s">
        <v>713</v>
      </c>
      <c r="M182" t="s">
        <v>714</v>
      </c>
      <c r="N182">
        <v>1.803055555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1.2930230502794051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1.2930230502794051</v>
      </c>
    </row>
    <row r="183" spans="1:31" x14ac:dyDescent="0.25">
      <c r="A183">
        <v>2224578</v>
      </c>
      <c r="B183">
        <v>1</v>
      </c>
      <c r="C183" t="s">
        <v>81</v>
      </c>
      <c r="D183" t="s">
        <v>119</v>
      </c>
      <c r="E183" t="s">
        <v>151</v>
      </c>
      <c r="F183" t="s">
        <v>715</v>
      </c>
      <c r="G183" t="s">
        <v>213</v>
      </c>
      <c r="H183" t="s">
        <v>135</v>
      </c>
      <c r="I183" t="s">
        <v>136</v>
      </c>
      <c r="J183" t="s">
        <v>137</v>
      </c>
      <c r="K183" t="s">
        <v>138</v>
      </c>
      <c r="L183" t="s">
        <v>716</v>
      </c>
      <c r="M183" t="s">
        <v>717</v>
      </c>
      <c r="N183">
        <v>0.87277777700000003</v>
      </c>
      <c r="O183">
        <v>0</v>
      </c>
      <c r="P183">
        <v>10</v>
      </c>
      <c r="Q183">
        <v>0</v>
      </c>
      <c r="R183">
        <v>2</v>
      </c>
      <c r="S183">
        <v>0</v>
      </c>
      <c r="T183">
        <v>1</v>
      </c>
      <c r="U183">
        <v>0</v>
      </c>
      <c r="V183">
        <v>0</v>
      </c>
      <c r="W183">
        <v>0</v>
      </c>
      <c r="X183">
        <v>1.9938848762839001</v>
      </c>
      <c r="Y183">
        <v>0</v>
      </c>
      <c r="Z183">
        <v>0.3812265461305917</v>
      </c>
      <c r="AA183">
        <v>0</v>
      </c>
      <c r="AB183">
        <v>3.4049322238633648</v>
      </c>
      <c r="AC183">
        <v>0</v>
      </c>
      <c r="AD183">
        <v>0</v>
      </c>
      <c r="AE183">
        <v>5.7800436462778571</v>
      </c>
    </row>
    <row r="184" spans="1:31" x14ac:dyDescent="0.25">
      <c r="A184">
        <v>2217416</v>
      </c>
      <c r="B184">
        <v>1</v>
      </c>
      <c r="C184" t="s">
        <v>80</v>
      </c>
      <c r="D184" t="s">
        <v>108</v>
      </c>
      <c r="E184" t="s">
        <v>132</v>
      </c>
      <c r="F184" t="s">
        <v>718</v>
      </c>
      <c r="G184" t="s">
        <v>233</v>
      </c>
      <c r="H184" t="s">
        <v>135</v>
      </c>
      <c r="I184" t="s">
        <v>136</v>
      </c>
      <c r="J184" t="s">
        <v>137</v>
      </c>
      <c r="K184" t="s">
        <v>234</v>
      </c>
      <c r="L184" t="s">
        <v>719</v>
      </c>
      <c r="M184" t="s">
        <v>720</v>
      </c>
      <c r="N184">
        <v>6.6413888879999998</v>
      </c>
      <c r="O184">
        <v>0</v>
      </c>
      <c r="P184">
        <v>53</v>
      </c>
      <c r="Q184">
        <v>0</v>
      </c>
      <c r="R184">
        <v>30</v>
      </c>
      <c r="S184">
        <v>0</v>
      </c>
      <c r="T184">
        <v>14</v>
      </c>
      <c r="U184">
        <v>0</v>
      </c>
      <c r="V184">
        <v>0</v>
      </c>
      <c r="W184">
        <v>0</v>
      </c>
      <c r="X184">
        <v>106.01098688785902</v>
      </c>
      <c r="Y184">
        <v>0</v>
      </c>
      <c r="Z184">
        <v>57.500376091114084</v>
      </c>
      <c r="AA184">
        <v>0</v>
      </c>
      <c r="AB184">
        <v>102.50025485679487</v>
      </c>
      <c r="AC184">
        <v>0</v>
      </c>
      <c r="AD184">
        <v>0</v>
      </c>
      <c r="AE184">
        <v>266.01161783576799</v>
      </c>
    </row>
    <row r="185" spans="1:31" x14ac:dyDescent="0.25">
      <c r="A185">
        <v>2227091</v>
      </c>
      <c r="B185">
        <v>1</v>
      </c>
      <c r="C185" t="s">
        <v>80</v>
      </c>
      <c r="D185" t="s">
        <v>90</v>
      </c>
      <c r="E185" t="s">
        <v>151</v>
      </c>
      <c r="F185" t="s">
        <v>721</v>
      </c>
      <c r="G185" t="s">
        <v>213</v>
      </c>
      <c r="H185" t="s">
        <v>135</v>
      </c>
      <c r="I185" t="s">
        <v>136</v>
      </c>
      <c r="J185" t="s">
        <v>137</v>
      </c>
      <c r="K185" t="s">
        <v>138</v>
      </c>
      <c r="L185" t="s">
        <v>722</v>
      </c>
      <c r="M185" t="s">
        <v>723</v>
      </c>
      <c r="N185">
        <v>1.148055555</v>
      </c>
      <c r="O185">
        <v>0</v>
      </c>
      <c r="P185">
        <v>296</v>
      </c>
      <c r="Q185">
        <v>0</v>
      </c>
      <c r="R185">
        <v>0</v>
      </c>
      <c r="S185">
        <v>0</v>
      </c>
      <c r="T185">
        <v>20</v>
      </c>
      <c r="U185">
        <v>0</v>
      </c>
      <c r="V185">
        <v>0</v>
      </c>
      <c r="W185">
        <v>0</v>
      </c>
      <c r="X185">
        <v>121.03875955818843</v>
      </c>
      <c r="Y185">
        <v>0</v>
      </c>
      <c r="Z185">
        <v>0</v>
      </c>
      <c r="AA185">
        <v>0</v>
      </c>
      <c r="AB185">
        <v>6.3334777453530098</v>
      </c>
      <c r="AC185">
        <v>0</v>
      </c>
      <c r="AD185">
        <v>0</v>
      </c>
      <c r="AE185">
        <v>127.37223730354144</v>
      </c>
    </row>
    <row r="186" spans="1:31" x14ac:dyDescent="0.25">
      <c r="A186">
        <v>2213609</v>
      </c>
      <c r="B186">
        <v>1</v>
      </c>
      <c r="C186" t="s">
        <v>80</v>
      </c>
      <c r="D186" t="s">
        <v>104</v>
      </c>
      <c r="E186" t="s">
        <v>156</v>
      </c>
      <c r="F186" t="s">
        <v>724</v>
      </c>
      <c r="G186" t="s">
        <v>161</v>
      </c>
      <c r="H186" t="s">
        <v>135</v>
      </c>
      <c r="I186" t="s">
        <v>136</v>
      </c>
      <c r="J186" t="s">
        <v>137</v>
      </c>
      <c r="K186" t="s">
        <v>138</v>
      </c>
      <c r="L186" t="s">
        <v>725</v>
      </c>
      <c r="M186" t="s">
        <v>726</v>
      </c>
      <c r="N186">
        <v>2.2113888880000001</v>
      </c>
      <c r="O186">
        <v>0</v>
      </c>
      <c r="P186">
        <v>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0.61976006745203838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0.61976006745203838</v>
      </c>
    </row>
    <row r="187" spans="1:31" x14ac:dyDescent="0.25">
      <c r="A187">
        <v>2221140</v>
      </c>
      <c r="B187">
        <v>1</v>
      </c>
      <c r="C187" t="s">
        <v>80</v>
      </c>
      <c r="D187" t="s">
        <v>82</v>
      </c>
      <c r="E187" t="s">
        <v>132</v>
      </c>
      <c r="F187" t="s">
        <v>727</v>
      </c>
      <c r="G187" t="s">
        <v>176</v>
      </c>
      <c r="H187" t="s">
        <v>135</v>
      </c>
      <c r="I187" t="s">
        <v>136</v>
      </c>
      <c r="J187" t="s">
        <v>137</v>
      </c>
      <c r="K187" t="s">
        <v>138</v>
      </c>
      <c r="L187" t="s">
        <v>728</v>
      </c>
      <c r="M187" t="s">
        <v>729</v>
      </c>
      <c r="N187">
        <v>2.1288888880000001</v>
      </c>
      <c r="O187">
        <v>0</v>
      </c>
      <c r="P187">
        <v>381</v>
      </c>
      <c r="Q187">
        <v>0</v>
      </c>
      <c r="R187">
        <v>0</v>
      </c>
      <c r="S187">
        <v>0</v>
      </c>
      <c r="T187">
        <v>17</v>
      </c>
      <c r="U187">
        <v>0</v>
      </c>
      <c r="V187">
        <v>0</v>
      </c>
      <c r="W187">
        <v>0</v>
      </c>
      <c r="X187">
        <v>339.08835216763572</v>
      </c>
      <c r="Y187">
        <v>0</v>
      </c>
      <c r="Z187">
        <v>0</v>
      </c>
      <c r="AA187">
        <v>0</v>
      </c>
      <c r="AB187">
        <v>17.663577564588458</v>
      </c>
      <c r="AC187">
        <v>0</v>
      </c>
      <c r="AD187">
        <v>0</v>
      </c>
      <c r="AE187">
        <v>356.7519297322242</v>
      </c>
    </row>
    <row r="188" spans="1:31" x14ac:dyDescent="0.25">
      <c r="A188">
        <v>2216314</v>
      </c>
      <c r="B188">
        <v>1</v>
      </c>
      <c r="C188" t="s">
        <v>80</v>
      </c>
      <c r="D188" t="s">
        <v>93</v>
      </c>
      <c r="E188" t="s">
        <v>251</v>
      </c>
      <c r="F188" t="s">
        <v>730</v>
      </c>
      <c r="G188" t="s">
        <v>143</v>
      </c>
      <c r="H188" t="s">
        <v>144</v>
      </c>
      <c r="I188" t="s">
        <v>136</v>
      </c>
      <c r="J188" t="s">
        <v>137</v>
      </c>
      <c r="K188" t="s">
        <v>138</v>
      </c>
      <c r="L188" t="s">
        <v>731</v>
      </c>
      <c r="M188" t="s">
        <v>732</v>
      </c>
      <c r="N188">
        <v>0.2</v>
      </c>
      <c r="O188">
        <v>6</v>
      </c>
      <c r="P188">
        <v>3763</v>
      </c>
      <c r="Q188">
        <v>149</v>
      </c>
      <c r="R188">
        <v>769</v>
      </c>
      <c r="S188">
        <v>40</v>
      </c>
      <c r="T188">
        <v>965</v>
      </c>
      <c r="U188">
        <v>6</v>
      </c>
      <c r="V188">
        <v>2</v>
      </c>
      <c r="W188">
        <v>8.4405377406280007</v>
      </c>
      <c r="X188">
        <v>165.41597022989146</v>
      </c>
      <c r="Y188">
        <v>40.573571249867818</v>
      </c>
      <c r="Z188">
        <v>97.37178461595164</v>
      </c>
      <c r="AA188">
        <v>23.221613716632003</v>
      </c>
      <c r="AB188">
        <v>78.366306154491653</v>
      </c>
      <c r="AC188">
        <v>34.135605607660203</v>
      </c>
      <c r="AD188">
        <v>1.0777914286524002</v>
      </c>
      <c r="AE188">
        <v>448.60318074377523</v>
      </c>
    </row>
    <row r="189" spans="1:31" x14ac:dyDescent="0.25">
      <c r="A189">
        <v>2217310</v>
      </c>
      <c r="B189">
        <v>1</v>
      </c>
      <c r="C189" t="s">
        <v>80</v>
      </c>
      <c r="D189" t="s">
        <v>93</v>
      </c>
      <c r="E189" t="s">
        <v>147</v>
      </c>
      <c r="F189" t="s">
        <v>733</v>
      </c>
      <c r="G189" t="s">
        <v>143</v>
      </c>
      <c r="H189" t="s">
        <v>144</v>
      </c>
      <c r="I189" t="s">
        <v>136</v>
      </c>
      <c r="J189" t="s">
        <v>137</v>
      </c>
      <c r="K189" t="s">
        <v>138</v>
      </c>
      <c r="L189" t="s">
        <v>734</v>
      </c>
      <c r="M189" t="s">
        <v>735</v>
      </c>
      <c r="N189">
        <v>0.77805555500000001</v>
      </c>
      <c r="O189">
        <v>0</v>
      </c>
      <c r="P189">
        <v>69</v>
      </c>
      <c r="Q189">
        <v>4</v>
      </c>
      <c r="R189">
        <v>95</v>
      </c>
      <c r="S189">
        <v>2</v>
      </c>
      <c r="T189">
        <v>42</v>
      </c>
      <c r="U189">
        <v>0</v>
      </c>
      <c r="V189">
        <v>0</v>
      </c>
      <c r="W189">
        <v>0</v>
      </c>
      <c r="X189">
        <v>11.638369629582181</v>
      </c>
      <c r="Y189">
        <v>0.46881009947776675</v>
      </c>
      <c r="Z189">
        <v>38.066822771361487</v>
      </c>
      <c r="AA189">
        <v>0</v>
      </c>
      <c r="AB189">
        <v>12.108076241467849</v>
      </c>
      <c r="AC189">
        <v>0</v>
      </c>
      <c r="AD189">
        <v>0</v>
      </c>
      <c r="AE189">
        <v>62.282078741889286</v>
      </c>
    </row>
    <row r="190" spans="1:31" x14ac:dyDescent="0.25">
      <c r="A190">
        <v>2227589</v>
      </c>
      <c r="B190">
        <v>1</v>
      </c>
      <c r="C190" t="s">
        <v>80</v>
      </c>
      <c r="D190" t="s">
        <v>82</v>
      </c>
      <c r="E190" t="s">
        <v>151</v>
      </c>
      <c r="F190" t="s">
        <v>736</v>
      </c>
      <c r="G190" t="s">
        <v>213</v>
      </c>
      <c r="H190" t="s">
        <v>135</v>
      </c>
      <c r="I190" t="s">
        <v>136</v>
      </c>
      <c r="J190" t="s">
        <v>137</v>
      </c>
      <c r="K190" t="s">
        <v>138</v>
      </c>
      <c r="L190" t="s">
        <v>737</v>
      </c>
      <c r="M190" t="s">
        <v>738</v>
      </c>
      <c r="N190">
        <v>2.946666666</v>
      </c>
      <c r="O190">
        <v>0</v>
      </c>
      <c r="P190">
        <v>100</v>
      </c>
      <c r="Q190">
        <v>0</v>
      </c>
      <c r="R190">
        <v>0</v>
      </c>
      <c r="S190">
        <v>0</v>
      </c>
      <c r="T190">
        <v>14</v>
      </c>
      <c r="U190">
        <v>0</v>
      </c>
      <c r="V190">
        <v>0</v>
      </c>
      <c r="W190">
        <v>0</v>
      </c>
      <c r="X190">
        <v>131.01085592752153</v>
      </c>
      <c r="Y190">
        <v>0</v>
      </c>
      <c r="Z190">
        <v>0</v>
      </c>
      <c r="AA190">
        <v>0</v>
      </c>
      <c r="AB190">
        <v>19.810592281853815</v>
      </c>
      <c r="AC190">
        <v>0</v>
      </c>
      <c r="AD190">
        <v>0</v>
      </c>
      <c r="AE190">
        <v>150.82144820937535</v>
      </c>
    </row>
    <row r="191" spans="1:31" x14ac:dyDescent="0.25">
      <c r="A191">
        <v>2217808</v>
      </c>
      <c r="B191">
        <v>1</v>
      </c>
      <c r="C191" t="s">
        <v>80</v>
      </c>
      <c r="D191" t="s">
        <v>90</v>
      </c>
      <c r="E191" t="s">
        <v>151</v>
      </c>
      <c r="F191" t="s">
        <v>739</v>
      </c>
      <c r="G191" t="s">
        <v>213</v>
      </c>
      <c r="H191" t="s">
        <v>135</v>
      </c>
      <c r="I191" t="s">
        <v>136</v>
      </c>
      <c r="J191" t="s">
        <v>137</v>
      </c>
      <c r="K191" t="s">
        <v>138</v>
      </c>
      <c r="L191" t="s">
        <v>740</v>
      </c>
      <c r="M191" t="s">
        <v>741</v>
      </c>
      <c r="N191">
        <v>1.7266666660000001</v>
      </c>
      <c r="O191">
        <v>0</v>
      </c>
      <c r="P191">
        <v>63</v>
      </c>
      <c r="Q191">
        <v>0</v>
      </c>
      <c r="R191">
        <v>0</v>
      </c>
      <c r="S191">
        <v>0</v>
      </c>
      <c r="T191">
        <v>1</v>
      </c>
      <c r="U191">
        <v>0</v>
      </c>
      <c r="V191">
        <v>0</v>
      </c>
      <c r="W191">
        <v>0</v>
      </c>
      <c r="X191">
        <v>40.15722748782072</v>
      </c>
      <c r="Y191">
        <v>0</v>
      </c>
      <c r="Z191">
        <v>0</v>
      </c>
      <c r="AA191">
        <v>0</v>
      </c>
      <c r="AB191">
        <v>4.8423159710000009E-4</v>
      </c>
      <c r="AC191">
        <v>0</v>
      </c>
      <c r="AD191">
        <v>0</v>
      </c>
      <c r="AE191">
        <v>40.157711719417819</v>
      </c>
    </row>
    <row r="192" spans="1:31" x14ac:dyDescent="0.25">
      <c r="A192">
        <v>2220642</v>
      </c>
      <c r="B192">
        <v>1</v>
      </c>
      <c r="C192" t="s">
        <v>80</v>
      </c>
      <c r="D192" t="s">
        <v>96</v>
      </c>
      <c r="E192" t="s">
        <v>156</v>
      </c>
      <c r="F192" t="s">
        <v>742</v>
      </c>
      <c r="G192" t="s">
        <v>161</v>
      </c>
      <c r="H192" t="s">
        <v>135</v>
      </c>
      <c r="I192" t="s">
        <v>136</v>
      </c>
      <c r="J192" t="s">
        <v>137</v>
      </c>
      <c r="K192" t="s">
        <v>138</v>
      </c>
      <c r="L192" t="s">
        <v>743</v>
      </c>
      <c r="M192" t="s">
        <v>744</v>
      </c>
      <c r="N192">
        <v>2.2922222219999999</v>
      </c>
      <c r="O192">
        <v>0</v>
      </c>
      <c r="P192">
        <v>2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0.85695385358623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0.85695385358623</v>
      </c>
    </row>
    <row r="193" spans="1:31" x14ac:dyDescent="0.25">
      <c r="A193">
        <v>2222869</v>
      </c>
      <c r="B193">
        <v>1</v>
      </c>
      <c r="C193" t="s">
        <v>80</v>
      </c>
      <c r="D193" t="s">
        <v>111</v>
      </c>
      <c r="E193" t="s">
        <v>132</v>
      </c>
      <c r="F193" t="s">
        <v>745</v>
      </c>
      <c r="G193" t="s">
        <v>176</v>
      </c>
      <c r="H193" t="s">
        <v>135</v>
      </c>
      <c r="I193" t="s">
        <v>136</v>
      </c>
      <c r="J193" t="s">
        <v>137</v>
      </c>
      <c r="K193" t="s">
        <v>138</v>
      </c>
      <c r="L193" t="s">
        <v>746</v>
      </c>
      <c r="M193" t="s">
        <v>747</v>
      </c>
      <c r="N193">
        <v>0.91222222200000003</v>
      </c>
      <c r="O193">
        <v>0</v>
      </c>
      <c r="P193">
        <v>10</v>
      </c>
      <c r="Q193">
        <v>0</v>
      </c>
      <c r="R193">
        <v>12</v>
      </c>
      <c r="S193">
        <v>0</v>
      </c>
      <c r="T193">
        <v>10</v>
      </c>
      <c r="U193">
        <v>0</v>
      </c>
      <c r="V193">
        <v>0</v>
      </c>
      <c r="W193">
        <v>0</v>
      </c>
      <c r="X193">
        <v>5.6784381091169971</v>
      </c>
      <c r="Y193">
        <v>0</v>
      </c>
      <c r="Z193">
        <v>3.8194927400042178</v>
      </c>
      <c r="AA193">
        <v>0</v>
      </c>
      <c r="AB193">
        <v>12.529124119757208</v>
      </c>
      <c r="AC193">
        <v>0</v>
      </c>
      <c r="AD193">
        <v>0</v>
      </c>
      <c r="AE193">
        <v>22.027054968878424</v>
      </c>
    </row>
    <row r="194" spans="1:31" x14ac:dyDescent="0.25">
      <c r="A194">
        <v>2227197</v>
      </c>
      <c r="B194">
        <v>1</v>
      </c>
      <c r="C194" t="s">
        <v>80</v>
      </c>
      <c r="D194" t="s">
        <v>88</v>
      </c>
      <c r="E194" t="s">
        <v>225</v>
      </c>
      <c r="F194" t="s">
        <v>748</v>
      </c>
      <c r="G194" t="s">
        <v>213</v>
      </c>
      <c r="H194" t="s">
        <v>135</v>
      </c>
      <c r="I194" t="s">
        <v>136</v>
      </c>
      <c r="J194" t="s">
        <v>137</v>
      </c>
      <c r="K194" t="s">
        <v>138</v>
      </c>
      <c r="L194" t="s">
        <v>749</v>
      </c>
      <c r="M194" t="s">
        <v>750</v>
      </c>
      <c r="N194">
        <v>4.3597222220000003</v>
      </c>
      <c r="O194">
        <v>0</v>
      </c>
      <c r="P194">
        <v>115</v>
      </c>
      <c r="Q194">
        <v>0</v>
      </c>
      <c r="R194">
        <v>0</v>
      </c>
      <c r="S194">
        <v>0</v>
      </c>
      <c r="T194">
        <v>4</v>
      </c>
      <c r="U194">
        <v>0</v>
      </c>
      <c r="V194">
        <v>0</v>
      </c>
      <c r="W194">
        <v>0</v>
      </c>
      <c r="X194">
        <v>127.57300872628298</v>
      </c>
      <c r="Y194">
        <v>0</v>
      </c>
      <c r="Z194">
        <v>0</v>
      </c>
      <c r="AA194">
        <v>0</v>
      </c>
      <c r="AB194">
        <v>5.426948848326834</v>
      </c>
      <c r="AC194">
        <v>0</v>
      </c>
      <c r="AD194">
        <v>0</v>
      </c>
      <c r="AE194">
        <v>132.99995757460982</v>
      </c>
    </row>
    <row r="195" spans="1:31" x14ac:dyDescent="0.25">
      <c r="A195">
        <v>2227283</v>
      </c>
      <c r="B195">
        <v>1</v>
      </c>
      <c r="C195" t="s">
        <v>80</v>
      </c>
      <c r="D195" t="s">
        <v>82</v>
      </c>
      <c r="E195" t="s">
        <v>156</v>
      </c>
      <c r="F195" t="s">
        <v>751</v>
      </c>
      <c r="G195" t="s">
        <v>165</v>
      </c>
      <c r="H195" t="s">
        <v>135</v>
      </c>
      <c r="I195" t="s">
        <v>136</v>
      </c>
      <c r="J195" t="s">
        <v>137</v>
      </c>
      <c r="K195" t="s">
        <v>138</v>
      </c>
      <c r="L195" t="s">
        <v>752</v>
      </c>
      <c r="M195" t="s">
        <v>753</v>
      </c>
      <c r="N195">
        <v>2.364166666</v>
      </c>
      <c r="O195">
        <v>0</v>
      </c>
      <c r="P195">
        <v>2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0.93128248264309166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0.93128248264309166</v>
      </c>
    </row>
    <row r="196" spans="1:31" x14ac:dyDescent="0.25">
      <c r="A196">
        <v>2226201</v>
      </c>
      <c r="B196">
        <v>1</v>
      </c>
      <c r="C196" t="s">
        <v>80</v>
      </c>
      <c r="D196" t="s">
        <v>89</v>
      </c>
      <c r="E196" t="s">
        <v>156</v>
      </c>
      <c r="F196" t="s">
        <v>754</v>
      </c>
      <c r="G196" t="s">
        <v>165</v>
      </c>
      <c r="H196" t="s">
        <v>135</v>
      </c>
      <c r="I196" t="s">
        <v>136</v>
      </c>
      <c r="J196" t="s">
        <v>137</v>
      </c>
      <c r="K196" t="s">
        <v>138</v>
      </c>
      <c r="L196" t="s">
        <v>755</v>
      </c>
      <c r="M196" t="s">
        <v>756</v>
      </c>
      <c r="N196">
        <v>1.287222222</v>
      </c>
      <c r="O196">
        <v>0</v>
      </c>
      <c r="P196">
        <v>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0.36758838003246941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0.36758838003246941</v>
      </c>
    </row>
    <row r="197" spans="1:31" x14ac:dyDescent="0.25">
      <c r="A197">
        <v>2226805</v>
      </c>
      <c r="B197">
        <v>1</v>
      </c>
      <c r="C197" t="s">
        <v>80</v>
      </c>
      <c r="D197" t="s">
        <v>90</v>
      </c>
      <c r="E197" t="s">
        <v>225</v>
      </c>
      <c r="F197" t="s">
        <v>757</v>
      </c>
      <c r="G197" t="s">
        <v>213</v>
      </c>
      <c r="H197" t="s">
        <v>135</v>
      </c>
      <c r="I197" t="s">
        <v>136</v>
      </c>
      <c r="J197" t="s">
        <v>137</v>
      </c>
      <c r="K197" t="s">
        <v>138</v>
      </c>
      <c r="L197" t="s">
        <v>758</v>
      </c>
      <c r="M197" t="s">
        <v>759</v>
      </c>
      <c r="N197">
        <v>1.566944444</v>
      </c>
      <c r="O197">
        <v>0</v>
      </c>
      <c r="P197">
        <v>64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27.625228812027082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27.625228812027082</v>
      </c>
    </row>
    <row r="198" spans="1:31" x14ac:dyDescent="0.25">
      <c r="A198">
        <v>2215836</v>
      </c>
      <c r="B198">
        <v>1</v>
      </c>
      <c r="C198" t="s">
        <v>80</v>
      </c>
      <c r="D198" t="s">
        <v>107</v>
      </c>
      <c r="E198" t="s">
        <v>156</v>
      </c>
      <c r="F198" t="s">
        <v>760</v>
      </c>
      <c r="G198" t="s">
        <v>172</v>
      </c>
      <c r="H198" t="s">
        <v>135</v>
      </c>
      <c r="I198" t="s">
        <v>136</v>
      </c>
      <c r="J198" t="s">
        <v>137</v>
      </c>
      <c r="K198" t="s">
        <v>138</v>
      </c>
      <c r="L198" t="s">
        <v>761</v>
      </c>
      <c r="M198" t="s">
        <v>762</v>
      </c>
      <c r="N198">
        <v>0.89916666599999995</v>
      </c>
      <c r="O198">
        <v>0</v>
      </c>
      <c r="P198">
        <v>1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4.6821326570698332E-2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4.6821326570698332E-2</v>
      </c>
    </row>
    <row r="199" spans="1:31" x14ac:dyDescent="0.25">
      <c r="A199">
        <v>2219666</v>
      </c>
      <c r="B199">
        <v>1</v>
      </c>
      <c r="C199" t="s">
        <v>80</v>
      </c>
      <c r="D199" t="s">
        <v>92</v>
      </c>
      <c r="E199" t="s">
        <v>141</v>
      </c>
      <c r="F199" t="s">
        <v>763</v>
      </c>
      <c r="G199" t="s">
        <v>233</v>
      </c>
      <c r="H199" t="s">
        <v>144</v>
      </c>
      <c r="I199" t="s">
        <v>136</v>
      </c>
      <c r="J199" t="s">
        <v>137</v>
      </c>
      <c r="K199" t="s">
        <v>234</v>
      </c>
      <c r="L199" t="s">
        <v>764</v>
      </c>
      <c r="M199" t="s">
        <v>765</v>
      </c>
      <c r="N199">
        <v>8.5449999999999999</v>
      </c>
      <c r="O199">
        <v>0</v>
      </c>
      <c r="P199">
        <v>59</v>
      </c>
      <c r="Q199">
        <v>0</v>
      </c>
      <c r="R199">
        <v>9</v>
      </c>
      <c r="S199">
        <v>0</v>
      </c>
      <c r="T199">
        <v>5</v>
      </c>
      <c r="U199">
        <v>0</v>
      </c>
      <c r="V199">
        <v>0</v>
      </c>
      <c r="W199">
        <v>0</v>
      </c>
      <c r="X199">
        <v>105.93106561158594</v>
      </c>
      <c r="Y199">
        <v>0</v>
      </c>
      <c r="Z199">
        <v>23.957107239810018</v>
      </c>
      <c r="AA199">
        <v>0</v>
      </c>
      <c r="AB199">
        <v>55.653461167601783</v>
      </c>
      <c r="AC199">
        <v>0</v>
      </c>
      <c r="AD199">
        <v>0</v>
      </c>
      <c r="AE199">
        <v>185.54163401899774</v>
      </c>
    </row>
    <row r="200" spans="1:31" x14ac:dyDescent="0.25">
      <c r="A200">
        <v>2220164</v>
      </c>
      <c r="B200">
        <v>1</v>
      </c>
      <c r="C200" t="s">
        <v>80</v>
      </c>
      <c r="D200" t="s">
        <v>84</v>
      </c>
      <c r="E200" t="s">
        <v>156</v>
      </c>
      <c r="F200" t="s">
        <v>766</v>
      </c>
      <c r="G200" t="s">
        <v>161</v>
      </c>
      <c r="H200" t="s">
        <v>135</v>
      </c>
      <c r="I200" t="s">
        <v>136</v>
      </c>
      <c r="J200" t="s">
        <v>137</v>
      </c>
      <c r="K200" t="s">
        <v>138</v>
      </c>
      <c r="L200" t="s">
        <v>767</v>
      </c>
      <c r="M200" t="s">
        <v>768</v>
      </c>
      <c r="N200">
        <v>3.9550000000000001</v>
      </c>
      <c r="O200">
        <v>0</v>
      </c>
      <c r="P200">
        <v>2</v>
      </c>
      <c r="Q200">
        <v>0</v>
      </c>
      <c r="R200">
        <v>0</v>
      </c>
      <c r="S200">
        <v>0</v>
      </c>
      <c r="T200">
        <v>2</v>
      </c>
      <c r="U200">
        <v>0</v>
      </c>
      <c r="V200">
        <v>0</v>
      </c>
      <c r="W200">
        <v>0</v>
      </c>
      <c r="X200">
        <v>1.2659636849831808</v>
      </c>
      <c r="Y200">
        <v>0</v>
      </c>
      <c r="Z200">
        <v>0</v>
      </c>
      <c r="AA200">
        <v>0</v>
      </c>
      <c r="AB200">
        <v>11.152575525189137</v>
      </c>
      <c r="AC200">
        <v>0</v>
      </c>
      <c r="AD200">
        <v>0</v>
      </c>
      <c r="AE200">
        <v>12.418539210172318</v>
      </c>
    </row>
    <row r="201" spans="1:31" x14ac:dyDescent="0.25">
      <c r="A201">
        <v>2215338</v>
      </c>
      <c r="B201">
        <v>1</v>
      </c>
      <c r="C201" t="s">
        <v>80</v>
      </c>
      <c r="D201" t="s">
        <v>82</v>
      </c>
      <c r="E201" t="s">
        <v>156</v>
      </c>
      <c r="F201" t="s">
        <v>769</v>
      </c>
      <c r="G201" t="s">
        <v>161</v>
      </c>
      <c r="H201" t="s">
        <v>135</v>
      </c>
      <c r="I201" t="s">
        <v>136</v>
      </c>
      <c r="J201" t="s">
        <v>137</v>
      </c>
      <c r="K201" t="s">
        <v>138</v>
      </c>
      <c r="L201" t="s">
        <v>770</v>
      </c>
      <c r="M201" t="s">
        <v>771</v>
      </c>
      <c r="N201">
        <v>1.463055555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1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</row>
    <row r="202" spans="1:31" x14ac:dyDescent="0.25">
      <c r="A202">
        <v>2213174</v>
      </c>
      <c r="B202">
        <v>1</v>
      </c>
      <c r="C202" t="s">
        <v>80</v>
      </c>
      <c r="D202" t="s">
        <v>107</v>
      </c>
      <c r="E202" t="s">
        <v>132</v>
      </c>
      <c r="F202" t="s">
        <v>772</v>
      </c>
      <c r="G202" t="s">
        <v>233</v>
      </c>
      <c r="H202" t="s">
        <v>135</v>
      </c>
      <c r="I202" t="s">
        <v>136</v>
      </c>
      <c r="J202" t="s">
        <v>137</v>
      </c>
      <c r="K202" t="s">
        <v>234</v>
      </c>
      <c r="L202" t="s">
        <v>773</v>
      </c>
      <c r="M202" t="s">
        <v>774</v>
      </c>
      <c r="N202">
        <v>8.4266666659999991</v>
      </c>
      <c r="O202">
        <v>0</v>
      </c>
      <c r="P202">
        <v>84</v>
      </c>
      <c r="Q202">
        <v>0</v>
      </c>
      <c r="R202">
        <v>0</v>
      </c>
      <c r="S202">
        <v>0</v>
      </c>
      <c r="T202">
        <v>34</v>
      </c>
      <c r="U202">
        <v>0</v>
      </c>
      <c r="V202">
        <v>0</v>
      </c>
      <c r="W202">
        <v>0</v>
      </c>
      <c r="X202">
        <v>233.81137836944248</v>
      </c>
      <c r="Y202">
        <v>0</v>
      </c>
      <c r="Z202">
        <v>0</v>
      </c>
      <c r="AA202">
        <v>0</v>
      </c>
      <c r="AB202">
        <v>164.80420666348979</v>
      </c>
      <c r="AC202">
        <v>0</v>
      </c>
      <c r="AD202">
        <v>0</v>
      </c>
      <c r="AE202">
        <v>398.61558503293224</v>
      </c>
    </row>
    <row r="203" spans="1:31" x14ac:dyDescent="0.25">
      <c r="A203">
        <v>2226009</v>
      </c>
      <c r="B203">
        <v>1</v>
      </c>
      <c r="C203" t="s">
        <v>81</v>
      </c>
      <c r="D203" t="s">
        <v>113</v>
      </c>
      <c r="E203" t="s">
        <v>147</v>
      </c>
      <c r="F203" t="s">
        <v>775</v>
      </c>
      <c r="G203" t="s">
        <v>233</v>
      </c>
      <c r="H203" t="s">
        <v>144</v>
      </c>
      <c r="I203" t="s">
        <v>136</v>
      </c>
      <c r="J203" t="s">
        <v>137</v>
      </c>
      <c r="K203" t="s">
        <v>234</v>
      </c>
      <c r="L203" t="s">
        <v>776</v>
      </c>
      <c r="M203" t="s">
        <v>777</v>
      </c>
      <c r="N203">
        <v>6.1081286109999997</v>
      </c>
      <c r="O203">
        <v>0</v>
      </c>
      <c r="P203">
        <v>42</v>
      </c>
      <c r="Q203">
        <v>0</v>
      </c>
      <c r="R203">
        <v>4</v>
      </c>
      <c r="S203">
        <v>1</v>
      </c>
      <c r="T203">
        <v>5</v>
      </c>
      <c r="U203">
        <v>0</v>
      </c>
      <c r="V203">
        <v>0</v>
      </c>
      <c r="W203">
        <v>0</v>
      </c>
      <c r="X203">
        <v>45.01524143163239</v>
      </c>
      <c r="Y203">
        <v>0</v>
      </c>
      <c r="Z203">
        <v>4.70928138405844</v>
      </c>
      <c r="AA203">
        <v>0.49949406273719998</v>
      </c>
      <c r="AB203">
        <v>24.247670087160337</v>
      </c>
      <c r="AC203">
        <v>0</v>
      </c>
      <c r="AD203">
        <v>0</v>
      </c>
      <c r="AE203">
        <v>74.471686965588361</v>
      </c>
    </row>
    <row r="204" spans="1:31" x14ac:dyDescent="0.25">
      <c r="A204">
        <v>2218392</v>
      </c>
      <c r="B204">
        <v>1</v>
      </c>
      <c r="C204" t="s">
        <v>81</v>
      </c>
      <c r="D204" t="s">
        <v>116</v>
      </c>
      <c r="E204" t="s">
        <v>141</v>
      </c>
      <c r="F204" t="s">
        <v>778</v>
      </c>
      <c r="G204" t="s">
        <v>349</v>
      </c>
      <c r="H204" t="s">
        <v>144</v>
      </c>
      <c r="I204" t="s">
        <v>136</v>
      </c>
      <c r="J204" t="s">
        <v>137</v>
      </c>
      <c r="K204" t="s">
        <v>138</v>
      </c>
      <c r="L204" t="s">
        <v>779</v>
      </c>
      <c r="M204" t="s">
        <v>780</v>
      </c>
      <c r="N204">
        <v>1.5213888879999999</v>
      </c>
      <c r="O204">
        <v>0</v>
      </c>
      <c r="P204">
        <v>24</v>
      </c>
      <c r="Q204">
        <v>0</v>
      </c>
      <c r="R204">
        <v>0</v>
      </c>
      <c r="S204">
        <v>0</v>
      </c>
      <c r="T204">
        <v>2</v>
      </c>
      <c r="U204">
        <v>0</v>
      </c>
      <c r="V204">
        <v>0</v>
      </c>
      <c r="W204">
        <v>0</v>
      </c>
      <c r="X204">
        <v>4.0449505989588816</v>
      </c>
      <c r="Y204">
        <v>0</v>
      </c>
      <c r="Z204">
        <v>0</v>
      </c>
      <c r="AA204">
        <v>0</v>
      </c>
      <c r="AB204">
        <v>0.57069014410774666</v>
      </c>
      <c r="AC204">
        <v>0</v>
      </c>
      <c r="AD204">
        <v>0</v>
      </c>
      <c r="AE204">
        <v>4.6156407430666286</v>
      </c>
    </row>
    <row r="205" spans="1:31" x14ac:dyDescent="0.25">
      <c r="A205">
        <v>2216228</v>
      </c>
      <c r="B205">
        <v>1</v>
      </c>
      <c r="C205" t="s">
        <v>80</v>
      </c>
      <c r="D205" t="s">
        <v>82</v>
      </c>
      <c r="E205" t="s">
        <v>147</v>
      </c>
      <c r="F205" t="s">
        <v>781</v>
      </c>
      <c r="G205" t="s">
        <v>200</v>
      </c>
      <c r="H205" t="s">
        <v>144</v>
      </c>
      <c r="I205" t="s">
        <v>136</v>
      </c>
      <c r="J205" t="s">
        <v>137</v>
      </c>
      <c r="K205" t="s">
        <v>138</v>
      </c>
      <c r="L205" t="s">
        <v>782</v>
      </c>
      <c r="M205" t="s">
        <v>783</v>
      </c>
      <c r="N205">
        <v>7.8333333000000005E-2</v>
      </c>
      <c r="O205">
        <v>0</v>
      </c>
      <c r="P205">
        <v>6457</v>
      </c>
      <c r="Q205">
        <v>0</v>
      </c>
      <c r="R205">
        <v>0</v>
      </c>
      <c r="S205">
        <v>1</v>
      </c>
      <c r="T205">
        <v>3831</v>
      </c>
      <c r="U205">
        <v>0</v>
      </c>
      <c r="V205">
        <v>4</v>
      </c>
      <c r="W205">
        <v>0</v>
      </c>
      <c r="X205">
        <v>121.024631789677</v>
      </c>
      <c r="Y205">
        <v>0</v>
      </c>
      <c r="Z205">
        <v>0</v>
      </c>
      <c r="AA205">
        <v>4.1748361209142173</v>
      </c>
      <c r="AB205">
        <v>94.004695507998647</v>
      </c>
      <c r="AC205">
        <v>0</v>
      </c>
      <c r="AD205">
        <v>4.1507127256684511</v>
      </c>
      <c r="AE205">
        <v>223.35487614425833</v>
      </c>
    </row>
    <row r="206" spans="1:31" x14ac:dyDescent="0.25">
      <c r="A206">
        <v>2224386</v>
      </c>
      <c r="B206">
        <v>1</v>
      </c>
      <c r="C206" t="s">
        <v>80</v>
      </c>
      <c r="D206" t="s">
        <v>98</v>
      </c>
      <c r="E206" t="s">
        <v>141</v>
      </c>
      <c r="F206" t="s">
        <v>784</v>
      </c>
      <c r="G206" t="s">
        <v>233</v>
      </c>
      <c r="H206" t="s">
        <v>144</v>
      </c>
      <c r="I206" t="s">
        <v>136</v>
      </c>
      <c r="J206" t="s">
        <v>137</v>
      </c>
      <c r="K206" t="s">
        <v>234</v>
      </c>
      <c r="L206" t="s">
        <v>785</v>
      </c>
      <c r="M206" t="s">
        <v>786</v>
      </c>
      <c r="N206">
        <v>7.733333333</v>
      </c>
      <c r="O206">
        <v>0</v>
      </c>
      <c r="P206">
        <v>183</v>
      </c>
      <c r="Q206">
        <v>0</v>
      </c>
      <c r="R206">
        <v>2</v>
      </c>
      <c r="S206">
        <v>0</v>
      </c>
      <c r="T206">
        <v>22</v>
      </c>
      <c r="U206">
        <v>0</v>
      </c>
      <c r="V206">
        <v>0</v>
      </c>
      <c r="W206">
        <v>0</v>
      </c>
      <c r="X206">
        <v>191.24257371813971</v>
      </c>
      <c r="Y206">
        <v>0</v>
      </c>
      <c r="Z206">
        <v>6.6111595238466672E-2</v>
      </c>
      <c r="AA206">
        <v>0</v>
      </c>
      <c r="AB206">
        <v>44.916174530543145</v>
      </c>
      <c r="AC206">
        <v>0</v>
      </c>
      <c r="AD206">
        <v>0</v>
      </c>
      <c r="AE206">
        <v>236.22485984392131</v>
      </c>
    </row>
    <row r="207" spans="1:31" x14ac:dyDescent="0.25">
      <c r="A207">
        <v>2220058</v>
      </c>
      <c r="B207">
        <v>1</v>
      </c>
      <c r="C207" t="s">
        <v>80</v>
      </c>
      <c r="D207" t="s">
        <v>84</v>
      </c>
      <c r="E207" t="s">
        <v>156</v>
      </c>
      <c r="F207" t="s">
        <v>787</v>
      </c>
      <c r="G207" t="s">
        <v>165</v>
      </c>
      <c r="H207" t="s">
        <v>135</v>
      </c>
      <c r="I207" t="s">
        <v>136</v>
      </c>
      <c r="J207" t="s">
        <v>137</v>
      </c>
      <c r="K207" t="s">
        <v>138</v>
      </c>
      <c r="L207" t="s">
        <v>788</v>
      </c>
      <c r="M207" t="s">
        <v>789</v>
      </c>
      <c r="N207">
        <v>1.3219444440000001</v>
      </c>
      <c r="O207">
        <v>0</v>
      </c>
      <c r="P207">
        <v>1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0.51128528689745223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0.51128528689745223</v>
      </c>
    </row>
    <row r="208" spans="1:31" x14ac:dyDescent="0.25">
      <c r="A208">
        <v>2217894</v>
      </c>
      <c r="B208">
        <v>1</v>
      </c>
      <c r="C208" t="s">
        <v>80</v>
      </c>
      <c r="D208" t="s">
        <v>94</v>
      </c>
      <c r="E208" t="s">
        <v>151</v>
      </c>
      <c r="F208" t="s">
        <v>790</v>
      </c>
      <c r="G208" t="s">
        <v>238</v>
      </c>
      <c r="H208" t="s">
        <v>135</v>
      </c>
      <c r="I208" t="s">
        <v>136</v>
      </c>
      <c r="J208" t="s">
        <v>137</v>
      </c>
      <c r="K208" t="s">
        <v>138</v>
      </c>
      <c r="L208" t="s">
        <v>791</v>
      </c>
      <c r="M208" t="s">
        <v>792</v>
      </c>
      <c r="N208">
        <v>9.9194444439999998</v>
      </c>
      <c r="O208">
        <v>0</v>
      </c>
      <c r="P208">
        <v>2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1.3147006894248152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1.3147006894248152</v>
      </c>
    </row>
    <row r="209" spans="1:31" x14ac:dyDescent="0.25">
      <c r="A209">
        <v>2228863</v>
      </c>
      <c r="B209">
        <v>1</v>
      </c>
      <c r="C209" t="s">
        <v>80</v>
      </c>
      <c r="D209" t="s">
        <v>84</v>
      </c>
      <c r="E209" t="s">
        <v>156</v>
      </c>
      <c r="F209" t="s">
        <v>793</v>
      </c>
      <c r="G209" t="s">
        <v>165</v>
      </c>
      <c r="H209" t="s">
        <v>135</v>
      </c>
      <c r="I209" t="s">
        <v>136</v>
      </c>
      <c r="J209" t="s">
        <v>137</v>
      </c>
      <c r="K209" t="s">
        <v>138</v>
      </c>
      <c r="L209" t="s">
        <v>794</v>
      </c>
      <c r="M209" t="s">
        <v>795</v>
      </c>
      <c r="N209">
        <v>2.7738888880000001</v>
      </c>
      <c r="O209">
        <v>0</v>
      </c>
      <c r="P209">
        <v>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0.59598306880486118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0.59598306880486118</v>
      </c>
    </row>
    <row r="210" spans="1:31" x14ac:dyDescent="0.25">
      <c r="A210">
        <v>2224535</v>
      </c>
      <c r="B210">
        <v>1</v>
      </c>
      <c r="C210" t="s">
        <v>80</v>
      </c>
      <c r="D210" t="s">
        <v>90</v>
      </c>
      <c r="E210" t="s">
        <v>151</v>
      </c>
      <c r="F210" t="s">
        <v>796</v>
      </c>
      <c r="G210" t="s">
        <v>134</v>
      </c>
      <c r="H210" t="s">
        <v>135</v>
      </c>
      <c r="I210" t="s">
        <v>136</v>
      </c>
      <c r="J210" t="s">
        <v>137</v>
      </c>
      <c r="K210" t="s">
        <v>138</v>
      </c>
      <c r="L210" t="s">
        <v>797</v>
      </c>
      <c r="M210" t="s">
        <v>798</v>
      </c>
      <c r="N210">
        <v>0.91361111100000003</v>
      </c>
      <c r="O210">
        <v>0</v>
      </c>
      <c r="P210">
        <v>224</v>
      </c>
      <c r="Q210">
        <v>0</v>
      </c>
      <c r="R210">
        <v>0</v>
      </c>
      <c r="S210">
        <v>0</v>
      </c>
      <c r="T210">
        <v>6</v>
      </c>
      <c r="U210">
        <v>0</v>
      </c>
      <c r="V210">
        <v>0</v>
      </c>
      <c r="W210">
        <v>0</v>
      </c>
      <c r="X210">
        <v>64.634053968985285</v>
      </c>
      <c r="Y210">
        <v>0</v>
      </c>
      <c r="Z210">
        <v>0</v>
      </c>
      <c r="AA210">
        <v>0</v>
      </c>
      <c r="AB210">
        <v>0.64710937263529456</v>
      </c>
      <c r="AC210">
        <v>0</v>
      </c>
      <c r="AD210">
        <v>0</v>
      </c>
      <c r="AE210">
        <v>65.281163341620584</v>
      </c>
    </row>
    <row r="211" spans="1:31" x14ac:dyDescent="0.25">
      <c r="A211">
        <v>2225617</v>
      </c>
      <c r="B211">
        <v>1</v>
      </c>
      <c r="C211" t="s">
        <v>80</v>
      </c>
      <c r="D211" t="s">
        <v>82</v>
      </c>
      <c r="E211" t="s">
        <v>156</v>
      </c>
      <c r="F211" t="s">
        <v>799</v>
      </c>
      <c r="G211" t="s">
        <v>161</v>
      </c>
      <c r="H211" t="s">
        <v>135</v>
      </c>
      <c r="I211" t="s">
        <v>136</v>
      </c>
      <c r="J211" t="s">
        <v>137</v>
      </c>
      <c r="K211" t="s">
        <v>138</v>
      </c>
      <c r="L211" t="s">
        <v>800</v>
      </c>
      <c r="M211" t="s">
        <v>801</v>
      </c>
      <c r="N211">
        <v>1.7597222219999999</v>
      </c>
      <c r="O211">
        <v>0</v>
      </c>
      <c r="P211">
        <v>1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0.86426012872990399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0.86426012872990399</v>
      </c>
    </row>
    <row r="212" spans="1:31" x14ac:dyDescent="0.25">
      <c r="A212">
        <v>2222912</v>
      </c>
      <c r="B212">
        <v>1</v>
      </c>
      <c r="C212" t="s">
        <v>80</v>
      </c>
      <c r="D212" t="s">
        <v>97</v>
      </c>
      <c r="E212" t="s">
        <v>151</v>
      </c>
      <c r="F212" t="s">
        <v>152</v>
      </c>
      <c r="G212" t="s">
        <v>802</v>
      </c>
      <c r="H212" t="s">
        <v>135</v>
      </c>
      <c r="I212" t="s">
        <v>136</v>
      </c>
      <c r="J212" t="s">
        <v>137</v>
      </c>
      <c r="K212" t="s">
        <v>138</v>
      </c>
      <c r="L212" t="s">
        <v>803</v>
      </c>
      <c r="M212" t="s">
        <v>804</v>
      </c>
      <c r="N212">
        <v>0.71611111100000002</v>
      </c>
      <c r="O212">
        <v>0</v>
      </c>
      <c r="P212">
        <v>45</v>
      </c>
      <c r="Q212">
        <v>0</v>
      </c>
      <c r="R212">
        <v>14</v>
      </c>
      <c r="S212">
        <v>0</v>
      </c>
      <c r="T212">
        <v>13</v>
      </c>
      <c r="U212">
        <v>0</v>
      </c>
      <c r="V212">
        <v>0</v>
      </c>
      <c r="W212">
        <v>0</v>
      </c>
      <c r="X212">
        <v>10.650053828800786</v>
      </c>
      <c r="Y212">
        <v>0</v>
      </c>
      <c r="Z212">
        <v>5.6599055843653998</v>
      </c>
      <c r="AA212">
        <v>0</v>
      </c>
      <c r="AB212">
        <v>6.1727345415076034</v>
      </c>
      <c r="AC212">
        <v>0</v>
      </c>
      <c r="AD212">
        <v>0</v>
      </c>
      <c r="AE212">
        <v>22.482693954673792</v>
      </c>
    </row>
    <row r="213" spans="1:31" x14ac:dyDescent="0.25">
      <c r="A213">
        <v>2228485</v>
      </c>
      <c r="B213">
        <v>1</v>
      </c>
      <c r="C213" t="s">
        <v>80</v>
      </c>
      <c r="D213" t="s">
        <v>84</v>
      </c>
      <c r="E213" t="s">
        <v>156</v>
      </c>
      <c r="F213" t="s">
        <v>805</v>
      </c>
      <c r="G213" t="s">
        <v>161</v>
      </c>
      <c r="H213" t="s">
        <v>135</v>
      </c>
      <c r="I213" t="s">
        <v>136</v>
      </c>
      <c r="J213" t="s">
        <v>137</v>
      </c>
      <c r="K213" t="s">
        <v>138</v>
      </c>
      <c r="L213" t="s">
        <v>806</v>
      </c>
      <c r="M213" t="s">
        <v>807</v>
      </c>
      <c r="N213">
        <v>0.68833333299999999</v>
      </c>
      <c r="O213">
        <v>0</v>
      </c>
      <c r="P213">
        <v>2</v>
      </c>
      <c r="Q213">
        <v>0</v>
      </c>
      <c r="R213">
        <v>0</v>
      </c>
      <c r="S213">
        <v>0</v>
      </c>
      <c r="T213">
        <v>1</v>
      </c>
      <c r="U213">
        <v>0</v>
      </c>
      <c r="V213">
        <v>0</v>
      </c>
      <c r="W213">
        <v>0</v>
      </c>
      <c r="X213">
        <v>0.39278496075283004</v>
      </c>
      <c r="Y213">
        <v>0</v>
      </c>
      <c r="Z213">
        <v>0</v>
      </c>
      <c r="AA213">
        <v>0</v>
      </c>
      <c r="AB213">
        <v>8.9735826282581671E-2</v>
      </c>
      <c r="AC213">
        <v>0</v>
      </c>
      <c r="AD213">
        <v>0</v>
      </c>
      <c r="AE213">
        <v>0.48252078703541168</v>
      </c>
    </row>
    <row r="214" spans="1:31" x14ac:dyDescent="0.25">
      <c r="A214">
        <v>2226493</v>
      </c>
      <c r="B214">
        <v>1</v>
      </c>
      <c r="C214" t="s">
        <v>80</v>
      </c>
      <c r="D214" t="s">
        <v>99</v>
      </c>
      <c r="E214" t="s">
        <v>151</v>
      </c>
      <c r="F214" t="s">
        <v>808</v>
      </c>
      <c r="G214" t="s">
        <v>213</v>
      </c>
      <c r="H214" t="s">
        <v>135</v>
      </c>
      <c r="I214" t="s">
        <v>136</v>
      </c>
      <c r="J214" t="s">
        <v>137</v>
      </c>
      <c r="K214" t="s">
        <v>138</v>
      </c>
      <c r="L214" t="s">
        <v>809</v>
      </c>
      <c r="M214" t="s">
        <v>810</v>
      </c>
      <c r="N214">
        <v>3.321111111</v>
      </c>
      <c r="O214">
        <v>0</v>
      </c>
      <c r="P214">
        <v>38</v>
      </c>
      <c r="Q214">
        <v>0</v>
      </c>
      <c r="R214">
        <v>10</v>
      </c>
      <c r="S214">
        <v>0</v>
      </c>
      <c r="T214">
        <v>6</v>
      </c>
      <c r="U214">
        <v>0</v>
      </c>
      <c r="V214">
        <v>0</v>
      </c>
      <c r="W214">
        <v>0</v>
      </c>
      <c r="X214">
        <v>26.201379987127424</v>
      </c>
      <c r="Y214">
        <v>0</v>
      </c>
      <c r="Z214">
        <v>12.324068177946936</v>
      </c>
      <c r="AA214">
        <v>0</v>
      </c>
      <c r="AB214">
        <v>3.1420096745181239</v>
      </c>
      <c r="AC214">
        <v>0</v>
      </c>
      <c r="AD214">
        <v>0</v>
      </c>
      <c r="AE214">
        <v>41.66745783959248</v>
      </c>
    </row>
    <row r="215" spans="1:31" x14ac:dyDescent="0.25">
      <c r="A215">
        <v>2218644</v>
      </c>
      <c r="B215">
        <v>1</v>
      </c>
      <c r="C215" t="s">
        <v>80</v>
      </c>
      <c r="D215" t="s">
        <v>99</v>
      </c>
      <c r="E215" t="s">
        <v>151</v>
      </c>
      <c r="F215" t="s">
        <v>811</v>
      </c>
      <c r="G215" t="s">
        <v>153</v>
      </c>
      <c r="H215" t="s">
        <v>135</v>
      </c>
      <c r="I215" t="s">
        <v>136</v>
      </c>
      <c r="J215" t="s">
        <v>137</v>
      </c>
      <c r="K215" t="s">
        <v>138</v>
      </c>
      <c r="L215" t="s">
        <v>812</v>
      </c>
      <c r="M215" t="s">
        <v>813</v>
      </c>
      <c r="N215">
        <v>7.5677777769999999</v>
      </c>
      <c r="O215">
        <v>0</v>
      </c>
      <c r="P215">
        <v>88</v>
      </c>
      <c r="Q215">
        <v>0</v>
      </c>
      <c r="R215">
        <v>0</v>
      </c>
      <c r="S215">
        <v>0</v>
      </c>
      <c r="T215">
        <v>6</v>
      </c>
      <c r="U215">
        <v>0</v>
      </c>
      <c r="V215">
        <v>0</v>
      </c>
      <c r="W215">
        <v>0</v>
      </c>
      <c r="X215">
        <v>160.15135657822154</v>
      </c>
      <c r="Y215">
        <v>0</v>
      </c>
      <c r="Z215">
        <v>0</v>
      </c>
      <c r="AA215">
        <v>0</v>
      </c>
      <c r="AB215">
        <v>31.2352998811938</v>
      </c>
      <c r="AC215">
        <v>0</v>
      </c>
      <c r="AD215">
        <v>0</v>
      </c>
      <c r="AE215">
        <v>191.38665645941535</v>
      </c>
    </row>
    <row r="216" spans="1:31" x14ac:dyDescent="0.25">
      <c r="A216">
        <v>2226470</v>
      </c>
      <c r="B216">
        <v>1</v>
      </c>
      <c r="C216" t="s">
        <v>80</v>
      </c>
      <c r="D216" t="s">
        <v>97</v>
      </c>
      <c r="E216" t="s">
        <v>151</v>
      </c>
      <c r="F216" t="s">
        <v>814</v>
      </c>
      <c r="G216" t="s">
        <v>815</v>
      </c>
      <c r="H216" t="s">
        <v>135</v>
      </c>
      <c r="I216" t="s">
        <v>136</v>
      </c>
      <c r="J216" t="s">
        <v>137</v>
      </c>
      <c r="K216" t="s">
        <v>138</v>
      </c>
      <c r="L216" t="s">
        <v>816</v>
      </c>
      <c r="M216" t="s">
        <v>817</v>
      </c>
      <c r="N216">
        <v>0.90055555499999995</v>
      </c>
      <c r="O216">
        <v>0</v>
      </c>
      <c r="P216">
        <v>54</v>
      </c>
      <c r="Q216">
        <v>0</v>
      </c>
      <c r="R216">
        <v>0</v>
      </c>
      <c r="S216">
        <v>0</v>
      </c>
      <c r="T216">
        <v>10</v>
      </c>
      <c r="U216">
        <v>0</v>
      </c>
      <c r="V216">
        <v>0</v>
      </c>
      <c r="W216">
        <v>0</v>
      </c>
      <c r="X216">
        <v>23.865963043414947</v>
      </c>
      <c r="Y216">
        <v>0</v>
      </c>
      <c r="Z216">
        <v>0</v>
      </c>
      <c r="AA216">
        <v>0</v>
      </c>
      <c r="AB216">
        <v>4.8430472439907648</v>
      </c>
      <c r="AC216">
        <v>0</v>
      </c>
      <c r="AD216">
        <v>0</v>
      </c>
      <c r="AE216">
        <v>28.709010287405711</v>
      </c>
    </row>
    <row r="217" spans="1:31" x14ac:dyDescent="0.25">
      <c r="A217">
        <v>2217101</v>
      </c>
      <c r="B217">
        <v>1</v>
      </c>
      <c r="C217" t="s">
        <v>80</v>
      </c>
      <c r="D217" t="s">
        <v>100</v>
      </c>
      <c r="E217" t="s">
        <v>156</v>
      </c>
      <c r="F217" t="s">
        <v>818</v>
      </c>
      <c r="G217" t="s">
        <v>161</v>
      </c>
      <c r="H217" t="s">
        <v>135</v>
      </c>
      <c r="I217" t="s">
        <v>136</v>
      </c>
      <c r="J217" t="s">
        <v>137</v>
      </c>
      <c r="K217" t="s">
        <v>138</v>
      </c>
      <c r="L217" t="s">
        <v>819</v>
      </c>
      <c r="M217" t="s">
        <v>820</v>
      </c>
      <c r="N217">
        <v>2.5499999999999998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0.9948561519837601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0.9948561519837601</v>
      </c>
    </row>
    <row r="218" spans="1:31" x14ac:dyDescent="0.25">
      <c r="A218">
        <v>2215109</v>
      </c>
      <c r="B218">
        <v>1</v>
      </c>
      <c r="C218" t="s">
        <v>81</v>
      </c>
      <c r="D218" t="s">
        <v>117</v>
      </c>
      <c r="E218" t="s">
        <v>132</v>
      </c>
      <c r="F218" t="s">
        <v>821</v>
      </c>
      <c r="G218" t="s">
        <v>176</v>
      </c>
      <c r="H218" t="s">
        <v>135</v>
      </c>
      <c r="I218" t="s">
        <v>136</v>
      </c>
      <c r="J218" t="s">
        <v>137</v>
      </c>
      <c r="K218" t="s">
        <v>138</v>
      </c>
      <c r="L218" t="s">
        <v>822</v>
      </c>
      <c r="M218" t="s">
        <v>823</v>
      </c>
      <c r="N218">
        <v>0.63194444400000005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18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6.8228787166906537</v>
      </c>
      <c r="AC218">
        <v>0</v>
      </c>
      <c r="AD218">
        <v>0</v>
      </c>
      <c r="AE218">
        <v>6.8228787166906537</v>
      </c>
    </row>
    <row r="219" spans="1:31" x14ac:dyDescent="0.25">
      <c r="A219">
        <v>2225591</v>
      </c>
      <c r="B219">
        <v>1</v>
      </c>
      <c r="C219" t="s">
        <v>80</v>
      </c>
      <c r="D219" t="s">
        <v>90</v>
      </c>
      <c r="E219" t="s">
        <v>141</v>
      </c>
      <c r="F219" t="s">
        <v>824</v>
      </c>
      <c r="G219" t="s">
        <v>280</v>
      </c>
      <c r="H219" t="s">
        <v>144</v>
      </c>
      <c r="I219" t="s">
        <v>136</v>
      </c>
      <c r="J219" t="s">
        <v>3</v>
      </c>
      <c r="K219" t="s">
        <v>138</v>
      </c>
      <c r="L219" t="s">
        <v>825</v>
      </c>
      <c r="M219" t="s">
        <v>826</v>
      </c>
      <c r="N219">
        <v>1.099444444</v>
      </c>
      <c r="O219">
        <v>0</v>
      </c>
      <c r="P219">
        <v>2579</v>
      </c>
      <c r="Q219">
        <v>0</v>
      </c>
      <c r="R219">
        <v>0</v>
      </c>
      <c r="S219">
        <v>0</v>
      </c>
      <c r="T219">
        <v>168</v>
      </c>
      <c r="U219">
        <v>0</v>
      </c>
      <c r="V219">
        <v>0</v>
      </c>
      <c r="W219">
        <v>0</v>
      </c>
      <c r="X219">
        <v>1071.4218680296951</v>
      </c>
      <c r="Y219">
        <v>0</v>
      </c>
      <c r="Z219">
        <v>0</v>
      </c>
      <c r="AA219">
        <v>0</v>
      </c>
      <c r="AB219">
        <v>107.42082308975795</v>
      </c>
      <c r="AC219">
        <v>0</v>
      </c>
      <c r="AD219">
        <v>0</v>
      </c>
      <c r="AE219">
        <v>1178.8426911194531</v>
      </c>
    </row>
    <row r="220" spans="1:31" x14ac:dyDescent="0.25">
      <c r="A220">
        <v>2217980</v>
      </c>
      <c r="B220">
        <v>1</v>
      </c>
      <c r="C220" t="s">
        <v>81</v>
      </c>
      <c r="D220" t="s">
        <v>112</v>
      </c>
      <c r="E220" t="s">
        <v>151</v>
      </c>
      <c r="F220" t="s">
        <v>827</v>
      </c>
      <c r="G220" t="s">
        <v>213</v>
      </c>
      <c r="H220" t="s">
        <v>135</v>
      </c>
      <c r="I220" t="s">
        <v>136</v>
      </c>
      <c r="J220" t="s">
        <v>137</v>
      </c>
      <c r="K220" t="s">
        <v>138</v>
      </c>
      <c r="L220" t="s">
        <v>828</v>
      </c>
      <c r="M220" t="s">
        <v>829</v>
      </c>
      <c r="N220">
        <v>1.757222222</v>
      </c>
      <c r="O220">
        <v>0</v>
      </c>
      <c r="P220">
        <v>64</v>
      </c>
      <c r="Q220">
        <v>0</v>
      </c>
      <c r="R220">
        <v>7</v>
      </c>
      <c r="S220">
        <v>0</v>
      </c>
      <c r="T220">
        <v>2</v>
      </c>
      <c r="U220">
        <v>0</v>
      </c>
      <c r="V220">
        <v>0</v>
      </c>
      <c r="W220">
        <v>0</v>
      </c>
      <c r="X220">
        <v>28.138481132735276</v>
      </c>
      <c r="Y220">
        <v>0</v>
      </c>
      <c r="Z220">
        <v>0.85108815890466016</v>
      </c>
      <c r="AA220">
        <v>0</v>
      </c>
      <c r="AB220">
        <v>0.95157015443319537</v>
      </c>
      <c r="AC220">
        <v>0</v>
      </c>
      <c r="AD220">
        <v>0</v>
      </c>
      <c r="AE220">
        <v>29.94113944607313</v>
      </c>
    </row>
    <row r="221" spans="1:31" x14ac:dyDescent="0.25">
      <c r="A221">
        <v>2224950</v>
      </c>
      <c r="B221">
        <v>1</v>
      </c>
      <c r="C221" t="s">
        <v>80</v>
      </c>
      <c r="D221" t="s">
        <v>83</v>
      </c>
      <c r="E221" t="s">
        <v>141</v>
      </c>
      <c r="F221" t="s">
        <v>830</v>
      </c>
      <c r="G221" t="s">
        <v>831</v>
      </c>
      <c r="H221" t="s">
        <v>144</v>
      </c>
      <c r="I221" t="s">
        <v>136</v>
      </c>
      <c r="J221" t="s">
        <v>137</v>
      </c>
      <c r="K221" t="s">
        <v>138</v>
      </c>
      <c r="L221" t="s">
        <v>832</v>
      </c>
      <c r="M221" t="s">
        <v>833</v>
      </c>
      <c r="N221">
        <v>2.8597222219999998</v>
      </c>
      <c r="O221">
        <v>0</v>
      </c>
      <c r="P221">
        <v>8538</v>
      </c>
      <c r="Q221">
        <v>0</v>
      </c>
      <c r="R221">
        <v>0</v>
      </c>
      <c r="S221">
        <v>0</v>
      </c>
      <c r="T221">
        <v>466</v>
      </c>
      <c r="U221">
        <v>0</v>
      </c>
      <c r="V221">
        <v>0</v>
      </c>
      <c r="W221">
        <v>0</v>
      </c>
      <c r="X221">
        <v>5712.0215025759835</v>
      </c>
      <c r="Y221">
        <v>0</v>
      </c>
      <c r="Z221">
        <v>0</v>
      </c>
      <c r="AA221">
        <v>0</v>
      </c>
      <c r="AB221">
        <v>841.28710347793208</v>
      </c>
      <c r="AC221">
        <v>0</v>
      </c>
      <c r="AD221">
        <v>0</v>
      </c>
      <c r="AE221">
        <v>6553.3086060539154</v>
      </c>
    </row>
    <row r="222" spans="1:31" x14ac:dyDescent="0.25">
      <c r="A222">
        <v>2213712</v>
      </c>
      <c r="B222">
        <v>1</v>
      </c>
      <c r="C222" t="s">
        <v>80</v>
      </c>
      <c r="D222" t="s">
        <v>92</v>
      </c>
      <c r="E222" t="s">
        <v>225</v>
      </c>
      <c r="F222" t="s">
        <v>834</v>
      </c>
      <c r="G222" t="s">
        <v>153</v>
      </c>
      <c r="H222" t="s">
        <v>135</v>
      </c>
      <c r="I222" t="s">
        <v>136</v>
      </c>
      <c r="J222" t="s">
        <v>137</v>
      </c>
      <c r="K222" t="s">
        <v>138</v>
      </c>
      <c r="L222" t="s">
        <v>835</v>
      </c>
      <c r="M222" t="s">
        <v>836</v>
      </c>
      <c r="N222">
        <v>3.6472222219999999</v>
      </c>
      <c r="O222">
        <v>0</v>
      </c>
      <c r="P222">
        <v>157</v>
      </c>
      <c r="Q222">
        <v>0</v>
      </c>
      <c r="R222">
        <v>0</v>
      </c>
      <c r="S222">
        <v>0</v>
      </c>
      <c r="T222">
        <v>1</v>
      </c>
      <c r="U222">
        <v>0</v>
      </c>
      <c r="V222">
        <v>0</v>
      </c>
      <c r="W222">
        <v>0</v>
      </c>
      <c r="X222">
        <v>180.84950533745535</v>
      </c>
      <c r="Y222">
        <v>0</v>
      </c>
      <c r="Z222">
        <v>0</v>
      </c>
      <c r="AA222">
        <v>0</v>
      </c>
      <c r="AB222">
        <v>6.3827563367941664</v>
      </c>
      <c r="AC222">
        <v>0</v>
      </c>
      <c r="AD222">
        <v>0</v>
      </c>
      <c r="AE222">
        <v>187.23226167424951</v>
      </c>
    </row>
    <row r="223" spans="1:31" x14ac:dyDescent="0.25">
      <c r="A223">
        <v>2226447</v>
      </c>
      <c r="B223">
        <v>1</v>
      </c>
      <c r="C223" t="s">
        <v>80</v>
      </c>
      <c r="D223" t="s">
        <v>92</v>
      </c>
      <c r="E223" t="s">
        <v>156</v>
      </c>
      <c r="F223" t="s">
        <v>837</v>
      </c>
      <c r="G223" t="s">
        <v>165</v>
      </c>
      <c r="H223" t="s">
        <v>135</v>
      </c>
      <c r="I223" t="s">
        <v>136</v>
      </c>
      <c r="J223" t="s">
        <v>137</v>
      </c>
      <c r="K223" t="s">
        <v>138</v>
      </c>
      <c r="L223" t="s">
        <v>838</v>
      </c>
      <c r="M223" t="s">
        <v>839</v>
      </c>
      <c r="N223">
        <v>5.0091666659999996</v>
      </c>
      <c r="O223">
        <v>0</v>
      </c>
      <c r="P223">
        <v>10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10.676618647989415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10.676618647989415</v>
      </c>
    </row>
    <row r="224" spans="1:31" x14ac:dyDescent="0.25">
      <c r="A224">
        <v>2213048</v>
      </c>
      <c r="B224">
        <v>1</v>
      </c>
      <c r="C224" t="s">
        <v>80</v>
      </c>
      <c r="D224" t="s">
        <v>92</v>
      </c>
      <c r="E224" t="s">
        <v>156</v>
      </c>
      <c r="F224" t="s">
        <v>840</v>
      </c>
      <c r="G224" t="s">
        <v>161</v>
      </c>
      <c r="H224" t="s">
        <v>135</v>
      </c>
      <c r="I224" t="s">
        <v>136</v>
      </c>
      <c r="J224" t="s">
        <v>137</v>
      </c>
      <c r="K224" t="s">
        <v>138</v>
      </c>
      <c r="L224" t="s">
        <v>841</v>
      </c>
      <c r="M224" t="s">
        <v>842</v>
      </c>
      <c r="N224">
        <v>0.96222222199999996</v>
      </c>
      <c r="O224">
        <v>0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0.3238711191660355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0.3238711191660355</v>
      </c>
    </row>
    <row r="225" spans="1:31" x14ac:dyDescent="0.25">
      <c r="A225">
        <v>2224973</v>
      </c>
      <c r="B225">
        <v>1</v>
      </c>
      <c r="C225" t="s">
        <v>81</v>
      </c>
      <c r="D225" t="s">
        <v>123</v>
      </c>
      <c r="E225" t="s">
        <v>147</v>
      </c>
      <c r="F225" t="s">
        <v>843</v>
      </c>
      <c r="G225" t="s">
        <v>143</v>
      </c>
      <c r="H225" t="s">
        <v>144</v>
      </c>
      <c r="I225" t="s">
        <v>136</v>
      </c>
      <c r="J225" t="s">
        <v>137</v>
      </c>
      <c r="K225" t="s">
        <v>138</v>
      </c>
      <c r="L225" t="s">
        <v>844</v>
      </c>
      <c r="M225" t="s">
        <v>845</v>
      </c>
      <c r="N225">
        <v>0.97333333300000002</v>
      </c>
      <c r="O225">
        <v>5</v>
      </c>
      <c r="P225">
        <v>6</v>
      </c>
      <c r="Q225">
        <v>76</v>
      </c>
      <c r="R225">
        <v>70</v>
      </c>
      <c r="S225">
        <v>12</v>
      </c>
      <c r="T225">
        <v>9</v>
      </c>
      <c r="U225">
        <v>0</v>
      </c>
      <c r="V225">
        <v>0</v>
      </c>
      <c r="W225">
        <v>1.0995354918706004</v>
      </c>
      <c r="X225">
        <v>1.1211329698621666</v>
      </c>
      <c r="Y225">
        <v>30.552477736891472</v>
      </c>
      <c r="Z225">
        <v>35.634938294341055</v>
      </c>
      <c r="AA225">
        <v>16.250087246606792</v>
      </c>
      <c r="AB225">
        <v>6.9701912575512468</v>
      </c>
      <c r="AC225">
        <v>0</v>
      </c>
      <c r="AD225">
        <v>0</v>
      </c>
      <c r="AE225">
        <v>91.628362997123332</v>
      </c>
    </row>
    <row r="226" spans="1:31" x14ac:dyDescent="0.25">
      <c r="A226">
        <v>2213735</v>
      </c>
      <c r="B226">
        <v>1</v>
      </c>
      <c r="C226" t="s">
        <v>80</v>
      </c>
      <c r="D226" t="s">
        <v>104</v>
      </c>
      <c r="E226" t="s">
        <v>132</v>
      </c>
      <c r="F226" t="s">
        <v>846</v>
      </c>
      <c r="G226" t="s">
        <v>280</v>
      </c>
      <c r="H226" t="s">
        <v>135</v>
      </c>
      <c r="I226" t="s">
        <v>136</v>
      </c>
      <c r="J226" t="s">
        <v>137</v>
      </c>
      <c r="K226" t="s">
        <v>138</v>
      </c>
      <c r="L226" t="s">
        <v>847</v>
      </c>
      <c r="M226" t="s">
        <v>848</v>
      </c>
      <c r="N226">
        <v>1.653611111</v>
      </c>
      <c r="O226">
        <v>0</v>
      </c>
      <c r="P226">
        <v>281</v>
      </c>
      <c r="Q226">
        <v>0</v>
      </c>
      <c r="R226">
        <v>9</v>
      </c>
      <c r="S226">
        <v>0</v>
      </c>
      <c r="T226">
        <v>32</v>
      </c>
      <c r="U226">
        <v>0</v>
      </c>
      <c r="V226">
        <v>0</v>
      </c>
      <c r="W226">
        <v>0</v>
      </c>
      <c r="X226">
        <v>138.04768094279291</v>
      </c>
      <c r="Y226">
        <v>0</v>
      </c>
      <c r="Z226">
        <v>5.2484991991610812</v>
      </c>
      <c r="AA226">
        <v>0</v>
      </c>
      <c r="AB226">
        <v>29.762300838779808</v>
      </c>
      <c r="AC226">
        <v>0</v>
      </c>
      <c r="AD226">
        <v>0</v>
      </c>
      <c r="AE226">
        <v>173.0584809807338</v>
      </c>
    </row>
    <row r="227" spans="1:31" x14ac:dyDescent="0.25">
      <c r="A227">
        <v>2215063</v>
      </c>
      <c r="B227">
        <v>1</v>
      </c>
      <c r="C227" t="s">
        <v>80</v>
      </c>
      <c r="D227" t="s">
        <v>98</v>
      </c>
      <c r="E227" t="s">
        <v>141</v>
      </c>
      <c r="F227" t="s">
        <v>849</v>
      </c>
      <c r="G227" t="s">
        <v>233</v>
      </c>
      <c r="H227" t="s">
        <v>144</v>
      </c>
      <c r="I227" t="s">
        <v>136</v>
      </c>
      <c r="J227" t="s">
        <v>137</v>
      </c>
      <c r="K227" t="s">
        <v>234</v>
      </c>
      <c r="L227" t="s">
        <v>850</v>
      </c>
      <c r="M227" t="s">
        <v>851</v>
      </c>
      <c r="N227">
        <v>2.859775</v>
      </c>
      <c r="O227">
        <v>0</v>
      </c>
      <c r="P227">
        <v>13</v>
      </c>
      <c r="Q227">
        <v>0</v>
      </c>
      <c r="R227">
        <v>0</v>
      </c>
      <c r="S227">
        <v>0</v>
      </c>
      <c r="T227">
        <v>2</v>
      </c>
      <c r="U227">
        <v>0</v>
      </c>
      <c r="V227">
        <v>0</v>
      </c>
      <c r="W227">
        <v>0</v>
      </c>
      <c r="X227">
        <v>4.6643122608537366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4.6643122608537366</v>
      </c>
    </row>
    <row r="228" spans="1:31" x14ac:dyDescent="0.25">
      <c r="A228">
        <v>2215727</v>
      </c>
      <c r="B228">
        <v>1</v>
      </c>
      <c r="C228" t="s">
        <v>80</v>
      </c>
      <c r="D228" t="s">
        <v>96</v>
      </c>
      <c r="E228" t="s">
        <v>225</v>
      </c>
      <c r="F228" t="s">
        <v>852</v>
      </c>
      <c r="G228" t="s">
        <v>600</v>
      </c>
      <c r="H228" t="s">
        <v>135</v>
      </c>
      <c r="I228" t="s">
        <v>136</v>
      </c>
      <c r="J228" t="s">
        <v>137</v>
      </c>
      <c r="K228" t="s">
        <v>138</v>
      </c>
      <c r="L228" t="s">
        <v>853</v>
      </c>
      <c r="M228" t="s">
        <v>854</v>
      </c>
      <c r="N228">
        <v>1.542777777</v>
      </c>
      <c r="O228">
        <v>0</v>
      </c>
      <c r="P228">
        <v>87</v>
      </c>
      <c r="Q228">
        <v>0</v>
      </c>
      <c r="R228">
        <v>0</v>
      </c>
      <c r="S228">
        <v>0</v>
      </c>
      <c r="T228">
        <v>3</v>
      </c>
      <c r="U228">
        <v>0</v>
      </c>
      <c r="V228">
        <v>0</v>
      </c>
      <c r="W228">
        <v>0</v>
      </c>
      <c r="X228">
        <v>47.749355393260721</v>
      </c>
      <c r="Y228">
        <v>0</v>
      </c>
      <c r="Z228">
        <v>0</v>
      </c>
      <c r="AA228">
        <v>0</v>
      </c>
      <c r="AB228">
        <v>2.9314007564829305</v>
      </c>
      <c r="AC228">
        <v>0</v>
      </c>
      <c r="AD228">
        <v>0</v>
      </c>
      <c r="AE228">
        <v>50.680756149743651</v>
      </c>
    </row>
    <row r="229" spans="1:31" x14ac:dyDescent="0.25">
      <c r="A229">
        <v>2216583</v>
      </c>
      <c r="B229">
        <v>1</v>
      </c>
      <c r="C229" t="s">
        <v>81</v>
      </c>
      <c r="D229" t="s">
        <v>118</v>
      </c>
      <c r="E229" t="s">
        <v>141</v>
      </c>
      <c r="F229" t="s">
        <v>855</v>
      </c>
      <c r="G229" t="s">
        <v>349</v>
      </c>
      <c r="H229" t="s">
        <v>144</v>
      </c>
      <c r="I229" t="s">
        <v>136</v>
      </c>
      <c r="J229" t="s">
        <v>137</v>
      </c>
      <c r="K229" t="s">
        <v>138</v>
      </c>
      <c r="L229" t="s">
        <v>856</v>
      </c>
      <c r="M229" t="s">
        <v>857</v>
      </c>
      <c r="N229">
        <v>2.1625000000000001</v>
      </c>
      <c r="O229">
        <v>0</v>
      </c>
      <c r="P229">
        <v>8</v>
      </c>
      <c r="Q229">
        <v>0</v>
      </c>
      <c r="R229">
        <v>3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1.8749721171141873</v>
      </c>
      <c r="Y229">
        <v>0</v>
      </c>
      <c r="Z229">
        <v>1.4187824711572175</v>
      </c>
      <c r="AA229">
        <v>0</v>
      </c>
      <c r="AB229">
        <v>0</v>
      </c>
      <c r="AC229">
        <v>0</v>
      </c>
      <c r="AD229">
        <v>0</v>
      </c>
      <c r="AE229">
        <v>3.2937545882714048</v>
      </c>
    </row>
    <row r="230" spans="1:31" x14ac:dyDescent="0.25">
      <c r="A230">
        <v>2219162</v>
      </c>
      <c r="B230">
        <v>1</v>
      </c>
      <c r="C230" t="s">
        <v>80</v>
      </c>
      <c r="D230" t="s">
        <v>106</v>
      </c>
      <c r="E230" t="s">
        <v>151</v>
      </c>
      <c r="F230" t="s">
        <v>858</v>
      </c>
      <c r="G230" t="s">
        <v>153</v>
      </c>
      <c r="H230" t="s">
        <v>135</v>
      </c>
      <c r="I230" t="s">
        <v>136</v>
      </c>
      <c r="J230" t="s">
        <v>137</v>
      </c>
      <c r="K230" t="s">
        <v>138</v>
      </c>
      <c r="L230" t="s">
        <v>859</v>
      </c>
      <c r="M230" t="s">
        <v>860</v>
      </c>
      <c r="N230">
        <v>1.312777777</v>
      </c>
      <c r="O230">
        <v>0</v>
      </c>
      <c r="P230">
        <v>9</v>
      </c>
      <c r="Q230">
        <v>0</v>
      </c>
      <c r="R230">
        <v>0</v>
      </c>
      <c r="S230">
        <v>0</v>
      </c>
      <c r="T230">
        <v>2</v>
      </c>
      <c r="U230">
        <v>0</v>
      </c>
      <c r="V230">
        <v>0</v>
      </c>
      <c r="W230">
        <v>0</v>
      </c>
      <c r="X230">
        <v>0.99502447117013337</v>
      </c>
      <c r="Y230">
        <v>0</v>
      </c>
      <c r="Z230">
        <v>0</v>
      </c>
      <c r="AA230">
        <v>0</v>
      </c>
      <c r="AB230">
        <v>6.4844159685892642</v>
      </c>
      <c r="AC230">
        <v>0</v>
      </c>
      <c r="AD230">
        <v>0</v>
      </c>
      <c r="AE230">
        <v>7.4794404397593972</v>
      </c>
    </row>
    <row r="231" spans="1:31" x14ac:dyDescent="0.25">
      <c r="A231">
        <v>2227652</v>
      </c>
      <c r="B231">
        <v>1</v>
      </c>
      <c r="C231" t="s">
        <v>80</v>
      </c>
      <c r="D231" t="s">
        <v>82</v>
      </c>
      <c r="E231" t="s">
        <v>151</v>
      </c>
      <c r="F231" t="s">
        <v>861</v>
      </c>
      <c r="G231" t="s">
        <v>213</v>
      </c>
      <c r="H231" t="s">
        <v>135</v>
      </c>
      <c r="I231" t="s">
        <v>136</v>
      </c>
      <c r="J231" t="s">
        <v>137</v>
      </c>
      <c r="K231" t="s">
        <v>138</v>
      </c>
      <c r="L231" t="s">
        <v>862</v>
      </c>
      <c r="M231" t="s">
        <v>863</v>
      </c>
      <c r="N231">
        <v>2.6097222219999998</v>
      </c>
      <c r="O231">
        <v>0</v>
      </c>
      <c r="P231">
        <v>123</v>
      </c>
      <c r="Q231">
        <v>0</v>
      </c>
      <c r="R231">
        <v>0</v>
      </c>
      <c r="S231">
        <v>0</v>
      </c>
      <c r="T231">
        <v>6</v>
      </c>
      <c r="U231">
        <v>0</v>
      </c>
      <c r="V231">
        <v>0</v>
      </c>
      <c r="W231">
        <v>0</v>
      </c>
      <c r="X231">
        <v>111.96125962558763</v>
      </c>
      <c r="Y231">
        <v>0</v>
      </c>
      <c r="Z231">
        <v>0</v>
      </c>
      <c r="AA231">
        <v>0</v>
      </c>
      <c r="AB231">
        <v>6.9242013599272179</v>
      </c>
      <c r="AC231">
        <v>0</v>
      </c>
      <c r="AD231">
        <v>0</v>
      </c>
      <c r="AE231">
        <v>118.88546098551485</v>
      </c>
    </row>
    <row r="232" spans="1:31" x14ac:dyDescent="0.25">
      <c r="A232">
        <v>2227990</v>
      </c>
      <c r="B232">
        <v>1</v>
      </c>
      <c r="C232" t="s">
        <v>80</v>
      </c>
      <c r="D232" t="s">
        <v>96</v>
      </c>
      <c r="E232" t="s">
        <v>156</v>
      </c>
      <c r="F232" t="s">
        <v>864</v>
      </c>
      <c r="G232" t="s">
        <v>172</v>
      </c>
      <c r="H232" t="s">
        <v>135</v>
      </c>
      <c r="I232" t="s">
        <v>136</v>
      </c>
      <c r="J232" t="s">
        <v>137</v>
      </c>
      <c r="K232" t="s">
        <v>138</v>
      </c>
      <c r="L232" t="s">
        <v>865</v>
      </c>
      <c r="M232" t="s">
        <v>866</v>
      </c>
      <c r="N232">
        <v>3.3294444439999999</v>
      </c>
      <c r="O232">
        <v>0</v>
      </c>
      <c r="P232">
        <v>1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0.17551741351224889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0.17551741351224889</v>
      </c>
    </row>
    <row r="233" spans="1:31" x14ac:dyDescent="0.25">
      <c r="A233">
        <v>2229341</v>
      </c>
      <c r="B233">
        <v>1</v>
      </c>
      <c r="C233" t="s">
        <v>80</v>
      </c>
      <c r="D233" t="s">
        <v>103</v>
      </c>
      <c r="E233" t="s">
        <v>151</v>
      </c>
      <c r="F233" t="s">
        <v>279</v>
      </c>
      <c r="G233" t="s">
        <v>536</v>
      </c>
      <c r="H233" t="s">
        <v>135</v>
      </c>
      <c r="I233" t="s">
        <v>136</v>
      </c>
      <c r="J233" t="s">
        <v>137</v>
      </c>
      <c r="K233" t="s">
        <v>138</v>
      </c>
      <c r="L233" t="s">
        <v>867</v>
      </c>
      <c r="M233" t="s">
        <v>868</v>
      </c>
      <c r="N233">
        <v>0.61527777699999997</v>
      </c>
      <c r="O233">
        <v>0</v>
      </c>
      <c r="P233">
        <v>108</v>
      </c>
      <c r="Q233">
        <v>0</v>
      </c>
      <c r="R233">
        <v>1</v>
      </c>
      <c r="S233">
        <v>0</v>
      </c>
      <c r="T233">
        <v>6</v>
      </c>
      <c r="U233">
        <v>0</v>
      </c>
      <c r="V233">
        <v>0</v>
      </c>
      <c r="W233">
        <v>0</v>
      </c>
      <c r="X233">
        <v>16.417460901013737</v>
      </c>
      <c r="Y233">
        <v>0</v>
      </c>
      <c r="Z233">
        <v>0.27424090910016663</v>
      </c>
      <c r="AA233">
        <v>0</v>
      </c>
      <c r="AB233">
        <v>2.9421463996198125</v>
      </c>
      <c r="AC233">
        <v>0</v>
      </c>
      <c r="AD233">
        <v>0</v>
      </c>
      <c r="AE233">
        <v>19.633848209733717</v>
      </c>
    </row>
    <row r="234" spans="1:31" x14ac:dyDescent="0.25">
      <c r="A234">
        <v>2219185</v>
      </c>
      <c r="B234">
        <v>1</v>
      </c>
      <c r="C234" t="s">
        <v>81</v>
      </c>
      <c r="D234" t="s">
        <v>112</v>
      </c>
      <c r="E234" t="s">
        <v>151</v>
      </c>
      <c r="F234" t="s">
        <v>869</v>
      </c>
      <c r="G234" t="s">
        <v>213</v>
      </c>
      <c r="H234" t="s">
        <v>135</v>
      </c>
      <c r="I234" t="s">
        <v>136</v>
      </c>
      <c r="J234" t="s">
        <v>137</v>
      </c>
      <c r="K234" t="s">
        <v>138</v>
      </c>
      <c r="L234" t="s">
        <v>870</v>
      </c>
      <c r="M234" t="s">
        <v>871</v>
      </c>
      <c r="N234">
        <v>3.9111111109999999</v>
      </c>
      <c r="O234">
        <v>0</v>
      </c>
      <c r="P234">
        <v>29</v>
      </c>
      <c r="Q234">
        <v>0</v>
      </c>
      <c r="R234">
        <v>0</v>
      </c>
      <c r="S234">
        <v>0</v>
      </c>
      <c r="T234">
        <v>4</v>
      </c>
      <c r="U234">
        <v>0</v>
      </c>
      <c r="V234">
        <v>0</v>
      </c>
      <c r="W234">
        <v>0</v>
      </c>
      <c r="X234">
        <v>22.762038051278083</v>
      </c>
      <c r="Y234">
        <v>0</v>
      </c>
      <c r="Z234">
        <v>0</v>
      </c>
      <c r="AA234">
        <v>0</v>
      </c>
      <c r="AB234">
        <v>3.8093217698431281</v>
      </c>
      <c r="AC234">
        <v>0</v>
      </c>
      <c r="AD234">
        <v>0</v>
      </c>
      <c r="AE234">
        <v>26.571359821121209</v>
      </c>
    </row>
    <row r="235" spans="1:31" x14ac:dyDescent="0.25">
      <c r="A235">
        <v>2216629</v>
      </c>
      <c r="B235">
        <v>1</v>
      </c>
      <c r="C235" t="s">
        <v>80</v>
      </c>
      <c r="D235" t="s">
        <v>110</v>
      </c>
      <c r="E235" t="s">
        <v>156</v>
      </c>
      <c r="F235" t="s">
        <v>872</v>
      </c>
      <c r="G235" t="s">
        <v>161</v>
      </c>
      <c r="H235" t="s">
        <v>135</v>
      </c>
      <c r="I235" t="s">
        <v>136</v>
      </c>
      <c r="J235" t="s">
        <v>137</v>
      </c>
      <c r="K235" t="s">
        <v>138</v>
      </c>
      <c r="L235" t="s">
        <v>873</v>
      </c>
      <c r="M235" t="s">
        <v>874</v>
      </c>
      <c r="N235">
        <v>2.0783333329999998</v>
      </c>
      <c r="O235">
        <v>0</v>
      </c>
      <c r="P235">
        <v>1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0.38052324775662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0.38052324775662</v>
      </c>
    </row>
    <row r="236" spans="1:31" x14ac:dyDescent="0.25">
      <c r="A236">
        <v>2218621</v>
      </c>
      <c r="B236">
        <v>1</v>
      </c>
      <c r="C236" t="s">
        <v>81</v>
      </c>
      <c r="D236" t="s">
        <v>115</v>
      </c>
      <c r="E236" t="s">
        <v>198</v>
      </c>
      <c r="F236" t="s">
        <v>875</v>
      </c>
      <c r="G236" t="s">
        <v>200</v>
      </c>
      <c r="H236" t="s">
        <v>144</v>
      </c>
      <c r="I236" t="s">
        <v>451</v>
      </c>
      <c r="J236" t="s">
        <v>137</v>
      </c>
      <c r="K236" t="s">
        <v>138</v>
      </c>
      <c r="L236" t="s">
        <v>876</v>
      </c>
      <c r="M236" t="s">
        <v>877</v>
      </c>
      <c r="N236">
        <v>0.05</v>
      </c>
      <c r="O236">
        <v>0</v>
      </c>
      <c r="P236">
        <v>1325</v>
      </c>
      <c r="Q236">
        <v>1</v>
      </c>
      <c r="R236">
        <v>21</v>
      </c>
      <c r="S236">
        <v>9</v>
      </c>
      <c r="T236">
        <v>116</v>
      </c>
      <c r="U236">
        <v>1</v>
      </c>
      <c r="V236">
        <v>0</v>
      </c>
      <c r="W236">
        <v>0</v>
      </c>
      <c r="X236">
        <v>5.6808172502523018</v>
      </c>
      <c r="Y236">
        <v>2.6015611385500004E-2</v>
      </c>
      <c r="Z236">
        <v>5.2916600100000009E-2</v>
      </c>
      <c r="AA236">
        <v>1.85786065173205</v>
      </c>
      <c r="AB236">
        <v>1.0757929474545</v>
      </c>
      <c r="AC236">
        <v>1.0035031234969001</v>
      </c>
      <c r="AD236">
        <v>0</v>
      </c>
      <c r="AE236">
        <v>9.6969061844212519</v>
      </c>
    </row>
    <row r="237" spans="1:31" x14ac:dyDescent="0.25">
      <c r="A237">
        <v>2217124</v>
      </c>
      <c r="B237">
        <v>1</v>
      </c>
      <c r="C237" t="s">
        <v>80</v>
      </c>
      <c r="D237" t="s">
        <v>85</v>
      </c>
      <c r="E237" t="s">
        <v>151</v>
      </c>
      <c r="F237" t="s">
        <v>878</v>
      </c>
      <c r="G237" t="s">
        <v>213</v>
      </c>
      <c r="H237" t="s">
        <v>135</v>
      </c>
      <c r="I237" t="s">
        <v>136</v>
      </c>
      <c r="J237" t="s">
        <v>137</v>
      </c>
      <c r="K237" t="s">
        <v>138</v>
      </c>
      <c r="L237" t="s">
        <v>879</v>
      </c>
      <c r="M237" t="s">
        <v>880</v>
      </c>
      <c r="N237">
        <v>0.63305555499999999</v>
      </c>
      <c r="O237">
        <v>0</v>
      </c>
      <c r="P237">
        <v>222</v>
      </c>
      <c r="Q237">
        <v>0</v>
      </c>
      <c r="R237">
        <v>0</v>
      </c>
      <c r="S237">
        <v>0</v>
      </c>
      <c r="T237">
        <v>12</v>
      </c>
      <c r="U237">
        <v>0</v>
      </c>
      <c r="V237">
        <v>0</v>
      </c>
      <c r="W237">
        <v>0</v>
      </c>
      <c r="X237">
        <v>36.394393464555698</v>
      </c>
      <c r="Y237">
        <v>0</v>
      </c>
      <c r="Z237">
        <v>0</v>
      </c>
      <c r="AA237">
        <v>0</v>
      </c>
      <c r="AB237">
        <v>2.8193583790405139</v>
      </c>
      <c r="AC237">
        <v>0</v>
      </c>
      <c r="AD237">
        <v>0</v>
      </c>
      <c r="AE237">
        <v>39.213751843596214</v>
      </c>
    </row>
    <row r="238" spans="1:31" x14ac:dyDescent="0.25">
      <c r="A238">
        <v>2227944</v>
      </c>
      <c r="B238">
        <v>1</v>
      </c>
      <c r="C238" t="s">
        <v>81</v>
      </c>
      <c r="D238" t="s">
        <v>122</v>
      </c>
      <c r="E238" t="s">
        <v>147</v>
      </c>
      <c r="F238" t="s">
        <v>881</v>
      </c>
      <c r="G238" t="s">
        <v>143</v>
      </c>
      <c r="H238" t="s">
        <v>144</v>
      </c>
      <c r="I238" t="s">
        <v>136</v>
      </c>
      <c r="J238" t="s">
        <v>137</v>
      </c>
      <c r="K238" t="s">
        <v>138</v>
      </c>
      <c r="L238" t="s">
        <v>882</v>
      </c>
      <c r="M238" t="s">
        <v>883</v>
      </c>
      <c r="N238">
        <v>0.69750000000000001</v>
      </c>
      <c r="O238">
        <v>0</v>
      </c>
      <c r="P238">
        <v>5608</v>
      </c>
      <c r="Q238">
        <v>0</v>
      </c>
      <c r="R238">
        <v>11</v>
      </c>
      <c r="S238">
        <v>8</v>
      </c>
      <c r="T238">
        <v>406</v>
      </c>
      <c r="U238">
        <v>0</v>
      </c>
      <c r="V238">
        <v>2</v>
      </c>
      <c r="W238">
        <v>0</v>
      </c>
      <c r="X238">
        <v>1024.9246165548318</v>
      </c>
      <c r="Y238">
        <v>0</v>
      </c>
      <c r="Z238">
        <v>1.8484887502179785</v>
      </c>
      <c r="AA238">
        <v>131.62323746159578</v>
      </c>
      <c r="AB238">
        <v>244.20203320206741</v>
      </c>
      <c r="AC238">
        <v>0</v>
      </c>
      <c r="AD238">
        <v>17.106982743533511</v>
      </c>
      <c r="AE238">
        <v>1419.7053587122466</v>
      </c>
    </row>
    <row r="239" spans="1:31" x14ac:dyDescent="0.25">
      <c r="A239">
        <v>2225952</v>
      </c>
      <c r="B239">
        <v>1</v>
      </c>
      <c r="C239" t="s">
        <v>80</v>
      </c>
      <c r="D239" t="s">
        <v>90</v>
      </c>
      <c r="E239" t="s">
        <v>151</v>
      </c>
      <c r="F239" t="s">
        <v>884</v>
      </c>
      <c r="G239" t="s">
        <v>153</v>
      </c>
      <c r="H239" t="s">
        <v>135</v>
      </c>
      <c r="I239" t="s">
        <v>136</v>
      </c>
      <c r="J239" t="s">
        <v>137</v>
      </c>
      <c r="K239" t="s">
        <v>138</v>
      </c>
      <c r="L239" t="s">
        <v>885</v>
      </c>
      <c r="M239" t="s">
        <v>886</v>
      </c>
      <c r="N239">
        <v>2.7650000000000001</v>
      </c>
      <c r="O239">
        <v>0</v>
      </c>
      <c r="P239">
        <v>184</v>
      </c>
      <c r="Q239">
        <v>0</v>
      </c>
      <c r="R239">
        <v>0</v>
      </c>
      <c r="S239">
        <v>0</v>
      </c>
      <c r="T239">
        <v>15</v>
      </c>
      <c r="U239">
        <v>0</v>
      </c>
      <c r="V239">
        <v>0</v>
      </c>
      <c r="W239">
        <v>0</v>
      </c>
      <c r="X239">
        <v>157.25069703650138</v>
      </c>
      <c r="Y239">
        <v>0</v>
      </c>
      <c r="Z239">
        <v>0</v>
      </c>
      <c r="AA239">
        <v>0</v>
      </c>
      <c r="AB239">
        <v>36.058494151048279</v>
      </c>
      <c r="AC239">
        <v>0</v>
      </c>
      <c r="AD239">
        <v>0</v>
      </c>
      <c r="AE239">
        <v>193.30919118754966</v>
      </c>
    </row>
    <row r="240" spans="1:31" x14ac:dyDescent="0.25">
      <c r="A240">
        <v>2228508</v>
      </c>
      <c r="B240">
        <v>1</v>
      </c>
      <c r="C240" t="s">
        <v>80</v>
      </c>
      <c r="D240" t="s">
        <v>82</v>
      </c>
      <c r="E240" t="s">
        <v>151</v>
      </c>
      <c r="F240" t="s">
        <v>887</v>
      </c>
      <c r="G240" t="s">
        <v>213</v>
      </c>
      <c r="H240" t="s">
        <v>135</v>
      </c>
      <c r="I240" t="s">
        <v>136</v>
      </c>
      <c r="J240" t="s">
        <v>137</v>
      </c>
      <c r="K240" t="s">
        <v>138</v>
      </c>
      <c r="L240" t="s">
        <v>888</v>
      </c>
      <c r="M240" t="s">
        <v>889</v>
      </c>
      <c r="N240">
        <v>3.1994444440000001</v>
      </c>
      <c r="O240">
        <v>0</v>
      </c>
      <c r="P240">
        <v>158</v>
      </c>
      <c r="Q240">
        <v>0</v>
      </c>
      <c r="R240">
        <v>0</v>
      </c>
      <c r="S240">
        <v>0</v>
      </c>
      <c r="T240">
        <v>4</v>
      </c>
      <c r="U240">
        <v>0</v>
      </c>
      <c r="V240">
        <v>0</v>
      </c>
      <c r="W240">
        <v>0</v>
      </c>
      <c r="X240">
        <v>149.61159641233726</v>
      </c>
      <c r="Y240">
        <v>0</v>
      </c>
      <c r="Z240">
        <v>0</v>
      </c>
      <c r="AA240">
        <v>0</v>
      </c>
      <c r="AB240">
        <v>5.5464444441902252</v>
      </c>
      <c r="AC240">
        <v>0</v>
      </c>
      <c r="AD240">
        <v>0</v>
      </c>
      <c r="AE240">
        <v>155.15804085652749</v>
      </c>
    </row>
    <row r="241" spans="1:31" x14ac:dyDescent="0.25">
      <c r="A241">
        <v>2229049</v>
      </c>
      <c r="B241">
        <v>1</v>
      </c>
      <c r="C241" t="s">
        <v>80</v>
      </c>
      <c r="D241" t="s">
        <v>83</v>
      </c>
      <c r="E241" t="s">
        <v>156</v>
      </c>
      <c r="F241" t="s">
        <v>890</v>
      </c>
      <c r="G241" t="s">
        <v>172</v>
      </c>
      <c r="H241" t="s">
        <v>135</v>
      </c>
      <c r="I241" t="s">
        <v>136</v>
      </c>
      <c r="J241" t="s">
        <v>137</v>
      </c>
      <c r="K241" t="s">
        <v>138</v>
      </c>
      <c r="L241" t="s">
        <v>891</v>
      </c>
      <c r="M241" t="s">
        <v>892</v>
      </c>
      <c r="N241">
        <v>2.2999999999999998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2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8.9287559987742338</v>
      </c>
      <c r="AC241">
        <v>0</v>
      </c>
      <c r="AD241">
        <v>0</v>
      </c>
      <c r="AE241">
        <v>8.9287559987742338</v>
      </c>
    </row>
    <row r="242" spans="1:31" x14ac:dyDescent="0.25">
      <c r="A242">
        <v>2227967</v>
      </c>
      <c r="B242">
        <v>1</v>
      </c>
      <c r="C242" t="s">
        <v>81</v>
      </c>
      <c r="D242" t="s">
        <v>127</v>
      </c>
      <c r="E242" t="s">
        <v>156</v>
      </c>
      <c r="F242" t="s">
        <v>893</v>
      </c>
      <c r="G242" t="s">
        <v>161</v>
      </c>
      <c r="H242" t="s">
        <v>135</v>
      </c>
      <c r="I242" t="s">
        <v>136</v>
      </c>
      <c r="J242" t="s">
        <v>137</v>
      </c>
      <c r="K242" t="s">
        <v>138</v>
      </c>
      <c r="L242" t="s">
        <v>894</v>
      </c>
      <c r="M242" t="s">
        <v>895</v>
      </c>
      <c r="N242">
        <v>4.7808333330000004</v>
      </c>
      <c r="O242">
        <v>0</v>
      </c>
      <c r="P242">
        <v>4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6.542282896651864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6.542282896651864</v>
      </c>
    </row>
    <row r="243" spans="1:31" x14ac:dyDescent="0.25">
      <c r="A243">
        <v>2212756</v>
      </c>
      <c r="B243">
        <v>1</v>
      </c>
      <c r="C243" t="s">
        <v>81</v>
      </c>
      <c r="D243" t="s">
        <v>118</v>
      </c>
      <c r="E243" t="s">
        <v>156</v>
      </c>
      <c r="F243" t="s">
        <v>896</v>
      </c>
      <c r="G243" t="s">
        <v>165</v>
      </c>
      <c r="H243" t="s">
        <v>135</v>
      </c>
      <c r="I243" t="s">
        <v>136</v>
      </c>
      <c r="J243" t="s">
        <v>137</v>
      </c>
      <c r="K243" t="s">
        <v>138</v>
      </c>
      <c r="L243" t="s">
        <v>897</v>
      </c>
      <c r="M243" t="s">
        <v>898</v>
      </c>
      <c r="N243">
        <v>0.61944444399999998</v>
      </c>
      <c r="O243">
        <v>0</v>
      </c>
      <c r="P243">
        <v>5</v>
      </c>
      <c r="Q243">
        <v>0</v>
      </c>
      <c r="R243">
        <v>0</v>
      </c>
      <c r="S243">
        <v>0</v>
      </c>
      <c r="T243">
        <v>1</v>
      </c>
      <c r="U243">
        <v>0</v>
      </c>
      <c r="V243">
        <v>0</v>
      </c>
      <c r="W243">
        <v>0</v>
      </c>
      <c r="X243">
        <v>0.75360686000070021</v>
      </c>
      <c r="Y243">
        <v>0</v>
      </c>
      <c r="Z243">
        <v>0</v>
      </c>
      <c r="AA243">
        <v>0</v>
      </c>
      <c r="AB243">
        <v>0.13299861651024331</v>
      </c>
      <c r="AC243">
        <v>0</v>
      </c>
      <c r="AD243">
        <v>0</v>
      </c>
      <c r="AE243">
        <v>0.88660547651094346</v>
      </c>
    </row>
    <row r="244" spans="1:31" x14ac:dyDescent="0.25">
      <c r="A244">
        <v>2218080</v>
      </c>
      <c r="B244">
        <v>1</v>
      </c>
      <c r="C244" t="s">
        <v>80</v>
      </c>
      <c r="D244" t="s">
        <v>100</v>
      </c>
      <c r="E244" t="s">
        <v>156</v>
      </c>
      <c r="F244" t="s">
        <v>899</v>
      </c>
      <c r="G244" t="s">
        <v>503</v>
      </c>
      <c r="H244" t="s">
        <v>135</v>
      </c>
      <c r="I244" t="s">
        <v>136</v>
      </c>
      <c r="J244" t="s">
        <v>137</v>
      </c>
      <c r="K244" t="s">
        <v>138</v>
      </c>
      <c r="L244" t="s">
        <v>900</v>
      </c>
      <c r="M244" t="s">
        <v>901</v>
      </c>
      <c r="N244">
        <v>2.5808333330000002</v>
      </c>
      <c r="O244">
        <v>0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0.15442113719302666</v>
      </c>
      <c r="AA244">
        <v>0</v>
      </c>
      <c r="AB244">
        <v>0</v>
      </c>
      <c r="AC244">
        <v>0</v>
      </c>
      <c r="AD244">
        <v>0</v>
      </c>
      <c r="AE244">
        <v>0.15442113719302666</v>
      </c>
    </row>
    <row r="245" spans="1:31" x14ac:dyDescent="0.25">
      <c r="A245">
        <v>2226132</v>
      </c>
      <c r="B245">
        <v>1</v>
      </c>
      <c r="C245" t="s">
        <v>81</v>
      </c>
      <c r="D245" t="s">
        <v>127</v>
      </c>
      <c r="E245" t="s">
        <v>156</v>
      </c>
      <c r="F245" t="s">
        <v>902</v>
      </c>
      <c r="G245" t="s">
        <v>161</v>
      </c>
      <c r="H245" t="s">
        <v>135</v>
      </c>
      <c r="I245" t="s">
        <v>136</v>
      </c>
      <c r="J245" t="s">
        <v>137</v>
      </c>
      <c r="K245" t="s">
        <v>138</v>
      </c>
      <c r="L245" t="s">
        <v>903</v>
      </c>
      <c r="M245" t="s">
        <v>904</v>
      </c>
      <c r="N245">
        <v>6.9811111109999997</v>
      </c>
      <c r="O245">
        <v>0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3.6420409502673752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3.6420409502673752</v>
      </c>
    </row>
    <row r="246" spans="1:31" x14ac:dyDescent="0.25">
      <c r="A246">
        <v>2217439</v>
      </c>
      <c r="B246">
        <v>1</v>
      </c>
      <c r="C246" t="s">
        <v>80</v>
      </c>
      <c r="D246" t="s">
        <v>84</v>
      </c>
      <c r="E246" t="s">
        <v>141</v>
      </c>
      <c r="F246" t="s">
        <v>905</v>
      </c>
      <c r="G246" t="s">
        <v>349</v>
      </c>
      <c r="H246" t="s">
        <v>144</v>
      </c>
      <c r="I246" t="s">
        <v>136</v>
      </c>
      <c r="J246" t="s">
        <v>137</v>
      </c>
      <c r="K246" t="s">
        <v>138</v>
      </c>
      <c r="L246" t="s">
        <v>906</v>
      </c>
      <c r="M246" t="s">
        <v>907</v>
      </c>
      <c r="N246">
        <v>2.7636111109999999</v>
      </c>
      <c r="O246">
        <v>0</v>
      </c>
      <c r="P246">
        <v>11</v>
      </c>
      <c r="Q246">
        <v>0</v>
      </c>
      <c r="R246">
        <v>10</v>
      </c>
      <c r="S246">
        <v>0</v>
      </c>
      <c r="T246">
        <v>1</v>
      </c>
      <c r="U246">
        <v>0</v>
      </c>
      <c r="V246">
        <v>0</v>
      </c>
      <c r="W246">
        <v>0</v>
      </c>
      <c r="X246">
        <v>4.3001394221641069</v>
      </c>
      <c r="Y246">
        <v>0</v>
      </c>
      <c r="Z246">
        <v>14.736858644241259</v>
      </c>
      <c r="AA246">
        <v>0</v>
      </c>
      <c r="AB246">
        <v>1.2223879832495723</v>
      </c>
      <c r="AC246">
        <v>0</v>
      </c>
      <c r="AD246">
        <v>0</v>
      </c>
      <c r="AE246">
        <v>20.259386049654939</v>
      </c>
    </row>
    <row r="247" spans="1:31" x14ac:dyDescent="0.25">
      <c r="A247">
        <v>2222597</v>
      </c>
      <c r="B247">
        <v>1</v>
      </c>
      <c r="C247" t="s">
        <v>80</v>
      </c>
      <c r="D247" t="s">
        <v>93</v>
      </c>
      <c r="E247" t="s">
        <v>141</v>
      </c>
      <c r="F247" t="s">
        <v>908</v>
      </c>
      <c r="G247" t="s">
        <v>349</v>
      </c>
      <c r="H247" t="s">
        <v>144</v>
      </c>
      <c r="I247" t="s">
        <v>136</v>
      </c>
      <c r="J247" t="s">
        <v>137</v>
      </c>
      <c r="K247" t="s">
        <v>138</v>
      </c>
      <c r="L247" t="s">
        <v>909</v>
      </c>
      <c r="M247" t="s">
        <v>910</v>
      </c>
      <c r="N247">
        <v>3.7227777770000001</v>
      </c>
      <c r="O247">
        <v>0</v>
      </c>
      <c r="P247">
        <v>222</v>
      </c>
      <c r="Q247">
        <v>0</v>
      </c>
      <c r="R247">
        <v>0</v>
      </c>
      <c r="S247">
        <v>0</v>
      </c>
      <c r="T247">
        <v>18</v>
      </c>
      <c r="U247">
        <v>0</v>
      </c>
      <c r="V247">
        <v>0</v>
      </c>
      <c r="W247">
        <v>0</v>
      </c>
      <c r="X247">
        <v>128.88038399206957</v>
      </c>
      <c r="Y247">
        <v>0</v>
      </c>
      <c r="Z247">
        <v>0</v>
      </c>
      <c r="AA247">
        <v>0</v>
      </c>
      <c r="AB247">
        <v>36.590360382988628</v>
      </c>
      <c r="AC247">
        <v>0</v>
      </c>
      <c r="AD247">
        <v>0</v>
      </c>
      <c r="AE247">
        <v>165.47074437505819</v>
      </c>
    </row>
    <row r="248" spans="1:31" x14ac:dyDescent="0.25">
      <c r="A248">
        <v>2213148</v>
      </c>
      <c r="B248">
        <v>1</v>
      </c>
      <c r="C248" t="s">
        <v>80</v>
      </c>
      <c r="D248" t="s">
        <v>93</v>
      </c>
      <c r="E248" t="s">
        <v>147</v>
      </c>
      <c r="F248" t="s">
        <v>911</v>
      </c>
      <c r="G248" t="s">
        <v>143</v>
      </c>
      <c r="H248" t="s">
        <v>144</v>
      </c>
      <c r="I248" t="s">
        <v>136</v>
      </c>
      <c r="J248" t="s">
        <v>137</v>
      </c>
      <c r="K248" t="s">
        <v>138</v>
      </c>
      <c r="L248" t="s">
        <v>912</v>
      </c>
      <c r="M248" t="s">
        <v>913</v>
      </c>
      <c r="N248">
        <v>0.56694444399999999</v>
      </c>
      <c r="O248">
        <v>1</v>
      </c>
      <c r="P248">
        <v>329</v>
      </c>
      <c r="Q248">
        <v>37</v>
      </c>
      <c r="R248">
        <v>183</v>
      </c>
      <c r="S248">
        <v>8</v>
      </c>
      <c r="T248">
        <v>104</v>
      </c>
      <c r="U248">
        <v>0</v>
      </c>
      <c r="V248">
        <v>0</v>
      </c>
      <c r="W248">
        <v>0.8946184713347195</v>
      </c>
      <c r="X248">
        <v>39.001716647892707</v>
      </c>
      <c r="Y248">
        <v>79.048321287428905</v>
      </c>
      <c r="Z248">
        <v>92.54677535285623</v>
      </c>
      <c r="AA248">
        <v>6.1350790606338972</v>
      </c>
      <c r="AB248">
        <v>35.710577181417662</v>
      </c>
      <c r="AC248">
        <v>0</v>
      </c>
      <c r="AD248">
        <v>0</v>
      </c>
      <c r="AE248">
        <v>253.3370880015641</v>
      </c>
    </row>
    <row r="249" spans="1:31" x14ac:dyDescent="0.25">
      <c r="A249">
        <v>2215650</v>
      </c>
      <c r="B249">
        <v>1</v>
      </c>
      <c r="C249" t="s">
        <v>80</v>
      </c>
      <c r="D249" t="s">
        <v>90</v>
      </c>
      <c r="E249" t="s">
        <v>132</v>
      </c>
      <c r="F249" t="s">
        <v>914</v>
      </c>
      <c r="G249" t="s">
        <v>503</v>
      </c>
      <c r="H249" t="s">
        <v>135</v>
      </c>
      <c r="I249" t="s">
        <v>136</v>
      </c>
      <c r="J249" t="s">
        <v>137</v>
      </c>
      <c r="K249" t="s">
        <v>138</v>
      </c>
      <c r="L249" t="s">
        <v>915</v>
      </c>
      <c r="M249" t="s">
        <v>916</v>
      </c>
      <c r="N249">
        <v>0.216388888</v>
      </c>
      <c r="O249">
        <v>0</v>
      </c>
      <c r="P249">
        <v>572</v>
      </c>
      <c r="Q249">
        <v>0</v>
      </c>
      <c r="R249">
        <v>0</v>
      </c>
      <c r="S249">
        <v>0</v>
      </c>
      <c r="T249">
        <v>16</v>
      </c>
      <c r="U249">
        <v>0</v>
      </c>
      <c r="V249">
        <v>0</v>
      </c>
      <c r="W249">
        <v>0</v>
      </c>
      <c r="X249">
        <v>37.555004182273734</v>
      </c>
      <c r="Y249">
        <v>0</v>
      </c>
      <c r="Z249">
        <v>0</v>
      </c>
      <c r="AA249">
        <v>0</v>
      </c>
      <c r="AB249">
        <v>1.4019627016778224</v>
      </c>
      <c r="AC249">
        <v>0</v>
      </c>
      <c r="AD249">
        <v>0</v>
      </c>
      <c r="AE249">
        <v>38.956966883951559</v>
      </c>
    </row>
    <row r="250" spans="1:31" x14ac:dyDescent="0.25">
      <c r="A250">
        <v>2225929</v>
      </c>
      <c r="B250">
        <v>1</v>
      </c>
      <c r="C250" t="s">
        <v>80</v>
      </c>
      <c r="D250" t="s">
        <v>100</v>
      </c>
      <c r="E250" t="s">
        <v>147</v>
      </c>
      <c r="F250" t="s">
        <v>917</v>
      </c>
      <c r="G250" t="s">
        <v>200</v>
      </c>
      <c r="H250" t="s">
        <v>144</v>
      </c>
      <c r="I250" t="s">
        <v>136</v>
      </c>
      <c r="J250" t="s">
        <v>137</v>
      </c>
      <c r="K250" t="s">
        <v>138</v>
      </c>
      <c r="L250" t="s">
        <v>918</v>
      </c>
      <c r="M250" t="s">
        <v>919</v>
      </c>
      <c r="N250">
        <v>0.37444444399999999</v>
      </c>
      <c r="O250">
        <v>4</v>
      </c>
      <c r="P250">
        <v>911</v>
      </c>
      <c r="Q250">
        <v>27</v>
      </c>
      <c r="R250">
        <v>381</v>
      </c>
      <c r="S250">
        <v>11</v>
      </c>
      <c r="T250">
        <v>188</v>
      </c>
      <c r="U250">
        <v>2</v>
      </c>
      <c r="V250">
        <v>1</v>
      </c>
      <c r="W250">
        <v>0.73417368835837582</v>
      </c>
      <c r="X250">
        <v>82.293687835372381</v>
      </c>
      <c r="Y250">
        <v>9.481826092666342</v>
      </c>
      <c r="Z250">
        <v>43.290006376990426</v>
      </c>
      <c r="AA250">
        <v>9.0326513320004889</v>
      </c>
      <c r="AB250">
        <v>40.714310973260567</v>
      </c>
      <c r="AC250">
        <v>107.45803346592993</v>
      </c>
      <c r="AD250">
        <v>0.72463756414562019</v>
      </c>
      <c r="AE250">
        <v>293.72932732872414</v>
      </c>
    </row>
    <row r="251" spans="1:31" x14ac:dyDescent="0.25">
      <c r="A251">
        <v>2218959</v>
      </c>
      <c r="B251">
        <v>1</v>
      </c>
      <c r="C251" t="s">
        <v>81</v>
      </c>
      <c r="D251" t="s">
        <v>112</v>
      </c>
      <c r="E251" t="s">
        <v>147</v>
      </c>
      <c r="F251" t="s">
        <v>920</v>
      </c>
      <c r="G251" t="s">
        <v>143</v>
      </c>
      <c r="H251" t="s">
        <v>144</v>
      </c>
      <c r="I251" t="s">
        <v>136</v>
      </c>
      <c r="J251" t="s">
        <v>137</v>
      </c>
      <c r="K251" t="s">
        <v>138</v>
      </c>
      <c r="L251" t="s">
        <v>921</v>
      </c>
      <c r="M251" t="s">
        <v>922</v>
      </c>
      <c r="N251">
        <v>0.33</v>
      </c>
      <c r="O251">
        <v>3</v>
      </c>
      <c r="P251">
        <v>944</v>
      </c>
      <c r="Q251">
        <v>102</v>
      </c>
      <c r="R251">
        <v>320</v>
      </c>
      <c r="S251">
        <v>17</v>
      </c>
      <c r="T251">
        <v>116</v>
      </c>
      <c r="U251">
        <v>1</v>
      </c>
      <c r="V251">
        <v>0</v>
      </c>
      <c r="W251">
        <v>0.14638011976392001</v>
      </c>
      <c r="X251">
        <v>52.528949122947189</v>
      </c>
      <c r="Y251">
        <v>25.14120810265733</v>
      </c>
      <c r="Z251">
        <v>15.612686753402519</v>
      </c>
      <c r="AA251">
        <v>29.005528061295379</v>
      </c>
      <c r="AB251">
        <v>13.139543422715786</v>
      </c>
      <c r="AC251">
        <v>2.7245980942041603</v>
      </c>
      <c r="AD251">
        <v>0</v>
      </c>
      <c r="AE251">
        <v>138.29889367698627</v>
      </c>
    </row>
    <row r="252" spans="1:31" x14ac:dyDescent="0.25">
      <c r="A252">
        <v>2223868</v>
      </c>
      <c r="B252">
        <v>1</v>
      </c>
      <c r="C252" t="s">
        <v>80</v>
      </c>
      <c r="D252" t="s">
        <v>82</v>
      </c>
      <c r="E252" t="s">
        <v>156</v>
      </c>
      <c r="F252" t="s">
        <v>923</v>
      </c>
      <c r="G252" t="s">
        <v>161</v>
      </c>
      <c r="H252" t="s">
        <v>135</v>
      </c>
      <c r="I252" t="s">
        <v>136</v>
      </c>
      <c r="J252" t="s">
        <v>137</v>
      </c>
      <c r="K252" t="s">
        <v>138</v>
      </c>
      <c r="L252" t="s">
        <v>924</v>
      </c>
      <c r="M252" t="s">
        <v>925</v>
      </c>
      <c r="N252">
        <v>3.1916666660000002</v>
      </c>
      <c r="O252">
        <v>0</v>
      </c>
      <c r="P252">
        <v>6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5.9895731407985178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5.9895731407985178</v>
      </c>
    </row>
    <row r="253" spans="1:31" x14ac:dyDescent="0.25">
      <c r="A253">
        <v>2219454</v>
      </c>
      <c r="B253">
        <v>1</v>
      </c>
      <c r="C253" t="s">
        <v>80</v>
      </c>
      <c r="D253" t="s">
        <v>101</v>
      </c>
      <c r="E253" t="s">
        <v>151</v>
      </c>
      <c r="F253" t="s">
        <v>926</v>
      </c>
      <c r="G253" t="s">
        <v>245</v>
      </c>
      <c r="H253" t="s">
        <v>135</v>
      </c>
      <c r="I253" t="s">
        <v>136</v>
      </c>
      <c r="J253" t="s">
        <v>137</v>
      </c>
      <c r="K253" t="s">
        <v>138</v>
      </c>
      <c r="L253" t="s">
        <v>927</v>
      </c>
      <c r="M253" t="s">
        <v>928</v>
      </c>
      <c r="N253">
        <v>7.8852777769999998</v>
      </c>
      <c r="O253">
        <v>0</v>
      </c>
      <c r="P253">
        <v>31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43.271269320695097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43.271269320695097</v>
      </c>
    </row>
    <row r="254" spans="1:31" x14ac:dyDescent="0.25">
      <c r="A254">
        <v>2228193</v>
      </c>
      <c r="B254">
        <v>1</v>
      </c>
      <c r="C254" t="s">
        <v>80</v>
      </c>
      <c r="D254" t="s">
        <v>88</v>
      </c>
      <c r="E254" t="s">
        <v>156</v>
      </c>
      <c r="F254" t="s">
        <v>929</v>
      </c>
      <c r="G254" t="s">
        <v>165</v>
      </c>
      <c r="H254" t="s">
        <v>135</v>
      </c>
      <c r="I254" t="s">
        <v>136</v>
      </c>
      <c r="J254" t="s">
        <v>137</v>
      </c>
      <c r="K254" t="s">
        <v>138</v>
      </c>
      <c r="L254" t="s">
        <v>930</v>
      </c>
      <c r="M254" t="s">
        <v>931</v>
      </c>
      <c r="N254">
        <v>1.1797222220000001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1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</row>
    <row r="255" spans="1:31" x14ac:dyDescent="0.25">
      <c r="A255">
        <v>2220536</v>
      </c>
      <c r="B255">
        <v>1</v>
      </c>
      <c r="C255" t="s">
        <v>80</v>
      </c>
      <c r="D255" t="s">
        <v>103</v>
      </c>
      <c r="E255" t="s">
        <v>147</v>
      </c>
      <c r="F255" t="s">
        <v>932</v>
      </c>
      <c r="G255" t="s">
        <v>143</v>
      </c>
      <c r="H255" t="s">
        <v>144</v>
      </c>
      <c r="I255" t="s">
        <v>136</v>
      </c>
      <c r="J255" t="s">
        <v>137</v>
      </c>
      <c r="K255" t="s">
        <v>138</v>
      </c>
      <c r="L255" t="s">
        <v>933</v>
      </c>
      <c r="M255" t="s">
        <v>934</v>
      </c>
      <c r="N255">
        <v>0.84638888800000001</v>
      </c>
      <c r="O255">
        <v>0</v>
      </c>
      <c r="P255">
        <v>13</v>
      </c>
      <c r="Q255">
        <v>13</v>
      </c>
      <c r="R255">
        <v>80</v>
      </c>
      <c r="S255">
        <v>7</v>
      </c>
      <c r="T255">
        <v>13</v>
      </c>
      <c r="U255">
        <v>1</v>
      </c>
      <c r="V255">
        <v>0</v>
      </c>
      <c r="W255">
        <v>0</v>
      </c>
      <c r="X255">
        <v>4.2186580661634654</v>
      </c>
      <c r="Y255">
        <v>5.5991033749878083</v>
      </c>
      <c r="Z255">
        <v>66.309486491879625</v>
      </c>
      <c r="AA255">
        <v>17.500642154523536</v>
      </c>
      <c r="AB255">
        <v>3.3093132211592002</v>
      </c>
      <c r="AC255">
        <v>68.568966922879923</v>
      </c>
      <c r="AD255">
        <v>0</v>
      </c>
      <c r="AE255">
        <v>165.50617023159356</v>
      </c>
    </row>
    <row r="256" spans="1:31" x14ac:dyDescent="0.25">
      <c r="A256">
        <v>2214276</v>
      </c>
      <c r="B256">
        <v>1</v>
      </c>
      <c r="C256" t="s">
        <v>80</v>
      </c>
      <c r="D256" t="s">
        <v>87</v>
      </c>
      <c r="E256" t="s">
        <v>151</v>
      </c>
      <c r="F256" t="s">
        <v>935</v>
      </c>
      <c r="G256" t="s">
        <v>134</v>
      </c>
      <c r="H256" t="s">
        <v>135</v>
      </c>
      <c r="I256" t="s">
        <v>136</v>
      </c>
      <c r="J256" t="s">
        <v>137</v>
      </c>
      <c r="K256" t="s">
        <v>138</v>
      </c>
      <c r="L256" t="s">
        <v>936</v>
      </c>
      <c r="M256" t="s">
        <v>937</v>
      </c>
      <c r="N256">
        <v>0.98611111100000004</v>
      </c>
      <c r="O256">
        <v>0</v>
      </c>
      <c r="P256">
        <v>61</v>
      </c>
      <c r="Q256">
        <v>0</v>
      </c>
      <c r="R256">
        <v>0</v>
      </c>
      <c r="S256">
        <v>0</v>
      </c>
      <c r="T256">
        <v>6</v>
      </c>
      <c r="U256">
        <v>0</v>
      </c>
      <c r="V256">
        <v>2</v>
      </c>
      <c r="W256">
        <v>0</v>
      </c>
      <c r="X256">
        <v>32.94990906031601</v>
      </c>
      <c r="Y256">
        <v>0</v>
      </c>
      <c r="Z256">
        <v>0</v>
      </c>
      <c r="AA256">
        <v>0</v>
      </c>
      <c r="AB256">
        <v>15.427237319347771</v>
      </c>
      <c r="AC256">
        <v>0</v>
      </c>
      <c r="AD256">
        <v>40.934767356323775</v>
      </c>
      <c r="AE256">
        <v>89.311913735987559</v>
      </c>
    </row>
    <row r="257" spans="1:31" x14ac:dyDescent="0.25">
      <c r="A257">
        <v>2219600</v>
      </c>
      <c r="B257">
        <v>1</v>
      </c>
      <c r="C257" t="s">
        <v>80</v>
      </c>
      <c r="D257" t="s">
        <v>110</v>
      </c>
      <c r="E257" t="s">
        <v>156</v>
      </c>
      <c r="F257" t="s">
        <v>938</v>
      </c>
      <c r="G257" t="s">
        <v>165</v>
      </c>
      <c r="H257" t="s">
        <v>135</v>
      </c>
      <c r="I257" t="s">
        <v>136</v>
      </c>
      <c r="J257" t="s">
        <v>137</v>
      </c>
      <c r="K257" t="s">
        <v>138</v>
      </c>
      <c r="L257" t="s">
        <v>939</v>
      </c>
      <c r="M257" t="s">
        <v>940</v>
      </c>
      <c r="N257">
        <v>2.4733333329999998</v>
      </c>
      <c r="O257">
        <v>0</v>
      </c>
      <c r="P257">
        <v>16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11.869275959384659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11.869275959384659</v>
      </c>
    </row>
    <row r="258" spans="1:31" x14ac:dyDescent="0.25">
      <c r="A258">
        <v>2215604</v>
      </c>
      <c r="B258">
        <v>1</v>
      </c>
      <c r="C258" t="s">
        <v>81</v>
      </c>
      <c r="D258" t="s">
        <v>112</v>
      </c>
      <c r="E258" t="s">
        <v>156</v>
      </c>
      <c r="F258" t="s">
        <v>941</v>
      </c>
      <c r="G258" t="s">
        <v>161</v>
      </c>
      <c r="H258" t="s">
        <v>135</v>
      </c>
      <c r="I258" t="s">
        <v>136</v>
      </c>
      <c r="J258" t="s">
        <v>137</v>
      </c>
      <c r="K258" t="s">
        <v>138</v>
      </c>
      <c r="L258" t="s">
        <v>942</v>
      </c>
      <c r="M258" t="s">
        <v>943</v>
      </c>
      <c r="N258">
        <v>1.9780555550000001</v>
      </c>
      <c r="O258">
        <v>0</v>
      </c>
      <c r="P258">
        <v>1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0.40558483783029331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0.40558483783029331</v>
      </c>
    </row>
    <row r="259" spans="1:31" x14ac:dyDescent="0.25">
      <c r="A259">
        <v>2213194</v>
      </c>
      <c r="B259">
        <v>1</v>
      </c>
      <c r="C259" t="s">
        <v>80</v>
      </c>
      <c r="D259" t="s">
        <v>97</v>
      </c>
      <c r="E259" t="s">
        <v>156</v>
      </c>
      <c r="F259" t="s">
        <v>944</v>
      </c>
      <c r="G259" t="s">
        <v>280</v>
      </c>
      <c r="H259" t="s">
        <v>135</v>
      </c>
      <c r="I259" t="s">
        <v>136</v>
      </c>
      <c r="J259" t="s">
        <v>137</v>
      </c>
      <c r="K259" t="s">
        <v>138</v>
      </c>
      <c r="L259" t="s">
        <v>945</v>
      </c>
      <c r="M259" t="s">
        <v>946</v>
      </c>
      <c r="N259">
        <v>1.145277777</v>
      </c>
      <c r="O259">
        <v>0</v>
      </c>
      <c r="P259">
        <v>3</v>
      </c>
      <c r="Q259">
        <v>0</v>
      </c>
      <c r="R259">
        <v>0</v>
      </c>
      <c r="S259">
        <v>0</v>
      </c>
      <c r="T259">
        <v>1</v>
      </c>
      <c r="U259">
        <v>0</v>
      </c>
      <c r="V259">
        <v>0</v>
      </c>
      <c r="W259">
        <v>0</v>
      </c>
      <c r="X259">
        <v>1.4104423358498752</v>
      </c>
      <c r="Y259">
        <v>0</v>
      </c>
      <c r="Z259">
        <v>0</v>
      </c>
      <c r="AA259">
        <v>0</v>
      </c>
      <c r="AB259">
        <v>4.8276936250200006E-2</v>
      </c>
      <c r="AC259">
        <v>0</v>
      </c>
      <c r="AD259">
        <v>0</v>
      </c>
      <c r="AE259">
        <v>1.4587192721000752</v>
      </c>
    </row>
    <row r="260" spans="1:31" x14ac:dyDescent="0.25">
      <c r="A260">
        <v>2225883</v>
      </c>
      <c r="B260">
        <v>1</v>
      </c>
      <c r="C260" t="s">
        <v>80</v>
      </c>
      <c r="D260" t="s">
        <v>88</v>
      </c>
      <c r="E260" t="s">
        <v>225</v>
      </c>
      <c r="F260" t="s">
        <v>947</v>
      </c>
      <c r="G260" t="s">
        <v>213</v>
      </c>
      <c r="H260" t="s">
        <v>135</v>
      </c>
      <c r="I260" t="s">
        <v>136</v>
      </c>
      <c r="J260" t="s">
        <v>137</v>
      </c>
      <c r="K260" t="s">
        <v>138</v>
      </c>
      <c r="L260" t="s">
        <v>948</v>
      </c>
      <c r="M260" t="s">
        <v>949</v>
      </c>
      <c r="N260">
        <v>2.9550000000000001</v>
      </c>
      <c r="O260">
        <v>0</v>
      </c>
      <c r="P260">
        <v>74</v>
      </c>
      <c r="Q260">
        <v>0</v>
      </c>
      <c r="R260">
        <v>0</v>
      </c>
      <c r="S260">
        <v>0</v>
      </c>
      <c r="T260">
        <v>6</v>
      </c>
      <c r="U260">
        <v>0</v>
      </c>
      <c r="V260">
        <v>0</v>
      </c>
      <c r="W260">
        <v>0</v>
      </c>
      <c r="X260">
        <v>60.763906057515179</v>
      </c>
      <c r="Y260">
        <v>0</v>
      </c>
      <c r="Z260">
        <v>0</v>
      </c>
      <c r="AA260">
        <v>0</v>
      </c>
      <c r="AB260">
        <v>5.7463900434762323</v>
      </c>
      <c r="AC260">
        <v>0</v>
      </c>
      <c r="AD260">
        <v>0</v>
      </c>
      <c r="AE260">
        <v>66.510296100991411</v>
      </c>
    </row>
    <row r="261" spans="1:31" x14ac:dyDescent="0.25">
      <c r="A261">
        <v>2219500</v>
      </c>
      <c r="B261">
        <v>1</v>
      </c>
      <c r="C261" t="s">
        <v>80</v>
      </c>
      <c r="D261" t="s">
        <v>95</v>
      </c>
      <c r="E261" t="s">
        <v>251</v>
      </c>
      <c r="F261" t="s">
        <v>950</v>
      </c>
      <c r="G261" t="s">
        <v>143</v>
      </c>
      <c r="H261" t="s">
        <v>144</v>
      </c>
      <c r="I261" t="s">
        <v>136</v>
      </c>
      <c r="J261" t="s">
        <v>137</v>
      </c>
      <c r="K261" t="s">
        <v>138</v>
      </c>
      <c r="L261" t="s">
        <v>951</v>
      </c>
      <c r="M261" t="s">
        <v>952</v>
      </c>
      <c r="N261">
        <v>6.5555555000000001E-2</v>
      </c>
      <c r="O261">
        <v>8</v>
      </c>
      <c r="P261">
        <v>2400</v>
      </c>
      <c r="Q261">
        <v>8</v>
      </c>
      <c r="R261">
        <v>67</v>
      </c>
      <c r="S261">
        <v>53</v>
      </c>
      <c r="T261">
        <v>219</v>
      </c>
      <c r="U261">
        <v>10</v>
      </c>
      <c r="V261">
        <v>2</v>
      </c>
      <c r="W261">
        <v>0.33968634292244665</v>
      </c>
      <c r="X261">
        <v>49.409742137560983</v>
      </c>
      <c r="Y261">
        <v>5.9704874834994408</v>
      </c>
      <c r="Z261">
        <v>1.0098582939282306</v>
      </c>
      <c r="AA261">
        <v>33.241117090715669</v>
      </c>
      <c r="AB261">
        <v>9.1667801612760087</v>
      </c>
      <c r="AC261">
        <v>28.206604085950904</v>
      </c>
      <c r="AD261">
        <v>0.35567107254191122</v>
      </c>
      <c r="AE261">
        <v>127.69994666839558</v>
      </c>
    </row>
    <row r="262" spans="1:31" x14ac:dyDescent="0.25">
      <c r="A262">
        <v>2224409</v>
      </c>
      <c r="B262">
        <v>1</v>
      </c>
      <c r="C262" t="s">
        <v>80</v>
      </c>
      <c r="D262" t="s">
        <v>98</v>
      </c>
      <c r="E262" t="s">
        <v>156</v>
      </c>
      <c r="F262" t="s">
        <v>953</v>
      </c>
      <c r="G262" t="s">
        <v>165</v>
      </c>
      <c r="H262" t="s">
        <v>135</v>
      </c>
      <c r="I262" t="s">
        <v>136</v>
      </c>
      <c r="J262" t="s">
        <v>137</v>
      </c>
      <c r="K262" t="s">
        <v>138</v>
      </c>
      <c r="L262" t="s">
        <v>954</v>
      </c>
      <c r="M262" t="s">
        <v>955</v>
      </c>
      <c r="N262">
        <v>1.6572222219999999</v>
      </c>
      <c r="O262">
        <v>0</v>
      </c>
      <c r="P262">
        <v>8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3.7222852764869998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3.7222852764869998</v>
      </c>
    </row>
    <row r="263" spans="1:31" x14ac:dyDescent="0.25">
      <c r="A263">
        <v>2222494</v>
      </c>
      <c r="B263">
        <v>1</v>
      </c>
      <c r="C263" t="s">
        <v>80</v>
      </c>
      <c r="D263" t="s">
        <v>104</v>
      </c>
      <c r="E263" t="s">
        <v>156</v>
      </c>
      <c r="F263" t="s">
        <v>956</v>
      </c>
      <c r="G263" t="s">
        <v>165</v>
      </c>
      <c r="H263" t="s">
        <v>135</v>
      </c>
      <c r="I263" t="s">
        <v>136</v>
      </c>
      <c r="J263" t="s">
        <v>137</v>
      </c>
      <c r="K263" t="s">
        <v>138</v>
      </c>
      <c r="L263" t="s">
        <v>957</v>
      </c>
      <c r="M263" t="s">
        <v>958</v>
      </c>
      <c r="N263">
        <v>1.460555555</v>
      </c>
      <c r="O263">
        <v>0</v>
      </c>
      <c r="P263">
        <v>6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2.3940130510672004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2.3940130510672004</v>
      </c>
    </row>
    <row r="264" spans="1:31" x14ac:dyDescent="0.25">
      <c r="A264">
        <v>2213251</v>
      </c>
      <c r="B264">
        <v>1</v>
      </c>
      <c r="C264" t="s">
        <v>80</v>
      </c>
      <c r="D264" t="s">
        <v>103</v>
      </c>
      <c r="E264" t="s">
        <v>251</v>
      </c>
      <c r="F264" t="s">
        <v>959</v>
      </c>
      <c r="G264" t="s">
        <v>523</v>
      </c>
      <c r="H264" t="s">
        <v>144</v>
      </c>
      <c r="I264" t="s">
        <v>136</v>
      </c>
      <c r="J264" t="s">
        <v>137</v>
      </c>
      <c r="K264" t="s">
        <v>138</v>
      </c>
      <c r="L264" t="s">
        <v>960</v>
      </c>
      <c r="M264" t="s">
        <v>961</v>
      </c>
      <c r="N264">
        <v>1.2791666660000001</v>
      </c>
      <c r="O264">
        <v>1</v>
      </c>
      <c r="P264">
        <v>7</v>
      </c>
      <c r="Q264">
        <v>45</v>
      </c>
      <c r="R264">
        <v>71</v>
      </c>
      <c r="S264">
        <v>14</v>
      </c>
      <c r="T264">
        <v>20</v>
      </c>
      <c r="U264">
        <v>6</v>
      </c>
      <c r="V264">
        <v>0</v>
      </c>
      <c r="W264">
        <v>0</v>
      </c>
      <c r="X264">
        <v>0.94669185153100599</v>
      </c>
      <c r="Y264">
        <v>59.48006600560462</v>
      </c>
      <c r="Z264">
        <v>68.491666608061848</v>
      </c>
      <c r="AA264">
        <v>166.80053546977572</v>
      </c>
      <c r="AB264">
        <v>22.48150312456659</v>
      </c>
      <c r="AC264">
        <v>978.92358977957815</v>
      </c>
      <c r="AD264">
        <v>0</v>
      </c>
      <c r="AE264">
        <v>1297.1240528391179</v>
      </c>
    </row>
    <row r="265" spans="1:31" x14ac:dyDescent="0.25">
      <c r="A265">
        <v>2222056</v>
      </c>
      <c r="B265">
        <v>1</v>
      </c>
      <c r="C265" t="s">
        <v>80</v>
      </c>
      <c r="D265" t="s">
        <v>110</v>
      </c>
      <c r="E265" t="s">
        <v>251</v>
      </c>
      <c r="F265" t="s">
        <v>962</v>
      </c>
      <c r="G265" t="s">
        <v>143</v>
      </c>
      <c r="H265" t="s">
        <v>144</v>
      </c>
      <c r="I265" t="s">
        <v>136</v>
      </c>
      <c r="J265" t="s">
        <v>137</v>
      </c>
      <c r="K265" t="s">
        <v>138</v>
      </c>
      <c r="L265" t="s">
        <v>963</v>
      </c>
      <c r="M265" t="s">
        <v>964</v>
      </c>
      <c r="N265">
        <v>0.53027777700000001</v>
      </c>
      <c r="O265">
        <v>0</v>
      </c>
      <c r="P265">
        <v>2620</v>
      </c>
      <c r="Q265">
        <v>0</v>
      </c>
      <c r="R265">
        <v>0</v>
      </c>
      <c r="S265">
        <v>1</v>
      </c>
      <c r="T265">
        <v>1657</v>
      </c>
      <c r="U265">
        <v>0</v>
      </c>
      <c r="V265">
        <v>0</v>
      </c>
      <c r="W265">
        <v>0</v>
      </c>
      <c r="X265">
        <v>380.63222525531438</v>
      </c>
      <c r="Y265">
        <v>0</v>
      </c>
      <c r="Z265">
        <v>0</v>
      </c>
      <c r="AA265">
        <v>0.77669799721750832</v>
      </c>
      <c r="AB265">
        <v>812.87414562785261</v>
      </c>
      <c r="AC265">
        <v>0</v>
      </c>
      <c r="AD265">
        <v>0</v>
      </c>
      <c r="AE265">
        <v>1194.2830688803845</v>
      </c>
    </row>
    <row r="266" spans="1:31" x14ac:dyDescent="0.25">
      <c r="A266">
        <v>2224509</v>
      </c>
      <c r="B266">
        <v>1</v>
      </c>
      <c r="C266" t="s">
        <v>81</v>
      </c>
      <c r="D266" t="s">
        <v>127</v>
      </c>
      <c r="E266" t="s">
        <v>156</v>
      </c>
      <c r="F266" t="s">
        <v>965</v>
      </c>
      <c r="G266" t="s">
        <v>161</v>
      </c>
      <c r="H266" t="s">
        <v>135</v>
      </c>
      <c r="I266" t="s">
        <v>136</v>
      </c>
      <c r="J266" t="s">
        <v>137</v>
      </c>
      <c r="K266" t="s">
        <v>138</v>
      </c>
      <c r="L266" t="s">
        <v>966</v>
      </c>
      <c r="M266" t="s">
        <v>967</v>
      </c>
      <c r="N266">
        <v>1.1019444439999999</v>
      </c>
      <c r="O266">
        <v>0</v>
      </c>
      <c r="P266">
        <v>10</v>
      </c>
      <c r="Q266">
        <v>0</v>
      </c>
      <c r="R266">
        <v>0</v>
      </c>
      <c r="S266">
        <v>0</v>
      </c>
      <c r="T266">
        <v>3</v>
      </c>
      <c r="U266">
        <v>0</v>
      </c>
      <c r="V266">
        <v>0</v>
      </c>
      <c r="W266">
        <v>0</v>
      </c>
      <c r="X266">
        <v>2.1402682206429269</v>
      </c>
      <c r="Y266">
        <v>0</v>
      </c>
      <c r="Z266">
        <v>0</v>
      </c>
      <c r="AA266">
        <v>0</v>
      </c>
      <c r="AB266">
        <v>1.1787041469988169</v>
      </c>
      <c r="AC266">
        <v>0</v>
      </c>
      <c r="AD266">
        <v>0</v>
      </c>
      <c r="AE266">
        <v>3.3189723676417437</v>
      </c>
    </row>
    <row r="267" spans="1:31" x14ac:dyDescent="0.25">
      <c r="A267">
        <v>2224117</v>
      </c>
      <c r="B267">
        <v>1</v>
      </c>
      <c r="C267" t="s">
        <v>80</v>
      </c>
      <c r="D267" t="s">
        <v>85</v>
      </c>
      <c r="E267" t="s">
        <v>225</v>
      </c>
      <c r="F267" t="s">
        <v>968</v>
      </c>
      <c r="G267" t="s">
        <v>345</v>
      </c>
      <c r="H267" t="s">
        <v>135</v>
      </c>
      <c r="I267" t="s">
        <v>136</v>
      </c>
      <c r="J267" t="s">
        <v>137</v>
      </c>
      <c r="K267" t="s">
        <v>138</v>
      </c>
      <c r="L267" t="s">
        <v>969</v>
      </c>
      <c r="M267" t="s">
        <v>970</v>
      </c>
      <c r="N267">
        <v>4.4369444439999999</v>
      </c>
      <c r="O267">
        <v>0</v>
      </c>
      <c r="P267">
        <v>63</v>
      </c>
      <c r="Q267">
        <v>0</v>
      </c>
      <c r="R267">
        <v>0</v>
      </c>
      <c r="S267">
        <v>0</v>
      </c>
      <c r="T267">
        <v>2</v>
      </c>
      <c r="U267">
        <v>0</v>
      </c>
      <c r="V267">
        <v>0</v>
      </c>
      <c r="W267">
        <v>0</v>
      </c>
      <c r="X267">
        <v>76.65923517442485</v>
      </c>
      <c r="Y267">
        <v>0</v>
      </c>
      <c r="Z267">
        <v>0</v>
      </c>
      <c r="AA267">
        <v>0</v>
      </c>
      <c r="AB267">
        <v>1.6643559478959471</v>
      </c>
      <c r="AC267">
        <v>0</v>
      </c>
      <c r="AD267">
        <v>0</v>
      </c>
      <c r="AE267">
        <v>78.323591122320792</v>
      </c>
    </row>
    <row r="268" spans="1:31" x14ac:dyDescent="0.25">
      <c r="A268">
        <v>2213297</v>
      </c>
      <c r="B268">
        <v>1</v>
      </c>
      <c r="C268" t="s">
        <v>81</v>
      </c>
      <c r="D268" t="s">
        <v>117</v>
      </c>
      <c r="E268" t="s">
        <v>225</v>
      </c>
      <c r="F268" t="s">
        <v>971</v>
      </c>
      <c r="G268" t="s">
        <v>600</v>
      </c>
      <c r="H268" t="s">
        <v>135</v>
      </c>
      <c r="I268" t="s">
        <v>136</v>
      </c>
      <c r="J268" t="s">
        <v>137</v>
      </c>
      <c r="K268" t="s">
        <v>138</v>
      </c>
      <c r="L268" t="s">
        <v>972</v>
      </c>
      <c r="M268" t="s">
        <v>973</v>
      </c>
      <c r="N268">
        <v>1.6258333330000001</v>
      </c>
      <c r="O268">
        <v>0</v>
      </c>
      <c r="P268">
        <v>36</v>
      </c>
      <c r="Q268">
        <v>0</v>
      </c>
      <c r="R268">
        <v>0</v>
      </c>
      <c r="S268">
        <v>0</v>
      </c>
      <c r="T268">
        <v>1</v>
      </c>
      <c r="U268">
        <v>0</v>
      </c>
      <c r="V268">
        <v>0</v>
      </c>
      <c r="W268">
        <v>0</v>
      </c>
      <c r="X268">
        <v>15.289263347271975</v>
      </c>
      <c r="Y268">
        <v>0</v>
      </c>
      <c r="Z268">
        <v>0</v>
      </c>
      <c r="AA268">
        <v>0</v>
      </c>
      <c r="AB268">
        <v>1.6277255468199416</v>
      </c>
      <c r="AC268">
        <v>0</v>
      </c>
      <c r="AD268">
        <v>0</v>
      </c>
      <c r="AE268">
        <v>16.916988894091915</v>
      </c>
    </row>
    <row r="269" spans="1:31" x14ac:dyDescent="0.25">
      <c r="A269">
        <v>2222102</v>
      </c>
      <c r="B269">
        <v>1</v>
      </c>
      <c r="C269" t="s">
        <v>80</v>
      </c>
      <c r="D269" t="s">
        <v>101</v>
      </c>
      <c r="E269" t="s">
        <v>225</v>
      </c>
      <c r="F269" t="s">
        <v>974</v>
      </c>
      <c r="G269" t="s">
        <v>134</v>
      </c>
      <c r="H269" t="s">
        <v>135</v>
      </c>
      <c r="I269" t="s">
        <v>136</v>
      </c>
      <c r="J269" t="s">
        <v>137</v>
      </c>
      <c r="K269" t="s">
        <v>138</v>
      </c>
      <c r="L269" t="s">
        <v>975</v>
      </c>
      <c r="M269" t="s">
        <v>976</v>
      </c>
      <c r="N269">
        <v>1.845</v>
      </c>
      <c r="O269">
        <v>0</v>
      </c>
      <c r="P269">
        <v>17</v>
      </c>
      <c r="Q269">
        <v>0</v>
      </c>
      <c r="R269">
        <v>0</v>
      </c>
      <c r="S269">
        <v>0</v>
      </c>
      <c r="T269">
        <v>10</v>
      </c>
      <c r="U269">
        <v>0</v>
      </c>
      <c r="V269">
        <v>0</v>
      </c>
      <c r="W269">
        <v>0</v>
      </c>
      <c r="X269">
        <v>22.743129504865966</v>
      </c>
      <c r="Y269">
        <v>0</v>
      </c>
      <c r="Z269">
        <v>0</v>
      </c>
      <c r="AA269">
        <v>0</v>
      </c>
      <c r="AB269">
        <v>29.406078242297923</v>
      </c>
      <c r="AC269">
        <v>0</v>
      </c>
      <c r="AD269">
        <v>0</v>
      </c>
      <c r="AE269">
        <v>52.149207747163885</v>
      </c>
    </row>
    <row r="270" spans="1:31" x14ac:dyDescent="0.25">
      <c r="A270">
        <v>2222643</v>
      </c>
      <c r="B270">
        <v>1</v>
      </c>
      <c r="C270" t="s">
        <v>80</v>
      </c>
      <c r="D270" t="s">
        <v>92</v>
      </c>
      <c r="E270" t="s">
        <v>156</v>
      </c>
      <c r="F270" t="s">
        <v>977</v>
      </c>
      <c r="G270" t="s">
        <v>161</v>
      </c>
      <c r="H270" t="s">
        <v>135</v>
      </c>
      <c r="I270" t="s">
        <v>136</v>
      </c>
      <c r="J270" t="s">
        <v>137</v>
      </c>
      <c r="K270" t="s">
        <v>138</v>
      </c>
      <c r="L270" t="s">
        <v>978</v>
      </c>
      <c r="M270" t="s">
        <v>979</v>
      </c>
      <c r="N270">
        <v>1.481944444</v>
      </c>
      <c r="O270">
        <v>0</v>
      </c>
      <c r="P270">
        <v>1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0.39466008906078054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0.39466008906078054</v>
      </c>
    </row>
    <row r="271" spans="1:31" x14ac:dyDescent="0.25">
      <c r="A271">
        <v>2218252</v>
      </c>
      <c r="B271">
        <v>1</v>
      </c>
      <c r="C271" t="s">
        <v>80</v>
      </c>
      <c r="D271" t="s">
        <v>108</v>
      </c>
      <c r="E271" t="s">
        <v>132</v>
      </c>
      <c r="F271" t="s">
        <v>980</v>
      </c>
      <c r="G271" t="s">
        <v>176</v>
      </c>
      <c r="H271" t="s">
        <v>135</v>
      </c>
      <c r="I271" t="s">
        <v>136</v>
      </c>
      <c r="J271" t="s">
        <v>137</v>
      </c>
      <c r="K271" t="s">
        <v>138</v>
      </c>
      <c r="L271" t="s">
        <v>981</v>
      </c>
      <c r="M271" t="s">
        <v>982</v>
      </c>
      <c r="N271">
        <v>2.2052777770000001</v>
      </c>
      <c r="O271">
        <v>0</v>
      </c>
      <c r="P271">
        <v>26</v>
      </c>
      <c r="Q271">
        <v>0</v>
      </c>
      <c r="R271">
        <v>7</v>
      </c>
      <c r="S271">
        <v>0</v>
      </c>
      <c r="T271">
        <v>5</v>
      </c>
      <c r="U271">
        <v>0</v>
      </c>
      <c r="V271">
        <v>0</v>
      </c>
      <c r="W271">
        <v>0</v>
      </c>
      <c r="X271">
        <v>12.256632080202058</v>
      </c>
      <c r="Y271">
        <v>0</v>
      </c>
      <c r="Z271">
        <v>3.1466217161271839</v>
      </c>
      <c r="AA271">
        <v>0</v>
      </c>
      <c r="AB271">
        <v>9.1034674686558503</v>
      </c>
      <c r="AC271">
        <v>0</v>
      </c>
      <c r="AD271">
        <v>0</v>
      </c>
      <c r="AE271">
        <v>24.506721264985092</v>
      </c>
    </row>
    <row r="272" spans="1:31" x14ac:dyDescent="0.25">
      <c r="A272">
        <v>2218418</v>
      </c>
      <c r="B272">
        <v>1</v>
      </c>
      <c r="C272" t="s">
        <v>80</v>
      </c>
      <c r="D272" t="s">
        <v>92</v>
      </c>
      <c r="E272" t="s">
        <v>151</v>
      </c>
      <c r="F272" t="s">
        <v>983</v>
      </c>
      <c r="G272" t="s">
        <v>213</v>
      </c>
      <c r="H272" t="s">
        <v>135</v>
      </c>
      <c r="I272" t="s">
        <v>136</v>
      </c>
      <c r="J272" t="s">
        <v>137</v>
      </c>
      <c r="K272" t="s">
        <v>138</v>
      </c>
      <c r="L272" t="s">
        <v>984</v>
      </c>
      <c r="M272" t="s">
        <v>985</v>
      </c>
      <c r="N272">
        <v>1.6716666659999999</v>
      </c>
      <c r="O272">
        <v>0</v>
      </c>
      <c r="P272">
        <v>21</v>
      </c>
      <c r="Q272">
        <v>0</v>
      </c>
      <c r="R272">
        <v>0</v>
      </c>
      <c r="S272">
        <v>0</v>
      </c>
      <c r="T272">
        <v>2</v>
      </c>
      <c r="U272">
        <v>0</v>
      </c>
      <c r="V272">
        <v>0</v>
      </c>
      <c r="W272">
        <v>0</v>
      </c>
      <c r="X272">
        <v>37.553802940539519</v>
      </c>
      <c r="Y272">
        <v>0</v>
      </c>
      <c r="Z272">
        <v>0</v>
      </c>
      <c r="AA272">
        <v>0</v>
      </c>
      <c r="AB272">
        <v>7.5973282975095167</v>
      </c>
      <c r="AC272">
        <v>0</v>
      </c>
      <c r="AD272">
        <v>0</v>
      </c>
      <c r="AE272">
        <v>45.151131238049032</v>
      </c>
    </row>
    <row r="273" spans="1:31" x14ac:dyDescent="0.25">
      <c r="A273">
        <v>2226908</v>
      </c>
      <c r="B273">
        <v>1</v>
      </c>
      <c r="C273" t="s">
        <v>81</v>
      </c>
      <c r="D273" t="s">
        <v>122</v>
      </c>
      <c r="E273" t="s">
        <v>147</v>
      </c>
      <c r="F273" t="s">
        <v>986</v>
      </c>
      <c r="G273" t="s">
        <v>143</v>
      </c>
      <c r="H273" t="s">
        <v>144</v>
      </c>
      <c r="I273" t="s">
        <v>136</v>
      </c>
      <c r="J273" t="s">
        <v>137</v>
      </c>
      <c r="K273" t="s">
        <v>138</v>
      </c>
      <c r="L273" t="s">
        <v>987</v>
      </c>
      <c r="M273" t="s">
        <v>988</v>
      </c>
      <c r="N273">
        <v>0.56777777699999998</v>
      </c>
      <c r="O273">
        <v>3</v>
      </c>
      <c r="P273">
        <v>110</v>
      </c>
      <c r="Q273">
        <v>12</v>
      </c>
      <c r="R273">
        <v>0</v>
      </c>
      <c r="S273">
        <v>8</v>
      </c>
      <c r="T273">
        <v>4</v>
      </c>
      <c r="U273">
        <v>2</v>
      </c>
      <c r="V273">
        <v>0</v>
      </c>
      <c r="W273">
        <v>0.19330815073677726</v>
      </c>
      <c r="X273">
        <v>7.1883637451004123</v>
      </c>
      <c r="Y273">
        <v>5.1296181532230989</v>
      </c>
      <c r="Z273">
        <v>0</v>
      </c>
      <c r="AA273">
        <v>30.921326370443524</v>
      </c>
      <c r="AB273">
        <v>1.0932561035549997</v>
      </c>
      <c r="AC273">
        <v>103.58985802423922</v>
      </c>
      <c r="AD273">
        <v>0</v>
      </c>
      <c r="AE273">
        <v>148.11573054729803</v>
      </c>
    </row>
    <row r="274" spans="1:31" x14ac:dyDescent="0.25">
      <c r="A274">
        <v>2228070</v>
      </c>
      <c r="B274">
        <v>1</v>
      </c>
      <c r="C274" t="s">
        <v>80</v>
      </c>
      <c r="D274" t="s">
        <v>100</v>
      </c>
      <c r="E274" t="s">
        <v>198</v>
      </c>
      <c r="F274" t="s">
        <v>989</v>
      </c>
      <c r="G274" t="s">
        <v>405</v>
      </c>
      <c r="H274" t="s">
        <v>144</v>
      </c>
      <c r="I274" t="s">
        <v>136</v>
      </c>
      <c r="J274" t="s">
        <v>137</v>
      </c>
      <c r="K274" t="s">
        <v>234</v>
      </c>
      <c r="L274" t="s">
        <v>990</v>
      </c>
      <c r="M274" t="s">
        <v>991</v>
      </c>
      <c r="N274">
        <v>0.76638888800000005</v>
      </c>
      <c r="O274">
        <v>2</v>
      </c>
      <c r="P274">
        <v>440</v>
      </c>
      <c r="Q274">
        <v>10</v>
      </c>
      <c r="R274">
        <v>102</v>
      </c>
      <c r="S274">
        <v>3</v>
      </c>
      <c r="T274">
        <v>70</v>
      </c>
      <c r="U274">
        <v>1</v>
      </c>
      <c r="V274">
        <v>0</v>
      </c>
      <c r="W274">
        <v>0.27850269902957892</v>
      </c>
      <c r="X274">
        <v>93.337034596523708</v>
      </c>
      <c r="Y274">
        <v>4.0552782006041319</v>
      </c>
      <c r="Z274">
        <v>27.342055073993066</v>
      </c>
      <c r="AA274">
        <v>5.7413230502380168</v>
      </c>
      <c r="AB274">
        <v>27.750072606620293</v>
      </c>
      <c r="AC274">
        <v>142.62128688115902</v>
      </c>
      <c r="AD274">
        <v>0</v>
      </c>
      <c r="AE274">
        <v>301.12555310816776</v>
      </c>
    </row>
    <row r="275" spans="1:31" x14ac:dyDescent="0.25">
      <c r="A275">
        <v>2223968</v>
      </c>
      <c r="B275">
        <v>1</v>
      </c>
      <c r="C275" t="s">
        <v>80</v>
      </c>
      <c r="D275" t="s">
        <v>92</v>
      </c>
      <c r="E275" t="s">
        <v>156</v>
      </c>
      <c r="F275" t="s">
        <v>992</v>
      </c>
      <c r="G275" t="s">
        <v>161</v>
      </c>
      <c r="H275" t="s">
        <v>135</v>
      </c>
      <c r="I275" t="s">
        <v>136</v>
      </c>
      <c r="J275" t="s">
        <v>137</v>
      </c>
      <c r="K275" t="s">
        <v>138</v>
      </c>
      <c r="L275" t="s">
        <v>993</v>
      </c>
      <c r="M275" t="s">
        <v>994</v>
      </c>
      <c r="N275">
        <v>2.7772222219999998</v>
      </c>
      <c r="O275">
        <v>0</v>
      </c>
      <c r="P275">
        <v>1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0.17608969005405556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0.17608969005405556</v>
      </c>
    </row>
    <row r="276" spans="1:31" x14ac:dyDescent="0.25">
      <c r="A276">
        <v>2228923</v>
      </c>
      <c r="B276">
        <v>1</v>
      </c>
      <c r="C276" t="s">
        <v>80</v>
      </c>
      <c r="D276" t="s">
        <v>85</v>
      </c>
      <c r="E276" t="s">
        <v>151</v>
      </c>
      <c r="F276" t="s">
        <v>995</v>
      </c>
      <c r="G276" t="s">
        <v>134</v>
      </c>
      <c r="H276" t="s">
        <v>135</v>
      </c>
      <c r="I276" t="s">
        <v>136</v>
      </c>
      <c r="J276" t="s">
        <v>137</v>
      </c>
      <c r="K276" t="s">
        <v>138</v>
      </c>
      <c r="L276" t="s">
        <v>996</v>
      </c>
      <c r="M276" t="s">
        <v>997</v>
      </c>
      <c r="N276">
        <v>0.47138888800000001</v>
      </c>
      <c r="O276">
        <v>0</v>
      </c>
      <c r="P276">
        <v>27</v>
      </c>
      <c r="Q276">
        <v>0</v>
      </c>
      <c r="R276">
        <v>0</v>
      </c>
      <c r="S276">
        <v>0</v>
      </c>
      <c r="T276">
        <v>3</v>
      </c>
      <c r="U276">
        <v>0</v>
      </c>
      <c r="V276">
        <v>0</v>
      </c>
      <c r="W276">
        <v>0</v>
      </c>
      <c r="X276">
        <v>3.2667368893151196</v>
      </c>
      <c r="Y276">
        <v>0</v>
      </c>
      <c r="Z276">
        <v>0</v>
      </c>
      <c r="AA276">
        <v>0</v>
      </c>
      <c r="AB276">
        <v>2.1534395268379201</v>
      </c>
      <c r="AC276">
        <v>0</v>
      </c>
      <c r="AD276">
        <v>0</v>
      </c>
      <c r="AE276">
        <v>5.4201764161530397</v>
      </c>
    </row>
    <row r="277" spans="1:31" x14ac:dyDescent="0.25">
      <c r="A277">
        <v>2221976</v>
      </c>
      <c r="B277">
        <v>1</v>
      </c>
      <c r="C277" t="s">
        <v>81</v>
      </c>
      <c r="D277" t="s">
        <v>112</v>
      </c>
      <c r="E277" t="s">
        <v>147</v>
      </c>
      <c r="F277" t="s">
        <v>998</v>
      </c>
      <c r="G277" t="s">
        <v>143</v>
      </c>
      <c r="H277" t="s">
        <v>144</v>
      </c>
      <c r="I277" t="s">
        <v>451</v>
      </c>
      <c r="J277" t="s">
        <v>137</v>
      </c>
      <c r="K277" t="s">
        <v>138</v>
      </c>
      <c r="L277" t="s">
        <v>999</v>
      </c>
      <c r="M277" t="s">
        <v>1000</v>
      </c>
      <c r="N277">
        <v>4.9444443999999997E-2</v>
      </c>
      <c r="O277">
        <v>14</v>
      </c>
      <c r="P277">
        <v>8771</v>
      </c>
      <c r="Q277">
        <v>426</v>
      </c>
      <c r="R277">
        <v>1910</v>
      </c>
      <c r="S277">
        <v>93</v>
      </c>
      <c r="T277">
        <v>864</v>
      </c>
      <c r="U277">
        <v>12</v>
      </c>
      <c r="V277">
        <v>3</v>
      </c>
      <c r="W277">
        <v>9.0856350058573343E-2</v>
      </c>
      <c r="X277">
        <v>69.755174145627265</v>
      </c>
      <c r="Y277">
        <v>8.661660639596402</v>
      </c>
      <c r="Z277">
        <v>13.003704433045337</v>
      </c>
      <c r="AA277">
        <v>22.739973090400515</v>
      </c>
      <c r="AB277">
        <v>21.451071390539369</v>
      </c>
      <c r="AC277">
        <v>41.271947510602956</v>
      </c>
      <c r="AD277">
        <v>9.8919882582894019</v>
      </c>
      <c r="AE277">
        <v>186.86637581815984</v>
      </c>
    </row>
    <row r="278" spans="1:31" x14ac:dyDescent="0.25">
      <c r="A278">
        <v>2215312</v>
      </c>
      <c r="B278">
        <v>1</v>
      </c>
      <c r="C278" t="s">
        <v>80</v>
      </c>
      <c r="D278" t="s">
        <v>110</v>
      </c>
      <c r="E278" t="s">
        <v>147</v>
      </c>
      <c r="F278" t="s">
        <v>1001</v>
      </c>
      <c r="G278" t="s">
        <v>143</v>
      </c>
      <c r="H278" t="s">
        <v>144</v>
      </c>
      <c r="I278" t="s">
        <v>136</v>
      </c>
      <c r="J278" t="s">
        <v>137</v>
      </c>
      <c r="K278" t="s">
        <v>138</v>
      </c>
      <c r="L278" t="s">
        <v>1002</v>
      </c>
      <c r="M278" t="s">
        <v>1003</v>
      </c>
      <c r="N278">
        <v>0.67611111099999999</v>
      </c>
      <c r="O278">
        <v>0</v>
      </c>
      <c r="P278">
        <v>1175</v>
      </c>
      <c r="Q278">
        <v>0</v>
      </c>
      <c r="R278">
        <v>0</v>
      </c>
      <c r="S278">
        <v>0</v>
      </c>
      <c r="T278">
        <v>100</v>
      </c>
      <c r="U278">
        <v>0</v>
      </c>
      <c r="V278">
        <v>0</v>
      </c>
      <c r="W278">
        <v>0</v>
      </c>
      <c r="X278">
        <v>234.13407343068565</v>
      </c>
      <c r="Y278">
        <v>0</v>
      </c>
      <c r="Z278">
        <v>0</v>
      </c>
      <c r="AA278">
        <v>0</v>
      </c>
      <c r="AB278">
        <v>32.002513288762273</v>
      </c>
      <c r="AC278">
        <v>0</v>
      </c>
      <c r="AD278">
        <v>0</v>
      </c>
      <c r="AE278">
        <v>266.13658671944791</v>
      </c>
    </row>
    <row r="279" spans="1:31" x14ac:dyDescent="0.25">
      <c r="A279">
        <v>2221123</v>
      </c>
      <c r="B279">
        <v>1</v>
      </c>
      <c r="C279" t="s">
        <v>80</v>
      </c>
      <c r="D279" t="s">
        <v>97</v>
      </c>
      <c r="E279" t="s">
        <v>151</v>
      </c>
      <c r="F279" t="s">
        <v>1004</v>
      </c>
      <c r="G279" t="s">
        <v>213</v>
      </c>
      <c r="H279" t="s">
        <v>135</v>
      </c>
      <c r="I279" t="s">
        <v>136</v>
      </c>
      <c r="J279" t="s">
        <v>137</v>
      </c>
      <c r="K279" t="s">
        <v>138</v>
      </c>
      <c r="L279" t="s">
        <v>1005</v>
      </c>
      <c r="M279" t="s">
        <v>1006</v>
      </c>
      <c r="N279">
        <v>0.77555555499999995</v>
      </c>
      <c r="O279">
        <v>0</v>
      </c>
      <c r="P279">
        <v>177</v>
      </c>
      <c r="Q279">
        <v>0</v>
      </c>
      <c r="R279">
        <v>0</v>
      </c>
      <c r="S279">
        <v>0</v>
      </c>
      <c r="T279">
        <v>6</v>
      </c>
      <c r="U279">
        <v>0</v>
      </c>
      <c r="V279">
        <v>0</v>
      </c>
      <c r="W279">
        <v>0</v>
      </c>
      <c r="X279">
        <v>60.962138564232902</v>
      </c>
      <c r="Y279">
        <v>0</v>
      </c>
      <c r="Z279">
        <v>0</v>
      </c>
      <c r="AA279">
        <v>0</v>
      </c>
      <c r="AB279">
        <v>2.7863853790502215</v>
      </c>
      <c r="AC279">
        <v>0</v>
      </c>
      <c r="AD279">
        <v>0</v>
      </c>
      <c r="AE279">
        <v>63.748523943283125</v>
      </c>
    </row>
    <row r="280" spans="1:31" x14ac:dyDescent="0.25">
      <c r="A280">
        <v>2228946</v>
      </c>
      <c r="B280">
        <v>1</v>
      </c>
      <c r="C280" t="s">
        <v>80</v>
      </c>
      <c r="D280" t="s">
        <v>82</v>
      </c>
      <c r="E280" t="s">
        <v>225</v>
      </c>
      <c r="F280" t="s">
        <v>1007</v>
      </c>
      <c r="G280" t="s">
        <v>600</v>
      </c>
      <c r="H280" t="s">
        <v>135</v>
      </c>
      <c r="I280" t="s">
        <v>136</v>
      </c>
      <c r="J280" t="s">
        <v>137</v>
      </c>
      <c r="K280" t="s">
        <v>138</v>
      </c>
      <c r="L280" t="s">
        <v>1008</v>
      </c>
      <c r="M280" t="s">
        <v>1009</v>
      </c>
      <c r="N280">
        <v>2.7705555550000001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19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46.903188159723207</v>
      </c>
      <c r="AC280">
        <v>0</v>
      </c>
      <c r="AD280">
        <v>0</v>
      </c>
      <c r="AE280">
        <v>46.903188159723207</v>
      </c>
    </row>
    <row r="281" spans="1:31" x14ac:dyDescent="0.25">
      <c r="A281">
        <v>2219626</v>
      </c>
      <c r="B281">
        <v>1</v>
      </c>
      <c r="C281" t="s">
        <v>81</v>
      </c>
      <c r="D281" t="s">
        <v>116</v>
      </c>
      <c r="E281" t="s">
        <v>198</v>
      </c>
      <c r="F281" t="s">
        <v>1010</v>
      </c>
      <c r="G281" t="s">
        <v>143</v>
      </c>
      <c r="H281" t="s">
        <v>144</v>
      </c>
      <c r="I281" t="s">
        <v>136</v>
      </c>
      <c r="J281" t="s">
        <v>137</v>
      </c>
      <c r="K281" t="s">
        <v>138</v>
      </c>
      <c r="L281" t="s">
        <v>1011</v>
      </c>
      <c r="M281" t="s">
        <v>1012</v>
      </c>
      <c r="N281">
        <v>0.72722222199999997</v>
      </c>
      <c r="O281">
        <v>0</v>
      </c>
      <c r="P281">
        <v>722</v>
      </c>
      <c r="Q281">
        <v>0</v>
      </c>
      <c r="R281">
        <v>70</v>
      </c>
      <c r="S281">
        <v>2</v>
      </c>
      <c r="T281">
        <v>94</v>
      </c>
      <c r="U281">
        <v>0</v>
      </c>
      <c r="V281">
        <v>0</v>
      </c>
      <c r="W281">
        <v>0</v>
      </c>
      <c r="X281">
        <v>85.374662504977465</v>
      </c>
      <c r="Y281">
        <v>0</v>
      </c>
      <c r="Z281">
        <v>5.24770520177898</v>
      </c>
      <c r="AA281">
        <v>3.4307153552985619</v>
      </c>
      <c r="AB281">
        <v>41.227298133974251</v>
      </c>
      <c r="AC281">
        <v>0</v>
      </c>
      <c r="AD281">
        <v>0</v>
      </c>
      <c r="AE281">
        <v>135.28038119602925</v>
      </c>
    </row>
    <row r="282" spans="1:31" x14ac:dyDescent="0.25">
      <c r="A282">
        <v>2228282</v>
      </c>
      <c r="B282">
        <v>1</v>
      </c>
      <c r="C282" t="s">
        <v>80</v>
      </c>
      <c r="D282" t="s">
        <v>88</v>
      </c>
      <c r="E282" t="s">
        <v>225</v>
      </c>
      <c r="F282" t="s">
        <v>1013</v>
      </c>
      <c r="G282" t="s">
        <v>345</v>
      </c>
      <c r="H282" t="s">
        <v>135</v>
      </c>
      <c r="I282" t="s">
        <v>136</v>
      </c>
      <c r="J282" t="s">
        <v>137</v>
      </c>
      <c r="K282" t="s">
        <v>138</v>
      </c>
      <c r="L282" t="s">
        <v>1014</v>
      </c>
      <c r="M282" t="s">
        <v>1015</v>
      </c>
      <c r="N282">
        <v>1.610833333</v>
      </c>
      <c r="O282">
        <v>0</v>
      </c>
      <c r="P282">
        <v>19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8.3167832769270529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8.3167832769270529</v>
      </c>
    </row>
    <row r="283" spans="1:31" x14ac:dyDescent="0.25">
      <c r="A283">
        <v>2214645</v>
      </c>
      <c r="B283">
        <v>1</v>
      </c>
      <c r="C283" t="s">
        <v>80</v>
      </c>
      <c r="D283" t="s">
        <v>90</v>
      </c>
      <c r="E283" t="s">
        <v>156</v>
      </c>
      <c r="F283" t="s">
        <v>1016</v>
      </c>
      <c r="G283" t="s">
        <v>165</v>
      </c>
      <c r="H283" t="s">
        <v>135</v>
      </c>
      <c r="I283" t="s">
        <v>136</v>
      </c>
      <c r="J283" t="s">
        <v>137</v>
      </c>
      <c r="K283" t="s">
        <v>138</v>
      </c>
      <c r="L283" t="s">
        <v>1017</v>
      </c>
      <c r="M283" t="s">
        <v>1018</v>
      </c>
      <c r="N283">
        <v>2.6349999999999998</v>
      </c>
      <c r="O283">
        <v>0</v>
      </c>
      <c r="P283">
        <v>13</v>
      </c>
      <c r="Q283">
        <v>0</v>
      </c>
      <c r="R283">
        <v>0</v>
      </c>
      <c r="S283">
        <v>0</v>
      </c>
      <c r="T283">
        <v>1</v>
      </c>
      <c r="U283">
        <v>0</v>
      </c>
      <c r="V283">
        <v>0</v>
      </c>
      <c r="W283">
        <v>0</v>
      </c>
      <c r="X283">
        <v>6.8681138442888026</v>
      </c>
      <c r="Y283">
        <v>0</v>
      </c>
      <c r="Z283">
        <v>0</v>
      </c>
      <c r="AA283">
        <v>0</v>
      </c>
      <c r="AB283">
        <v>2.2684109831826005</v>
      </c>
      <c r="AC283">
        <v>0</v>
      </c>
      <c r="AD283">
        <v>0</v>
      </c>
      <c r="AE283">
        <v>9.136524827471403</v>
      </c>
    </row>
    <row r="284" spans="1:31" x14ac:dyDescent="0.25">
      <c r="A284">
        <v>2221100</v>
      </c>
      <c r="B284">
        <v>1</v>
      </c>
      <c r="C284" t="s">
        <v>81</v>
      </c>
      <c r="D284" t="s">
        <v>122</v>
      </c>
      <c r="E284" t="s">
        <v>156</v>
      </c>
      <c r="F284" t="s">
        <v>1019</v>
      </c>
      <c r="G284" t="s">
        <v>165</v>
      </c>
      <c r="H284" t="s">
        <v>135</v>
      </c>
      <c r="I284" t="s">
        <v>136</v>
      </c>
      <c r="J284" t="s">
        <v>137</v>
      </c>
      <c r="K284" t="s">
        <v>138</v>
      </c>
      <c r="L284" t="s">
        <v>1020</v>
      </c>
      <c r="M284" t="s">
        <v>1021</v>
      </c>
      <c r="N284">
        <v>2.244722222</v>
      </c>
      <c r="O284">
        <v>0</v>
      </c>
      <c r="P284">
        <v>2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2.0010738499491483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2.0010738499491483</v>
      </c>
    </row>
    <row r="285" spans="1:31" x14ac:dyDescent="0.25">
      <c r="A285">
        <v>2213440</v>
      </c>
      <c r="B285">
        <v>1</v>
      </c>
      <c r="C285" t="s">
        <v>80</v>
      </c>
      <c r="D285" t="s">
        <v>95</v>
      </c>
      <c r="E285" t="s">
        <v>156</v>
      </c>
      <c r="F285" t="s">
        <v>1022</v>
      </c>
      <c r="G285" t="s">
        <v>161</v>
      </c>
      <c r="H285" t="s">
        <v>135</v>
      </c>
      <c r="I285" t="s">
        <v>136</v>
      </c>
      <c r="J285" t="s">
        <v>137</v>
      </c>
      <c r="K285" t="s">
        <v>138</v>
      </c>
      <c r="L285" t="s">
        <v>1023</v>
      </c>
      <c r="M285" t="s">
        <v>1024</v>
      </c>
      <c r="N285">
        <v>1.511111111</v>
      </c>
      <c r="O285">
        <v>0</v>
      </c>
      <c r="P285">
        <v>1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0.43770303899493057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0.43770303899493057</v>
      </c>
    </row>
    <row r="286" spans="1:31" x14ac:dyDescent="0.25">
      <c r="A286">
        <v>2219059</v>
      </c>
      <c r="B286">
        <v>1</v>
      </c>
      <c r="C286" t="s">
        <v>81</v>
      </c>
      <c r="D286" t="s">
        <v>120</v>
      </c>
      <c r="E286" t="s">
        <v>198</v>
      </c>
      <c r="F286" t="s">
        <v>1025</v>
      </c>
      <c r="G286" t="s">
        <v>143</v>
      </c>
      <c r="H286" t="s">
        <v>144</v>
      </c>
      <c r="I286" t="s">
        <v>136</v>
      </c>
      <c r="J286" t="s">
        <v>137</v>
      </c>
      <c r="K286" t="s">
        <v>138</v>
      </c>
      <c r="L286" t="s">
        <v>1026</v>
      </c>
      <c r="M286" t="s">
        <v>1027</v>
      </c>
      <c r="N286">
        <v>3.8369444439999998</v>
      </c>
      <c r="O286">
        <v>0</v>
      </c>
      <c r="P286">
        <v>597</v>
      </c>
      <c r="Q286">
        <v>2</v>
      </c>
      <c r="R286">
        <v>30</v>
      </c>
      <c r="S286">
        <v>2</v>
      </c>
      <c r="T286">
        <v>40</v>
      </c>
      <c r="U286">
        <v>1</v>
      </c>
      <c r="V286">
        <v>0</v>
      </c>
      <c r="W286">
        <v>0</v>
      </c>
      <c r="X286">
        <v>418.14275828598778</v>
      </c>
      <c r="Y286">
        <v>17.953450960667446</v>
      </c>
      <c r="Z286">
        <v>27.396989051993209</v>
      </c>
      <c r="AA286">
        <v>24.441846396015826</v>
      </c>
      <c r="AB286">
        <v>49.610005557631524</v>
      </c>
      <c r="AC286">
        <v>47.512653616811178</v>
      </c>
      <c r="AD286">
        <v>0</v>
      </c>
      <c r="AE286">
        <v>585.05770386910694</v>
      </c>
    </row>
    <row r="287" spans="1:31" x14ac:dyDescent="0.25">
      <c r="A287">
        <v>2221641</v>
      </c>
      <c r="B287">
        <v>1</v>
      </c>
      <c r="C287" t="s">
        <v>80</v>
      </c>
      <c r="D287" t="s">
        <v>98</v>
      </c>
      <c r="E287" t="s">
        <v>156</v>
      </c>
      <c r="F287" t="s">
        <v>1028</v>
      </c>
      <c r="G287" t="s">
        <v>161</v>
      </c>
      <c r="H287" t="s">
        <v>135</v>
      </c>
      <c r="I287" t="s">
        <v>136</v>
      </c>
      <c r="J287" t="s">
        <v>137</v>
      </c>
      <c r="K287" t="s">
        <v>138</v>
      </c>
      <c r="L287" t="s">
        <v>1029</v>
      </c>
      <c r="M287" t="s">
        <v>1030</v>
      </c>
      <c r="N287">
        <v>2.9138888879999998</v>
      </c>
      <c r="O287">
        <v>0</v>
      </c>
      <c r="P287">
        <v>9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13.277042993226624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13.277042993226624</v>
      </c>
    </row>
    <row r="288" spans="1:31" x14ac:dyDescent="0.25">
      <c r="A288">
        <v>2217350</v>
      </c>
      <c r="B288">
        <v>1</v>
      </c>
      <c r="C288" t="s">
        <v>81</v>
      </c>
      <c r="D288" t="s">
        <v>127</v>
      </c>
      <c r="E288" t="s">
        <v>132</v>
      </c>
      <c r="F288" t="s">
        <v>1031</v>
      </c>
      <c r="G288" t="s">
        <v>176</v>
      </c>
      <c r="H288" t="s">
        <v>135</v>
      </c>
      <c r="I288" t="s">
        <v>136</v>
      </c>
      <c r="J288" t="s">
        <v>137</v>
      </c>
      <c r="K288" t="s">
        <v>138</v>
      </c>
      <c r="L288" t="s">
        <v>1032</v>
      </c>
      <c r="M288" t="s">
        <v>1033</v>
      </c>
      <c r="N288">
        <v>2.9505555550000002</v>
      </c>
      <c r="O288">
        <v>0</v>
      </c>
      <c r="P288">
        <v>68</v>
      </c>
      <c r="Q288">
        <v>0</v>
      </c>
      <c r="R288">
        <v>15</v>
      </c>
      <c r="S288">
        <v>0</v>
      </c>
      <c r="T288">
        <v>8</v>
      </c>
      <c r="U288">
        <v>0</v>
      </c>
      <c r="V288">
        <v>1</v>
      </c>
      <c r="W288">
        <v>0</v>
      </c>
      <c r="X288">
        <v>37.517490683452451</v>
      </c>
      <c r="Y288">
        <v>0</v>
      </c>
      <c r="Z288">
        <v>7.6924342216546666</v>
      </c>
      <c r="AA288">
        <v>0</v>
      </c>
      <c r="AB288">
        <v>26.795421619690032</v>
      </c>
      <c r="AC288">
        <v>0</v>
      </c>
      <c r="AD288">
        <v>3.0577169803588804</v>
      </c>
      <c r="AE288">
        <v>75.063063505156023</v>
      </c>
    </row>
    <row r="289" spans="1:31" x14ac:dyDescent="0.25">
      <c r="A289">
        <v>2223350</v>
      </c>
      <c r="B289">
        <v>1</v>
      </c>
      <c r="C289" t="s">
        <v>81</v>
      </c>
      <c r="D289" t="s">
        <v>125</v>
      </c>
      <c r="E289" t="s">
        <v>156</v>
      </c>
      <c r="F289" t="s">
        <v>1034</v>
      </c>
      <c r="G289" t="s">
        <v>161</v>
      </c>
      <c r="H289" t="s">
        <v>135</v>
      </c>
      <c r="I289" t="s">
        <v>136</v>
      </c>
      <c r="J289" t="s">
        <v>137</v>
      </c>
      <c r="K289" t="s">
        <v>138</v>
      </c>
      <c r="L289" t="s">
        <v>1035</v>
      </c>
      <c r="M289" t="s">
        <v>1036</v>
      </c>
      <c r="N289">
        <v>0.61083333299999998</v>
      </c>
      <c r="O289">
        <v>0</v>
      </c>
      <c r="P289">
        <v>1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0.10166739168635501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0.10166739168635501</v>
      </c>
    </row>
    <row r="290" spans="1:31" x14ac:dyDescent="0.25">
      <c r="A290">
        <v>2221741</v>
      </c>
      <c r="B290">
        <v>1</v>
      </c>
      <c r="C290" t="s">
        <v>81</v>
      </c>
      <c r="D290" t="s">
        <v>128</v>
      </c>
      <c r="E290" t="s">
        <v>156</v>
      </c>
      <c r="F290" t="s">
        <v>1037</v>
      </c>
      <c r="G290" t="s">
        <v>161</v>
      </c>
      <c r="H290" t="s">
        <v>135</v>
      </c>
      <c r="I290" t="s">
        <v>136</v>
      </c>
      <c r="J290" t="s">
        <v>137</v>
      </c>
      <c r="K290" t="s">
        <v>138</v>
      </c>
      <c r="L290" t="s">
        <v>1038</v>
      </c>
      <c r="M290" t="s">
        <v>1039</v>
      </c>
      <c r="N290">
        <v>1.855277777</v>
      </c>
      <c r="O290">
        <v>0</v>
      </c>
      <c r="P290">
        <v>1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6.7613416785833325E-2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6.7613416785833325E-2</v>
      </c>
    </row>
    <row r="291" spans="1:31" x14ac:dyDescent="0.25">
      <c r="A291">
        <v>2219577</v>
      </c>
      <c r="B291">
        <v>1</v>
      </c>
      <c r="C291" t="s">
        <v>81</v>
      </c>
      <c r="D291" t="s">
        <v>115</v>
      </c>
      <c r="E291" t="s">
        <v>198</v>
      </c>
      <c r="F291" t="s">
        <v>1040</v>
      </c>
      <c r="G291" t="s">
        <v>143</v>
      </c>
      <c r="H291" t="s">
        <v>144</v>
      </c>
      <c r="I291" t="s">
        <v>451</v>
      </c>
      <c r="J291" t="s">
        <v>137</v>
      </c>
      <c r="K291" t="s">
        <v>138</v>
      </c>
      <c r="L291" t="s">
        <v>1041</v>
      </c>
      <c r="M291" t="s">
        <v>1042</v>
      </c>
      <c r="N291">
        <v>1.4166666E-2</v>
      </c>
      <c r="O291">
        <v>0</v>
      </c>
      <c r="P291">
        <v>2405</v>
      </c>
      <c r="Q291">
        <v>8</v>
      </c>
      <c r="R291">
        <v>176</v>
      </c>
      <c r="S291">
        <v>15</v>
      </c>
      <c r="T291">
        <v>183</v>
      </c>
      <c r="U291">
        <v>0</v>
      </c>
      <c r="V291">
        <v>1</v>
      </c>
      <c r="W291">
        <v>0</v>
      </c>
      <c r="X291">
        <v>2.433354858648999</v>
      </c>
      <c r="Y291">
        <v>0.13183081982817998</v>
      </c>
      <c r="Z291">
        <v>0.23521911200261492</v>
      </c>
      <c r="AA291">
        <v>0.71572980501445072</v>
      </c>
      <c r="AB291">
        <v>0.35623679777038597</v>
      </c>
      <c r="AC291">
        <v>0</v>
      </c>
      <c r="AD291">
        <v>9.1706019183333323E-6</v>
      </c>
      <c r="AE291">
        <v>3.8723805638665492</v>
      </c>
    </row>
    <row r="292" spans="1:31" x14ac:dyDescent="0.25">
      <c r="A292">
        <v>2215006</v>
      </c>
      <c r="B292">
        <v>1</v>
      </c>
      <c r="C292" t="s">
        <v>80</v>
      </c>
      <c r="D292" t="s">
        <v>100</v>
      </c>
      <c r="E292" t="s">
        <v>156</v>
      </c>
      <c r="F292" t="s">
        <v>1043</v>
      </c>
      <c r="G292" t="s">
        <v>134</v>
      </c>
      <c r="H292" t="s">
        <v>135</v>
      </c>
      <c r="I292" t="s">
        <v>136</v>
      </c>
      <c r="J292" t="s">
        <v>137</v>
      </c>
      <c r="K292" t="s">
        <v>138</v>
      </c>
      <c r="L292" t="s">
        <v>1044</v>
      </c>
      <c r="M292" t="s">
        <v>1045</v>
      </c>
      <c r="N292">
        <v>0.832777777</v>
      </c>
      <c r="O292">
        <v>0</v>
      </c>
      <c r="P292">
        <v>3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0.55434085403505551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0.55434085403505551</v>
      </c>
    </row>
    <row r="293" spans="1:31" x14ac:dyDescent="0.25">
      <c r="A293">
        <v>2216019</v>
      </c>
      <c r="B293">
        <v>1</v>
      </c>
      <c r="C293" t="s">
        <v>80</v>
      </c>
      <c r="D293" t="s">
        <v>88</v>
      </c>
      <c r="E293" t="s">
        <v>156</v>
      </c>
      <c r="F293" t="s">
        <v>1046</v>
      </c>
      <c r="G293" t="s">
        <v>172</v>
      </c>
      <c r="H293" t="s">
        <v>135</v>
      </c>
      <c r="I293" t="s">
        <v>136</v>
      </c>
      <c r="J293" t="s">
        <v>137</v>
      </c>
      <c r="K293" t="s">
        <v>138</v>
      </c>
      <c r="L293" t="s">
        <v>1047</v>
      </c>
      <c r="M293" t="s">
        <v>1048</v>
      </c>
      <c r="N293">
        <v>2.415277777</v>
      </c>
      <c r="O293">
        <v>0</v>
      </c>
      <c r="P293">
        <v>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0.38452718713932088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0.38452718713932088</v>
      </c>
    </row>
    <row r="294" spans="1:31" x14ac:dyDescent="0.25">
      <c r="A294">
        <v>2217021</v>
      </c>
      <c r="B294">
        <v>1</v>
      </c>
      <c r="C294" t="s">
        <v>80</v>
      </c>
      <c r="D294" t="s">
        <v>108</v>
      </c>
      <c r="E294" t="s">
        <v>151</v>
      </c>
      <c r="F294" t="s">
        <v>1049</v>
      </c>
      <c r="G294" t="s">
        <v>213</v>
      </c>
      <c r="H294" t="s">
        <v>135</v>
      </c>
      <c r="I294" t="s">
        <v>136</v>
      </c>
      <c r="J294" t="s">
        <v>137</v>
      </c>
      <c r="K294" t="s">
        <v>138</v>
      </c>
      <c r="L294" t="s">
        <v>1050</v>
      </c>
      <c r="M294" t="s">
        <v>1051</v>
      </c>
      <c r="N294">
        <v>6.2063888880000002</v>
      </c>
      <c r="O294">
        <v>0</v>
      </c>
      <c r="P294">
        <v>39</v>
      </c>
      <c r="Q294">
        <v>0</v>
      </c>
      <c r="R294">
        <v>0</v>
      </c>
      <c r="S294">
        <v>0</v>
      </c>
      <c r="T294">
        <v>4</v>
      </c>
      <c r="U294">
        <v>0</v>
      </c>
      <c r="V294">
        <v>0</v>
      </c>
      <c r="W294">
        <v>0</v>
      </c>
      <c r="X294">
        <v>63.315297312928926</v>
      </c>
      <c r="Y294">
        <v>0</v>
      </c>
      <c r="Z294">
        <v>0</v>
      </c>
      <c r="AA294">
        <v>0</v>
      </c>
      <c r="AB294">
        <v>34.730664704098807</v>
      </c>
      <c r="AC294">
        <v>0</v>
      </c>
      <c r="AD294">
        <v>0</v>
      </c>
      <c r="AE294">
        <v>98.045962017027733</v>
      </c>
    </row>
    <row r="295" spans="1:31" x14ac:dyDescent="0.25">
      <c r="A295">
        <v>2219726</v>
      </c>
      <c r="B295">
        <v>1</v>
      </c>
      <c r="C295" t="s">
        <v>80</v>
      </c>
      <c r="D295" t="s">
        <v>108</v>
      </c>
      <c r="E295" t="s">
        <v>151</v>
      </c>
      <c r="F295" t="s">
        <v>1052</v>
      </c>
      <c r="G295" t="s">
        <v>1053</v>
      </c>
      <c r="H295" t="s">
        <v>135</v>
      </c>
      <c r="I295" t="s">
        <v>136</v>
      </c>
      <c r="J295" t="s">
        <v>137</v>
      </c>
      <c r="K295" t="s">
        <v>138</v>
      </c>
      <c r="L295" t="s">
        <v>1054</v>
      </c>
      <c r="M295" t="s">
        <v>1055</v>
      </c>
      <c r="N295">
        <v>4</v>
      </c>
      <c r="O295">
        <v>0</v>
      </c>
      <c r="P295">
        <v>19</v>
      </c>
      <c r="Q295">
        <v>0</v>
      </c>
      <c r="R295">
        <v>3</v>
      </c>
      <c r="S295">
        <v>0</v>
      </c>
      <c r="T295">
        <v>2</v>
      </c>
      <c r="U295">
        <v>0</v>
      </c>
      <c r="V295">
        <v>0</v>
      </c>
      <c r="W295">
        <v>0</v>
      </c>
      <c r="X295">
        <v>12.235182946618405</v>
      </c>
      <c r="Y295">
        <v>0</v>
      </c>
      <c r="Z295">
        <v>5.103983160243625</v>
      </c>
      <c r="AA295">
        <v>0</v>
      </c>
      <c r="AB295">
        <v>1.8491537533536748</v>
      </c>
      <c r="AC295">
        <v>0</v>
      </c>
      <c r="AD295">
        <v>0</v>
      </c>
      <c r="AE295">
        <v>19.188319860215707</v>
      </c>
    </row>
    <row r="296" spans="1:31" x14ac:dyDescent="0.25">
      <c r="A296">
        <v>2217562</v>
      </c>
      <c r="B296">
        <v>1</v>
      </c>
      <c r="C296" t="s">
        <v>80</v>
      </c>
      <c r="D296" t="s">
        <v>91</v>
      </c>
      <c r="E296" t="s">
        <v>147</v>
      </c>
      <c r="F296" t="s">
        <v>1056</v>
      </c>
      <c r="G296" t="s">
        <v>1057</v>
      </c>
      <c r="H296" t="s">
        <v>144</v>
      </c>
      <c r="I296" t="s">
        <v>136</v>
      </c>
      <c r="J296" t="s">
        <v>137</v>
      </c>
      <c r="K296" t="s">
        <v>138</v>
      </c>
      <c r="L296" t="s">
        <v>1058</v>
      </c>
      <c r="M296" t="s">
        <v>1059</v>
      </c>
      <c r="N296">
        <v>3.3794444440000002</v>
      </c>
      <c r="O296">
        <v>1</v>
      </c>
      <c r="P296">
        <v>0</v>
      </c>
      <c r="Q296">
        <v>51</v>
      </c>
      <c r="R296">
        <v>17</v>
      </c>
      <c r="S296">
        <v>33</v>
      </c>
      <c r="T296">
        <v>10</v>
      </c>
      <c r="U296">
        <v>1</v>
      </c>
      <c r="V296">
        <v>0</v>
      </c>
      <c r="W296">
        <v>2.2355687086819689</v>
      </c>
      <c r="X296">
        <v>0</v>
      </c>
      <c r="Y296">
        <v>241.85316494751913</v>
      </c>
      <c r="Z296">
        <v>11.520964833418949</v>
      </c>
      <c r="AA296">
        <v>865.84671606767824</v>
      </c>
      <c r="AB296">
        <v>39.325212334266332</v>
      </c>
      <c r="AC296">
        <v>3.240086826076916</v>
      </c>
      <c r="AD296">
        <v>0</v>
      </c>
      <c r="AE296">
        <v>1164.0217137176417</v>
      </c>
    </row>
    <row r="297" spans="1:31" x14ac:dyDescent="0.25">
      <c r="A297">
        <v>2218183</v>
      </c>
      <c r="B297">
        <v>1</v>
      </c>
      <c r="C297" t="s">
        <v>80</v>
      </c>
      <c r="D297" t="s">
        <v>96</v>
      </c>
      <c r="E297" t="s">
        <v>156</v>
      </c>
      <c r="F297" t="s">
        <v>1060</v>
      </c>
      <c r="G297" t="s">
        <v>161</v>
      </c>
      <c r="H297" t="s">
        <v>135</v>
      </c>
      <c r="I297" t="s">
        <v>136</v>
      </c>
      <c r="J297" t="s">
        <v>137</v>
      </c>
      <c r="K297" t="s">
        <v>138</v>
      </c>
      <c r="L297" t="s">
        <v>1061</v>
      </c>
      <c r="M297" t="s">
        <v>1062</v>
      </c>
      <c r="N297">
        <v>1.775555555</v>
      </c>
      <c r="O297">
        <v>0</v>
      </c>
      <c r="P297">
        <v>1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2.5794183533077559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2.5794183533077559</v>
      </c>
    </row>
    <row r="298" spans="1:31" x14ac:dyDescent="0.25">
      <c r="A298">
        <v>2228382</v>
      </c>
      <c r="B298">
        <v>1</v>
      </c>
      <c r="C298" t="s">
        <v>80</v>
      </c>
      <c r="D298" t="s">
        <v>96</v>
      </c>
      <c r="E298" t="s">
        <v>156</v>
      </c>
      <c r="F298" t="s">
        <v>1063</v>
      </c>
      <c r="G298" t="s">
        <v>161</v>
      </c>
      <c r="H298" t="s">
        <v>135</v>
      </c>
      <c r="I298" t="s">
        <v>136</v>
      </c>
      <c r="J298" t="s">
        <v>137</v>
      </c>
      <c r="K298" t="s">
        <v>138</v>
      </c>
      <c r="L298" t="s">
        <v>1064</v>
      </c>
      <c r="M298" t="s">
        <v>1065</v>
      </c>
      <c r="N298">
        <v>0.903888888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1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0.99863730040425813</v>
      </c>
      <c r="AC298">
        <v>0</v>
      </c>
      <c r="AD298">
        <v>0</v>
      </c>
      <c r="AE298">
        <v>0.99863730040425813</v>
      </c>
    </row>
    <row r="299" spans="1:31" x14ac:dyDescent="0.25">
      <c r="A299">
        <v>2217711</v>
      </c>
      <c r="B299">
        <v>1</v>
      </c>
      <c r="C299" t="s">
        <v>80</v>
      </c>
      <c r="D299" t="s">
        <v>82</v>
      </c>
      <c r="E299" t="s">
        <v>156</v>
      </c>
      <c r="F299" t="s">
        <v>1066</v>
      </c>
      <c r="G299" t="s">
        <v>165</v>
      </c>
      <c r="H299" t="s">
        <v>135</v>
      </c>
      <c r="I299" t="s">
        <v>136</v>
      </c>
      <c r="J299" t="s">
        <v>137</v>
      </c>
      <c r="K299" t="s">
        <v>138</v>
      </c>
      <c r="L299" t="s">
        <v>1067</v>
      </c>
      <c r="M299" t="s">
        <v>1068</v>
      </c>
      <c r="N299">
        <v>1.9058333329999999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2.1219700041596665</v>
      </c>
      <c r="AC299">
        <v>0</v>
      </c>
      <c r="AD299">
        <v>0</v>
      </c>
      <c r="AE299">
        <v>2.1219700041596665</v>
      </c>
    </row>
    <row r="300" spans="1:31" x14ac:dyDescent="0.25">
      <c r="A300">
        <v>2215547</v>
      </c>
      <c r="B300">
        <v>1</v>
      </c>
      <c r="C300" t="s">
        <v>81</v>
      </c>
      <c r="D300" t="s">
        <v>128</v>
      </c>
      <c r="E300" t="s">
        <v>198</v>
      </c>
      <c r="F300" t="s">
        <v>1069</v>
      </c>
      <c r="G300" t="s">
        <v>143</v>
      </c>
      <c r="H300" t="s">
        <v>144</v>
      </c>
      <c r="I300" t="s">
        <v>136</v>
      </c>
      <c r="J300" t="s">
        <v>137</v>
      </c>
      <c r="K300" t="s">
        <v>138</v>
      </c>
      <c r="L300" t="s">
        <v>1070</v>
      </c>
      <c r="M300" t="s">
        <v>1071</v>
      </c>
      <c r="N300">
        <v>0.14583333300000001</v>
      </c>
      <c r="O300">
        <v>0</v>
      </c>
      <c r="P300">
        <v>2</v>
      </c>
      <c r="Q300">
        <v>1</v>
      </c>
      <c r="R300">
        <v>0</v>
      </c>
      <c r="S300">
        <v>24</v>
      </c>
      <c r="T300">
        <v>39</v>
      </c>
      <c r="U300">
        <v>26</v>
      </c>
      <c r="V300">
        <v>43</v>
      </c>
      <c r="W300">
        <v>0</v>
      </c>
      <c r="X300">
        <v>0</v>
      </c>
      <c r="Y300">
        <v>0.20431695882062503</v>
      </c>
      <c r="Z300">
        <v>0</v>
      </c>
      <c r="AA300">
        <v>40.232104081213926</v>
      </c>
      <c r="AB300">
        <v>50.907868152692402</v>
      </c>
      <c r="AC300">
        <v>802.37911353153231</v>
      </c>
      <c r="AD300">
        <v>345.69780486832974</v>
      </c>
      <c r="AE300">
        <v>1239.4212075925889</v>
      </c>
    </row>
    <row r="301" spans="1:31" x14ac:dyDescent="0.25">
      <c r="A301">
        <v>2218495</v>
      </c>
      <c r="B301">
        <v>1</v>
      </c>
      <c r="C301" t="s">
        <v>80</v>
      </c>
      <c r="D301" t="s">
        <v>104</v>
      </c>
      <c r="E301" t="s">
        <v>141</v>
      </c>
      <c r="F301" t="s">
        <v>1072</v>
      </c>
      <c r="G301" t="s">
        <v>349</v>
      </c>
      <c r="H301" t="s">
        <v>144</v>
      </c>
      <c r="I301" t="s">
        <v>136</v>
      </c>
      <c r="J301" t="s">
        <v>137</v>
      </c>
      <c r="K301" t="s">
        <v>138</v>
      </c>
      <c r="L301" t="s">
        <v>1073</v>
      </c>
      <c r="M301" t="s">
        <v>1074</v>
      </c>
      <c r="N301">
        <v>2.3377777769999999</v>
      </c>
      <c r="O301">
        <v>0</v>
      </c>
      <c r="P301">
        <v>11</v>
      </c>
      <c r="Q301">
        <v>0</v>
      </c>
      <c r="R301">
        <v>2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2.7547310249946655</v>
      </c>
      <c r="Y301">
        <v>0</v>
      </c>
      <c r="Z301">
        <v>1.1641658017976597</v>
      </c>
      <c r="AA301">
        <v>0</v>
      </c>
      <c r="AB301">
        <v>0</v>
      </c>
      <c r="AC301">
        <v>0</v>
      </c>
      <c r="AD301">
        <v>0</v>
      </c>
      <c r="AE301">
        <v>3.9188968267923254</v>
      </c>
    </row>
    <row r="302" spans="1:31" x14ac:dyDescent="0.25">
      <c r="A302">
        <v>2228823</v>
      </c>
      <c r="B302">
        <v>1</v>
      </c>
      <c r="C302" t="s">
        <v>80</v>
      </c>
      <c r="D302" t="s">
        <v>82</v>
      </c>
      <c r="E302" t="s">
        <v>151</v>
      </c>
      <c r="F302" t="s">
        <v>861</v>
      </c>
      <c r="G302" t="s">
        <v>213</v>
      </c>
      <c r="H302" t="s">
        <v>135</v>
      </c>
      <c r="I302" t="s">
        <v>136</v>
      </c>
      <c r="J302" t="s">
        <v>137</v>
      </c>
      <c r="K302" t="s">
        <v>138</v>
      </c>
      <c r="L302" t="s">
        <v>1075</v>
      </c>
      <c r="M302" t="s">
        <v>1076</v>
      </c>
      <c r="N302">
        <v>2.218611111</v>
      </c>
      <c r="O302">
        <v>0</v>
      </c>
      <c r="P302">
        <v>123</v>
      </c>
      <c r="Q302">
        <v>0</v>
      </c>
      <c r="R302">
        <v>0</v>
      </c>
      <c r="S302">
        <v>0</v>
      </c>
      <c r="T302">
        <v>6</v>
      </c>
      <c r="U302">
        <v>0</v>
      </c>
      <c r="V302">
        <v>0</v>
      </c>
      <c r="W302">
        <v>0</v>
      </c>
      <c r="X302">
        <v>99.882631025611033</v>
      </c>
      <c r="Y302">
        <v>0</v>
      </c>
      <c r="Z302">
        <v>0</v>
      </c>
      <c r="AA302">
        <v>0</v>
      </c>
      <c r="AB302">
        <v>5.7186709334070951</v>
      </c>
      <c r="AC302">
        <v>0</v>
      </c>
      <c r="AD302">
        <v>0</v>
      </c>
      <c r="AE302">
        <v>105.60130195901813</v>
      </c>
    </row>
    <row r="303" spans="1:31" x14ac:dyDescent="0.25">
      <c r="A303">
        <v>2217250</v>
      </c>
      <c r="B303">
        <v>1</v>
      </c>
      <c r="C303" t="s">
        <v>80</v>
      </c>
      <c r="D303" t="s">
        <v>105</v>
      </c>
      <c r="E303" t="s">
        <v>156</v>
      </c>
      <c r="F303" t="s">
        <v>1077</v>
      </c>
      <c r="G303" t="s">
        <v>161</v>
      </c>
      <c r="H303" t="s">
        <v>135</v>
      </c>
      <c r="I303" t="s">
        <v>136</v>
      </c>
      <c r="J303" t="s">
        <v>137</v>
      </c>
      <c r="K303" t="s">
        <v>138</v>
      </c>
      <c r="L303" t="s">
        <v>1078</v>
      </c>
      <c r="M303" t="s">
        <v>1079</v>
      </c>
      <c r="N303">
        <v>2.775555555</v>
      </c>
      <c r="O303">
        <v>0</v>
      </c>
      <c r="P303">
        <v>1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2.6625256675600003E-2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2.6625256675600003E-2</v>
      </c>
    </row>
    <row r="304" spans="1:31" x14ac:dyDescent="0.25">
      <c r="A304">
        <v>2220167</v>
      </c>
      <c r="B304">
        <v>1</v>
      </c>
      <c r="C304" t="s">
        <v>80</v>
      </c>
      <c r="D304" t="s">
        <v>82</v>
      </c>
      <c r="E304" t="s">
        <v>151</v>
      </c>
      <c r="F304" t="s">
        <v>1080</v>
      </c>
      <c r="G304" t="s">
        <v>213</v>
      </c>
      <c r="H304" t="s">
        <v>135</v>
      </c>
      <c r="I304" t="s">
        <v>136</v>
      </c>
      <c r="J304" t="s">
        <v>137</v>
      </c>
      <c r="K304" t="s">
        <v>138</v>
      </c>
      <c r="L304" t="s">
        <v>1081</v>
      </c>
      <c r="M304" t="s">
        <v>1082</v>
      </c>
      <c r="N304">
        <v>1.9766666660000001</v>
      </c>
      <c r="O304">
        <v>0</v>
      </c>
      <c r="P304">
        <v>93</v>
      </c>
      <c r="Q304">
        <v>0</v>
      </c>
      <c r="R304">
        <v>0</v>
      </c>
      <c r="S304">
        <v>0</v>
      </c>
      <c r="T304">
        <v>6</v>
      </c>
      <c r="U304">
        <v>0</v>
      </c>
      <c r="V304">
        <v>0</v>
      </c>
      <c r="W304">
        <v>0</v>
      </c>
      <c r="X304">
        <v>67.783620432495269</v>
      </c>
      <c r="Y304">
        <v>0</v>
      </c>
      <c r="Z304">
        <v>0</v>
      </c>
      <c r="AA304">
        <v>0</v>
      </c>
      <c r="AB304">
        <v>2.7756943395368263</v>
      </c>
      <c r="AC304">
        <v>0</v>
      </c>
      <c r="AD304">
        <v>0</v>
      </c>
      <c r="AE304">
        <v>70.559314772032096</v>
      </c>
    </row>
    <row r="305" spans="1:31" x14ac:dyDescent="0.25">
      <c r="A305">
        <v>2212922</v>
      </c>
      <c r="B305">
        <v>1</v>
      </c>
      <c r="C305" t="s">
        <v>81</v>
      </c>
      <c r="D305" t="s">
        <v>112</v>
      </c>
      <c r="E305" t="s">
        <v>156</v>
      </c>
      <c r="F305" t="s">
        <v>1083</v>
      </c>
      <c r="G305" t="s">
        <v>165</v>
      </c>
      <c r="H305" t="s">
        <v>135</v>
      </c>
      <c r="I305" t="s">
        <v>136</v>
      </c>
      <c r="J305" t="s">
        <v>137</v>
      </c>
      <c r="K305" t="s">
        <v>138</v>
      </c>
      <c r="L305" t="s">
        <v>1084</v>
      </c>
      <c r="M305" t="s">
        <v>1085</v>
      </c>
      <c r="N305">
        <v>0.84972222200000003</v>
      </c>
      <c r="O305">
        <v>0</v>
      </c>
      <c r="P305">
        <v>3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0.61139870400675012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0.61139870400675012</v>
      </c>
    </row>
    <row r="306" spans="1:31" x14ac:dyDescent="0.25">
      <c r="A306">
        <v>2213171</v>
      </c>
      <c r="B306">
        <v>1</v>
      </c>
      <c r="C306" t="s">
        <v>80</v>
      </c>
      <c r="D306" t="s">
        <v>100</v>
      </c>
      <c r="E306" t="s">
        <v>198</v>
      </c>
      <c r="F306" t="s">
        <v>1086</v>
      </c>
      <c r="G306" t="s">
        <v>233</v>
      </c>
      <c r="H306" t="s">
        <v>144</v>
      </c>
      <c r="I306" t="s">
        <v>136</v>
      </c>
      <c r="J306" t="s">
        <v>137</v>
      </c>
      <c r="K306" t="s">
        <v>234</v>
      </c>
      <c r="L306" t="s">
        <v>1087</v>
      </c>
      <c r="M306" t="s">
        <v>1088</v>
      </c>
      <c r="N306">
        <v>1.1886461109999999</v>
      </c>
      <c r="O306">
        <v>5</v>
      </c>
      <c r="P306">
        <v>150</v>
      </c>
      <c r="Q306">
        <v>5</v>
      </c>
      <c r="R306">
        <v>59</v>
      </c>
      <c r="S306">
        <v>11</v>
      </c>
      <c r="T306">
        <v>60</v>
      </c>
      <c r="U306">
        <v>1</v>
      </c>
      <c r="V306">
        <v>1</v>
      </c>
      <c r="W306">
        <v>6.1754618370344065</v>
      </c>
      <c r="X306">
        <v>57.280142124111073</v>
      </c>
      <c r="Y306">
        <v>3.3473808217302778</v>
      </c>
      <c r="Z306">
        <v>18.626272172289084</v>
      </c>
      <c r="AA306">
        <v>113.44365913554722</v>
      </c>
      <c r="AB306">
        <v>44.214224017848331</v>
      </c>
      <c r="AC306">
        <v>35.073615373695361</v>
      </c>
      <c r="AD306">
        <v>1.947523421845248</v>
      </c>
      <c r="AE306">
        <v>280.10827890410098</v>
      </c>
    </row>
    <row r="307" spans="1:31" x14ac:dyDescent="0.25">
      <c r="A307">
        <v>2225906</v>
      </c>
      <c r="B307">
        <v>1</v>
      </c>
      <c r="C307" t="s">
        <v>80</v>
      </c>
      <c r="D307" t="s">
        <v>108</v>
      </c>
      <c r="E307" t="s">
        <v>151</v>
      </c>
      <c r="F307" t="s">
        <v>1089</v>
      </c>
      <c r="G307" t="s">
        <v>213</v>
      </c>
      <c r="H307" t="s">
        <v>135</v>
      </c>
      <c r="I307" t="s">
        <v>136</v>
      </c>
      <c r="J307" t="s">
        <v>137</v>
      </c>
      <c r="K307" t="s">
        <v>138</v>
      </c>
      <c r="L307" t="s">
        <v>1090</v>
      </c>
      <c r="M307" t="s">
        <v>1091</v>
      </c>
      <c r="N307">
        <v>0.78888888800000001</v>
      </c>
      <c r="O307">
        <v>0</v>
      </c>
      <c r="P307">
        <v>12</v>
      </c>
      <c r="Q307">
        <v>0</v>
      </c>
      <c r="R307">
        <v>1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1.5276595284763008</v>
      </c>
      <c r="Y307">
        <v>0</v>
      </c>
      <c r="Z307">
        <v>8.8265525685186114E-2</v>
      </c>
      <c r="AA307">
        <v>0</v>
      </c>
      <c r="AB307">
        <v>0</v>
      </c>
      <c r="AC307">
        <v>0</v>
      </c>
      <c r="AD307">
        <v>0</v>
      </c>
      <c r="AE307">
        <v>1.6159250541614869</v>
      </c>
    </row>
    <row r="308" spans="1:31" x14ac:dyDescent="0.25">
      <c r="A308">
        <v>2212779</v>
      </c>
      <c r="B308">
        <v>1</v>
      </c>
      <c r="C308" t="s">
        <v>80</v>
      </c>
      <c r="D308" t="s">
        <v>101</v>
      </c>
      <c r="E308" t="s">
        <v>141</v>
      </c>
      <c r="F308" t="s">
        <v>1092</v>
      </c>
      <c r="G308" t="s">
        <v>694</v>
      </c>
      <c r="H308" t="s">
        <v>144</v>
      </c>
      <c r="I308" t="s">
        <v>136</v>
      </c>
      <c r="J308" t="s">
        <v>137</v>
      </c>
      <c r="K308" t="s">
        <v>138</v>
      </c>
      <c r="L308" t="s">
        <v>1093</v>
      </c>
      <c r="M308" t="s">
        <v>1094</v>
      </c>
      <c r="N308">
        <v>2.0444444439999998</v>
      </c>
      <c r="O308">
        <v>2</v>
      </c>
      <c r="P308">
        <v>0</v>
      </c>
      <c r="Q308">
        <v>2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0.32060013929574893</v>
      </c>
      <c r="X308">
        <v>0</v>
      </c>
      <c r="Y308">
        <v>0.81158546947632004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1.132185608772069</v>
      </c>
    </row>
    <row r="309" spans="1:31" x14ac:dyDescent="0.25">
      <c r="A309">
        <v>2221435</v>
      </c>
      <c r="B309">
        <v>1</v>
      </c>
      <c r="C309" t="s">
        <v>80</v>
      </c>
      <c r="D309" t="s">
        <v>94</v>
      </c>
      <c r="E309" t="s">
        <v>151</v>
      </c>
      <c r="F309" t="s">
        <v>1095</v>
      </c>
      <c r="G309" t="s">
        <v>1096</v>
      </c>
      <c r="H309" t="s">
        <v>135</v>
      </c>
      <c r="I309" t="s">
        <v>136</v>
      </c>
      <c r="J309" t="s">
        <v>137</v>
      </c>
      <c r="K309" t="s">
        <v>138</v>
      </c>
      <c r="L309" t="s">
        <v>1097</v>
      </c>
      <c r="M309" t="s">
        <v>1098</v>
      </c>
      <c r="N309">
        <v>0.50916666600000005</v>
      </c>
      <c r="O309">
        <v>0</v>
      </c>
      <c r="P309">
        <v>2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0.13192643286948663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0.13192643286948663</v>
      </c>
    </row>
    <row r="310" spans="1:31" x14ac:dyDescent="0.25">
      <c r="A310">
        <v>2224140</v>
      </c>
      <c r="B310">
        <v>1</v>
      </c>
      <c r="C310" t="s">
        <v>80</v>
      </c>
      <c r="D310" t="s">
        <v>83</v>
      </c>
      <c r="E310" t="s">
        <v>156</v>
      </c>
      <c r="F310" t="s">
        <v>1099</v>
      </c>
      <c r="G310" t="s">
        <v>161</v>
      </c>
      <c r="H310" t="s">
        <v>135</v>
      </c>
      <c r="I310" t="s">
        <v>136</v>
      </c>
      <c r="J310" t="s">
        <v>137</v>
      </c>
      <c r="K310" t="s">
        <v>138</v>
      </c>
      <c r="L310" t="s">
        <v>1100</v>
      </c>
      <c r="M310" t="s">
        <v>1101</v>
      </c>
      <c r="N310">
        <v>1.306944444</v>
      </c>
      <c r="O310">
        <v>0</v>
      </c>
      <c r="P310">
        <v>4</v>
      </c>
      <c r="Q310">
        <v>0</v>
      </c>
      <c r="R310">
        <v>0</v>
      </c>
      <c r="S310">
        <v>0</v>
      </c>
      <c r="T310">
        <v>1</v>
      </c>
      <c r="U310">
        <v>0</v>
      </c>
      <c r="V310">
        <v>0</v>
      </c>
      <c r="W310">
        <v>0</v>
      </c>
      <c r="X310">
        <v>1.9572509308454231</v>
      </c>
      <c r="Y310">
        <v>0</v>
      </c>
      <c r="Z310">
        <v>0</v>
      </c>
      <c r="AA310">
        <v>0</v>
      </c>
      <c r="AB310">
        <v>0.29292603309296666</v>
      </c>
      <c r="AC310">
        <v>0</v>
      </c>
      <c r="AD310">
        <v>0</v>
      </c>
      <c r="AE310">
        <v>2.2501769639383897</v>
      </c>
    </row>
    <row r="311" spans="1:31" x14ac:dyDescent="0.25">
      <c r="A311">
        <v>2219265</v>
      </c>
      <c r="B311">
        <v>1</v>
      </c>
      <c r="C311" t="s">
        <v>80</v>
      </c>
      <c r="D311" t="s">
        <v>82</v>
      </c>
      <c r="E311" t="s">
        <v>151</v>
      </c>
      <c r="F311" t="s">
        <v>1102</v>
      </c>
      <c r="G311" t="s">
        <v>238</v>
      </c>
      <c r="H311" t="s">
        <v>135</v>
      </c>
      <c r="I311" t="s">
        <v>136</v>
      </c>
      <c r="J311" t="s">
        <v>137</v>
      </c>
      <c r="K311" t="s">
        <v>138</v>
      </c>
      <c r="L311" t="s">
        <v>1103</v>
      </c>
      <c r="M311" t="s">
        <v>1104</v>
      </c>
      <c r="N311">
        <v>4.7244444440000004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79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249.49828728654643</v>
      </c>
      <c r="AC311">
        <v>0</v>
      </c>
      <c r="AD311">
        <v>0</v>
      </c>
      <c r="AE311">
        <v>249.49828728654643</v>
      </c>
    </row>
    <row r="312" spans="1:31" x14ac:dyDescent="0.25">
      <c r="A312">
        <v>2216480</v>
      </c>
      <c r="B312">
        <v>1</v>
      </c>
      <c r="C312" t="s">
        <v>81</v>
      </c>
      <c r="D312" t="s">
        <v>120</v>
      </c>
      <c r="E312" t="s">
        <v>156</v>
      </c>
      <c r="F312" t="s">
        <v>1105</v>
      </c>
      <c r="G312" t="s">
        <v>161</v>
      </c>
      <c r="H312" t="s">
        <v>135</v>
      </c>
      <c r="I312" t="s">
        <v>136</v>
      </c>
      <c r="J312" t="s">
        <v>137</v>
      </c>
      <c r="K312" t="s">
        <v>138</v>
      </c>
      <c r="L312" t="s">
        <v>1106</v>
      </c>
      <c r="M312" t="s">
        <v>1107</v>
      </c>
      <c r="N312">
        <v>2.9769444439999999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1.0367594376955555E-3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1.0367594376955555E-3</v>
      </c>
    </row>
    <row r="313" spans="1:31" x14ac:dyDescent="0.25">
      <c r="A313">
        <v>2214937</v>
      </c>
      <c r="B313">
        <v>1</v>
      </c>
      <c r="C313" t="s">
        <v>80</v>
      </c>
      <c r="D313" t="s">
        <v>97</v>
      </c>
      <c r="E313" t="s">
        <v>156</v>
      </c>
      <c r="F313" t="s">
        <v>1108</v>
      </c>
      <c r="G313" t="s">
        <v>161</v>
      </c>
      <c r="H313" t="s">
        <v>135</v>
      </c>
      <c r="I313" t="s">
        <v>136</v>
      </c>
      <c r="J313" t="s">
        <v>137</v>
      </c>
      <c r="K313" t="s">
        <v>138</v>
      </c>
      <c r="L313" t="s">
        <v>1109</v>
      </c>
      <c r="M313" t="s">
        <v>1110</v>
      </c>
      <c r="N313">
        <v>1.4083333330000001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2.7084710847403999</v>
      </c>
      <c r="AC313">
        <v>0</v>
      </c>
      <c r="AD313">
        <v>0</v>
      </c>
      <c r="AE313">
        <v>2.7084710847403999</v>
      </c>
    </row>
    <row r="314" spans="1:31" x14ac:dyDescent="0.25">
      <c r="A314">
        <v>2217642</v>
      </c>
      <c r="B314">
        <v>1</v>
      </c>
      <c r="C314" t="s">
        <v>80</v>
      </c>
      <c r="D314" t="s">
        <v>106</v>
      </c>
      <c r="E314" t="s">
        <v>198</v>
      </c>
      <c r="F314" t="s">
        <v>1111</v>
      </c>
      <c r="G314" t="s">
        <v>143</v>
      </c>
      <c r="H314" t="s">
        <v>144</v>
      </c>
      <c r="I314" t="s">
        <v>136</v>
      </c>
      <c r="J314" t="s">
        <v>137</v>
      </c>
      <c r="K314" t="s">
        <v>138</v>
      </c>
      <c r="L314" t="s">
        <v>1112</v>
      </c>
      <c r="M314" t="s">
        <v>1113</v>
      </c>
      <c r="N314">
        <v>0.54222222200000003</v>
      </c>
      <c r="O314">
        <v>2</v>
      </c>
      <c r="P314">
        <v>127</v>
      </c>
      <c r="Q314">
        <v>45</v>
      </c>
      <c r="R314">
        <v>45</v>
      </c>
      <c r="S314">
        <v>3</v>
      </c>
      <c r="T314">
        <v>24</v>
      </c>
      <c r="U314">
        <v>0</v>
      </c>
      <c r="V314">
        <v>0</v>
      </c>
      <c r="W314">
        <v>0.37092339434808891</v>
      </c>
      <c r="X314">
        <v>22.355027184604793</v>
      </c>
      <c r="Y314">
        <v>15.363358168857818</v>
      </c>
      <c r="Z314">
        <v>39.018662902150687</v>
      </c>
      <c r="AA314">
        <v>3.0474947984262752</v>
      </c>
      <c r="AB314">
        <v>9.977826860798098</v>
      </c>
      <c r="AC314">
        <v>0</v>
      </c>
      <c r="AD314">
        <v>0</v>
      </c>
      <c r="AE314">
        <v>90.133293309185774</v>
      </c>
    </row>
    <row r="315" spans="1:31" x14ac:dyDescent="0.25">
      <c r="A315">
        <v>2225763</v>
      </c>
      <c r="B315">
        <v>1</v>
      </c>
      <c r="C315" t="s">
        <v>80</v>
      </c>
      <c r="D315" t="s">
        <v>82</v>
      </c>
      <c r="E315" t="s">
        <v>151</v>
      </c>
      <c r="F315" t="s">
        <v>1114</v>
      </c>
      <c r="G315" t="s">
        <v>213</v>
      </c>
      <c r="H315" t="s">
        <v>135</v>
      </c>
      <c r="I315" t="s">
        <v>136</v>
      </c>
      <c r="J315" t="s">
        <v>137</v>
      </c>
      <c r="K315" t="s">
        <v>138</v>
      </c>
      <c r="L315" t="s">
        <v>1115</v>
      </c>
      <c r="M315" t="s">
        <v>1116</v>
      </c>
      <c r="N315">
        <v>1.635</v>
      </c>
      <c r="O315">
        <v>0</v>
      </c>
      <c r="P315">
        <v>187</v>
      </c>
      <c r="Q315">
        <v>0</v>
      </c>
      <c r="R315">
        <v>0</v>
      </c>
      <c r="S315">
        <v>0</v>
      </c>
      <c r="T315">
        <v>3</v>
      </c>
      <c r="U315">
        <v>0</v>
      </c>
      <c r="V315">
        <v>0</v>
      </c>
      <c r="W315">
        <v>0</v>
      </c>
      <c r="X315">
        <v>103.19016093344517</v>
      </c>
      <c r="Y315">
        <v>0</v>
      </c>
      <c r="Z315">
        <v>0</v>
      </c>
      <c r="AA315">
        <v>0</v>
      </c>
      <c r="AB315">
        <v>1.5196416119922751</v>
      </c>
      <c r="AC315">
        <v>0</v>
      </c>
      <c r="AD315">
        <v>0</v>
      </c>
      <c r="AE315">
        <v>104.70980254543744</v>
      </c>
    </row>
    <row r="316" spans="1:31" x14ac:dyDescent="0.25">
      <c r="A316">
        <v>2218103</v>
      </c>
      <c r="B316">
        <v>1</v>
      </c>
      <c r="C316" t="s">
        <v>80</v>
      </c>
      <c r="D316" t="s">
        <v>98</v>
      </c>
      <c r="E316" t="s">
        <v>132</v>
      </c>
      <c r="F316" t="s">
        <v>1117</v>
      </c>
      <c r="G316" t="s">
        <v>176</v>
      </c>
      <c r="H316" t="s">
        <v>135</v>
      </c>
      <c r="I316" t="s">
        <v>136</v>
      </c>
      <c r="J316" t="s">
        <v>137</v>
      </c>
      <c r="K316" t="s">
        <v>138</v>
      </c>
      <c r="L316" t="s">
        <v>1118</v>
      </c>
      <c r="M316" t="s">
        <v>1119</v>
      </c>
      <c r="N316">
        <v>0.50527777699999998</v>
      </c>
      <c r="O316">
        <v>0</v>
      </c>
      <c r="P316">
        <v>94</v>
      </c>
      <c r="Q316">
        <v>0</v>
      </c>
      <c r="R316">
        <v>5</v>
      </c>
      <c r="S316">
        <v>0</v>
      </c>
      <c r="T316">
        <v>50</v>
      </c>
      <c r="U316">
        <v>0</v>
      </c>
      <c r="V316">
        <v>0</v>
      </c>
      <c r="W316">
        <v>0</v>
      </c>
      <c r="X316">
        <v>22.694619761887175</v>
      </c>
      <c r="Y316">
        <v>0</v>
      </c>
      <c r="Z316">
        <v>0.36667965451840667</v>
      </c>
      <c r="AA316">
        <v>0</v>
      </c>
      <c r="AB316">
        <v>22.234744515323996</v>
      </c>
      <c r="AC316">
        <v>0</v>
      </c>
      <c r="AD316">
        <v>0</v>
      </c>
      <c r="AE316">
        <v>45.296043931729578</v>
      </c>
    </row>
    <row r="317" spans="1:31" x14ac:dyDescent="0.25">
      <c r="A317">
        <v>2214545</v>
      </c>
      <c r="B317">
        <v>1</v>
      </c>
      <c r="C317" t="s">
        <v>80</v>
      </c>
      <c r="D317" t="s">
        <v>107</v>
      </c>
      <c r="E317" t="s">
        <v>156</v>
      </c>
      <c r="F317" t="s">
        <v>1120</v>
      </c>
      <c r="G317" t="s">
        <v>172</v>
      </c>
      <c r="H317" t="s">
        <v>135</v>
      </c>
      <c r="I317" t="s">
        <v>136</v>
      </c>
      <c r="J317" t="s">
        <v>137</v>
      </c>
      <c r="K317" t="s">
        <v>138</v>
      </c>
      <c r="L317" t="s">
        <v>1121</v>
      </c>
      <c r="M317" t="s">
        <v>1122</v>
      </c>
      <c r="N317">
        <v>2.1605555550000002</v>
      </c>
      <c r="O317">
        <v>0</v>
      </c>
      <c r="P317">
        <v>11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15.094602942565794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15.094602942565794</v>
      </c>
    </row>
    <row r="318" spans="1:31" x14ac:dyDescent="0.25">
      <c r="A318">
        <v>2214794</v>
      </c>
      <c r="B318">
        <v>1</v>
      </c>
      <c r="C318" t="s">
        <v>80</v>
      </c>
      <c r="D318" t="s">
        <v>82</v>
      </c>
      <c r="E318" t="s">
        <v>132</v>
      </c>
      <c r="F318" t="s">
        <v>1123</v>
      </c>
      <c r="G318" t="s">
        <v>176</v>
      </c>
      <c r="H318" t="s">
        <v>135</v>
      </c>
      <c r="I318" t="s">
        <v>136</v>
      </c>
      <c r="J318" t="s">
        <v>137</v>
      </c>
      <c r="K318" t="s">
        <v>138</v>
      </c>
      <c r="L318" t="s">
        <v>1124</v>
      </c>
      <c r="M318" t="s">
        <v>1125</v>
      </c>
      <c r="N318">
        <v>1.5877777769999999</v>
      </c>
      <c r="O318">
        <v>0</v>
      </c>
      <c r="P318">
        <v>1</v>
      </c>
      <c r="Q318">
        <v>0</v>
      </c>
      <c r="R318">
        <v>0</v>
      </c>
      <c r="S318">
        <v>0</v>
      </c>
      <c r="T318">
        <v>676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297.1612549942929</v>
      </c>
      <c r="AC318">
        <v>0</v>
      </c>
      <c r="AD318">
        <v>0</v>
      </c>
      <c r="AE318">
        <v>297.1612549942929</v>
      </c>
    </row>
    <row r="319" spans="1:31" x14ac:dyDescent="0.25">
      <c r="A319">
        <v>2221200</v>
      </c>
      <c r="B319">
        <v>1</v>
      </c>
      <c r="C319" t="s">
        <v>80</v>
      </c>
      <c r="D319" t="s">
        <v>99</v>
      </c>
      <c r="E319" t="s">
        <v>141</v>
      </c>
      <c r="F319" t="s">
        <v>1126</v>
      </c>
      <c r="G319" t="s">
        <v>349</v>
      </c>
      <c r="H319" t="s">
        <v>144</v>
      </c>
      <c r="I319" t="s">
        <v>136</v>
      </c>
      <c r="J319" t="s">
        <v>137</v>
      </c>
      <c r="K319" t="s">
        <v>138</v>
      </c>
      <c r="L319" t="s">
        <v>1127</v>
      </c>
      <c r="M319" t="s">
        <v>1128</v>
      </c>
      <c r="N319">
        <v>2.5877777769999999</v>
      </c>
      <c r="O319">
        <v>0</v>
      </c>
      <c r="P319">
        <v>75</v>
      </c>
      <c r="Q319">
        <v>0</v>
      </c>
      <c r="R319">
        <v>0</v>
      </c>
      <c r="S319">
        <v>2</v>
      </c>
      <c r="T319">
        <v>0</v>
      </c>
      <c r="U319">
        <v>0</v>
      </c>
      <c r="V319">
        <v>0</v>
      </c>
      <c r="W319">
        <v>0</v>
      </c>
      <c r="X319">
        <v>26.661977411434119</v>
      </c>
      <c r="Y319">
        <v>0</v>
      </c>
      <c r="Z319">
        <v>0</v>
      </c>
      <c r="AA319">
        <v>9.3648829916905001</v>
      </c>
      <c r="AB319">
        <v>0</v>
      </c>
      <c r="AC319">
        <v>0</v>
      </c>
      <c r="AD319">
        <v>0</v>
      </c>
      <c r="AE319">
        <v>36.026860403124616</v>
      </c>
    </row>
    <row r="320" spans="1:31" x14ac:dyDescent="0.25">
      <c r="A320">
        <v>2228611</v>
      </c>
      <c r="B320">
        <v>1</v>
      </c>
      <c r="C320" t="s">
        <v>80</v>
      </c>
      <c r="D320" t="s">
        <v>104</v>
      </c>
      <c r="E320" t="s">
        <v>156</v>
      </c>
      <c r="F320" t="s">
        <v>1129</v>
      </c>
      <c r="G320" t="s">
        <v>134</v>
      </c>
      <c r="H320" t="s">
        <v>135</v>
      </c>
      <c r="I320" t="s">
        <v>136</v>
      </c>
      <c r="J320" t="s">
        <v>137</v>
      </c>
      <c r="K320" t="s">
        <v>138</v>
      </c>
      <c r="L320" t="s">
        <v>1130</v>
      </c>
      <c r="M320" t="s">
        <v>1131</v>
      </c>
      <c r="N320">
        <v>1.5519444440000001</v>
      </c>
      <c r="O320">
        <v>0</v>
      </c>
      <c r="P320">
        <v>8</v>
      </c>
      <c r="Q320">
        <v>0</v>
      </c>
      <c r="R320">
        <v>0</v>
      </c>
      <c r="S320">
        <v>0</v>
      </c>
      <c r="T320">
        <v>1</v>
      </c>
      <c r="U320">
        <v>0</v>
      </c>
      <c r="V320">
        <v>0</v>
      </c>
      <c r="W320">
        <v>0</v>
      </c>
      <c r="X320">
        <v>3.2663186388540342</v>
      </c>
      <c r="Y320">
        <v>0</v>
      </c>
      <c r="Z320">
        <v>0</v>
      </c>
      <c r="AA320">
        <v>0</v>
      </c>
      <c r="AB320">
        <v>2.5401964143166665E-4</v>
      </c>
      <c r="AC320">
        <v>0</v>
      </c>
      <c r="AD320">
        <v>0</v>
      </c>
      <c r="AE320">
        <v>3.2665726584954657</v>
      </c>
    </row>
    <row r="321" spans="1:31" x14ac:dyDescent="0.25">
      <c r="A321">
        <v>2224283</v>
      </c>
      <c r="B321">
        <v>1</v>
      </c>
      <c r="C321" t="s">
        <v>80</v>
      </c>
      <c r="D321" t="s">
        <v>84</v>
      </c>
      <c r="E321" t="s">
        <v>156</v>
      </c>
      <c r="F321" t="s">
        <v>1132</v>
      </c>
      <c r="G321" t="s">
        <v>280</v>
      </c>
      <c r="H321" t="s">
        <v>135</v>
      </c>
      <c r="I321" t="s">
        <v>136</v>
      </c>
      <c r="J321" t="s">
        <v>3</v>
      </c>
      <c r="K321" t="s">
        <v>138</v>
      </c>
      <c r="L321" t="s">
        <v>1133</v>
      </c>
      <c r="M321" t="s">
        <v>1134</v>
      </c>
      <c r="N321">
        <v>7.2252777769999996</v>
      </c>
      <c r="O321">
        <v>0</v>
      </c>
      <c r="P321">
        <v>1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</row>
    <row r="322" spans="1:31" x14ac:dyDescent="0.25">
      <c r="A322">
        <v>2227529</v>
      </c>
      <c r="B322">
        <v>1</v>
      </c>
      <c r="C322" t="s">
        <v>81</v>
      </c>
      <c r="D322" t="s">
        <v>128</v>
      </c>
      <c r="E322" t="s">
        <v>141</v>
      </c>
      <c r="F322" t="s">
        <v>1135</v>
      </c>
      <c r="G322" t="s">
        <v>1136</v>
      </c>
      <c r="H322" t="s">
        <v>144</v>
      </c>
      <c r="I322" t="s">
        <v>136</v>
      </c>
      <c r="J322" t="s">
        <v>137</v>
      </c>
      <c r="K322" t="s">
        <v>138</v>
      </c>
      <c r="L322" t="s">
        <v>1137</v>
      </c>
      <c r="M322" t="s">
        <v>1138</v>
      </c>
      <c r="N322">
        <v>1.1100000000000001</v>
      </c>
      <c r="O322">
        <v>1</v>
      </c>
      <c r="P322">
        <v>1</v>
      </c>
      <c r="Q322">
        <v>4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0.97493882553788014</v>
      </c>
      <c r="X322">
        <v>0.38069634703986666</v>
      </c>
      <c r="Y322">
        <v>0.64513415633697668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2.0007693289147235</v>
      </c>
    </row>
    <row r="323" spans="1:31" x14ac:dyDescent="0.25">
      <c r="A323">
        <v>2219869</v>
      </c>
      <c r="B323">
        <v>1</v>
      </c>
      <c r="C323" t="s">
        <v>80</v>
      </c>
      <c r="D323" t="s">
        <v>82</v>
      </c>
      <c r="E323" t="s">
        <v>225</v>
      </c>
      <c r="F323" t="s">
        <v>1139</v>
      </c>
      <c r="G323" t="s">
        <v>600</v>
      </c>
      <c r="H323" t="s">
        <v>135</v>
      </c>
      <c r="I323" t="s">
        <v>136</v>
      </c>
      <c r="J323" t="s">
        <v>137</v>
      </c>
      <c r="K323" t="s">
        <v>138</v>
      </c>
      <c r="L323" t="s">
        <v>1140</v>
      </c>
      <c r="M323" t="s">
        <v>1141</v>
      </c>
      <c r="N323">
        <v>1.5194444439999999</v>
      </c>
      <c r="O323">
        <v>0</v>
      </c>
      <c r="P323">
        <v>3</v>
      </c>
      <c r="Q323">
        <v>0</v>
      </c>
      <c r="R323">
        <v>0</v>
      </c>
      <c r="S323">
        <v>0</v>
      </c>
      <c r="T323">
        <v>44</v>
      </c>
      <c r="U323">
        <v>0</v>
      </c>
      <c r="V323">
        <v>1</v>
      </c>
      <c r="W323">
        <v>0</v>
      </c>
      <c r="X323">
        <v>4.2757405145925018</v>
      </c>
      <c r="Y323">
        <v>0</v>
      </c>
      <c r="Z323">
        <v>0</v>
      </c>
      <c r="AA323">
        <v>0</v>
      </c>
      <c r="AB323">
        <v>23.819456484029676</v>
      </c>
      <c r="AC323">
        <v>0</v>
      </c>
      <c r="AD323">
        <v>265.05294064564214</v>
      </c>
      <c r="AE323">
        <v>293.1481376442643</v>
      </c>
    </row>
    <row r="324" spans="1:31" x14ac:dyDescent="0.25">
      <c r="A324">
        <v>2215627</v>
      </c>
      <c r="B324">
        <v>1</v>
      </c>
      <c r="C324" t="s">
        <v>80</v>
      </c>
      <c r="D324" t="s">
        <v>107</v>
      </c>
      <c r="E324" t="s">
        <v>156</v>
      </c>
      <c r="F324" t="s">
        <v>1142</v>
      </c>
      <c r="G324" t="s">
        <v>161</v>
      </c>
      <c r="H324" t="s">
        <v>135</v>
      </c>
      <c r="I324" t="s">
        <v>136</v>
      </c>
      <c r="J324" t="s">
        <v>137</v>
      </c>
      <c r="K324" t="s">
        <v>138</v>
      </c>
      <c r="L324" t="s">
        <v>1143</v>
      </c>
      <c r="M324" t="s">
        <v>1144</v>
      </c>
      <c r="N324">
        <v>1.0136111109999999</v>
      </c>
      <c r="O324">
        <v>0</v>
      </c>
      <c r="P324">
        <v>1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0.54311014464186302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0.54311014464186302</v>
      </c>
    </row>
    <row r="325" spans="1:31" x14ac:dyDescent="0.25">
      <c r="A325">
        <v>2223450</v>
      </c>
      <c r="B325">
        <v>1</v>
      </c>
      <c r="C325" t="s">
        <v>80</v>
      </c>
      <c r="D325" t="s">
        <v>98</v>
      </c>
      <c r="E325" t="s">
        <v>156</v>
      </c>
      <c r="F325" t="s">
        <v>1145</v>
      </c>
      <c r="G325" t="s">
        <v>161</v>
      </c>
      <c r="H325" t="s">
        <v>135</v>
      </c>
      <c r="I325" t="s">
        <v>136</v>
      </c>
      <c r="J325" t="s">
        <v>137</v>
      </c>
      <c r="K325" t="s">
        <v>138</v>
      </c>
      <c r="L325" t="s">
        <v>1146</v>
      </c>
      <c r="M325" t="s">
        <v>1147</v>
      </c>
      <c r="N325">
        <v>3.736388888</v>
      </c>
      <c r="O325">
        <v>0</v>
      </c>
      <c r="P325">
        <v>3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7.9315425089884952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7.9315425089884952</v>
      </c>
    </row>
    <row r="326" spans="1:31" x14ac:dyDescent="0.25">
      <c r="A326">
        <v>2229215</v>
      </c>
      <c r="B326">
        <v>1</v>
      </c>
      <c r="C326" t="s">
        <v>81</v>
      </c>
      <c r="D326" t="s">
        <v>128</v>
      </c>
      <c r="E326" t="s">
        <v>156</v>
      </c>
      <c r="F326" t="s">
        <v>1148</v>
      </c>
      <c r="G326" t="s">
        <v>172</v>
      </c>
      <c r="H326" t="s">
        <v>135</v>
      </c>
      <c r="I326" t="s">
        <v>136</v>
      </c>
      <c r="J326" t="s">
        <v>137</v>
      </c>
      <c r="K326" t="s">
        <v>138</v>
      </c>
      <c r="L326" t="s">
        <v>1149</v>
      </c>
      <c r="M326" t="s">
        <v>1150</v>
      </c>
      <c r="N326">
        <v>3.145277777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1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7.880937936970227</v>
      </c>
      <c r="AC326">
        <v>0</v>
      </c>
      <c r="AD326">
        <v>0</v>
      </c>
      <c r="AE326">
        <v>7.880937936970227</v>
      </c>
    </row>
    <row r="327" spans="1:31" x14ac:dyDescent="0.25">
      <c r="A327">
        <v>2223891</v>
      </c>
      <c r="B327">
        <v>1</v>
      </c>
      <c r="C327" t="s">
        <v>80</v>
      </c>
      <c r="D327" t="s">
        <v>95</v>
      </c>
      <c r="E327" t="s">
        <v>156</v>
      </c>
      <c r="F327" t="s">
        <v>1151</v>
      </c>
      <c r="G327" t="s">
        <v>161</v>
      </c>
      <c r="H327" t="s">
        <v>135</v>
      </c>
      <c r="I327" t="s">
        <v>136</v>
      </c>
      <c r="J327" t="s">
        <v>137</v>
      </c>
      <c r="K327" t="s">
        <v>138</v>
      </c>
      <c r="L327" t="s">
        <v>1152</v>
      </c>
      <c r="M327" t="s">
        <v>1153</v>
      </c>
      <c r="N327">
        <v>2.494722222</v>
      </c>
      <c r="O327">
        <v>0</v>
      </c>
      <c r="P327">
        <v>1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13.036466645582024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13.036466645582024</v>
      </c>
    </row>
    <row r="328" spans="1:31" x14ac:dyDescent="0.25">
      <c r="A328">
        <v>2219477</v>
      </c>
      <c r="B328">
        <v>1</v>
      </c>
      <c r="C328" t="s">
        <v>80</v>
      </c>
      <c r="D328" t="s">
        <v>87</v>
      </c>
      <c r="E328" t="s">
        <v>151</v>
      </c>
      <c r="F328" t="s">
        <v>1154</v>
      </c>
      <c r="G328" t="s">
        <v>1155</v>
      </c>
      <c r="H328" t="s">
        <v>135</v>
      </c>
      <c r="I328" t="s">
        <v>136</v>
      </c>
      <c r="J328" t="s">
        <v>3</v>
      </c>
      <c r="K328" t="s">
        <v>138</v>
      </c>
      <c r="L328" t="s">
        <v>1156</v>
      </c>
      <c r="M328" t="s">
        <v>1157</v>
      </c>
      <c r="N328">
        <v>2.0766666659999999</v>
      </c>
      <c r="O328">
        <v>0</v>
      </c>
      <c r="P328">
        <v>97</v>
      </c>
      <c r="Q328">
        <v>0</v>
      </c>
      <c r="R328">
        <v>0</v>
      </c>
      <c r="S328">
        <v>0</v>
      </c>
      <c r="T328">
        <v>5</v>
      </c>
      <c r="U328">
        <v>0</v>
      </c>
      <c r="V328">
        <v>0</v>
      </c>
      <c r="W328">
        <v>0</v>
      </c>
      <c r="X328">
        <v>68.578700042905922</v>
      </c>
      <c r="Y328">
        <v>0</v>
      </c>
      <c r="Z328">
        <v>0</v>
      </c>
      <c r="AA328">
        <v>0</v>
      </c>
      <c r="AB328">
        <v>2.4629060064875579</v>
      </c>
      <c r="AC328">
        <v>0</v>
      </c>
      <c r="AD328">
        <v>0</v>
      </c>
      <c r="AE328">
        <v>71.041606049393479</v>
      </c>
    </row>
    <row r="329" spans="1:31" x14ac:dyDescent="0.25">
      <c r="A329">
        <v>2222268</v>
      </c>
      <c r="B329">
        <v>1</v>
      </c>
      <c r="C329" t="s">
        <v>81</v>
      </c>
      <c r="D329" t="s">
        <v>119</v>
      </c>
      <c r="E329" t="s">
        <v>156</v>
      </c>
      <c r="F329" t="s">
        <v>1158</v>
      </c>
      <c r="G329" t="s">
        <v>161</v>
      </c>
      <c r="H329" t="s">
        <v>135</v>
      </c>
      <c r="I329" t="s">
        <v>136</v>
      </c>
      <c r="J329" t="s">
        <v>137</v>
      </c>
      <c r="K329" t="s">
        <v>138</v>
      </c>
      <c r="L329" t="s">
        <v>1159</v>
      </c>
      <c r="M329" t="s">
        <v>1160</v>
      </c>
      <c r="N329">
        <v>2.6911111110000001</v>
      </c>
      <c r="O329">
        <v>0</v>
      </c>
      <c r="P329">
        <v>1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0.3196967910713111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0.3196967910713111</v>
      </c>
    </row>
    <row r="330" spans="1:31" x14ac:dyDescent="0.25">
      <c r="A330">
        <v>2215186</v>
      </c>
      <c r="B330">
        <v>1</v>
      </c>
      <c r="C330" t="s">
        <v>80</v>
      </c>
      <c r="D330" t="s">
        <v>104</v>
      </c>
      <c r="E330" t="s">
        <v>151</v>
      </c>
      <c r="F330" t="s">
        <v>1161</v>
      </c>
      <c r="G330" t="s">
        <v>1096</v>
      </c>
      <c r="H330" t="s">
        <v>135</v>
      </c>
      <c r="I330" t="s">
        <v>136</v>
      </c>
      <c r="J330" t="s">
        <v>137</v>
      </c>
      <c r="K330" t="s">
        <v>138</v>
      </c>
      <c r="L330" t="s">
        <v>1162</v>
      </c>
      <c r="M330" t="s">
        <v>1163</v>
      </c>
      <c r="N330">
        <v>2.7966666660000001</v>
      </c>
      <c r="O330">
        <v>0</v>
      </c>
      <c r="P330">
        <v>43</v>
      </c>
      <c r="Q330">
        <v>0</v>
      </c>
      <c r="R330">
        <v>3</v>
      </c>
      <c r="S330">
        <v>0</v>
      </c>
      <c r="T330">
        <v>7</v>
      </c>
      <c r="U330">
        <v>0</v>
      </c>
      <c r="V330">
        <v>0</v>
      </c>
      <c r="W330">
        <v>0</v>
      </c>
      <c r="X330">
        <v>55.033802571789785</v>
      </c>
      <c r="Y330">
        <v>0</v>
      </c>
      <c r="Z330">
        <v>1.8656131499334363</v>
      </c>
      <c r="AA330">
        <v>0</v>
      </c>
      <c r="AB330">
        <v>9.2908200715389988</v>
      </c>
      <c r="AC330">
        <v>0</v>
      </c>
      <c r="AD330">
        <v>0</v>
      </c>
      <c r="AE330">
        <v>66.190235793262218</v>
      </c>
    </row>
    <row r="331" spans="1:31" x14ac:dyDescent="0.25">
      <c r="A331">
        <v>2215235</v>
      </c>
      <c r="B331">
        <v>1</v>
      </c>
      <c r="C331" t="s">
        <v>80</v>
      </c>
      <c r="D331" t="s">
        <v>100</v>
      </c>
      <c r="E331" t="s">
        <v>156</v>
      </c>
      <c r="F331" t="s">
        <v>1164</v>
      </c>
      <c r="G331" t="s">
        <v>161</v>
      </c>
      <c r="H331" t="s">
        <v>135</v>
      </c>
      <c r="I331" t="s">
        <v>136</v>
      </c>
      <c r="J331" t="s">
        <v>137</v>
      </c>
      <c r="K331" t="s">
        <v>138</v>
      </c>
      <c r="L331" t="s">
        <v>1165</v>
      </c>
      <c r="M331" t="s">
        <v>1166</v>
      </c>
      <c r="N331">
        <v>1.8591666659999999</v>
      </c>
      <c r="O331">
        <v>0</v>
      </c>
      <c r="P331">
        <v>1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0.59279691429044346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0.59279691429044346</v>
      </c>
    </row>
    <row r="332" spans="1:31" x14ac:dyDescent="0.25">
      <c r="A332">
        <v>2217891</v>
      </c>
      <c r="B332">
        <v>1</v>
      </c>
      <c r="C332" t="s">
        <v>80</v>
      </c>
      <c r="D332" t="s">
        <v>103</v>
      </c>
      <c r="E332" t="s">
        <v>156</v>
      </c>
      <c r="F332" t="s">
        <v>1167</v>
      </c>
      <c r="G332" t="s">
        <v>165</v>
      </c>
      <c r="H332" t="s">
        <v>135</v>
      </c>
      <c r="I332" t="s">
        <v>136</v>
      </c>
      <c r="J332" t="s">
        <v>137</v>
      </c>
      <c r="K332" t="s">
        <v>138</v>
      </c>
      <c r="L332" t="s">
        <v>1168</v>
      </c>
      <c r="M332" t="s">
        <v>1169</v>
      </c>
      <c r="N332">
        <v>2.1297222219999998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1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2.5554410964203962</v>
      </c>
      <c r="AC332">
        <v>0</v>
      </c>
      <c r="AD332">
        <v>0</v>
      </c>
      <c r="AE332">
        <v>2.5554410964203962</v>
      </c>
    </row>
    <row r="333" spans="1:31" x14ac:dyDescent="0.25">
      <c r="A333">
        <v>2220559</v>
      </c>
      <c r="B333">
        <v>1</v>
      </c>
      <c r="C333" t="s">
        <v>80</v>
      </c>
      <c r="D333" t="s">
        <v>104</v>
      </c>
      <c r="E333" t="s">
        <v>151</v>
      </c>
      <c r="F333" t="s">
        <v>1170</v>
      </c>
      <c r="G333" t="s">
        <v>134</v>
      </c>
      <c r="H333" t="s">
        <v>135</v>
      </c>
      <c r="I333" t="s">
        <v>136</v>
      </c>
      <c r="J333" t="s">
        <v>137</v>
      </c>
      <c r="K333" t="s">
        <v>138</v>
      </c>
      <c r="L333" t="s">
        <v>1171</v>
      </c>
      <c r="M333" t="s">
        <v>1172</v>
      </c>
      <c r="N333">
        <v>0.505</v>
      </c>
      <c r="O333">
        <v>0</v>
      </c>
      <c r="P333">
        <v>221</v>
      </c>
      <c r="Q333">
        <v>0</v>
      </c>
      <c r="R333">
        <v>0</v>
      </c>
      <c r="S333">
        <v>0</v>
      </c>
      <c r="T333">
        <v>2</v>
      </c>
      <c r="U333">
        <v>0</v>
      </c>
      <c r="V333">
        <v>0</v>
      </c>
      <c r="W333">
        <v>0</v>
      </c>
      <c r="X333">
        <v>33.899975105244962</v>
      </c>
      <c r="Y333">
        <v>0</v>
      </c>
      <c r="Z333">
        <v>0</v>
      </c>
      <c r="AA333">
        <v>0</v>
      </c>
      <c r="AB333">
        <v>0.26412457800063999</v>
      </c>
      <c r="AC333">
        <v>0</v>
      </c>
      <c r="AD333">
        <v>0</v>
      </c>
      <c r="AE333">
        <v>34.164099683245603</v>
      </c>
    </row>
    <row r="334" spans="1:31" x14ac:dyDescent="0.25">
      <c r="A334">
        <v>2222909</v>
      </c>
      <c r="B334">
        <v>1</v>
      </c>
      <c r="C334" t="s">
        <v>80</v>
      </c>
      <c r="D334" t="s">
        <v>97</v>
      </c>
      <c r="E334" t="s">
        <v>151</v>
      </c>
      <c r="F334" t="s">
        <v>1173</v>
      </c>
      <c r="G334" t="s">
        <v>802</v>
      </c>
      <c r="H334" t="s">
        <v>135</v>
      </c>
      <c r="I334" t="s">
        <v>136</v>
      </c>
      <c r="J334" t="s">
        <v>137</v>
      </c>
      <c r="K334" t="s">
        <v>138</v>
      </c>
      <c r="L334" t="s">
        <v>1174</v>
      </c>
      <c r="M334" t="s">
        <v>1175</v>
      </c>
      <c r="N334">
        <v>0.72083333299999997</v>
      </c>
      <c r="O334">
        <v>0</v>
      </c>
      <c r="P334">
        <v>93</v>
      </c>
      <c r="Q334">
        <v>0</v>
      </c>
      <c r="R334">
        <v>1</v>
      </c>
      <c r="S334">
        <v>0</v>
      </c>
      <c r="T334">
        <v>11</v>
      </c>
      <c r="U334">
        <v>0</v>
      </c>
      <c r="V334">
        <v>0</v>
      </c>
      <c r="W334">
        <v>0</v>
      </c>
      <c r="X334">
        <v>28.250471171650211</v>
      </c>
      <c r="Y334">
        <v>0</v>
      </c>
      <c r="Z334">
        <v>0.72588887398846003</v>
      </c>
      <c r="AA334">
        <v>0</v>
      </c>
      <c r="AB334">
        <v>3.2494105395176653</v>
      </c>
      <c r="AC334">
        <v>0</v>
      </c>
      <c r="AD334">
        <v>0</v>
      </c>
      <c r="AE334">
        <v>32.22577058515634</v>
      </c>
    </row>
    <row r="335" spans="1:31" x14ac:dyDescent="0.25">
      <c r="A335">
        <v>2225073</v>
      </c>
      <c r="B335">
        <v>1</v>
      </c>
      <c r="C335" t="s">
        <v>80</v>
      </c>
      <c r="D335" t="s">
        <v>90</v>
      </c>
      <c r="E335" t="s">
        <v>156</v>
      </c>
      <c r="F335" t="s">
        <v>1176</v>
      </c>
      <c r="G335" t="s">
        <v>161</v>
      </c>
      <c r="H335" t="s">
        <v>135</v>
      </c>
      <c r="I335" t="s">
        <v>136</v>
      </c>
      <c r="J335" t="s">
        <v>137</v>
      </c>
      <c r="K335" t="s">
        <v>138</v>
      </c>
      <c r="L335" t="s">
        <v>1177</v>
      </c>
      <c r="M335" t="s">
        <v>1178</v>
      </c>
      <c r="N335">
        <v>7.1166666660000004</v>
      </c>
      <c r="O335">
        <v>0</v>
      </c>
      <c r="P335">
        <v>1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1.5576531574921335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1.5576531574921335</v>
      </c>
    </row>
    <row r="336" spans="1:31" x14ac:dyDescent="0.25">
      <c r="A336">
        <v>2227237</v>
      </c>
      <c r="B336">
        <v>1</v>
      </c>
      <c r="C336" t="s">
        <v>80</v>
      </c>
      <c r="D336" t="s">
        <v>96</v>
      </c>
      <c r="E336" t="s">
        <v>151</v>
      </c>
      <c r="F336" t="s">
        <v>1179</v>
      </c>
      <c r="G336" t="s">
        <v>213</v>
      </c>
      <c r="H336" t="s">
        <v>135</v>
      </c>
      <c r="I336" t="s">
        <v>136</v>
      </c>
      <c r="J336" t="s">
        <v>137</v>
      </c>
      <c r="K336" t="s">
        <v>138</v>
      </c>
      <c r="L336" t="s">
        <v>1180</v>
      </c>
      <c r="M336" t="s">
        <v>1181</v>
      </c>
      <c r="N336">
        <v>0.70388888800000005</v>
      </c>
      <c r="O336">
        <v>0</v>
      </c>
      <c r="P336">
        <v>48</v>
      </c>
      <c r="Q336">
        <v>0</v>
      </c>
      <c r="R336">
        <v>0</v>
      </c>
      <c r="S336">
        <v>0</v>
      </c>
      <c r="T336">
        <v>2</v>
      </c>
      <c r="U336">
        <v>0</v>
      </c>
      <c r="V336">
        <v>0</v>
      </c>
      <c r="W336">
        <v>0</v>
      </c>
      <c r="X336">
        <v>20.719204086924737</v>
      </c>
      <c r="Y336">
        <v>0</v>
      </c>
      <c r="Z336">
        <v>0</v>
      </c>
      <c r="AA336">
        <v>0</v>
      </c>
      <c r="AB336">
        <v>1.4992016905787908</v>
      </c>
      <c r="AC336">
        <v>0</v>
      </c>
      <c r="AD336">
        <v>0</v>
      </c>
      <c r="AE336">
        <v>22.218405777503527</v>
      </c>
    </row>
    <row r="337" spans="1:31" x14ac:dyDescent="0.25">
      <c r="A337">
        <v>2223656</v>
      </c>
      <c r="B337">
        <v>1</v>
      </c>
      <c r="C337" t="s">
        <v>80</v>
      </c>
      <c r="D337" t="s">
        <v>94</v>
      </c>
      <c r="E337" t="s">
        <v>156</v>
      </c>
      <c r="F337" t="s">
        <v>1182</v>
      </c>
      <c r="G337" t="s">
        <v>172</v>
      </c>
      <c r="H337" t="s">
        <v>135</v>
      </c>
      <c r="I337" t="s">
        <v>136</v>
      </c>
      <c r="J337" t="s">
        <v>137</v>
      </c>
      <c r="K337" t="s">
        <v>138</v>
      </c>
      <c r="L337" t="s">
        <v>1183</v>
      </c>
      <c r="M337" t="s">
        <v>1184</v>
      </c>
      <c r="N337">
        <v>5.7213888879999999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1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17.526145111193042</v>
      </c>
      <c r="AC337">
        <v>0</v>
      </c>
      <c r="AD337">
        <v>0</v>
      </c>
      <c r="AE337">
        <v>17.526145111193042</v>
      </c>
    </row>
    <row r="338" spans="1:31" x14ac:dyDescent="0.25">
      <c r="A338">
        <v>2219328</v>
      </c>
      <c r="B338">
        <v>1</v>
      </c>
      <c r="C338" t="s">
        <v>81</v>
      </c>
      <c r="D338" t="s">
        <v>123</v>
      </c>
      <c r="E338" t="s">
        <v>156</v>
      </c>
      <c r="F338" t="s">
        <v>1185</v>
      </c>
      <c r="G338" t="s">
        <v>161</v>
      </c>
      <c r="H338" t="s">
        <v>135</v>
      </c>
      <c r="I338" t="s">
        <v>136</v>
      </c>
      <c r="J338" t="s">
        <v>137</v>
      </c>
      <c r="K338" t="s">
        <v>138</v>
      </c>
      <c r="L338" t="s">
        <v>1186</v>
      </c>
      <c r="M338" t="s">
        <v>1187</v>
      </c>
      <c r="N338">
        <v>0.97222222199999997</v>
      </c>
      <c r="O338">
        <v>0</v>
      </c>
      <c r="P338">
        <v>1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0.16497919950867002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0.16497919950867002</v>
      </c>
    </row>
    <row r="339" spans="1:31" x14ac:dyDescent="0.25">
      <c r="A339">
        <v>2214253</v>
      </c>
      <c r="B339">
        <v>1</v>
      </c>
      <c r="C339" t="s">
        <v>80</v>
      </c>
      <c r="D339" t="s">
        <v>97</v>
      </c>
      <c r="E339" t="s">
        <v>156</v>
      </c>
      <c r="F339" t="s">
        <v>1188</v>
      </c>
      <c r="G339" t="s">
        <v>172</v>
      </c>
      <c r="H339" t="s">
        <v>135</v>
      </c>
      <c r="I339" t="s">
        <v>136</v>
      </c>
      <c r="J339" t="s">
        <v>137</v>
      </c>
      <c r="K339" t="s">
        <v>138</v>
      </c>
      <c r="L339" t="s">
        <v>1189</v>
      </c>
      <c r="M339" t="s">
        <v>1190</v>
      </c>
      <c r="N339">
        <v>1.8577777769999999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1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0.36396090645669554</v>
      </c>
      <c r="AC339">
        <v>0</v>
      </c>
      <c r="AD339">
        <v>0</v>
      </c>
      <c r="AE339">
        <v>0.36396090645669554</v>
      </c>
    </row>
    <row r="340" spans="1:31" x14ac:dyDescent="0.25">
      <c r="A340">
        <v>2225222</v>
      </c>
      <c r="B340">
        <v>1</v>
      </c>
      <c r="C340" t="s">
        <v>80</v>
      </c>
      <c r="D340" t="s">
        <v>99</v>
      </c>
      <c r="E340" t="s">
        <v>156</v>
      </c>
      <c r="F340" t="s">
        <v>1191</v>
      </c>
      <c r="G340" t="s">
        <v>161</v>
      </c>
      <c r="H340" t="s">
        <v>135</v>
      </c>
      <c r="I340" t="s">
        <v>136</v>
      </c>
      <c r="J340" t="s">
        <v>137</v>
      </c>
      <c r="K340" t="s">
        <v>138</v>
      </c>
      <c r="L340" t="s">
        <v>1192</v>
      </c>
      <c r="M340" t="s">
        <v>1193</v>
      </c>
      <c r="N340">
        <v>1.47</v>
      </c>
      <c r="O340">
        <v>0</v>
      </c>
      <c r="P340">
        <v>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</row>
    <row r="341" spans="1:31" x14ac:dyDescent="0.25">
      <c r="A341">
        <v>2213861</v>
      </c>
      <c r="B341">
        <v>1</v>
      </c>
      <c r="C341" t="s">
        <v>81</v>
      </c>
      <c r="D341" t="s">
        <v>118</v>
      </c>
      <c r="E341" t="s">
        <v>151</v>
      </c>
      <c r="F341" t="s">
        <v>1194</v>
      </c>
      <c r="G341" t="s">
        <v>815</v>
      </c>
      <c r="H341" t="s">
        <v>135</v>
      </c>
      <c r="I341" t="s">
        <v>136</v>
      </c>
      <c r="J341" t="s">
        <v>137</v>
      </c>
      <c r="K341" t="s">
        <v>138</v>
      </c>
      <c r="L341" t="s">
        <v>1195</v>
      </c>
      <c r="M341" t="s">
        <v>1196</v>
      </c>
      <c r="N341">
        <v>1.260277777</v>
      </c>
      <c r="O341">
        <v>0</v>
      </c>
      <c r="P341">
        <v>6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1.0019656052552302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1.0019656052552302</v>
      </c>
    </row>
    <row r="342" spans="1:31" x14ac:dyDescent="0.25">
      <c r="A342">
        <v>2215916</v>
      </c>
      <c r="B342">
        <v>1</v>
      </c>
      <c r="C342" t="s">
        <v>81</v>
      </c>
      <c r="D342" t="s">
        <v>128</v>
      </c>
      <c r="E342" t="s">
        <v>147</v>
      </c>
      <c r="F342" t="s">
        <v>1197</v>
      </c>
      <c r="G342" t="s">
        <v>143</v>
      </c>
      <c r="H342" t="s">
        <v>144</v>
      </c>
      <c r="I342" t="s">
        <v>136</v>
      </c>
      <c r="J342" t="s">
        <v>137</v>
      </c>
      <c r="K342" t="s">
        <v>138</v>
      </c>
      <c r="L342" t="s">
        <v>1198</v>
      </c>
      <c r="M342" t="s">
        <v>1199</v>
      </c>
      <c r="N342">
        <v>1.4497222219999999</v>
      </c>
      <c r="O342">
        <v>0</v>
      </c>
      <c r="P342">
        <v>20</v>
      </c>
      <c r="Q342">
        <v>1</v>
      </c>
      <c r="R342">
        <v>0</v>
      </c>
      <c r="S342">
        <v>39</v>
      </c>
      <c r="T342">
        <v>40</v>
      </c>
      <c r="U342">
        <v>39</v>
      </c>
      <c r="V342">
        <v>43</v>
      </c>
      <c r="W342">
        <v>0</v>
      </c>
      <c r="X342">
        <v>10.868452068315513</v>
      </c>
      <c r="Y342">
        <v>2.0702794206066946</v>
      </c>
      <c r="Z342">
        <v>0</v>
      </c>
      <c r="AA342">
        <v>392.69263301947638</v>
      </c>
      <c r="AB342">
        <v>335.88081866177629</v>
      </c>
      <c r="AC342">
        <v>6774.0854466409583</v>
      </c>
      <c r="AD342">
        <v>1681.6147485770202</v>
      </c>
      <c r="AE342">
        <v>9197.2123783881525</v>
      </c>
    </row>
    <row r="343" spans="1:31" x14ac:dyDescent="0.25">
      <c r="A343">
        <v>2219829</v>
      </c>
      <c r="B343">
        <v>1</v>
      </c>
      <c r="C343" t="s">
        <v>80</v>
      </c>
      <c r="D343" t="s">
        <v>89</v>
      </c>
      <c r="E343" t="s">
        <v>151</v>
      </c>
      <c r="F343" t="s">
        <v>1200</v>
      </c>
      <c r="G343" t="s">
        <v>153</v>
      </c>
      <c r="H343" t="s">
        <v>135</v>
      </c>
      <c r="I343" t="s">
        <v>136</v>
      </c>
      <c r="J343" t="s">
        <v>137</v>
      </c>
      <c r="K343" t="s">
        <v>138</v>
      </c>
      <c r="L343" t="s">
        <v>1201</v>
      </c>
      <c r="M343" t="s">
        <v>1202</v>
      </c>
      <c r="N343">
        <v>1.5752777769999999</v>
      </c>
      <c r="O343">
        <v>0</v>
      </c>
      <c r="P343">
        <v>5</v>
      </c>
      <c r="Q343">
        <v>0</v>
      </c>
      <c r="R343">
        <v>0</v>
      </c>
      <c r="S343">
        <v>0</v>
      </c>
      <c r="T343">
        <v>2</v>
      </c>
      <c r="U343">
        <v>0</v>
      </c>
      <c r="V343">
        <v>0</v>
      </c>
      <c r="W343">
        <v>0</v>
      </c>
      <c r="X343">
        <v>11.53322877702958</v>
      </c>
      <c r="Y343">
        <v>0</v>
      </c>
      <c r="Z343">
        <v>0</v>
      </c>
      <c r="AA343">
        <v>0</v>
      </c>
      <c r="AB343">
        <v>0.94268232862127999</v>
      </c>
      <c r="AC343">
        <v>0</v>
      </c>
      <c r="AD343">
        <v>0</v>
      </c>
      <c r="AE343">
        <v>12.475911105650859</v>
      </c>
    </row>
    <row r="344" spans="1:31" x14ac:dyDescent="0.25">
      <c r="A344">
        <v>2218810</v>
      </c>
      <c r="B344">
        <v>1</v>
      </c>
      <c r="C344" t="s">
        <v>80</v>
      </c>
      <c r="D344" t="s">
        <v>101</v>
      </c>
      <c r="E344" t="s">
        <v>132</v>
      </c>
      <c r="F344" t="s">
        <v>1203</v>
      </c>
      <c r="G344" t="s">
        <v>405</v>
      </c>
      <c r="H344" t="s">
        <v>135</v>
      </c>
      <c r="I344" t="s">
        <v>136</v>
      </c>
      <c r="J344" t="s">
        <v>137</v>
      </c>
      <c r="K344" t="s">
        <v>234</v>
      </c>
      <c r="L344" t="s">
        <v>1204</v>
      </c>
      <c r="M344" t="s">
        <v>1205</v>
      </c>
      <c r="N344">
        <v>5.9657194440000003</v>
      </c>
      <c r="O344">
        <v>0</v>
      </c>
      <c r="P344">
        <v>56</v>
      </c>
      <c r="Q344">
        <v>0</v>
      </c>
      <c r="R344">
        <v>12</v>
      </c>
      <c r="S344">
        <v>0</v>
      </c>
      <c r="T344">
        <v>12</v>
      </c>
      <c r="U344">
        <v>0</v>
      </c>
      <c r="V344">
        <v>0</v>
      </c>
      <c r="W344">
        <v>0</v>
      </c>
      <c r="X344">
        <v>131.06886242388302</v>
      </c>
      <c r="Y344">
        <v>0</v>
      </c>
      <c r="Z344">
        <v>18.125116969417203</v>
      </c>
      <c r="AA344">
        <v>0</v>
      </c>
      <c r="AB344">
        <v>75.649347976611423</v>
      </c>
      <c r="AC344">
        <v>0</v>
      </c>
      <c r="AD344">
        <v>0</v>
      </c>
      <c r="AE344">
        <v>224.84332736991166</v>
      </c>
    </row>
    <row r="345" spans="1:31" x14ac:dyDescent="0.25">
      <c r="A345">
        <v>2227300</v>
      </c>
      <c r="B345">
        <v>1</v>
      </c>
      <c r="C345" t="s">
        <v>80</v>
      </c>
      <c r="D345" t="s">
        <v>95</v>
      </c>
      <c r="E345" t="s">
        <v>147</v>
      </c>
      <c r="F345" t="s">
        <v>1206</v>
      </c>
      <c r="G345" t="s">
        <v>143</v>
      </c>
      <c r="H345" t="s">
        <v>144</v>
      </c>
      <c r="I345" t="s">
        <v>136</v>
      </c>
      <c r="J345" t="s">
        <v>137</v>
      </c>
      <c r="K345" t="s">
        <v>138</v>
      </c>
      <c r="L345" t="s">
        <v>1207</v>
      </c>
      <c r="M345" t="s">
        <v>1208</v>
      </c>
      <c r="N345">
        <v>0.25750000000000001</v>
      </c>
      <c r="O345">
        <v>5</v>
      </c>
      <c r="P345">
        <v>673</v>
      </c>
      <c r="Q345">
        <v>26</v>
      </c>
      <c r="R345">
        <v>8</v>
      </c>
      <c r="S345">
        <v>32</v>
      </c>
      <c r="T345">
        <v>41</v>
      </c>
      <c r="U345">
        <v>0</v>
      </c>
      <c r="V345">
        <v>0</v>
      </c>
      <c r="W345">
        <v>1.0854638119381503</v>
      </c>
      <c r="X345">
        <v>53.008824966008277</v>
      </c>
      <c r="Y345">
        <v>29.409573597053527</v>
      </c>
      <c r="Z345">
        <v>0.97353152785920005</v>
      </c>
      <c r="AA345">
        <v>85.930727664301884</v>
      </c>
      <c r="AB345">
        <v>8.9320218132738987</v>
      </c>
      <c r="AC345">
        <v>0</v>
      </c>
      <c r="AD345">
        <v>0</v>
      </c>
      <c r="AE345">
        <v>179.34014338043494</v>
      </c>
    </row>
    <row r="346" spans="1:31" x14ac:dyDescent="0.25">
      <c r="A346">
        <v>2215939</v>
      </c>
      <c r="B346">
        <v>1</v>
      </c>
      <c r="C346" t="s">
        <v>80</v>
      </c>
      <c r="D346" t="s">
        <v>88</v>
      </c>
      <c r="E346" t="s">
        <v>156</v>
      </c>
      <c r="F346" t="s">
        <v>1209</v>
      </c>
      <c r="G346" t="s">
        <v>165</v>
      </c>
      <c r="H346" t="s">
        <v>135</v>
      </c>
      <c r="I346" t="s">
        <v>136</v>
      </c>
      <c r="J346" t="s">
        <v>137</v>
      </c>
      <c r="K346" t="s">
        <v>138</v>
      </c>
      <c r="L346" t="s">
        <v>1210</v>
      </c>
      <c r="M346" t="s">
        <v>1211</v>
      </c>
      <c r="N346">
        <v>0.54194444399999997</v>
      </c>
      <c r="O346">
        <v>0</v>
      </c>
      <c r="P346">
        <v>16</v>
      </c>
      <c r="Q346">
        <v>0</v>
      </c>
      <c r="R346">
        <v>0</v>
      </c>
      <c r="S346">
        <v>0</v>
      </c>
      <c r="T346">
        <v>3</v>
      </c>
      <c r="U346">
        <v>0</v>
      </c>
      <c r="V346">
        <v>0</v>
      </c>
      <c r="W346">
        <v>0</v>
      </c>
      <c r="X346">
        <v>3.2922818767815434</v>
      </c>
      <c r="Y346">
        <v>0</v>
      </c>
      <c r="Z346">
        <v>0</v>
      </c>
      <c r="AA346">
        <v>0</v>
      </c>
      <c r="AB346">
        <v>1.4915239503132227</v>
      </c>
      <c r="AC346">
        <v>0</v>
      </c>
      <c r="AD346">
        <v>0</v>
      </c>
      <c r="AE346">
        <v>4.7838058270947661</v>
      </c>
    </row>
    <row r="347" spans="1:31" x14ac:dyDescent="0.25">
      <c r="A347">
        <v>2219806</v>
      </c>
      <c r="B347">
        <v>1</v>
      </c>
      <c r="C347" t="s">
        <v>80</v>
      </c>
      <c r="D347" t="s">
        <v>88</v>
      </c>
      <c r="E347" t="s">
        <v>156</v>
      </c>
      <c r="F347" t="s">
        <v>1212</v>
      </c>
      <c r="G347" t="s">
        <v>165</v>
      </c>
      <c r="H347" t="s">
        <v>135</v>
      </c>
      <c r="I347" t="s">
        <v>136</v>
      </c>
      <c r="J347" t="s">
        <v>137</v>
      </c>
      <c r="K347" t="s">
        <v>138</v>
      </c>
      <c r="L347" t="s">
        <v>1213</v>
      </c>
      <c r="M347" t="s">
        <v>1214</v>
      </c>
      <c r="N347">
        <v>2.2261111109999998</v>
      </c>
      <c r="O347">
        <v>0</v>
      </c>
      <c r="P347">
        <v>5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3.5984389424119434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3.5984389424119434</v>
      </c>
    </row>
    <row r="348" spans="1:31" x14ac:dyDescent="0.25">
      <c r="A348">
        <v>2224761</v>
      </c>
      <c r="B348">
        <v>1</v>
      </c>
      <c r="C348" t="s">
        <v>80</v>
      </c>
      <c r="D348" t="s">
        <v>103</v>
      </c>
      <c r="E348" t="s">
        <v>198</v>
      </c>
      <c r="F348" t="s">
        <v>1215</v>
      </c>
      <c r="G348" t="s">
        <v>233</v>
      </c>
      <c r="H348" t="s">
        <v>144</v>
      </c>
      <c r="I348" t="s">
        <v>136</v>
      </c>
      <c r="J348" t="s">
        <v>137</v>
      </c>
      <c r="K348" t="s">
        <v>234</v>
      </c>
      <c r="L348" t="s">
        <v>1216</v>
      </c>
      <c r="M348" t="s">
        <v>1217</v>
      </c>
      <c r="N348">
        <v>1.818340555</v>
      </c>
      <c r="O348">
        <v>0</v>
      </c>
      <c r="P348">
        <v>0</v>
      </c>
      <c r="Q348">
        <v>4</v>
      </c>
      <c r="R348">
        <v>1</v>
      </c>
      <c r="S348">
        <v>2</v>
      </c>
      <c r="T348">
        <v>0</v>
      </c>
      <c r="U348">
        <v>8</v>
      </c>
      <c r="V348">
        <v>1</v>
      </c>
      <c r="W348">
        <v>0</v>
      </c>
      <c r="X348">
        <v>0</v>
      </c>
      <c r="Y348">
        <v>13.344745928458977</v>
      </c>
      <c r="Z348">
        <v>1.8588681419406998</v>
      </c>
      <c r="AA348">
        <v>10.117178227945297</v>
      </c>
      <c r="AB348">
        <v>0</v>
      </c>
      <c r="AC348">
        <v>440.16574441888366</v>
      </c>
      <c r="AD348">
        <v>21.921311969284446</v>
      </c>
      <c r="AE348">
        <v>487.40784868651309</v>
      </c>
    </row>
    <row r="349" spans="1:31" x14ac:dyDescent="0.25">
      <c r="A349">
        <v>2217814</v>
      </c>
      <c r="B349">
        <v>1</v>
      </c>
      <c r="C349" t="s">
        <v>80</v>
      </c>
      <c r="D349" t="s">
        <v>84</v>
      </c>
      <c r="E349" t="s">
        <v>156</v>
      </c>
      <c r="F349" t="s">
        <v>1218</v>
      </c>
      <c r="G349" t="s">
        <v>165</v>
      </c>
      <c r="H349" t="s">
        <v>135</v>
      </c>
      <c r="I349" t="s">
        <v>136</v>
      </c>
      <c r="J349" t="s">
        <v>137</v>
      </c>
      <c r="K349" t="s">
        <v>138</v>
      </c>
      <c r="L349" t="s">
        <v>1219</v>
      </c>
      <c r="M349" t="s">
        <v>1220</v>
      </c>
      <c r="N349">
        <v>2.8761111110000002</v>
      </c>
      <c r="O349">
        <v>0</v>
      </c>
      <c r="P349">
        <v>3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2.3649807459769954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2.3649807459769954</v>
      </c>
    </row>
    <row r="350" spans="1:31" x14ac:dyDescent="0.25">
      <c r="A350">
        <v>2217791</v>
      </c>
      <c r="B350">
        <v>1</v>
      </c>
      <c r="C350" t="s">
        <v>80</v>
      </c>
      <c r="D350" t="s">
        <v>97</v>
      </c>
      <c r="E350" t="s">
        <v>151</v>
      </c>
      <c r="F350" t="s">
        <v>1221</v>
      </c>
      <c r="G350" t="s">
        <v>213</v>
      </c>
      <c r="H350" t="s">
        <v>135</v>
      </c>
      <c r="I350" t="s">
        <v>136</v>
      </c>
      <c r="J350" t="s">
        <v>137</v>
      </c>
      <c r="K350" t="s">
        <v>138</v>
      </c>
      <c r="L350" t="s">
        <v>1222</v>
      </c>
      <c r="M350" t="s">
        <v>1223</v>
      </c>
      <c r="N350">
        <v>1.2108333330000001</v>
      </c>
      <c r="O350">
        <v>0</v>
      </c>
      <c r="P350">
        <v>77</v>
      </c>
      <c r="Q350">
        <v>0</v>
      </c>
      <c r="R350">
        <v>0</v>
      </c>
      <c r="S350">
        <v>0</v>
      </c>
      <c r="T350">
        <v>6</v>
      </c>
      <c r="U350">
        <v>0</v>
      </c>
      <c r="V350">
        <v>0</v>
      </c>
      <c r="W350">
        <v>0</v>
      </c>
      <c r="X350">
        <v>37.173810371794737</v>
      </c>
      <c r="Y350">
        <v>0</v>
      </c>
      <c r="Z350">
        <v>0</v>
      </c>
      <c r="AA350">
        <v>0</v>
      </c>
      <c r="AB350">
        <v>3.3718161282818349</v>
      </c>
      <c r="AC350">
        <v>0</v>
      </c>
      <c r="AD350">
        <v>0</v>
      </c>
      <c r="AE350">
        <v>40.545626500076573</v>
      </c>
    </row>
    <row r="351" spans="1:31" x14ac:dyDescent="0.25">
      <c r="A351">
        <v>2215776</v>
      </c>
      <c r="B351">
        <v>1</v>
      </c>
      <c r="C351" t="s">
        <v>80</v>
      </c>
      <c r="D351" t="s">
        <v>105</v>
      </c>
      <c r="E351" t="s">
        <v>251</v>
      </c>
      <c r="F351" t="s">
        <v>1224</v>
      </c>
      <c r="G351" t="s">
        <v>143</v>
      </c>
      <c r="H351" t="s">
        <v>144</v>
      </c>
      <c r="I351" t="s">
        <v>136</v>
      </c>
      <c r="J351" t="s">
        <v>137</v>
      </c>
      <c r="K351" t="s">
        <v>138</v>
      </c>
      <c r="L351" t="s">
        <v>1225</v>
      </c>
      <c r="M351" t="s">
        <v>1226</v>
      </c>
      <c r="N351">
        <v>0.26721472200000002</v>
      </c>
      <c r="O351">
        <v>27</v>
      </c>
      <c r="P351">
        <v>42259</v>
      </c>
      <c r="Q351">
        <v>47</v>
      </c>
      <c r="R351">
        <v>1155</v>
      </c>
      <c r="S351">
        <v>139</v>
      </c>
      <c r="T351">
        <v>4442</v>
      </c>
      <c r="U351">
        <v>39</v>
      </c>
      <c r="V351">
        <v>12</v>
      </c>
      <c r="W351">
        <v>8.2382302334737876</v>
      </c>
      <c r="X351">
        <v>2823.8790178628851</v>
      </c>
      <c r="Y351">
        <v>47.7128344672427</v>
      </c>
      <c r="Z351">
        <v>54.664712570596485</v>
      </c>
      <c r="AA351">
        <v>370.20050407364965</v>
      </c>
      <c r="AB351">
        <v>846.14777459946822</v>
      </c>
      <c r="AC351">
        <v>863.02913819857986</v>
      </c>
      <c r="AD351">
        <v>91.381176299674181</v>
      </c>
      <c r="AE351">
        <v>5105.2533883055694</v>
      </c>
    </row>
    <row r="352" spans="1:31" x14ac:dyDescent="0.25">
      <c r="A352">
        <v>2216317</v>
      </c>
      <c r="B352">
        <v>1</v>
      </c>
      <c r="C352" t="s">
        <v>80</v>
      </c>
      <c r="D352" t="s">
        <v>96</v>
      </c>
      <c r="E352" t="s">
        <v>251</v>
      </c>
      <c r="F352" t="s">
        <v>1227</v>
      </c>
      <c r="G352" t="s">
        <v>143</v>
      </c>
      <c r="H352" t="s">
        <v>144</v>
      </c>
      <c r="I352" t="s">
        <v>136</v>
      </c>
      <c r="J352" t="s">
        <v>137</v>
      </c>
      <c r="K352" t="s">
        <v>138</v>
      </c>
      <c r="L352" t="s">
        <v>1228</v>
      </c>
      <c r="M352" t="s">
        <v>1229</v>
      </c>
      <c r="N352">
        <v>0.77040166600000004</v>
      </c>
      <c r="O352">
        <v>1</v>
      </c>
      <c r="P352">
        <v>277</v>
      </c>
      <c r="Q352">
        <v>13</v>
      </c>
      <c r="R352">
        <v>26</v>
      </c>
      <c r="S352">
        <v>22</v>
      </c>
      <c r="T352">
        <v>43</v>
      </c>
      <c r="U352">
        <v>5</v>
      </c>
      <c r="V352">
        <v>0</v>
      </c>
      <c r="W352">
        <v>0</v>
      </c>
      <c r="X352">
        <v>74.178467436410983</v>
      </c>
      <c r="Y352">
        <v>8.6368273471472641</v>
      </c>
      <c r="Z352">
        <v>10.828185886109116</v>
      </c>
      <c r="AA352">
        <v>47.0040309069975</v>
      </c>
      <c r="AB352">
        <v>17.912674251964315</v>
      </c>
      <c r="AC352">
        <v>63.022010972677144</v>
      </c>
      <c r="AD352">
        <v>0</v>
      </c>
      <c r="AE352">
        <v>221.58219680130631</v>
      </c>
    </row>
    <row r="353" spans="1:31" x14ac:dyDescent="0.25">
      <c r="A353">
        <v>2225239</v>
      </c>
      <c r="B353">
        <v>1</v>
      </c>
      <c r="C353" t="s">
        <v>80</v>
      </c>
      <c r="D353" t="s">
        <v>83</v>
      </c>
      <c r="E353" t="s">
        <v>156</v>
      </c>
      <c r="F353" t="s">
        <v>1230</v>
      </c>
      <c r="G353" t="s">
        <v>165</v>
      </c>
      <c r="H353" t="s">
        <v>135</v>
      </c>
      <c r="I353" t="s">
        <v>136</v>
      </c>
      <c r="J353" t="s">
        <v>137</v>
      </c>
      <c r="K353" t="s">
        <v>138</v>
      </c>
      <c r="L353" t="s">
        <v>1231</v>
      </c>
      <c r="M353" t="s">
        <v>1232</v>
      </c>
      <c r="N353">
        <v>1.8077777770000001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1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</row>
    <row r="354" spans="1:31" x14ac:dyDescent="0.25">
      <c r="A354">
        <v>2221326</v>
      </c>
      <c r="B354">
        <v>1</v>
      </c>
      <c r="C354" t="s">
        <v>80</v>
      </c>
      <c r="D354" t="s">
        <v>85</v>
      </c>
      <c r="E354" t="s">
        <v>156</v>
      </c>
      <c r="F354" t="s">
        <v>1233</v>
      </c>
      <c r="G354" t="s">
        <v>134</v>
      </c>
      <c r="H354" t="s">
        <v>135</v>
      </c>
      <c r="I354" t="s">
        <v>136</v>
      </c>
      <c r="J354" t="s">
        <v>137</v>
      </c>
      <c r="K354" t="s">
        <v>138</v>
      </c>
      <c r="L354" t="s">
        <v>1234</v>
      </c>
      <c r="M354" t="s">
        <v>1235</v>
      </c>
      <c r="N354">
        <v>1.3905555549999999</v>
      </c>
      <c r="O354">
        <v>0</v>
      </c>
      <c r="P354">
        <v>11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4.3476569552680342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4.3476569552680342</v>
      </c>
    </row>
    <row r="355" spans="1:31" x14ac:dyDescent="0.25">
      <c r="A355">
        <v>2219334</v>
      </c>
      <c r="B355">
        <v>1</v>
      </c>
      <c r="C355" t="s">
        <v>80</v>
      </c>
      <c r="D355" t="s">
        <v>103</v>
      </c>
      <c r="E355" t="s">
        <v>151</v>
      </c>
      <c r="F355" t="s">
        <v>1236</v>
      </c>
      <c r="G355" t="s">
        <v>213</v>
      </c>
      <c r="H355" t="s">
        <v>135</v>
      </c>
      <c r="I355" t="s">
        <v>136</v>
      </c>
      <c r="J355" t="s">
        <v>137</v>
      </c>
      <c r="K355" t="s">
        <v>138</v>
      </c>
      <c r="L355" t="s">
        <v>1237</v>
      </c>
      <c r="M355" t="s">
        <v>1238</v>
      </c>
      <c r="N355">
        <v>1.355</v>
      </c>
      <c r="O355">
        <v>0</v>
      </c>
      <c r="P355">
        <v>5</v>
      </c>
      <c r="Q355">
        <v>0</v>
      </c>
      <c r="R355">
        <v>3</v>
      </c>
      <c r="S355">
        <v>0</v>
      </c>
      <c r="T355">
        <v>1</v>
      </c>
      <c r="U355">
        <v>0</v>
      </c>
      <c r="V355">
        <v>0</v>
      </c>
      <c r="W355">
        <v>0</v>
      </c>
      <c r="X355">
        <v>2.4557282085220837</v>
      </c>
      <c r="Y355">
        <v>0</v>
      </c>
      <c r="Z355">
        <v>1.7910269408532355</v>
      </c>
      <c r="AA355">
        <v>0</v>
      </c>
      <c r="AB355">
        <v>2.7431923605260006E-2</v>
      </c>
      <c r="AC355">
        <v>0</v>
      </c>
      <c r="AD355">
        <v>0</v>
      </c>
      <c r="AE355">
        <v>4.2741870729805793</v>
      </c>
    </row>
    <row r="356" spans="1:31" x14ac:dyDescent="0.25">
      <c r="A356">
        <v>2214419</v>
      </c>
      <c r="B356">
        <v>1</v>
      </c>
      <c r="C356" t="s">
        <v>81</v>
      </c>
      <c r="D356" t="s">
        <v>127</v>
      </c>
      <c r="E356" t="s">
        <v>198</v>
      </c>
      <c r="F356" t="s">
        <v>1239</v>
      </c>
      <c r="G356" t="s">
        <v>143</v>
      </c>
      <c r="H356" t="s">
        <v>144</v>
      </c>
      <c r="I356" t="s">
        <v>451</v>
      </c>
      <c r="J356" t="s">
        <v>137</v>
      </c>
      <c r="K356" t="s">
        <v>138</v>
      </c>
      <c r="L356" t="s">
        <v>1240</v>
      </c>
      <c r="M356" t="s">
        <v>1241</v>
      </c>
      <c r="N356">
        <v>1.3888888E-2</v>
      </c>
      <c r="O356">
        <v>1</v>
      </c>
      <c r="P356">
        <v>551</v>
      </c>
      <c r="Q356">
        <v>39</v>
      </c>
      <c r="R356">
        <v>49</v>
      </c>
      <c r="S356">
        <v>5</v>
      </c>
      <c r="T356">
        <v>53</v>
      </c>
      <c r="U356">
        <v>0</v>
      </c>
      <c r="V356">
        <v>0</v>
      </c>
      <c r="W356">
        <v>2.3484556574444441E-3</v>
      </c>
      <c r="X356">
        <v>1.448858723638889</v>
      </c>
      <c r="Y356">
        <v>0.20590001514445827</v>
      </c>
      <c r="Z356">
        <v>0.2416065846487222</v>
      </c>
      <c r="AA356">
        <v>0.13378855257399999</v>
      </c>
      <c r="AB356">
        <v>0.34885739581686087</v>
      </c>
      <c r="AC356">
        <v>0</v>
      </c>
      <c r="AD356">
        <v>0</v>
      </c>
      <c r="AE356">
        <v>2.3813597274803748</v>
      </c>
    </row>
    <row r="357" spans="1:31" x14ac:dyDescent="0.25">
      <c r="A357">
        <v>2221349</v>
      </c>
      <c r="B357">
        <v>1</v>
      </c>
      <c r="C357" t="s">
        <v>81</v>
      </c>
      <c r="D357" t="s">
        <v>123</v>
      </c>
      <c r="E357" t="s">
        <v>147</v>
      </c>
      <c r="F357" t="s">
        <v>1242</v>
      </c>
      <c r="G357" t="s">
        <v>143</v>
      </c>
      <c r="H357" t="s">
        <v>144</v>
      </c>
      <c r="I357" t="s">
        <v>136</v>
      </c>
      <c r="J357" t="s">
        <v>137</v>
      </c>
      <c r="K357" t="s">
        <v>138</v>
      </c>
      <c r="L357" t="s">
        <v>1243</v>
      </c>
      <c r="M357" t="s">
        <v>1244</v>
      </c>
      <c r="N357">
        <v>0.55416666599999997</v>
      </c>
      <c r="O357">
        <v>0</v>
      </c>
      <c r="P357">
        <v>626</v>
      </c>
      <c r="Q357">
        <v>1</v>
      </c>
      <c r="R357">
        <v>0</v>
      </c>
      <c r="S357">
        <v>1</v>
      </c>
      <c r="T357">
        <v>43</v>
      </c>
      <c r="U357">
        <v>5</v>
      </c>
      <c r="V357">
        <v>0</v>
      </c>
      <c r="W357">
        <v>0</v>
      </c>
      <c r="X357">
        <v>91.15766398027526</v>
      </c>
      <c r="Y357">
        <v>0.32864286448312496</v>
      </c>
      <c r="Z357">
        <v>0</v>
      </c>
      <c r="AA357">
        <v>33.180731995115835</v>
      </c>
      <c r="AB357">
        <v>32.746768864960728</v>
      </c>
      <c r="AC357">
        <v>1681.5644948855158</v>
      </c>
      <c r="AD357">
        <v>0</v>
      </c>
      <c r="AE357">
        <v>1838.9783025903507</v>
      </c>
    </row>
    <row r="358" spans="1:31" x14ac:dyDescent="0.25">
      <c r="A358">
        <v>2213855</v>
      </c>
      <c r="B358">
        <v>1</v>
      </c>
      <c r="C358" t="s">
        <v>80</v>
      </c>
      <c r="D358" t="s">
        <v>91</v>
      </c>
      <c r="E358" t="s">
        <v>147</v>
      </c>
      <c r="F358" t="s">
        <v>1245</v>
      </c>
      <c r="G358" t="s">
        <v>143</v>
      </c>
      <c r="H358" t="s">
        <v>144</v>
      </c>
      <c r="I358" t="s">
        <v>136</v>
      </c>
      <c r="J358" t="s">
        <v>137</v>
      </c>
      <c r="K358" t="s">
        <v>138</v>
      </c>
      <c r="L358" t="s">
        <v>1246</v>
      </c>
      <c r="M358" t="s">
        <v>1247</v>
      </c>
      <c r="N358">
        <v>0.14611111099999999</v>
      </c>
      <c r="O358">
        <v>1</v>
      </c>
      <c r="P358">
        <v>39</v>
      </c>
      <c r="Q358">
        <v>21</v>
      </c>
      <c r="R358">
        <v>277</v>
      </c>
      <c r="S358">
        <v>12</v>
      </c>
      <c r="T358">
        <v>63</v>
      </c>
      <c r="U358">
        <v>2</v>
      </c>
      <c r="V358">
        <v>0</v>
      </c>
      <c r="W358">
        <v>1.2747090487333334E-2</v>
      </c>
      <c r="X358">
        <v>1.5196407811219723</v>
      </c>
      <c r="Y358">
        <v>2.1905554445364825</v>
      </c>
      <c r="Z358">
        <v>7.9800961468309204</v>
      </c>
      <c r="AA358">
        <v>42.235194774467914</v>
      </c>
      <c r="AB358">
        <v>9.4549431728330635</v>
      </c>
      <c r="AC358">
        <v>1.9656780739638668</v>
      </c>
      <c r="AD358">
        <v>0</v>
      </c>
      <c r="AE358">
        <v>65.358855484241545</v>
      </c>
    </row>
    <row r="359" spans="1:31" x14ac:dyDescent="0.25">
      <c r="A359">
        <v>2221890</v>
      </c>
      <c r="B359">
        <v>1</v>
      </c>
      <c r="C359" t="s">
        <v>81</v>
      </c>
      <c r="D359" t="s">
        <v>124</v>
      </c>
      <c r="E359" t="s">
        <v>147</v>
      </c>
      <c r="F359" t="s">
        <v>1248</v>
      </c>
      <c r="G359" t="s">
        <v>143</v>
      </c>
      <c r="H359" t="s">
        <v>144</v>
      </c>
      <c r="I359" t="s">
        <v>136</v>
      </c>
      <c r="J359" t="s">
        <v>137</v>
      </c>
      <c r="K359" t="s">
        <v>138</v>
      </c>
      <c r="L359" t="s">
        <v>1249</v>
      </c>
      <c r="M359" t="s">
        <v>1250</v>
      </c>
      <c r="N359">
        <v>0.57444444400000005</v>
      </c>
      <c r="O359">
        <v>2</v>
      </c>
      <c r="P359">
        <v>180</v>
      </c>
      <c r="Q359">
        <v>36</v>
      </c>
      <c r="R359">
        <v>122</v>
      </c>
      <c r="S359">
        <v>12</v>
      </c>
      <c r="T359">
        <v>22</v>
      </c>
      <c r="U359">
        <v>1</v>
      </c>
      <c r="V359">
        <v>0</v>
      </c>
      <c r="W359">
        <v>0.32550867998916666</v>
      </c>
      <c r="X359">
        <v>15.723841288512892</v>
      </c>
      <c r="Y359">
        <v>9.5651338761814522</v>
      </c>
      <c r="Z359">
        <v>40.571849614663307</v>
      </c>
      <c r="AA359">
        <v>30.924538818392524</v>
      </c>
      <c r="AB359">
        <v>8.9753271849853391</v>
      </c>
      <c r="AC359">
        <v>5.9801833222098058</v>
      </c>
      <c r="AD359">
        <v>0</v>
      </c>
      <c r="AE359">
        <v>112.0663827849345</v>
      </c>
    </row>
    <row r="360" spans="1:31" x14ac:dyDescent="0.25">
      <c r="A360">
        <v>2215398</v>
      </c>
      <c r="B360">
        <v>1</v>
      </c>
      <c r="C360" t="s">
        <v>80</v>
      </c>
      <c r="D360" t="s">
        <v>110</v>
      </c>
      <c r="E360" t="s">
        <v>132</v>
      </c>
      <c r="F360" t="s">
        <v>1251</v>
      </c>
      <c r="G360" t="s">
        <v>134</v>
      </c>
      <c r="H360" t="s">
        <v>135</v>
      </c>
      <c r="I360" t="s">
        <v>136</v>
      </c>
      <c r="J360" t="s">
        <v>137</v>
      </c>
      <c r="K360" t="s">
        <v>138</v>
      </c>
      <c r="L360" t="s">
        <v>1252</v>
      </c>
      <c r="M360" t="s">
        <v>1253</v>
      </c>
      <c r="N360">
        <v>0.57944444399999995</v>
      </c>
      <c r="O360">
        <v>0</v>
      </c>
      <c r="P360">
        <v>443</v>
      </c>
      <c r="Q360">
        <v>0</v>
      </c>
      <c r="R360">
        <v>0</v>
      </c>
      <c r="S360">
        <v>0</v>
      </c>
      <c r="T360">
        <v>48</v>
      </c>
      <c r="U360">
        <v>0</v>
      </c>
      <c r="V360">
        <v>0</v>
      </c>
      <c r="W360">
        <v>0</v>
      </c>
      <c r="X360">
        <v>121.24233215717244</v>
      </c>
      <c r="Y360">
        <v>0</v>
      </c>
      <c r="Z360">
        <v>0</v>
      </c>
      <c r="AA360">
        <v>0</v>
      </c>
      <c r="AB360">
        <v>19.792050884017833</v>
      </c>
      <c r="AC360">
        <v>0</v>
      </c>
      <c r="AD360">
        <v>0</v>
      </c>
      <c r="AE360">
        <v>141.03438304119027</v>
      </c>
    </row>
    <row r="361" spans="1:31" x14ac:dyDescent="0.25">
      <c r="A361">
        <v>2227277</v>
      </c>
      <c r="B361">
        <v>1</v>
      </c>
      <c r="C361" t="s">
        <v>81</v>
      </c>
      <c r="D361" t="s">
        <v>113</v>
      </c>
      <c r="E361" t="s">
        <v>151</v>
      </c>
      <c r="F361" t="s">
        <v>1254</v>
      </c>
      <c r="G361" t="s">
        <v>405</v>
      </c>
      <c r="H361" t="s">
        <v>135</v>
      </c>
      <c r="I361" t="s">
        <v>136</v>
      </c>
      <c r="J361" t="s">
        <v>137</v>
      </c>
      <c r="K361" t="s">
        <v>234</v>
      </c>
      <c r="L361" t="s">
        <v>1255</v>
      </c>
      <c r="M361" t="s">
        <v>1256</v>
      </c>
      <c r="N361">
        <v>4.3857683329999997</v>
      </c>
      <c r="O361">
        <v>0</v>
      </c>
      <c r="P361">
        <v>9</v>
      </c>
      <c r="Q361">
        <v>0</v>
      </c>
      <c r="R361">
        <v>5</v>
      </c>
      <c r="S361">
        <v>0</v>
      </c>
      <c r="T361">
        <v>1</v>
      </c>
      <c r="U361">
        <v>0</v>
      </c>
      <c r="V361">
        <v>0</v>
      </c>
      <c r="W361">
        <v>0</v>
      </c>
      <c r="X361">
        <v>5.4788998910289246</v>
      </c>
      <c r="Y361">
        <v>0</v>
      </c>
      <c r="Z361">
        <v>3.7947211237859286</v>
      </c>
      <c r="AA361">
        <v>0</v>
      </c>
      <c r="AB361">
        <v>8.5463857545536435</v>
      </c>
      <c r="AC361">
        <v>0</v>
      </c>
      <c r="AD361">
        <v>0</v>
      </c>
      <c r="AE361">
        <v>17.820006769368497</v>
      </c>
    </row>
    <row r="362" spans="1:31" x14ac:dyDescent="0.25">
      <c r="A362">
        <v>2223788</v>
      </c>
      <c r="B362">
        <v>1</v>
      </c>
      <c r="C362" t="s">
        <v>81</v>
      </c>
      <c r="D362" t="s">
        <v>114</v>
      </c>
      <c r="E362" t="s">
        <v>151</v>
      </c>
      <c r="F362" t="s">
        <v>1257</v>
      </c>
      <c r="G362" t="s">
        <v>213</v>
      </c>
      <c r="H362" t="s">
        <v>135</v>
      </c>
      <c r="I362" t="s">
        <v>136</v>
      </c>
      <c r="J362" t="s">
        <v>137</v>
      </c>
      <c r="K362" t="s">
        <v>138</v>
      </c>
      <c r="L362" t="s">
        <v>1258</v>
      </c>
      <c r="M362" t="s">
        <v>1259</v>
      </c>
      <c r="N362">
        <v>2.0727777770000002</v>
      </c>
      <c r="O362">
        <v>0</v>
      </c>
      <c r="P362">
        <v>5</v>
      </c>
      <c r="Q362">
        <v>0</v>
      </c>
      <c r="R362">
        <v>3</v>
      </c>
      <c r="S362">
        <v>0</v>
      </c>
      <c r="T362">
        <v>1</v>
      </c>
      <c r="U362">
        <v>0</v>
      </c>
      <c r="V362">
        <v>0</v>
      </c>
      <c r="W362">
        <v>0</v>
      </c>
      <c r="X362">
        <v>1.7615748035229299</v>
      </c>
      <c r="Y362">
        <v>0</v>
      </c>
      <c r="Z362">
        <v>9.3724694796499999E-3</v>
      </c>
      <c r="AA362">
        <v>0</v>
      </c>
      <c r="AB362">
        <v>0.68401182350625989</v>
      </c>
      <c r="AC362">
        <v>0</v>
      </c>
      <c r="AD362">
        <v>0</v>
      </c>
      <c r="AE362">
        <v>2.4549590965088397</v>
      </c>
    </row>
    <row r="363" spans="1:31" x14ac:dyDescent="0.25">
      <c r="A363">
        <v>2213878</v>
      </c>
      <c r="B363">
        <v>1</v>
      </c>
      <c r="C363" t="s">
        <v>80</v>
      </c>
      <c r="D363" t="s">
        <v>97</v>
      </c>
      <c r="E363" t="s">
        <v>156</v>
      </c>
      <c r="F363" t="s">
        <v>1260</v>
      </c>
      <c r="G363" t="s">
        <v>134</v>
      </c>
      <c r="H363" t="s">
        <v>135</v>
      </c>
      <c r="I363" t="s">
        <v>136</v>
      </c>
      <c r="J363" t="s">
        <v>137</v>
      </c>
      <c r="K363" t="s">
        <v>138</v>
      </c>
      <c r="L363" t="s">
        <v>1261</v>
      </c>
      <c r="M363" t="s">
        <v>1262</v>
      </c>
      <c r="N363">
        <v>0.91944444400000003</v>
      </c>
      <c r="O363">
        <v>0</v>
      </c>
      <c r="P363">
        <v>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0.34173520503047222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0.34173520503047222</v>
      </c>
    </row>
    <row r="364" spans="1:31" x14ac:dyDescent="0.25">
      <c r="A364">
        <v>2219288</v>
      </c>
      <c r="B364">
        <v>1</v>
      </c>
      <c r="C364" t="s">
        <v>80</v>
      </c>
      <c r="D364" t="s">
        <v>94</v>
      </c>
      <c r="E364" t="s">
        <v>151</v>
      </c>
      <c r="F364" t="s">
        <v>1263</v>
      </c>
      <c r="G364" t="s">
        <v>213</v>
      </c>
      <c r="H364" t="s">
        <v>135</v>
      </c>
      <c r="I364" t="s">
        <v>136</v>
      </c>
      <c r="J364" t="s">
        <v>137</v>
      </c>
      <c r="K364" t="s">
        <v>138</v>
      </c>
      <c r="L364" t="s">
        <v>1264</v>
      </c>
      <c r="M364" t="s">
        <v>1265</v>
      </c>
      <c r="N364">
        <v>7.0047222219999998</v>
      </c>
      <c r="O364">
        <v>0</v>
      </c>
      <c r="P364">
        <v>102</v>
      </c>
      <c r="Q364">
        <v>0</v>
      </c>
      <c r="R364">
        <v>0</v>
      </c>
      <c r="S364">
        <v>0</v>
      </c>
      <c r="T364">
        <v>13</v>
      </c>
      <c r="U364">
        <v>0</v>
      </c>
      <c r="V364">
        <v>0</v>
      </c>
      <c r="W364">
        <v>0</v>
      </c>
      <c r="X364">
        <v>67.49777273649147</v>
      </c>
      <c r="Y364">
        <v>0</v>
      </c>
      <c r="Z364">
        <v>0</v>
      </c>
      <c r="AA364">
        <v>0</v>
      </c>
      <c r="AB364">
        <v>23.343976912529278</v>
      </c>
      <c r="AC364">
        <v>0</v>
      </c>
      <c r="AD364">
        <v>0</v>
      </c>
      <c r="AE364">
        <v>90.841749649020755</v>
      </c>
    </row>
    <row r="365" spans="1:31" x14ac:dyDescent="0.25">
      <c r="A365">
        <v>2214465</v>
      </c>
      <c r="B365">
        <v>1</v>
      </c>
      <c r="C365" t="s">
        <v>80</v>
      </c>
      <c r="D365" t="s">
        <v>94</v>
      </c>
      <c r="E365" t="s">
        <v>147</v>
      </c>
      <c r="F365" t="s">
        <v>1266</v>
      </c>
      <c r="G365" t="s">
        <v>200</v>
      </c>
      <c r="H365" t="s">
        <v>144</v>
      </c>
      <c r="I365" t="s">
        <v>136</v>
      </c>
      <c r="J365" t="s">
        <v>137</v>
      </c>
      <c r="K365" t="s">
        <v>138</v>
      </c>
      <c r="L365" t="s">
        <v>1267</v>
      </c>
      <c r="M365" t="s">
        <v>1268</v>
      </c>
      <c r="N365">
        <v>0.16305555499999999</v>
      </c>
      <c r="O365">
        <v>0</v>
      </c>
      <c r="P365">
        <v>846</v>
      </c>
      <c r="Q365">
        <v>0</v>
      </c>
      <c r="R365">
        <v>2</v>
      </c>
      <c r="S365">
        <v>0</v>
      </c>
      <c r="T365">
        <v>106</v>
      </c>
      <c r="U365">
        <v>2</v>
      </c>
      <c r="V365">
        <v>0</v>
      </c>
      <c r="W365">
        <v>0</v>
      </c>
      <c r="X365">
        <v>32.15133952633699</v>
      </c>
      <c r="Y365">
        <v>0</v>
      </c>
      <c r="Z365">
        <v>9.771954744341668E-4</v>
      </c>
      <c r="AA365">
        <v>0</v>
      </c>
      <c r="AB365">
        <v>11.296624680447927</v>
      </c>
      <c r="AC365">
        <v>4.3964807434752693</v>
      </c>
      <c r="AD365">
        <v>0</v>
      </c>
      <c r="AE365">
        <v>47.845422145734616</v>
      </c>
    </row>
    <row r="366" spans="1:31" x14ac:dyDescent="0.25">
      <c r="A366">
        <v>2215375</v>
      </c>
      <c r="B366">
        <v>1</v>
      </c>
      <c r="C366" t="s">
        <v>81</v>
      </c>
      <c r="D366" t="s">
        <v>128</v>
      </c>
      <c r="E366" t="s">
        <v>151</v>
      </c>
      <c r="F366" t="s">
        <v>1269</v>
      </c>
      <c r="G366" t="s">
        <v>233</v>
      </c>
      <c r="H366" t="s">
        <v>135</v>
      </c>
      <c r="I366" t="s">
        <v>136</v>
      </c>
      <c r="J366" t="s">
        <v>137</v>
      </c>
      <c r="K366" t="s">
        <v>234</v>
      </c>
      <c r="L366" t="s">
        <v>1270</v>
      </c>
      <c r="M366" t="s">
        <v>1271</v>
      </c>
      <c r="N366">
        <v>6.5110472220000002</v>
      </c>
      <c r="O366">
        <v>0</v>
      </c>
      <c r="P366">
        <v>53</v>
      </c>
      <c r="Q366">
        <v>0</v>
      </c>
      <c r="R366">
        <v>0</v>
      </c>
      <c r="S366">
        <v>0</v>
      </c>
      <c r="T366">
        <v>3</v>
      </c>
      <c r="U366">
        <v>0</v>
      </c>
      <c r="V366">
        <v>0</v>
      </c>
      <c r="W366">
        <v>0</v>
      </c>
      <c r="X366">
        <v>106.45561850434601</v>
      </c>
      <c r="Y366">
        <v>0</v>
      </c>
      <c r="Z366">
        <v>0</v>
      </c>
      <c r="AA366">
        <v>0</v>
      </c>
      <c r="AB366">
        <v>24.104535975786344</v>
      </c>
      <c r="AC366">
        <v>0</v>
      </c>
      <c r="AD366">
        <v>0</v>
      </c>
      <c r="AE366">
        <v>130.56015448013235</v>
      </c>
    </row>
    <row r="367" spans="1:31" x14ac:dyDescent="0.25">
      <c r="A367">
        <v>2220370</v>
      </c>
      <c r="B367">
        <v>1</v>
      </c>
      <c r="C367" t="s">
        <v>80</v>
      </c>
      <c r="D367" t="s">
        <v>107</v>
      </c>
      <c r="E367" t="s">
        <v>151</v>
      </c>
      <c r="F367" t="s">
        <v>1272</v>
      </c>
      <c r="G367" t="s">
        <v>213</v>
      </c>
      <c r="H367" t="s">
        <v>135</v>
      </c>
      <c r="I367" t="s">
        <v>136</v>
      </c>
      <c r="J367" t="s">
        <v>137</v>
      </c>
      <c r="K367" t="s">
        <v>138</v>
      </c>
      <c r="L367" t="s">
        <v>1273</v>
      </c>
      <c r="M367" t="s">
        <v>1274</v>
      </c>
      <c r="N367">
        <v>1.0666666659999999</v>
      </c>
      <c r="O367">
        <v>0</v>
      </c>
      <c r="P367">
        <v>29</v>
      </c>
      <c r="Q367">
        <v>0</v>
      </c>
      <c r="R367">
        <v>0</v>
      </c>
      <c r="S367">
        <v>0</v>
      </c>
      <c r="T367">
        <v>3</v>
      </c>
      <c r="U367">
        <v>0</v>
      </c>
      <c r="V367">
        <v>0</v>
      </c>
      <c r="W367">
        <v>0</v>
      </c>
      <c r="X367">
        <v>7.5044317027689047</v>
      </c>
      <c r="Y367">
        <v>0</v>
      </c>
      <c r="Z367">
        <v>0</v>
      </c>
      <c r="AA367">
        <v>0</v>
      </c>
      <c r="AB367">
        <v>2.4830098986429685</v>
      </c>
      <c r="AC367">
        <v>0</v>
      </c>
      <c r="AD367">
        <v>0</v>
      </c>
      <c r="AE367">
        <v>9.9874416014118736</v>
      </c>
    </row>
    <row r="368" spans="1:31" x14ac:dyDescent="0.25">
      <c r="A368">
        <v>2225262</v>
      </c>
      <c r="B368">
        <v>1</v>
      </c>
      <c r="C368" t="s">
        <v>80</v>
      </c>
      <c r="D368" t="s">
        <v>97</v>
      </c>
      <c r="E368" t="s">
        <v>156</v>
      </c>
      <c r="F368" t="s">
        <v>1275</v>
      </c>
      <c r="G368" t="s">
        <v>161</v>
      </c>
      <c r="H368" t="s">
        <v>135</v>
      </c>
      <c r="I368" t="s">
        <v>136</v>
      </c>
      <c r="J368" t="s">
        <v>137</v>
      </c>
      <c r="K368" t="s">
        <v>138</v>
      </c>
      <c r="L368" t="s">
        <v>1276</v>
      </c>
      <c r="M368" t="s">
        <v>1277</v>
      </c>
      <c r="N368">
        <v>1.432222222</v>
      </c>
      <c r="O368">
        <v>0</v>
      </c>
      <c r="P368">
        <v>2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1.8235872498111743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1.8235872498111743</v>
      </c>
    </row>
    <row r="369" spans="1:31" x14ac:dyDescent="0.25">
      <c r="A369">
        <v>2213360</v>
      </c>
      <c r="B369">
        <v>1</v>
      </c>
      <c r="C369" t="s">
        <v>80</v>
      </c>
      <c r="D369" t="s">
        <v>84</v>
      </c>
      <c r="E369" t="s">
        <v>156</v>
      </c>
      <c r="F369" t="s">
        <v>1278</v>
      </c>
      <c r="G369" t="s">
        <v>161</v>
      </c>
      <c r="H369" t="s">
        <v>135</v>
      </c>
      <c r="I369" t="s">
        <v>136</v>
      </c>
      <c r="J369" t="s">
        <v>137</v>
      </c>
      <c r="K369" t="s">
        <v>138</v>
      </c>
      <c r="L369" t="s">
        <v>1279</v>
      </c>
      <c r="M369" t="s">
        <v>1280</v>
      </c>
      <c r="N369">
        <v>3.1061111110000001</v>
      </c>
      <c r="O369">
        <v>0</v>
      </c>
      <c r="P369">
        <v>5</v>
      </c>
      <c r="Q369">
        <v>0</v>
      </c>
      <c r="R369">
        <v>0</v>
      </c>
      <c r="S369">
        <v>0</v>
      </c>
      <c r="T369">
        <v>1</v>
      </c>
      <c r="U369">
        <v>0</v>
      </c>
      <c r="V369">
        <v>0</v>
      </c>
      <c r="W369">
        <v>0</v>
      </c>
      <c r="X369">
        <v>4.8481439200284999</v>
      </c>
      <c r="Y369">
        <v>0</v>
      </c>
      <c r="Z369">
        <v>0</v>
      </c>
      <c r="AA369">
        <v>0</v>
      </c>
      <c r="AB369">
        <v>2.2517915688205557E-3</v>
      </c>
      <c r="AC369">
        <v>0</v>
      </c>
      <c r="AD369">
        <v>0</v>
      </c>
      <c r="AE369">
        <v>4.8503957115973204</v>
      </c>
    </row>
    <row r="370" spans="1:31" x14ac:dyDescent="0.25">
      <c r="A370">
        <v>2213901</v>
      </c>
      <c r="B370">
        <v>1</v>
      </c>
      <c r="C370" t="s">
        <v>81</v>
      </c>
      <c r="D370" t="s">
        <v>118</v>
      </c>
      <c r="E370" t="s">
        <v>151</v>
      </c>
      <c r="F370" t="s">
        <v>1281</v>
      </c>
      <c r="G370" t="s">
        <v>507</v>
      </c>
      <c r="H370" t="s">
        <v>135</v>
      </c>
      <c r="I370" t="s">
        <v>136</v>
      </c>
      <c r="J370" t="s">
        <v>137</v>
      </c>
      <c r="K370" t="s">
        <v>138</v>
      </c>
      <c r="L370" t="s">
        <v>1282</v>
      </c>
      <c r="M370" t="s">
        <v>1283</v>
      </c>
      <c r="N370">
        <v>0.97305555499999996</v>
      </c>
      <c r="O370">
        <v>0</v>
      </c>
      <c r="P370">
        <v>53</v>
      </c>
      <c r="Q370">
        <v>0</v>
      </c>
      <c r="R370">
        <v>1</v>
      </c>
      <c r="S370">
        <v>0</v>
      </c>
      <c r="T370">
        <v>3</v>
      </c>
      <c r="U370">
        <v>0</v>
      </c>
      <c r="V370">
        <v>0</v>
      </c>
      <c r="W370">
        <v>0</v>
      </c>
      <c r="X370">
        <v>25.734365116834848</v>
      </c>
      <c r="Y370">
        <v>0</v>
      </c>
      <c r="Z370">
        <v>0.59623100822813324</v>
      </c>
      <c r="AA370">
        <v>0</v>
      </c>
      <c r="AB370">
        <v>0.38345235602920164</v>
      </c>
      <c r="AC370">
        <v>0</v>
      </c>
      <c r="AD370">
        <v>0</v>
      </c>
      <c r="AE370">
        <v>26.714048481092185</v>
      </c>
    </row>
    <row r="371" spans="1:31" x14ac:dyDescent="0.25">
      <c r="A371">
        <v>2220393</v>
      </c>
      <c r="B371">
        <v>1</v>
      </c>
      <c r="C371" t="s">
        <v>80</v>
      </c>
      <c r="D371" t="s">
        <v>105</v>
      </c>
      <c r="E371" t="s">
        <v>156</v>
      </c>
      <c r="F371" t="s">
        <v>1284</v>
      </c>
      <c r="G371" t="s">
        <v>161</v>
      </c>
      <c r="H371" t="s">
        <v>135</v>
      </c>
      <c r="I371" t="s">
        <v>136</v>
      </c>
      <c r="J371" t="s">
        <v>137</v>
      </c>
      <c r="K371" t="s">
        <v>138</v>
      </c>
      <c r="L371" t="s">
        <v>1285</v>
      </c>
      <c r="M371" t="s">
        <v>1286</v>
      </c>
      <c r="N371">
        <v>2.0833333330000001</v>
      </c>
      <c r="O371">
        <v>0</v>
      </c>
      <c r="P371">
        <v>1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0.8485700409128889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0.8485700409128889</v>
      </c>
    </row>
    <row r="372" spans="1:31" x14ac:dyDescent="0.25">
      <c r="A372">
        <v>2229238</v>
      </c>
      <c r="B372">
        <v>1</v>
      </c>
      <c r="C372" t="s">
        <v>81</v>
      </c>
      <c r="D372" t="s">
        <v>127</v>
      </c>
      <c r="E372" t="s">
        <v>156</v>
      </c>
      <c r="F372" t="s">
        <v>1287</v>
      </c>
      <c r="G372" t="s">
        <v>161</v>
      </c>
      <c r="H372" t="s">
        <v>135</v>
      </c>
      <c r="I372" t="s">
        <v>136</v>
      </c>
      <c r="J372" t="s">
        <v>137</v>
      </c>
      <c r="K372" t="s">
        <v>138</v>
      </c>
      <c r="L372" t="s">
        <v>1288</v>
      </c>
      <c r="M372" t="s">
        <v>1289</v>
      </c>
      <c r="N372">
        <v>2.0049999999999999</v>
      </c>
      <c r="O372">
        <v>0</v>
      </c>
      <c r="P372">
        <v>1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1.04199878549265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1.04199878549265</v>
      </c>
    </row>
    <row r="373" spans="1:31" x14ac:dyDescent="0.25">
      <c r="A373">
        <v>2226321</v>
      </c>
      <c r="B373">
        <v>1</v>
      </c>
      <c r="C373" t="s">
        <v>80</v>
      </c>
      <c r="D373" t="s">
        <v>85</v>
      </c>
      <c r="E373" t="s">
        <v>156</v>
      </c>
      <c r="F373" t="s">
        <v>1290</v>
      </c>
      <c r="G373" t="s">
        <v>165</v>
      </c>
      <c r="H373" t="s">
        <v>135</v>
      </c>
      <c r="I373" t="s">
        <v>136</v>
      </c>
      <c r="J373" t="s">
        <v>137</v>
      </c>
      <c r="K373" t="s">
        <v>138</v>
      </c>
      <c r="L373" t="s">
        <v>1291</v>
      </c>
      <c r="M373" t="s">
        <v>1292</v>
      </c>
      <c r="N373">
        <v>2.298888888</v>
      </c>
      <c r="O373">
        <v>0</v>
      </c>
      <c r="P373">
        <v>11</v>
      </c>
      <c r="Q373">
        <v>0</v>
      </c>
      <c r="R373">
        <v>0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6.2600122452504738</v>
      </c>
      <c r="Y373">
        <v>0</v>
      </c>
      <c r="Z373">
        <v>0</v>
      </c>
      <c r="AA373">
        <v>0</v>
      </c>
      <c r="AB373">
        <v>3.5240917516001162</v>
      </c>
      <c r="AC373">
        <v>0</v>
      </c>
      <c r="AD373">
        <v>0</v>
      </c>
      <c r="AE373">
        <v>9.7841039968505896</v>
      </c>
    </row>
    <row r="374" spans="1:31" x14ac:dyDescent="0.25">
      <c r="A374">
        <v>2221412</v>
      </c>
      <c r="B374">
        <v>1</v>
      </c>
      <c r="C374" t="s">
        <v>80</v>
      </c>
      <c r="D374" t="s">
        <v>108</v>
      </c>
      <c r="E374" t="s">
        <v>156</v>
      </c>
      <c r="F374" t="s">
        <v>1293</v>
      </c>
      <c r="G374" t="s">
        <v>161</v>
      </c>
      <c r="H374" t="s">
        <v>135</v>
      </c>
      <c r="I374" t="s">
        <v>136</v>
      </c>
      <c r="J374" t="s">
        <v>137</v>
      </c>
      <c r="K374" t="s">
        <v>138</v>
      </c>
      <c r="L374" t="s">
        <v>1294</v>
      </c>
      <c r="M374" t="s">
        <v>1295</v>
      </c>
      <c r="N374">
        <v>2.1430555550000001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1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1.8604648311368002</v>
      </c>
      <c r="AC374">
        <v>0</v>
      </c>
      <c r="AD374">
        <v>0</v>
      </c>
      <c r="AE374">
        <v>1.8604648311368002</v>
      </c>
    </row>
    <row r="375" spans="1:31" x14ac:dyDescent="0.25">
      <c r="A375">
        <v>2213337</v>
      </c>
      <c r="B375">
        <v>1</v>
      </c>
      <c r="C375" t="s">
        <v>80</v>
      </c>
      <c r="D375" t="s">
        <v>94</v>
      </c>
      <c r="E375" t="s">
        <v>156</v>
      </c>
      <c r="F375" t="s">
        <v>1296</v>
      </c>
      <c r="G375" t="s">
        <v>172</v>
      </c>
      <c r="H375" t="s">
        <v>135</v>
      </c>
      <c r="I375" t="s">
        <v>136</v>
      </c>
      <c r="J375" t="s">
        <v>137</v>
      </c>
      <c r="K375" t="s">
        <v>138</v>
      </c>
      <c r="L375" t="s">
        <v>1297</v>
      </c>
      <c r="M375" t="s">
        <v>1298</v>
      </c>
      <c r="N375">
        <v>0.83250000000000002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18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4.7225044304387325</v>
      </c>
      <c r="AC375">
        <v>0</v>
      </c>
      <c r="AD375">
        <v>0</v>
      </c>
      <c r="AE375">
        <v>4.7225044304387325</v>
      </c>
    </row>
    <row r="376" spans="1:31" x14ac:dyDescent="0.25">
      <c r="A376">
        <v>2214333</v>
      </c>
      <c r="B376">
        <v>1</v>
      </c>
      <c r="C376" t="s">
        <v>80</v>
      </c>
      <c r="D376" t="s">
        <v>104</v>
      </c>
      <c r="E376" t="s">
        <v>156</v>
      </c>
      <c r="F376" t="s">
        <v>1299</v>
      </c>
      <c r="G376" t="s">
        <v>172</v>
      </c>
      <c r="H376" t="s">
        <v>135</v>
      </c>
      <c r="I376" t="s">
        <v>136</v>
      </c>
      <c r="J376" t="s">
        <v>137</v>
      </c>
      <c r="K376" t="s">
        <v>138</v>
      </c>
      <c r="L376" t="s">
        <v>1300</v>
      </c>
      <c r="M376" t="s">
        <v>1301</v>
      </c>
      <c r="N376">
        <v>2.250555555</v>
      </c>
      <c r="O376">
        <v>0</v>
      </c>
      <c r="P376">
        <v>1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0.92810956100124764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0.92810956100124764</v>
      </c>
    </row>
    <row r="377" spans="1:31" x14ac:dyDescent="0.25">
      <c r="A377">
        <v>2222408</v>
      </c>
      <c r="B377">
        <v>1</v>
      </c>
      <c r="C377" t="s">
        <v>80</v>
      </c>
      <c r="D377" t="s">
        <v>90</v>
      </c>
      <c r="E377" t="s">
        <v>151</v>
      </c>
      <c r="F377" t="s">
        <v>1302</v>
      </c>
      <c r="G377" t="s">
        <v>213</v>
      </c>
      <c r="H377" t="s">
        <v>135</v>
      </c>
      <c r="I377" t="s">
        <v>136</v>
      </c>
      <c r="J377" t="s">
        <v>137</v>
      </c>
      <c r="K377" t="s">
        <v>138</v>
      </c>
      <c r="L377" t="s">
        <v>1303</v>
      </c>
      <c r="M377" t="s">
        <v>1304</v>
      </c>
      <c r="N377">
        <v>3.5119444440000001</v>
      </c>
      <c r="O377">
        <v>0</v>
      </c>
      <c r="P377">
        <v>305</v>
      </c>
      <c r="Q377">
        <v>0</v>
      </c>
      <c r="R377">
        <v>0</v>
      </c>
      <c r="S377">
        <v>0</v>
      </c>
      <c r="T377">
        <v>11</v>
      </c>
      <c r="U377">
        <v>0</v>
      </c>
      <c r="V377">
        <v>0</v>
      </c>
      <c r="W377">
        <v>0</v>
      </c>
      <c r="X377">
        <v>315.25028348327191</v>
      </c>
      <c r="Y377">
        <v>0</v>
      </c>
      <c r="Z377">
        <v>0</v>
      </c>
      <c r="AA377">
        <v>0</v>
      </c>
      <c r="AB377">
        <v>18.855595252854307</v>
      </c>
      <c r="AC377">
        <v>0</v>
      </c>
      <c r="AD377">
        <v>0</v>
      </c>
      <c r="AE377">
        <v>334.10587873612621</v>
      </c>
    </row>
    <row r="378" spans="1:31" x14ac:dyDescent="0.25">
      <c r="A378">
        <v>2225740</v>
      </c>
      <c r="B378">
        <v>1</v>
      </c>
      <c r="C378" t="s">
        <v>80</v>
      </c>
      <c r="D378" t="s">
        <v>83</v>
      </c>
      <c r="E378" t="s">
        <v>132</v>
      </c>
      <c r="F378" t="s">
        <v>1305</v>
      </c>
      <c r="G378" t="s">
        <v>507</v>
      </c>
      <c r="H378" t="s">
        <v>135</v>
      </c>
      <c r="I378" t="s">
        <v>136</v>
      </c>
      <c r="J378" t="s">
        <v>137</v>
      </c>
      <c r="K378" t="s">
        <v>138</v>
      </c>
      <c r="L378" t="s">
        <v>1306</v>
      </c>
      <c r="M378" t="s">
        <v>1307</v>
      </c>
      <c r="N378">
        <v>1.2166666660000001</v>
      </c>
      <c r="O378">
        <v>0</v>
      </c>
      <c r="P378">
        <v>153</v>
      </c>
      <c r="Q378">
        <v>0</v>
      </c>
      <c r="R378">
        <v>0</v>
      </c>
      <c r="S378">
        <v>0</v>
      </c>
      <c r="T378">
        <v>27</v>
      </c>
      <c r="U378">
        <v>0</v>
      </c>
      <c r="V378">
        <v>0</v>
      </c>
      <c r="W378">
        <v>0</v>
      </c>
      <c r="X378">
        <v>75.412411988469998</v>
      </c>
      <c r="Y378">
        <v>0</v>
      </c>
      <c r="Z378">
        <v>0</v>
      </c>
      <c r="AA378">
        <v>0</v>
      </c>
      <c r="AB378">
        <v>15.747570871906635</v>
      </c>
      <c r="AC378">
        <v>0</v>
      </c>
      <c r="AD378">
        <v>0</v>
      </c>
      <c r="AE378">
        <v>91.15998286037663</v>
      </c>
    </row>
    <row r="379" spans="1:31" x14ac:dyDescent="0.25">
      <c r="A379">
        <v>2213941</v>
      </c>
      <c r="B379">
        <v>1</v>
      </c>
      <c r="C379" t="s">
        <v>81</v>
      </c>
      <c r="D379" t="s">
        <v>128</v>
      </c>
      <c r="E379" t="s">
        <v>156</v>
      </c>
      <c r="F379" t="s">
        <v>1308</v>
      </c>
      <c r="G379" t="s">
        <v>161</v>
      </c>
      <c r="H379" t="s">
        <v>135</v>
      </c>
      <c r="I379" t="s">
        <v>136</v>
      </c>
      <c r="J379" t="s">
        <v>137</v>
      </c>
      <c r="K379" t="s">
        <v>138</v>
      </c>
      <c r="L379" t="s">
        <v>1309</v>
      </c>
      <c r="M379" t="s">
        <v>1310</v>
      </c>
      <c r="N379">
        <v>1.378055555</v>
      </c>
      <c r="O379">
        <v>0</v>
      </c>
      <c r="P379">
        <v>5</v>
      </c>
      <c r="Q379">
        <v>0</v>
      </c>
      <c r="R379">
        <v>0</v>
      </c>
      <c r="S379">
        <v>0</v>
      </c>
      <c r="T379">
        <v>1</v>
      </c>
      <c r="U379">
        <v>0</v>
      </c>
      <c r="V379">
        <v>0</v>
      </c>
      <c r="W379">
        <v>0</v>
      </c>
      <c r="X379">
        <v>1.2574652333218035</v>
      </c>
      <c r="Y379">
        <v>0</v>
      </c>
      <c r="Z379">
        <v>0</v>
      </c>
      <c r="AA379">
        <v>0</v>
      </c>
      <c r="AB379">
        <v>6.9222556216141665E-2</v>
      </c>
      <c r="AC379">
        <v>0</v>
      </c>
      <c r="AD379">
        <v>0</v>
      </c>
      <c r="AE379">
        <v>1.3266877895379452</v>
      </c>
    </row>
    <row r="380" spans="1:31" x14ac:dyDescent="0.25">
      <c r="A380">
        <v>2221804</v>
      </c>
      <c r="B380">
        <v>1</v>
      </c>
      <c r="C380" t="s">
        <v>81</v>
      </c>
      <c r="D380" t="s">
        <v>127</v>
      </c>
      <c r="E380" t="s">
        <v>141</v>
      </c>
      <c r="F380" t="s">
        <v>1311</v>
      </c>
      <c r="G380" t="s">
        <v>143</v>
      </c>
      <c r="H380" t="s">
        <v>144</v>
      </c>
      <c r="I380" t="s">
        <v>136</v>
      </c>
      <c r="J380" t="s">
        <v>137</v>
      </c>
      <c r="K380" t="s">
        <v>138</v>
      </c>
      <c r="L380" t="s">
        <v>1312</v>
      </c>
      <c r="M380" t="s">
        <v>1313</v>
      </c>
      <c r="N380">
        <v>1.243333333</v>
      </c>
      <c r="O380">
        <v>3</v>
      </c>
      <c r="P380">
        <v>442</v>
      </c>
      <c r="Q380">
        <v>138</v>
      </c>
      <c r="R380">
        <v>83</v>
      </c>
      <c r="S380">
        <v>10</v>
      </c>
      <c r="T380">
        <v>60</v>
      </c>
      <c r="U380">
        <v>0</v>
      </c>
      <c r="V380">
        <v>1</v>
      </c>
      <c r="W380">
        <v>0.28807907707211111</v>
      </c>
      <c r="X380">
        <v>126.83664295833889</v>
      </c>
      <c r="Y380">
        <v>97.017415716002361</v>
      </c>
      <c r="Z380">
        <v>21.527896323058197</v>
      </c>
      <c r="AA380">
        <v>56.984950054140285</v>
      </c>
      <c r="AB380">
        <v>19.047549935129052</v>
      </c>
      <c r="AC380">
        <v>0</v>
      </c>
      <c r="AD380">
        <v>5.0579824045079285</v>
      </c>
      <c r="AE380">
        <v>326.76051646824885</v>
      </c>
    </row>
    <row r="381" spans="1:31" x14ac:dyDescent="0.25">
      <c r="A381">
        <v>2224306</v>
      </c>
      <c r="B381">
        <v>1</v>
      </c>
      <c r="C381" t="s">
        <v>80</v>
      </c>
      <c r="D381" t="s">
        <v>96</v>
      </c>
      <c r="E381" t="s">
        <v>156</v>
      </c>
      <c r="F381" t="s">
        <v>1314</v>
      </c>
      <c r="G381" t="s">
        <v>280</v>
      </c>
      <c r="H381" t="s">
        <v>135</v>
      </c>
      <c r="I381" t="s">
        <v>136</v>
      </c>
      <c r="J381" t="s">
        <v>137</v>
      </c>
      <c r="K381" t="s">
        <v>138</v>
      </c>
      <c r="L381" t="s">
        <v>1315</v>
      </c>
      <c r="M381" t="s">
        <v>1316</v>
      </c>
      <c r="N381">
        <v>7.596944444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1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21.88199176792596</v>
      </c>
      <c r="AC381">
        <v>0</v>
      </c>
      <c r="AD381">
        <v>0</v>
      </c>
      <c r="AE381">
        <v>21.88199176792596</v>
      </c>
    </row>
    <row r="382" spans="1:31" x14ac:dyDescent="0.25">
      <c r="A382">
        <v>2217273</v>
      </c>
      <c r="B382">
        <v>1</v>
      </c>
      <c r="C382" t="s">
        <v>81</v>
      </c>
      <c r="D382" t="s">
        <v>123</v>
      </c>
      <c r="E382" t="s">
        <v>156</v>
      </c>
      <c r="F382" t="s">
        <v>1317</v>
      </c>
      <c r="G382" t="s">
        <v>161</v>
      </c>
      <c r="H382" t="s">
        <v>135</v>
      </c>
      <c r="I382" t="s">
        <v>136</v>
      </c>
      <c r="J382" t="s">
        <v>137</v>
      </c>
      <c r="K382" t="s">
        <v>138</v>
      </c>
      <c r="L382" t="s">
        <v>1318</v>
      </c>
      <c r="M382" t="s">
        <v>1319</v>
      </c>
      <c r="N382">
        <v>1.707777777</v>
      </c>
      <c r="O382">
        <v>0</v>
      </c>
      <c r="P382">
        <v>1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0.19414690593433667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0.19414690593433667</v>
      </c>
    </row>
    <row r="383" spans="1:31" x14ac:dyDescent="0.25">
      <c r="A383">
        <v>2222205</v>
      </c>
      <c r="B383">
        <v>1</v>
      </c>
      <c r="C383" t="s">
        <v>81</v>
      </c>
      <c r="D383" t="s">
        <v>123</v>
      </c>
      <c r="E383" t="s">
        <v>156</v>
      </c>
      <c r="F383" t="s">
        <v>1320</v>
      </c>
      <c r="G383" t="s">
        <v>134</v>
      </c>
      <c r="H383" t="s">
        <v>135</v>
      </c>
      <c r="I383" t="s">
        <v>136</v>
      </c>
      <c r="J383" t="s">
        <v>137</v>
      </c>
      <c r="K383" t="s">
        <v>138</v>
      </c>
      <c r="L383" t="s">
        <v>1321</v>
      </c>
      <c r="M383" t="s">
        <v>1322</v>
      </c>
      <c r="N383">
        <v>1.8172222220000001</v>
      </c>
      <c r="O383">
        <v>0</v>
      </c>
      <c r="P383">
        <v>2</v>
      </c>
      <c r="Q383">
        <v>0</v>
      </c>
      <c r="R383">
        <v>0</v>
      </c>
      <c r="S383">
        <v>0</v>
      </c>
      <c r="T383">
        <v>2</v>
      </c>
      <c r="U383">
        <v>0</v>
      </c>
      <c r="V383">
        <v>0</v>
      </c>
      <c r="W383">
        <v>0</v>
      </c>
      <c r="X383">
        <v>0.47724896639874675</v>
      </c>
      <c r="Y383">
        <v>0</v>
      </c>
      <c r="Z383">
        <v>0</v>
      </c>
      <c r="AA383">
        <v>0</v>
      </c>
      <c r="AB383">
        <v>1.6000814180801815</v>
      </c>
      <c r="AC383">
        <v>0</v>
      </c>
      <c r="AD383">
        <v>0</v>
      </c>
      <c r="AE383">
        <v>2.0773303844789281</v>
      </c>
    </row>
    <row r="384" spans="1:31" x14ac:dyDescent="0.25">
      <c r="A384">
        <v>2227615</v>
      </c>
      <c r="B384">
        <v>1</v>
      </c>
      <c r="C384" t="s">
        <v>80</v>
      </c>
      <c r="D384" t="s">
        <v>83</v>
      </c>
      <c r="E384" t="s">
        <v>151</v>
      </c>
      <c r="F384" t="s">
        <v>1323</v>
      </c>
      <c r="G384" t="s">
        <v>213</v>
      </c>
      <c r="H384" t="s">
        <v>135</v>
      </c>
      <c r="I384" t="s">
        <v>136</v>
      </c>
      <c r="J384" t="s">
        <v>137</v>
      </c>
      <c r="K384" t="s">
        <v>138</v>
      </c>
      <c r="L384" t="s">
        <v>1324</v>
      </c>
      <c r="M384" t="s">
        <v>1325</v>
      </c>
      <c r="N384">
        <v>1.081388888</v>
      </c>
      <c r="O384">
        <v>0</v>
      </c>
      <c r="P384">
        <v>30</v>
      </c>
      <c r="Q384">
        <v>0</v>
      </c>
      <c r="R384">
        <v>0</v>
      </c>
      <c r="S384">
        <v>0</v>
      </c>
      <c r="T384">
        <v>1</v>
      </c>
      <c r="U384">
        <v>0</v>
      </c>
      <c r="V384">
        <v>0</v>
      </c>
      <c r="W384">
        <v>0</v>
      </c>
      <c r="X384">
        <v>19.054822302377882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19.054822302377882</v>
      </c>
    </row>
    <row r="385" spans="1:31" x14ac:dyDescent="0.25">
      <c r="A385">
        <v>2217877</v>
      </c>
      <c r="B385">
        <v>1</v>
      </c>
      <c r="C385" t="s">
        <v>80</v>
      </c>
      <c r="D385" t="s">
        <v>94</v>
      </c>
      <c r="E385" t="s">
        <v>151</v>
      </c>
      <c r="F385" t="s">
        <v>1326</v>
      </c>
      <c r="G385" t="s">
        <v>345</v>
      </c>
      <c r="H385" t="s">
        <v>135</v>
      </c>
      <c r="I385" t="s">
        <v>136</v>
      </c>
      <c r="J385" t="s">
        <v>137</v>
      </c>
      <c r="K385" t="s">
        <v>138</v>
      </c>
      <c r="L385" t="s">
        <v>1327</v>
      </c>
      <c r="M385" t="s">
        <v>1328</v>
      </c>
      <c r="N385">
        <v>3.9588888880000002</v>
      </c>
      <c r="O385">
        <v>0</v>
      </c>
      <c r="P385">
        <v>29</v>
      </c>
      <c r="Q385">
        <v>0</v>
      </c>
      <c r="R385">
        <v>4</v>
      </c>
      <c r="S385">
        <v>0</v>
      </c>
      <c r="T385">
        <v>1</v>
      </c>
      <c r="U385">
        <v>0</v>
      </c>
      <c r="V385">
        <v>0</v>
      </c>
      <c r="W385">
        <v>0</v>
      </c>
      <c r="X385">
        <v>37.115791759371916</v>
      </c>
      <c r="Y385">
        <v>0</v>
      </c>
      <c r="Z385">
        <v>1.068856271746105</v>
      </c>
      <c r="AA385">
        <v>0</v>
      </c>
      <c r="AB385">
        <v>3.1355709389267998</v>
      </c>
      <c r="AC385">
        <v>0</v>
      </c>
      <c r="AD385">
        <v>0</v>
      </c>
      <c r="AE385">
        <v>41.32021897004482</v>
      </c>
    </row>
    <row r="386" spans="1:31" x14ac:dyDescent="0.25">
      <c r="A386">
        <v>2223287</v>
      </c>
      <c r="B386">
        <v>1</v>
      </c>
      <c r="C386" t="s">
        <v>80</v>
      </c>
      <c r="D386" t="s">
        <v>110</v>
      </c>
      <c r="E386" t="s">
        <v>156</v>
      </c>
      <c r="F386" t="s">
        <v>1329</v>
      </c>
      <c r="G386" t="s">
        <v>161</v>
      </c>
      <c r="H386" t="s">
        <v>135</v>
      </c>
      <c r="I386" t="s">
        <v>136</v>
      </c>
      <c r="J386" t="s">
        <v>137</v>
      </c>
      <c r="K386" t="s">
        <v>138</v>
      </c>
      <c r="L386" t="s">
        <v>1330</v>
      </c>
      <c r="M386" t="s">
        <v>1331</v>
      </c>
      <c r="N386">
        <v>3.1391666659999999</v>
      </c>
      <c r="O386">
        <v>0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1.3777642385749669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1.3777642385749669</v>
      </c>
    </row>
    <row r="387" spans="1:31" x14ac:dyDescent="0.25">
      <c r="A387">
        <v>2221664</v>
      </c>
      <c r="B387">
        <v>1</v>
      </c>
      <c r="C387" t="s">
        <v>80</v>
      </c>
      <c r="D387" t="s">
        <v>92</v>
      </c>
      <c r="E387" t="s">
        <v>156</v>
      </c>
      <c r="F387" t="s">
        <v>1332</v>
      </c>
      <c r="G387" t="s">
        <v>134</v>
      </c>
      <c r="H387" t="s">
        <v>135</v>
      </c>
      <c r="I387" t="s">
        <v>136</v>
      </c>
      <c r="J387" t="s">
        <v>137</v>
      </c>
      <c r="K387" t="s">
        <v>138</v>
      </c>
      <c r="L387" t="s">
        <v>1333</v>
      </c>
      <c r="M387" t="s">
        <v>1334</v>
      </c>
      <c r="N387">
        <v>0.72833333300000003</v>
      </c>
      <c r="O387">
        <v>0</v>
      </c>
      <c r="P387">
        <v>1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0.36715844011011334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0.36715844011011334</v>
      </c>
    </row>
    <row r="388" spans="1:31" x14ac:dyDescent="0.25">
      <c r="A388">
        <v>2226822</v>
      </c>
      <c r="B388">
        <v>1</v>
      </c>
      <c r="C388" t="s">
        <v>80</v>
      </c>
      <c r="D388" t="s">
        <v>96</v>
      </c>
      <c r="E388" t="s">
        <v>225</v>
      </c>
      <c r="F388" t="s">
        <v>1335</v>
      </c>
      <c r="G388" t="s">
        <v>213</v>
      </c>
      <c r="H388" t="s">
        <v>135</v>
      </c>
      <c r="I388" t="s">
        <v>136</v>
      </c>
      <c r="J388" t="s">
        <v>137</v>
      </c>
      <c r="K388" t="s">
        <v>138</v>
      </c>
      <c r="L388" t="s">
        <v>1336</v>
      </c>
      <c r="M388" t="s">
        <v>1337</v>
      </c>
      <c r="N388">
        <v>2.616944444</v>
      </c>
      <c r="O388">
        <v>0</v>
      </c>
      <c r="P388">
        <v>2</v>
      </c>
      <c r="Q388">
        <v>0</v>
      </c>
      <c r="R388">
        <v>0</v>
      </c>
      <c r="S388">
        <v>0</v>
      </c>
      <c r="T388">
        <v>5</v>
      </c>
      <c r="U388">
        <v>0</v>
      </c>
      <c r="V388">
        <v>0</v>
      </c>
      <c r="W388">
        <v>0</v>
      </c>
      <c r="X388">
        <v>8.301905402645902</v>
      </c>
      <c r="Y388">
        <v>0</v>
      </c>
      <c r="Z388">
        <v>0</v>
      </c>
      <c r="AA388">
        <v>0</v>
      </c>
      <c r="AB388">
        <v>15.887845992434666</v>
      </c>
      <c r="AC388">
        <v>0</v>
      </c>
      <c r="AD388">
        <v>0</v>
      </c>
      <c r="AE388">
        <v>24.18975139508057</v>
      </c>
    </row>
    <row r="389" spans="1:31" x14ac:dyDescent="0.25">
      <c r="A389">
        <v>2217336</v>
      </c>
      <c r="B389">
        <v>1</v>
      </c>
      <c r="C389" t="s">
        <v>80</v>
      </c>
      <c r="D389" t="s">
        <v>85</v>
      </c>
      <c r="E389" t="s">
        <v>151</v>
      </c>
      <c r="F389" t="s">
        <v>1338</v>
      </c>
      <c r="G389" t="s">
        <v>213</v>
      </c>
      <c r="H389" t="s">
        <v>135</v>
      </c>
      <c r="I389" t="s">
        <v>136</v>
      </c>
      <c r="J389" t="s">
        <v>137</v>
      </c>
      <c r="K389" t="s">
        <v>138</v>
      </c>
      <c r="L389" t="s">
        <v>1339</v>
      </c>
      <c r="M389" t="s">
        <v>1340</v>
      </c>
      <c r="N389">
        <v>2.3530555550000001</v>
      </c>
      <c r="O389">
        <v>0</v>
      </c>
      <c r="P389">
        <v>59</v>
      </c>
      <c r="Q389">
        <v>0</v>
      </c>
      <c r="R389">
        <v>0</v>
      </c>
      <c r="S389">
        <v>0</v>
      </c>
      <c r="T389">
        <v>7</v>
      </c>
      <c r="U389">
        <v>0</v>
      </c>
      <c r="V389">
        <v>0</v>
      </c>
      <c r="W389">
        <v>0</v>
      </c>
      <c r="X389">
        <v>32.919704593050184</v>
      </c>
      <c r="Y389">
        <v>0</v>
      </c>
      <c r="Z389">
        <v>0</v>
      </c>
      <c r="AA389">
        <v>0</v>
      </c>
      <c r="AB389">
        <v>12.053239270948737</v>
      </c>
      <c r="AC389">
        <v>0</v>
      </c>
      <c r="AD389">
        <v>0</v>
      </c>
      <c r="AE389">
        <v>44.972943863998921</v>
      </c>
    </row>
    <row r="390" spans="1:31" x14ac:dyDescent="0.25">
      <c r="A390">
        <v>2220330</v>
      </c>
      <c r="B390">
        <v>1</v>
      </c>
      <c r="C390" t="s">
        <v>80</v>
      </c>
      <c r="D390" t="s">
        <v>83</v>
      </c>
      <c r="E390" t="s">
        <v>151</v>
      </c>
      <c r="F390" t="s">
        <v>1341</v>
      </c>
      <c r="G390" t="s">
        <v>153</v>
      </c>
      <c r="H390" t="s">
        <v>135</v>
      </c>
      <c r="I390" t="s">
        <v>136</v>
      </c>
      <c r="J390" t="s">
        <v>137</v>
      </c>
      <c r="K390" t="s">
        <v>138</v>
      </c>
      <c r="L390" t="s">
        <v>1342</v>
      </c>
      <c r="M390" t="s">
        <v>1343</v>
      </c>
      <c r="N390">
        <v>9.7763888879999996</v>
      </c>
      <c r="O390">
        <v>0</v>
      </c>
      <c r="P390">
        <v>5</v>
      </c>
      <c r="Q390">
        <v>0</v>
      </c>
      <c r="R390">
        <v>13</v>
      </c>
      <c r="S390">
        <v>0</v>
      </c>
      <c r="T390">
        <v>4</v>
      </c>
      <c r="U390">
        <v>0</v>
      </c>
      <c r="V390">
        <v>0</v>
      </c>
      <c r="W390">
        <v>0</v>
      </c>
      <c r="X390">
        <v>20.607241262739898</v>
      </c>
      <c r="Y390">
        <v>0</v>
      </c>
      <c r="Z390">
        <v>142.82879210880279</v>
      </c>
      <c r="AA390">
        <v>0</v>
      </c>
      <c r="AB390">
        <v>20.181063942250852</v>
      </c>
      <c r="AC390">
        <v>0</v>
      </c>
      <c r="AD390">
        <v>0</v>
      </c>
      <c r="AE390">
        <v>183.61709731379355</v>
      </c>
    </row>
    <row r="391" spans="1:31" x14ac:dyDescent="0.25">
      <c r="A391">
        <v>2222886</v>
      </c>
      <c r="B391">
        <v>1</v>
      </c>
      <c r="C391" t="s">
        <v>80</v>
      </c>
      <c r="D391" t="s">
        <v>87</v>
      </c>
      <c r="E391" t="s">
        <v>151</v>
      </c>
      <c r="F391" t="s">
        <v>1344</v>
      </c>
      <c r="G391" t="s">
        <v>802</v>
      </c>
      <c r="H391" t="s">
        <v>135</v>
      </c>
      <c r="I391" t="s">
        <v>136</v>
      </c>
      <c r="J391" t="s">
        <v>137</v>
      </c>
      <c r="K391" t="s">
        <v>138</v>
      </c>
      <c r="L391" t="s">
        <v>1345</v>
      </c>
      <c r="M391" t="s">
        <v>1346</v>
      </c>
      <c r="N391">
        <v>0.96611111100000002</v>
      </c>
      <c r="O391">
        <v>0</v>
      </c>
      <c r="P391">
        <v>236</v>
      </c>
      <c r="Q391">
        <v>0</v>
      </c>
      <c r="R391">
        <v>0</v>
      </c>
      <c r="S391">
        <v>0</v>
      </c>
      <c r="T391">
        <v>6</v>
      </c>
      <c r="U391">
        <v>0</v>
      </c>
      <c r="V391">
        <v>0</v>
      </c>
      <c r="W391">
        <v>0</v>
      </c>
      <c r="X391">
        <v>98.391354247914421</v>
      </c>
      <c r="Y391">
        <v>0</v>
      </c>
      <c r="Z391">
        <v>0</v>
      </c>
      <c r="AA391">
        <v>0</v>
      </c>
      <c r="AB391">
        <v>2.1986954164742092</v>
      </c>
      <c r="AC391">
        <v>0</v>
      </c>
      <c r="AD391">
        <v>0</v>
      </c>
      <c r="AE391">
        <v>100.59004966438863</v>
      </c>
    </row>
    <row r="392" spans="1:31" x14ac:dyDescent="0.25">
      <c r="A392">
        <v>2219351</v>
      </c>
      <c r="B392">
        <v>1</v>
      </c>
      <c r="C392" t="s">
        <v>81</v>
      </c>
      <c r="D392" t="s">
        <v>117</v>
      </c>
      <c r="E392" t="s">
        <v>156</v>
      </c>
      <c r="F392" t="s">
        <v>1347</v>
      </c>
      <c r="G392" t="s">
        <v>161</v>
      </c>
      <c r="H392" t="s">
        <v>135</v>
      </c>
      <c r="I392" t="s">
        <v>136</v>
      </c>
      <c r="J392" t="s">
        <v>137</v>
      </c>
      <c r="K392" t="s">
        <v>138</v>
      </c>
      <c r="L392" t="s">
        <v>1348</v>
      </c>
      <c r="M392" t="s">
        <v>1349</v>
      </c>
      <c r="N392">
        <v>2.0325000000000002</v>
      </c>
      <c r="O392">
        <v>0</v>
      </c>
      <c r="P392">
        <v>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0.37778202286542667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0.37778202286542667</v>
      </c>
    </row>
    <row r="393" spans="1:31" x14ac:dyDescent="0.25">
      <c r="A393">
        <v>2219892</v>
      </c>
      <c r="B393">
        <v>1</v>
      </c>
      <c r="C393" t="s">
        <v>80</v>
      </c>
      <c r="D393" t="s">
        <v>88</v>
      </c>
      <c r="E393" t="s">
        <v>132</v>
      </c>
      <c r="F393" t="s">
        <v>1350</v>
      </c>
      <c r="G393" t="s">
        <v>233</v>
      </c>
      <c r="H393" t="s">
        <v>135</v>
      </c>
      <c r="I393" t="s">
        <v>136</v>
      </c>
      <c r="J393" t="s">
        <v>137</v>
      </c>
      <c r="K393" t="s">
        <v>234</v>
      </c>
      <c r="L393" t="s">
        <v>1351</v>
      </c>
      <c r="M393" t="s">
        <v>1352</v>
      </c>
      <c r="N393">
        <v>4.841111111</v>
      </c>
      <c r="O393">
        <v>0</v>
      </c>
      <c r="P393">
        <v>637</v>
      </c>
      <c r="Q393">
        <v>0</v>
      </c>
      <c r="R393">
        <v>0</v>
      </c>
      <c r="S393">
        <v>0</v>
      </c>
      <c r="T393">
        <v>25</v>
      </c>
      <c r="U393">
        <v>0</v>
      </c>
      <c r="V393">
        <v>0</v>
      </c>
      <c r="W393">
        <v>0</v>
      </c>
      <c r="X393">
        <v>899.6037273825832</v>
      </c>
      <c r="Y393">
        <v>0</v>
      </c>
      <c r="Z393">
        <v>0</v>
      </c>
      <c r="AA393">
        <v>0</v>
      </c>
      <c r="AB393">
        <v>58.289840267191387</v>
      </c>
      <c r="AC393">
        <v>0</v>
      </c>
      <c r="AD393">
        <v>0</v>
      </c>
      <c r="AE393">
        <v>957.89356764977458</v>
      </c>
    </row>
    <row r="394" spans="1:31" x14ac:dyDescent="0.25">
      <c r="A394">
        <v>2222345</v>
      </c>
      <c r="B394">
        <v>1</v>
      </c>
      <c r="C394" t="s">
        <v>80</v>
      </c>
      <c r="D394" t="s">
        <v>82</v>
      </c>
      <c r="E394" t="s">
        <v>156</v>
      </c>
      <c r="F394" t="s">
        <v>1353</v>
      </c>
      <c r="G394" t="s">
        <v>161</v>
      </c>
      <c r="H394" t="s">
        <v>135</v>
      </c>
      <c r="I394" t="s">
        <v>136</v>
      </c>
      <c r="J394" t="s">
        <v>137</v>
      </c>
      <c r="K394" t="s">
        <v>138</v>
      </c>
      <c r="L394" t="s">
        <v>1354</v>
      </c>
      <c r="M394" t="s">
        <v>1355</v>
      </c>
      <c r="N394">
        <v>6.238888888</v>
      </c>
      <c r="O394">
        <v>0</v>
      </c>
      <c r="P394">
        <v>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0.27055101974700335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0.27055101974700335</v>
      </c>
    </row>
    <row r="395" spans="1:31" x14ac:dyDescent="0.25">
      <c r="A395">
        <v>2218017</v>
      </c>
      <c r="B395">
        <v>1</v>
      </c>
      <c r="C395" t="s">
        <v>80</v>
      </c>
      <c r="D395" t="s">
        <v>94</v>
      </c>
      <c r="E395" t="s">
        <v>151</v>
      </c>
      <c r="F395" t="s">
        <v>1356</v>
      </c>
      <c r="G395" t="s">
        <v>213</v>
      </c>
      <c r="H395" t="s">
        <v>135</v>
      </c>
      <c r="I395" t="s">
        <v>136</v>
      </c>
      <c r="J395" t="s">
        <v>137</v>
      </c>
      <c r="K395" t="s">
        <v>138</v>
      </c>
      <c r="L395" t="s">
        <v>1357</v>
      </c>
      <c r="M395" t="s">
        <v>1358</v>
      </c>
      <c r="N395">
        <v>10.525555555</v>
      </c>
      <c r="O395">
        <v>0</v>
      </c>
      <c r="P395">
        <v>59</v>
      </c>
      <c r="Q395">
        <v>0</v>
      </c>
      <c r="R395">
        <v>0</v>
      </c>
      <c r="S395">
        <v>0</v>
      </c>
      <c r="T395">
        <v>5</v>
      </c>
      <c r="U395">
        <v>0</v>
      </c>
      <c r="V395">
        <v>0</v>
      </c>
      <c r="W395">
        <v>0</v>
      </c>
      <c r="X395">
        <v>88.876373752472603</v>
      </c>
      <c r="Y395">
        <v>0</v>
      </c>
      <c r="Z395">
        <v>0</v>
      </c>
      <c r="AA395">
        <v>0</v>
      </c>
      <c r="AB395">
        <v>1.4418759171468596</v>
      </c>
      <c r="AC395">
        <v>0</v>
      </c>
      <c r="AD395">
        <v>0</v>
      </c>
      <c r="AE395">
        <v>90.318249669619462</v>
      </c>
    </row>
    <row r="396" spans="1:31" x14ac:dyDescent="0.25">
      <c r="A396">
        <v>2225843</v>
      </c>
      <c r="B396">
        <v>1</v>
      </c>
      <c r="C396" t="s">
        <v>80</v>
      </c>
      <c r="D396" t="s">
        <v>100</v>
      </c>
      <c r="E396" t="s">
        <v>132</v>
      </c>
      <c r="F396" t="s">
        <v>1359</v>
      </c>
      <c r="G396" t="s">
        <v>176</v>
      </c>
      <c r="H396" t="s">
        <v>135</v>
      </c>
      <c r="I396" t="s">
        <v>136</v>
      </c>
      <c r="J396" t="s">
        <v>137</v>
      </c>
      <c r="K396" t="s">
        <v>138</v>
      </c>
      <c r="L396" t="s">
        <v>1360</v>
      </c>
      <c r="M396" t="s">
        <v>1361</v>
      </c>
      <c r="N396">
        <v>0.84861111099999997</v>
      </c>
      <c r="O396">
        <v>0</v>
      </c>
      <c r="P396">
        <v>395</v>
      </c>
      <c r="Q396">
        <v>0</v>
      </c>
      <c r="R396">
        <v>3</v>
      </c>
      <c r="S396">
        <v>0</v>
      </c>
      <c r="T396">
        <v>20</v>
      </c>
      <c r="U396">
        <v>0</v>
      </c>
      <c r="V396">
        <v>0</v>
      </c>
      <c r="W396">
        <v>0</v>
      </c>
      <c r="X396">
        <v>53.7742585566901</v>
      </c>
      <c r="Y396">
        <v>0</v>
      </c>
      <c r="Z396">
        <v>0.97547643634198355</v>
      </c>
      <c r="AA396">
        <v>0</v>
      </c>
      <c r="AB396">
        <v>4.0010471919346031</v>
      </c>
      <c r="AC396">
        <v>0</v>
      </c>
      <c r="AD396">
        <v>0</v>
      </c>
      <c r="AE396">
        <v>58.750782184966688</v>
      </c>
    </row>
    <row r="397" spans="1:31" x14ac:dyDescent="0.25">
      <c r="A397">
        <v>2220871</v>
      </c>
      <c r="B397">
        <v>1</v>
      </c>
      <c r="C397" t="s">
        <v>80</v>
      </c>
      <c r="D397" t="s">
        <v>103</v>
      </c>
      <c r="E397" t="s">
        <v>147</v>
      </c>
      <c r="F397" t="s">
        <v>1362</v>
      </c>
      <c r="G397" t="s">
        <v>143</v>
      </c>
      <c r="H397" t="s">
        <v>144</v>
      </c>
      <c r="I397" t="s">
        <v>451</v>
      </c>
      <c r="J397" t="s">
        <v>137</v>
      </c>
      <c r="K397" t="s">
        <v>138</v>
      </c>
      <c r="L397" t="s">
        <v>1363</v>
      </c>
      <c r="M397" t="s">
        <v>1364</v>
      </c>
      <c r="N397">
        <v>2.3333333000000001E-2</v>
      </c>
      <c r="O397">
        <v>0</v>
      </c>
      <c r="P397">
        <v>1801</v>
      </c>
      <c r="Q397">
        <v>0</v>
      </c>
      <c r="R397">
        <v>20</v>
      </c>
      <c r="S397">
        <v>13</v>
      </c>
      <c r="T397">
        <v>199</v>
      </c>
      <c r="U397">
        <v>19</v>
      </c>
      <c r="V397">
        <v>1</v>
      </c>
      <c r="W397">
        <v>0</v>
      </c>
      <c r="X397">
        <v>11.724581137157861</v>
      </c>
      <c r="Y397">
        <v>0</v>
      </c>
      <c r="Z397">
        <v>0.12558346035778667</v>
      </c>
      <c r="AA397">
        <v>7.7470838845502197</v>
      </c>
      <c r="AB397">
        <v>2.8300475370960343</v>
      </c>
      <c r="AC397">
        <v>42.386111537580824</v>
      </c>
      <c r="AD397">
        <v>0.14127095292408001</v>
      </c>
      <c r="AE397">
        <v>64.954678509666806</v>
      </c>
    </row>
    <row r="398" spans="1:31" x14ac:dyDescent="0.25">
      <c r="A398">
        <v>2225199</v>
      </c>
      <c r="B398">
        <v>1</v>
      </c>
      <c r="C398" t="s">
        <v>80</v>
      </c>
      <c r="D398" t="s">
        <v>103</v>
      </c>
      <c r="E398" t="s">
        <v>151</v>
      </c>
      <c r="F398" t="s">
        <v>1365</v>
      </c>
      <c r="G398" t="s">
        <v>213</v>
      </c>
      <c r="H398" t="s">
        <v>135</v>
      </c>
      <c r="I398" t="s">
        <v>136</v>
      </c>
      <c r="J398" t="s">
        <v>137</v>
      </c>
      <c r="K398" t="s">
        <v>138</v>
      </c>
      <c r="L398" t="s">
        <v>1366</v>
      </c>
      <c r="M398" t="s">
        <v>1367</v>
      </c>
      <c r="N398">
        <v>0.63472222199999995</v>
      </c>
      <c r="O398">
        <v>0</v>
      </c>
      <c r="P398">
        <v>19</v>
      </c>
      <c r="Q398">
        <v>0</v>
      </c>
      <c r="R398">
        <v>2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4.1735795126511457</v>
      </c>
      <c r="Y398">
        <v>0</v>
      </c>
      <c r="Z398">
        <v>0.19420955997826111</v>
      </c>
      <c r="AA398">
        <v>0</v>
      </c>
      <c r="AB398">
        <v>0</v>
      </c>
      <c r="AC398">
        <v>0</v>
      </c>
      <c r="AD398">
        <v>0</v>
      </c>
      <c r="AE398">
        <v>4.3677890726294066</v>
      </c>
    </row>
    <row r="399" spans="1:31" x14ac:dyDescent="0.25">
      <c r="A399">
        <v>2226281</v>
      </c>
      <c r="B399">
        <v>1</v>
      </c>
      <c r="C399" t="s">
        <v>80</v>
      </c>
      <c r="D399" t="s">
        <v>99</v>
      </c>
      <c r="E399" t="s">
        <v>151</v>
      </c>
      <c r="F399" t="s">
        <v>1368</v>
      </c>
      <c r="G399" t="s">
        <v>213</v>
      </c>
      <c r="H399" t="s">
        <v>135</v>
      </c>
      <c r="I399" t="s">
        <v>136</v>
      </c>
      <c r="J399" t="s">
        <v>137</v>
      </c>
      <c r="K399" t="s">
        <v>138</v>
      </c>
      <c r="L399" t="s">
        <v>1369</v>
      </c>
      <c r="M399" t="s">
        <v>1370</v>
      </c>
      <c r="N399">
        <v>0.83750000000000002</v>
      </c>
      <c r="O399">
        <v>0</v>
      </c>
      <c r="P399">
        <v>58</v>
      </c>
      <c r="Q399">
        <v>0</v>
      </c>
      <c r="R399">
        <v>0</v>
      </c>
      <c r="S399">
        <v>0</v>
      </c>
      <c r="T399">
        <v>12</v>
      </c>
      <c r="U399">
        <v>0</v>
      </c>
      <c r="V399">
        <v>0</v>
      </c>
      <c r="W399">
        <v>0</v>
      </c>
      <c r="X399">
        <v>18.449935697564339</v>
      </c>
      <c r="Y399">
        <v>0</v>
      </c>
      <c r="Z399">
        <v>0</v>
      </c>
      <c r="AA399">
        <v>0</v>
      </c>
      <c r="AB399">
        <v>7.4392249962865993</v>
      </c>
      <c r="AC399">
        <v>0</v>
      </c>
      <c r="AD399">
        <v>0</v>
      </c>
      <c r="AE399">
        <v>25.88916069385094</v>
      </c>
    </row>
    <row r="400" spans="1:31" x14ac:dyDescent="0.25">
      <c r="A400">
        <v>2215956</v>
      </c>
      <c r="B400">
        <v>1</v>
      </c>
      <c r="C400" t="s">
        <v>80</v>
      </c>
      <c r="D400" t="s">
        <v>92</v>
      </c>
      <c r="E400" t="s">
        <v>156</v>
      </c>
      <c r="F400" t="s">
        <v>1371</v>
      </c>
      <c r="G400" t="s">
        <v>172</v>
      </c>
      <c r="H400" t="s">
        <v>135</v>
      </c>
      <c r="I400" t="s">
        <v>136</v>
      </c>
      <c r="J400" t="s">
        <v>137</v>
      </c>
      <c r="K400" t="s">
        <v>138</v>
      </c>
      <c r="L400" t="s">
        <v>1372</v>
      </c>
      <c r="M400" t="s">
        <v>1373</v>
      </c>
      <c r="N400">
        <v>1.044444444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0.29369661816687498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0.29369661816687498</v>
      </c>
    </row>
    <row r="401" spans="1:31" x14ac:dyDescent="0.25">
      <c r="A401">
        <v>2221953</v>
      </c>
      <c r="B401">
        <v>1</v>
      </c>
      <c r="C401" t="s">
        <v>80</v>
      </c>
      <c r="D401" t="s">
        <v>98</v>
      </c>
      <c r="E401" t="s">
        <v>151</v>
      </c>
      <c r="F401" t="s">
        <v>1374</v>
      </c>
      <c r="G401" t="s">
        <v>233</v>
      </c>
      <c r="H401" t="s">
        <v>135</v>
      </c>
      <c r="I401" t="s">
        <v>136</v>
      </c>
      <c r="J401" t="s">
        <v>137</v>
      </c>
      <c r="K401" t="s">
        <v>234</v>
      </c>
      <c r="L401" t="s">
        <v>1375</v>
      </c>
      <c r="M401" t="s">
        <v>1376</v>
      </c>
      <c r="N401">
        <v>5.8666666660000004</v>
      </c>
      <c r="O401">
        <v>0</v>
      </c>
      <c r="P401">
        <v>72</v>
      </c>
      <c r="Q401">
        <v>0</v>
      </c>
      <c r="R401">
        <v>0</v>
      </c>
      <c r="S401">
        <v>0</v>
      </c>
      <c r="T401">
        <v>5</v>
      </c>
      <c r="U401">
        <v>0</v>
      </c>
      <c r="V401">
        <v>0</v>
      </c>
      <c r="W401">
        <v>0</v>
      </c>
      <c r="X401">
        <v>143.04571528560641</v>
      </c>
      <c r="Y401">
        <v>0</v>
      </c>
      <c r="Z401">
        <v>0</v>
      </c>
      <c r="AA401">
        <v>0</v>
      </c>
      <c r="AB401">
        <v>33.212339214177298</v>
      </c>
      <c r="AC401">
        <v>0</v>
      </c>
      <c r="AD401">
        <v>0</v>
      </c>
      <c r="AE401">
        <v>176.2580544997837</v>
      </c>
    </row>
    <row r="402" spans="1:31" x14ac:dyDescent="0.25">
      <c r="A402">
        <v>2214379</v>
      </c>
      <c r="B402">
        <v>1</v>
      </c>
      <c r="C402" t="s">
        <v>80</v>
      </c>
      <c r="D402" t="s">
        <v>97</v>
      </c>
      <c r="E402" t="s">
        <v>156</v>
      </c>
      <c r="F402" t="s">
        <v>1377</v>
      </c>
      <c r="G402" t="s">
        <v>161</v>
      </c>
      <c r="H402" t="s">
        <v>135</v>
      </c>
      <c r="I402" t="s">
        <v>136</v>
      </c>
      <c r="J402" t="s">
        <v>137</v>
      </c>
      <c r="K402" t="s">
        <v>138</v>
      </c>
      <c r="L402" t="s">
        <v>1378</v>
      </c>
      <c r="M402" t="s">
        <v>1379</v>
      </c>
      <c r="N402">
        <v>1.506388888</v>
      </c>
      <c r="O402">
        <v>0</v>
      </c>
      <c r="P402">
        <v>5</v>
      </c>
      <c r="Q402">
        <v>0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5.8580577003557499</v>
      </c>
      <c r="Y402">
        <v>0</v>
      </c>
      <c r="Z402">
        <v>0</v>
      </c>
      <c r="AA402">
        <v>0</v>
      </c>
      <c r="AB402">
        <v>1.6450314755477318</v>
      </c>
      <c r="AC402">
        <v>0</v>
      </c>
      <c r="AD402">
        <v>0</v>
      </c>
      <c r="AE402">
        <v>7.5030891759034812</v>
      </c>
    </row>
    <row r="403" spans="1:31" x14ac:dyDescent="0.25">
      <c r="A403">
        <v>2215461</v>
      </c>
      <c r="B403">
        <v>1</v>
      </c>
      <c r="C403" t="s">
        <v>81</v>
      </c>
      <c r="D403" t="s">
        <v>128</v>
      </c>
      <c r="E403" t="s">
        <v>156</v>
      </c>
      <c r="F403" t="s">
        <v>1380</v>
      </c>
      <c r="G403" t="s">
        <v>172</v>
      </c>
      <c r="H403" t="s">
        <v>135</v>
      </c>
      <c r="I403" t="s">
        <v>136</v>
      </c>
      <c r="J403" t="s">
        <v>137</v>
      </c>
      <c r="K403" t="s">
        <v>138</v>
      </c>
      <c r="L403" t="s">
        <v>1381</v>
      </c>
      <c r="M403" t="s">
        <v>1382</v>
      </c>
      <c r="N403">
        <v>5.4272222220000002</v>
      </c>
      <c r="O403">
        <v>0</v>
      </c>
      <c r="P403">
        <v>2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2.9937262653957153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2.9937262653957153</v>
      </c>
    </row>
    <row r="404" spans="1:31" x14ac:dyDescent="0.25">
      <c r="A404">
        <v>2229135</v>
      </c>
      <c r="B404">
        <v>1</v>
      </c>
      <c r="C404" t="s">
        <v>80</v>
      </c>
      <c r="D404" t="s">
        <v>96</v>
      </c>
      <c r="E404" t="s">
        <v>156</v>
      </c>
      <c r="F404" t="s">
        <v>1383</v>
      </c>
      <c r="G404" t="s">
        <v>161</v>
      </c>
      <c r="H404" t="s">
        <v>135</v>
      </c>
      <c r="I404" t="s">
        <v>136</v>
      </c>
      <c r="J404" t="s">
        <v>137</v>
      </c>
      <c r="K404" t="s">
        <v>138</v>
      </c>
      <c r="L404" t="s">
        <v>1384</v>
      </c>
      <c r="M404" t="s">
        <v>1385</v>
      </c>
      <c r="N404">
        <v>2.5452777769999999</v>
      </c>
      <c r="O404">
        <v>0</v>
      </c>
      <c r="P404">
        <v>2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7.0587293446459505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7.0587293446459505</v>
      </c>
    </row>
    <row r="405" spans="1:31" x14ac:dyDescent="0.25">
      <c r="A405">
        <v>2218856</v>
      </c>
      <c r="B405">
        <v>1</v>
      </c>
      <c r="C405" t="s">
        <v>81</v>
      </c>
      <c r="D405" t="s">
        <v>120</v>
      </c>
      <c r="E405" t="s">
        <v>151</v>
      </c>
      <c r="F405" t="s">
        <v>1386</v>
      </c>
      <c r="G405" t="s">
        <v>213</v>
      </c>
      <c r="H405" t="s">
        <v>135</v>
      </c>
      <c r="I405" t="s">
        <v>136</v>
      </c>
      <c r="J405" t="s">
        <v>137</v>
      </c>
      <c r="K405" t="s">
        <v>138</v>
      </c>
      <c r="L405" t="s">
        <v>1387</v>
      </c>
      <c r="M405" t="s">
        <v>1388</v>
      </c>
      <c r="N405">
        <v>1.663333333</v>
      </c>
      <c r="O405">
        <v>0</v>
      </c>
      <c r="P405">
        <v>86</v>
      </c>
      <c r="Q405">
        <v>0</v>
      </c>
      <c r="R405">
        <v>1</v>
      </c>
      <c r="S405">
        <v>0</v>
      </c>
      <c r="T405">
        <v>8</v>
      </c>
      <c r="U405">
        <v>0</v>
      </c>
      <c r="V405">
        <v>0</v>
      </c>
      <c r="W405">
        <v>0</v>
      </c>
      <c r="X405">
        <v>22.598347776525273</v>
      </c>
      <c r="Y405">
        <v>0</v>
      </c>
      <c r="Z405">
        <v>3.1923127796000002E-4</v>
      </c>
      <c r="AA405">
        <v>0</v>
      </c>
      <c r="AB405">
        <v>5.9228291553554673</v>
      </c>
      <c r="AC405">
        <v>0</v>
      </c>
      <c r="AD405">
        <v>0</v>
      </c>
      <c r="AE405">
        <v>28.521496163158702</v>
      </c>
    </row>
    <row r="406" spans="1:31" x14ac:dyDescent="0.25">
      <c r="A406">
        <v>2223725</v>
      </c>
      <c r="B406">
        <v>1</v>
      </c>
      <c r="C406" t="s">
        <v>80</v>
      </c>
      <c r="D406" t="s">
        <v>83</v>
      </c>
      <c r="E406" t="s">
        <v>251</v>
      </c>
      <c r="F406" t="s">
        <v>1389</v>
      </c>
      <c r="G406" t="s">
        <v>1390</v>
      </c>
      <c r="H406" t="s">
        <v>1391</v>
      </c>
      <c r="I406" t="s">
        <v>136</v>
      </c>
      <c r="J406" t="s">
        <v>137</v>
      </c>
      <c r="K406" t="s">
        <v>138</v>
      </c>
      <c r="L406" t="s">
        <v>1392</v>
      </c>
      <c r="M406" t="s">
        <v>1393</v>
      </c>
      <c r="N406">
        <v>0.58833333300000001</v>
      </c>
      <c r="O406">
        <v>3</v>
      </c>
      <c r="P406">
        <v>10424</v>
      </c>
      <c r="Q406">
        <v>7</v>
      </c>
      <c r="R406">
        <v>25</v>
      </c>
      <c r="S406">
        <v>115</v>
      </c>
      <c r="T406">
        <v>5087</v>
      </c>
      <c r="U406">
        <v>86</v>
      </c>
      <c r="V406">
        <v>175</v>
      </c>
      <c r="W406">
        <v>0.13421799428615833</v>
      </c>
      <c r="X406">
        <v>2280.5372186248555</v>
      </c>
      <c r="Y406">
        <v>99.481081237165881</v>
      </c>
      <c r="Z406">
        <v>9.1491043730864092</v>
      </c>
      <c r="AA406">
        <v>1900.6952966548438</v>
      </c>
      <c r="AB406">
        <v>4176.7448749566802</v>
      </c>
      <c r="AC406">
        <v>7881.25177969163</v>
      </c>
      <c r="AD406">
        <v>3890.8956371829468</v>
      </c>
      <c r="AE406">
        <v>20238.889210715497</v>
      </c>
    </row>
    <row r="407" spans="1:31" x14ac:dyDescent="0.25">
      <c r="A407">
        <v>2224266</v>
      </c>
      <c r="B407">
        <v>1</v>
      </c>
      <c r="C407" t="s">
        <v>80</v>
      </c>
      <c r="D407" t="s">
        <v>106</v>
      </c>
      <c r="E407" t="s">
        <v>132</v>
      </c>
      <c r="F407" t="s">
        <v>1394</v>
      </c>
      <c r="G407" t="s">
        <v>233</v>
      </c>
      <c r="H407" t="s">
        <v>135</v>
      </c>
      <c r="I407" t="s">
        <v>136</v>
      </c>
      <c r="J407" t="s">
        <v>137</v>
      </c>
      <c r="K407" t="s">
        <v>234</v>
      </c>
      <c r="L407" t="s">
        <v>1395</v>
      </c>
      <c r="M407" t="s">
        <v>1396</v>
      </c>
      <c r="N407">
        <v>7.8299055549999999</v>
      </c>
      <c r="O407">
        <v>0</v>
      </c>
      <c r="P407">
        <v>446</v>
      </c>
      <c r="Q407">
        <v>0</v>
      </c>
      <c r="R407">
        <v>0</v>
      </c>
      <c r="S407">
        <v>0</v>
      </c>
      <c r="T407">
        <v>19</v>
      </c>
      <c r="U407">
        <v>0</v>
      </c>
      <c r="V407">
        <v>0</v>
      </c>
      <c r="W407">
        <v>0</v>
      </c>
      <c r="X407">
        <v>777.15001342843266</v>
      </c>
      <c r="Y407">
        <v>0</v>
      </c>
      <c r="Z407">
        <v>0</v>
      </c>
      <c r="AA407">
        <v>0</v>
      </c>
      <c r="AB407">
        <v>104.67989442215689</v>
      </c>
      <c r="AC407">
        <v>0</v>
      </c>
      <c r="AD407">
        <v>0</v>
      </c>
      <c r="AE407">
        <v>881.82990785058951</v>
      </c>
    </row>
    <row r="408" spans="1:31" x14ac:dyDescent="0.25">
      <c r="A408">
        <v>2219938</v>
      </c>
      <c r="B408">
        <v>1</v>
      </c>
      <c r="C408" t="s">
        <v>80</v>
      </c>
      <c r="D408" t="s">
        <v>107</v>
      </c>
      <c r="E408" t="s">
        <v>132</v>
      </c>
      <c r="F408" t="s">
        <v>1397</v>
      </c>
      <c r="G408" t="s">
        <v>176</v>
      </c>
      <c r="H408" t="s">
        <v>135</v>
      </c>
      <c r="I408" t="s">
        <v>136</v>
      </c>
      <c r="J408" t="s">
        <v>137</v>
      </c>
      <c r="K408" t="s">
        <v>138</v>
      </c>
      <c r="L408" t="s">
        <v>1398</v>
      </c>
      <c r="M408" t="s">
        <v>1399</v>
      </c>
      <c r="N408">
        <v>1.2224999999999999</v>
      </c>
      <c r="O408">
        <v>0</v>
      </c>
      <c r="P408">
        <v>0</v>
      </c>
      <c r="Q408">
        <v>0</v>
      </c>
      <c r="R408">
        <v>5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5.1098358043578171</v>
      </c>
      <c r="AA408">
        <v>0</v>
      </c>
      <c r="AB408">
        <v>0</v>
      </c>
      <c r="AC408">
        <v>0</v>
      </c>
      <c r="AD408">
        <v>0</v>
      </c>
      <c r="AE408">
        <v>5.1098358043578171</v>
      </c>
    </row>
    <row r="409" spans="1:31" x14ac:dyDescent="0.25">
      <c r="A409">
        <v>2225348</v>
      </c>
      <c r="B409">
        <v>1</v>
      </c>
      <c r="C409" t="s">
        <v>80</v>
      </c>
      <c r="D409" t="s">
        <v>82</v>
      </c>
      <c r="E409" t="s">
        <v>156</v>
      </c>
      <c r="F409" t="s">
        <v>1400</v>
      </c>
      <c r="G409" t="s">
        <v>161</v>
      </c>
      <c r="H409" t="s">
        <v>135</v>
      </c>
      <c r="I409" t="s">
        <v>136</v>
      </c>
      <c r="J409" t="s">
        <v>137</v>
      </c>
      <c r="K409" t="s">
        <v>138</v>
      </c>
      <c r="L409" t="s">
        <v>1401</v>
      </c>
      <c r="M409" t="s">
        <v>1402</v>
      </c>
      <c r="N409">
        <v>1.986111111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1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0.82447825490262794</v>
      </c>
      <c r="AC409">
        <v>0</v>
      </c>
      <c r="AD409">
        <v>0</v>
      </c>
      <c r="AE409">
        <v>0.82447825490262794</v>
      </c>
    </row>
    <row r="410" spans="1:31" x14ac:dyDescent="0.25">
      <c r="A410">
        <v>2223184</v>
      </c>
      <c r="B410">
        <v>1</v>
      </c>
      <c r="C410" t="s">
        <v>80</v>
      </c>
      <c r="D410" t="s">
        <v>83</v>
      </c>
      <c r="E410" t="s">
        <v>132</v>
      </c>
      <c r="F410" t="s">
        <v>1403</v>
      </c>
      <c r="G410" t="s">
        <v>153</v>
      </c>
      <c r="H410" t="s">
        <v>135</v>
      </c>
      <c r="I410" t="s">
        <v>136</v>
      </c>
      <c r="J410" t="s">
        <v>137</v>
      </c>
      <c r="K410" t="s">
        <v>138</v>
      </c>
      <c r="L410" t="s">
        <v>1404</v>
      </c>
      <c r="M410" t="s">
        <v>1405</v>
      </c>
      <c r="N410">
        <v>2.0608333330000002</v>
      </c>
      <c r="O410">
        <v>0</v>
      </c>
      <c r="P410">
        <v>2</v>
      </c>
      <c r="Q410">
        <v>0</v>
      </c>
      <c r="R410">
        <v>0</v>
      </c>
      <c r="S410">
        <v>0</v>
      </c>
      <c r="T410">
        <v>12</v>
      </c>
      <c r="U410">
        <v>0</v>
      </c>
      <c r="V410">
        <v>1</v>
      </c>
      <c r="W410">
        <v>0</v>
      </c>
      <c r="X410">
        <v>2.7286872389406867</v>
      </c>
      <c r="Y410">
        <v>0</v>
      </c>
      <c r="Z410">
        <v>0</v>
      </c>
      <c r="AA410">
        <v>0</v>
      </c>
      <c r="AB410">
        <v>52.554196476596672</v>
      </c>
      <c r="AC410">
        <v>0</v>
      </c>
      <c r="AD410">
        <v>377.00408614261386</v>
      </c>
      <c r="AE410">
        <v>432.28696985815122</v>
      </c>
    </row>
    <row r="411" spans="1:31" x14ac:dyDescent="0.25">
      <c r="A411">
        <v>2228900</v>
      </c>
      <c r="B411">
        <v>1</v>
      </c>
      <c r="C411" t="s">
        <v>81</v>
      </c>
      <c r="D411" t="s">
        <v>113</v>
      </c>
      <c r="E411" t="s">
        <v>151</v>
      </c>
      <c r="F411" t="s">
        <v>1406</v>
      </c>
      <c r="G411" t="s">
        <v>233</v>
      </c>
      <c r="H411" t="s">
        <v>135</v>
      </c>
      <c r="I411" t="s">
        <v>136</v>
      </c>
      <c r="J411" t="s">
        <v>137</v>
      </c>
      <c r="K411" t="s">
        <v>234</v>
      </c>
      <c r="L411" t="s">
        <v>1407</v>
      </c>
      <c r="M411" t="s">
        <v>1408</v>
      </c>
      <c r="N411">
        <v>7.8666036110000004</v>
      </c>
      <c r="O411">
        <v>0</v>
      </c>
      <c r="P411">
        <v>46</v>
      </c>
      <c r="Q411">
        <v>0</v>
      </c>
      <c r="R411">
        <v>0</v>
      </c>
      <c r="S411">
        <v>0</v>
      </c>
      <c r="T411">
        <v>3</v>
      </c>
      <c r="U411">
        <v>0</v>
      </c>
      <c r="V411">
        <v>0</v>
      </c>
      <c r="W411">
        <v>0</v>
      </c>
      <c r="X411">
        <v>69.080312653716206</v>
      </c>
      <c r="Y411">
        <v>0</v>
      </c>
      <c r="Z411">
        <v>0</v>
      </c>
      <c r="AA411">
        <v>0</v>
      </c>
      <c r="AB411">
        <v>23.163005067833375</v>
      </c>
      <c r="AC411">
        <v>0</v>
      </c>
      <c r="AD411">
        <v>0</v>
      </c>
      <c r="AE411">
        <v>92.243317721549573</v>
      </c>
    </row>
    <row r="412" spans="1:31" x14ac:dyDescent="0.25">
      <c r="A412">
        <v>2214505</v>
      </c>
      <c r="B412">
        <v>1</v>
      </c>
      <c r="C412" t="s">
        <v>80</v>
      </c>
      <c r="D412" t="s">
        <v>105</v>
      </c>
      <c r="E412" t="s">
        <v>151</v>
      </c>
      <c r="F412" t="s">
        <v>1409</v>
      </c>
      <c r="G412" t="s">
        <v>134</v>
      </c>
      <c r="H412" t="s">
        <v>135</v>
      </c>
      <c r="I412" t="s">
        <v>136</v>
      </c>
      <c r="J412" t="s">
        <v>137</v>
      </c>
      <c r="K412" t="s">
        <v>138</v>
      </c>
      <c r="L412" t="s">
        <v>1410</v>
      </c>
      <c r="M412" t="s">
        <v>1411</v>
      </c>
      <c r="N412">
        <v>6.6738888879999996</v>
      </c>
      <c r="O412">
        <v>0</v>
      </c>
      <c r="P412">
        <v>0</v>
      </c>
      <c r="Q412">
        <v>0</v>
      </c>
      <c r="R412">
        <v>19</v>
      </c>
      <c r="S412">
        <v>0</v>
      </c>
      <c r="T412">
        <v>1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10.619251495938659</v>
      </c>
      <c r="AA412">
        <v>0</v>
      </c>
      <c r="AB412">
        <v>0.42117575604453056</v>
      </c>
      <c r="AC412">
        <v>0</v>
      </c>
      <c r="AD412">
        <v>0</v>
      </c>
      <c r="AE412">
        <v>11.040427251983189</v>
      </c>
    </row>
    <row r="413" spans="1:31" x14ac:dyDescent="0.25">
      <c r="A413">
        <v>2227097</v>
      </c>
      <c r="B413">
        <v>1</v>
      </c>
      <c r="C413" t="s">
        <v>81</v>
      </c>
      <c r="D413" t="s">
        <v>115</v>
      </c>
      <c r="E413" t="s">
        <v>225</v>
      </c>
      <c r="F413" t="s">
        <v>1412</v>
      </c>
      <c r="G413" t="s">
        <v>213</v>
      </c>
      <c r="H413" t="s">
        <v>135</v>
      </c>
      <c r="I413" t="s">
        <v>136</v>
      </c>
      <c r="J413" t="s">
        <v>137</v>
      </c>
      <c r="K413" t="s">
        <v>138</v>
      </c>
      <c r="L413" t="s">
        <v>1413</v>
      </c>
      <c r="M413" t="s">
        <v>1414</v>
      </c>
      <c r="N413">
        <v>1.163611111</v>
      </c>
      <c r="O413">
        <v>0</v>
      </c>
      <c r="P413">
        <v>21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3.3924381534530266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3.3924381534530266</v>
      </c>
    </row>
    <row r="414" spans="1:31" x14ac:dyDescent="0.25">
      <c r="A414">
        <v>2219437</v>
      </c>
      <c r="B414">
        <v>1</v>
      </c>
      <c r="C414" t="s">
        <v>80</v>
      </c>
      <c r="D414" t="s">
        <v>93</v>
      </c>
      <c r="E414" t="s">
        <v>151</v>
      </c>
      <c r="F414" t="s">
        <v>1415</v>
      </c>
      <c r="G414" t="s">
        <v>213</v>
      </c>
      <c r="H414" t="s">
        <v>135</v>
      </c>
      <c r="I414" t="s">
        <v>136</v>
      </c>
      <c r="J414" t="s">
        <v>137</v>
      </c>
      <c r="K414" t="s">
        <v>138</v>
      </c>
      <c r="L414" t="s">
        <v>1416</v>
      </c>
      <c r="M414" t="s">
        <v>1417</v>
      </c>
      <c r="N414">
        <v>3.267222222</v>
      </c>
      <c r="O414">
        <v>0</v>
      </c>
      <c r="P414">
        <v>6</v>
      </c>
      <c r="Q414">
        <v>0</v>
      </c>
      <c r="R414">
        <v>2</v>
      </c>
      <c r="S414">
        <v>0</v>
      </c>
      <c r="T414">
        <v>1</v>
      </c>
      <c r="U414">
        <v>0</v>
      </c>
      <c r="V414">
        <v>0</v>
      </c>
      <c r="W414">
        <v>0</v>
      </c>
      <c r="X414">
        <v>4.120849143027276</v>
      </c>
      <c r="Y414">
        <v>0</v>
      </c>
      <c r="Z414">
        <v>0.23546511326451774</v>
      </c>
      <c r="AA414">
        <v>0</v>
      </c>
      <c r="AB414">
        <v>0.1061160046149375</v>
      </c>
      <c r="AC414">
        <v>0</v>
      </c>
      <c r="AD414">
        <v>0</v>
      </c>
      <c r="AE414">
        <v>4.4624302609067312</v>
      </c>
    </row>
    <row r="415" spans="1:31" x14ac:dyDescent="0.25">
      <c r="A415">
        <v>2214834</v>
      </c>
      <c r="B415">
        <v>1</v>
      </c>
      <c r="C415" t="s">
        <v>80</v>
      </c>
      <c r="D415" t="s">
        <v>82</v>
      </c>
      <c r="E415" t="s">
        <v>156</v>
      </c>
      <c r="F415" t="s">
        <v>1418</v>
      </c>
      <c r="G415" t="s">
        <v>161</v>
      </c>
      <c r="H415" t="s">
        <v>135</v>
      </c>
      <c r="I415" t="s">
        <v>136</v>
      </c>
      <c r="J415" t="s">
        <v>137</v>
      </c>
      <c r="K415" t="s">
        <v>138</v>
      </c>
      <c r="L415" t="s">
        <v>1419</v>
      </c>
      <c r="M415" t="s">
        <v>1420</v>
      </c>
      <c r="N415">
        <v>3.116666666</v>
      </c>
      <c r="O415">
        <v>0</v>
      </c>
      <c r="P415">
        <v>2</v>
      </c>
      <c r="Q415">
        <v>0</v>
      </c>
      <c r="R415">
        <v>0</v>
      </c>
      <c r="S415">
        <v>0</v>
      </c>
      <c r="T415">
        <v>1</v>
      </c>
      <c r="U415">
        <v>0</v>
      </c>
      <c r="V415">
        <v>0</v>
      </c>
      <c r="W415">
        <v>0</v>
      </c>
      <c r="X415">
        <v>7.1737110079018827</v>
      </c>
      <c r="Y415">
        <v>0</v>
      </c>
      <c r="Z415">
        <v>0</v>
      </c>
      <c r="AA415">
        <v>0</v>
      </c>
      <c r="AB415">
        <v>0.4356611074685125</v>
      </c>
      <c r="AC415">
        <v>0</v>
      </c>
      <c r="AD415">
        <v>0</v>
      </c>
      <c r="AE415">
        <v>7.6093721153703955</v>
      </c>
    </row>
    <row r="416" spans="1:31" x14ac:dyDescent="0.25">
      <c r="A416">
        <v>2216998</v>
      </c>
      <c r="B416">
        <v>1</v>
      </c>
      <c r="C416" t="s">
        <v>80</v>
      </c>
      <c r="D416" t="s">
        <v>107</v>
      </c>
      <c r="E416" t="s">
        <v>198</v>
      </c>
      <c r="F416" t="s">
        <v>1421</v>
      </c>
      <c r="G416" t="s">
        <v>405</v>
      </c>
      <c r="H416" t="s">
        <v>144</v>
      </c>
      <c r="I416" t="s">
        <v>136</v>
      </c>
      <c r="J416" t="s">
        <v>137</v>
      </c>
      <c r="K416" t="s">
        <v>234</v>
      </c>
      <c r="L416" t="s">
        <v>1422</v>
      </c>
      <c r="M416" t="s">
        <v>1423</v>
      </c>
      <c r="N416">
        <v>0.57683694399999996</v>
      </c>
      <c r="O416">
        <v>5</v>
      </c>
      <c r="P416">
        <v>229</v>
      </c>
      <c r="Q416">
        <v>22</v>
      </c>
      <c r="R416">
        <v>20</v>
      </c>
      <c r="S416">
        <v>7</v>
      </c>
      <c r="T416">
        <v>16</v>
      </c>
      <c r="U416">
        <v>1</v>
      </c>
      <c r="V416">
        <v>0</v>
      </c>
      <c r="W416">
        <v>3.9505434148915404</v>
      </c>
      <c r="X416">
        <v>24.639015483102259</v>
      </c>
      <c r="Y416">
        <v>18.358433348535311</v>
      </c>
      <c r="Z416">
        <v>2.3915722360570619</v>
      </c>
      <c r="AA416">
        <v>32.318537366612652</v>
      </c>
      <c r="AB416">
        <v>3.570498053352559</v>
      </c>
      <c r="AC416">
        <v>13.977371298393898</v>
      </c>
      <c r="AD416">
        <v>0</v>
      </c>
      <c r="AE416">
        <v>99.205971200945299</v>
      </c>
    </row>
    <row r="417" spans="1:31" x14ac:dyDescent="0.25">
      <c r="A417">
        <v>2225411</v>
      </c>
      <c r="B417">
        <v>1</v>
      </c>
      <c r="C417" t="s">
        <v>80</v>
      </c>
      <c r="D417" t="s">
        <v>94</v>
      </c>
      <c r="E417" t="s">
        <v>156</v>
      </c>
      <c r="F417" t="s">
        <v>1424</v>
      </c>
      <c r="G417" t="s">
        <v>161</v>
      </c>
      <c r="H417" t="s">
        <v>135</v>
      </c>
      <c r="I417" t="s">
        <v>136</v>
      </c>
      <c r="J417" t="s">
        <v>137</v>
      </c>
      <c r="K417" t="s">
        <v>138</v>
      </c>
      <c r="L417" t="s">
        <v>1425</v>
      </c>
      <c r="M417" t="s">
        <v>1426</v>
      </c>
      <c r="N417">
        <v>0.95499999999999996</v>
      </c>
      <c r="O417">
        <v>0</v>
      </c>
      <c r="P417">
        <v>1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0.54611093779428177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0.54611093779428177</v>
      </c>
    </row>
    <row r="418" spans="1:31" x14ac:dyDescent="0.25">
      <c r="A418">
        <v>2218896</v>
      </c>
      <c r="B418">
        <v>1</v>
      </c>
      <c r="C418" t="s">
        <v>81</v>
      </c>
      <c r="D418" t="s">
        <v>122</v>
      </c>
      <c r="E418" t="s">
        <v>141</v>
      </c>
      <c r="F418" t="s">
        <v>1427</v>
      </c>
      <c r="G418" t="s">
        <v>143</v>
      </c>
      <c r="H418" t="s">
        <v>144</v>
      </c>
      <c r="I418" t="s">
        <v>136</v>
      </c>
      <c r="J418" t="s">
        <v>137</v>
      </c>
      <c r="K418" t="s">
        <v>138</v>
      </c>
      <c r="L418" t="s">
        <v>1428</v>
      </c>
      <c r="M418" t="s">
        <v>1429</v>
      </c>
      <c r="N418">
        <v>1.7483333329999999</v>
      </c>
      <c r="O418">
        <v>0</v>
      </c>
      <c r="P418">
        <v>21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1.9368253241633338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1.9368253241633338</v>
      </c>
    </row>
    <row r="419" spans="1:31" x14ac:dyDescent="0.25">
      <c r="A419">
        <v>2214027</v>
      </c>
      <c r="B419">
        <v>1</v>
      </c>
      <c r="C419" t="s">
        <v>80</v>
      </c>
      <c r="D419" t="s">
        <v>83</v>
      </c>
      <c r="E419" t="s">
        <v>151</v>
      </c>
      <c r="F419" t="s">
        <v>1430</v>
      </c>
      <c r="G419" t="s">
        <v>233</v>
      </c>
      <c r="H419" t="s">
        <v>135</v>
      </c>
      <c r="I419" t="s">
        <v>136</v>
      </c>
      <c r="J419" t="s">
        <v>137</v>
      </c>
      <c r="K419" t="s">
        <v>234</v>
      </c>
      <c r="L419" t="s">
        <v>1431</v>
      </c>
      <c r="M419" t="s">
        <v>1432</v>
      </c>
      <c r="N419">
        <v>8.0413822219999993</v>
      </c>
      <c r="O419">
        <v>0</v>
      </c>
      <c r="P419">
        <v>146</v>
      </c>
      <c r="Q419">
        <v>0</v>
      </c>
      <c r="R419">
        <v>0</v>
      </c>
      <c r="S419">
        <v>0</v>
      </c>
      <c r="T419">
        <v>16</v>
      </c>
      <c r="U419">
        <v>0</v>
      </c>
      <c r="V419">
        <v>0</v>
      </c>
      <c r="W419">
        <v>0</v>
      </c>
      <c r="X419">
        <v>489.09217237436565</v>
      </c>
      <c r="Y419">
        <v>0</v>
      </c>
      <c r="Z419">
        <v>0</v>
      </c>
      <c r="AA419">
        <v>0</v>
      </c>
      <c r="AB419">
        <v>283.79202075739505</v>
      </c>
      <c r="AC419">
        <v>0</v>
      </c>
      <c r="AD419">
        <v>0</v>
      </c>
      <c r="AE419">
        <v>772.88419313176064</v>
      </c>
    </row>
    <row r="420" spans="1:31" x14ac:dyDescent="0.25">
      <c r="A420">
        <v>2227552</v>
      </c>
      <c r="B420">
        <v>1</v>
      </c>
      <c r="C420" t="s">
        <v>81</v>
      </c>
      <c r="D420" t="s">
        <v>128</v>
      </c>
      <c r="E420" t="s">
        <v>156</v>
      </c>
      <c r="F420" t="s">
        <v>1433</v>
      </c>
      <c r="G420" t="s">
        <v>165</v>
      </c>
      <c r="H420" t="s">
        <v>135</v>
      </c>
      <c r="I420" t="s">
        <v>136</v>
      </c>
      <c r="J420" t="s">
        <v>137</v>
      </c>
      <c r="K420" t="s">
        <v>138</v>
      </c>
      <c r="L420" t="s">
        <v>1434</v>
      </c>
      <c r="M420" t="s">
        <v>1435</v>
      </c>
      <c r="N420">
        <v>1.5249999999999999</v>
      </c>
      <c r="O420">
        <v>0</v>
      </c>
      <c r="P420">
        <v>2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0.89659912108823558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0.89659912108823558</v>
      </c>
    </row>
    <row r="421" spans="1:31" x14ac:dyDescent="0.25">
      <c r="A421">
        <v>2224847</v>
      </c>
      <c r="B421">
        <v>1</v>
      </c>
      <c r="C421" t="s">
        <v>80</v>
      </c>
      <c r="D421" t="s">
        <v>93</v>
      </c>
      <c r="E421" t="s">
        <v>151</v>
      </c>
      <c r="F421" t="s">
        <v>1436</v>
      </c>
      <c r="G421" t="s">
        <v>192</v>
      </c>
      <c r="H421" t="s">
        <v>135</v>
      </c>
      <c r="I421" t="s">
        <v>136</v>
      </c>
      <c r="J421" t="s">
        <v>137</v>
      </c>
      <c r="K421" t="s">
        <v>138</v>
      </c>
      <c r="L421" t="s">
        <v>1437</v>
      </c>
      <c r="M421" t="s">
        <v>1438</v>
      </c>
      <c r="N421">
        <v>2.3025000000000002</v>
      </c>
      <c r="O421">
        <v>0</v>
      </c>
      <c r="P421">
        <v>5</v>
      </c>
      <c r="Q421">
        <v>0</v>
      </c>
      <c r="R421">
        <v>4</v>
      </c>
      <c r="S421">
        <v>0</v>
      </c>
      <c r="T421">
        <v>2</v>
      </c>
      <c r="U421">
        <v>0</v>
      </c>
      <c r="V421">
        <v>0</v>
      </c>
      <c r="W421">
        <v>0</v>
      </c>
      <c r="X421">
        <v>9.3703308952407554</v>
      </c>
      <c r="Y421">
        <v>0</v>
      </c>
      <c r="Z421">
        <v>17.16590821907976</v>
      </c>
      <c r="AA421">
        <v>0</v>
      </c>
      <c r="AB421">
        <v>5.2840789031288775</v>
      </c>
      <c r="AC421">
        <v>0</v>
      </c>
      <c r="AD421">
        <v>0</v>
      </c>
      <c r="AE421">
        <v>31.820318017449395</v>
      </c>
    </row>
    <row r="422" spans="1:31" x14ac:dyDescent="0.25">
      <c r="A422">
        <v>2220785</v>
      </c>
      <c r="B422">
        <v>1</v>
      </c>
      <c r="C422" t="s">
        <v>81</v>
      </c>
      <c r="D422" t="s">
        <v>112</v>
      </c>
      <c r="E422" t="s">
        <v>147</v>
      </c>
      <c r="F422" t="s">
        <v>1439</v>
      </c>
      <c r="G422" t="s">
        <v>200</v>
      </c>
      <c r="H422" t="s">
        <v>144</v>
      </c>
      <c r="I422" t="s">
        <v>451</v>
      </c>
      <c r="J422" t="s">
        <v>137</v>
      </c>
      <c r="K422" t="s">
        <v>138</v>
      </c>
      <c r="L422" t="s">
        <v>1440</v>
      </c>
      <c r="M422" t="s">
        <v>1441</v>
      </c>
      <c r="N422">
        <v>4.8055555E-2</v>
      </c>
      <c r="O422">
        <v>1</v>
      </c>
      <c r="P422">
        <v>4953</v>
      </c>
      <c r="Q422">
        <v>0</v>
      </c>
      <c r="R422">
        <v>14</v>
      </c>
      <c r="S422">
        <v>3</v>
      </c>
      <c r="T422">
        <v>661</v>
      </c>
      <c r="U422">
        <v>1</v>
      </c>
      <c r="V422">
        <v>4</v>
      </c>
      <c r="W422">
        <v>0</v>
      </c>
      <c r="X422">
        <v>45.978377238574637</v>
      </c>
      <c r="Y422">
        <v>0</v>
      </c>
      <c r="Z422">
        <v>1.7780140651577781E-2</v>
      </c>
      <c r="AA422">
        <v>1.5740420639848751</v>
      </c>
      <c r="AB422">
        <v>12.474136158156147</v>
      </c>
      <c r="AC422">
        <v>0</v>
      </c>
      <c r="AD422">
        <v>1.2289331602800664</v>
      </c>
      <c r="AE422">
        <v>61.273268761647309</v>
      </c>
    </row>
    <row r="423" spans="1:31" x14ac:dyDescent="0.25">
      <c r="A423">
        <v>2223616</v>
      </c>
      <c r="B423">
        <v>1</v>
      </c>
      <c r="C423" t="s">
        <v>80</v>
      </c>
      <c r="D423" t="s">
        <v>100</v>
      </c>
      <c r="E423" t="s">
        <v>147</v>
      </c>
      <c r="F423" t="s">
        <v>1442</v>
      </c>
      <c r="G423" t="s">
        <v>200</v>
      </c>
      <c r="H423" t="s">
        <v>144</v>
      </c>
      <c r="I423" t="s">
        <v>136</v>
      </c>
      <c r="J423" t="s">
        <v>137</v>
      </c>
      <c r="K423" t="s">
        <v>234</v>
      </c>
      <c r="L423" t="s">
        <v>1443</v>
      </c>
      <c r="M423" t="s">
        <v>1444</v>
      </c>
      <c r="N423">
        <v>0.76</v>
      </c>
      <c r="O423">
        <v>1</v>
      </c>
      <c r="P423">
        <v>1115</v>
      </c>
      <c r="Q423">
        <v>18</v>
      </c>
      <c r="R423">
        <v>422</v>
      </c>
      <c r="S423">
        <v>13</v>
      </c>
      <c r="T423">
        <v>259</v>
      </c>
      <c r="U423">
        <v>0</v>
      </c>
      <c r="V423">
        <v>1</v>
      </c>
      <c r="W423">
        <v>0.18758820725695999</v>
      </c>
      <c r="X423">
        <v>291.86465595653624</v>
      </c>
      <c r="Y423">
        <v>86.249216845259994</v>
      </c>
      <c r="Z423">
        <v>145.74678433276264</v>
      </c>
      <c r="AA423">
        <v>87.284578878459342</v>
      </c>
      <c r="AB423">
        <v>173.17576439816312</v>
      </c>
      <c r="AC423">
        <v>0</v>
      </c>
      <c r="AD423">
        <v>4.5813922802872007</v>
      </c>
      <c r="AE423">
        <v>789.08998089872546</v>
      </c>
    </row>
    <row r="424" spans="1:31" x14ac:dyDescent="0.25">
      <c r="A424">
        <v>2221452</v>
      </c>
      <c r="B424">
        <v>1</v>
      </c>
      <c r="C424" t="s">
        <v>81</v>
      </c>
      <c r="D424" t="s">
        <v>120</v>
      </c>
      <c r="E424" t="s">
        <v>156</v>
      </c>
      <c r="F424" t="s">
        <v>1445</v>
      </c>
      <c r="G424" t="s">
        <v>161</v>
      </c>
      <c r="H424" t="s">
        <v>135</v>
      </c>
      <c r="I424" t="s">
        <v>136</v>
      </c>
      <c r="J424" t="s">
        <v>137</v>
      </c>
      <c r="K424" t="s">
        <v>138</v>
      </c>
      <c r="L424" t="s">
        <v>1446</v>
      </c>
      <c r="M424" t="s">
        <v>1447</v>
      </c>
      <c r="N424">
        <v>2.0061111110000001</v>
      </c>
      <c r="O424">
        <v>0</v>
      </c>
      <c r="P424">
        <v>1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0.47656149165638789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0.47656149165638789</v>
      </c>
    </row>
    <row r="425" spans="1:31" x14ac:dyDescent="0.25">
      <c r="A425">
        <v>2219703</v>
      </c>
      <c r="B425">
        <v>1</v>
      </c>
      <c r="C425" t="s">
        <v>80</v>
      </c>
      <c r="D425" t="s">
        <v>88</v>
      </c>
      <c r="E425" t="s">
        <v>151</v>
      </c>
      <c r="F425" t="s">
        <v>1448</v>
      </c>
      <c r="G425" t="s">
        <v>213</v>
      </c>
      <c r="H425" t="s">
        <v>135</v>
      </c>
      <c r="I425" t="s">
        <v>136</v>
      </c>
      <c r="J425" t="s">
        <v>137</v>
      </c>
      <c r="K425" t="s">
        <v>138</v>
      </c>
      <c r="L425" t="s">
        <v>1449</v>
      </c>
      <c r="M425" t="s">
        <v>1450</v>
      </c>
      <c r="N425">
        <v>1.5725</v>
      </c>
      <c r="O425">
        <v>0</v>
      </c>
      <c r="P425">
        <v>255</v>
      </c>
      <c r="Q425">
        <v>0</v>
      </c>
      <c r="R425">
        <v>0</v>
      </c>
      <c r="S425">
        <v>0</v>
      </c>
      <c r="T425">
        <v>33</v>
      </c>
      <c r="U425">
        <v>0</v>
      </c>
      <c r="V425">
        <v>0</v>
      </c>
      <c r="W425">
        <v>0</v>
      </c>
      <c r="X425">
        <v>135.74204707440953</v>
      </c>
      <c r="Y425">
        <v>0</v>
      </c>
      <c r="Z425">
        <v>0</v>
      </c>
      <c r="AA425">
        <v>0</v>
      </c>
      <c r="AB425">
        <v>41.469708074409624</v>
      </c>
      <c r="AC425">
        <v>0</v>
      </c>
      <c r="AD425">
        <v>0</v>
      </c>
      <c r="AE425">
        <v>177.21175514881915</v>
      </c>
    </row>
    <row r="426" spans="1:31" x14ac:dyDescent="0.25">
      <c r="A426">
        <v>2214960</v>
      </c>
      <c r="B426">
        <v>1</v>
      </c>
      <c r="C426" t="s">
        <v>80</v>
      </c>
      <c r="D426" t="s">
        <v>88</v>
      </c>
      <c r="E426" t="s">
        <v>141</v>
      </c>
      <c r="F426" t="s">
        <v>1451</v>
      </c>
      <c r="G426" t="s">
        <v>349</v>
      </c>
      <c r="H426" t="s">
        <v>144</v>
      </c>
      <c r="I426" t="s">
        <v>136</v>
      </c>
      <c r="J426" t="s">
        <v>137</v>
      </c>
      <c r="K426" t="s">
        <v>138</v>
      </c>
      <c r="L426" t="s">
        <v>1452</v>
      </c>
      <c r="M426" t="s">
        <v>1453</v>
      </c>
      <c r="N426">
        <v>1.524444444</v>
      </c>
      <c r="O426">
        <v>0</v>
      </c>
      <c r="P426">
        <v>110</v>
      </c>
      <c r="Q426">
        <v>0</v>
      </c>
      <c r="R426">
        <v>0</v>
      </c>
      <c r="S426">
        <v>0</v>
      </c>
      <c r="T426">
        <v>24</v>
      </c>
      <c r="U426">
        <v>0</v>
      </c>
      <c r="V426">
        <v>0</v>
      </c>
      <c r="W426">
        <v>0</v>
      </c>
      <c r="X426">
        <v>80.137723744758958</v>
      </c>
      <c r="Y426">
        <v>0</v>
      </c>
      <c r="Z426">
        <v>0</v>
      </c>
      <c r="AA426">
        <v>0</v>
      </c>
      <c r="AB426">
        <v>45.888179293794728</v>
      </c>
      <c r="AC426">
        <v>0</v>
      </c>
      <c r="AD426">
        <v>0</v>
      </c>
      <c r="AE426">
        <v>126.02590303855368</v>
      </c>
    </row>
    <row r="427" spans="1:31" x14ac:dyDescent="0.25">
      <c r="A427">
        <v>2217539</v>
      </c>
      <c r="B427">
        <v>1</v>
      </c>
      <c r="C427" t="s">
        <v>80</v>
      </c>
      <c r="D427" t="s">
        <v>100</v>
      </c>
      <c r="E427" t="s">
        <v>156</v>
      </c>
      <c r="F427" t="s">
        <v>1454</v>
      </c>
      <c r="G427" t="s">
        <v>161</v>
      </c>
      <c r="H427" t="s">
        <v>135</v>
      </c>
      <c r="I427" t="s">
        <v>136</v>
      </c>
      <c r="J427" t="s">
        <v>137</v>
      </c>
      <c r="K427" t="s">
        <v>138</v>
      </c>
      <c r="L427" t="s">
        <v>1455</v>
      </c>
      <c r="M427" t="s">
        <v>1456</v>
      </c>
      <c r="N427">
        <v>2.0388888879999998</v>
      </c>
      <c r="O427">
        <v>0</v>
      </c>
      <c r="P427">
        <v>1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1.3243102836011111E-3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1.3243102836011111E-3</v>
      </c>
    </row>
    <row r="428" spans="1:31" x14ac:dyDescent="0.25">
      <c r="A428">
        <v>2212796</v>
      </c>
      <c r="B428">
        <v>1</v>
      </c>
      <c r="C428" t="s">
        <v>80</v>
      </c>
      <c r="D428" t="s">
        <v>82</v>
      </c>
      <c r="E428" t="s">
        <v>156</v>
      </c>
      <c r="F428" t="s">
        <v>1457</v>
      </c>
      <c r="G428" t="s">
        <v>161</v>
      </c>
      <c r="H428" t="s">
        <v>135</v>
      </c>
      <c r="I428" t="s">
        <v>136</v>
      </c>
      <c r="J428" t="s">
        <v>137</v>
      </c>
      <c r="K428" t="s">
        <v>138</v>
      </c>
      <c r="L428" t="s">
        <v>1458</v>
      </c>
      <c r="M428" t="s">
        <v>1459</v>
      </c>
      <c r="N428">
        <v>2.213333333</v>
      </c>
      <c r="O428">
        <v>0</v>
      </c>
      <c r="P428">
        <v>2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0.96754594147750006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0.96754594147750006</v>
      </c>
    </row>
    <row r="429" spans="1:31" x14ac:dyDescent="0.25">
      <c r="A429">
        <v>2222706</v>
      </c>
      <c r="B429">
        <v>1</v>
      </c>
      <c r="C429" t="s">
        <v>80</v>
      </c>
      <c r="D429" t="s">
        <v>105</v>
      </c>
      <c r="E429" t="s">
        <v>147</v>
      </c>
      <c r="F429" t="s">
        <v>1460</v>
      </c>
      <c r="G429" t="s">
        <v>143</v>
      </c>
      <c r="H429" t="s">
        <v>144</v>
      </c>
      <c r="I429" t="s">
        <v>136</v>
      </c>
      <c r="J429" t="s">
        <v>137</v>
      </c>
      <c r="K429" t="s">
        <v>138</v>
      </c>
      <c r="L429" t="s">
        <v>1461</v>
      </c>
      <c r="M429" t="s">
        <v>1462</v>
      </c>
      <c r="N429">
        <v>0.71194444400000001</v>
      </c>
      <c r="O429">
        <v>1</v>
      </c>
      <c r="P429">
        <v>393</v>
      </c>
      <c r="Q429">
        <v>0</v>
      </c>
      <c r="R429">
        <v>0</v>
      </c>
      <c r="S429">
        <v>6</v>
      </c>
      <c r="T429">
        <v>9</v>
      </c>
      <c r="U429">
        <v>0</v>
      </c>
      <c r="V429">
        <v>0</v>
      </c>
      <c r="W429">
        <v>0</v>
      </c>
      <c r="X429">
        <v>86.880939707831999</v>
      </c>
      <c r="Y429">
        <v>0</v>
      </c>
      <c r="Z429">
        <v>0</v>
      </c>
      <c r="AA429">
        <v>257.21148738746263</v>
      </c>
      <c r="AB429">
        <v>1.8488739649316137</v>
      </c>
      <c r="AC429">
        <v>0</v>
      </c>
      <c r="AD429">
        <v>0</v>
      </c>
      <c r="AE429">
        <v>345.94130106022624</v>
      </c>
    </row>
    <row r="430" spans="1:31" x14ac:dyDescent="0.25">
      <c r="A430">
        <v>2228116</v>
      </c>
      <c r="B430">
        <v>1</v>
      </c>
      <c r="C430" t="s">
        <v>81</v>
      </c>
      <c r="D430" t="s">
        <v>116</v>
      </c>
      <c r="E430" t="s">
        <v>147</v>
      </c>
      <c r="F430" t="s">
        <v>1463</v>
      </c>
      <c r="G430" t="s">
        <v>143</v>
      </c>
      <c r="H430" t="s">
        <v>144</v>
      </c>
      <c r="I430" t="s">
        <v>136</v>
      </c>
      <c r="J430" t="s">
        <v>137</v>
      </c>
      <c r="K430" t="s">
        <v>138</v>
      </c>
      <c r="L430" t="s">
        <v>1464</v>
      </c>
      <c r="M430" t="s">
        <v>1465</v>
      </c>
      <c r="N430">
        <v>0.28527777700000001</v>
      </c>
      <c r="O430">
        <v>1</v>
      </c>
      <c r="P430">
        <v>2983</v>
      </c>
      <c r="Q430">
        <v>160</v>
      </c>
      <c r="R430">
        <v>230</v>
      </c>
      <c r="S430">
        <v>8</v>
      </c>
      <c r="T430">
        <v>425</v>
      </c>
      <c r="U430">
        <v>2</v>
      </c>
      <c r="V430">
        <v>0</v>
      </c>
      <c r="W430">
        <v>7.9024225468500003E-3</v>
      </c>
      <c r="X430">
        <v>163.83086463904695</v>
      </c>
      <c r="Y430">
        <v>10.34748272966762</v>
      </c>
      <c r="Z430">
        <v>7.214776731561825</v>
      </c>
      <c r="AA430">
        <v>14.793627957179535</v>
      </c>
      <c r="AB430">
        <v>39.59750584736851</v>
      </c>
      <c r="AC430">
        <v>13.767088009087574</v>
      </c>
      <c r="AD430">
        <v>0</v>
      </c>
      <c r="AE430">
        <v>249.55924833645886</v>
      </c>
    </row>
    <row r="431" spans="1:31" x14ac:dyDescent="0.25">
      <c r="A431">
        <v>2218206</v>
      </c>
      <c r="B431">
        <v>1</v>
      </c>
      <c r="C431" t="s">
        <v>81</v>
      </c>
      <c r="D431" t="s">
        <v>115</v>
      </c>
      <c r="E431" t="s">
        <v>141</v>
      </c>
      <c r="F431" t="s">
        <v>1466</v>
      </c>
      <c r="G431" t="s">
        <v>349</v>
      </c>
      <c r="H431" t="s">
        <v>144</v>
      </c>
      <c r="I431" t="s">
        <v>136</v>
      </c>
      <c r="J431" t="s">
        <v>137</v>
      </c>
      <c r="K431" t="s">
        <v>138</v>
      </c>
      <c r="L431" t="s">
        <v>1467</v>
      </c>
      <c r="M431" t="s">
        <v>1468</v>
      </c>
      <c r="N431">
        <v>4.403611111</v>
      </c>
      <c r="O431">
        <v>0</v>
      </c>
      <c r="P431">
        <v>71</v>
      </c>
      <c r="Q431">
        <v>0</v>
      </c>
      <c r="R431">
        <v>4</v>
      </c>
      <c r="S431">
        <v>1</v>
      </c>
      <c r="T431">
        <v>5</v>
      </c>
      <c r="U431">
        <v>0</v>
      </c>
      <c r="V431">
        <v>0</v>
      </c>
      <c r="W431">
        <v>0</v>
      </c>
      <c r="X431">
        <v>50.170811535674929</v>
      </c>
      <c r="Y431">
        <v>0</v>
      </c>
      <c r="Z431">
        <v>7.6979799978118786</v>
      </c>
      <c r="AA431">
        <v>23.913723592394302</v>
      </c>
      <c r="AB431">
        <v>20.467074080673292</v>
      </c>
      <c r="AC431">
        <v>0</v>
      </c>
      <c r="AD431">
        <v>0</v>
      </c>
      <c r="AE431">
        <v>102.24958920655439</v>
      </c>
    </row>
    <row r="432" spans="1:31" x14ac:dyDescent="0.25">
      <c r="A432">
        <v>2226344</v>
      </c>
      <c r="B432">
        <v>1</v>
      </c>
      <c r="C432" t="s">
        <v>81</v>
      </c>
      <c r="D432" t="s">
        <v>113</v>
      </c>
      <c r="E432" t="s">
        <v>132</v>
      </c>
      <c r="F432" t="s">
        <v>1469</v>
      </c>
      <c r="G432" t="s">
        <v>1470</v>
      </c>
      <c r="H432" t="s">
        <v>135</v>
      </c>
      <c r="I432" t="s">
        <v>136</v>
      </c>
      <c r="J432" t="s">
        <v>137</v>
      </c>
      <c r="K432" t="s">
        <v>138</v>
      </c>
      <c r="L432" t="s">
        <v>1471</v>
      </c>
      <c r="M432" t="s">
        <v>1472</v>
      </c>
      <c r="N432">
        <v>5.6605555550000002</v>
      </c>
      <c r="O432">
        <v>0</v>
      </c>
      <c r="P432">
        <v>704</v>
      </c>
      <c r="Q432">
        <v>0</v>
      </c>
      <c r="R432">
        <v>0</v>
      </c>
      <c r="S432">
        <v>0</v>
      </c>
      <c r="T432">
        <v>110</v>
      </c>
      <c r="U432">
        <v>0</v>
      </c>
      <c r="V432">
        <v>0</v>
      </c>
      <c r="W432">
        <v>0</v>
      </c>
      <c r="X432">
        <v>1250.7855679751524</v>
      </c>
      <c r="Y432">
        <v>0</v>
      </c>
      <c r="Z432">
        <v>0</v>
      </c>
      <c r="AA432">
        <v>0</v>
      </c>
      <c r="AB432">
        <v>550.39601800511616</v>
      </c>
      <c r="AC432">
        <v>0</v>
      </c>
      <c r="AD432">
        <v>0</v>
      </c>
      <c r="AE432">
        <v>1801.1815859802687</v>
      </c>
    </row>
    <row r="433" spans="1:31" x14ac:dyDescent="0.25">
      <c r="A433">
        <v>2218229</v>
      </c>
      <c r="B433">
        <v>1</v>
      </c>
      <c r="C433" t="s">
        <v>81</v>
      </c>
      <c r="D433" t="s">
        <v>113</v>
      </c>
      <c r="E433" t="s">
        <v>156</v>
      </c>
      <c r="F433" t="s">
        <v>1473</v>
      </c>
      <c r="G433" t="s">
        <v>161</v>
      </c>
      <c r="H433" t="s">
        <v>135</v>
      </c>
      <c r="I433" t="s">
        <v>136</v>
      </c>
      <c r="J433" t="s">
        <v>137</v>
      </c>
      <c r="K433" t="s">
        <v>138</v>
      </c>
      <c r="L433" t="s">
        <v>1474</v>
      </c>
      <c r="M433" t="s">
        <v>1475</v>
      </c>
      <c r="N433">
        <v>0.834166666</v>
      </c>
      <c r="O433">
        <v>0</v>
      </c>
      <c r="P433">
        <v>1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4.2076025856666667E-4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4.2076025856666667E-4</v>
      </c>
    </row>
    <row r="434" spans="1:31" x14ac:dyDescent="0.25">
      <c r="A434">
        <v>2223639</v>
      </c>
      <c r="B434">
        <v>1</v>
      </c>
      <c r="C434" t="s">
        <v>81</v>
      </c>
      <c r="D434" t="s">
        <v>123</v>
      </c>
      <c r="E434" t="s">
        <v>141</v>
      </c>
      <c r="F434" t="s">
        <v>1476</v>
      </c>
      <c r="G434" t="s">
        <v>143</v>
      </c>
      <c r="H434" t="s">
        <v>144</v>
      </c>
      <c r="I434" t="s">
        <v>136</v>
      </c>
      <c r="J434" t="s">
        <v>137</v>
      </c>
      <c r="K434" t="s">
        <v>138</v>
      </c>
      <c r="L434" t="s">
        <v>1477</v>
      </c>
      <c r="M434" t="s">
        <v>1478</v>
      </c>
      <c r="N434">
        <v>1.433333333</v>
      </c>
      <c r="O434">
        <v>0</v>
      </c>
      <c r="P434">
        <v>661</v>
      </c>
      <c r="Q434">
        <v>0</v>
      </c>
      <c r="R434">
        <v>18</v>
      </c>
      <c r="S434">
        <v>0</v>
      </c>
      <c r="T434">
        <v>136</v>
      </c>
      <c r="U434">
        <v>0</v>
      </c>
      <c r="V434">
        <v>0</v>
      </c>
      <c r="W434">
        <v>0</v>
      </c>
      <c r="X434">
        <v>216.61781630963031</v>
      </c>
      <c r="Y434">
        <v>0</v>
      </c>
      <c r="Z434">
        <v>4.7469602559799231</v>
      </c>
      <c r="AA434">
        <v>0</v>
      </c>
      <c r="AB434">
        <v>210.17892599321232</v>
      </c>
      <c r="AC434">
        <v>0</v>
      </c>
      <c r="AD434">
        <v>0</v>
      </c>
      <c r="AE434">
        <v>431.54370255882259</v>
      </c>
    </row>
    <row r="435" spans="1:31" x14ac:dyDescent="0.25">
      <c r="A435">
        <v>2221475</v>
      </c>
      <c r="B435">
        <v>1</v>
      </c>
      <c r="C435" t="s">
        <v>80</v>
      </c>
      <c r="D435" t="s">
        <v>92</v>
      </c>
      <c r="E435" t="s">
        <v>156</v>
      </c>
      <c r="F435" t="s">
        <v>1479</v>
      </c>
      <c r="G435" t="s">
        <v>134</v>
      </c>
      <c r="H435" t="s">
        <v>135</v>
      </c>
      <c r="I435" t="s">
        <v>136</v>
      </c>
      <c r="J435" t="s">
        <v>137</v>
      </c>
      <c r="K435" t="s">
        <v>138</v>
      </c>
      <c r="L435" t="s">
        <v>1480</v>
      </c>
      <c r="M435" t="s">
        <v>1481</v>
      </c>
      <c r="N435">
        <v>3.1544444440000001</v>
      </c>
      <c r="O435">
        <v>0</v>
      </c>
      <c r="P435">
        <v>2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1.8419056245344556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1.8419056245344556</v>
      </c>
    </row>
    <row r="436" spans="1:31" x14ac:dyDescent="0.25">
      <c r="A436">
        <v>2226885</v>
      </c>
      <c r="B436">
        <v>1</v>
      </c>
      <c r="C436" t="s">
        <v>80</v>
      </c>
      <c r="D436" t="s">
        <v>88</v>
      </c>
      <c r="E436" t="s">
        <v>156</v>
      </c>
      <c r="F436" t="s">
        <v>1482</v>
      </c>
      <c r="G436" t="s">
        <v>815</v>
      </c>
      <c r="H436" t="s">
        <v>135</v>
      </c>
      <c r="I436" t="s">
        <v>136</v>
      </c>
      <c r="J436" t="s">
        <v>137</v>
      </c>
      <c r="K436" t="s">
        <v>138</v>
      </c>
      <c r="L436" t="s">
        <v>1483</v>
      </c>
      <c r="M436" t="s">
        <v>1484</v>
      </c>
      <c r="N436">
        <v>5.5136111110000003</v>
      </c>
      <c r="O436">
        <v>0</v>
      </c>
      <c r="P436">
        <v>1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2.8365213291085083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2.8365213291085083</v>
      </c>
    </row>
    <row r="437" spans="1:31" x14ac:dyDescent="0.25">
      <c r="A437">
        <v>2214270</v>
      </c>
      <c r="B437">
        <v>1</v>
      </c>
      <c r="C437" t="s">
        <v>80</v>
      </c>
      <c r="D437" t="s">
        <v>97</v>
      </c>
      <c r="E437" t="s">
        <v>156</v>
      </c>
      <c r="F437" t="s">
        <v>1485</v>
      </c>
      <c r="G437" t="s">
        <v>161</v>
      </c>
      <c r="H437" t="s">
        <v>135</v>
      </c>
      <c r="I437" t="s">
        <v>136</v>
      </c>
      <c r="J437" t="s">
        <v>137</v>
      </c>
      <c r="K437" t="s">
        <v>138</v>
      </c>
      <c r="L437" t="s">
        <v>1486</v>
      </c>
      <c r="M437" t="s">
        <v>1487</v>
      </c>
      <c r="N437">
        <v>2.4980555550000001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0.31042957006355776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0.31042957006355776</v>
      </c>
    </row>
    <row r="438" spans="1:31" x14ac:dyDescent="0.25">
      <c r="A438">
        <v>2227426</v>
      </c>
      <c r="B438">
        <v>1</v>
      </c>
      <c r="C438" t="s">
        <v>80</v>
      </c>
      <c r="D438" t="s">
        <v>93</v>
      </c>
      <c r="E438" t="s">
        <v>151</v>
      </c>
      <c r="F438" t="s">
        <v>1488</v>
      </c>
      <c r="G438" t="s">
        <v>213</v>
      </c>
      <c r="H438" t="s">
        <v>135</v>
      </c>
      <c r="I438" t="s">
        <v>136</v>
      </c>
      <c r="J438" t="s">
        <v>137</v>
      </c>
      <c r="K438" t="s">
        <v>138</v>
      </c>
      <c r="L438" t="s">
        <v>1489</v>
      </c>
      <c r="M438" t="s">
        <v>1490</v>
      </c>
      <c r="N438">
        <v>1.8516666660000001</v>
      </c>
      <c r="O438">
        <v>0</v>
      </c>
      <c r="P438">
        <v>142</v>
      </c>
      <c r="Q438">
        <v>0</v>
      </c>
      <c r="R438">
        <v>3</v>
      </c>
      <c r="S438">
        <v>0</v>
      </c>
      <c r="T438">
        <v>11</v>
      </c>
      <c r="U438">
        <v>0</v>
      </c>
      <c r="V438">
        <v>0</v>
      </c>
      <c r="W438">
        <v>0</v>
      </c>
      <c r="X438">
        <v>71.611325880385891</v>
      </c>
      <c r="Y438">
        <v>0</v>
      </c>
      <c r="Z438">
        <v>2.7812274516833995</v>
      </c>
      <c r="AA438">
        <v>0</v>
      </c>
      <c r="AB438">
        <v>10.55636832625256</v>
      </c>
      <c r="AC438">
        <v>0</v>
      </c>
      <c r="AD438">
        <v>0</v>
      </c>
      <c r="AE438">
        <v>84.948921658321865</v>
      </c>
    </row>
    <row r="439" spans="1:31" x14ac:dyDescent="0.25">
      <c r="A439">
        <v>2212819</v>
      </c>
      <c r="B439">
        <v>1</v>
      </c>
      <c r="C439" t="s">
        <v>81</v>
      </c>
      <c r="D439" t="s">
        <v>123</v>
      </c>
      <c r="E439" t="s">
        <v>151</v>
      </c>
      <c r="F439" t="s">
        <v>1491</v>
      </c>
      <c r="G439" t="s">
        <v>192</v>
      </c>
      <c r="H439" t="s">
        <v>135</v>
      </c>
      <c r="I439" t="s">
        <v>136</v>
      </c>
      <c r="J439" t="s">
        <v>137</v>
      </c>
      <c r="K439" t="s">
        <v>138</v>
      </c>
      <c r="L439" t="s">
        <v>1492</v>
      </c>
      <c r="M439" t="s">
        <v>1493</v>
      </c>
      <c r="N439">
        <v>2.3791666660000002</v>
      </c>
      <c r="O439">
        <v>0</v>
      </c>
      <c r="P439">
        <v>120</v>
      </c>
      <c r="Q439">
        <v>0</v>
      </c>
      <c r="R439">
        <v>0</v>
      </c>
      <c r="S439">
        <v>0</v>
      </c>
      <c r="T439">
        <v>2</v>
      </c>
      <c r="U439">
        <v>0</v>
      </c>
      <c r="V439">
        <v>0</v>
      </c>
      <c r="W439">
        <v>0</v>
      </c>
      <c r="X439">
        <v>82.40363207826401</v>
      </c>
      <c r="Y439">
        <v>0</v>
      </c>
      <c r="Z439">
        <v>0</v>
      </c>
      <c r="AA439">
        <v>0</v>
      </c>
      <c r="AB439">
        <v>7.9201185719471372</v>
      </c>
      <c r="AC439">
        <v>0</v>
      </c>
      <c r="AD439">
        <v>0</v>
      </c>
      <c r="AE439">
        <v>90.323750650211153</v>
      </c>
    </row>
    <row r="440" spans="1:31" x14ac:dyDescent="0.25">
      <c r="A440">
        <v>2215524</v>
      </c>
      <c r="B440">
        <v>1</v>
      </c>
      <c r="C440" t="s">
        <v>80</v>
      </c>
      <c r="D440" t="s">
        <v>97</v>
      </c>
      <c r="E440" t="s">
        <v>251</v>
      </c>
      <c r="F440" t="s">
        <v>1494</v>
      </c>
      <c r="G440" t="s">
        <v>1495</v>
      </c>
      <c r="H440" t="s">
        <v>144</v>
      </c>
      <c r="I440" t="s">
        <v>136</v>
      </c>
      <c r="J440" t="s">
        <v>137</v>
      </c>
      <c r="K440" t="s">
        <v>138</v>
      </c>
      <c r="L440" t="s">
        <v>1496</v>
      </c>
      <c r="M440" t="s">
        <v>1497</v>
      </c>
      <c r="N440">
        <v>2.17</v>
      </c>
      <c r="O440">
        <v>0</v>
      </c>
      <c r="P440">
        <v>0</v>
      </c>
      <c r="Q440">
        <v>0</v>
      </c>
      <c r="R440">
        <v>0</v>
      </c>
      <c r="S440">
        <v>10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635.51926576073413</v>
      </c>
      <c r="AB440">
        <v>0</v>
      </c>
      <c r="AC440">
        <v>0</v>
      </c>
      <c r="AD440">
        <v>0</v>
      </c>
      <c r="AE440">
        <v>635.51926576073413</v>
      </c>
    </row>
    <row r="441" spans="1:31" x14ac:dyDescent="0.25">
      <c r="A441">
        <v>2216669</v>
      </c>
      <c r="B441">
        <v>1</v>
      </c>
      <c r="C441" t="s">
        <v>81</v>
      </c>
      <c r="D441" t="s">
        <v>112</v>
      </c>
      <c r="E441" t="s">
        <v>151</v>
      </c>
      <c r="F441" t="s">
        <v>1498</v>
      </c>
      <c r="G441" t="s">
        <v>213</v>
      </c>
      <c r="H441" t="s">
        <v>135</v>
      </c>
      <c r="I441" t="s">
        <v>136</v>
      </c>
      <c r="J441" t="s">
        <v>137</v>
      </c>
      <c r="K441" t="s">
        <v>138</v>
      </c>
      <c r="L441" t="s">
        <v>1499</v>
      </c>
      <c r="M441" t="s">
        <v>1500</v>
      </c>
      <c r="N441">
        <v>2.0411111110000002</v>
      </c>
      <c r="O441">
        <v>0</v>
      </c>
      <c r="P441">
        <v>143</v>
      </c>
      <c r="Q441">
        <v>0</v>
      </c>
      <c r="R441">
        <v>0</v>
      </c>
      <c r="S441">
        <v>0</v>
      </c>
      <c r="T441">
        <v>14</v>
      </c>
      <c r="U441">
        <v>0</v>
      </c>
      <c r="V441">
        <v>0</v>
      </c>
      <c r="W441">
        <v>0</v>
      </c>
      <c r="X441">
        <v>47.064562213612945</v>
      </c>
      <c r="Y441">
        <v>0</v>
      </c>
      <c r="Z441">
        <v>0</v>
      </c>
      <c r="AA441">
        <v>0</v>
      </c>
      <c r="AB441">
        <v>2.8365507282256228</v>
      </c>
      <c r="AC441">
        <v>0</v>
      </c>
      <c r="AD441">
        <v>0</v>
      </c>
      <c r="AE441">
        <v>49.901112941838569</v>
      </c>
    </row>
    <row r="442" spans="1:31" x14ac:dyDescent="0.25">
      <c r="A442">
        <v>2220997</v>
      </c>
      <c r="B442">
        <v>1</v>
      </c>
      <c r="C442" t="s">
        <v>80</v>
      </c>
      <c r="D442" t="s">
        <v>93</v>
      </c>
      <c r="E442" t="s">
        <v>151</v>
      </c>
      <c r="F442" t="s">
        <v>1501</v>
      </c>
      <c r="G442" t="s">
        <v>153</v>
      </c>
      <c r="H442" t="s">
        <v>135</v>
      </c>
      <c r="I442" t="s">
        <v>136</v>
      </c>
      <c r="J442" t="s">
        <v>137</v>
      </c>
      <c r="K442" t="s">
        <v>138</v>
      </c>
      <c r="L442" t="s">
        <v>1502</v>
      </c>
      <c r="M442" t="s">
        <v>1503</v>
      </c>
      <c r="N442">
        <v>0.34749999999999998</v>
      </c>
      <c r="O442">
        <v>0</v>
      </c>
      <c r="P442">
        <v>1</v>
      </c>
      <c r="Q442">
        <v>0</v>
      </c>
      <c r="R442">
        <v>7</v>
      </c>
      <c r="S442">
        <v>0</v>
      </c>
      <c r="T442">
        <v>4</v>
      </c>
      <c r="U442">
        <v>0</v>
      </c>
      <c r="V442">
        <v>0</v>
      </c>
      <c r="W442">
        <v>0</v>
      </c>
      <c r="X442">
        <v>2.6888085927359997E-2</v>
      </c>
      <c r="Y442">
        <v>0</v>
      </c>
      <c r="Z442">
        <v>1.5637495918768076</v>
      </c>
      <c r="AA442">
        <v>0</v>
      </c>
      <c r="AB442">
        <v>0.31453724493922502</v>
      </c>
      <c r="AC442">
        <v>0</v>
      </c>
      <c r="AD442">
        <v>0</v>
      </c>
      <c r="AE442">
        <v>1.9051749227433925</v>
      </c>
    </row>
    <row r="443" spans="1:31" x14ac:dyDescent="0.25">
      <c r="A443">
        <v>2225325</v>
      </c>
      <c r="B443">
        <v>1</v>
      </c>
      <c r="C443" t="s">
        <v>80</v>
      </c>
      <c r="D443" t="s">
        <v>82</v>
      </c>
      <c r="E443" t="s">
        <v>132</v>
      </c>
      <c r="F443" t="s">
        <v>1504</v>
      </c>
      <c r="G443" t="s">
        <v>405</v>
      </c>
      <c r="H443" t="s">
        <v>135</v>
      </c>
      <c r="I443" t="s">
        <v>136</v>
      </c>
      <c r="J443" t="s">
        <v>137</v>
      </c>
      <c r="K443" t="s">
        <v>234</v>
      </c>
      <c r="L443" t="s">
        <v>1505</v>
      </c>
      <c r="M443" t="s">
        <v>1506</v>
      </c>
      <c r="N443">
        <v>2.2265944439999998</v>
      </c>
      <c r="O443">
        <v>0</v>
      </c>
      <c r="P443">
        <v>745</v>
      </c>
      <c r="Q443">
        <v>0</v>
      </c>
      <c r="R443">
        <v>0</v>
      </c>
      <c r="S443">
        <v>0</v>
      </c>
      <c r="T443">
        <v>27</v>
      </c>
      <c r="U443">
        <v>0</v>
      </c>
      <c r="V443">
        <v>0</v>
      </c>
      <c r="W443">
        <v>0</v>
      </c>
      <c r="X443">
        <v>483.52506806821185</v>
      </c>
      <c r="Y443">
        <v>0</v>
      </c>
      <c r="Z443">
        <v>0</v>
      </c>
      <c r="AA443">
        <v>0</v>
      </c>
      <c r="AB443">
        <v>27.15414889114993</v>
      </c>
      <c r="AC443">
        <v>0</v>
      </c>
      <c r="AD443">
        <v>0</v>
      </c>
      <c r="AE443">
        <v>510.67921695936178</v>
      </c>
    </row>
    <row r="444" spans="1:31" x14ac:dyDescent="0.25">
      <c r="A444">
        <v>2228571</v>
      </c>
      <c r="B444">
        <v>1</v>
      </c>
      <c r="C444" t="s">
        <v>80</v>
      </c>
      <c r="D444" t="s">
        <v>104</v>
      </c>
      <c r="E444" t="s">
        <v>251</v>
      </c>
      <c r="F444" t="s">
        <v>1507</v>
      </c>
      <c r="G444" t="s">
        <v>405</v>
      </c>
      <c r="H444" t="s">
        <v>144</v>
      </c>
      <c r="I444" t="s">
        <v>136</v>
      </c>
      <c r="J444" t="s">
        <v>137</v>
      </c>
      <c r="K444" t="s">
        <v>234</v>
      </c>
      <c r="L444" t="s">
        <v>1508</v>
      </c>
      <c r="M444" t="s">
        <v>1509</v>
      </c>
      <c r="N444">
        <v>3.6448722220000001</v>
      </c>
      <c r="O444">
        <v>16</v>
      </c>
      <c r="P444">
        <v>329</v>
      </c>
      <c r="Q444">
        <v>27</v>
      </c>
      <c r="R444">
        <v>25</v>
      </c>
      <c r="S444">
        <v>46</v>
      </c>
      <c r="T444">
        <v>39</v>
      </c>
      <c r="U444">
        <v>14</v>
      </c>
      <c r="V444">
        <v>2</v>
      </c>
      <c r="W444">
        <v>89.814097359537541</v>
      </c>
      <c r="X444">
        <v>348.2367670872236</v>
      </c>
      <c r="Y444">
        <v>102.80598142214909</v>
      </c>
      <c r="Z444">
        <v>45.159585106139822</v>
      </c>
      <c r="AA444">
        <v>1617.6975831342145</v>
      </c>
      <c r="AB444">
        <v>140.34786673670359</v>
      </c>
      <c r="AC444">
        <v>7727.6159981527962</v>
      </c>
      <c r="AD444">
        <v>202.95993168560395</v>
      </c>
      <c r="AE444">
        <v>10274.637810684368</v>
      </c>
    </row>
    <row r="445" spans="1:31" x14ac:dyDescent="0.25">
      <c r="A445">
        <v>2226407</v>
      </c>
      <c r="B445">
        <v>1</v>
      </c>
      <c r="C445" t="s">
        <v>81</v>
      </c>
      <c r="D445" t="s">
        <v>116</v>
      </c>
      <c r="E445" t="s">
        <v>156</v>
      </c>
      <c r="F445" t="s">
        <v>1510</v>
      </c>
      <c r="G445" t="s">
        <v>161</v>
      </c>
      <c r="H445" t="s">
        <v>135</v>
      </c>
      <c r="I445" t="s">
        <v>136</v>
      </c>
      <c r="J445" t="s">
        <v>137</v>
      </c>
      <c r="K445" t="s">
        <v>138</v>
      </c>
      <c r="L445" t="s">
        <v>1511</v>
      </c>
      <c r="M445" t="s">
        <v>1512</v>
      </c>
      <c r="N445">
        <v>1.7536111109999999</v>
      </c>
      <c r="O445">
        <v>0</v>
      </c>
      <c r="P445">
        <v>1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5.4367421422953886E-2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5.4367421422953886E-2</v>
      </c>
    </row>
    <row r="446" spans="1:31" x14ac:dyDescent="0.25">
      <c r="A446">
        <v>2224243</v>
      </c>
      <c r="B446">
        <v>1</v>
      </c>
      <c r="C446" t="s">
        <v>80</v>
      </c>
      <c r="D446" t="s">
        <v>103</v>
      </c>
      <c r="E446" t="s">
        <v>198</v>
      </c>
      <c r="F446" t="s">
        <v>1513</v>
      </c>
      <c r="G446" t="s">
        <v>349</v>
      </c>
      <c r="H446" t="s">
        <v>144</v>
      </c>
      <c r="I446" t="s">
        <v>136</v>
      </c>
      <c r="J446" t="s">
        <v>137</v>
      </c>
      <c r="K446" t="s">
        <v>138</v>
      </c>
      <c r="L446" t="s">
        <v>1514</v>
      </c>
      <c r="M446" t="s">
        <v>1515</v>
      </c>
      <c r="N446">
        <v>1.2394444440000001</v>
      </c>
      <c r="O446">
        <v>0</v>
      </c>
      <c r="P446">
        <v>0</v>
      </c>
      <c r="Q446">
        <v>0</v>
      </c>
      <c r="R446">
        <v>0</v>
      </c>
      <c r="S446">
        <v>4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90.052558983420312</v>
      </c>
      <c r="AB446">
        <v>0</v>
      </c>
      <c r="AC446">
        <v>0</v>
      </c>
      <c r="AD446">
        <v>0</v>
      </c>
      <c r="AE446">
        <v>90.052558983420312</v>
      </c>
    </row>
    <row r="447" spans="1:31" x14ac:dyDescent="0.25">
      <c r="A447">
        <v>2219915</v>
      </c>
      <c r="B447">
        <v>1</v>
      </c>
      <c r="C447" t="s">
        <v>80</v>
      </c>
      <c r="D447" t="s">
        <v>99</v>
      </c>
      <c r="E447" t="s">
        <v>156</v>
      </c>
      <c r="F447" t="s">
        <v>1516</v>
      </c>
      <c r="G447" t="s">
        <v>161</v>
      </c>
      <c r="H447" t="s">
        <v>135</v>
      </c>
      <c r="I447" t="s">
        <v>136</v>
      </c>
      <c r="J447" t="s">
        <v>137</v>
      </c>
      <c r="K447" t="s">
        <v>138</v>
      </c>
      <c r="L447" t="s">
        <v>1517</v>
      </c>
      <c r="M447" t="s">
        <v>1518</v>
      </c>
      <c r="N447">
        <v>7.3436111110000004</v>
      </c>
      <c r="O447">
        <v>0</v>
      </c>
      <c r="P447">
        <v>3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2.6519428481329603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2.6519428481329603</v>
      </c>
    </row>
    <row r="448" spans="1:31" x14ac:dyDescent="0.25">
      <c r="A448">
        <v>2217751</v>
      </c>
      <c r="B448">
        <v>1</v>
      </c>
      <c r="C448" t="s">
        <v>80</v>
      </c>
      <c r="D448" t="s">
        <v>85</v>
      </c>
      <c r="E448" t="s">
        <v>225</v>
      </c>
      <c r="F448" t="s">
        <v>1519</v>
      </c>
      <c r="G448" t="s">
        <v>507</v>
      </c>
      <c r="H448" t="s">
        <v>135</v>
      </c>
      <c r="I448" t="s">
        <v>136</v>
      </c>
      <c r="J448" t="s">
        <v>137</v>
      </c>
      <c r="K448" t="s">
        <v>138</v>
      </c>
      <c r="L448" t="s">
        <v>1520</v>
      </c>
      <c r="M448" t="s">
        <v>1521</v>
      </c>
      <c r="N448">
        <v>1.3461111109999999</v>
      </c>
      <c r="O448">
        <v>0</v>
      </c>
      <c r="P448">
        <v>68</v>
      </c>
      <c r="Q448">
        <v>0</v>
      </c>
      <c r="R448">
        <v>0</v>
      </c>
      <c r="S448">
        <v>0</v>
      </c>
      <c r="T448">
        <v>23</v>
      </c>
      <c r="U448">
        <v>0</v>
      </c>
      <c r="V448">
        <v>0</v>
      </c>
      <c r="W448">
        <v>0</v>
      </c>
      <c r="X448">
        <v>27.069505913737736</v>
      </c>
      <c r="Y448">
        <v>0</v>
      </c>
      <c r="Z448">
        <v>0</v>
      </c>
      <c r="AA448">
        <v>0</v>
      </c>
      <c r="AB448">
        <v>5.0003512895002613</v>
      </c>
      <c r="AC448">
        <v>0</v>
      </c>
      <c r="AD448">
        <v>0</v>
      </c>
      <c r="AE448">
        <v>32.069857203237994</v>
      </c>
    </row>
    <row r="449" spans="1:31" x14ac:dyDescent="0.25">
      <c r="A449">
        <v>2215587</v>
      </c>
      <c r="B449">
        <v>1</v>
      </c>
      <c r="C449" t="s">
        <v>80</v>
      </c>
      <c r="D449" t="s">
        <v>107</v>
      </c>
      <c r="E449" t="s">
        <v>151</v>
      </c>
      <c r="F449" t="s">
        <v>1522</v>
      </c>
      <c r="G449" t="s">
        <v>233</v>
      </c>
      <c r="H449" t="s">
        <v>135</v>
      </c>
      <c r="I449" t="s">
        <v>136</v>
      </c>
      <c r="J449" t="s">
        <v>137</v>
      </c>
      <c r="K449" t="s">
        <v>234</v>
      </c>
      <c r="L449" t="s">
        <v>1523</v>
      </c>
      <c r="M449" t="s">
        <v>1524</v>
      </c>
      <c r="N449">
        <v>2.15</v>
      </c>
      <c r="O449">
        <v>0</v>
      </c>
      <c r="P449">
        <v>5</v>
      </c>
      <c r="Q449">
        <v>0</v>
      </c>
      <c r="R449">
        <v>2</v>
      </c>
      <c r="S449">
        <v>0</v>
      </c>
      <c r="T449">
        <v>6</v>
      </c>
      <c r="U449">
        <v>0</v>
      </c>
      <c r="V449">
        <v>0</v>
      </c>
      <c r="W449">
        <v>0</v>
      </c>
      <c r="X449">
        <v>5.348995075958201</v>
      </c>
      <c r="Y449">
        <v>0</v>
      </c>
      <c r="Z449">
        <v>4.2061905340650005E-2</v>
      </c>
      <c r="AA449">
        <v>0</v>
      </c>
      <c r="AB449">
        <v>8.9104412683715015</v>
      </c>
      <c r="AC449">
        <v>0</v>
      </c>
      <c r="AD449">
        <v>0</v>
      </c>
      <c r="AE449">
        <v>14.301498249670352</v>
      </c>
    </row>
    <row r="450" spans="1:31" x14ac:dyDescent="0.25">
      <c r="A450">
        <v>2218292</v>
      </c>
      <c r="B450">
        <v>1</v>
      </c>
      <c r="C450" t="s">
        <v>80</v>
      </c>
      <c r="D450" t="s">
        <v>110</v>
      </c>
      <c r="E450" t="s">
        <v>156</v>
      </c>
      <c r="F450" t="s">
        <v>1525</v>
      </c>
      <c r="G450" t="s">
        <v>161</v>
      </c>
      <c r="H450" t="s">
        <v>135</v>
      </c>
      <c r="I450" t="s">
        <v>136</v>
      </c>
      <c r="J450" t="s">
        <v>137</v>
      </c>
      <c r="K450" t="s">
        <v>138</v>
      </c>
      <c r="L450" t="s">
        <v>1526</v>
      </c>
      <c r="M450" t="s">
        <v>1527</v>
      </c>
      <c r="N450">
        <v>1.8272222220000001</v>
      </c>
      <c r="O450">
        <v>0</v>
      </c>
      <c r="P450">
        <v>31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19.483614586563213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19.483614586563213</v>
      </c>
    </row>
    <row r="451" spans="1:31" x14ac:dyDescent="0.25">
      <c r="A451">
        <v>2223702</v>
      </c>
      <c r="B451">
        <v>1</v>
      </c>
      <c r="C451" t="s">
        <v>80</v>
      </c>
      <c r="D451" t="s">
        <v>98</v>
      </c>
      <c r="E451" t="s">
        <v>198</v>
      </c>
      <c r="F451" t="s">
        <v>1528</v>
      </c>
      <c r="G451" t="s">
        <v>143</v>
      </c>
      <c r="H451" t="s">
        <v>144</v>
      </c>
      <c r="I451" t="s">
        <v>136</v>
      </c>
      <c r="J451" t="s">
        <v>137</v>
      </c>
      <c r="K451" t="s">
        <v>138</v>
      </c>
      <c r="L451" t="s">
        <v>1529</v>
      </c>
      <c r="M451" t="s">
        <v>1530</v>
      </c>
      <c r="N451">
        <v>1.2236111110000001</v>
      </c>
      <c r="O451">
        <v>0</v>
      </c>
      <c r="P451">
        <v>200</v>
      </c>
      <c r="Q451">
        <v>0</v>
      </c>
      <c r="R451">
        <v>72</v>
      </c>
      <c r="S451">
        <v>2</v>
      </c>
      <c r="T451">
        <v>53</v>
      </c>
      <c r="U451">
        <v>0</v>
      </c>
      <c r="V451">
        <v>0</v>
      </c>
      <c r="W451">
        <v>0</v>
      </c>
      <c r="X451">
        <v>103.24371956469486</v>
      </c>
      <c r="Y451">
        <v>0</v>
      </c>
      <c r="Z451">
        <v>30.71424027361239</v>
      </c>
      <c r="AA451">
        <v>26.171399106795018</v>
      </c>
      <c r="AB451">
        <v>66.408653868590775</v>
      </c>
      <c r="AC451">
        <v>0</v>
      </c>
      <c r="AD451">
        <v>0</v>
      </c>
      <c r="AE451">
        <v>226.53801281369306</v>
      </c>
    </row>
    <row r="452" spans="1:31" x14ac:dyDescent="0.25">
      <c r="A452">
        <v>2219374</v>
      </c>
      <c r="B452">
        <v>1</v>
      </c>
      <c r="C452" t="s">
        <v>80</v>
      </c>
      <c r="D452" t="s">
        <v>107</v>
      </c>
      <c r="E452" t="s">
        <v>151</v>
      </c>
      <c r="F452" t="s">
        <v>1531</v>
      </c>
      <c r="G452" t="s">
        <v>153</v>
      </c>
      <c r="H452" t="s">
        <v>135</v>
      </c>
      <c r="I452" t="s">
        <v>136</v>
      </c>
      <c r="J452" t="s">
        <v>137</v>
      </c>
      <c r="K452" t="s">
        <v>138</v>
      </c>
      <c r="L452" t="s">
        <v>1532</v>
      </c>
      <c r="M452" t="s">
        <v>1533</v>
      </c>
      <c r="N452">
        <v>5.5647222220000003</v>
      </c>
      <c r="O452">
        <v>0</v>
      </c>
      <c r="P452">
        <v>38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92.847182177504308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92.847182177504308</v>
      </c>
    </row>
    <row r="453" spans="1:31" x14ac:dyDescent="0.25">
      <c r="A453">
        <v>2226948</v>
      </c>
      <c r="B453">
        <v>1</v>
      </c>
      <c r="C453" t="s">
        <v>80</v>
      </c>
      <c r="D453" t="s">
        <v>82</v>
      </c>
      <c r="E453" t="s">
        <v>151</v>
      </c>
      <c r="F453" t="s">
        <v>1534</v>
      </c>
      <c r="G453" t="s">
        <v>213</v>
      </c>
      <c r="H453" t="s">
        <v>135</v>
      </c>
      <c r="I453" t="s">
        <v>136</v>
      </c>
      <c r="J453" t="s">
        <v>137</v>
      </c>
      <c r="K453" t="s">
        <v>138</v>
      </c>
      <c r="L453" t="s">
        <v>1535</v>
      </c>
      <c r="M453" t="s">
        <v>1536</v>
      </c>
      <c r="N453">
        <v>2.679166666</v>
      </c>
      <c r="O453">
        <v>0</v>
      </c>
      <c r="P453">
        <v>20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11.621987856233243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11.621987856233243</v>
      </c>
    </row>
    <row r="454" spans="1:31" x14ac:dyDescent="0.25">
      <c r="A454">
        <v>2217210</v>
      </c>
      <c r="B454">
        <v>1</v>
      </c>
      <c r="C454" t="s">
        <v>81</v>
      </c>
      <c r="D454" t="s">
        <v>113</v>
      </c>
      <c r="E454" t="s">
        <v>151</v>
      </c>
      <c r="F454" t="s">
        <v>1537</v>
      </c>
      <c r="G454" t="s">
        <v>213</v>
      </c>
      <c r="H454" t="s">
        <v>135</v>
      </c>
      <c r="I454" t="s">
        <v>136</v>
      </c>
      <c r="J454" t="s">
        <v>137</v>
      </c>
      <c r="K454" t="s">
        <v>138</v>
      </c>
      <c r="L454" t="s">
        <v>1538</v>
      </c>
      <c r="M454" t="s">
        <v>1539</v>
      </c>
      <c r="N454">
        <v>1.0113888879999999</v>
      </c>
      <c r="O454">
        <v>0</v>
      </c>
      <c r="P454">
        <v>6</v>
      </c>
      <c r="Q454">
        <v>0</v>
      </c>
      <c r="R454">
        <v>7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0.22681591867496892</v>
      </c>
      <c r="Y454">
        <v>0</v>
      </c>
      <c r="Z454">
        <v>0.9848550745154051</v>
      </c>
      <c r="AA454">
        <v>0</v>
      </c>
      <c r="AB454">
        <v>0</v>
      </c>
      <c r="AC454">
        <v>0</v>
      </c>
      <c r="AD454">
        <v>0</v>
      </c>
      <c r="AE454">
        <v>1.211670993190374</v>
      </c>
    </row>
    <row r="455" spans="1:31" x14ac:dyDescent="0.25">
      <c r="A455">
        <v>2228030</v>
      </c>
      <c r="B455">
        <v>1</v>
      </c>
      <c r="C455" t="s">
        <v>80</v>
      </c>
      <c r="D455" t="s">
        <v>96</v>
      </c>
      <c r="E455" t="s">
        <v>156</v>
      </c>
      <c r="F455" t="s">
        <v>1540</v>
      </c>
      <c r="G455" t="s">
        <v>172</v>
      </c>
      <c r="H455" t="s">
        <v>135</v>
      </c>
      <c r="I455" t="s">
        <v>136</v>
      </c>
      <c r="J455" t="s">
        <v>137</v>
      </c>
      <c r="K455" t="s">
        <v>138</v>
      </c>
      <c r="L455" t="s">
        <v>1541</v>
      </c>
      <c r="M455" t="s">
        <v>1542</v>
      </c>
      <c r="N455">
        <v>2.8908333329999998</v>
      </c>
      <c r="O455">
        <v>0</v>
      </c>
      <c r="P455">
        <v>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7.0121442971410826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7.0121442971410826</v>
      </c>
    </row>
    <row r="456" spans="1:31" x14ac:dyDescent="0.25">
      <c r="A456">
        <v>2220456</v>
      </c>
      <c r="B456">
        <v>1</v>
      </c>
      <c r="C456" t="s">
        <v>80</v>
      </c>
      <c r="D456" t="s">
        <v>110</v>
      </c>
      <c r="E456" t="s">
        <v>132</v>
      </c>
      <c r="F456" t="s">
        <v>1543</v>
      </c>
      <c r="G456" t="s">
        <v>345</v>
      </c>
      <c r="H456" t="s">
        <v>135</v>
      </c>
      <c r="I456" t="s">
        <v>136</v>
      </c>
      <c r="J456" t="s">
        <v>137</v>
      </c>
      <c r="K456" t="s">
        <v>138</v>
      </c>
      <c r="L456" t="s">
        <v>1544</v>
      </c>
      <c r="M456" t="s">
        <v>1545</v>
      </c>
      <c r="N456">
        <v>8.1241666660000007</v>
      </c>
      <c r="O456">
        <v>0</v>
      </c>
      <c r="P456">
        <v>128</v>
      </c>
      <c r="Q456">
        <v>0</v>
      </c>
      <c r="R456">
        <v>0</v>
      </c>
      <c r="S456">
        <v>0</v>
      </c>
      <c r="T456">
        <v>4</v>
      </c>
      <c r="U456">
        <v>0</v>
      </c>
      <c r="V456">
        <v>0</v>
      </c>
      <c r="W456">
        <v>0</v>
      </c>
      <c r="X456">
        <v>319.21756705993033</v>
      </c>
      <c r="Y456">
        <v>0</v>
      </c>
      <c r="Z456">
        <v>0</v>
      </c>
      <c r="AA456">
        <v>0</v>
      </c>
      <c r="AB456">
        <v>17.246767055886306</v>
      </c>
      <c r="AC456">
        <v>0</v>
      </c>
      <c r="AD456">
        <v>0</v>
      </c>
      <c r="AE456">
        <v>336.46433411581665</v>
      </c>
    </row>
    <row r="457" spans="1:31" x14ac:dyDescent="0.25">
      <c r="A457">
        <v>2225866</v>
      </c>
      <c r="B457">
        <v>1</v>
      </c>
      <c r="C457" t="s">
        <v>80</v>
      </c>
      <c r="D457" t="s">
        <v>110</v>
      </c>
      <c r="E457" t="s">
        <v>151</v>
      </c>
      <c r="F457" t="s">
        <v>1546</v>
      </c>
      <c r="G457" t="s">
        <v>213</v>
      </c>
      <c r="H457" t="s">
        <v>135</v>
      </c>
      <c r="I457" t="s">
        <v>136</v>
      </c>
      <c r="J457" t="s">
        <v>137</v>
      </c>
      <c r="K457" t="s">
        <v>138</v>
      </c>
      <c r="L457" t="s">
        <v>1547</v>
      </c>
      <c r="M457" t="s">
        <v>1548</v>
      </c>
      <c r="N457">
        <v>5.4236111109999996</v>
      </c>
      <c r="O457">
        <v>0</v>
      </c>
      <c r="P457">
        <v>113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238.64395555339766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238.64395555339766</v>
      </c>
    </row>
    <row r="458" spans="1:31" x14ac:dyDescent="0.25">
      <c r="A458">
        <v>2218684</v>
      </c>
      <c r="B458">
        <v>1</v>
      </c>
      <c r="C458" t="s">
        <v>80</v>
      </c>
      <c r="D458" t="s">
        <v>83</v>
      </c>
      <c r="E458" t="s">
        <v>151</v>
      </c>
      <c r="F458" t="s">
        <v>1549</v>
      </c>
      <c r="G458" t="s">
        <v>213</v>
      </c>
      <c r="H458" t="s">
        <v>135</v>
      </c>
      <c r="I458" t="s">
        <v>136</v>
      </c>
      <c r="J458" t="s">
        <v>137</v>
      </c>
      <c r="K458" t="s">
        <v>138</v>
      </c>
      <c r="L458" t="s">
        <v>1550</v>
      </c>
      <c r="M458" t="s">
        <v>1551</v>
      </c>
      <c r="N458">
        <v>1.68</v>
      </c>
      <c r="O458">
        <v>0</v>
      </c>
      <c r="P458">
        <v>37</v>
      </c>
      <c r="Q458">
        <v>0</v>
      </c>
      <c r="R458">
        <v>0</v>
      </c>
      <c r="S458">
        <v>0</v>
      </c>
      <c r="T458">
        <v>8</v>
      </c>
      <c r="U458">
        <v>0</v>
      </c>
      <c r="V458">
        <v>3</v>
      </c>
      <c r="W458">
        <v>0</v>
      </c>
      <c r="X458">
        <v>23.167722252790838</v>
      </c>
      <c r="Y458">
        <v>0</v>
      </c>
      <c r="Z458">
        <v>0</v>
      </c>
      <c r="AA458">
        <v>0</v>
      </c>
      <c r="AB458">
        <v>10.570996363765504</v>
      </c>
      <c r="AC458">
        <v>0</v>
      </c>
      <c r="AD458">
        <v>45.51544572791898</v>
      </c>
      <c r="AE458">
        <v>79.254164344475328</v>
      </c>
    </row>
    <row r="459" spans="1:31" x14ac:dyDescent="0.25">
      <c r="A459">
        <v>2223012</v>
      </c>
      <c r="B459">
        <v>1</v>
      </c>
      <c r="C459" t="s">
        <v>80</v>
      </c>
      <c r="D459" t="s">
        <v>93</v>
      </c>
      <c r="E459" t="s">
        <v>147</v>
      </c>
      <c r="F459" t="s">
        <v>1552</v>
      </c>
      <c r="G459" t="s">
        <v>143</v>
      </c>
      <c r="H459" t="s">
        <v>144</v>
      </c>
      <c r="I459" t="s">
        <v>451</v>
      </c>
      <c r="J459" t="s">
        <v>137</v>
      </c>
      <c r="K459" t="s">
        <v>138</v>
      </c>
      <c r="L459" t="s">
        <v>1553</v>
      </c>
      <c r="M459" t="s">
        <v>1554</v>
      </c>
      <c r="N459">
        <v>3.3333333E-2</v>
      </c>
      <c r="O459">
        <v>2</v>
      </c>
      <c r="P459">
        <v>332</v>
      </c>
      <c r="Q459">
        <v>10</v>
      </c>
      <c r="R459">
        <v>259</v>
      </c>
      <c r="S459">
        <v>2</v>
      </c>
      <c r="T459">
        <v>115</v>
      </c>
      <c r="U459">
        <v>0</v>
      </c>
      <c r="V459">
        <v>0</v>
      </c>
      <c r="W459">
        <v>0.1757641201824667</v>
      </c>
      <c r="X459">
        <v>1.102257289715133</v>
      </c>
      <c r="Y459">
        <v>0.30908440443520008</v>
      </c>
      <c r="Z459">
        <v>1.3916193584547334</v>
      </c>
      <c r="AA459">
        <v>9.6110520234400004E-2</v>
      </c>
      <c r="AB459">
        <v>2.3082795697699008</v>
      </c>
      <c r="AC459">
        <v>0</v>
      </c>
      <c r="AD459">
        <v>0</v>
      </c>
      <c r="AE459">
        <v>5.3831152627918346</v>
      </c>
    </row>
    <row r="460" spans="1:31" x14ac:dyDescent="0.25">
      <c r="A460">
        <v>2225176</v>
      </c>
      <c r="B460">
        <v>1</v>
      </c>
      <c r="C460" t="s">
        <v>80</v>
      </c>
      <c r="D460" t="s">
        <v>103</v>
      </c>
      <c r="E460" t="s">
        <v>156</v>
      </c>
      <c r="F460" t="s">
        <v>1555</v>
      </c>
      <c r="G460" t="s">
        <v>165</v>
      </c>
      <c r="H460" t="s">
        <v>135</v>
      </c>
      <c r="I460" t="s">
        <v>136</v>
      </c>
      <c r="J460" t="s">
        <v>137</v>
      </c>
      <c r="K460" t="s">
        <v>138</v>
      </c>
      <c r="L460" t="s">
        <v>1556</v>
      </c>
      <c r="M460" t="s">
        <v>1557</v>
      </c>
      <c r="N460">
        <v>0.90333333299999996</v>
      </c>
      <c r="O460">
        <v>0</v>
      </c>
      <c r="P460">
        <v>6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1.586964484626433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1.586964484626433</v>
      </c>
    </row>
    <row r="461" spans="1:31" x14ac:dyDescent="0.25">
      <c r="A461">
        <v>2228963</v>
      </c>
      <c r="B461">
        <v>1</v>
      </c>
      <c r="C461" t="s">
        <v>80</v>
      </c>
      <c r="D461" t="s">
        <v>103</v>
      </c>
      <c r="E461" t="s">
        <v>198</v>
      </c>
      <c r="F461" t="s">
        <v>1558</v>
      </c>
      <c r="G461" t="s">
        <v>143</v>
      </c>
      <c r="H461" t="s">
        <v>144</v>
      </c>
      <c r="I461" t="s">
        <v>136</v>
      </c>
      <c r="J461" t="s">
        <v>137</v>
      </c>
      <c r="K461" t="s">
        <v>138</v>
      </c>
      <c r="L461" t="s">
        <v>1559</v>
      </c>
      <c r="M461" t="s">
        <v>1560</v>
      </c>
      <c r="N461">
        <v>0.25416666599999999</v>
      </c>
      <c r="O461">
        <v>3</v>
      </c>
      <c r="P461">
        <v>2592</v>
      </c>
      <c r="Q461">
        <v>36</v>
      </c>
      <c r="R461">
        <v>81</v>
      </c>
      <c r="S461">
        <v>13</v>
      </c>
      <c r="T461">
        <v>336</v>
      </c>
      <c r="U461">
        <v>5</v>
      </c>
      <c r="V461">
        <v>8</v>
      </c>
      <c r="W461">
        <v>5.5108543349034287</v>
      </c>
      <c r="X461">
        <v>282.94140684085204</v>
      </c>
      <c r="Y461">
        <v>5.4988594181430006</v>
      </c>
      <c r="Z461">
        <v>15.997409649525331</v>
      </c>
      <c r="AA461">
        <v>53.685502252360365</v>
      </c>
      <c r="AB461">
        <v>83.758888168551309</v>
      </c>
      <c r="AC461">
        <v>101.55702493470237</v>
      </c>
      <c r="AD461">
        <v>82.13283532476072</v>
      </c>
      <c r="AE461">
        <v>631.08278092379851</v>
      </c>
    </row>
    <row r="462" spans="1:31" x14ac:dyDescent="0.25">
      <c r="A462">
        <v>2224094</v>
      </c>
      <c r="B462">
        <v>1</v>
      </c>
      <c r="C462" t="s">
        <v>80</v>
      </c>
      <c r="D462" t="s">
        <v>103</v>
      </c>
      <c r="E462" t="s">
        <v>156</v>
      </c>
      <c r="F462" t="s">
        <v>1561</v>
      </c>
      <c r="G462" t="s">
        <v>165</v>
      </c>
      <c r="H462" t="s">
        <v>135</v>
      </c>
      <c r="I462" t="s">
        <v>136</v>
      </c>
      <c r="J462" t="s">
        <v>137</v>
      </c>
      <c r="K462" t="s">
        <v>138</v>
      </c>
      <c r="L462" t="s">
        <v>1562</v>
      </c>
      <c r="M462" t="s">
        <v>1563</v>
      </c>
      <c r="N462">
        <v>1.4411111109999999</v>
      </c>
      <c r="O462">
        <v>0</v>
      </c>
      <c r="P462">
        <v>3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0.3422155280758245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0.3422155280758245</v>
      </c>
    </row>
    <row r="463" spans="1:31" x14ac:dyDescent="0.25">
      <c r="A463">
        <v>2219225</v>
      </c>
      <c r="B463">
        <v>1</v>
      </c>
      <c r="C463" t="s">
        <v>80</v>
      </c>
      <c r="D463" t="s">
        <v>99</v>
      </c>
      <c r="E463" t="s">
        <v>151</v>
      </c>
      <c r="F463" t="s">
        <v>1564</v>
      </c>
      <c r="G463" t="s">
        <v>153</v>
      </c>
      <c r="H463" t="s">
        <v>135</v>
      </c>
      <c r="I463" t="s">
        <v>136</v>
      </c>
      <c r="J463" t="s">
        <v>137</v>
      </c>
      <c r="K463" t="s">
        <v>138</v>
      </c>
      <c r="L463" t="s">
        <v>1565</v>
      </c>
      <c r="M463" t="s">
        <v>1566</v>
      </c>
      <c r="N463">
        <v>8.2961111110000001</v>
      </c>
      <c r="O463">
        <v>0</v>
      </c>
      <c r="P463">
        <v>38</v>
      </c>
      <c r="Q463">
        <v>0</v>
      </c>
      <c r="R463">
        <v>0</v>
      </c>
      <c r="S463">
        <v>0</v>
      </c>
      <c r="T463">
        <v>1</v>
      </c>
      <c r="U463">
        <v>0</v>
      </c>
      <c r="V463">
        <v>0</v>
      </c>
      <c r="W463">
        <v>0</v>
      </c>
      <c r="X463">
        <v>93.226366556025425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93.226366556025425</v>
      </c>
    </row>
    <row r="464" spans="1:31" x14ac:dyDescent="0.25">
      <c r="A464">
        <v>2215438</v>
      </c>
      <c r="B464">
        <v>1</v>
      </c>
      <c r="C464" t="s">
        <v>81</v>
      </c>
      <c r="D464" t="s">
        <v>118</v>
      </c>
      <c r="E464" t="s">
        <v>198</v>
      </c>
      <c r="F464" t="s">
        <v>1567</v>
      </c>
      <c r="G464" t="s">
        <v>143</v>
      </c>
      <c r="H464" t="s">
        <v>144</v>
      </c>
      <c r="I464" t="s">
        <v>136</v>
      </c>
      <c r="J464" t="s">
        <v>137</v>
      </c>
      <c r="K464" t="s">
        <v>138</v>
      </c>
      <c r="L464" t="s">
        <v>1568</v>
      </c>
      <c r="M464" t="s">
        <v>1569</v>
      </c>
      <c r="N464">
        <v>1.101111111</v>
      </c>
      <c r="O464">
        <v>0</v>
      </c>
      <c r="P464">
        <v>0</v>
      </c>
      <c r="Q464">
        <v>1</v>
      </c>
      <c r="R464">
        <v>49</v>
      </c>
      <c r="S464">
        <v>2</v>
      </c>
      <c r="T464">
        <v>3</v>
      </c>
      <c r="U464">
        <v>0</v>
      </c>
      <c r="V464">
        <v>0</v>
      </c>
      <c r="W464">
        <v>0</v>
      </c>
      <c r="X464">
        <v>0</v>
      </c>
      <c r="Y464">
        <v>0.64443853451026656</v>
      </c>
      <c r="Z464">
        <v>50.77014594811363</v>
      </c>
      <c r="AA464">
        <v>8.7044812079814307</v>
      </c>
      <c r="AB464">
        <v>6.7994355149649781</v>
      </c>
      <c r="AC464">
        <v>0</v>
      </c>
      <c r="AD464">
        <v>0</v>
      </c>
      <c r="AE464">
        <v>66.918501205570308</v>
      </c>
    </row>
    <row r="465" spans="1:31" x14ac:dyDescent="0.25">
      <c r="A465">
        <v>2225717</v>
      </c>
      <c r="B465">
        <v>1</v>
      </c>
      <c r="C465" t="s">
        <v>80</v>
      </c>
      <c r="D465" t="s">
        <v>85</v>
      </c>
      <c r="E465" t="s">
        <v>225</v>
      </c>
      <c r="F465" t="s">
        <v>1570</v>
      </c>
      <c r="G465" t="s">
        <v>600</v>
      </c>
      <c r="H465" t="s">
        <v>135</v>
      </c>
      <c r="I465" t="s">
        <v>136</v>
      </c>
      <c r="J465" t="s">
        <v>137</v>
      </c>
      <c r="K465" t="s">
        <v>138</v>
      </c>
      <c r="L465" t="s">
        <v>1571</v>
      </c>
      <c r="M465" t="s">
        <v>1572</v>
      </c>
      <c r="N465">
        <v>2.363611111</v>
      </c>
      <c r="O465">
        <v>0</v>
      </c>
      <c r="P465">
        <v>24</v>
      </c>
      <c r="Q465">
        <v>0</v>
      </c>
      <c r="R465">
        <v>0</v>
      </c>
      <c r="S465">
        <v>0</v>
      </c>
      <c r="T465">
        <v>26</v>
      </c>
      <c r="U465">
        <v>0</v>
      </c>
      <c r="V465">
        <v>0</v>
      </c>
      <c r="W465">
        <v>0</v>
      </c>
      <c r="X465">
        <v>18.850905710087492</v>
      </c>
      <c r="Y465">
        <v>0</v>
      </c>
      <c r="Z465">
        <v>0</v>
      </c>
      <c r="AA465">
        <v>0</v>
      </c>
      <c r="AB465">
        <v>19.783851839959024</v>
      </c>
      <c r="AC465">
        <v>0</v>
      </c>
      <c r="AD465">
        <v>0</v>
      </c>
      <c r="AE465">
        <v>38.634757550046515</v>
      </c>
    </row>
    <row r="466" spans="1:31" x14ac:dyDescent="0.25">
      <c r="A466">
        <v>2218143</v>
      </c>
      <c r="B466">
        <v>1</v>
      </c>
      <c r="C466" t="s">
        <v>80</v>
      </c>
      <c r="D466" t="s">
        <v>97</v>
      </c>
      <c r="E466" t="s">
        <v>156</v>
      </c>
      <c r="F466" t="s">
        <v>1573</v>
      </c>
      <c r="G466" t="s">
        <v>161</v>
      </c>
      <c r="H466" t="s">
        <v>135</v>
      </c>
      <c r="I466" t="s">
        <v>136</v>
      </c>
      <c r="J466" t="s">
        <v>137</v>
      </c>
      <c r="K466" t="s">
        <v>138</v>
      </c>
      <c r="L466" t="s">
        <v>1574</v>
      </c>
      <c r="M466" t="s">
        <v>1575</v>
      </c>
      <c r="N466">
        <v>4.8458333329999999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1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7.8737654281114411</v>
      </c>
      <c r="AC466">
        <v>0</v>
      </c>
      <c r="AD466">
        <v>0</v>
      </c>
      <c r="AE466">
        <v>7.8737654281114411</v>
      </c>
    </row>
    <row r="467" spans="1:31" x14ac:dyDescent="0.25">
      <c r="A467">
        <v>2213274</v>
      </c>
      <c r="B467">
        <v>1</v>
      </c>
      <c r="C467" t="s">
        <v>80</v>
      </c>
      <c r="D467" t="s">
        <v>95</v>
      </c>
      <c r="E467" t="s">
        <v>156</v>
      </c>
      <c r="F467" t="s">
        <v>1576</v>
      </c>
      <c r="G467" t="s">
        <v>161</v>
      </c>
      <c r="H467" t="s">
        <v>135</v>
      </c>
      <c r="I467" t="s">
        <v>136</v>
      </c>
      <c r="J467" t="s">
        <v>137</v>
      </c>
      <c r="K467" t="s">
        <v>138</v>
      </c>
      <c r="L467" t="s">
        <v>1577</v>
      </c>
      <c r="M467" t="s">
        <v>1578</v>
      </c>
      <c r="N467">
        <v>1.123888888</v>
      </c>
      <c r="O467">
        <v>0</v>
      </c>
      <c r="P467">
        <v>1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3.3455402671111113E-2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3.3455402671111113E-2</v>
      </c>
    </row>
    <row r="468" spans="1:31" x14ac:dyDescent="0.25">
      <c r="A468">
        <v>2217061</v>
      </c>
      <c r="B468">
        <v>1</v>
      </c>
      <c r="C468" t="s">
        <v>80</v>
      </c>
      <c r="D468" t="s">
        <v>82</v>
      </c>
      <c r="E468" t="s">
        <v>156</v>
      </c>
      <c r="F468" t="s">
        <v>1579</v>
      </c>
      <c r="G468" t="s">
        <v>161</v>
      </c>
      <c r="H468" t="s">
        <v>135</v>
      </c>
      <c r="I468" t="s">
        <v>136</v>
      </c>
      <c r="J468" t="s">
        <v>137</v>
      </c>
      <c r="K468" t="s">
        <v>138</v>
      </c>
      <c r="L468" t="s">
        <v>1580</v>
      </c>
      <c r="M468" t="s">
        <v>1581</v>
      </c>
      <c r="N468">
        <v>1.691944444</v>
      </c>
      <c r="O468">
        <v>0</v>
      </c>
      <c r="P468">
        <v>1</v>
      </c>
      <c r="Q468">
        <v>0</v>
      </c>
      <c r="R468">
        <v>0</v>
      </c>
      <c r="S468">
        <v>0</v>
      </c>
      <c r="T468">
        <v>9</v>
      </c>
      <c r="U468">
        <v>0</v>
      </c>
      <c r="V468">
        <v>0</v>
      </c>
      <c r="W468">
        <v>0</v>
      </c>
      <c r="X468">
        <v>0.4885459175076306</v>
      </c>
      <c r="Y468">
        <v>0</v>
      </c>
      <c r="Z468">
        <v>0</v>
      </c>
      <c r="AA468">
        <v>0</v>
      </c>
      <c r="AB468">
        <v>15.047098069401814</v>
      </c>
      <c r="AC468">
        <v>0</v>
      </c>
      <c r="AD468">
        <v>0</v>
      </c>
      <c r="AE468">
        <v>15.535643986909445</v>
      </c>
    </row>
    <row r="469" spans="1:31" x14ac:dyDescent="0.25">
      <c r="A469">
        <v>2224635</v>
      </c>
      <c r="B469">
        <v>1</v>
      </c>
      <c r="C469" t="s">
        <v>80</v>
      </c>
      <c r="D469" t="s">
        <v>101</v>
      </c>
      <c r="E469" t="s">
        <v>151</v>
      </c>
      <c r="F469" t="s">
        <v>1582</v>
      </c>
      <c r="G469" t="s">
        <v>213</v>
      </c>
      <c r="H469" t="s">
        <v>135</v>
      </c>
      <c r="I469" t="s">
        <v>136</v>
      </c>
      <c r="J469" t="s">
        <v>137</v>
      </c>
      <c r="K469" t="s">
        <v>138</v>
      </c>
      <c r="L469" t="s">
        <v>1583</v>
      </c>
      <c r="M469" t="s">
        <v>1584</v>
      </c>
      <c r="N469">
        <v>1.9030555549999999</v>
      </c>
      <c r="O469">
        <v>0</v>
      </c>
      <c r="P469">
        <v>12</v>
      </c>
      <c r="Q469">
        <v>0</v>
      </c>
      <c r="R469">
        <v>0</v>
      </c>
      <c r="S469">
        <v>0</v>
      </c>
      <c r="T469">
        <v>1</v>
      </c>
      <c r="U469">
        <v>0</v>
      </c>
      <c r="V469">
        <v>0</v>
      </c>
      <c r="W469">
        <v>0</v>
      </c>
      <c r="X469">
        <v>8.5236302140463334</v>
      </c>
      <c r="Y469">
        <v>0</v>
      </c>
      <c r="Z469">
        <v>0</v>
      </c>
      <c r="AA469">
        <v>0</v>
      </c>
      <c r="AB469">
        <v>0.42881160412169755</v>
      </c>
      <c r="AC469">
        <v>0</v>
      </c>
      <c r="AD469">
        <v>0</v>
      </c>
      <c r="AE469">
        <v>8.9524418181680314</v>
      </c>
    </row>
    <row r="470" spans="1:31" x14ac:dyDescent="0.25">
      <c r="A470">
        <v>2219766</v>
      </c>
      <c r="B470">
        <v>1</v>
      </c>
      <c r="C470" t="s">
        <v>80</v>
      </c>
      <c r="D470" t="s">
        <v>96</v>
      </c>
      <c r="E470" t="s">
        <v>151</v>
      </c>
      <c r="F470" t="s">
        <v>1585</v>
      </c>
      <c r="G470" t="s">
        <v>153</v>
      </c>
      <c r="H470" t="s">
        <v>135</v>
      </c>
      <c r="I470" t="s">
        <v>136</v>
      </c>
      <c r="J470" t="s">
        <v>137</v>
      </c>
      <c r="K470" t="s">
        <v>138</v>
      </c>
      <c r="L470" t="s">
        <v>1586</v>
      </c>
      <c r="M470" t="s">
        <v>1587</v>
      </c>
      <c r="N470">
        <v>1.816944444</v>
      </c>
      <c r="O470">
        <v>0</v>
      </c>
      <c r="P470">
        <v>19</v>
      </c>
      <c r="Q470">
        <v>0</v>
      </c>
      <c r="R470">
        <v>0</v>
      </c>
      <c r="S470">
        <v>0</v>
      </c>
      <c r="T470">
        <v>2</v>
      </c>
      <c r="U470">
        <v>0</v>
      </c>
      <c r="V470">
        <v>0</v>
      </c>
      <c r="W470">
        <v>0</v>
      </c>
      <c r="X470">
        <v>28.811166309635439</v>
      </c>
      <c r="Y470">
        <v>0</v>
      </c>
      <c r="Z470">
        <v>0</v>
      </c>
      <c r="AA470">
        <v>0</v>
      </c>
      <c r="AB470">
        <v>3.4604054656860499</v>
      </c>
      <c r="AC470">
        <v>0</v>
      </c>
      <c r="AD470">
        <v>0</v>
      </c>
      <c r="AE470">
        <v>32.27157177532149</v>
      </c>
    </row>
    <row r="471" spans="1:31" x14ac:dyDescent="0.25">
      <c r="A471">
        <v>2222471</v>
      </c>
      <c r="B471">
        <v>1</v>
      </c>
      <c r="C471" t="s">
        <v>80</v>
      </c>
      <c r="D471" t="s">
        <v>94</v>
      </c>
      <c r="E471" t="s">
        <v>147</v>
      </c>
      <c r="F471" t="s">
        <v>1588</v>
      </c>
      <c r="G471" t="s">
        <v>405</v>
      </c>
      <c r="H471" t="s">
        <v>144</v>
      </c>
      <c r="I471" t="s">
        <v>136</v>
      </c>
      <c r="J471" t="s">
        <v>137</v>
      </c>
      <c r="K471" t="s">
        <v>234</v>
      </c>
      <c r="L471" t="s">
        <v>1589</v>
      </c>
      <c r="M471" t="s">
        <v>1590</v>
      </c>
      <c r="N471">
        <v>8.4808333329999996</v>
      </c>
      <c r="O471">
        <v>0</v>
      </c>
      <c r="P471">
        <v>995</v>
      </c>
      <c r="Q471">
        <v>0</v>
      </c>
      <c r="R471">
        <v>1</v>
      </c>
      <c r="S471">
        <v>7</v>
      </c>
      <c r="T471">
        <v>64</v>
      </c>
      <c r="U471">
        <v>0</v>
      </c>
      <c r="V471">
        <v>0</v>
      </c>
      <c r="W471">
        <v>0</v>
      </c>
      <c r="X471">
        <v>673.61108671144939</v>
      </c>
      <c r="Y471">
        <v>0</v>
      </c>
      <c r="Z471">
        <v>0</v>
      </c>
      <c r="AA471">
        <v>133.40629260085947</v>
      </c>
      <c r="AB471">
        <v>159.79224680955224</v>
      </c>
      <c r="AC471">
        <v>0</v>
      </c>
      <c r="AD471">
        <v>0</v>
      </c>
      <c r="AE471">
        <v>966.80962612186113</v>
      </c>
    </row>
    <row r="472" spans="1:31" x14ac:dyDescent="0.25">
      <c r="A472">
        <v>2217602</v>
      </c>
      <c r="B472">
        <v>1</v>
      </c>
      <c r="C472" t="s">
        <v>80</v>
      </c>
      <c r="D472" t="s">
        <v>83</v>
      </c>
      <c r="E472" t="s">
        <v>132</v>
      </c>
      <c r="F472" t="s">
        <v>1591</v>
      </c>
      <c r="G472" t="s">
        <v>134</v>
      </c>
      <c r="H472" t="s">
        <v>135</v>
      </c>
      <c r="I472" t="s">
        <v>136</v>
      </c>
      <c r="J472" t="s">
        <v>137</v>
      </c>
      <c r="K472" t="s">
        <v>138</v>
      </c>
      <c r="L472" t="s">
        <v>1592</v>
      </c>
      <c r="M472" t="s">
        <v>1593</v>
      </c>
      <c r="N472">
        <v>0.73777777700000002</v>
      </c>
      <c r="O472">
        <v>0</v>
      </c>
      <c r="P472">
        <v>3</v>
      </c>
      <c r="Q472">
        <v>0</v>
      </c>
      <c r="R472">
        <v>7</v>
      </c>
      <c r="S472">
        <v>0</v>
      </c>
      <c r="T472">
        <v>31</v>
      </c>
      <c r="U472">
        <v>0</v>
      </c>
      <c r="V472">
        <v>2</v>
      </c>
      <c r="W472">
        <v>0</v>
      </c>
      <c r="X472">
        <v>4.1638152693697394</v>
      </c>
      <c r="Y472">
        <v>0</v>
      </c>
      <c r="Z472">
        <v>7.2218718530312138</v>
      </c>
      <c r="AA472">
        <v>0</v>
      </c>
      <c r="AB472">
        <v>33.659608066464436</v>
      </c>
      <c r="AC472">
        <v>0</v>
      </c>
      <c r="AD472">
        <v>15.279356581920709</v>
      </c>
      <c r="AE472">
        <v>60.324651770786097</v>
      </c>
    </row>
    <row r="473" spans="1:31" x14ac:dyDescent="0.25">
      <c r="A473">
        <v>2220307</v>
      </c>
      <c r="B473">
        <v>1</v>
      </c>
      <c r="C473" t="s">
        <v>80</v>
      </c>
      <c r="D473" t="s">
        <v>92</v>
      </c>
      <c r="E473" t="s">
        <v>132</v>
      </c>
      <c r="F473" t="s">
        <v>1594</v>
      </c>
      <c r="G473" t="s">
        <v>233</v>
      </c>
      <c r="H473" t="s">
        <v>135</v>
      </c>
      <c r="I473" t="s">
        <v>136</v>
      </c>
      <c r="J473" t="s">
        <v>137</v>
      </c>
      <c r="K473" t="s">
        <v>234</v>
      </c>
      <c r="L473" t="s">
        <v>1595</v>
      </c>
      <c r="M473" t="s">
        <v>1596</v>
      </c>
      <c r="N473">
        <v>6.0341933330000002</v>
      </c>
      <c r="O473">
        <v>0</v>
      </c>
      <c r="P473">
        <v>177</v>
      </c>
      <c r="Q473">
        <v>0</v>
      </c>
      <c r="R473">
        <v>2</v>
      </c>
      <c r="S473">
        <v>0</v>
      </c>
      <c r="T473">
        <v>19</v>
      </c>
      <c r="U473">
        <v>0</v>
      </c>
      <c r="V473">
        <v>0</v>
      </c>
      <c r="W473">
        <v>0</v>
      </c>
      <c r="X473">
        <v>141.46979355748644</v>
      </c>
      <c r="Y473">
        <v>0</v>
      </c>
      <c r="Z473">
        <v>0.15212352841248444</v>
      </c>
      <c r="AA473">
        <v>0</v>
      </c>
      <c r="AB473">
        <v>22.736173612023588</v>
      </c>
      <c r="AC473">
        <v>0</v>
      </c>
      <c r="AD473">
        <v>0</v>
      </c>
      <c r="AE473">
        <v>164.35809069792251</v>
      </c>
    </row>
    <row r="474" spans="1:31" x14ac:dyDescent="0.25">
      <c r="A474">
        <v>2214090</v>
      </c>
      <c r="B474">
        <v>1</v>
      </c>
      <c r="C474" t="s">
        <v>80</v>
      </c>
      <c r="D474" t="s">
        <v>91</v>
      </c>
      <c r="E474" t="s">
        <v>156</v>
      </c>
      <c r="F474" t="s">
        <v>1597</v>
      </c>
      <c r="G474" t="s">
        <v>165</v>
      </c>
      <c r="H474" t="s">
        <v>135</v>
      </c>
      <c r="I474" t="s">
        <v>136</v>
      </c>
      <c r="J474" t="s">
        <v>137</v>
      </c>
      <c r="K474" t="s">
        <v>138</v>
      </c>
      <c r="L474" t="s">
        <v>1598</v>
      </c>
      <c r="M474" t="s">
        <v>1599</v>
      </c>
      <c r="N474">
        <v>4.4508333330000003</v>
      </c>
      <c r="O474">
        <v>0</v>
      </c>
      <c r="P474">
        <v>7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9.7010124770456905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9.7010124770456905</v>
      </c>
    </row>
    <row r="475" spans="1:31" x14ac:dyDescent="0.25">
      <c r="A475">
        <v>2226825</v>
      </c>
      <c r="B475">
        <v>1</v>
      </c>
      <c r="C475" t="s">
        <v>80</v>
      </c>
      <c r="D475" t="s">
        <v>97</v>
      </c>
      <c r="E475" t="s">
        <v>151</v>
      </c>
      <c r="F475" t="s">
        <v>1600</v>
      </c>
      <c r="G475" t="s">
        <v>213</v>
      </c>
      <c r="H475" t="s">
        <v>135</v>
      </c>
      <c r="I475" t="s">
        <v>136</v>
      </c>
      <c r="J475" t="s">
        <v>137</v>
      </c>
      <c r="K475" t="s">
        <v>138</v>
      </c>
      <c r="L475" t="s">
        <v>1601</v>
      </c>
      <c r="M475" t="s">
        <v>1602</v>
      </c>
      <c r="N475">
        <v>1.9866666660000001</v>
      </c>
      <c r="O475">
        <v>0</v>
      </c>
      <c r="P475">
        <v>13</v>
      </c>
      <c r="Q475">
        <v>0</v>
      </c>
      <c r="R475">
        <v>0</v>
      </c>
      <c r="S475">
        <v>0</v>
      </c>
      <c r="T475">
        <v>9</v>
      </c>
      <c r="U475">
        <v>0</v>
      </c>
      <c r="V475">
        <v>0</v>
      </c>
      <c r="W475">
        <v>0</v>
      </c>
      <c r="X475">
        <v>10.931296656776819</v>
      </c>
      <c r="Y475">
        <v>0</v>
      </c>
      <c r="Z475">
        <v>0</v>
      </c>
      <c r="AA475">
        <v>0</v>
      </c>
      <c r="AB475">
        <v>32.833338363904375</v>
      </c>
      <c r="AC475">
        <v>0</v>
      </c>
      <c r="AD475">
        <v>0</v>
      </c>
      <c r="AE475">
        <v>43.764635020681197</v>
      </c>
    </row>
    <row r="476" spans="1:31" x14ac:dyDescent="0.25">
      <c r="A476">
        <v>2219663</v>
      </c>
      <c r="B476">
        <v>1</v>
      </c>
      <c r="C476" t="s">
        <v>80</v>
      </c>
      <c r="D476" t="s">
        <v>108</v>
      </c>
      <c r="E476" t="s">
        <v>132</v>
      </c>
      <c r="F476" t="s">
        <v>1603</v>
      </c>
      <c r="G476" t="s">
        <v>233</v>
      </c>
      <c r="H476" t="s">
        <v>135</v>
      </c>
      <c r="I476" t="s">
        <v>136</v>
      </c>
      <c r="J476" t="s">
        <v>137</v>
      </c>
      <c r="K476" t="s">
        <v>234</v>
      </c>
      <c r="L476" t="s">
        <v>1604</v>
      </c>
      <c r="M476" t="s">
        <v>1605</v>
      </c>
      <c r="N476">
        <v>8.0466666660000001</v>
      </c>
      <c r="O476">
        <v>0</v>
      </c>
      <c r="P476">
        <v>16</v>
      </c>
      <c r="Q476">
        <v>0</v>
      </c>
      <c r="R476">
        <v>10</v>
      </c>
      <c r="S476">
        <v>0</v>
      </c>
      <c r="T476">
        <v>4</v>
      </c>
      <c r="U476">
        <v>0</v>
      </c>
      <c r="V476">
        <v>0</v>
      </c>
      <c r="W476">
        <v>0</v>
      </c>
      <c r="X476">
        <v>21.894009965728138</v>
      </c>
      <c r="Y476">
        <v>0</v>
      </c>
      <c r="Z476">
        <v>4.715872675018038</v>
      </c>
      <c r="AA476">
        <v>0</v>
      </c>
      <c r="AB476">
        <v>15.121869226083881</v>
      </c>
      <c r="AC476">
        <v>0</v>
      </c>
      <c r="AD476">
        <v>0</v>
      </c>
      <c r="AE476">
        <v>41.731751866830052</v>
      </c>
    </row>
    <row r="477" spans="1:31" x14ac:dyDescent="0.25">
      <c r="A477">
        <v>2215418</v>
      </c>
      <c r="B477">
        <v>1</v>
      </c>
      <c r="C477" t="s">
        <v>80</v>
      </c>
      <c r="D477" t="s">
        <v>103</v>
      </c>
      <c r="E477" t="s">
        <v>141</v>
      </c>
      <c r="F477" t="s">
        <v>1606</v>
      </c>
      <c r="G477" t="s">
        <v>233</v>
      </c>
      <c r="H477" t="s">
        <v>144</v>
      </c>
      <c r="I477" t="s">
        <v>136</v>
      </c>
      <c r="J477" t="s">
        <v>137</v>
      </c>
      <c r="K477" t="s">
        <v>234</v>
      </c>
      <c r="L477" t="s">
        <v>1607</v>
      </c>
      <c r="M477" t="s">
        <v>1608</v>
      </c>
      <c r="N477">
        <v>4.0358333330000002</v>
      </c>
      <c r="O477">
        <v>3</v>
      </c>
      <c r="P477">
        <v>160</v>
      </c>
      <c r="Q477">
        <v>0</v>
      </c>
      <c r="R477">
        <v>32</v>
      </c>
      <c r="S477">
        <v>1</v>
      </c>
      <c r="T477">
        <v>16</v>
      </c>
      <c r="U477">
        <v>0</v>
      </c>
      <c r="V477">
        <v>0</v>
      </c>
      <c r="W477">
        <v>3.0147134598839807</v>
      </c>
      <c r="X477">
        <v>170.31958274981861</v>
      </c>
      <c r="Y477">
        <v>0</v>
      </c>
      <c r="Z477">
        <v>32.113313818065265</v>
      </c>
      <c r="AA477">
        <v>4.22917992405457</v>
      </c>
      <c r="AB477">
        <v>24.653978830133088</v>
      </c>
      <c r="AC477">
        <v>0</v>
      </c>
      <c r="AD477">
        <v>0</v>
      </c>
      <c r="AE477">
        <v>234.3307687819555</v>
      </c>
    </row>
    <row r="478" spans="1:31" x14ac:dyDescent="0.25">
      <c r="A478">
        <v>2228153</v>
      </c>
      <c r="B478">
        <v>1</v>
      </c>
      <c r="C478" t="s">
        <v>80</v>
      </c>
      <c r="D478" t="s">
        <v>82</v>
      </c>
      <c r="E478" t="s">
        <v>151</v>
      </c>
      <c r="F478" t="s">
        <v>1609</v>
      </c>
      <c r="G478" t="s">
        <v>213</v>
      </c>
      <c r="H478" t="s">
        <v>135</v>
      </c>
      <c r="I478" t="s">
        <v>136</v>
      </c>
      <c r="J478" t="s">
        <v>137</v>
      </c>
      <c r="K478" t="s">
        <v>138</v>
      </c>
      <c r="L478" t="s">
        <v>1610</v>
      </c>
      <c r="M478" t="s">
        <v>1611</v>
      </c>
      <c r="N478">
        <v>4.3869444440000001</v>
      </c>
      <c r="O478">
        <v>0</v>
      </c>
      <c r="P478">
        <v>47</v>
      </c>
      <c r="Q478">
        <v>0</v>
      </c>
      <c r="R478">
        <v>0</v>
      </c>
      <c r="S478">
        <v>0</v>
      </c>
      <c r="T478">
        <v>8</v>
      </c>
      <c r="U478">
        <v>0</v>
      </c>
      <c r="V478">
        <v>0</v>
      </c>
      <c r="W478">
        <v>0</v>
      </c>
      <c r="X478">
        <v>57.029236353007491</v>
      </c>
      <c r="Y478">
        <v>0</v>
      </c>
      <c r="Z478">
        <v>0</v>
      </c>
      <c r="AA478">
        <v>0</v>
      </c>
      <c r="AB478">
        <v>1.5778864638924095</v>
      </c>
      <c r="AC478">
        <v>0</v>
      </c>
      <c r="AD478">
        <v>0</v>
      </c>
      <c r="AE478">
        <v>58.607122816899903</v>
      </c>
    </row>
    <row r="479" spans="1:31" x14ac:dyDescent="0.25">
      <c r="A479">
        <v>2225259</v>
      </c>
      <c r="B479">
        <v>1</v>
      </c>
      <c r="C479" t="s">
        <v>80</v>
      </c>
      <c r="D479" t="s">
        <v>106</v>
      </c>
      <c r="E479" t="s">
        <v>147</v>
      </c>
      <c r="F479" t="s">
        <v>1612</v>
      </c>
      <c r="G479" t="s">
        <v>143</v>
      </c>
      <c r="H479" t="s">
        <v>144</v>
      </c>
      <c r="I479" t="s">
        <v>136</v>
      </c>
      <c r="J479" t="s">
        <v>137</v>
      </c>
      <c r="K479" t="s">
        <v>138</v>
      </c>
      <c r="L479" t="s">
        <v>1613</v>
      </c>
      <c r="M479" t="s">
        <v>1614</v>
      </c>
      <c r="N479">
        <v>0.22333333299999999</v>
      </c>
      <c r="O479">
        <v>1</v>
      </c>
      <c r="P479">
        <v>37</v>
      </c>
      <c r="Q479">
        <v>18</v>
      </c>
      <c r="R479">
        <v>47</v>
      </c>
      <c r="S479">
        <v>12</v>
      </c>
      <c r="T479">
        <v>28</v>
      </c>
      <c r="U479">
        <v>6</v>
      </c>
      <c r="V479">
        <v>0</v>
      </c>
      <c r="W479">
        <v>7.2063894549666663E-2</v>
      </c>
      <c r="X479">
        <v>3.3106329802805003</v>
      </c>
      <c r="Y479">
        <v>10.899380090498962</v>
      </c>
      <c r="Z479">
        <v>6.950704924356879</v>
      </c>
      <c r="AA479">
        <v>13.386192194027007</v>
      </c>
      <c r="AB479">
        <v>10.543386169544366</v>
      </c>
      <c r="AC479">
        <v>104.76299096684725</v>
      </c>
      <c r="AD479">
        <v>0</v>
      </c>
      <c r="AE479">
        <v>149.92535122010463</v>
      </c>
    </row>
    <row r="480" spans="1:31" x14ac:dyDescent="0.25">
      <c r="A480">
        <v>2218312</v>
      </c>
      <c r="B480">
        <v>1</v>
      </c>
      <c r="C480" t="s">
        <v>81</v>
      </c>
      <c r="D480" t="s">
        <v>115</v>
      </c>
      <c r="E480" t="s">
        <v>141</v>
      </c>
      <c r="F480" t="s">
        <v>1615</v>
      </c>
      <c r="G480" t="s">
        <v>349</v>
      </c>
      <c r="H480" t="s">
        <v>144</v>
      </c>
      <c r="I480" t="s">
        <v>136</v>
      </c>
      <c r="J480" t="s">
        <v>137</v>
      </c>
      <c r="K480" t="s">
        <v>138</v>
      </c>
      <c r="L480" t="s">
        <v>1616</v>
      </c>
      <c r="M480" t="s">
        <v>1617</v>
      </c>
      <c r="N480">
        <v>3.207777777</v>
      </c>
      <c r="O480">
        <v>0</v>
      </c>
      <c r="P480">
        <v>60</v>
      </c>
      <c r="Q480">
        <v>0</v>
      </c>
      <c r="R480">
        <v>0</v>
      </c>
      <c r="S480">
        <v>0</v>
      </c>
      <c r="T480">
        <v>5</v>
      </c>
      <c r="U480">
        <v>0</v>
      </c>
      <c r="V480">
        <v>0</v>
      </c>
      <c r="W480">
        <v>0</v>
      </c>
      <c r="X480">
        <v>26.812048342011408</v>
      </c>
      <c r="Y480">
        <v>0</v>
      </c>
      <c r="Z480">
        <v>0</v>
      </c>
      <c r="AA480">
        <v>0</v>
      </c>
      <c r="AB480">
        <v>2.3918630058591468</v>
      </c>
      <c r="AC480">
        <v>0</v>
      </c>
      <c r="AD480">
        <v>0</v>
      </c>
      <c r="AE480">
        <v>29.203911347870555</v>
      </c>
    </row>
    <row r="481" spans="1:31" x14ac:dyDescent="0.25">
      <c r="A481">
        <v>2215441</v>
      </c>
      <c r="B481">
        <v>1</v>
      </c>
      <c r="C481" t="s">
        <v>80</v>
      </c>
      <c r="D481" t="s">
        <v>106</v>
      </c>
      <c r="E481" t="s">
        <v>251</v>
      </c>
      <c r="F481" t="s">
        <v>1618</v>
      </c>
      <c r="G481" t="s">
        <v>143</v>
      </c>
      <c r="H481" t="s">
        <v>144</v>
      </c>
      <c r="I481" t="s">
        <v>136</v>
      </c>
      <c r="J481" t="s">
        <v>137</v>
      </c>
      <c r="K481" t="s">
        <v>138</v>
      </c>
      <c r="L481" t="s">
        <v>1619</v>
      </c>
      <c r="M481" t="s">
        <v>1620</v>
      </c>
      <c r="N481">
        <v>0.83222222199999996</v>
      </c>
      <c r="O481">
        <v>0</v>
      </c>
      <c r="P481">
        <v>0</v>
      </c>
      <c r="Q481">
        <v>0</v>
      </c>
      <c r="R481">
        <v>0</v>
      </c>
      <c r="S481">
        <v>16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1.3651608634591332</v>
      </c>
      <c r="AB481">
        <v>0</v>
      </c>
      <c r="AC481">
        <v>0</v>
      </c>
      <c r="AD481">
        <v>0</v>
      </c>
      <c r="AE481">
        <v>1.3651608634591332</v>
      </c>
    </row>
    <row r="482" spans="1:31" x14ac:dyDescent="0.25">
      <c r="A482">
        <v>2228130</v>
      </c>
      <c r="B482">
        <v>1</v>
      </c>
      <c r="C482" t="s">
        <v>80</v>
      </c>
      <c r="D482" t="s">
        <v>103</v>
      </c>
      <c r="E482" t="s">
        <v>151</v>
      </c>
      <c r="F482" t="s">
        <v>1621</v>
      </c>
      <c r="G482" t="s">
        <v>213</v>
      </c>
      <c r="H482" t="s">
        <v>135</v>
      </c>
      <c r="I482" t="s">
        <v>136</v>
      </c>
      <c r="J482" t="s">
        <v>137</v>
      </c>
      <c r="K482" t="s">
        <v>138</v>
      </c>
      <c r="L482" t="s">
        <v>1622</v>
      </c>
      <c r="M482" t="s">
        <v>1623</v>
      </c>
      <c r="N482">
        <v>1.1883333330000001</v>
      </c>
      <c r="O482">
        <v>0</v>
      </c>
      <c r="P482">
        <v>122</v>
      </c>
      <c r="Q482">
        <v>0</v>
      </c>
      <c r="R482">
        <v>1</v>
      </c>
      <c r="S482">
        <v>0</v>
      </c>
      <c r="T482">
        <v>25</v>
      </c>
      <c r="U482">
        <v>0</v>
      </c>
      <c r="V482">
        <v>0</v>
      </c>
      <c r="W482">
        <v>0</v>
      </c>
      <c r="X482">
        <v>46.953894625312728</v>
      </c>
      <c r="Y482">
        <v>0</v>
      </c>
      <c r="Z482">
        <v>2.0004449282222225E-5</v>
      </c>
      <c r="AA482">
        <v>0</v>
      </c>
      <c r="AB482">
        <v>13.683110626988974</v>
      </c>
      <c r="AC482">
        <v>0</v>
      </c>
      <c r="AD482">
        <v>0</v>
      </c>
      <c r="AE482">
        <v>60.637025256750988</v>
      </c>
    </row>
    <row r="483" spans="1:31" x14ac:dyDescent="0.25">
      <c r="A483">
        <v>2212716</v>
      </c>
      <c r="B483">
        <v>1</v>
      </c>
      <c r="C483" t="s">
        <v>81</v>
      </c>
      <c r="D483" t="s">
        <v>122</v>
      </c>
      <c r="E483" t="s">
        <v>141</v>
      </c>
      <c r="F483" t="s">
        <v>1624</v>
      </c>
      <c r="G483" t="s">
        <v>143</v>
      </c>
      <c r="H483" t="s">
        <v>144</v>
      </c>
      <c r="I483" t="s">
        <v>136</v>
      </c>
      <c r="J483" t="s">
        <v>137</v>
      </c>
      <c r="K483" t="s">
        <v>138</v>
      </c>
      <c r="L483" t="s">
        <v>1625</v>
      </c>
      <c r="M483" t="s">
        <v>1626</v>
      </c>
      <c r="N483">
        <v>5.2222221999999999E-2</v>
      </c>
      <c r="O483">
        <v>0</v>
      </c>
      <c r="P483">
        <v>994</v>
      </c>
      <c r="Q483">
        <v>0</v>
      </c>
      <c r="R483">
        <v>0</v>
      </c>
      <c r="S483">
        <v>0</v>
      </c>
      <c r="T483">
        <v>130</v>
      </c>
      <c r="U483">
        <v>0</v>
      </c>
      <c r="V483">
        <v>0</v>
      </c>
      <c r="W483">
        <v>0</v>
      </c>
      <c r="X483">
        <v>10.228042704260377</v>
      </c>
      <c r="Y483">
        <v>0</v>
      </c>
      <c r="Z483">
        <v>0</v>
      </c>
      <c r="AA483">
        <v>0</v>
      </c>
      <c r="AB483">
        <v>2.9436236907324589</v>
      </c>
      <c r="AC483">
        <v>0</v>
      </c>
      <c r="AD483">
        <v>0</v>
      </c>
      <c r="AE483">
        <v>13.171666394992835</v>
      </c>
    </row>
    <row r="484" spans="1:31" x14ac:dyDescent="0.25">
      <c r="A484">
        <v>2221037</v>
      </c>
      <c r="B484">
        <v>1</v>
      </c>
      <c r="C484" t="s">
        <v>80</v>
      </c>
      <c r="D484" t="s">
        <v>93</v>
      </c>
      <c r="E484" t="s">
        <v>141</v>
      </c>
      <c r="F484" t="s">
        <v>1627</v>
      </c>
      <c r="G484" t="s">
        <v>1628</v>
      </c>
      <c r="H484" t="s">
        <v>144</v>
      </c>
      <c r="I484" t="s">
        <v>136</v>
      </c>
      <c r="J484" t="s">
        <v>137</v>
      </c>
      <c r="K484" t="s">
        <v>138</v>
      </c>
      <c r="L484" t="s">
        <v>1629</v>
      </c>
      <c r="M484" t="s">
        <v>1630</v>
      </c>
      <c r="N484">
        <v>0.60555555500000002</v>
      </c>
      <c r="O484">
        <v>0</v>
      </c>
      <c r="P484">
        <v>164</v>
      </c>
      <c r="Q484">
        <v>0</v>
      </c>
      <c r="R484">
        <v>2</v>
      </c>
      <c r="S484">
        <v>0</v>
      </c>
      <c r="T484">
        <v>3</v>
      </c>
      <c r="U484">
        <v>0</v>
      </c>
      <c r="V484">
        <v>0</v>
      </c>
      <c r="W484">
        <v>0</v>
      </c>
      <c r="X484">
        <v>14.54302405910718</v>
      </c>
      <c r="Y484">
        <v>0</v>
      </c>
      <c r="Z484">
        <v>1.0800862817663721</v>
      </c>
      <c r="AA484">
        <v>0</v>
      </c>
      <c r="AB484">
        <v>0.84137282480533337</v>
      </c>
      <c r="AC484">
        <v>0</v>
      </c>
      <c r="AD484">
        <v>0</v>
      </c>
      <c r="AE484">
        <v>16.464483165678885</v>
      </c>
    </row>
    <row r="485" spans="1:31" x14ac:dyDescent="0.25">
      <c r="A485">
        <v>2225282</v>
      </c>
      <c r="B485">
        <v>1</v>
      </c>
      <c r="C485" t="s">
        <v>81</v>
      </c>
      <c r="D485" t="s">
        <v>128</v>
      </c>
      <c r="E485" t="s">
        <v>151</v>
      </c>
      <c r="F485" t="s">
        <v>1631</v>
      </c>
      <c r="G485" t="s">
        <v>233</v>
      </c>
      <c r="H485" t="s">
        <v>135</v>
      </c>
      <c r="I485" t="s">
        <v>136</v>
      </c>
      <c r="J485" t="s">
        <v>137</v>
      </c>
      <c r="K485" t="s">
        <v>234</v>
      </c>
      <c r="L485" t="s">
        <v>1632</v>
      </c>
      <c r="M485" t="s">
        <v>1633</v>
      </c>
      <c r="N485">
        <v>7.6071583330000001</v>
      </c>
      <c r="O485">
        <v>0</v>
      </c>
      <c r="P485">
        <v>246</v>
      </c>
      <c r="Q485">
        <v>0</v>
      </c>
      <c r="R485">
        <v>0</v>
      </c>
      <c r="S485">
        <v>0</v>
      </c>
      <c r="T485">
        <v>16</v>
      </c>
      <c r="U485">
        <v>0</v>
      </c>
      <c r="V485">
        <v>0</v>
      </c>
      <c r="W485">
        <v>0</v>
      </c>
      <c r="X485">
        <v>458.81992747746676</v>
      </c>
      <c r="Y485">
        <v>0</v>
      </c>
      <c r="Z485">
        <v>0</v>
      </c>
      <c r="AA485">
        <v>0</v>
      </c>
      <c r="AB485">
        <v>178.16762505259635</v>
      </c>
      <c r="AC485">
        <v>0</v>
      </c>
      <c r="AD485">
        <v>0</v>
      </c>
      <c r="AE485">
        <v>636.98755253006311</v>
      </c>
    </row>
    <row r="486" spans="1:31" x14ac:dyDescent="0.25">
      <c r="A486">
        <v>2219709</v>
      </c>
      <c r="B486">
        <v>1</v>
      </c>
      <c r="C486" t="s">
        <v>80</v>
      </c>
      <c r="D486" t="s">
        <v>84</v>
      </c>
      <c r="E486" t="s">
        <v>132</v>
      </c>
      <c r="F486" t="s">
        <v>1634</v>
      </c>
      <c r="G486" t="s">
        <v>233</v>
      </c>
      <c r="H486" t="s">
        <v>135</v>
      </c>
      <c r="I486" t="s">
        <v>136</v>
      </c>
      <c r="J486" t="s">
        <v>137</v>
      </c>
      <c r="K486" t="s">
        <v>234</v>
      </c>
      <c r="L486" t="s">
        <v>1635</v>
      </c>
      <c r="M486" t="s">
        <v>1636</v>
      </c>
      <c r="N486">
        <v>7.3348277770000001</v>
      </c>
      <c r="O486">
        <v>0</v>
      </c>
      <c r="P486">
        <v>115</v>
      </c>
      <c r="Q486">
        <v>0</v>
      </c>
      <c r="R486">
        <v>21</v>
      </c>
      <c r="S486">
        <v>0</v>
      </c>
      <c r="T486">
        <v>12</v>
      </c>
      <c r="U486">
        <v>0</v>
      </c>
      <c r="V486">
        <v>0</v>
      </c>
      <c r="W486">
        <v>0</v>
      </c>
      <c r="X486">
        <v>198.92428414316569</v>
      </c>
      <c r="Y486">
        <v>0</v>
      </c>
      <c r="Z486">
        <v>47.171045573582141</v>
      </c>
      <c r="AA486">
        <v>0</v>
      </c>
      <c r="AB486">
        <v>21.986070239887017</v>
      </c>
      <c r="AC486">
        <v>0</v>
      </c>
      <c r="AD486">
        <v>0</v>
      </c>
      <c r="AE486">
        <v>268.08139995663487</v>
      </c>
    </row>
    <row r="487" spans="1:31" x14ac:dyDescent="0.25">
      <c r="A487">
        <v>2224100</v>
      </c>
      <c r="B487">
        <v>1</v>
      </c>
      <c r="C487" t="s">
        <v>81</v>
      </c>
      <c r="D487" t="s">
        <v>115</v>
      </c>
      <c r="E487" t="s">
        <v>141</v>
      </c>
      <c r="F487" t="s">
        <v>1637</v>
      </c>
      <c r="G487" t="s">
        <v>349</v>
      </c>
      <c r="H487" t="s">
        <v>144</v>
      </c>
      <c r="I487" t="s">
        <v>136</v>
      </c>
      <c r="J487" t="s">
        <v>137</v>
      </c>
      <c r="K487" t="s">
        <v>138</v>
      </c>
      <c r="L487" t="s">
        <v>1638</v>
      </c>
      <c r="M487" t="s">
        <v>1639</v>
      </c>
      <c r="N487">
        <v>1.2680555549999999</v>
      </c>
      <c r="O487">
        <v>0</v>
      </c>
      <c r="P487">
        <v>304</v>
      </c>
      <c r="Q487">
        <v>0</v>
      </c>
      <c r="R487">
        <v>16</v>
      </c>
      <c r="S487">
        <v>3</v>
      </c>
      <c r="T487">
        <v>10</v>
      </c>
      <c r="U487">
        <v>0</v>
      </c>
      <c r="V487">
        <v>0</v>
      </c>
      <c r="W487">
        <v>0</v>
      </c>
      <c r="X487">
        <v>33.706526679641733</v>
      </c>
      <c r="Y487">
        <v>0</v>
      </c>
      <c r="Z487">
        <v>1.6796311444137597</v>
      </c>
      <c r="AA487">
        <v>38.062114793971475</v>
      </c>
      <c r="AB487">
        <v>12.611912980046903</v>
      </c>
      <c r="AC487">
        <v>0</v>
      </c>
      <c r="AD487">
        <v>0</v>
      </c>
      <c r="AE487">
        <v>86.060185598073872</v>
      </c>
    </row>
    <row r="488" spans="1:31" x14ac:dyDescent="0.25">
      <c r="A488">
        <v>2226633</v>
      </c>
      <c r="B488">
        <v>1</v>
      </c>
      <c r="C488" t="s">
        <v>80</v>
      </c>
      <c r="D488" t="s">
        <v>98</v>
      </c>
      <c r="E488" t="s">
        <v>147</v>
      </c>
      <c r="F488" t="s">
        <v>1640</v>
      </c>
      <c r="G488" t="s">
        <v>143</v>
      </c>
      <c r="H488" t="s">
        <v>144</v>
      </c>
      <c r="I488" t="s">
        <v>136</v>
      </c>
      <c r="J488" t="s">
        <v>137</v>
      </c>
      <c r="K488" t="s">
        <v>138</v>
      </c>
      <c r="L488" t="s">
        <v>1641</v>
      </c>
      <c r="M488" t="s">
        <v>1642</v>
      </c>
      <c r="N488">
        <v>0.334166666</v>
      </c>
      <c r="O488">
        <v>0</v>
      </c>
      <c r="P488">
        <v>88</v>
      </c>
      <c r="Q488">
        <v>0</v>
      </c>
      <c r="R488">
        <v>206</v>
      </c>
      <c r="S488">
        <v>3</v>
      </c>
      <c r="T488">
        <v>109</v>
      </c>
      <c r="U488">
        <v>0</v>
      </c>
      <c r="V488">
        <v>0</v>
      </c>
      <c r="W488">
        <v>0</v>
      </c>
      <c r="X488">
        <v>6.4847893525734683</v>
      </c>
      <c r="Y488">
        <v>0</v>
      </c>
      <c r="Z488">
        <v>19.741569999257116</v>
      </c>
      <c r="AA488">
        <v>0.53921101476723754</v>
      </c>
      <c r="AB488">
        <v>17.098828804006942</v>
      </c>
      <c r="AC488">
        <v>0</v>
      </c>
      <c r="AD488">
        <v>0</v>
      </c>
      <c r="AE488">
        <v>43.864399170604763</v>
      </c>
    </row>
    <row r="489" spans="1:31" x14ac:dyDescent="0.25">
      <c r="A489">
        <v>2219686</v>
      </c>
      <c r="B489">
        <v>1</v>
      </c>
      <c r="C489" t="s">
        <v>81</v>
      </c>
      <c r="D489" t="s">
        <v>128</v>
      </c>
      <c r="E489" t="s">
        <v>132</v>
      </c>
      <c r="F489" t="s">
        <v>1643</v>
      </c>
      <c r="G489" t="s">
        <v>233</v>
      </c>
      <c r="H489" t="s">
        <v>135</v>
      </c>
      <c r="I489" t="s">
        <v>136</v>
      </c>
      <c r="J489" t="s">
        <v>137</v>
      </c>
      <c r="K489" t="s">
        <v>234</v>
      </c>
      <c r="L489" t="s">
        <v>1644</v>
      </c>
      <c r="M489" t="s">
        <v>1645</v>
      </c>
      <c r="N489">
        <v>8.119722222</v>
      </c>
      <c r="O489">
        <v>0</v>
      </c>
      <c r="P489">
        <v>952</v>
      </c>
      <c r="Q489">
        <v>0</v>
      </c>
      <c r="R489">
        <v>0</v>
      </c>
      <c r="S489">
        <v>0</v>
      </c>
      <c r="T489">
        <v>43</v>
      </c>
      <c r="U489">
        <v>0</v>
      </c>
      <c r="V489">
        <v>0</v>
      </c>
      <c r="W489">
        <v>0</v>
      </c>
      <c r="X489">
        <v>1929.5332422746339</v>
      </c>
      <c r="Y489">
        <v>0</v>
      </c>
      <c r="Z489">
        <v>0</v>
      </c>
      <c r="AA489">
        <v>0</v>
      </c>
      <c r="AB489">
        <v>428.73344716881525</v>
      </c>
      <c r="AC489">
        <v>0</v>
      </c>
      <c r="AD489">
        <v>0</v>
      </c>
      <c r="AE489">
        <v>2358.2666894434492</v>
      </c>
    </row>
    <row r="490" spans="1:31" x14ac:dyDescent="0.25">
      <c r="A490">
        <v>2225428</v>
      </c>
      <c r="B490">
        <v>1</v>
      </c>
      <c r="C490" t="s">
        <v>80</v>
      </c>
      <c r="D490" t="s">
        <v>84</v>
      </c>
      <c r="E490" t="s">
        <v>156</v>
      </c>
      <c r="F490" t="s">
        <v>1646</v>
      </c>
      <c r="G490" t="s">
        <v>161</v>
      </c>
      <c r="H490" t="s">
        <v>135</v>
      </c>
      <c r="I490" t="s">
        <v>136</v>
      </c>
      <c r="J490" t="s">
        <v>137</v>
      </c>
      <c r="K490" t="s">
        <v>138</v>
      </c>
      <c r="L490" t="s">
        <v>1647</v>
      </c>
      <c r="M490" t="s">
        <v>1648</v>
      </c>
      <c r="N490">
        <v>2.2888888879999998</v>
      </c>
      <c r="O490">
        <v>0</v>
      </c>
      <c r="P490">
        <v>2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1.6294882312168402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1.6294882312168402</v>
      </c>
    </row>
    <row r="491" spans="1:31" x14ac:dyDescent="0.25">
      <c r="A491">
        <v>2221160</v>
      </c>
      <c r="B491">
        <v>1</v>
      </c>
      <c r="C491" t="s">
        <v>80</v>
      </c>
      <c r="D491" t="s">
        <v>97</v>
      </c>
      <c r="E491" t="s">
        <v>225</v>
      </c>
      <c r="F491" t="s">
        <v>1649</v>
      </c>
      <c r="G491" t="s">
        <v>600</v>
      </c>
      <c r="H491" t="s">
        <v>135</v>
      </c>
      <c r="I491" t="s">
        <v>136</v>
      </c>
      <c r="J491" t="s">
        <v>137</v>
      </c>
      <c r="K491" t="s">
        <v>138</v>
      </c>
      <c r="L491" t="s">
        <v>1650</v>
      </c>
      <c r="M491" t="s">
        <v>1651</v>
      </c>
      <c r="N491">
        <v>1.483055555</v>
      </c>
      <c r="O491">
        <v>0</v>
      </c>
      <c r="P491">
        <v>22</v>
      </c>
      <c r="Q491">
        <v>0</v>
      </c>
      <c r="R491">
        <v>4</v>
      </c>
      <c r="S491">
        <v>0</v>
      </c>
      <c r="T491">
        <v>2</v>
      </c>
      <c r="U491">
        <v>0</v>
      </c>
      <c r="V491">
        <v>0</v>
      </c>
      <c r="W491">
        <v>0</v>
      </c>
      <c r="X491">
        <v>14.55809429126252</v>
      </c>
      <c r="Y491">
        <v>0</v>
      </c>
      <c r="Z491">
        <v>1.5788559051863733</v>
      </c>
      <c r="AA491">
        <v>0</v>
      </c>
      <c r="AB491">
        <v>4.5166401993421887</v>
      </c>
      <c r="AC491">
        <v>0</v>
      </c>
      <c r="AD491">
        <v>0</v>
      </c>
      <c r="AE491">
        <v>20.653590395791081</v>
      </c>
    </row>
    <row r="492" spans="1:31" x14ac:dyDescent="0.25">
      <c r="A492">
        <v>2225405</v>
      </c>
      <c r="B492">
        <v>1</v>
      </c>
      <c r="C492" t="s">
        <v>80</v>
      </c>
      <c r="D492" t="s">
        <v>96</v>
      </c>
      <c r="E492" t="s">
        <v>156</v>
      </c>
      <c r="F492" t="s">
        <v>1652</v>
      </c>
      <c r="G492" t="s">
        <v>161</v>
      </c>
      <c r="H492" t="s">
        <v>135</v>
      </c>
      <c r="I492" t="s">
        <v>136</v>
      </c>
      <c r="J492" t="s">
        <v>137</v>
      </c>
      <c r="K492" t="s">
        <v>138</v>
      </c>
      <c r="L492" t="s">
        <v>1653</v>
      </c>
      <c r="M492" t="s">
        <v>1654</v>
      </c>
      <c r="N492">
        <v>1.6430555549999999</v>
      </c>
      <c r="O492">
        <v>0</v>
      </c>
      <c r="P492">
        <v>1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8.1584288360640009E-2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8.1584288360640009E-2</v>
      </c>
    </row>
    <row r="493" spans="1:31" x14ac:dyDescent="0.25">
      <c r="A493">
        <v>2215249</v>
      </c>
      <c r="B493">
        <v>1</v>
      </c>
      <c r="C493" t="s">
        <v>80</v>
      </c>
      <c r="D493" t="s">
        <v>106</v>
      </c>
      <c r="E493" t="s">
        <v>156</v>
      </c>
      <c r="F493" t="s">
        <v>1655</v>
      </c>
      <c r="G493" t="s">
        <v>165</v>
      </c>
      <c r="H493" t="s">
        <v>135</v>
      </c>
      <c r="I493" t="s">
        <v>136</v>
      </c>
      <c r="J493" t="s">
        <v>137</v>
      </c>
      <c r="K493" t="s">
        <v>138</v>
      </c>
      <c r="L493" t="s">
        <v>1656</v>
      </c>
      <c r="M493" t="s">
        <v>1657</v>
      </c>
      <c r="N493">
        <v>1.0236111109999999</v>
      </c>
      <c r="O493">
        <v>0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1.4805815174719999E-2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1.4805815174719999E-2</v>
      </c>
    </row>
    <row r="494" spans="1:31" x14ac:dyDescent="0.25">
      <c r="A494">
        <v>2212693</v>
      </c>
      <c r="B494">
        <v>1</v>
      </c>
      <c r="C494" t="s">
        <v>80</v>
      </c>
      <c r="D494" t="s">
        <v>90</v>
      </c>
      <c r="E494" t="s">
        <v>156</v>
      </c>
      <c r="F494" t="s">
        <v>1658</v>
      </c>
      <c r="G494" t="s">
        <v>134</v>
      </c>
      <c r="H494" t="s">
        <v>135</v>
      </c>
      <c r="I494" t="s">
        <v>136</v>
      </c>
      <c r="J494" t="s">
        <v>137</v>
      </c>
      <c r="K494" t="s">
        <v>138</v>
      </c>
      <c r="L494" t="s">
        <v>1659</v>
      </c>
      <c r="M494" t="s">
        <v>1660</v>
      </c>
      <c r="N494">
        <v>1.9583333329999999</v>
      </c>
      <c r="O494">
        <v>0</v>
      </c>
      <c r="P494">
        <v>3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1.6866446592239999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1.6866446592239999</v>
      </c>
    </row>
    <row r="495" spans="1:31" x14ac:dyDescent="0.25">
      <c r="A495">
        <v>2213898</v>
      </c>
      <c r="B495">
        <v>1</v>
      </c>
      <c r="C495" t="s">
        <v>80</v>
      </c>
      <c r="D495" t="s">
        <v>96</v>
      </c>
      <c r="E495" t="s">
        <v>156</v>
      </c>
      <c r="F495" t="s">
        <v>1661</v>
      </c>
      <c r="G495" t="s">
        <v>161</v>
      </c>
      <c r="H495" t="s">
        <v>135</v>
      </c>
      <c r="I495" t="s">
        <v>136</v>
      </c>
      <c r="J495" t="s">
        <v>137</v>
      </c>
      <c r="K495" t="s">
        <v>138</v>
      </c>
      <c r="L495" t="s">
        <v>1662</v>
      </c>
      <c r="M495" t="s">
        <v>1663</v>
      </c>
      <c r="N495">
        <v>2.2941666660000002</v>
      </c>
      <c r="O495">
        <v>0</v>
      </c>
      <c r="P495">
        <v>2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3.4034756931902761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3.4034756931902761</v>
      </c>
    </row>
    <row r="496" spans="1:31" x14ac:dyDescent="0.25">
      <c r="A496">
        <v>2222511</v>
      </c>
      <c r="B496">
        <v>1</v>
      </c>
      <c r="C496" t="s">
        <v>80</v>
      </c>
      <c r="D496" t="s">
        <v>83</v>
      </c>
      <c r="E496" t="s">
        <v>156</v>
      </c>
      <c r="F496" t="s">
        <v>1664</v>
      </c>
      <c r="G496" t="s">
        <v>172</v>
      </c>
      <c r="H496" t="s">
        <v>135</v>
      </c>
      <c r="I496" t="s">
        <v>136</v>
      </c>
      <c r="J496" t="s">
        <v>137</v>
      </c>
      <c r="K496" t="s">
        <v>138</v>
      </c>
      <c r="L496" t="s">
        <v>1665</v>
      </c>
      <c r="M496" t="s">
        <v>1666</v>
      </c>
      <c r="N496">
        <v>6.619444444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1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11.651362100429782</v>
      </c>
      <c r="AC496">
        <v>0</v>
      </c>
      <c r="AD496">
        <v>0</v>
      </c>
      <c r="AE496">
        <v>11.651362100429782</v>
      </c>
    </row>
    <row r="497" spans="1:31" x14ac:dyDescent="0.25">
      <c r="A497">
        <v>2221206</v>
      </c>
      <c r="B497">
        <v>1</v>
      </c>
      <c r="C497" t="s">
        <v>80</v>
      </c>
      <c r="D497" t="s">
        <v>97</v>
      </c>
      <c r="E497" t="s">
        <v>225</v>
      </c>
      <c r="F497" t="s">
        <v>1667</v>
      </c>
      <c r="G497" t="s">
        <v>345</v>
      </c>
      <c r="H497" t="s">
        <v>135</v>
      </c>
      <c r="I497" t="s">
        <v>136</v>
      </c>
      <c r="J497" t="s">
        <v>137</v>
      </c>
      <c r="K497" t="s">
        <v>138</v>
      </c>
      <c r="L497" t="s">
        <v>1668</v>
      </c>
      <c r="M497" t="s">
        <v>1669</v>
      </c>
      <c r="N497">
        <v>3.9258333329999999</v>
      </c>
      <c r="O497">
        <v>0</v>
      </c>
      <c r="P497">
        <v>12</v>
      </c>
      <c r="Q497">
        <v>0</v>
      </c>
      <c r="R497">
        <v>0</v>
      </c>
      <c r="S497">
        <v>0</v>
      </c>
      <c r="T497">
        <v>4</v>
      </c>
      <c r="U497">
        <v>0</v>
      </c>
      <c r="V497">
        <v>0</v>
      </c>
      <c r="W497">
        <v>0</v>
      </c>
      <c r="X497">
        <v>16.113009808051167</v>
      </c>
      <c r="Y497">
        <v>0</v>
      </c>
      <c r="Z497">
        <v>0</v>
      </c>
      <c r="AA497">
        <v>0</v>
      </c>
      <c r="AB497">
        <v>55.063548170646321</v>
      </c>
      <c r="AC497">
        <v>0</v>
      </c>
      <c r="AD497">
        <v>0</v>
      </c>
      <c r="AE497">
        <v>71.176557978697488</v>
      </c>
    </row>
    <row r="498" spans="1:31" x14ac:dyDescent="0.25">
      <c r="A498">
        <v>2213875</v>
      </c>
      <c r="B498">
        <v>1</v>
      </c>
      <c r="C498" t="s">
        <v>81</v>
      </c>
      <c r="D498" t="s">
        <v>112</v>
      </c>
      <c r="E498" t="s">
        <v>156</v>
      </c>
      <c r="F498" t="s">
        <v>1670</v>
      </c>
      <c r="G498" t="s">
        <v>161</v>
      </c>
      <c r="H498" t="s">
        <v>135</v>
      </c>
      <c r="I498" t="s">
        <v>136</v>
      </c>
      <c r="J498" t="s">
        <v>137</v>
      </c>
      <c r="K498" t="s">
        <v>138</v>
      </c>
      <c r="L498" t="s">
        <v>1671</v>
      </c>
      <c r="M498" t="s">
        <v>1672</v>
      </c>
      <c r="N498">
        <v>1.3969444440000001</v>
      </c>
      <c r="O498">
        <v>0</v>
      </c>
      <c r="P498">
        <v>9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3.3341979480487347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3.3341979480487347</v>
      </c>
    </row>
    <row r="499" spans="1:31" x14ac:dyDescent="0.25">
      <c r="A499">
        <v>2222534</v>
      </c>
      <c r="B499">
        <v>1</v>
      </c>
      <c r="C499" t="s">
        <v>80</v>
      </c>
      <c r="D499" t="s">
        <v>85</v>
      </c>
      <c r="E499" t="s">
        <v>156</v>
      </c>
      <c r="F499" t="s">
        <v>1673</v>
      </c>
      <c r="G499" t="s">
        <v>165</v>
      </c>
      <c r="H499" t="s">
        <v>135</v>
      </c>
      <c r="I499" t="s">
        <v>136</v>
      </c>
      <c r="J499" t="s">
        <v>137</v>
      </c>
      <c r="K499" t="s">
        <v>138</v>
      </c>
      <c r="L499" t="s">
        <v>1674</v>
      </c>
      <c r="M499" t="s">
        <v>1675</v>
      </c>
      <c r="N499">
        <v>0.875</v>
      </c>
      <c r="O499">
        <v>0</v>
      </c>
      <c r="P499">
        <v>6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1.3125607438649334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1.3125607438649334</v>
      </c>
    </row>
    <row r="500" spans="1:31" x14ac:dyDescent="0.25">
      <c r="A500">
        <v>2222557</v>
      </c>
      <c r="B500">
        <v>1</v>
      </c>
      <c r="C500" t="s">
        <v>81</v>
      </c>
      <c r="D500" t="s">
        <v>113</v>
      </c>
      <c r="E500" t="s">
        <v>225</v>
      </c>
      <c r="F500" t="s">
        <v>1676</v>
      </c>
      <c r="G500" t="s">
        <v>345</v>
      </c>
      <c r="H500" t="s">
        <v>135</v>
      </c>
      <c r="I500" t="s">
        <v>136</v>
      </c>
      <c r="J500" t="s">
        <v>137</v>
      </c>
      <c r="K500" t="s">
        <v>138</v>
      </c>
      <c r="L500" t="s">
        <v>1677</v>
      </c>
      <c r="M500" t="s">
        <v>1678</v>
      </c>
      <c r="N500">
        <v>4.7286111110000002</v>
      </c>
      <c r="O500">
        <v>0</v>
      </c>
      <c r="P500">
        <v>27</v>
      </c>
      <c r="Q500">
        <v>0</v>
      </c>
      <c r="R500">
        <v>0</v>
      </c>
      <c r="S500">
        <v>0</v>
      </c>
      <c r="T500">
        <v>1</v>
      </c>
      <c r="U500">
        <v>0</v>
      </c>
      <c r="V500">
        <v>0</v>
      </c>
      <c r="W500">
        <v>0</v>
      </c>
      <c r="X500">
        <v>39.576505716069164</v>
      </c>
      <c r="Y500">
        <v>0</v>
      </c>
      <c r="Z500">
        <v>0</v>
      </c>
      <c r="AA500">
        <v>0</v>
      </c>
      <c r="AB500">
        <v>8.3577563398034158</v>
      </c>
      <c r="AC500">
        <v>0</v>
      </c>
      <c r="AD500">
        <v>0</v>
      </c>
      <c r="AE500">
        <v>47.93426205587258</v>
      </c>
    </row>
    <row r="501" spans="1:31" x14ac:dyDescent="0.25">
      <c r="A501">
        <v>2225159</v>
      </c>
      <c r="B501">
        <v>1</v>
      </c>
      <c r="C501" t="s">
        <v>80</v>
      </c>
      <c r="D501" t="s">
        <v>83</v>
      </c>
      <c r="E501" t="s">
        <v>156</v>
      </c>
      <c r="F501" t="s">
        <v>1679</v>
      </c>
      <c r="G501" t="s">
        <v>161</v>
      </c>
      <c r="H501" t="s">
        <v>135</v>
      </c>
      <c r="I501" t="s">
        <v>136</v>
      </c>
      <c r="J501" t="s">
        <v>137</v>
      </c>
      <c r="K501" t="s">
        <v>138</v>
      </c>
      <c r="L501" t="s">
        <v>1680</v>
      </c>
      <c r="M501" t="s">
        <v>1681</v>
      </c>
      <c r="N501">
        <v>1.25</v>
      </c>
      <c r="O501">
        <v>0</v>
      </c>
      <c r="P501">
        <v>2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1.0793618232904501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1.0793618232904501</v>
      </c>
    </row>
    <row r="502" spans="1:31" x14ac:dyDescent="0.25">
      <c r="A502">
        <v>2218412</v>
      </c>
      <c r="B502">
        <v>1</v>
      </c>
      <c r="C502" t="s">
        <v>81</v>
      </c>
      <c r="D502" t="s">
        <v>112</v>
      </c>
      <c r="E502" t="s">
        <v>198</v>
      </c>
      <c r="F502" t="s">
        <v>1682</v>
      </c>
      <c r="G502" t="s">
        <v>143</v>
      </c>
      <c r="H502" t="s">
        <v>144</v>
      </c>
      <c r="I502" t="s">
        <v>136</v>
      </c>
      <c r="J502" t="s">
        <v>137</v>
      </c>
      <c r="K502" t="s">
        <v>138</v>
      </c>
      <c r="L502" t="s">
        <v>1683</v>
      </c>
      <c r="M502" t="s">
        <v>1684</v>
      </c>
      <c r="N502">
        <v>0.56499999999999995</v>
      </c>
      <c r="O502">
        <v>0</v>
      </c>
      <c r="P502">
        <v>40</v>
      </c>
      <c r="Q502">
        <v>0</v>
      </c>
      <c r="R502">
        <v>11</v>
      </c>
      <c r="S502">
        <v>0</v>
      </c>
      <c r="T502">
        <v>3</v>
      </c>
      <c r="U502">
        <v>0</v>
      </c>
      <c r="V502">
        <v>0</v>
      </c>
      <c r="W502">
        <v>0</v>
      </c>
      <c r="X502">
        <v>4.012564370356535</v>
      </c>
      <c r="Y502">
        <v>0</v>
      </c>
      <c r="Z502">
        <v>0.17050947604698502</v>
      </c>
      <c r="AA502">
        <v>0</v>
      </c>
      <c r="AB502">
        <v>0.203573209814295</v>
      </c>
      <c r="AC502">
        <v>0</v>
      </c>
      <c r="AD502">
        <v>0</v>
      </c>
      <c r="AE502">
        <v>4.3866470562178153</v>
      </c>
    </row>
    <row r="503" spans="1:31" x14ac:dyDescent="0.25">
      <c r="A503">
        <v>2226487</v>
      </c>
      <c r="B503">
        <v>1</v>
      </c>
      <c r="C503" t="s">
        <v>81</v>
      </c>
      <c r="D503" t="s">
        <v>115</v>
      </c>
      <c r="E503" t="s">
        <v>151</v>
      </c>
      <c r="F503" t="s">
        <v>1685</v>
      </c>
      <c r="G503" t="s">
        <v>213</v>
      </c>
      <c r="H503" t="s">
        <v>135</v>
      </c>
      <c r="I503" t="s">
        <v>136</v>
      </c>
      <c r="J503" t="s">
        <v>137</v>
      </c>
      <c r="K503" t="s">
        <v>138</v>
      </c>
      <c r="L503" t="s">
        <v>1686</v>
      </c>
      <c r="M503" t="s">
        <v>1687</v>
      </c>
      <c r="N503">
        <v>1.5380555549999999</v>
      </c>
      <c r="O503">
        <v>0</v>
      </c>
      <c r="P503">
        <v>5</v>
      </c>
      <c r="Q503">
        <v>0</v>
      </c>
      <c r="R503">
        <v>2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0.29503732252948894</v>
      </c>
      <c r="Y503">
        <v>0</v>
      </c>
      <c r="Z503">
        <v>1.7130087758801216</v>
      </c>
      <c r="AA503">
        <v>0</v>
      </c>
      <c r="AB503">
        <v>0</v>
      </c>
      <c r="AC503">
        <v>0</v>
      </c>
      <c r="AD503">
        <v>0</v>
      </c>
      <c r="AE503">
        <v>2.0080460984096105</v>
      </c>
    </row>
    <row r="504" spans="1:31" x14ac:dyDescent="0.25">
      <c r="A504">
        <v>2222242</v>
      </c>
      <c r="B504">
        <v>1</v>
      </c>
      <c r="C504" t="s">
        <v>80</v>
      </c>
      <c r="D504" t="s">
        <v>83</v>
      </c>
      <c r="E504" t="s">
        <v>156</v>
      </c>
      <c r="F504" t="s">
        <v>1688</v>
      </c>
      <c r="G504" t="s">
        <v>172</v>
      </c>
      <c r="H504" t="s">
        <v>135</v>
      </c>
      <c r="I504" t="s">
        <v>136</v>
      </c>
      <c r="J504" t="s">
        <v>137</v>
      </c>
      <c r="K504" t="s">
        <v>138</v>
      </c>
      <c r="L504" t="s">
        <v>1689</v>
      </c>
      <c r="M504" t="s">
        <v>1690</v>
      </c>
      <c r="N504">
        <v>8.6836111109999994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1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76.544085338235291</v>
      </c>
      <c r="AC504">
        <v>0</v>
      </c>
      <c r="AD504">
        <v>0</v>
      </c>
      <c r="AE504">
        <v>76.544085338235291</v>
      </c>
    </row>
    <row r="505" spans="1:31" x14ac:dyDescent="0.25">
      <c r="A505">
        <v>2221306</v>
      </c>
      <c r="B505">
        <v>1</v>
      </c>
      <c r="C505" t="s">
        <v>80</v>
      </c>
      <c r="D505" t="s">
        <v>106</v>
      </c>
      <c r="E505" t="s">
        <v>147</v>
      </c>
      <c r="F505" t="s">
        <v>1691</v>
      </c>
      <c r="G505" t="s">
        <v>405</v>
      </c>
      <c r="H505" t="s">
        <v>144</v>
      </c>
      <c r="I505" t="s">
        <v>136</v>
      </c>
      <c r="J505" t="s">
        <v>137</v>
      </c>
      <c r="K505" t="s">
        <v>234</v>
      </c>
      <c r="L505" t="s">
        <v>1692</v>
      </c>
      <c r="M505" t="s">
        <v>1693</v>
      </c>
      <c r="N505">
        <v>6.8308813879999999</v>
      </c>
      <c r="O505">
        <v>0</v>
      </c>
      <c r="P505">
        <v>3</v>
      </c>
      <c r="Q505">
        <v>28</v>
      </c>
      <c r="R505">
        <v>136</v>
      </c>
      <c r="S505">
        <v>4</v>
      </c>
      <c r="T505">
        <v>28</v>
      </c>
      <c r="U505">
        <v>0</v>
      </c>
      <c r="V505">
        <v>0</v>
      </c>
      <c r="W505">
        <v>0</v>
      </c>
      <c r="X505">
        <v>5.5919757375798786</v>
      </c>
      <c r="Y505">
        <v>48.419598355953511</v>
      </c>
      <c r="Z505">
        <v>982.92116202729369</v>
      </c>
      <c r="AA505">
        <v>22.790329025146569</v>
      </c>
      <c r="AB505">
        <v>287.06677121328511</v>
      </c>
      <c r="AC505">
        <v>0</v>
      </c>
      <c r="AD505">
        <v>0</v>
      </c>
      <c r="AE505">
        <v>1346.7898363592587</v>
      </c>
    </row>
    <row r="506" spans="1:31" x14ac:dyDescent="0.25">
      <c r="A506">
        <v>2212816</v>
      </c>
      <c r="B506">
        <v>1</v>
      </c>
      <c r="C506" t="s">
        <v>80</v>
      </c>
      <c r="D506" t="s">
        <v>83</v>
      </c>
      <c r="E506" t="s">
        <v>156</v>
      </c>
      <c r="F506" t="s">
        <v>1694</v>
      </c>
      <c r="G506" t="s">
        <v>213</v>
      </c>
      <c r="H506" t="s">
        <v>135</v>
      </c>
      <c r="I506" t="s">
        <v>136</v>
      </c>
      <c r="J506" t="s">
        <v>137</v>
      </c>
      <c r="K506" t="s">
        <v>138</v>
      </c>
      <c r="L506" t="s">
        <v>1695</v>
      </c>
      <c r="M506" t="s">
        <v>1696</v>
      </c>
      <c r="N506">
        <v>2.5266666660000001</v>
      </c>
      <c r="O506">
        <v>0</v>
      </c>
      <c r="P506">
        <v>3</v>
      </c>
      <c r="Q506">
        <v>0</v>
      </c>
      <c r="R506">
        <v>0</v>
      </c>
      <c r="S506">
        <v>0</v>
      </c>
      <c r="T506">
        <v>3</v>
      </c>
      <c r="U506">
        <v>0</v>
      </c>
      <c r="V506">
        <v>0</v>
      </c>
      <c r="W506">
        <v>0</v>
      </c>
      <c r="X506">
        <v>4.4394697919688531</v>
      </c>
      <c r="Y506">
        <v>0</v>
      </c>
      <c r="Z506">
        <v>0</v>
      </c>
      <c r="AA506">
        <v>0</v>
      </c>
      <c r="AB506">
        <v>5.0017820756017999</v>
      </c>
      <c r="AC506">
        <v>0</v>
      </c>
      <c r="AD506">
        <v>0</v>
      </c>
      <c r="AE506">
        <v>9.4412518675706529</v>
      </c>
    </row>
    <row r="507" spans="1:31" x14ac:dyDescent="0.25">
      <c r="A507">
        <v>2225597</v>
      </c>
      <c r="B507">
        <v>1</v>
      </c>
      <c r="C507" t="s">
        <v>81</v>
      </c>
      <c r="D507" t="s">
        <v>120</v>
      </c>
      <c r="E507" t="s">
        <v>156</v>
      </c>
      <c r="F507" t="s">
        <v>1697</v>
      </c>
      <c r="G507" t="s">
        <v>161</v>
      </c>
      <c r="H507" t="s">
        <v>135</v>
      </c>
      <c r="I507" t="s">
        <v>136</v>
      </c>
      <c r="J507" t="s">
        <v>137</v>
      </c>
      <c r="K507" t="s">
        <v>138</v>
      </c>
      <c r="L507" t="s">
        <v>1698</v>
      </c>
      <c r="M507" t="s">
        <v>1699</v>
      </c>
      <c r="N507">
        <v>3.3966666659999998</v>
      </c>
      <c r="O507">
        <v>0</v>
      </c>
      <c r="P507">
        <v>3</v>
      </c>
      <c r="Q507">
        <v>0</v>
      </c>
      <c r="R507">
        <v>0</v>
      </c>
      <c r="S507">
        <v>0</v>
      </c>
      <c r="T507">
        <v>3</v>
      </c>
      <c r="U507">
        <v>0</v>
      </c>
      <c r="V507">
        <v>0</v>
      </c>
      <c r="W507">
        <v>0</v>
      </c>
      <c r="X507">
        <v>2.7408105896448789</v>
      </c>
      <c r="Y507">
        <v>0</v>
      </c>
      <c r="Z507">
        <v>0</v>
      </c>
      <c r="AA507">
        <v>0</v>
      </c>
      <c r="AB507">
        <v>5.9658592601259128</v>
      </c>
      <c r="AC507">
        <v>0</v>
      </c>
      <c r="AD507">
        <v>0</v>
      </c>
      <c r="AE507">
        <v>8.7066698497707922</v>
      </c>
    </row>
    <row r="508" spans="1:31" x14ac:dyDescent="0.25">
      <c r="A508">
        <v>2218458</v>
      </c>
      <c r="B508">
        <v>1</v>
      </c>
      <c r="C508" t="s">
        <v>81</v>
      </c>
      <c r="D508" t="s">
        <v>128</v>
      </c>
      <c r="E508" t="s">
        <v>156</v>
      </c>
      <c r="F508" t="s">
        <v>1700</v>
      </c>
      <c r="G508" t="s">
        <v>172</v>
      </c>
      <c r="H508" t="s">
        <v>135</v>
      </c>
      <c r="I508" t="s">
        <v>136</v>
      </c>
      <c r="J508" t="s">
        <v>137</v>
      </c>
      <c r="K508" t="s">
        <v>138</v>
      </c>
      <c r="L508" t="s">
        <v>1701</v>
      </c>
      <c r="M508" t="s">
        <v>1702</v>
      </c>
      <c r="N508">
        <v>2.1244444439999999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2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0.31788855866088889</v>
      </c>
      <c r="AC508">
        <v>0</v>
      </c>
      <c r="AD508">
        <v>0</v>
      </c>
      <c r="AE508">
        <v>0.31788855866088889</v>
      </c>
    </row>
    <row r="509" spans="1:31" x14ac:dyDescent="0.25">
      <c r="A509">
        <v>2226533</v>
      </c>
      <c r="B509">
        <v>1</v>
      </c>
      <c r="C509" t="s">
        <v>80</v>
      </c>
      <c r="D509" t="s">
        <v>97</v>
      </c>
      <c r="E509" t="s">
        <v>151</v>
      </c>
      <c r="F509" t="s">
        <v>1703</v>
      </c>
      <c r="G509" t="s">
        <v>213</v>
      </c>
      <c r="H509" t="s">
        <v>135</v>
      </c>
      <c r="I509" t="s">
        <v>136</v>
      </c>
      <c r="J509" t="s">
        <v>137</v>
      </c>
      <c r="K509" t="s">
        <v>138</v>
      </c>
      <c r="L509" t="s">
        <v>1704</v>
      </c>
      <c r="M509" t="s">
        <v>1705</v>
      </c>
      <c r="N509">
        <v>1.118055555</v>
      </c>
      <c r="O509">
        <v>0</v>
      </c>
      <c r="P509">
        <v>56</v>
      </c>
      <c r="Q509">
        <v>0</v>
      </c>
      <c r="R509">
        <v>0</v>
      </c>
      <c r="S509">
        <v>0</v>
      </c>
      <c r="T509">
        <v>6</v>
      </c>
      <c r="U509">
        <v>0</v>
      </c>
      <c r="V509">
        <v>0</v>
      </c>
      <c r="W509">
        <v>0</v>
      </c>
      <c r="X509">
        <v>36.211277422626551</v>
      </c>
      <c r="Y509">
        <v>0</v>
      </c>
      <c r="Z509">
        <v>0</v>
      </c>
      <c r="AA509">
        <v>0</v>
      </c>
      <c r="AB509">
        <v>17.542918172738183</v>
      </c>
      <c r="AC509">
        <v>0</v>
      </c>
      <c r="AD509">
        <v>0</v>
      </c>
      <c r="AE509">
        <v>53.754195595364735</v>
      </c>
    </row>
    <row r="510" spans="1:31" x14ac:dyDescent="0.25">
      <c r="A510">
        <v>2219540</v>
      </c>
      <c r="B510">
        <v>1</v>
      </c>
      <c r="C510" t="s">
        <v>80</v>
      </c>
      <c r="D510" t="s">
        <v>82</v>
      </c>
      <c r="E510" t="s">
        <v>132</v>
      </c>
      <c r="F510" t="s">
        <v>1706</v>
      </c>
      <c r="G510" t="s">
        <v>134</v>
      </c>
      <c r="H510" t="s">
        <v>135</v>
      </c>
      <c r="I510" t="s">
        <v>136</v>
      </c>
      <c r="J510" t="s">
        <v>137</v>
      </c>
      <c r="K510" t="s">
        <v>138</v>
      </c>
      <c r="L510" t="s">
        <v>1707</v>
      </c>
      <c r="M510" t="s">
        <v>1708</v>
      </c>
      <c r="N510">
        <v>0.41222222200000003</v>
      </c>
      <c r="O510">
        <v>0</v>
      </c>
      <c r="P510">
        <v>541</v>
      </c>
      <c r="Q510">
        <v>0</v>
      </c>
      <c r="R510">
        <v>0</v>
      </c>
      <c r="S510">
        <v>0</v>
      </c>
      <c r="T510">
        <v>155</v>
      </c>
      <c r="U510">
        <v>0</v>
      </c>
      <c r="V510">
        <v>0</v>
      </c>
      <c r="W510">
        <v>0</v>
      </c>
      <c r="X510">
        <v>67.449077268817632</v>
      </c>
      <c r="Y510">
        <v>0</v>
      </c>
      <c r="Z510">
        <v>0</v>
      </c>
      <c r="AA510">
        <v>0</v>
      </c>
      <c r="AB510">
        <v>35.405683556868347</v>
      </c>
      <c r="AC510">
        <v>0</v>
      </c>
      <c r="AD510">
        <v>0</v>
      </c>
      <c r="AE510">
        <v>102.85476082568599</v>
      </c>
    </row>
    <row r="511" spans="1:31" x14ac:dyDescent="0.25">
      <c r="A511">
        <v>2227861</v>
      </c>
      <c r="B511">
        <v>1</v>
      </c>
      <c r="C511" t="s">
        <v>80</v>
      </c>
      <c r="D511" t="s">
        <v>96</v>
      </c>
      <c r="E511" t="s">
        <v>156</v>
      </c>
      <c r="F511" t="s">
        <v>1709</v>
      </c>
      <c r="G511" t="s">
        <v>161</v>
      </c>
      <c r="H511" t="s">
        <v>135</v>
      </c>
      <c r="I511" t="s">
        <v>136</v>
      </c>
      <c r="J511" t="s">
        <v>137</v>
      </c>
      <c r="K511" t="s">
        <v>138</v>
      </c>
      <c r="L511" t="s">
        <v>1710</v>
      </c>
      <c r="M511" t="s">
        <v>1711</v>
      </c>
      <c r="N511">
        <v>6.9958333330000002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1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46.920870007898621</v>
      </c>
      <c r="AC511">
        <v>0</v>
      </c>
      <c r="AD511">
        <v>0</v>
      </c>
      <c r="AE511">
        <v>46.920870007898621</v>
      </c>
    </row>
    <row r="512" spans="1:31" x14ac:dyDescent="0.25">
      <c r="A512">
        <v>2219932</v>
      </c>
      <c r="B512">
        <v>1</v>
      </c>
      <c r="C512" t="s">
        <v>81</v>
      </c>
      <c r="D512" t="s">
        <v>123</v>
      </c>
      <c r="E512" t="s">
        <v>156</v>
      </c>
      <c r="F512" t="s">
        <v>1712</v>
      </c>
      <c r="G512" t="s">
        <v>161</v>
      </c>
      <c r="H512" t="s">
        <v>135</v>
      </c>
      <c r="I512" t="s">
        <v>136</v>
      </c>
      <c r="J512" t="s">
        <v>137</v>
      </c>
      <c r="K512" t="s">
        <v>138</v>
      </c>
      <c r="L512" t="s">
        <v>1713</v>
      </c>
      <c r="M512" t="s">
        <v>1714</v>
      </c>
      <c r="N512">
        <v>5.0363888880000003</v>
      </c>
      <c r="O512">
        <v>0</v>
      </c>
      <c r="P512">
        <v>1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0.7295029278736791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0.7295029278736791</v>
      </c>
    </row>
    <row r="513" spans="1:31" x14ac:dyDescent="0.25">
      <c r="A513">
        <v>2225551</v>
      </c>
      <c r="B513">
        <v>1</v>
      </c>
      <c r="C513" t="s">
        <v>80</v>
      </c>
      <c r="D513" t="s">
        <v>105</v>
      </c>
      <c r="E513" t="s">
        <v>156</v>
      </c>
      <c r="F513" t="s">
        <v>1715</v>
      </c>
      <c r="G513" t="s">
        <v>165</v>
      </c>
      <c r="H513" t="s">
        <v>135</v>
      </c>
      <c r="I513" t="s">
        <v>136</v>
      </c>
      <c r="J513" t="s">
        <v>137</v>
      </c>
      <c r="K513" t="s">
        <v>138</v>
      </c>
      <c r="L513" t="s">
        <v>1716</v>
      </c>
      <c r="M513" t="s">
        <v>1717</v>
      </c>
      <c r="N513">
        <v>3.2225000000000001</v>
      </c>
      <c r="O513">
        <v>0</v>
      </c>
      <c r="P513">
        <v>5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4.0689410022525596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4.0689410022525596</v>
      </c>
    </row>
    <row r="514" spans="1:31" x14ac:dyDescent="0.25">
      <c r="A514">
        <v>2227071</v>
      </c>
      <c r="B514">
        <v>1</v>
      </c>
      <c r="C514" t="s">
        <v>80</v>
      </c>
      <c r="D514" t="s">
        <v>82</v>
      </c>
      <c r="E514" t="s">
        <v>151</v>
      </c>
      <c r="F514" t="s">
        <v>1718</v>
      </c>
      <c r="G514" t="s">
        <v>213</v>
      </c>
      <c r="H514" t="s">
        <v>135</v>
      </c>
      <c r="I514" t="s">
        <v>136</v>
      </c>
      <c r="J514" t="s">
        <v>137</v>
      </c>
      <c r="K514" t="s">
        <v>138</v>
      </c>
      <c r="L514" t="s">
        <v>1719</v>
      </c>
      <c r="M514" t="s">
        <v>1720</v>
      </c>
      <c r="N514">
        <v>2.8616666660000001</v>
      </c>
      <c r="O514">
        <v>0</v>
      </c>
      <c r="P514">
        <v>137</v>
      </c>
      <c r="Q514">
        <v>0</v>
      </c>
      <c r="R514">
        <v>0</v>
      </c>
      <c r="S514">
        <v>0</v>
      </c>
      <c r="T514">
        <v>26</v>
      </c>
      <c r="U514">
        <v>0</v>
      </c>
      <c r="V514">
        <v>0</v>
      </c>
      <c r="W514">
        <v>0</v>
      </c>
      <c r="X514">
        <v>166.71723283198762</v>
      </c>
      <c r="Y514">
        <v>0</v>
      </c>
      <c r="Z514">
        <v>0</v>
      </c>
      <c r="AA514">
        <v>0</v>
      </c>
      <c r="AB514">
        <v>16.476521284536506</v>
      </c>
      <c r="AC514">
        <v>0</v>
      </c>
      <c r="AD514">
        <v>0</v>
      </c>
      <c r="AE514">
        <v>183.19375411652413</v>
      </c>
    </row>
    <row r="515" spans="1:31" x14ac:dyDescent="0.25">
      <c r="A515">
        <v>2229235</v>
      </c>
      <c r="B515">
        <v>1</v>
      </c>
      <c r="C515" t="s">
        <v>81</v>
      </c>
      <c r="D515" t="s">
        <v>118</v>
      </c>
      <c r="E515" t="s">
        <v>156</v>
      </c>
      <c r="F515" t="s">
        <v>1721</v>
      </c>
      <c r="G515" t="s">
        <v>161</v>
      </c>
      <c r="H515" t="s">
        <v>135</v>
      </c>
      <c r="I515" t="s">
        <v>136</v>
      </c>
      <c r="J515" t="s">
        <v>137</v>
      </c>
      <c r="K515" t="s">
        <v>138</v>
      </c>
      <c r="L515" t="s">
        <v>1722</v>
      </c>
      <c r="M515" t="s">
        <v>1723</v>
      </c>
      <c r="N515">
        <v>0.86194444400000003</v>
      </c>
      <c r="O515">
        <v>0</v>
      </c>
      <c r="P515">
        <v>1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6.7844612951227512E-2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6.7844612951227512E-2</v>
      </c>
    </row>
    <row r="516" spans="1:31" x14ac:dyDescent="0.25">
      <c r="A516">
        <v>2214336</v>
      </c>
      <c r="B516">
        <v>1</v>
      </c>
      <c r="C516" t="s">
        <v>80</v>
      </c>
      <c r="D516" t="s">
        <v>83</v>
      </c>
      <c r="E516" t="s">
        <v>156</v>
      </c>
      <c r="F516" t="s">
        <v>1724</v>
      </c>
      <c r="G516" t="s">
        <v>165</v>
      </c>
      <c r="H516" t="s">
        <v>135</v>
      </c>
      <c r="I516" t="s">
        <v>136</v>
      </c>
      <c r="J516" t="s">
        <v>137</v>
      </c>
      <c r="K516" t="s">
        <v>138</v>
      </c>
      <c r="L516" t="s">
        <v>1725</v>
      </c>
      <c r="M516" t="s">
        <v>1726</v>
      </c>
      <c r="N516">
        <v>1.4994444440000001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1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0.75315349150470667</v>
      </c>
      <c r="AC516">
        <v>0</v>
      </c>
      <c r="AD516">
        <v>0</v>
      </c>
      <c r="AE516">
        <v>0.75315349150470667</v>
      </c>
    </row>
    <row r="517" spans="1:31" x14ac:dyDescent="0.25">
      <c r="A517">
        <v>2215172</v>
      </c>
      <c r="B517">
        <v>1</v>
      </c>
      <c r="C517" t="s">
        <v>80</v>
      </c>
      <c r="D517" t="s">
        <v>98</v>
      </c>
      <c r="E517" t="s">
        <v>132</v>
      </c>
      <c r="F517" t="s">
        <v>1727</v>
      </c>
      <c r="G517" t="s">
        <v>134</v>
      </c>
      <c r="H517" t="s">
        <v>135</v>
      </c>
      <c r="I517" t="s">
        <v>136</v>
      </c>
      <c r="J517" t="s">
        <v>137</v>
      </c>
      <c r="K517" t="s">
        <v>138</v>
      </c>
      <c r="L517" t="s">
        <v>1728</v>
      </c>
      <c r="M517" t="s">
        <v>1729</v>
      </c>
      <c r="N517">
        <v>0.53861111100000003</v>
      </c>
      <c r="O517">
        <v>0</v>
      </c>
      <c r="P517">
        <v>73</v>
      </c>
      <c r="Q517">
        <v>0</v>
      </c>
      <c r="R517">
        <v>22</v>
      </c>
      <c r="S517">
        <v>0</v>
      </c>
      <c r="T517">
        <v>16</v>
      </c>
      <c r="U517">
        <v>0</v>
      </c>
      <c r="V517">
        <v>0</v>
      </c>
      <c r="W517">
        <v>0</v>
      </c>
      <c r="X517">
        <v>8.7097797584935055</v>
      </c>
      <c r="Y517">
        <v>0</v>
      </c>
      <c r="Z517">
        <v>0.7512071017906643</v>
      </c>
      <c r="AA517">
        <v>0</v>
      </c>
      <c r="AB517">
        <v>4.0514593264284322</v>
      </c>
      <c r="AC517">
        <v>0</v>
      </c>
      <c r="AD517">
        <v>0</v>
      </c>
      <c r="AE517">
        <v>13.512446186712602</v>
      </c>
    </row>
    <row r="518" spans="1:31" x14ac:dyDescent="0.25">
      <c r="A518">
        <v>2225743</v>
      </c>
      <c r="B518">
        <v>1</v>
      </c>
      <c r="C518" t="s">
        <v>80</v>
      </c>
      <c r="D518" t="s">
        <v>88</v>
      </c>
      <c r="E518" t="s">
        <v>225</v>
      </c>
      <c r="F518" t="s">
        <v>1730</v>
      </c>
      <c r="G518" t="s">
        <v>213</v>
      </c>
      <c r="H518" t="s">
        <v>135</v>
      </c>
      <c r="I518" t="s">
        <v>136</v>
      </c>
      <c r="J518" t="s">
        <v>137</v>
      </c>
      <c r="K518" t="s">
        <v>138</v>
      </c>
      <c r="L518" t="s">
        <v>1731</v>
      </c>
      <c r="M518" t="s">
        <v>1732</v>
      </c>
      <c r="N518">
        <v>2.4983333330000002</v>
      </c>
      <c r="O518">
        <v>0</v>
      </c>
      <c r="P518">
        <v>4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7.8725185663382131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7.8725185663382131</v>
      </c>
    </row>
    <row r="519" spans="1:31" x14ac:dyDescent="0.25">
      <c r="A519">
        <v>2218558</v>
      </c>
      <c r="B519">
        <v>1</v>
      </c>
      <c r="C519" t="s">
        <v>81</v>
      </c>
      <c r="D519" t="s">
        <v>112</v>
      </c>
      <c r="E519" t="s">
        <v>156</v>
      </c>
      <c r="F519" t="s">
        <v>1733</v>
      </c>
      <c r="G519" t="s">
        <v>161</v>
      </c>
      <c r="H519" t="s">
        <v>135</v>
      </c>
      <c r="I519" t="s">
        <v>136</v>
      </c>
      <c r="J519" t="s">
        <v>137</v>
      </c>
      <c r="K519" t="s">
        <v>138</v>
      </c>
      <c r="L519" t="s">
        <v>1734</v>
      </c>
      <c r="M519" t="s">
        <v>1735</v>
      </c>
      <c r="N519">
        <v>2.2488888880000002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1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</row>
    <row r="520" spans="1:31" x14ac:dyDescent="0.25">
      <c r="A520">
        <v>2220722</v>
      </c>
      <c r="B520">
        <v>1</v>
      </c>
      <c r="C520" t="s">
        <v>80</v>
      </c>
      <c r="D520" t="s">
        <v>96</v>
      </c>
      <c r="E520" t="s">
        <v>147</v>
      </c>
      <c r="F520" t="s">
        <v>1736</v>
      </c>
      <c r="G520" t="s">
        <v>143</v>
      </c>
      <c r="H520" t="s">
        <v>144</v>
      </c>
      <c r="I520" t="s">
        <v>136</v>
      </c>
      <c r="J520" t="s">
        <v>137</v>
      </c>
      <c r="K520" t="s">
        <v>138</v>
      </c>
      <c r="L520" t="s">
        <v>1737</v>
      </c>
      <c r="M520" t="s">
        <v>1738</v>
      </c>
      <c r="N520">
        <v>0.106944444</v>
      </c>
      <c r="O520">
        <v>3</v>
      </c>
      <c r="P520">
        <v>4516</v>
      </c>
      <c r="Q520">
        <v>1</v>
      </c>
      <c r="R520">
        <v>219</v>
      </c>
      <c r="S520">
        <v>8</v>
      </c>
      <c r="T520">
        <v>465</v>
      </c>
      <c r="U520">
        <v>1</v>
      </c>
      <c r="V520">
        <v>0</v>
      </c>
      <c r="W520">
        <v>2.8521669324456003</v>
      </c>
      <c r="X520">
        <v>305.717050007556</v>
      </c>
      <c r="Y520">
        <v>0.10495622072191667</v>
      </c>
      <c r="Z520">
        <v>10.4224086757637</v>
      </c>
      <c r="AA520">
        <v>9.5533782165605974</v>
      </c>
      <c r="AB520">
        <v>32.048310715748428</v>
      </c>
      <c r="AC520">
        <v>0.16994147272078472</v>
      </c>
      <c r="AD520">
        <v>0</v>
      </c>
      <c r="AE520">
        <v>360.86821224151697</v>
      </c>
    </row>
    <row r="521" spans="1:31" x14ac:dyDescent="0.25">
      <c r="A521">
        <v>2226679</v>
      </c>
      <c r="B521">
        <v>1</v>
      </c>
      <c r="C521" t="s">
        <v>80</v>
      </c>
      <c r="D521" t="s">
        <v>85</v>
      </c>
      <c r="E521" t="s">
        <v>141</v>
      </c>
      <c r="F521" t="s">
        <v>1739</v>
      </c>
      <c r="G521" t="s">
        <v>405</v>
      </c>
      <c r="H521" t="s">
        <v>144</v>
      </c>
      <c r="I521" t="s">
        <v>136</v>
      </c>
      <c r="J521" t="s">
        <v>137</v>
      </c>
      <c r="K521" t="s">
        <v>234</v>
      </c>
      <c r="L521" t="s">
        <v>1740</v>
      </c>
      <c r="M521" t="s">
        <v>1741</v>
      </c>
      <c r="N521">
        <v>2.7236111109999999</v>
      </c>
      <c r="O521">
        <v>0</v>
      </c>
      <c r="P521">
        <v>709</v>
      </c>
      <c r="Q521">
        <v>0</v>
      </c>
      <c r="R521">
        <v>0</v>
      </c>
      <c r="S521">
        <v>0</v>
      </c>
      <c r="T521">
        <v>117</v>
      </c>
      <c r="U521">
        <v>0</v>
      </c>
      <c r="V521">
        <v>0</v>
      </c>
      <c r="W521">
        <v>0</v>
      </c>
      <c r="X521">
        <v>577.52726482380319</v>
      </c>
      <c r="Y521">
        <v>0</v>
      </c>
      <c r="Z521">
        <v>0</v>
      </c>
      <c r="AA521">
        <v>0</v>
      </c>
      <c r="AB521">
        <v>350.26496860171665</v>
      </c>
      <c r="AC521">
        <v>0</v>
      </c>
      <c r="AD521">
        <v>0</v>
      </c>
      <c r="AE521">
        <v>927.79223342551984</v>
      </c>
    </row>
    <row r="522" spans="1:31" x14ac:dyDescent="0.25">
      <c r="A522">
        <v>2219394</v>
      </c>
      <c r="B522">
        <v>1</v>
      </c>
      <c r="C522" t="s">
        <v>80</v>
      </c>
      <c r="D522" t="s">
        <v>108</v>
      </c>
      <c r="E522" t="s">
        <v>151</v>
      </c>
      <c r="F522" t="s">
        <v>1742</v>
      </c>
      <c r="G522" t="s">
        <v>503</v>
      </c>
      <c r="H522" t="s">
        <v>135</v>
      </c>
      <c r="I522" t="s">
        <v>136</v>
      </c>
      <c r="J522" t="s">
        <v>137</v>
      </c>
      <c r="K522" t="s">
        <v>138</v>
      </c>
      <c r="L522" t="s">
        <v>1743</v>
      </c>
      <c r="M522" t="s">
        <v>1744</v>
      </c>
      <c r="N522">
        <v>1.5925</v>
      </c>
      <c r="O522">
        <v>0</v>
      </c>
      <c r="P522">
        <v>5</v>
      </c>
      <c r="Q522">
        <v>0</v>
      </c>
      <c r="R522">
        <v>2</v>
      </c>
      <c r="S522">
        <v>0</v>
      </c>
      <c r="T522">
        <v>1</v>
      </c>
      <c r="U522">
        <v>0</v>
      </c>
      <c r="V522">
        <v>0</v>
      </c>
      <c r="W522">
        <v>0</v>
      </c>
      <c r="X522">
        <v>0.84677957188479991</v>
      </c>
      <c r="Y522">
        <v>0</v>
      </c>
      <c r="Z522">
        <v>0.1284535066442361</v>
      </c>
      <c r="AA522">
        <v>0</v>
      </c>
      <c r="AB522">
        <v>0.11486260877624502</v>
      </c>
      <c r="AC522">
        <v>0</v>
      </c>
      <c r="AD522">
        <v>0</v>
      </c>
      <c r="AE522">
        <v>1.0900956873052809</v>
      </c>
    </row>
    <row r="523" spans="1:31" x14ac:dyDescent="0.25">
      <c r="A523">
        <v>2214236</v>
      </c>
      <c r="B523">
        <v>1</v>
      </c>
      <c r="C523" t="s">
        <v>80</v>
      </c>
      <c r="D523" t="s">
        <v>100</v>
      </c>
      <c r="E523" t="s">
        <v>198</v>
      </c>
      <c r="F523" t="s">
        <v>380</v>
      </c>
      <c r="G523" t="s">
        <v>143</v>
      </c>
      <c r="H523" t="s">
        <v>144</v>
      </c>
      <c r="I523" t="s">
        <v>136</v>
      </c>
      <c r="J523" t="s">
        <v>137</v>
      </c>
      <c r="K523" t="s">
        <v>138</v>
      </c>
      <c r="L523" t="s">
        <v>1745</v>
      </c>
      <c r="M523" t="s">
        <v>1746</v>
      </c>
      <c r="N523">
        <v>1.608333333</v>
      </c>
      <c r="O523">
        <v>0</v>
      </c>
      <c r="P523">
        <v>3</v>
      </c>
      <c r="Q523">
        <v>59</v>
      </c>
      <c r="R523">
        <v>73</v>
      </c>
      <c r="S523">
        <v>3</v>
      </c>
      <c r="T523">
        <v>5</v>
      </c>
      <c r="U523">
        <v>0</v>
      </c>
      <c r="V523">
        <v>0</v>
      </c>
      <c r="W523">
        <v>0</v>
      </c>
      <c r="X523">
        <v>1.1815815625490134</v>
      </c>
      <c r="Y523">
        <v>172.7198443609843</v>
      </c>
      <c r="Z523">
        <v>125.63125211484687</v>
      </c>
      <c r="AA523">
        <v>4.6772580779357051</v>
      </c>
      <c r="AB523">
        <v>6.0200737645031994</v>
      </c>
      <c r="AC523">
        <v>0</v>
      </c>
      <c r="AD523">
        <v>0</v>
      </c>
      <c r="AE523">
        <v>310.23000988081913</v>
      </c>
    </row>
    <row r="524" spans="1:31" x14ac:dyDescent="0.25">
      <c r="A524">
        <v>2215564</v>
      </c>
      <c r="B524">
        <v>1</v>
      </c>
      <c r="C524" t="s">
        <v>80</v>
      </c>
      <c r="D524" t="s">
        <v>109</v>
      </c>
      <c r="E524" t="s">
        <v>156</v>
      </c>
      <c r="F524" t="s">
        <v>1747</v>
      </c>
      <c r="G524" t="s">
        <v>161</v>
      </c>
      <c r="H524" t="s">
        <v>135</v>
      </c>
      <c r="I524" t="s">
        <v>136</v>
      </c>
      <c r="J524" t="s">
        <v>137</v>
      </c>
      <c r="K524" t="s">
        <v>138</v>
      </c>
      <c r="L524" t="s">
        <v>1748</v>
      </c>
      <c r="M524" t="s">
        <v>1749</v>
      </c>
      <c r="N524">
        <v>0.71166666599999995</v>
      </c>
      <c r="O524">
        <v>0</v>
      </c>
      <c r="P524">
        <v>1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0.13519839020697336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0.13519839020697336</v>
      </c>
    </row>
    <row r="525" spans="1:31" x14ac:dyDescent="0.25">
      <c r="A525">
        <v>2229281</v>
      </c>
      <c r="B525">
        <v>1</v>
      </c>
      <c r="C525" t="s">
        <v>81</v>
      </c>
      <c r="D525" t="s">
        <v>128</v>
      </c>
      <c r="E525" t="s">
        <v>147</v>
      </c>
      <c r="F525" t="s">
        <v>1750</v>
      </c>
      <c r="G525" t="s">
        <v>143</v>
      </c>
      <c r="H525" t="s">
        <v>144</v>
      </c>
      <c r="I525" t="s">
        <v>136</v>
      </c>
      <c r="J525" t="s">
        <v>137</v>
      </c>
      <c r="K525" t="s">
        <v>138</v>
      </c>
      <c r="L525" t="s">
        <v>1751</v>
      </c>
      <c r="M525" t="s">
        <v>1752</v>
      </c>
      <c r="N525">
        <v>0.33500000000000002</v>
      </c>
      <c r="O525">
        <v>0</v>
      </c>
      <c r="P525">
        <v>0</v>
      </c>
      <c r="Q525">
        <v>6</v>
      </c>
      <c r="R525">
        <v>0</v>
      </c>
      <c r="S525">
        <v>1</v>
      </c>
      <c r="T525">
        <v>1</v>
      </c>
      <c r="U525">
        <v>0</v>
      </c>
      <c r="V525">
        <v>0</v>
      </c>
      <c r="W525">
        <v>0</v>
      </c>
      <c r="X525">
        <v>0</v>
      </c>
      <c r="Y525">
        <v>2.471499796652775</v>
      </c>
      <c r="Z525">
        <v>0</v>
      </c>
      <c r="AA525">
        <v>3.6668139409992455</v>
      </c>
      <c r="AB525">
        <v>1.07479096940998</v>
      </c>
      <c r="AC525">
        <v>0</v>
      </c>
      <c r="AD525">
        <v>0</v>
      </c>
      <c r="AE525">
        <v>7.2131047070620005</v>
      </c>
    </row>
    <row r="526" spans="1:31" x14ac:dyDescent="0.25">
      <c r="A526">
        <v>2228445</v>
      </c>
      <c r="B526">
        <v>1</v>
      </c>
      <c r="C526" t="s">
        <v>81</v>
      </c>
      <c r="D526" t="s">
        <v>120</v>
      </c>
      <c r="E526" t="s">
        <v>198</v>
      </c>
      <c r="F526" t="s">
        <v>1753</v>
      </c>
      <c r="G526" t="s">
        <v>143</v>
      </c>
      <c r="H526" t="s">
        <v>144</v>
      </c>
      <c r="I526" t="s">
        <v>136</v>
      </c>
      <c r="J526" t="s">
        <v>137</v>
      </c>
      <c r="K526" t="s">
        <v>138</v>
      </c>
      <c r="L526" t="s">
        <v>1754</v>
      </c>
      <c r="M526" t="s">
        <v>1755</v>
      </c>
      <c r="N526">
        <v>1.386111111</v>
      </c>
      <c r="O526">
        <v>0</v>
      </c>
      <c r="P526">
        <v>569</v>
      </c>
      <c r="Q526">
        <v>36</v>
      </c>
      <c r="R526">
        <v>6</v>
      </c>
      <c r="S526">
        <v>4</v>
      </c>
      <c r="T526">
        <v>79</v>
      </c>
      <c r="U526">
        <v>0</v>
      </c>
      <c r="V526">
        <v>0</v>
      </c>
      <c r="W526">
        <v>0</v>
      </c>
      <c r="X526">
        <v>208.21511801008515</v>
      </c>
      <c r="Y526">
        <v>36.995222774344676</v>
      </c>
      <c r="Z526">
        <v>1.0950381678194865</v>
      </c>
      <c r="AA526">
        <v>14.532667849250522</v>
      </c>
      <c r="AB526">
        <v>23.757043749516054</v>
      </c>
      <c r="AC526">
        <v>0</v>
      </c>
      <c r="AD526">
        <v>0</v>
      </c>
      <c r="AE526">
        <v>284.59509055101591</v>
      </c>
    </row>
    <row r="527" spans="1:31" x14ac:dyDescent="0.25">
      <c r="A527">
        <v>2217038</v>
      </c>
      <c r="B527">
        <v>1</v>
      </c>
      <c r="C527" t="s">
        <v>80</v>
      </c>
      <c r="D527" t="s">
        <v>97</v>
      </c>
      <c r="E527" t="s">
        <v>147</v>
      </c>
      <c r="F527" t="s">
        <v>1756</v>
      </c>
      <c r="G527" t="s">
        <v>143</v>
      </c>
      <c r="H527" t="s">
        <v>144</v>
      </c>
      <c r="I527" t="s">
        <v>136</v>
      </c>
      <c r="J527" t="s">
        <v>137</v>
      </c>
      <c r="K527" t="s">
        <v>138</v>
      </c>
      <c r="L527" t="s">
        <v>1757</v>
      </c>
      <c r="M527" t="s">
        <v>1758</v>
      </c>
      <c r="N527">
        <v>7.6111110999999995E-2</v>
      </c>
      <c r="O527">
        <v>4</v>
      </c>
      <c r="P527">
        <v>2522</v>
      </c>
      <c r="Q527">
        <v>5</v>
      </c>
      <c r="R527">
        <v>439</v>
      </c>
      <c r="S527">
        <v>29</v>
      </c>
      <c r="T527">
        <v>655</v>
      </c>
      <c r="U527">
        <v>6</v>
      </c>
      <c r="V527">
        <v>1</v>
      </c>
      <c r="W527">
        <v>10.86483919523816</v>
      </c>
      <c r="X527">
        <v>90.477478793880124</v>
      </c>
      <c r="Y527">
        <v>1.0334774693577151</v>
      </c>
      <c r="Z527">
        <v>12.954090186538354</v>
      </c>
      <c r="AA527">
        <v>27.569023680770403</v>
      </c>
      <c r="AB527">
        <v>49.023742476311646</v>
      </c>
      <c r="AC527">
        <v>23.006731354378804</v>
      </c>
      <c r="AD527">
        <v>0.26222967543249498</v>
      </c>
      <c r="AE527">
        <v>215.19161283190772</v>
      </c>
    </row>
    <row r="528" spans="1:31" x14ac:dyDescent="0.25">
      <c r="A528">
        <v>2217874</v>
      </c>
      <c r="B528">
        <v>1</v>
      </c>
      <c r="C528" t="s">
        <v>80</v>
      </c>
      <c r="D528" t="s">
        <v>94</v>
      </c>
      <c r="E528" t="s">
        <v>151</v>
      </c>
      <c r="F528" t="s">
        <v>1759</v>
      </c>
      <c r="G528" t="s">
        <v>192</v>
      </c>
      <c r="H528" t="s">
        <v>135</v>
      </c>
      <c r="I528" t="s">
        <v>136</v>
      </c>
      <c r="J528" t="s">
        <v>137</v>
      </c>
      <c r="K528" t="s">
        <v>138</v>
      </c>
      <c r="L528" t="s">
        <v>1760</v>
      </c>
      <c r="M528" t="s">
        <v>1761</v>
      </c>
      <c r="N528">
        <v>10.709722222</v>
      </c>
      <c r="O528">
        <v>0</v>
      </c>
      <c r="P528">
        <v>49</v>
      </c>
      <c r="Q528">
        <v>0</v>
      </c>
      <c r="R528">
        <v>0</v>
      </c>
      <c r="S528">
        <v>0</v>
      </c>
      <c r="T528">
        <v>1</v>
      </c>
      <c r="U528">
        <v>0</v>
      </c>
      <c r="V528">
        <v>0</v>
      </c>
      <c r="W528">
        <v>0</v>
      </c>
      <c r="X528">
        <v>87.200469847467986</v>
      </c>
      <c r="Y528">
        <v>0</v>
      </c>
      <c r="Z528">
        <v>0</v>
      </c>
      <c r="AA528">
        <v>0</v>
      </c>
      <c r="AB528">
        <v>1.3799859455822174</v>
      </c>
      <c r="AC528">
        <v>0</v>
      </c>
      <c r="AD528">
        <v>0</v>
      </c>
      <c r="AE528">
        <v>88.580455793050206</v>
      </c>
    </row>
    <row r="529" spans="1:31" x14ac:dyDescent="0.25">
      <c r="A529">
        <v>2228199</v>
      </c>
      <c r="B529">
        <v>1</v>
      </c>
      <c r="C529" t="s">
        <v>80</v>
      </c>
      <c r="D529" t="s">
        <v>87</v>
      </c>
      <c r="E529" t="s">
        <v>151</v>
      </c>
      <c r="F529" t="s">
        <v>1344</v>
      </c>
      <c r="G529" t="s">
        <v>213</v>
      </c>
      <c r="H529" t="s">
        <v>135</v>
      </c>
      <c r="I529" t="s">
        <v>136</v>
      </c>
      <c r="J529" t="s">
        <v>137</v>
      </c>
      <c r="K529" t="s">
        <v>138</v>
      </c>
      <c r="L529" t="s">
        <v>1762</v>
      </c>
      <c r="M529" t="s">
        <v>1763</v>
      </c>
      <c r="N529">
        <v>0.91166666600000001</v>
      </c>
      <c r="O529">
        <v>0</v>
      </c>
      <c r="P529">
        <v>236</v>
      </c>
      <c r="Q529">
        <v>0</v>
      </c>
      <c r="R529">
        <v>0</v>
      </c>
      <c r="S529">
        <v>0</v>
      </c>
      <c r="T529">
        <v>6</v>
      </c>
      <c r="U529">
        <v>0</v>
      </c>
      <c r="V529">
        <v>0</v>
      </c>
      <c r="W529">
        <v>0</v>
      </c>
      <c r="X529">
        <v>68.896458904730437</v>
      </c>
      <c r="Y529">
        <v>0</v>
      </c>
      <c r="Z529">
        <v>0</v>
      </c>
      <c r="AA529">
        <v>0</v>
      </c>
      <c r="AB529">
        <v>1.8747556535274665</v>
      </c>
      <c r="AC529">
        <v>0</v>
      </c>
      <c r="AD529">
        <v>0</v>
      </c>
      <c r="AE529">
        <v>70.77121455825791</v>
      </c>
    </row>
    <row r="530" spans="1:31" x14ac:dyDescent="0.25">
      <c r="A530">
        <v>2217184</v>
      </c>
      <c r="B530">
        <v>1</v>
      </c>
      <c r="C530" t="s">
        <v>80</v>
      </c>
      <c r="D530" t="s">
        <v>107</v>
      </c>
      <c r="E530" t="s">
        <v>151</v>
      </c>
      <c r="F530" t="s">
        <v>1764</v>
      </c>
      <c r="G530" t="s">
        <v>213</v>
      </c>
      <c r="H530" t="s">
        <v>135</v>
      </c>
      <c r="I530" t="s">
        <v>136</v>
      </c>
      <c r="J530" t="s">
        <v>137</v>
      </c>
      <c r="K530" t="s">
        <v>138</v>
      </c>
      <c r="L530" t="s">
        <v>1765</v>
      </c>
      <c r="M530" t="s">
        <v>1766</v>
      </c>
      <c r="N530">
        <v>1.491666666</v>
      </c>
      <c r="O530">
        <v>0</v>
      </c>
      <c r="P530">
        <v>97</v>
      </c>
      <c r="Q530">
        <v>0</v>
      </c>
      <c r="R530">
        <v>0</v>
      </c>
      <c r="S530">
        <v>0</v>
      </c>
      <c r="T530">
        <v>4</v>
      </c>
      <c r="U530">
        <v>0</v>
      </c>
      <c r="V530">
        <v>0</v>
      </c>
      <c r="W530">
        <v>0</v>
      </c>
      <c r="X530">
        <v>37.089893410306111</v>
      </c>
      <c r="Y530">
        <v>0</v>
      </c>
      <c r="Z530">
        <v>0</v>
      </c>
      <c r="AA530">
        <v>0</v>
      </c>
      <c r="AB530">
        <v>2.2032419772648</v>
      </c>
      <c r="AC530">
        <v>0</v>
      </c>
      <c r="AD530">
        <v>0</v>
      </c>
      <c r="AE530">
        <v>39.293135387570914</v>
      </c>
    </row>
    <row r="531" spans="1:31" x14ac:dyDescent="0.25">
      <c r="A531">
        <v>2218020</v>
      </c>
      <c r="B531">
        <v>1</v>
      </c>
      <c r="C531" t="s">
        <v>80</v>
      </c>
      <c r="D531" t="s">
        <v>96</v>
      </c>
      <c r="E531" t="s">
        <v>151</v>
      </c>
      <c r="F531" t="s">
        <v>1767</v>
      </c>
      <c r="G531" t="s">
        <v>213</v>
      </c>
      <c r="H531" t="s">
        <v>135</v>
      </c>
      <c r="I531" t="s">
        <v>136</v>
      </c>
      <c r="J531" t="s">
        <v>137</v>
      </c>
      <c r="K531" t="s">
        <v>138</v>
      </c>
      <c r="L531" t="s">
        <v>1768</v>
      </c>
      <c r="M531" t="s">
        <v>1769</v>
      </c>
      <c r="N531">
        <v>0.91638888799999996</v>
      </c>
      <c r="O531">
        <v>0</v>
      </c>
      <c r="P531">
        <v>25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5.6610979040312719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5.6610979040312719</v>
      </c>
    </row>
    <row r="532" spans="1:31" x14ac:dyDescent="0.25">
      <c r="A532">
        <v>2228299</v>
      </c>
      <c r="B532">
        <v>1</v>
      </c>
      <c r="C532" t="s">
        <v>80</v>
      </c>
      <c r="D532" t="s">
        <v>100</v>
      </c>
      <c r="E532" t="s">
        <v>151</v>
      </c>
      <c r="F532" t="s">
        <v>1770</v>
      </c>
      <c r="G532" t="s">
        <v>213</v>
      </c>
      <c r="H532" t="s">
        <v>135</v>
      </c>
      <c r="I532" t="s">
        <v>136</v>
      </c>
      <c r="J532" t="s">
        <v>137</v>
      </c>
      <c r="K532" t="s">
        <v>138</v>
      </c>
      <c r="L532" t="s">
        <v>1771</v>
      </c>
      <c r="M532" t="s">
        <v>1772</v>
      </c>
      <c r="N532">
        <v>1.6375</v>
      </c>
      <c r="O532">
        <v>0</v>
      </c>
      <c r="P532">
        <v>2</v>
      </c>
      <c r="Q532">
        <v>0</v>
      </c>
      <c r="R532">
        <v>2</v>
      </c>
      <c r="S532">
        <v>0</v>
      </c>
      <c r="T532">
        <v>2</v>
      </c>
      <c r="U532">
        <v>0</v>
      </c>
      <c r="V532">
        <v>0</v>
      </c>
      <c r="W532">
        <v>0</v>
      </c>
      <c r="X532">
        <v>1.8686018399224595</v>
      </c>
      <c r="Y532">
        <v>0</v>
      </c>
      <c r="Z532">
        <v>0.6858715303072267</v>
      </c>
      <c r="AA532">
        <v>0</v>
      </c>
      <c r="AB532">
        <v>3.435749503905468</v>
      </c>
      <c r="AC532">
        <v>0</v>
      </c>
      <c r="AD532">
        <v>0</v>
      </c>
      <c r="AE532">
        <v>5.9902228741351546</v>
      </c>
    </row>
    <row r="533" spans="1:31" x14ac:dyDescent="0.25">
      <c r="A533">
        <v>2218750</v>
      </c>
      <c r="B533">
        <v>1</v>
      </c>
      <c r="C533" t="s">
        <v>80</v>
      </c>
      <c r="D533" t="s">
        <v>111</v>
      </c>
      <c r="E533" t="s">
        <v>141</v>
      </c>
      <c r="F533" t="s">
        <v>1773</v>
      </c>
      <c r="G533" t="s">
        <v>405</v>
      </c>
      <c r="H533" t="s">
        <v>144</v>
      </c>
      <c r="I533" t="s">
        <v>136</v>
      </c>
      <c r="J533" t="s">
        <v>137</v>
      </c>
      <c r="K533" t="s">
        <v>234</v>
      </c>
      <c r="L533" t="s">
        <v>1774</v>
      </c>
      <c r="M533" t="s">
        <v>1775</v>
      </c>
      <c r="N533">
        <v>7.352222222</v>
      </c>
      <c r="O533">
        <v>0</v>
      </c>
      <c r="P533">
        <v>435</v>
      </c>
      <c r="Q533">
        <v>0</v>
      </c>
      <c r="R533">
        <v>0</v>
      </c>
      <c r="S533">
        <v>0</v>
      </c>
      <c r="T533">
        <v>26</v>
      </c>
      <c r="U533">
        <v>0</v>
      </c>
      <c r="V533">
        <v>0</v>
      </c>
      <c r="W533">
        <v>0</v>
      </c>
      <c r="X533">
        <v>1175.2058278473999</v>
      </c>
      <c r="Y533">
        <v>0</v>
      </c>
      <c r="Z533">
        <v>0</v>
      </c>
      <c r="AA533">
        <v>0</v>
      </c>
      <c r="AB533">
        <v>128.39913460561903</v>
      </c>
      <c r="AC533">
        <v>0</v>
      </c>
      <c r="AD533">
        <v>0</v>
      </c>
      <c r="AE533">
        <v>1303.604962453019</v>
      </c>
    </row>
    <row r="534" spans="1:31" x14ac:dyDescent="0.25">
      <c r="A534">
        <v>2215833</v>
      </c>
      <c r="B534">
        <v>1</v>
      </c>
      <c r="C534" t="s">
        <v>80</v>
      </c>
      <c r="D534" t="s">
        <v>87</v>
      </c>
      <c r="E534" t="s">
        <v>156</v>
      </c>
      <c r="F534" t="s">
        <v>1776</v>
      </c>
      <c r="G534" t="s">
        <v>161</v>
      </c>
      <c r="H534" t="s">
        <v>135</v>
      </c>
      <c r="I534" t="s">
        <v>136</v>
      </c>
      <c r="J534" t="s">
        <v>137</v>
      </c>
      <c r="K534" t="s">
        <v>138</v>
      </c>
      <c r="L534" t="s">
        <v>1777</v>
      </c>
      <c r="M534" t="s">
        <v>1778</v>
      </c>
      <c r="N534">
        <v>2.082222222</v>
      </c>
      <c r="O534">
        <v>0</v>
      </c>
      <c r="P534">
        <v>5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2.2697709513556239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2.2697709513556239</v>
      </c>
    </row>
    <row r="535" spans="1:31" x14ac:dyDescent="0.25">
      <c r="A535">
        <v>2216331</v>
      </c>
      <c r="B535">
        <v>1</v>
      </c>
      <c r="C535" t="s">
        <v>80</v>
      </c>
      <c r="D535" t="s">
        <v>103</v>
      </c>
      <c r="E535" t="s">
        <v>141</v>
      </c>
      <c r="F535" t="s">
        <v>1779</v>
      </c>
      <c r="G535" t="s">
        <v>405</v>
      </c>
      <c r="H535" t="s">
        <v>144</v>
      </c>
      <c r="I535" t="s">
        <v>136</v>
      </c>
      <c r="J535" t="s">
        <v>137</v>
      </c>
      <c r="K535" t="s">
        <v>234</v>
      </c>
      <c r="L535" t="s">
        <v>1780</v>
      </c>
      <c r="M535" t="s">
        <v>1781</v>
      </c>
      <c r="N535">
        <v>5.9374627770000004</v>
      </c>
      <c r="O535">
        <v>0</v>
      </c>
      <c r="P535">
        <v>1</v>
      </c>
      <c r="Q535">
        <v>0</v>
      </c>
      <c r="R535">
        <v>12</v>
      </c>
      <c r="S535">
        <v>0</v>
      </c>
      <c r="T535">
        <v>3</v>
      </c>
      <c r="U535">
        <v>0</v>
      </c>
      <c r="V535">
        <v>0</v>
      </c>
      <c r="W535">
        <v>0</v>
      </c>
      <c r="X535">
        <v>0.21823248625487504</v>
      </c>
      <c r="Y535">
        <v>0</v>
      </c>
      <c r="Z535">
        <v>70.118797839932625</v>
      </c>
      <c r="AA535">
        <v>0</v>
      </c>
      <c r="AB535">
        <v>1.1232642934193351</v>
      </c>
      <c r="AC535">
        <v>0</v>
      </c>
      <c r="AD535">
        <v>0</v>
      </c>
      <c r="AE535">
        <v>71.460294619606842</v>
      </c>
    </row>
    <row r="536" spans="1:31" x14ac:dyDescent="0.25">
      <c r="A536">
        <v>2229089</v>
      </c>
      <c r="B536">
        <v>1</v>
      </c>
      <c r="C536" t="s">
        <v>80</v>
      </c>
      <c r="D536" t="s">
        <v>84</v>
      </c>
      <c r="E536" t="s">
        <v>156</v>
      </c>
      <c r="F536" t="s">
        <v>1782</v>
      </c>
      <c r="G536" t="s">
        <v>165</v>
      </c>
      <c r="H536" t="s">
        <v>135</v>
      </c>
      <c r="I536" t="s">
        <v>136</v>
      </c>
      <c r="J536" t="s">
        <v>137</v>
      </c>
      <c r="K536" t="s">
        <v>138</v>
      </c>
      <c r="L536" t="s">
        <v>1783</v>
      </c>
      <c r="M536" t="s">
        <v>1784</v>
      </c>
      <c r="N536">
        <v>2.9213888880000001</v>
      </c>
      <c r="O536">
        <v>0</v>
      </c>
      <c r="P536">
        <v>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3.85402300852639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3.85402300852639</v>
      </c>
    </row>
    <row r="537" spans="1:31" x14ac:dyDescent="0.25">
      <c r="A537">
        <v>2224369</v>
      </c>
      <c r="B537">
        <v>1</v>
      </c>
      <c r="C537" t="s">
        <v>80</v>
      </c>
      <c r="D537" t="s">
        <v>97</v>
      </c>
      <c r="E537" t="s">
        <v>151</v>
      </c>
      <c r="F537" t="s">
        <v>1785</v>
      </c>
      <c r="G537" t="s">
        <v>1096</v>
      </c>
      <c r="H537" t="s">
        <v>135</v>
      </c>
      <c r="I537" t="s">
        <v>136</v>
      </c>
      <c r="J537" t="s">
        <v>137</v>
      </c>
      <c r="K537" t="s">
        <v>138</v>
      </c>
      <c r="L537" t="s">
        <v>1786</v>
      </c>
      <c r="M537" t="s">
        <v>1787</v>
      </c>
      <c r="N537">
        <v>3.7480555550000001</v>
      </c>
      <c r="O537">
        <v>0</v>
      </c>
      <c r="P537">
        <v>63</v>
      </c>
      <c r="Q537">
        <v>0</v>
      </c>
      <c r="R537">
        <v>1</v>
      </c>
      <c r="S537">
        <v>0</v>
      </c>
      <c r="T537">
        <v>12</v>
      </c>
      <c r="U537">
        <v>0</v>
      </c>
      <c r="V537">
        <v>0</v>
      </c>
      <c r="W537">
        <v>0</v>
      </c>
      <c r="X537">
        <v>88.442969374326552</v>
      </c>
      <c r="Y537">
        <v>0</v>
      </c>
      <c r="Z537">
        <v>1.2096170363108407</v>
      </c>
      <c r="AA537">
        <v>0</v>
      </c>
      <c r="AB537">
        <v>16.053008960307601</v>
      </c>
      <c r="AC537">
        <v>0</v>
      </c>
      <c r="AD537">
        <v>0</v>
      </c>
      <c r="AE537">
        <v>105.70559537094499</v>
      </c>
    </row>
    <row r="538" spans="1:31" x14ac:dyDescent="0.25">
      <c r="A538">
        <v>2222119</v>
      </c>
      <c r="B538">
        <v>1</v>
      </c>
      <c r="C538" t="s">
        <v>81</v>
      </c>
      <c r="D538" t="s">
        <v>128</v>
      </c>
      <c r="E538" t="s">
        <v>225</v>
      </c>
      <c r="F538" t="s">
        <v>1788</v>
      </c>
      <c r="G538" t="s">
        <v>345</v>
      </c>
      <c r="H538" t="s">
        <v>135</v>
      </c>
      <c r="I538" t="s">
        <v>136</v>
      </c>
      <c r="J538" t="s">
        <v>137</v>
      </c>
      <c r="K538" t="s">
        <v>138</v>
      </c>
      <c r="L538" t="s">
        <v>1789</v>
      </c>
      <c r="M538" t="s">
        <v>1790</v>
      </c>
      <c r="N538">
        <v>1.683333333</v>
      </c>
      <c r="O538">
        <v>0</v>
      </c>
      <c r="P538">
        <v>31</v>
      </c>
      <c r="Q538">
        <v>0</v>
      </c>
      <c r="R538">
        <v>0</v>
      </c>
      <c r="S538">
        <v>0</v>
      </c>
      <c r="T538">
        <v>7</v>
      </c>
      <c r="U538">
        <v>0</v>
      </c>
      <c r="V538">
        <v>0</v>
      </c>
      <c r="W538">
        <v>0</v>
      </c>
      <c r="X538">
        <v>11.542773917762087</v>
      </c>
      <c r="Y538">
        <v>0</v>
      </c>
      <c r="Z538">
        <v>0</v>
      </c>
      <c r="AA538">
        <v>0</v>
      </c>
      <c r="AB538">
        <v>21.246378739353666</v>
      </c>
      <c r="AC538">
        <v>0</v>
      </c>
      <c r="AD538">
        <v>0</v>
      </c>
      <c r="AE538">
        <v>32.78915265711575</v>
      </c>
    </row>
    <row r="539" spans="1:31" x14ac:dyDescent="0.25">
      <c r="A539">
        <v>2214459</v>
      </c>
      <c r="B539">
        <v>1</v>
      </c>
      <c r="C539" t="s">
        <v>80</v>
      </c>
      <c r="D539" t="s">
        <v>83</v>
      </c>
      <c r="E539" t="s">
        <v>151</v>
      </c>
      <c r="F539" t="s">
        <v>1791</v>
      </c>
      <c r="G539" t="s">
        <v>233</v>
      </c>
      <c r="H539" t="s">
        <v>135</v>
      </c>
      <c r="I539" t="s">
        <v>136</v>
      </c>
      <c r="J539" t="s">
        <v>137</v>
      </c>
      <c r="K539" t="s">
        <v>234</v>
      </c>
      <c r="L539" t="s">
        <v>1792</v>
      </c>
      <c r="M539" t="s">
        <v>1793</v>
      </c>
      <c r="N539">
        <v>7.9306341659999999</v>
      </c>
      <c r="O539">
        <v>0</v>
      </c>
      <c r="P539">
        <v>153</v>
      </c>
      <c r="Q539">
        <v>0</v>
      </c>
      <c r="R539">
        <v>0</v>
      </c>
      <c r="S539">
        <v>0</v>
      </c>
      <c r="T539">
        <v>2</v>
      </c>
      <c r="U539">
        <v>0</v>
      </c>
      <c r="V539">
        <v>0</v>
      </c>
      <c r="W539">
        <v>0</v>
      </c>
      <c r="X539">
        <v>448.21206088038718</v>
      </c>
      <c r="Y539">
        <v>0</v>
      </c>
      <c r="Z539">
        <v>0</v>
      </c>
      <c r="AA539">
        <v>0</v>
      </c>
      <c r="AB539">
        <v>2.6561967243447782E-2</v>
      </c>
      <c r="AC539">
        <v>0</v>
      </c>
      <c r="AD539">
        <v>0</v>
      </c>
      <c r="AE539">
        <v>448.23862284763061</v>
      </c>
    </row>
    <row r="540" spans="1:31" x14ac:dyDescent="0.25">
      <c r="A540">
        <v>2217376</v>
      </c>
      <c r="B540">
        <v>1</v>
      </c>
      <c r="C540" t="s">
        <v>80</v>
      </c>
      <c r="D540" t="s">
        <v>83</v>
      </c>
      <c r="E540" t="s">
        <v>151</v>
      </c>
      <c r="F540" t="s">
        <v>1430</v>
      </c>
      <c r="G540" t="s">
        <v>233</v>
      </c>
      <c r="H540" t="s">
        <v>135</v>
      </c>
      <c r="I540" t="s">
        <v>136</v>
      </c>
      <c r="J540" t="s">
        <v>137</v>
      </c>
      <c r="K540" t="s">
        <v>234</v>
      </c>
      <c r="L540" t="s">
        <v>1794</v>
      </c>
      <c r="M540" t="s">
        <v>1795</v>
      </c>
      <c r="N540">
        <v>5.7355341659999999</v>
      </c>
      <c r="O540">
        <v>0</v>
      </c>
      <c r="P540">
        <v>147</v>
      </c>
      <c r="Q540">
        <v>0</v>
      </c>
      <c r="R540">
        <v>0</v>
      </c>
      <c r="S540">
        <v>0</v>
      </c>
      <c r="T540">
        <v>16</v>
      </c>
      <c r="U540">
        <v>0</v>
      </c>
      <c r="V540">
        <v>0</v>
      </c>
      <c r="W540">
        <v>0</v>
      </c>
      <c r="X540">
        <v>351.06926899351186</v>
      </c>
      <c r="Y540">
        <v>0</v>
      </c>
      <c r="Z540">
        <v>0</v>
      </c>
      <c r="AA540">
        <v>0</v>
      </c>
      <c r="AB540">
        <v>210.09489488375226</v>
      </c>
      <c r="AC540">
        <v>0</v>
      </c>
      <c r="AD540">
        <v>0</v>
      </c>
      <c r="AE540">
        <v>561.16416387726417</v>
      </c>
    </row>
    <row r="541" spans="1:31" x14ac:dyDescent="0.25">
      <c r="A541">
        <v>2217705</v>
      </c>
      <c r="B541">
        <v>1</v>
      </c>
      <c r="C541" t="s">
        <v>81</v>
      </c>
      <c r="D541" t="s">
        <v>118</v>
      </c>
      <c r="E541" t="s">
        <v>156</v>
      </c>
      <c r="F541" t="s">
        <v>1796</v>
      </c>
      <c r="G541" t="s">
        <v>161</v>
      </c>
      <c r="H541" t="s">
        <v>135</v>
      </c>
      <c r="I541" t="s">
        <v>136</v>
      </c>
      <c r="J541" t="s">
        <v>137</v>
      </c>
      <c r="K541" t="s">
        <v>138</v>
      </c>
      <c r="L541" t="s">
        <v>1797</v>
      </c>
      <c r="M541" t="s">
        <v>1798</v>
      </c>
      <c r="N541">
        <v>2.2552777769999999</v>
      </c>
      <c r="O541">
        <v>0</v>
      </c>
      <c r="P541">
        <v>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</row>
    <row r="542" spans="1:31" x14ac:dyDescent="0.25">
      <c r="A542">
        <v>2228760</v>
      </c>
      <c r="B542">
        <v>1</v>
      </c>
      <c r="C542" t="s">
        <v>80</v>
      </c>
      <c r="D542" t="s">
        <v>107</v>
      </c>
      <c r="E542" t="s">
        <v>225</v>
      </c>
      <c r="F542" t="s">
        <v>1799</v>
      </c>
      <c r="G542" t="s">
        <v>134</v>
      </c>
      <c r="H542" t="s">
        <v>135</v>
      </c>
      <c r="I542" t="s">
        <v>136</v>
      </c>
      <c r="J542" t="s">
        <v>137</v>
      </c>
      <c r="K542" t="s">
        <v>138</v>
      </c>
      <c r="L542" t="s">
        <v>1800</v>
      </c>
      <c r="M542" t="s">
        <v>1801</v>
      </c>
      <c r="N542">
        <v>1.6074999999999999</v>
      </c>
      <c r="O542">
        <v>0</v>
      </c>
      <c r="P542">
        <v>12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2.4452437551886468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2.4452437551886468</v>
      </c>
    </row>
    <row r="543" spans="1:31" x14ac:dyDescent="0.25">
      <c r="A543">
        <v>2228637</v>
      </c>
      <c r="B543">
        <v>1</v>
      </c>
      <c r="C543" t="s">
        <v>80</v>
      </c>
      <c r="D543" t="s">
        <v>100</v>
      </c>
      <c r="E543" t="s">
        <v>147</v>
      </c>
      <c r="F543" t="s">
        <v>1802</v>
      </c>
      <c r="G543" t="s">
        <v>405</v>
      </c>
      <c r="H543" t="s">
        <v>144</v>
      </c>
      <c r="I543" t="s">
        <v>136</v>
      </c>
      <c r="J543" t="s">
        <v>137</v>
      </c>
      <c r="K543" t="s">
        <v>234</v>
      </c>
      <c r="L543" t="s">
        <v>1803</v>
      </c>
      <c r="M543" t="s">
        <v>1804</v>
      </c>
      <c r="N543">
        <v>9.2300516659999996</v>
      </c>
      <c r="O543">
        <v>0</v>
      </c>
      <c r="P543">
        <v>250</v>
      </c>
      <c r="Q543">
        <v>0</v>
      </c>
      <c r="R543">
        <v>24</v>
      </c>
      <c r="S543">
        <v>4</v>
      </c>
      <c r="T543">
        <v>235</v>
      </c>
      <c r="U543">
        <v>7</v>
      </c>
      <c r="V543">
        <v>22</v>
      </c>
      <c r="W543">
        <v>0</v>
      </c>
      <c r="X543">
        <v>776.69221759935726</v>
      </c>
      <c r="Y543">
        <v>0</v>
      </c>
      <c r="Z543">
        <v>60.236777029668367</v>
      </c>
      <c r="AA543">
        <v>687.68219499426175</v>
      </c>
      <c r="AB543">
        <v>1938.3436130943658</v>
      </c>
      <c r="AC543">
        <v>1008.6009799356574</v>
      </c>
      <c r="AD543">
        <v>1541.3279931921541</v>
      </c>
      <c r="AE543">
        <v>6012.8837758454647</v>
      </c>
    </row>
    <row r="544" spans="1:31" x14ac:dyDescent="0.25">
      <c r="A544">
        <v>2216354</v>
      </c>
      <c r="B544">
        <v>1</v>
      </c>
      <c r="C544" t="s">
        <v>80</v>
      </c>
      <c r="D544" t="s">
        <v>103</v>
      </c>
      <c r="E544" t="s">
        <v>198</v>
      </c>
      <c r="F544" t="s">
        <v>1805</v>
      </c>
      <c r="G544" t="s">
        <v>1806</v>
      </c>
      <c r="H544" t="s">
        <v>144</v>
      </c>
      <c r="I544" t="s">
        <v>136</v>
      </c>
      <c r="J544" t="s">
        <v>137</v>
      </c>
      <c r="K544" t="s">
        <v>234</v>
      </c>
      <c r="L544" t="s">
        <v>1807</v>
      </c>
      <c r="M544" t="s">
        <v>1808</v>
      </c>
      <c r="N544">
        <v>2.4022222219999998</v>
      </c>
      <c r="O544">
        <v>20</v>
      </c>
      <c r="P544">
        <v>2303</v>
      </c>
      <c r="Q544">
        <v>32</v>
      </c>
      <c r="R544">
        <v>178</v>
      </c>
      <c r="S544">
        <v>61</v>
      </c>
      <c r="T544">
        <v>553</v>
      </c>
      <c r="U544">
        <v>6</v>
      </c>
      <c r="V544">
        <v>1</v>
      </c>
      <c r="W544">
        <v>42.104119227093584</v>
      </c>
      <c r="X544">
        <v>1031.00758555832</v>
      </c>
      <c r="Y544">
        <v>316.90939090447739</v>
      </c>
      <c r="Z544">
        <v>116.21485408252649</v>
      </c>
      <c r="AA544">
        <v>496.90275947102919</v>
      </c>
      <c r="AB544">
        <v>559.90258215582071</v>
      </c>
      <c r="AC544">
        <v>556.34345420280056</v>
      </c>
      <c r="AD544">
        <v>14.265583613240651</v>
      </c>
      <c r="AE544">
        <v>3133.6503292153084</v>
      </c>
    </row>
    <row r="545" spans="1:31" x14ac:dyDescent="0.25">
      <c r="A545">
        <v>2227715</v>
      </c>
      <c r="B545">
        <v>1</v>
      </c>
      <c r="C545" t="s">
        <v>80</v>
      </c>
      <c r="D545" t="s">
        <v>104</v>
      </c>
      <c r="E545" t="s">
        <v>151</v>
      </c>
      <c r="F545" t="s">
        <v>1809</v>
      </c>
      <c r="G545" t="s">
        <v>233</v>
      </c>
      <c r="H545" t="s">
        <v>135</v>
      </c>
      <c r="I545" t="s">
        <v>136</v>
      </c>
      <c r="J545" t="s">
        <v>137</v>
      </c>
      <c r="K545" t="s">
        <v>234</v>
      </c>
      <c r="L545" t="s">
        <v>1810</v>
      </c>
      <c r="M545" t="s">
        <v>1811</v>
      </c>
      <c r="N545">
        <v>6.525662777</v>
      </c>
      <c r="O545">
        <v>0</v>
      </c>
      <c r="P545">
        <v>16</v>
      </c>
      <c r="Q545">
        <v>0</v>
      </c>
      <c r="R545">
        <v>0</v>
      </c>
      <c r="S545">
        <v>0</v>
      </c>
      <c r="T545">
        <v>2</v>
      </c>
      <c r="U545">
        <v>0</v>
      </c>
      <c r="V545">
        <v>0</v>
      </c>
      <c r="W545">
        <v>0</v>
      </c>
      <c r="X545">
        <v>30.392003485075065</v>
      </c>
      <c r="Y545">
        <v>0</v>
      </c>
      <c r="Z545">
        <v>0</v>
      </c>
      <c r="AA545">
        <v>0</v>
      </c>
      <c r="AB545">
        <v>12.59628079903381</v>
      </c>
      <c r="AC545">
        <v>0</v>
      </c>
      <c r="AD545">
        <v>0</v>
      </c>
      <c r="AE545">
        <v>42.988284284108872</v>
      </c>
    </row>
    <row r="546" spans="1:31" x14ac:dyDescent="0.25">
      <c r="A546">
        <v>2220645</v>
      </c>
      <c r="B546">
        <v>1</v>
      </c>
      <c r="C546" t="s">
        <v>80</v>
      </c>
      <c r="D546" t="s">
        <v>82</v>
      </c>
      <c r="E546" t="s">
        <v>151</v>
      </c>
      <c r="F546" t="s">
        <v>1812</v>
      </c>
      <c r="G546" t="s">
        <v>245</v>
      </c>
      <c r="H546" t="s">
        <v>135</v>
      </c>
      <c r="I546" t="s">
        <v>136</v>
      </c>
      <c r="J546" t="s">
        <v>137</v>
      </c>
      <c r="K546" t="s">
        <v>138</v>
      </c>
      <c r="L546" t="s">
        <v>1813</v>
      </c>
      <c r="M546" t="s">
        <v>1814</v>
      </c>
      <c r="N546">
        <v>1.8008333329999999</v>
      </c>
      <c r="O546">
        <v>0</v>
      </c>
      <c r="P546">
        <v>99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78.413761498827867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78.413761498827867</v>
      </c>
    </row>
    <row r="547" spans="1:31" x14ac:dyDescent="0.25">
      <c r="A547">
        <v>2221996</v>
      </c>
      <c r="B547">
        <v>1</v>
      </c>
      <c r="C547" t="s">
        <v>80</v>
      </c>
      <c r="D547" t="s">
        <v>97</v>
      </c>
      <c r="E547" t="s">
        <v>147</v>
      </c>
      <c r="F547" t="s">
        <v>1815</v>
      </c>
      <c r="G547" t="s">
        <v>143</v>
      </c>
      <c r="H547" t="s">
        <v>144</v>
      </c>
      <c r="I547" t="s">
        <v>136</v>
      </c>
      <c r="J547" t="s">
        <v>137</v>
      </c>
      <c r="K547" t="s">
        <v>138</v>
      </c>
      <c r="L547" t="s">
        <v>1816</v>
      </c>
      <c r="M547" t="s">
        <v>1817</v>
      </c>
      <c r="N547">
        <v>7.1944443999999996E-2</v>
      </c>
      <c r="O547">
        <v>0</v>
      </c>
      <c r="P547">
        <v>3448</v>
      </c>
      <c r="Q547">
        <v>0</v>
      </c>
      <c r="R547">
        <v>10</v>
      </c>
      <c r="S547">
        <v>5</v>
      </c>
      <c r="T547">
        <v>371</v>
      </c>
      <c r="U547">
        <v>0</v>
      </c>
      <c r="V547">
        <v>0</v>
      </c>
      <c r="W547">
        <v>0</v>
      </c>
      <c r="X547">
        <v>102.18817479924672</v>
      </c>
      <c r="Y547">
        <v>0</v>
      </c>
      <c r="Z547">
        <v>0.13577128773587169</v>
      </c>
      <c r="AA547">
        <v>8.0645521837968275</v>
      </c>
      <c r="AB547">
        <v>34.282016300916034</v>
      </c>
      <c r="AC547">
        <v>0</v>
      </c>
      <c r="AD547">
        <v>0</v>
      </c>
      <c r="AE547">
        <v>144.67051457169546</v>
      </c>
    </row>
    <row r="548" spans="1:31" x14ac:dyDescent="0.25">
      <c r="A548">
        <v>2226218</v>
      </c>
      <c r="B548">
        <v>1</v>
      </c>
      <c r="C548" t="s">
        <v>81</v>
      </c>
      <c r="D548" t="s">
        <v>127</v>
      </c>
      <c r="E548" t="s">
        <v>132</v>
      </c>
      <c r="F548" t="s">
        <v>1818</v>
      </c>
      <c r="G548" t="s">
        <v>176</v>
      </c>
      <c r="H548" t="s">
        <v>135</v>
      </c>
      <c r="I548" t="s">
        <v>136</v>
      </c>
      <c r="J548" t="s">
        <v>137</v>
      </c>
      <c r="K548" t="s">
        <v>138</v>
      </c>
      <c r="L548" t="s">
        <v>1819</v>
      </c>
      <c r="M548" t="s">
        <v>1820</v>
      </c>
      <c r="N548">
        <v>2.9341666659999999</v>
      </c>
      <c r="O548">
        <v>0</v>
      </c>
      <c r="P548">
        <v>75</v>
      </c>
      <c r="Q548">
        <v>0</v>
      </c>
      <c r="R548">
        <v>22</v>
      </c>
      <c r="S548">
        <v>1</v>
      </c>
      <c r="T548">
        <v>12</v>
      </c>
      <c r="U548">
        <v>0</v>
      </c>
      <c r="V548">
        <v>1</v>
      </c>
      <c r="W548">
        <v>0</v>
      </c>
      <c r="X548">
        <v>53.638515081516815</v>
      </c>
      <c r="Y548">
        <v>0</v>
      </c>
      <c r="Z548">
        <v>26.635617283819336</v>
      </c>
      <c r="AA548">
        <v>21.212546812840031</v>
      </c>
      <c r="AB548">
        <v>32.627412334530703</v>
      </c>
      <c r="AC548">
        <v>0</v>
      </c>
      <c r="AD548">
        <v>1.8313982776947553</v>
      </c>
      <c r="AE548">
        <v>135.94548979040164</v>
      </c>
    </row>
    <row r="549" spans="1:31" x14ac:dyDescent="0.25">
      <c r="A549">
        <v>2224177</v>
      </c>
      <c r="B549">
        <v>1</v>
      </c>
      <c r="C549" t="s">
        <v>80</v>
      </c>
      <c r="D549" t="s">
        <v>91</v>
      </c>
      <c r="E549" t="s">
        <v>147</v>
      </c>
      <c r="F549" t="s">
        <v>1245</v>
      </c>
      <c r="G549" t="s">
        <v>143</v>
      </c>
      <c r="H549" t="s">
        <v>144</v>
      </c>
      <c r="I549" t="s">
        <v>136</v>
      </c>
      <c r="J549" t="s">
        <v>137</v>
      </c>
      <c r="K549" t="s">
        <v>138</v>
      </c>
      <c r="L549" t="s">
        <v>1821</v>
      </c>
      <c r="M549" t="s">
        <v>1822</v>
      </c>
      <c r="N549">
        <v>0.43694444399999999</v>
      </c>
      <c r="O549">
        <v>1</v>
      </c>
      <c r="P549">
        <v>40</v>
      </c>
      <c r="Q549">
        <v>21</v>
      </c>
      <c r="R549">
        <v>276</v>
      </c>
      <c r="S549">
        <v>12</v>
      </c>
      <c r="T549">
        <v>64</v>
      </c>
      <c r="U549">
        <v>2</v>
      </c>
      <c r="V549">
        <v>0</v>
      </c>
      <c r="W549">
        <v>3.3253170447666666E-2</v>
      </c>
      <c r="X549">
        <v>3.8411060634584047</v>
      </c>
      <c r="Y549">
        <v>5.7928850376286887</v>
      </c>
      <c r="Z549">
        <v>17.813228005295592</v>
      </c>
      <c r="AA549">
        <v>92.16926436555373</v>
      </c>
      <c r="AB549">
        <v>15.84288254593927</v>
      </c>
      <c r="AC549">
        <v>2.8588189240408917</v>
      </c>
      <c r="AD549">
        <v>0</v>
      </c>
      <c r="AE549">
        <v>138.35143811236424</v>
      </c>
    </row>
    <row r="550" spans="1:31" x14ac:dyDescent="0.25">
      <c r="A550">
        <v>2222019</v>
      </c>
      <c r="B550">
        <v>1</v>
      </c>
      <c r="C550" t="s">
        <v>80</v>
      </c>
      <c r="D550" t="s">
        <v>110</v>
      </c>
      <c r="E550" t="s">
        <v>151</v>
      </c>
      <c r="F550" t="s">
        <v>1823</v>
      </c>
      <c r="G550" t="s">
        <v>213</v>
      </c>
      <c r="H550" t="s">
        <v>135</v>
      </c>
      <c r="I550" t="s">
        <v>136</v>
      </c>
      <c r="J550" t="s">
        <v>137</v>
      </c>
      <c r="K550" t="s">
        <v>138</v>
      </c>
      <c r="L550" t="s">
        <v>1824</v>
      </c>
      <c r="M550" t="s">
        <v>1825</v>
      </c>
      <c r="N550">
        <v>1.588055555</v>
      </c>
      <c r="O550">
        <v>0</v>
      </c>
      <c r="P550">
        <v>266</v>
      </c>
      <c r="Q550">
        <v>0</v>
      </c>
      <c r="R550">
        <v>0</v>
      </c>
      <c r="S550">
        <v>0</v>
      </c>
      <c r="T550">
        <v>60</v>
      </c>
      <c r="U550">
        <v>0</v>
      </c>
      <c r="V550">
        <v>0</v>
      </c>
      <c r="W550">
        <v>0</v>
      </c>
      <c r="X550">
        <v>177.07910044159263</v>
      </c>
      <c r="Y550">
        <v>0</v>
      </c>
      <c r="Z550">
        <v>0</v>
      </c>
      <c r="AA550">
        <v>0</v>
      </c>
      <c r="AB550">
        <v>113.76138418633842</v>
      </c>
      <c r="AC550">
        <v>0</v>
      </c>
      <c r="AD550">
        <v>0</v>
      </c>
      <c r="AE550">
        <v>290.84048462793106</v>
      </c>
    </row>
    <row r="551" spans="1:31" x14ac:dyDescent="0.25">
      <c r="A551">
        <v>2220224</v>
      </c>
      <c r="B551">
        <v>1</v>
      </c>
      <c r="C551" t="s">
        <v>81</v>
      </c>
      <c r="D551" t="s">
        <v>127</v>
      </c>
      <c r="E551" t="s">
        <v>198</v>
      </c>
      <c r="F551" t="s">
        <v>1826</v>
      </c>
      <c r="G551" t="s">
        <v>143</v>
      </c>
      <c r="H551" t="s">
        <v>144</v>
      </c>
      <c r="I551" t="s">
        <v>136</v>
      </c>
      <c r="J551" t="s">
        <v>137</v>
      </c>
      <c r="K551" t="s">
        <v>138</v>
      </c>
      <c r="L551" t="s">
        <v>1827</v>
      </c>
      <c r="M551" t="s">
        <v>1828</v>
      </c>
      <c r="N551">
        <v>1.156666666</v>
      </c>
      <c r="O551">
        <v>0</v>
      </c>
      <c r="P551">
        <v>361</v>
      </c>
      <c r="Q551">
        <v>0</v>
      </c>
      <c r="R551">
        <v>22</v>
      </c>
      <c r="S551">
        <v>0</v>
      </c>
      <c r="T551">
        <v>44</v>
      </c>
      <c r="U551">
        <v>0</v>
      </c>
      <c r="V551">
        <v>0</v>
      </c>
      <c r="W551">
        <v>0</v>
      </c>
      <c r="X551">
        <v>69.805756143381046</v>
      </c>
      <c r="Y551">
        <v>0</v>
      </c>
      <c r="Z551">
        <v>6.1099005676212821</v>
      </c>
      <c r="AA551">
        <v>0</v>
      </c>
      <c r="AB551">
        <v>14.490803325682144</v>
      </c>
      <c r="AC551">
        <v>0</v>
      </c>
      <c r="AD551">
        <v>0</v>
      </c>
      <c r="AE551">
        <v>90.406460036684479</v>
      </c>
    </row>
    <row r="552" spans="1:31" x14ac:dyDescent="0.25">
      <c r="A552">
        <v>2222288</v>
      </c>
      <c r="B552">
        <v>1</v>
      </c>
      <c r="C552" t="s">
        <v>80</v>
      </c>
      <c r="D552" t="s">
        <v>100</v>
      </c>
      <c r="E552" t="s">
        <v>151</v>
      </c>
      <c r="F552" t="s">
        <v>1829</v>
      </c>
      <c r="G552" t="s">
        <v>153</v>
      </c>
      <c r="H552" t="s">
        <v>135</v>
      </c>
      <c r="I552" t="s">
        <v>136</v>
      </c>
      <c r="J552" t="s">
        <v>137</v>
      </c>
      <c r="K552" t="s">
        <v>138</v>
      </c>
      <c r="L552" t="s">
        <v>1830</v>
      </c>
      <c r="M552" t="s">
        <v>1831</v>
      </c>
      <c r="N552">
        <v>1.5772222220000001</v>
      </c>
      <c r="O552">
        <v>0</v>
      </c>
      <c r="P552">
        <v>157</v>
      </c>
      <c r="Q552">
        <v>0</v>
      </c>
      <c r="R552">
        <v>2</v>
      </c>
      <c r="S552">
        <v>0</v>
      </c>
      <c r="T552">
        <v>7</v>
      </c>
      <c r="U552">
        <v>0</v>
      </c>
      <c r="V552">
        <v>0</v>
      </c>
      <c r="W552">
        <v>0</v>
      </c>
      <c r="X552">
        <v>63.349912838829752</v>
      </c>
      <c r="Y552">
        <v>0</v>
      </c>
      <c r="Z552">
        <v>0.20614996714547668</v>
      </c>
      <c r="AA552">
        <v>0</v>
      </c>
      <c r="AB552">
        <v>3.9657460190758909</v>
      </c>
      <c r="AC552">
        <v>0</v>
      </c>
      <c r="AD552">
        <v>0</v>
      </c>
      <c r="AE552">
        <v>67.521808825051124</v>
      </c>
    </row>
    <row r="553" spans="1:31" x14ac:dyDescent="0.25">
      <c r="A553">
        <v>2214957</v>
      </c>
      <c r="B553">
        <v>1</v>
      </c>
      <c r="C553" t="s">
        <v>80</v>
      </c>
      <c r="D553" t="s">
        <v>96</v>
      </c>
      <c r="E553" t="s">
        <v>132</v>
      </c>
      <c r="F553" t="s">
        <v>1832</v>
      </c>
      <c r="G553" t="s">
        <v>192</v>
      </c>
      <c r="H553" t="s">
        <v>135</v>
      </c>
      <c r="I553" t="s">
        <v>136</v>
      </c>
      <c r="J553" t="s">
        <v>137</v>
      </c>
      <c r="K553" t="s">
        <v>138</v>
      </c>
      <c r="L553" t="s">
        <v>1833</v>
      </c>
      <c r="M553" t="s">
        <v>1834</v>
      </c>
      <c r="N553">
        <v>2.9022222219999998</v>
      </c>
      <c r="O553">
        <v>0</v>
      </c>
      <c r="P553">
        <v>46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38.701660815408935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38.701660815408935</v>
      </c>
    </row>
    <row r="554" spans="1:31" x14ac:dyDescent="0.25">
      <c r="A554">
        <v>2224867</v>
      </c>
      <c r="B554">
        <v>1</v>
      </c>
      <c r="C554" t="s">
        <v>80</v>
      </c>
      <c r="D554" t="s">
        <v>93</v>
      </c>
      <c r="E554" t="s">
        <v>156</v>
      </c>
      <c r="F554" t="s">
        <v>1835</v>
      </c>
      <c r="G554" t="s">
        <v>161</v>
      </c>
      <c r="H554" t="s">
        <v>135</v>
      </c>
      <c r="I554" t="s">
        <v>136</v>
      </c>
      <c r="J554" t="s">
        <v>137</v>
      </c>
      <c r="K554" t="s">
        <v>138</v>
      </c>
      <c r="L554" t="s">
        <v>1836</v>
      </c>
      <c r="M554" t="s">
        <v>1837</v>
      </c>
      <c r="N554">
        <v>0.83666666599999995</v>
      </c>
      <c r="O554">
        <v>0</v>
      </c>
      <c r="P554">
        <v>1</v>
      </c>
      <c r="Q554">
        <v>0</v>
      </c>
      <c r="R554">
        <v>1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0.15819398203349999</v>
      </c>
      <c r="Y554">
        <v>0</v>
      </c>
      <c r="Z554">
        <v>4.0313708032600004E-3</v>
      </c>
      <c r="AA554">
        <v>0</v>
      </c>
      <c r="AB554">
        <v>0</v>
      </c>
      <c r="AC554">
        <v>0</v>
      </c>
      <c r="AD554">
        <v>0</v>
      </c>
      <c r="AE554">
        <v>0.16222535283675998</v>
      </c>
    </row>
    <row r="555" spans="1:31" x14ac:dyDescent="0.25">
      <c r="A555">
        <v>2220124</v>
      </c>
      <c r="B555">
        <v>1</v>
      </c>
      <c r="C555" t="s">
        <v>80</v>
      </c>
      <c r="D555" t="s">
        <v>96</v>
      </c>
      <c r="E555" t="s">
        <v>156</v>
      </c>
      <c r="F555" t="s">
        <v>1838</v>
      </c>
      <c r="G555" t="s">
        <v>161</v>
      </c>
      <c r="H555" t="s">
        <v>135</v>
      </c>
      <c r="I555" t="s">
        <v>136</v>
      </c>
      <c r="J555" t="s">
        <v>137</v>
      </c>
      <c r="K555" t="s">
        <v>138</v>
      </c>
      <c r="L555" t="s">
        <v>1839</v>
      </c>
      <c r="M555" t="s">
        <v>1840</v>
      </c>
      <c r="N555">
        <v>3.8311111109999998</v>
      </c>
      <c r="O555">
        <v>0</v>
      </c>
      <c r="P555">
        <v>7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14.51886383816403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14.51886383816403</v>
      </c>
    </row>
    <row r="556" spans="1:31" x14ac:dyDescent="0.25">
      <c r="A556">
        <v>2213606</v>
      </c>
      <c r="B556">
        <v>1</v>
      </c>
      <c r="C556" t="s">
        <v>80</v>
      </c>
      <c r="D556" t="s">
        <v>92</v>
      </c>
      <c r="E556" t="s">
        <v>156</v>
      </c>
      <c r="F556" t="s">
        <v>1841</v>
      </c>
      <c r="G556" t="s">
        <v>172</v>
      </c>
      <c r="H556" t="s">
        <v>135</v>
      </c>
      <c r="I556" t="s">
        <v>136</v>
      </c>
      <c r="J556" t="s">
        <v>137</v>
      </c>
      <c r="K556" t="s">
        <v>138</v>
      </c>
      <c r="L556" t="s">
        <v>1842</v>
      </c>
      <c r="M556" t="s">
        <v>1843</v>
      </c>
      <c r="N556">
        <v>1.0761111109999999</v>
      </c>
      <c r="O556">
        <v>0</v>
      </c>
      <c r="P556">
        <v>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0.10516464758646001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0.10516464758646001</v>
      </c>
    </row>
    <row r="557" spans="1:31" x14ac:dyDescent="0.25">
      <c r="A557">
        <v>2226049</v>
      </c>
      <c r="B557">
        <v>1</v>
      </c>
      <c r="C557" t="s">
        <v>80</v>
      </c>
      <c r="D557" t="s">
        <v>96</v>
      </c>
      <c r="E557" t="s">
        <v>151</v>
      </c>
      <c r="F557" t="s">
        <v>1844</v>
      </c>
      <c r="G557" t="s">
        <v>192</v>
      </c>
      <c r="H557" t="s">
        <v>135</v>
      </c>
      <c r="I557" t="s">
        <v>136</v>
      </c>
      <c r="J557" t="s">
        <v>137</v>
      </c>
      <c r="K557" t="s">
        <v>138</v>
      </c>
      <c r="L557" t="s">
        <v>1845</v>
      </c>
      <c r="M557" t="s">
        <v>1846</v>
      </c>
      <c r="N557">
        <v>3.122777777</v>
      </c>
      <c r="O557">
        <v>0</v>
      </c>
      <c r="P557">
        <v>21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55.984300582804785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55.984300582804785</v>
      </c>
    </row>
    <row r="558" spans="1:31" x14ac:dyDescent="0.25">
      <c r="A558">
        <v>2213483</v>
      </c>
      <c r="B558">
        <v>1</v>
      </c>
      <c r="C558" t="s">
        <v>80</v>
      </c>
      <c r="D558" t="s">
        <v>105</v>
      </c>
      <c r="E558" t="s">
        <v>156</v>
      </c>
      <c r="F558" t="s">
        <v>1847</v>
      </c>
      <c r="G558" t="s">
        <v>165</v>
      </c>
      <c r="H558" t="s">
        <v>135</v>
      </c>
      <c r="I558" t="s">
        <v>136</v>
      </c>
      <c r="J558" t="s">
        <v>137</v>
      </c>
      <c r="K558" t="s">
        <v>138</v>
      </c>
      <c r="L558" t="s">
        <v>1848</v>
      </c>
      <c r="M558" t="s">
        <v>1849</v>
      </c>
      <c r="N558">
        <v>0.36861111099999999</v>
      </c>
      <c r="O558">
        <v>0</v>
      </c>
      <c r="P558">
        <v>16</v>
      </c>
      <c r="Q558">
        <v>0</v>
      </c>
      <c r="R558">
        <v>0</v>
      </c>
      <c r="S558">
        <v>0</v>
      </c>
      <c r="T558">
        <v>4</v>
      </c>
      <c r="U558">
        <v>0</v>
      </c>
      <c r="V558">
        <v>0</v>
      </c>
      <c r="W558">
        <v>0</v>
      </c>
      <c r="X558">
        <v>1.6511945858734285</v>
      </c>
      <c r="Y558">
        <v>0</v>
      </c>
      <c r="Z558">
        <v>0</v>
      </c>
      <c r="AA558">
        <v>0</v>
      </c>
      <c r="AB558">
        <v>4.5345873991852775E-2</v>
      </c>
      <c r="AC558">
        <v>0</v>
      </c>
      <c r="AD558">
        <v>0</v>
      </c>
      <c r="AE558">
        <v>1.6965404598652813</v>
      </c>
    </row>
    <row r="559" spans="1:31" x14ac:dyDescent="0.25">
      <c r="A559">
        <v>2224844</v>
      </c>
      <c r="B559">
        <v>1</v>
      </c>
      <c r="C559" t="s">
        <v>80</v>
      </c>
      <c r="D559" t="s">
        <v>95</v>
      </c>
      <c r="E559" t="s">
        <v>251</v>
      </c>
      <c r="F559" t="s">
        <v>1850</v>
      </c>
      <c r="G559" t="s">
        <v>1851</v>
      </c>
      <c r="H559" t="s">
        <v>1391</v>
      </c>
      <c r="I559" t="s">
        <v>136</v>
      </c>
      <c r="J559" t="s">
        <v>137</v>
      </c>
      <c r="K559" t="s">
        <v>234</v>
      </c>
      <c r="L559" t="s">
        <v>1852</v>
      </c>
      <c r="M559" t="s">
        <v>1853</v>
      </c>
      <c r="N559">
        <v>1.8882166659999999</v>
      </c>
      <c r="O559">
        <v>0</v>
      </c>
      <c r="P559">
        <v>0</v>
      </c>
      <c r="Q559">
        <v>0</v>
      </c>
      <c r="R559">
        <v>0</v>
      </c>
      <c r="S559">
        <v>6</v>
      </c>
      <c r="T559">
        <v>0</v>
      </c>
      <c r="U559">
        <v>6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150.9008055869177</v>
      </c>
      <c r="AB559">
        <v>0</v>
      </c>
      <c r="AC559">
        <v>4891.6037571159459</v>
      </c>
      <c r="AD559">
        <v>0</v>
      </c>
      <c r="AE559">
        <v>5042.504562702864</v>
      </c>
    </row>
    <row r="560" spans="1:31" x14ac:dyDescent="0.25">
      <c r="A560">
        <v>2224246</v>
      </c>
      <c r="B560">
        <v>1</v>
      </c>
      <c r="C560" t="s">
        <v>80</v>
      </c>
      <c r="D560" t="s">
        <v>94</v>
      </c>
      <c r="E560" t="s">
        <v>198</v>
      </c>
      <c r="F560" t="s">
        <v>1854</v>
      </c>
      <c r="G560" t="s">
        <v>143</v>
      </c>
      <c r="H560" t="s">
        <v>144</v>
      </c>
      <c r="I560" t="s">
        <v>136</v>
      </c>
      <c r="J560" t="s">
        <v>137</v>
      </c>
      <c r="K560" t="s">
        <v>138</v>
      </c>
      <c r="L560" t="s">
        <v>1855</v>
      </c>
      <c r="M560" t="s">
        <v>1856</v>
      </c>
      <c r="N560">
        <v>3.6697222219999999</v>
      </c>
      <c r="O560">
        <v>1</v>
      </c>
      <c r="P560">
        <v>351</v>
      </c>
      <c r="Q560">
        <v>10</v>
      </c>
      <c r="R560">
        <v>165</v>
      </c>
      <c r="S560">
        <v>9</v>
      </c>
      <c r="T560">
        <v>49</v>
      </c>
      <c r="U560">
        <v>3</v>
      </c>
      <c r="V560">
        <v>0</v>
      </c>
      <c r="W560">
        <v>4.7405134195316521</v>
      </c>
      <c r="X560">
        <v>162.15179120119717</v>
      </c>
      <c r="Y560">
        <v>15.108405266087974</v>
      </c>
      <c r="Z560">
        <v>377.77256543273853</v>
      </c>
      <c r="AA560">
        <v>49.709570424566174</v>
      </c>
      <c r="AB560">
        <v>94.590547466063128</v>
      </c>
      <c r="AC560">
        <v>1242.9993291569849</v>
      </c>
      <c r="AD560">
        <v>0</v>
      </c>
      <c r="AE560">
        <v>1947.0727223671695</v>
      </c>
    </row>
    <row r="561" spans="1:31" x14ac:dyDescent="0.25">
      <c r="A561">
        <v>2221827</v>
      </c>
      <c r="B561">
        <v>1</v>
      </c>
      <c r="C561" t="s">
        <v>80</v>
      </c>
      <c r="D561" t="s">
        <v>102</v>
      </c>
      <c r="E561" t="s">
        <v>141</v>
      </c>
      <c r="F561" t="s">
        <v>1857</v>
      </c>
      <c r="G561" t="s">
        <v>349</v>
      </c>
      <c r="H561" t="s">
        <v>144</v>
      </c>
      <c r="I561" t="s">
        <v>136</v>
      </c>
      <c r="J561" t="s">
        <v>137</v>
      </c>
      <c r="K561" t="s">
        <v>138</v>
      </c>
      <c r="L561" t="s">
        <v>1858</v>
      </c>
      <c r="M561" t="s">
        <v>1859</v>
      </c>
      <c r="N561">
        <v>1.6427777770000001</v>
      </c>
      <c r="O561">
        <v>0</v>
      </c>
      <c r="P561">
        <v>103</v>
      </c>
      <c r="Q561">
        <v>0</v>
      </c>
      <c r="R561">
        <v>27</v>
      </c>
      <c r="S561">
        <v>0</v>
      </c>
      <c r="T561">
        <v>13</v>
      </c>
      <c r="U561">
        <v>0</v>
      </c>
      <c r="V561">
        <v>0</v>
      </c>
      <c r="W561">
        <v>0</v>
      </c>
      <c r="X561">
        <v>29.948419935434057</v>
      </c>
      <c r="Y561">
        <v>0</v>
      </c>
      <c r="Z561">
        <v>9.7905435381648953</v>
      </c>
      <c r="AA561">
        <v>0</v>
      </c>
      <c r="AB561">
        <v>15.620485463558319</v>
      </c>
      <c r="AC561">
        <v>0</v>
      </c>
      <c r="AD561">
        <v>0</v>
      </c>
      <c r="AE561">
        <v>55.359448937157268</v>
      </c>
    </row>
    <row r="562" spans="1:31" x14ac:dyDescent="0.25">
      <c r="A562">
        <v>2214167</v>
      </c>
      <c r="B562">
        <v>1</v>
      </c>
      <c r="C562" t="s">
        <v>80</v>
      </c>
      <c r="D562" t="s">
        <v>110</v>
      </c>
      <c r="E562" t="s">
        <v>225</v>
      </c>
      <c r="F562" t="s">
        <v>1860</v>
      </c>
      <c r="G562" t="s">
        <v>600</v>
      </c>
      <c r="H562" t="s">
        <v>135</v>
      </c>
      <c r="I562" t="s">
        <v>136</v>
      </c>
      <c r="J562" t="s">
        <v>137</v>
      </c>
      <c r="K562" t="s">
        <v>138</v>
      </c>
      <c r="L562" t="s">
        <v>1861</v>
      </c>
      <c r="M562" t="s">
        <v>1862</v>
      </c>
      <c r="N562">
        <v>3.0125000000000002</v>
      </c>
      <c r="O562">
        <v>0</v>
      </c>
      <c r="P562">
        <v>25</v>
      </c>
      <c r="Q562">
        <v>0</v>
      </c>
      <c r="R562">
        <v>0</v>
      </c>
      <c r="S562">
        <v>0</v>
      </c>
      <c r="T562">
        <v>9</v>
      </c>
      <c r="U562">
        <v>0</v>
      </c>
      <c r="V562">
        <v>1</v>
      </c>
      <c r="W562">
        <v>0</v>
      </c>
      <c r="X562">
        <v>17.848007329284478</v>
      </c>
      <c r="Y562">
        <v>0</v>
      </c>
      <c r="Z562">
        <v>0</v>
      </c>
      <c r="AA562">
        <v>0</v>
      </c>
      <c r="AB562">
        <v>46.767379606998453</v>
      </c>
      <c r="AC562">
        <v>0</v>
      </c>
      <c r="AD562">
        <v>68.231333252458299</v>
      </c>
      <c r="AE562">
        <v>132.84672018874124</v>
      </c>
    </row>
    <row r="563" spans="1:31" x14ac:dyDescent="0.25">
      <c r="A563">
        <v>2224744</v>
      </c>
      <c r="B563">
        <v>1</v>
      </c>
      <c r="C563" t="s">
        <v>80</v>
      </c>
      <c r="D563" t="s">
        <v>93</v>
      </c>
      <c r="E563" t="s">
        <v>132</v>
      </c>
      <c r="F563" t="s">
        <v>1863</v>
      </c>
      <c r="G563" t="s">
        <v>233</v>
      </c>
      <c r="H563" t="s">
        <v>135</v>
      </c>
      <c r="I563" t="s">
        <v>136</v>
      </c>
      <c r="J563" t="s">
        <v>137</v>
      </c>
      <c r="K563" t="s">
        <v>234</v>
      </c>
      <c r="L563" t="s">
        <v>1864</v>
      </c>
      <c r="M563" t="s">
        <v>1865</v>
      </c>
      <c r="N563">
        <v>7.6638888879999998</v>
      </c>
      <c r="O563">
        <v>0</v>
      </c>
      <c r="P563">
        <v>1</v>
      </c>
      <c r="Q563">
        <v>0</v>
      </c>
      <c r="R563">
        <v>0</v>
      </c>
      <c r="S563">
        <v>0</v>
      </c>
      <c r="T563">
        <v>132</v>
      </c>
      <c r="U563">
        <v>0</v>
      </c>
      <c r="V563">
        <v>3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348.75756699083638</v>
      </c>
      <c r="AC563">
        <v>0</v>
      </c>
      <c r="AD563">
        <v>346.56222225174423</v>
      </c>
      <c r="AE563">
        <v>695.31978924258055</v>
      </c>
    </row>
    <row r="564" spans="1:31" x14ac:dyDescent="0.25">
      <c r="A564">
        <v>2217997</v>
      </c>
      <c r="B564">
        <v>1</v>
      </c>
      <c r="C564" t="s">
        <v>80</v>
      </c>
      <c r="D564" t="s">
        <v>97</v>
      </c>
      <c r="E564" t="s">
        <v>156</v>
      </c>
      <c r="F564" t="s">
        <v>1866</v>
      </c>
      <c r="G564" t="s">
        <v>172</v>
      </c>
      <c r="H564" t="s">
        <v>135</v>
      </c>
      <c r="I564" t="s">
        <v>136</v>
      </c>
      <c r="J564" t="s">
        <v>137</v>
      </c>
      <c r="K564" t="s">
        <v>138</v>
      </c>
      <c r="L564" t="s">
        <v>1867</v>
      </c>
      <c r="M564" t="s">
        <v>1868</v>
      </c>
      <c r="N564">
        <v>2.54</v>
      </c>
      <c r="O564">
        <v>0</v>
      </c>
      <c r="P564">
        <v>3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7.5355906750957802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7.5355906750957802</v>
      </c>
    </row>
    <row r="565" spans="1:31" x14ac:dyDescent="0.25">
      <c r="A565">
        <v>2220937</v>
      </c>
      <c r="B565">
        <v>1</v>
      </c>
      <c r="C565" t="s">
        <v>80</v>
      </c>
      <c r="D565" t="s">
        <v>83</v>
      </c>
      <c r="E565" t="s">
        <v>156</v>
      </c>
      <c r="F565" t="s">
        <v>1869</v>
      </c>
      <c r="G565" t="s">
        <v>134</v>
      </c>
      <c r="H565" t="s">
        <v>135</v>
      </c>
      <c r="I565" t="s">
        <v>136</v>
      </c>
      <c r="J565" t="s">
        <v>137</v>
      </c>
      <c r="K565" t="s">
        <v>138</v>
      </c>
      <c r="L565" t="s">
        <v>1870</v>
      </c>
      <c r="M565" t="s">
        <v>1871</v>
      </c>
      <c r="N565">
        <v>1.624166666</v>
      </c>
      <c r="O565">
        <v>0</v>
      </c>
      <c r="P565">
        <v>2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1.9058145605861407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1.9058145605861407</v>
      </c>
    </row>
    <row r="566" spans="1:31" x14ac:dyDescent="0.25">
      <c r="A566">
        <v>2225136</v>
      </c>
      <c r="B566">
        <v>1</v>
      </c>
      <c r="C566" t="s">
        <v>81</v>
      </c>
      <c r="D566" t="s">
        <v>123</v>
      </c>
      <c r="E566" t="s">
        <v>151</v>
      </c>
      <c r="F566" t="s">
        <v>1872</v>
      </c>
      <c r="G566" t="s">
        <v>213</v>
      </c>
      <c r="H566" t="s">
        <v>135</v>
      </c>
      <c r="I566" t="s">
        <v>136</v>
      </c>
      <c r="J566" t="s">
        <v>137</v>
      </c>
      <c r="K566" t="s">
        <v>138</v>
      </c>
      <c r="L566" t="s">
        <v>1873</v>
      </c>
      <c r="M566" t="s">
        <v>1874</v>
      </c>
      <c r="N566">
        <v>0.91583333300000003</v>
      </c>
      <c r="O566">
        <v>0</v>
      </c>
      <c r="P566">
        <v>168</v>
      </c>
      <c r="Q566">
        <v>0</v>
      </c>
      <c r="R566">
        <v>0</v>
      </c>
      <c r="S566">
        <v>0</v>
      </c>
      <c r="T566">
        <v>4</v>
      </c>
      <c r="U566">
        <v>0</v>
      </c>
      <c r="V566">
        <v>0</v>
      </c>
      <c r="W566">
        <v>0</v>
      </c>
      <c r="X566">
        <v>42.227472332488119</v>
      </c>
      <c r="Y566">
        <v>0</v>
      </c>
      <c r="Z566">
        <v>0</v>
      </c>
      <c r="AA566">
        <v>0</v>
      </c>
      <c r="AB566">
        <v>1.0901351207308334</v>
      </c>
      <c r="AC566">
        <v>0</v>
      </c>
      <c r="AD566">
        <v>0</v>
      </c>
      <c r="AE566">
        <v>43.317607453218955</v>
      </c>
    </row>
    <row r="567" spans="1:31" x14ac:dyDescent="0.25">
      <c r="A567">
        <v>2228468</v>
      </c>
      <c r="B567">
        <v>1</v>
      </c>
      <c r="C567" t="s">
        <v>80</v>
      </c>
      <c r="D567" t="s">
        <v>96</v>
      </c>
      <c r="E567" t="s">
        <v>156</v>
      </c>
      <c r="F567" t="s">
        <v>1875</v>
      </c>
      <c r="G567" t="s">
        <v>165</v>
      </c>
      <c r="H567" t="s">
        <v>135</v>
      </c>
      <c r="I567" t="s">
        <v>136</v>
      </c>
      <c r="J567" t="s">
        <v>137</v>
      </c>
      <c r="K567" t="s">
        <v>138</v>
      </c>
      <c r="L567" t="s">
        <v>1876</v>
      </c>
      <c r="M567" t="s">
        <v>1877</v>
      </c>
      <c r="N567">
        <v>1.0136111109999999</v>
      </c>
      <c r="O567">
        <v>0</v>
      </c>
      <c r="P567">
        <v>5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2.3473529832132272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2.3473529832132272</v>
      </c>
    </row>
    <row r="568" spans="1:31" x14ac:dyDescent="0.25">
      <c r="A568">
        <v>2213775</v>
      </c>
      <c r="B568">
        <v>1</v>
      </c>
      <c r="C568" t="s">
        <v>80</v>
      </c>
      <c r="D568" t="s">
        <v>90</v>
      </c>
      <c r="E568" t="s">
        <v>156</v>
      </c>
      <c r="F568" t="s">
        <v>1878</v>
      </c>
      <c r="G568" t="s">
        <v>165</v>
      </c>
      <c r="H568" t="s">
        <v>135</v>
      </c>
      <c r="I568" t="s">
        <v>136</v>
      </c>
      <c r="J568" t="s">
        <v>137</v>
      </c>
      <c r="K568" t="s">
        <v>138</v>
      </c>
      <c r="L568" t="s">
        <v>1879</v>
      </c>
      <c r="M568" t="s">
        <v>1880</v>
      </c>
      <c r="N568">
        <v>7.8233333329999999</v>
      </c>
      <c r="O568">
        <v>0</v>
      </c>
      <c r="P568">
        <v>5</v>
      </c>
      <c r="Q568">
        <v>0</v>
      </c>
      <c r="R568">
        <v>0</v>
      </c>
      <c r="S568">
        <v>0</v>
      </c>
      <c r="T568">
        <v>1</v>
      </c>
      <c r="U568">
        <v>0</v>
      </c>
      <c r="V568">
        <v>0</v>
      </c>
      <c r="W568">
        <v>0</v>
      </c>
      <c r="X568">
        <v>8.13945155669394</v>
      </c>
      <c r="Y568">
        <v>0</v>
      </c>
      <c r="Z568">
        <v>0</v>
      </c>
      <c r="AA568">
        <v>0</v>
      </c>
      <c r="AB568">
        <v>27.715595303274451</v>
      </c>
      <c r="AC568">
        <v>0</v>
      </c>
      <c r="AD568">
        <v>0</v>
      </c>
      <c r="AE568">
        <v>35.85504685996839</v>
      </c>
    </row>
    <row r="569" spans="1:31" x14ac:dyDescent="0.25">
      <c r="A569">
        <v>2217107</v>
      </c>
      <c r="B569">
        <v>1</v>
      </c>
      <c r="C569" t="s">
        <v>81</v>
      </c>
      <c r="D569" t="s">
        <v>123</v>
      </c>
      <c r="E569" t="s">
        <v>156</v>
      </c>
      <c r="F569" t="s">
        <v>1881</v>
      </c>
      <c r="G569" t="s">
        <v>161</v>
      </c>
      <c r="H569" t="s">
        <v>135</v>
      </c>
      <c r="I569" t="s">
        <v>136</v>
      </c>
      <c r="J569" t="s">
        <v>137</v>
      </c>
      <c r="K569" t="s">
        <v>138</v>
      </c>
      <c r="L569" t="s">
        <v>1882</v>
      </c>
      <c r="M569" t="s">
        <v>1883</v>
      </c>
      <c r="N569">
        <v>0.90333333299999996</v>
      </c>
      <c r="O569">
        <v>0</v>
      </c>
      <c r="P569">
        <v>2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0.34741153728085333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0.34741153728085333</v>
      </c>
    </row>
    <row r="570" spans="1:31" x14ac:dyDescent="0.25">
      <c r="A570">
        <v>2224638</v>
      </c>
      <c r="B570">
        <v>1</v>
      </c>
      <c r="C570" t="s">
        <v>81</v>
      </c>
      <c r="D570" t="s">
        <v>123</v>
      </c>
      <c r="E570" t="s">
        <v>147</v>
      </c>
      <c r="F570" t="s">
        <v>1884</v>
      </c>
      <c r="G570" t="s">
        <v>143</v>
      </c>
      <c r="H570" t="s">
        <v>144</v>
      </c>
      <c r="I570" t="s">
        <v>136</v>
      </c>
      <c r="J570" t="s">
        <v>137</v>
      </c>
      <c r="K570" t="s">
        <v>138</v>
      </c>
      <c r="L570" t="s">
        <v>1885</v>
      </c>
      <c r="M570" t="s">
        <v>1886</v>
      </c>
      <c r="N570">
        <v>0.95722222199999996</v>
      </c>
      <c r="O570">
        <v>0</v>
      </c>
      <c r="P570">
        <v>1307</v>
      </c>
      <c r="Q570">
        <v>32</v>
      </c>
      <c r="R570">
        <v>246</v>
      </c>
      <c r="S570">
        <v>8</v>
      </c>
      <c r="T570">
        <v>158</v>
      </c>
      <c r="U570">
        <v>0</v>
      </c>
      <c r="V570">
        <v>1</v>
      </c>
      <c r="W570">
        <v>0</v>
      </c>
      <c r="X570">
        <v>141.0877837671415</v>
      </c>
      <c r="Y570">
        <v>3.1290022478951127</v>
      </c>
      <c r="Z570">
        <v>47.327096420277798</v>
      </c>
      <c r="AA570">
        <v>9.4229650888963317</v>
      </c>
      <c r="AB570">
        <v>44.257603134108983</v>
      </c>
      <c r="AC570">
        <v>0</v>
      </c>
      <c r="AD570">
        <v>7.2550748579315011E-2</v>
      </c>
      <c r="AE570">
        <v>245.29700140689903</v>
      </c>
    </row>
    <row r="571" spans="1:31" x14ac:dyDescent="0.25">
      <c r="A571">
        <v>2213277</v>
      </c>
      <c r="B571">
        <v>1</v>
      </c>
      <c r="C571" t="s">
        <v>80</v>
      </c>
      <c r="D571" t="s">
        <v>103</v>
      </c>
      <c r="E571" t="s">
        <v>156</v>
      </c>
      <c r="F571" t="s">
        <v>1887</v>
      </c>
      <c r="G571" t="s">
        <v>161</v>
      </c>
      <c r="H571" t="s">
        <v>135</v>
      </c>
      <c r="I571" t="s">
        <v>136</v>
      </c>
      <c r="J571" t="s">
        <v>137</v>
      </c>
      <c r="K571" t="s">
        <v>138</v>
      </c>
      <c r="L571" t="s">
        <v>1888</v>
      </c>
      <c r="M571" t="s">
        <v>1889</v>
      </c>
      <c r="N571">
        <v>1.3472222220000001</v>
      </c>
      <c r="O571">
        <v>0</v>
      </c>
      <c r="P571">
        <v>1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0.31927368493219499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0.31927368493219499</v>
      </c>
    </row>
    <row r="572" spans="1:31" x14ac:dyDescent="0.25">
      <c r="A572">
        <v>2213314</v>
      </c>
      <c r="B572">
        <v>1</v>
      </c>
      <c r="C572" t="s">
        <v>81</v>
      </c>
      <c r="D572" t="s">
        <v>112</v>
      </c>
      <c r="E572" t="s">
        <v>156</v>
      </c>
      <c r="F572" t="s">
        <v>1890</v>
      </c>
      <c r="G572" t="s">
        <v>161</v>
      </c>
      <c r="H572" t="s">
        <v>135</v>
      </c>
      <c r="I572" t="s">
        <v>136</v>
      </c>
      <c r="J572" t="s">
        <v>137</v>
      </c>
      <c r="K572" t="s">
        <v>138</v>
      </c>
      <c r="L572" t="s">
        <v>1891</v>
      </c>
      <c r="M572" t="s">
        <v>1892</v>
      </c>
      <c r="N572">
        <v>1.563055555</v>
      </c>
      <c r="O572">
        <v>0</v>
      </c>
      <c r="P572">
        <v>0</v>
      </c>
      <c r="Q572">
        <v>0</v>
      </c>
      <c r="R572">
        <v>6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1.9063725119688306</v>
      </c>
      <c r="AA572">
        <v>0</v>
      </c>
      <c r="AB572">
        <v>0</v>
      </c>
      <c r="AC572">
        <v>0</v>
      </c>
      <c r="AD572">
        <v>0</v>
      </c>
      <c r="AE572">
        <v>1.9063725119688306</v>
      </c>
    </row>
    <row r="573" spans="1:31" x14ac:dyDescent="0.25">
      <c r="A573">
        <v>2216623</v>
      </c>
      <c r="B573">
        <v>1</v>
      </c>
      <c r="C573" t="s">
        <v>80</v>
      </c>
      <c r="D573" t="s">
        <v>88</v>
      </c>
      <c r="E573" t="s">
        <v>156</v>
      </c>
      <c r="F573" t="s">
        <v>1893</v>
      </c>
      <c r="G573" t="s">
        <v>165</v>
      </c>
      <c r="H573" t="s">
        <v>135</v>
      </c>
      <c r="I573" t="s">
        <v>136</v>
      </c>
      <c r="J573" t="s">
        <v>137</v>
      </c>
      <c r="K573" t="s">
        <v>138</v>
      </c>
      <c r="L573" t="s">
        <v>1894</v>
      </c>
      <c r="M573" t="s">
        <v>1895</v>
      </c>
      <c r="N573">
        <v>2.335555555</v>
      </c>
      <c r="O573">
        <v>0</v>
      </c>
      <c r="P573">
        <v>12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6.5355074251469327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6.5355074251469327</v>
      </c>
    </row>
    <row r="574" spans="1:31" x14ac:dyDescent="0.25">
      <c r="A574">
        <v>2218873</v>
      </c>
      <c r="B574">
        <v>1</v>
      </c>
      <c r="C574" t="s">
        <v>81</v>
      </c>
      <c r="D574" t="s">
        <v>118</v>
      </c>
      <c r="E574" t="s">
        <v>156</v>
      </c>
      <c r="F574" t="s">
        <v>1896</v>
      </c>
      <c r="G574" t="s">
        <v>161</v>
      </c>
      <c r="H574" t="s">
        <v>135</v>
      </c>
      <c r="I574" t="s">
        <v>136</v>
      </c>
      <c r="J574" t="s">
        <v>137</v>
      </c>
      <c r="K574" t="s">
        <v>138</v>
      </c>
      <c r="L574" t="s">
        <v>1897</v>
      </c>
      <c r="M574" t="s">
        <v>1898</v>
      </c>
      <c r="N574">
        <v>1.613888888</v>
      </c>
      <c r="O574">
        <v>0</v>
      </c>
      <c r="P574">
        <v>1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1.2625381314931974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1.2625381314931974</v>
      </c>
    </row>
    <row r="575" spans="1:31" x14ac:dyDescent="0.25">
      <c r="A575">
        <v>2228860</v>
      </c>
      <c r="B575">
        <v>1</v>
      </c>
      <c r="C575" t="s">
        <v>80</v>
      </c>
      <c r="D575" t="s">
        <v>82</v>
      </c>
      <c r="E575" t="s">
        <v>251</v>
      </c>
      <c r="F575" t="s">
        <v>1899</v>
      </c>
      <c r="G575" t="s">
        <v>200</v>
      </c>
      <c r="H575" t="s">
        <v>144</v>
      </c>
      <c r="I575" t="s">
        <v>451</v>
      </c>
      <c r="J575" t="s">
        <v>137</v>
      </c>
      <c r="K575" t="s">
        <v>234</v>
      </c>
      <c r="L575" t="s">
        <v>1900</v>
      </c>
      <c r="M575" t="s">
        <v>1901</v>
      </c>
      <c r="N575">
        <v>1.4853610999999999E-2</v>
      </c>
      <c r="O575">
        <v>0</v>
      </c>
      <c r="P575">
        <v>1687</v>
      </c>
      <c r="Q575">
        <v>0</v>
      </c>
      <c r="R575">
        <v>0</v>
      </c>
      <c r="S575">
        <v>0</v>
      </c>
      <c r="T575">
        <v>505</v>
      </c>
      <c r="U575">
        <v>0</v>
      </c>
      <c r="V575">
        <v>0</v>
      </c>
      <c r="W575">
        <v>0</v>
      </c>
      <c r="X575">
        <v>7.1879833675600509</v>
      </c>
      <c r="Y575">
        <v>0</v>
      </c>
      <c r="Z575">
        <v>0</v>
      </c>
      <c r="AA575">
        <v>0</v>
      </c>
      <c r="AB575">
        <v>3.6587058100013272</v>
      </c>
      <c r="AC575">
        <v>0</v>
      </c>
      <c r="AD575">
        <v>0</v>
      </c>
      <c r="AE575">
        <v>10.846689177561379</v>
      </c>
    </row>
    <row r="576" spans="1:31" x14ac:dyDescent="0.25">
      <c r="A576">
        <v>2221790</v>
      </c>
      <c r="B576">
        <v>1</v>
      </c>
      <c r="C576" t="s">
        <v>80</v>
      </c>
      <c r="D576" t="s">
        <v>100</v>
      </c>
      <c r="E576" t="s">
        <v>141</v>
      </c>
      <c r="F576" t="s">
        <v>1902</v>
      </c>
      <c r="G576" t="s">
        <v>1628</v>
      </c>
      <c r="H576" t="s">
        <v>144</v>
      </c>
      <c r="I576" t="s">
        <v>136</v>
      </c>
      <c r="J576" t="s">
        <v>137</v>
      </c>
      <c r="K576" t="s">
        <v>138</v>
      </c>
      <c r="L576" t="s">
        <v>1903</v>
      </c>
      <c r="M576" t="s">
        <v>1904</v>
      </c>
      <c r="N576">
        <v>0.26972222200000001</v>
      </c>
      <c r="O576">
        <v>0</v>
      </c>
      <c r="P576">
        <v>149</v>
      </c>
      <c r="Q576">
        <v>0</v>
      </c>
      <c r="R576">
        <v>0</v>
      </c>
      <c r="S576">
        <v>0</v>
      </c>
      <c r="T576">
        <v>20</v>
      </c>
      <c r="U576">
        <v>0</v>
      </c>
      <c r="V576">
        <v>0</v>
      </c>
      <c r="W576">
        <v>0</v>
      </c>
      <c r="X576">
        <v>9.2141726835314035</v>
      </c>
      <c r="Y576">
        <v>0</v>
      </c>
      <c r="Z576">
        <v>0</v>
      </c>
      <c r="AA576">
        <v>0</v>
      </c>
      <c r="AB576">
        <v>4.1350862050301913</v>
      </c>
      <c r="AC576">
        <v>0</v>
      </c>
      <c r="AD576">
        <v>0</v>
      </c>
      <c r="AE576">
        <v>13.349258888561595</v>
      </c>
    </row>
    <row r="577" spans="1:31" x14ac:dyDescent="0.25">
      <c r="A577">
        <v>2219955</v>
      </c>
      <c r="B577">
        <v>1</v>
      </c>
      <c r="C577" t="s">
        <v>80</v>
      </c>
      <c r="D577" t="s">
        <v>100</v>
      </c>
      <c r="E577" t="s">
        <v>156</v>
      </c>
      <c r="F577" t="s">
        <v>1905</v>
      </c>
      <c r="G577" t="s">
        <v>134</v>
      </c>
      <c r="H577" t="s">
        <v>135</v>
      </c>
      <c r="I577" t="s">
        <v>136</v>
      </c>
      <c r="J577" t="s">
        <v>137</v>
      </c>
      <c r="K577" t="s">
        <v>138</v>
      </c>
      <c r="L577" t="s">
        <v>1906</v>
      </c>
      <c r="M577" t="s">
        <v>1907</v>
      </c>
      <c r="N577">
        <v>0.46972222200000002</v>
      </c>
      <c r="O577">
        <v>0</v>
      </c>
      <c r="P577">
        <v>3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0.2181499996194175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0.2181499996194175</v>
      </c>
    </row>
    <row r="578" spans="1:31" x14ac:dyDescent="0.25">
      <c r="A578">
        <v>2226436</v>
      </c>
      <c r="B578">
        <v>1</v>
      </c>
      <c r="C578" t="s">
        <v>80</v>
      </c>
      <c r="D578" t="s">
        <v>97</v>
      </c>
      <c r="E578" t="s">
        <v>156</v>
      </c>
      <c r="F578" t="s">
        <v>1908</v>
      </c>
      <c r="G578" t="s">
        <v>161</v>
      </c>
      <c r="H578" t="s">
        <v>135</v>
      </c>
      <c r="I578" t="s">
        <v>136</v>
      </c>
      <c r="J578" t="s">
        <v>137</v>
      </c>
      <c r="K578" t="s">
        <v>138</v>
      </c>
      <c r="L578" t="s">
        <v>1909</v>
      </c>
      <c r="M578" t="s">
        <v>1910</v>
      </c>
      <c r="N578">
        <v>4.84</v>
      </c>
      <c r="O578">
        <v>0</v>
      </c>
      <c r="P578">
        <v>6</v>
      </c>
      <c r="Q578">
        <v>0</v>
      </c>
      <c r="R578">
        <v>0</v>
      </c>
      <c r="S578">
        <v>0</v>
      </c>
      <c r="T578">
        <v>1</v>
      </c>
      <c r="U578">
        <v>0</v>
      </c>
      <c r="V578">
        <v>0</v>
      </c>
      <c r="W578">
        <v>0</v>
      </c>
      <c r="X578">
        <v>9.116737970720564</v>
      </c>
      <c r="Y578">
        <v>0</v>
      </c>
      <c r="Z578">
        <v>0</v>
      </c>
      <c r="AA578">
        <v>0</v>
      </c>
      <c r="AB578">
        <v>14.603337037819147</v>
      </c>
      <c r="AC578">
        <v>0</v>
      </c>
      <c r="AD578">
        <v>0</v>
      </c>
      <c r="AE578">
        <v>23.720075008539709</v>
      </c>
    </row>
    <row r="579" spans="1:31" x14ac:dyDescent="0.25">
      <c r="A579">
        <v>2217780</v>
      </c>
      <c r="B579">
        <v>1</v>
      </c>
      <c r="C579" t="s">
        <v>80</v>
      </c>
      <c r="D579" t="s">
        <v>93</v>
      </c>
      <c r="E579" t="s">
        <v>156</v>
      </c>
      <c r="F579" t="s">
        <v>1911</v>
      </c>
      <c r="G579" t="s">
        <v>161</v>
      </c>
      <c r="H579" t="s">
        <v>135</v>
      </c>
      <c r="I579" t="s">
        <v>136</v>
      </c>
      <c r="J579" t="s">
        <v>137</v>
      </c>
      <c r="K579" t="s">
        <v>138</v>
      </c>
      <c r="L579" t="s">
        <v>1912</v>
      </c>
      <c r="M579" t="s">
        <v>1913</v>
      </c>
      <c r="N579">
        <v>2.9775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0.28314599558563497</v>
      </c>
      <c r="AC579">
        <v>0</v>
      </c>
      <c r="AD579">
        <v>0</v>
      </c>
      <c r="AE579">
        <v>0.28314599558563497</v>
      </c>
    </row>
    <row r="580" spans="1:31" x14ac:dyDescent="0.25">
      <c r="A580">
        <v>2222998</v>
      </c>
      <c r="B580">
        <v>1</v>
      </c>
      <c r="C580" t="s">
        <v>81</v>
      </c>
      <c r="D580" t="s">
        <v>123</v>
      </c>
      <c r="E580" t="s">
        <v>132</v>
      </c>
      <c r="F580" t="s">
        <v>1914</v>
      </c>
      <c r="G580" t="s">
        <v>233</v>
      </c>
      <c r="H580" t="s">
        <v>135</v>
      </c>
      <c r="I580" t="s">
        <v>136</v>
      </c>
      <c r="J580" t="s">
        <v>137</v>
      </c>
      <c r="K580" t="s">
        <v>234</v>
      </c>
      <c r="L580" t="s">
        <v>1915</v>
      </c>
      <c r="M580" t="s">
        <v>1916</v>
      </c>
      <c r="N580">
        <v>7.8317869440000001</v>
      </c>
      <c r="O580">
        <v>0</v>
      </c>
      <c r="P580">
        <v>17</v>
      </c>
      <c r="Q580">
        <v>0</v>
      </c>
      <c r="R580">
        <v>7</v>
      </c>
      <c r="S580">
        <v>0</v>
      </c>
      <c r="T580">
        <v>2</v>
      </c>
      <c r="U580">
        <v>0</v>
      </c>
      <c r="V580">
        <v>0</v>
      </c>
      <c r="W580">
        <v>0</v>
      </c>
      <c r="X580">
        <v>26.821829911006006</v>
      </c>
      <c r="Y580">
        <v>0</v>
      </c>
      <c r="Z580">
        <v>14.234373276422435</v>
      </c>
      <c r="AA580">
        <v>0</v>
      </c>
      <c r="AB580">
        <v>12.553670417412134</v>
      </c>
      <c r="AC580">
        <v>0</v>
      </c>
      <c r="AD580">
        <v>0</v>
      </c>
      <c r="AE580">
        <v>53.609873604840573</v>
      </c>
    </row>
    <row r="581" spans="1:31" x14ac:dyDescent="0.25">
      <c r="A581">
        <v>2216091</v>
      </c>
      <c r="B581">
        <v>1</v>
      </c>
      <c r="C581" t="s">
        <v>80</v>
      </c>
      <c r="D581" t="s">
        <v>97</v>
      </c>
      <c r="E581" t="s">
        <v>132</v>
      </c>
      <c r="F581" t="s">
        <v>1917</v>
      </c>
      <c r="G581" t="s">
        <v>176</v>
      </c>
      <c r="H581" t="s">
        <v>135</v>
      </c>
      <c r="I581" t="s">
        <v>136</v>
      </c>
      <c r="J581" t="s">
        <v>137</v>
      </c>
      <c r="K581" t="s">
        <v>138</v>
      </c>
      <c r="L581" t="s">
        <v>1918</v>
      </c>
      <c r="M581" t="s">
        <v>1919</v>
      </c>
      <c r="N581">
        <v>0.58861111099999996</v>
      </c>
      <c r="O581">
        <v>0</v>
      </c>
      <c r="P581">
        <v>48</v>
      </c>
      <c r="Q581">
        <v>0</v>
      </c>
      <c r="R581">
        <v>0</v>
      </c>
      <c r="S581">
        <v>1</v>
      </c>
      <c r="T581">
        <v>0</v>
      </c>
      <c r="U581">
        <v>0</v>
      </c>
      <c r="V581">
        <v>0</v>
      </c>
      <c r="W581">
        <v>0</v>
      </c>
      <c r="X581">
        <v>8.7924413280798603</v>
      </c>
      <c r="Y581">
        <v>0</v>
      </c>
      <c r="Z581">
        <v>0</v>
      </c>
      <c r="AA581">
        <v>30.134051994493078</v>
      </c>
      <c r="AB581">
        <v>0</v>
      </c>
      <c r="AC581">
        <v>0</v>
      </c>
      <c r="AD581">
        <v>0</v>
      </c>
      <c r="AE581">
        <v>38.926493322572938</v>
      </c>
    </row>
    <row r="582" spans="1:31" x14ac:dyDescent="0.25">
      <c r="A582">
        <v>2228832</v>
      </c>
      <c r="B582">
        <v>1</v>
      </c>
      <c r="C582" t="s">
        <v>80</v>
      </c>
      <c r="D582" t="s">
        <v>82</v>
      </c>
      <c r="E582" t="s">
        <v>151</v>
      </c>
      <c r="F582" t="s">
        <v>1920</v>
      </c>
      <c r="G582" t="s">
        <v>213</v>
      </c>
      <c r="H582" t="s">
        <v>135</v>
      </c>
      <c r="I582" t="s">
        <v>136</v>
      </c>
      <c r="J582" t="s">
        <v>137</v>
      </c>
      <c r="K582" t="s">
        <v>138</v>
      </c>
      <c r="L582" t="s">
        <v>1921</v>
      </c>
      <c r="M582" t="s">
        <v>1922</v>
      </c>
      <c r="N582">
        <v>1.157777777</v>
      </c>
      <c r="O582">
        <v>0</v>
      </c>
      <c r="P582">
        <v>220</v>
      </c>
      <c r="Q582">
        <v>0</v>
      </c>
      <c r="R582">
        <v>0</v>
      </c>
      <c r="S582">
        <v>0</v>
      </c>
      <c r="T582">
        <v>6</v>
      </c>
      <c r="U582">
        <v>0</v>
      </c>
      <c r="V582">
        <v>0</v>
      </c>
      <c r="W582">
        <v>0</v>
      </c>
      <c r="X582">
        <v>74.674650698539011</v>
      </c>
      <c r="Y582">
        <v>0</v>
      </c>
      <c r="Z582">
        <v>0</v>
      </c>
      <c r="AA582">
        <v>0</v>
      </c>
      <c r="AB582">
        <v>1.7800741844074441E-2</v>
      </c>
      <c r="AC582">
        <v>0</v>
      </c>
      <c r="AD582">
        <v>0</v>
      </c>
      <c r="AE582">
        <v>74.692451440383081</v>
      </c>
    </row>
    <row r="583" spans="1:31" x14ac:dyDescent="0.25">
      <c r="A583">
        <v>2224249</v>
      </c>
      <c r="B583">
        <v>1</v>
      </c>
      <c r="C583" t="s">
        <v>80</v>
      </c>
      <c r="D583" t="s">
        <v>100</v>
      </c>
      <c r="E583" t="s">
        <v>141</v>
      </c>
      <c r="F583" t="s">
        <v>1923</v>
      </c>
      <c r="G583" t="s">
        <v>349</v>
      </c>
      <c r="H583" t="s">
        <v>144</v>
      </c>
      <c r="I583" t="s">
        <v>136</v>
      </c>
      <c r="J583" t="s">
        <v>137</v>
      </c>
      <c r="K583" t="s">
        <v>138</v>
      </c>
      <c r="L583" t="s">
        <v>1924</v>
      </c>
      <c r="M583" t="s">
        <v>1925</v>
      </c>
      <c r="N583">
        <v>1.113611111</v>
      </c>
      <c r="O583">
        <v>0</v>
      </c>
      <c r="P583">
        <v>28</v>
      </c>
      <c r="Q583">
        <v>0</v>
      </c>
      <c r="R583">
        <v>45</v>
      </c>
      <c r="S583">
        <v>0</v>
      </c>
      <c r="T583">
        <v>8</v>
      </c>
      <c r="U583">
        <v>0</v>
      </c>
      <c r="V583">
        <v>1</v>
      </c>
      <c r="W583">
        <v>0</v>
      </c>
      <c r="X583">
        <v>11.333168356897252</v>
      </c>
      <c r="Y583">
        <v>0</v>
      </c>
      <c r="Z583">
        <v>29.578985627221893</v>
      </c>
      <c r="AA583">
        <v>0</v>
      </c>
      <c r="AB583">
        <v>7.1962681753375346</v>
      </c>
      <c r="AC583">
        <v>0</v>
      </c>
      <c r="AD583">
        <v>3.7669314890352368</v>
      </c>
      <c r="AE583">
        <v>51.875353648491917</v>
      </c>
    </row>
    <row r="584" spans="1:31" x14ac:dyDescent="0.25">
      <c r="A584">
        <v>2221693</v>
      </c>
      <c r="B584">
        <v>1</v>
      </c>
      <c r="C584" t="s">
        <v>80</v>
      </c>
      <c r="D584" t="s">
        <v>111</v>
      </c>
      <c r="E584" t="s">
        <v>132</v>
      </c>
      <c r="F584" t="s">
        <v>1926</v>
      </c>
      <c r="G584" t="s">
        <v>1927</v>
      </c>
      <c r="H584" t="s">
        <v>135</v>
      </c>
      <c r="I584" t="s">
        <v>136</v>
      </c>
      <c r="J584" t="s">
        <v>137</v>
      </c>
      <c r="K584" t="s">
        <v>138</v>
      </c>
      <c r="L584" t="s">
        <v>1928</v>
      </c>
      <c r="M584" t="s">
        <v>1929</v>
      </c>
      <c r="N584">
        <v>1.0958333330000001</v>
      </c>
      <c r="O584">
        <v>0</v>
      </c>
      <c r="P584">
        <v>20</v>
      </c>
      <c r="Q584">
        <v>0</v>
      </c>
      <c r="R584">
        <v>5</v>
      </c>
      <c r="S584">
        <v>0</v>
      </c>
      <c r="T584">
        <v>20</v>
      </c>
      <c r="U584">
        <v>0</v>
      </c>
      <c r="V584">
        <v>0</v>
      </c>
      <c r="W584">
        <v>0</v>
      </c>
      <c r="X584">
        <v>7.6187554256415426</v>
      </c>
      <c r="Y584">
        <v>0</v>
      </c>
      <c r="Z584">
        <v>0.87611043206436934</v>
      </c>
      <c r="AA584">
        <v>0</v>
      </c>
      <c r="AB584">
        <v>38.886909205081317</v>
      </c>
      <c r="AC584">
        <v>0</v>
      </c>
      <c r="AD584">
        <v>0</v>
      </c>
      <c r="AE584">
        <v>47.381775062787227</v>
      </c>
    </row>
    <row r="585" spans="1:31" x14ac:dyDescent="0.25">
      <c r="A585">
        <v>2219529</v>
      </c>
      <c r="B585">
        <v>1</v>
      </c>
      <c r="C585" t="s">
        <v>80</v>
      </c>
      <c r="D585" t="s">
        <v>97</v>
      </c>
      <c r="E585" t="s">
        <v>151</v>
      </c>
      <c r="F585" t="s">
        <v>1930</v>
      </c>
      <c r="G585" t="s">
        <v>213</v>
      </c>
      <c r="H585" t="s">
        <v>135</v>
      </c>
      <c r="I585" t="s">
        <v>136</v>
      </c>
      <c r="J585" t="s">
        <v>137</v>
      </c>
      <c r="K585" t="s">
        <v>138</v>
      </c>
      <c r="L585" t="s">
        <v>1931</v>
      </c>
      <c r="M585" t="s">
        <v>1932</v>
      </c>
      <c r="N585">
        <v>5.937777777</v>
      </c>
      <c r="O585">
        <v>0</v>
      </c>
      <c r="P585">
        <v>35</v>
      </c>
      <c r="Q585">
        <v>0</v>
      </c>
      <c r="R585">
        <v>0</v>
      </c>
      <c r="S585">
        <v>0</v>
      </c>
      <c r="T585">
        <v>3</v>
      </c>
      <c r="U585">
        <v>0</v>
      </c>
      <c r="V585">
        <v>0</v>
      </c>
      <c r="W585">
        <v>0</v>
      </c>
      <c r="X585">
        <v>60.901196988258761</v>
      </c>
      <c r="Y585">
        <v>0</v>
      </c>
      <c r="Z585">
        <v>0</v>
      </c>
      <c r="AA585">
        <v>0</v>
      </c>
      <c r="AB585">
        <v>1.8464457573661499</v>
      </c>
      <c r="AC585">
        <v>0</v>
      </c>
      <c r="AD585">
        <v>0</v>
      </c>
      <c r="AE585">
        <v>62.747642745624908</v>
      </c>
    </row>
    <row r="586" spans="1:31" x14ac:dyDescent="0.25">
      <c r="A586">
        <v>2227452</v>
      </c>
      <c r="B586">
        <v>1</v>
      </c>
      <c r="C586" t="s">
        <v>80</v>
      </c>
      <c r="D586" t="s">
        <v>93</v>
      </c>
      <c r="E586" t="s">
        <v>156</v>
      </c>
      <c r="F586" t="s">
        <v>1933</v>
      </c>
      <c r="G586" t="s">
        <v>165</v>
      </c>
      <c r="H586" t="s">
        <v>135</v>
      </c>
      <c r="I586" t="s">
        <v>136</v>
      </c>
      <c r="J586" t="s">
        <v>137</v>
      </c>
      <c r="K586" t="s">
        <v>138</v>
      </c>
      <c r="L586" t="s">
        <v>1934</v>
      </c>
      <c r="M586" t="s">
        <v>1935</v>
      </c>
      <c r="N586">
        <v>3.0133333329999998</v>
      </c>
      <c r="O586">
        <v>0</v>
      </c>
      <c r="P586">
        <v>2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1.9354095043727613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1.9354095043727613</v>
      </c>
    </row>
    <row r="587" spans="1:31" x14ac:dyDescent="0.25">
      <c r="A587">
        <v>2214883</v>
      </c>
      <c r="B587">
        <v>1</v>
      </c>
      <c r="C587" t="s">
        <v>81</v>
      </c>
      <c r="D587" t="s">
        <v>113</v>
      </c>
      <c r="E587" t="s">
        <v>151</v>
      </c>
      <c r="F587" t="s">
        <v>1936</v>
      </c>
      <c r="G587" t="s">
        <v>192</v>
      </c>
      <c r="H587" t="s">
        <v>135</v>
      </c>
      <c r="I587" t="s">
        <v>136</v>
      </c>
      <c r="J587" t="s">
        <v>137</v>
      </c>
      <c r="K587" t="s">
        <v>138</v>
      </c>
      <c r="L587" t="s">
        <v>1937</v>
      </c>
      <c r="M587" t="s">
        <v>1938</v>
      </c>
      <c r="N587">
        <v>3.883888888</v>
      </c>
      <c r="O587">
        <v>0</v>
      </c>
      <c r="P587">
        <v>7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1.6317592104551499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1.6317592104551499</v>
      </c>
    </row>
    <row r="588" spans="1:31" x14ac:dyDescent="0.25">
      <c r="A588">
        <v>2220050</v>
      </c>
      <c r="B588">
        <v>1</v>
      </c>
      <c r="C588" t="s">
        <v>80</v>
      </c>
      <c r="D588" t="s">
        <v>84</v>
      </c>
      <c r="E588" t="s">
        <v>156</v>
      </c>
      <c r="F588" t="s">
        <v>1939</v>
      </c>
      <c r="G588" t="s">
        <v>213</v>
      </c>
      <c r="H588" t="s">
        <v>135</v>
      </c>
      <c r="I588" t="s">
        <v>136</v>
      </c>
      <c r="J588" t="s">
        <v>137</v>
      </c>
      <c r="K588" t="s">
        <v>138</v>
      </c>
      <c r="L588" t="s">
        <v>1940</v>
      </c>
      <c r="M588" t="s">
        <v>1941</v>
      </c>
      <c r="N588">
        <v>1.743333333</v>
      </c>
      <c r="O588">
        <v>0</v>
      </c>
      <c r="P588">
        <v>4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2.765036700685477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2.765036700685477</v>
      </c>
    </row>
    <row r="589" spans="1:31" x14ac:dyDescent="0.25">
      <c r="A589">
        <v>2216114</v>
      </c>
      <c r="B589">
        <v>1</v>
      </c>
      <c r="C589" t="s">
        <v>80</v>
      </c>
      <c r="D589" t="s">
        <v>97</v>
      </c>
      <c r="E589" t="s">
        <v>151</v>
      </c>
      <c r="F589" t="s">
        <v>1942</v>
      </c>
      <c r="G589" t="s">
        <v>280</v>
      </c>
      <c r="H589" t="s">
        <v>135</v>
      </c>
      <c r="I589" t="s">
        <v>136</v>
      </c>
      <c r="J589" t="s">
        <v>137</v>
      </c>
      <c r="K589" t="s">
        <v>138</v>
      </c>
      <c r="L589" t="s">
        <v>1943</v>
      </c>
      <c r="M589" t="s">
        <v>1944</v>
      </c>
      <c r="N589">
        <v>3.008611111</v>
      </c>
      <c r="O589">
        <v>0</v>
      </c>
      <c r="P589">
        <v>46</v>
      </c>
      <c r="Q589">
        <v>0</v>
      </c>
      <c r="R589">
        <v>0</v>
      </c>
      <c r="S589">
        <v>0</v>
      </c>
      <c r="T589">
        <v>11</v>
      </c>
      <c r="U589">
        <v>0</v>
      </c>
      <c r="V589">
        <v>0</v>
      </c>
      <c r="W589">
        <v>0</v>
      </c>
      <c r="X589">
        <v>56.183228877865076</v>
      </c>
      <c r="Y589">
        <v>0</v>
      </c>
      <c r="Z589">
        <v>0</v>
      </c>
      <c r="AA589">
        <v>0</v>
      </c>
      <c r="AB589">
        <v>10.186080273097874</v>
      </c>
      <c r="AC589">
        <v>0</v>
      </c>
      <c r="AD589">
        <v>0</v>
      </c>
      <c r="AE589">
        <v>66.369309150962948</v>
      </c>
    </row>
    <row r="590" spans="1:31" x14ac:dyDescent="0.25">
      <c r="A590">
        <v>2218278</v>
      </c>
      <c r="B590">
        <v>1</v>
      </c>
      <c r="C590" t="s">
        <v>81</v>
      </c>
      <c r="D590" t="s">
        <v>118</v>
      </c>
      <c r="E590" t="s">
        <v>141</v>
      </c>
      <c r="F590" t="s">
        <v>1945</v>
      </c>
      <c r="G590" t="s">
        <v>349</v>
      </c>
      <c r="H590" t="s">
        <v>144</v>
      </c>
      <c r="I590" t="s">
        <v>136</v>
      </c>
      <c r="J590" t="s">
        <v>137</v>
      </c>
      <c r="K590" t="s">
        <v>138</v>
      </c>
      <c r="L590" t="s">
        <v>1946</v>
      </c>
      <c r="M590" t="s">
        <v>1947</v>
      </c>
      <c r="N590">
        <v>1.5974999999999999</v>
      </c>
      <c r="O590">
        <v>0</v>
      </c>
      <c r="P590">
        <v>14</v>
      </c>
      <c r="Q590">
        <v>0</v>
      </c>
      <c r="R590">
        <v>2</v>
      </c>
      <c r="S590">
        <v>0</v>
      </c>
      <c r="T590">
        <v>2</v>
      </c>
      <c r="U590">
        <v>0</v>
      </c>
      <c r="V590">
        <v>0</v>
      </c>
      <c r="W590">
        <v>0</v>
      </c>
      <c r="X590">
        <v>4.7169569523839598</v>
      </c>
      <c r="Y590">
        <v>0</v>
      </c>
      <c r="Z590">
        <v>21.313381442160015</v>
      </c>
      <c r="AA590">
        <v>0</v>
      </c>
      <c r="AB590">
        <v>0.47621880533545502</v>
      </c>
      <c r="AC590">
        <v>0</v>
      </c>
      <c r="AD590">
        <v>0</v>
      </c>
      <c r="AE590">
        <v>26.506557199879431</v>
      </c>
    </row>
    <row r="591" spans="1:31" x14ac:dyDescent="0.25">
      <c r="A591">
        <v>2221524</v>
      </c>
      <c r="B591">
        <v>1</v>
      </c>
      <c r="C591" t="s">
        <v>80</v>
      </c>
      <c r="D591" t="s">
        <v>82</v>
      </c>
      <c r="E591" t="s">
        <v>156</v>
      </c>
      <c r="F591" t="s">
        <v>1948</v>
      </c>
      <c r="G591" t="s">
        <v>165</v>
      </c>
      <c r="H591" t="s">
        <v>135</v>
      </c>
      <c r="I591" t="s">
        <v>136</v>
      </c>
      <c r="J591" t="s">
        <v>137</v>
      </c>
      <c r="K591" t="s">
        <v>138</v>
      </c>
      <c r="L591" t="s">
        <v>1949</v>
      </c>
      <c r="M591" t="s">
        <v>1950</v>
      </c>
      <c r="N591">
        <v>2.801388888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1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0.38623513371463752</v>
      </c>
      <c r="AC591">
        <v>0</v>
      </c>
      <c r="AD591">
        <v>0</v>
      </c>
      <c r="AE591">
        <v>0.38623513371463752</v>
      </c>
    </row>
    <row r="592" spans="1:31" x14ac:dyDescent="0.25">
      <c r="A592">
        <v>2226499</v>
      </c>
      <c r="B592">
        <v>1</v>
      </c>
      <c r="C592" t="s">
        <v>80</v>
      </c>
      <c r="D592" t="s">
        <v>110</v>
      </c>
      <c r="E592" t="s">
        <v>156</v>
      </c>
      <c r="F592" t="s">
        <v>1951</v>
      </c>
      <c r="G592" t="s">
        <v>161</v>
      </c>
      <c r="H592" t="s">
        <v>135</v>
      </c>
      <c r="I592" t="s">
        <v>136</v>
      </c>
      <c r="J592" t="s">
        <v>137</v>
      </c>
      <c r="K592" t="s">
        <v>138</v>
      </c>
      <c r="L592" t="s">
        <v>1952</v>
      </c>
      <c r="M592" t="s">
        <v>1953</v>
      </c>
      <c r="N592">
        <v>1.426111111</v>
      </c>
      <c r="O592">
        <v>0</v>
      </c>
      <c r="P592">
        <v>4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2.8342891307711797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2.8342891307711797</v>
      </c>
    </row>
    <row r="593" spans="1:31" x14ac:dyDescent="0.25">
      <c r="A593">
        <v>2222171</v>
      </c>
      <c r="B593">
        <v>1</v>
      </c>
      <c r="C593" t="s">
        <v>80</v>
      </c>
      <c r="D593" t="s">
        <v>107</v>
      </c>
      <c r="E593" t="s">
        <v>156</v>
      </c>
      <c r="F593" t="s">
        <v>1954</v>
      </c>
      <c r="G593" t="s">
        <v>161</v>
      </c>
      <c r="H593" t="s">
        <v>135</v>
      </c>
      <c r="I593" t="s">
        <v>136</v>
      </c>
      <c r="J593" t="s">
        <v>137</v>
      </c>
      <c r="K593" t="s">
        <v>138</v>
      </c>
      <c r="L593" t="s">
        <v>1955</v>
      </c>
      <c r="M593" t="s">
        <v>1956</v>
      </c>
      <c r="N593">
        <v>4.6908333329999996</v>
      </c>
      <c r="O593">
        <v>0</v>
      </c>
      <c r="P593">
        <v>1</v>
      </c>
      <c r="Q593">
        <v>0</v>
      </c>
      <c r="R593">
        <v>0</v>
      </c>
      <c r="S593">
        <v>0</v>
      </c>
      <c r="T593">
        <v>1</v>
      </c>
      <c r="U593">
        <v>0</v>
      </c>
      <c r="V593">
        <v>0</v>
      </c>
      <c r="W593">
        <v>0</v>
      </c>
      <c r="X593">
        <v>5.0531781861400005E-2</v>
      </c>
      <c r="Y593">
        <v>0</v>
      </c>
      <c r="Z593">
        <v>0</v>
      </c>
      <c r="AA593">
        <v>0</v>
      </c>
      <c r="AB593">
        <v>0.28430667431688006</v>
      </c>
      <c r="AC593">
        <v>0</v>
      </c>
      <c r="AD593">
        <v>0</v>
      </c>
      <c r="AE593">
        <v>0.33483845617828006</v>
      </c>
    </row>
    <row r="594" spans="1:31" x14ac:dyDescent="0.25">
      <c r="A594">
        <v>2227495</v>
      </c>
      <c r="B594">
        <v>1</v>
      </c>
      <c r="C594" t="s">
        <v>80</v>
      </c>
      <c r="D594" t="s">
        <v>110</v>
      </c>
      <c r="E594" t="s">
        <v>225</v>
      </c>
      <c r="F594" t="s">
        <v>1957</v>
      </c>
      <c r="G594" t="s">
        <v>507</v>
      </c>
      <c r="H594" t="s">
        <v>135</v>
      </c>
      <c r="I594" t="s">
        <v>136</v>
      </c>
      <c r="J594" t="s">
        <v>137</v>
      </c>
      <c r="K594" t="s">
        <v>138</v>
      </c>
      <c r="L594" t="s">
        <v>1958</v>
      </c>
      <c r="M594" t="s">
        <v>1959</v>
      </c>
      <c r="N594">
        <v>3.025555555</v>
      </c>
      <c r="O594">
        <v>0</v>
      </c>
      <c r="P594">
        <v>51</v>
      </c>
      <c r="Q594">
        <v>0</v>
      </c>
      <c r="R594">
        <v>0</v>
      </c>
      <c r="S594">
        <v>0</v>
      </c>
      <c r="T594">
        <v>13</v>
      </c>
      <c r="U594">
        <v>0</v>
      </c>
      <c r="V594">
        <v>0</v>
      </c>
      <c r="W594">
        <v>0</v>
      </c>
      <c r="X594">
        <v>49.157697750080345</v>
      </c>
      <c r="Y594">
        <v>0</v>
      </c>
      <c r="Z594">
        <v>0</v>
      </c>
      <c r="AA594">
        <v>0</v>
      </c>
      <c r="AB594">
        <v>12.222477597638434</v>
      </c>
      <c r="AC594">
        <v>0</v>
      </c>
      <c r="AD594">
        <v>0</v>
      </c>
      <c r="AE594">
        <v>61.380175347718776</v>
      </c>
    </row>
    <row r="595" spans="1:31" x14ac:dyDescent="0.25">
      <c r="A595">
        <v>2222669</v>
      </c>
      <c r="B595">
        <v>1</v>
      </c>
      <c r="C595" t="s">
        <v>81</v>
      </c>
      <c r="D595" t="s">
        <v>113</v>
      </c>
      <c r="E595" t="s">
        <v>151</v>
      </c>
      <c r="F595" t="s">
        <v>1960</v>
      </c>
      <c r="G595" t="s">
        <v>213</v>
      </c>
      <c r="H595" t="s">
        <v>135</v>
      </c>
      <c r="I595" t="s">
        <v>136</v>
      </c>
      <c r="J595" t="s">
        <v>137</v>
      </c>
      <c r="K595" t="s">
        <v>138</v>
      </c>
      <c r="L595" t="s">
        <v>1961</v>
      </c>
      <c r="M595" t="s">
        <v>1962</v>
      </c>
      <c r="N595">
        <v>1.603888888</v>
      </c>
      <c r="O595">
        <v>0</v>
      </c>
      <c r="P595">
        <v>10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1.3523730635591922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1.3523730635591922</v>
      </c>
    </row>
    <row r="596" spans="1:31" x14ac:dyDescent="0.25">
      <c r="A596">
        <v>2229310</v>
      </c>
      <c r="B596">
        <v>1</v>
      </c>
      <c r="C596" t="s">
        <v>80</v>
      </c>
      <c r="D596" t="s">
        <v>82</v>
      </c>
      <c r="E596" t="s">
        <v>156</v>
      </c>
      <c r="F596" t="s">
        <v>1963</v>
      </c>
      <c r="G596" t="s">
        <v>161</v>
      </c>
      <c r="H596" t="s">
        <v>135</v>
      </c>
      <c r="I596" t="s">
        <v>136</v>
      </c>
      <c r="J596" t="s">
        <v>137</v>
      </c>
      <c r="K596" t="s">
        <v>138</v>
      </c>
      <c r="L596" t="s">
        <v>1964</v>
      </c>
      <c r="M596" t="s">
        <v>1965</v>
      </c>
      <c r="N596">
        <v>0.703333333</v>
      </c>
      <c r="O596">
        <v>0</v>
      </c>
      <c r="P596">
        <v>1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</row>
    <row r="597" spans="1:31" x14ac:dyDescent="0.25">
      <c r="A597">
        <v>2226605</v>
      </c>
      <c r="B597">
        <v>1</v>
      </c>
      <c r="C597" t="s">
        <v>80</v>
      </c>
      <c r="D597" t="s">
        <v>82</v>
      </c>
      <c r="E597" t="s">
        <v>151</v>
      </c>
      <c r="F597" t="s">
        <v>1920</v>
      </c>
      <c r="G597" t="s">
        <v>213</v>
      </c>
      <c r="H597" t="s">
        <v>135</v>
      </c>
      <c r="I597" t="s">
        <v>136</v>
      </c>
      <c r="J597" t="s">
        <v>137</v>
      </c>
      <c r="K597" t="s">
        <v>138</v>
      </c>
      <c r="L597" t="s">
        <v>1966</v>
      </c>
      <c r="M597" t="s">
        <v>1967</v>
      </c>
      <c r="N597">
        <v>3.5530555549999998</v>
      </c>
      <c r="O597">
        <v>0</v>
      </c>
      <c r="P597">
        <v>220</v>
      </c>
      <c r="Q597">
        <v>0</v>
      </c>
      <c r="R597">
        <v>0</v>
      </c>
      <c r="S597">
        <v>0</v>
      </c>
      <c r="T597">
        <v>6</v>
      </c>
      <c r="U597">
        <v>0</v>
      </c>
      <c r="V597">
        <v>0</v>
      </c>
      <c r="W597">
        <v>0</v>
      </c>
      <c r="X597">
        <v>209.9132107635416</v>
      </c>
      <c r="Y597">
        <v>0</v>
      </c>
      <c r="Z597">
        <v>0</v>
      </c>
      <c r="AA597">
        <v>0</v>
      </c>
      <c r="AB597">
        <v>5.5037349777330546E-2</v>
      </c>
      <c r="AC597">
        <v>0</v>
      </c>
      <c r="AD597">
        <v>0</v>
      </c>
      <c r="AE597">
        <v>209.96824811331894</v>
      </c>
    </row>
    <row r="598" spans="1:31" x14ac:dyDescent="0.25">
      <c r="A598">
        <v>2215138</v>
      </c>
      <c r="B598">
        <v>1</v>
      </c>
      <c r="C598" t="s">
        <v>80</v>
      </c>
      <c r="D598" t="s">
        <v>96</v>
      </c>
      <c r="E598" t="s">
        <v>151</v>
      </c>
      <c r="F598" t="s">
        <v>313</v>
      </c>
      <c r="G598" t="s">
        <v>213</v>
      </c>
      <c r="H598" t="s">
        <v>135</v>
      </c>
      <c r="I598" t="s">
        <v>136</v>
      </c>
      <c r="J598" t="s">
        <v>137</v>
      </c>
      <c r="K598" t="s">
        <v>138</v>
      </c>
      <c r="L598" t="s">
        <v>1968</v>
      </c>
      <c r="M598" t="s">
        <v>1969</v>
      </c>
      <c r="N598">
        <v>2.8052777770000001</v>
      </c>
      <c r="O598">
        <v>0</v>
      </c>
      <c r="P598">
        <v>143</v>
      </c>
      <c r="Q598">
        <v>0</v>
      </c>
      <c r="R598">
        <v>1</v>
      </c>
      <c r="S598">
        <v>0</v>
      </c>
      <c r="T598">
        <v>8</v>
      </c>
      <c r="U598">
        <v>0</v>
      </c>
      <c r="V598">
        <v>0</v>
      </c>
      <c r="W598">
        <v>0</v>
      </c>
      <c r="X598">
        <v>157.66464856850797</v>
      </c>
      <c r="Y598">
        <v>0</v>
      </c>
      <c r="Z598">
        <v>6.1899878857201776</v>
      </c>
      <c r="AA598">
        <v>0</v>
      </c>
      <c r="AB598">
        <v>24.900371906016595</v>
      </c>
      <c r="AC598">
        <v>0</v>
      </c>
      <c r="AD598">
        <v>0</v>
      </c>
      <c r="AE598">
        <v>188.75500836024474</v>
      </c>
    </row>
    <row r="599" spans="1:31" x14ac:dyDescent="0.25">
      <c r="A599">
        <v>2220548</v>
      </c>
      <c r="B599">
        <v>1</v>
      </c>
      <c r="C599" t="s">
        <v>80</v>
      </c>
      <c r="D599" t="s">
        <v>88</v>
      </c>
      <c r="E599" t="s">
        <v>151</v>
      </c>
      <c r="F599" t="s">
        <v>1970</v>
      </c>
      <c r="G599" t="s">
        <v>245</v>
      </c>
      <c r="H599" t="s">
        <v>135</v>
      </c>
      <c r="I599" t="s">
        <v>136</v>
      </c>
      <c r="J599" t="s">
        <v>137</v>
      </c>
      <c r="K599" t="s">
        <v>138</v>
      </c>
      <c r="L599" t="s">
        <v>1971</v>
      </c>
      <c r="M599" t="s">
        <v>1972</v>
      </c>
      <c r="N599">
        <v>4.1866666659999998</v>
      </c>
      <c r="O599">
        <v>0</v>
      </c>
      <c r="P599">
        <v>103</v>
      </c>
      <c r="Q599">
        <v>0</v>
      </c>
      <c r="R599">
        <v>0</v>
      </c>
      <c r="S599">
        <v>0</v>
      </c>
      <c r="T599">
        <v>5</v>
      </c>
      <c r="U599">
        <v>0</v>
      </c>
      <c r="V599">
        <v>0</v>
      </c>
      <c r="W599">
        <v>0</v>
      </c>
      <c r="X599">
        <v>183.37230168997763</v>
      </c>
      <c r="Y599">
        <v>0</v>
      </c>
      <c r="Z599">
        <v>0</v>
      </c>
      <c r="AA599">
        <v>0</v>
      </c>
      <c r="AB599">
        <v>6.9894700188927406</v>
      </c>
      <c r="AC599">
        <v>0</v>
      </c>
      <c r="AD599">
        <v>0</v>
      </c>
      <c r="AE599">
        <v>190.36177170887038</v>
      </c>
    </row>
    <row r="600" spans="1:31" x14ac:dyDescent="0.25">
      <c r="A600">
        <v>2213217</v>
      </c>
      <c r="B600">
        <v>1</v>
      </c>
      <c r="C600" t="s">
        <v>81</v>
      </c>
      <c r="D600" t="s">
        <v>113</v>
      </c>
      <c r="E600" t="s">
        <v>141</v>
      </c>
      <c r="F600" t="s">
        <v>1973</v>
      </c>
      <c r="G600" t="s">
        <v>143</v>
      </c>
      <c r="H600" t="s">
        <v>144</v>
      </c>
      <c r="I600" t="s">
        <v>136</v>
      </c>
      <c r="J600" t="s">
        <v>137</v>
      </c>
      <c r="K600" t="s">
        <v>138</v>
      </c>
      <c r="L600" t="s">
        <v>1974</v>
      </c>
      <c r="M600" t="s">
        <v>1975</v>
      </c>
      <c r="N600">
        <v>3.0944444440000001</v>
      </c>
      <c r="O600">
        <v>0</v>
      </c>
      <c r="P600">
        <v>1483</v>
      </c>
      <c r="Q600">
        <v>7</v>
      </c>
      <c r="R600">
        <v>38</v>
      </c>
      <c r="S600">
        <v>5</v>
      </c>
      <c r="T600">
        <v>299</v>
      </c>
      <c r="U600">
        <v>0</v>
      </c>
      <c r="V600">
        <v>2</v>
      </c>
      <c r="W600">
        <v>0</v>
      </c>
      <c r="X600">
        <v>931.4836341150226</v>
      </c>
      <c r="Y600">
        <v>73.169896388691114</v>
      </c>
      <c r="Z600">
        <v>125.96975919556181</v>
      </c>
      <c r="AA600">
        <v>68.472470227814227</v>
      </c>
      <c r="AB600">
        <v>294.12713065804456</v>
      </c>
      <c r="AC600">
        <v>0</v>
      </c>
      <c r="AD600">
        <v>266.13066887542755</v>
      </c>
      <c r="AE600">
        <v>1759.3535594605619</v>
      </c>
    </row>
    <row r="601" spans="1:31" x14ac:dyDescent="0.25">
      <c r="A601">
        <v>2216526</v>
      </c>
      <c r="B601">
        <v>1</v>
      </c>
      <c r="C601" t="s">
        <v>80</v>
      </c>
      <c r="D601" t="s">
        <v>92</v>
      </c>
      <c r="E601" t="s">
        <v>151</v>
      </c>
      <c r="F601" t="s">
        <v>1976</v>
      </c>
      <c r="G601" t="s">
        <v>213</v>
      </c>
      <c r="H601" t="s">
        <v>135</v>
      </c>
      <c r="I601" t="s">
        <v>136</v>
      </c>
      <c r="J601" t="s">
        <v>137</v>
      </c>
      <c r="K601" t="s">
        <v>138</v>
      </c>
      <c r="L601" t="s">
        <v>1977</v>
      </c>
      <c r="M601" t="s">
        <v>1978</v>
      </c>
      <c r="N601">
        <v>1.478888888</v>
      </c>
      <c r="O601">
        <v>0</v>
      </c>
      <c r="P601">
        <v>30</v>
      </c>
      <c r="Q601">
        <v>0</v>
      </c>
      <c r="R601">
        <v>0</v>
      </c>
      <c r="S601">
        <v>0</v>
      </c>
      <c r="T601">
        <v>4</v>
      </c>
      <c r="U601">
        <v>0</v>
      </c>
      <c r="V601">
        <v>0</v>
      </c>
      <c r="W601">
        <v>0</v>
      </c>
      <c r="X601">
        <v>17.369287632455968</v>
      </c>
      <c r="Y601">
        <v>0</v>
      </c>
      <c r="Z601">
        <v>0</v>
      </c>
      <c r="AA601">
        <v>0</v>
      </c>
      <c r="AB601">
        <v>4.0982828222374996</v>
      </c>
      <c r="AC601">
        <v>0</v>
      </c>
      <c r="AD601">
        <v>0</v>
      </c>
      <c r="AE601">
        <v>21.467570454693469</v>
      </c>
    </row>
    <row r="602" spans="1:31" x14ac:dyDescent="0.25">
      <c r="A602">
        <v>2226891</v>
      </c>
      <c r="B602">
        <v>1</v>
      </c>
      <c r="C602" t="s">
        <v>81</v>
      </c>
      <c r="D602" t="s">
        <v>120</v>
      </c>
      <c r="E602" t="s">
        <v>132</v>
      </c>
      <c r="F602" t="s">
        <v>1979</v>
      </c>
      <c r="G602" t="s">
        <v>176</v>
      </c>
      <c r="H602" t="s">
        <v>135</v>
      </c>
      <c r="I602" t="s">
        <v>136</v>
      </c>
      <c r="J602" t="s">
        <v>137</v>
      </c>
      <c r="K602" t="s">
        <v>138</v>
      </c>
      <c r="L602" t="s">
        <v>1980</v>
      </c>
      <c r="M602" t="s">
        <v>1981</v>
      </c>
      <c r="N602">
        <v>2.304444444</v>
      </c>
      <c r="O602">
        <v>0</v>
      </c>
      <c r="P602">
        <v>241</v>
      </c>
      <c r="Q602">
        <v>0</v>
      </c>
      <c r="R602">
        <v>8</v>
      </c>
      <c r="S602">
        <v>0</v>
      </c>
      <c r="T602">
        <v>29</v>
      </c>
      <c r="U602">
        <v>0</v>
      </c>
      <c r="V602">
        <v>0</v>
      </c>
      <c r="W602">
        <v>0</v>
      </c>
      <c r="X602">
        <v>103.7396122395626</v>
      </c>
      <c r="Y602">
        <v>0</v>
      </c>
      <c r="Z602">
        <v>1.2990268662830089</v>
      </c>
      <c r="AA602">
        <v>0</v>
      </c>
      <c r="AB602">
        <v>15.767297009814969</v>
      </c>
      <c r="AC602">
        <v>0</v>
      </c>
      <c r="AD602">
        <v>0</v>
      </c>
      <c r="AE602">
        <v>120.80593611566059</v>
      </c>
    </row>
    <row r="603" spans="1:31" x14ac:dyDescent="0.25">
      <c r="A603">
        <v>2219858</v>
      </c>
      <c r="B603">
        <v>1</v>
      </c>
      <c r="C603" t="s">
        <v>80</v>
      </c>
      <c r="D603" t="s">
        <v>93</v>
      </c>
      <c r="E603" t="s">
        <v>156</v>
      </c>
      <c r="F603" t="s">
        <v>1982</v>
      </c>
      <c r="G603" t="s">
        <v>134</v>
      </c>
      <c r="H603" t="s">
        <v>135</v>
      </c>
      <c r="I603" t="s">
        <v>136</v>
      </c>
      <c r="J603" t="s">
        <v>137</v>
      </c>
      <c r="K603" t="s">
        <v>138</v>
      </c>
      <c r="L603" t="s">
        <v>1983</v>
      </c>
      <c r="M603" t="s">
        <v>1984</v>
      </c>
      <c r="N603">
        <v>1.7075</v>
      </c>
      <c r="O603">
        <v>0</v>
      </c>
      <c r="P603">
        <v>2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</row>
    <row r="604" spans="1:31" x14ac:dyDescent="0.25">
      <c r="A604">
        <v>2217608</v>
      </c>
      <c r="B604">
        <v>1</v>
      </c>
      <c r="C604" t="s">
        <v>80</v>
      </c>
      <c r="D604" t="s">
        <v>87</v>
      </c>
      <c r="E604" t="s">
        <v>156</v>
      </c>
      <c r="F604" t="s">
        <v>1985</v>
      </c>
      <c r="G604" t="s">
        <v>161</v>
      </c>
      <c r="H604" t="s">
        <v>135</v>
      </c>
      <c r="I604" t="s">
        <v>136</v>
      </c>
      <c r="J604" t="s">
        <v>137</v>
      </c>
      <c r="K604" t="s">
        <v>138</v>
      </c>
      <c r="L604" t="s">
        <v>1986</v>
      </c>
      <c r="M604" t="s">
        <v>1987</v>
      </c>
      <c r="N604">
        <v>1.758888888</v>
      </c>
      <c r="O604">
        <v>0</v>
      </c>
      <c r="P604">
        <v>1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1.4665365431933934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1.4665365431933934</v>
      </c>
    </row>
    <row r="605" spans="1:31" x14ac:dyDescent="0.25">
      <c r="A605">
        <v>2225809</v>
      </c>
      <c r="B605">
        <v>1</v>
      </c>
      <c r="C605" t="s">
        <v>80</v>
      </c>
      <c r="D605" t="s">
        <v>105</v>
      </c>
      <c r="E605" t="s">
        <v>151</v>
      </c>
      <c r="F605" t="s">
        <v>1988</v>
      </c>
      <c r="G605" t="s">
        <v>153</v>
      </c>
      <c r="H605" t="s">
        <v>135</v>
      </c>
      <c r="I605" t="s">
        <v>136</v>
      </c>
      <c r="J605" t="s">
        <v>137</v>
      </c>
      <c r="K605" t="s">
        <v>138</v>
      </c>
      <c r="L605" t="s">
        <v>1989</v>
      </c>
      <c r="M605" t="s">
        <v>1990</v>
      </c>
      <c r="N605">
        <v>1.4694444440000001</v>
      </c>
      <c r="O605">
        <v>0</v>
      </c>
      <c r="P605">
        <v>7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2.1103197130760583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2.1103197130760583</v>
      </c>
    </row>
    <row r="606" spans="1:31" x14ac:dyDescent="0.25">
      <c r="A606">
        <v>2213280</v>
      </c>
      <c r="B606">
        <v>1</v>
      </c>
      <c r="C606" t="s">
        <v>80</v>
      </c>
      <c r="D606" t="s">
        <v>107</v>
      </c>
      <c r="E606" t="s">
        <v>225</v>
      </c>
      <c r="F606" t="s">
        <v>1991</v>
      </c>
      <c r="G606" t="s">
        <v>507</v>
      </c>
      <c r="H606" t="s">
        <v>135</v>
      </c>
      <c r="I606" t="s">
        <v>136</v>
      </c>
      <c r="J606" t="s">
        <v>137</v>
      </c>
      <c r="K606" t="s">
        <v>138</v>
      </c>
      <c r="L606" t="s">
        <v>1992</v>
      </c>
      <c r="M606" t="s">
        <v>1993</v>
      </c>
      <c r="N606">
        <v>4.3747222219999999</v>
      </c>
      <c r="O606">
        <v>0</v>
      </c>
      <c r="P606">
        <v>8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2.0425154098903304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2.0425154098903304</v>
      </c>
    </row>
    <row r="607" spans="1:31" x14ac:dyDescent="0.25">
      <c r="A607">
        <v>2223751</v>
      </c>
      <c r="B607">
        <v>1</v>
      </c>
      <c r="C607" t="s">
        <v>81</v>
      </c>
      <c r="D607" t="s">
        <v>118</v>
      </c>
      <c r="E607" t="s">
        <v>156</v>
      </c>
      <c r="F607" t="s">
        <v>1994</v>
      </c>
      <c r="G607" t="s">
        <v>161</v>
      </c>
      <c r="H607" t="s">
        <v>135</v>
      </c>
      <c r="I607" t="s">
        <v>136</v>
      </c>
      <c r="J607" t="s">
        <v>137</v>
      </c>
      <c r="K607" t="s">
        <v>138</v>
      </c>
      <c r="L607" t="s">
        <v>1995</v>
      </c>
      <c r="M607" t="s">
        <v>1996</v>
      </c>
      <c r="N607">
        <v>1.6274999999999999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22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13.923274070661188</v>
      </c>
      <c r="AC607">
        <v>0</v>
      </c>
      <c r="AD607">
        <v>0</v>
      </c>
      <c r="AE607">
        <v>13.923274070661188</v>
      </c>
    </row>
    <row r="608" spans="1:31" x14ac:dyDescent="0.25">
      <c r="A608">
        <v>2221587</v>
      </c>
      <c r="B608">
        <v>1</v>
      </c>
      <c r="C608" t="s">
        <v>80</v>
      </c>
      <c r="D608" t="s">
        <v>103</v>
      </c>
      <c r="E608" t="s">
        <v>151</v>
      </c>
      <c r="F608" t="s">
        <v>1997</v>
      </c>
      <c r="G608" t="s">
        <v>245</v>
      </c>
      <c r="H608" t="s">
        <v>135</v>
      </c>
      <c r="I608" t="s">
        <v>136</v>
      </c>
      <c r="J608" t="s">
        <v>137</v>
      </c>
      <c r="K608" t="s">
        <v>138</v>
      </c>
      <c r="L608" t="s">
        <v>1998</v>
      </c>
      <c r="M608" t="s">
        <v>1999</v>
      </c>
      <c r="N608">
        <v>2.2863888879999998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40</v>
      </c>
      <c r="U608">
        <v>0</v>
      </c>
      <c r="V608">
        <v>1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61.948091560206265</v>
      </c>
      <c r="AC608">
        <v>0</v>
      </c>
      <c r="AD608">
        <v>0.32219542613485996</v>
      </c>
      <c r="AE608">
        <v>62.270286986341127</v>
      </c>
    </row>
    <row r="609" spans="1:31" x14ac:dyDescent="0.25">
      <c r="A609">
        <v>2225915</v>
      </c>
      <c r="B609">
        <v>1</v>
      </c>
      <c r="C609" t="s">
        <v>80</v>
      </c>
      <c r="D609" t="s">
        <v>89</v>
      </c>
      <c r="E609" t="s">
        <v>156</v>
      </c>
      <c r="F609" t="s">
        <v>2000</v>
      </c>
      <c r="G609" t="s">
        <v>161</v>
      </c>
      <c r="H609" t="s">
        <v>135</v>
      </c>
      <c r="I609" t="s">
        <v>136</v>
      </c>
      <c r="J609" t="s">
        <v>137</v>
      </c>
      <c r="K609" t="s">
        <v>138</v>
      </c>
      <c r="L609" t="s">
        <v>2001</v>
      </c>
      <c r="M609" t="s">
        <v>2002</v>
      </c>
      <c r="N609">
        <v>2.798333333</v>
      </c>
      <c r="O609">
        <v>0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0.49078950531371557</v>
      </c>
      <c r="AA609">
        <v>0</v>
      </c>
      <c r="AB609">
        <v>0</v>
      </c>
      <c r="AC609">
        <v>0</v>
      </c>
      <c r="AD609">
        <v>0</v>
      </c>
      <c r="AE609">
        <v>0.49078950531371557</v>
      </c>
    </row>
    <row r="610" spans="1:31" x14ac:dyDescent="0.25">
      <c r="A610">
        <v>2214554</v>
      </c>
      <c r="B610">
        <v>1</v>
      </c>
      <c r="C610" t="s">
        <v>80</v>
      </c>
      <c r="D610" t="s">
        <v>105</v>
      </c>
      <c r="E610" t="s">
        <v>156</v>
      </c>
      <c r="F610" t="s">
        <v>2003</v>
      </c>
      <c r="G610" t="s">
        <v>172</v>
      </c>
      <c r="H610" t="s">
        <v>135</v>
      </c>
      <c r="I610" t="s">
        <v>136</v>
      </c>
      <c r="J610" t="s">
        <v>137</v>
      </c>
      <c r="K610" t="s">
        <v>138</v>
      </c>
      <c r="L610" t="s">
        <v>2004</v>
      </c>
      <c r="M610" t="s">
        <v>2005</v>
      </c>
      <c r="N610">
        <v>3.1124999999999998</v>
      </c>
      <c r="O610">
        <v>0</v>
      </c>
      <c r="P610">
        <v>1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0.94427649593516116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0.94427649593516116</v>
      </c>
    </row>
    <row r="611" spans="1:31" x14ac:dyDescent="0.25">
      <c r="A611">
        <v>2216718</v>
      </c>
      <c r="B611">
        <v>1</v>
      </c>
      <c r="C611" t="s">
        <v>80</v>
      </c>
      <c r="D611" t="s">
        <v>85</v>
      </c>
      <c r="E611" t="s">
        <v>156</v>
      </c>
      <c r="F611" t="s">
        <v>2006</v>
      </c>
      <c r="G611" t="s">
        <v>172</v>
      </c>
      <c r="H611" t="s">
        <v>135</v>
      </c>
      <c r="I611" t="s">
        <v>136</v>
      </c>
      <c r="J611" t="s">
        <v>137</v>
      </c>
      <c r="K611" t="s">
        <v>138</v>
      </c>
      <c r="L611" t="s">
        <v>2007</v>
      </c>
      <c r="M611" t="s">
        <v>2008</v>
      </c>
      <c r="N611">
        <v>2.6797222220000001</v>
      </c>
      <c r="O611">
        <v>0</v>
      </c>
      <c r="P611">
        <v>11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5.3482535781902589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5.3482535781902589</v>
      </c>
    </row>
    <row r="612" spans="1:31" x14ac:dyDescent="0.25">
      <c r="A612">
        <v>2213472</v>
      </c>
      <c r="B612">
        <v>1</v>
      </c>
      <c r="C612" t="s">
        <v>80</v>
      </c>
      <c r="D612" t="s">
        <v>86</v>
      </c>
      <c r="E612" t="s">
        <v>225</v>
      </c>
      <c r="F612" t="s">
        <v>2009</v>
      </c>
      <c r="G612" t="s">
        <v>600</v>
      </c>
      <c r="H612" t="s">
        <v>135</v>
      </c>
      <c r="I612" t="s">
        <v>136</v>
      </c>
      <c r="J612" t="s">
        <v>137</v>
      </c>
      <c r="K612" t="s">
        <v>138</v>
      </c>
      <c r="L612" t="s">
        <v>2010</v>
      </c>
      <c r="M612" t="s">
        <v>2011</v>
      </c>
      <c r="N612">
        <v>1.4230555549999999</v>
      </c>
      <c r="O612">
        <v>0</v>
      </c>
      <c r="P612">
        <v>88</v>
      </c>
      <c r="Q612">
        <v>0</v>
      </c>
      <c r="R612">
        <v>0</v>
      </c>
      <c r="S612">
        <v>0</v>
      </c>
      <c r="T612">
        <v>20</v>
      </c>
      <c r="U612">
        <v>0</v>
      </c>
      <c r="V612">
        <v>0</v>
      </c>
      <c r="W612">
        <v>0</v>
      </c>
      <c r="X612">
        <v>24.47821217340455</v>
      </c>
      <c r="Y612">
        <v>0</v>
      </c>
      <c r="Z612">
        <v>0</v>
      </c>
      <c r="AA612">
        <v>0</v>
      </c>
      <c r="AB612">
        <v>8.9662681314452897</v>
      </c>
      <c r="AC612">
        <v>0</v>
      </c>
      <c r="AD612">
        <v>0</v>
      </c>
      <c r="AE612">
        <v>33.44448030484984</v>
      </c>
    </row>
    <row r="613" spans="1:31" x14ac:dyDescent="0.25">
      <c r="A613">
        <v>2217800</v>
      </c>
      <c r="B613">
        <v>1</v>
      </c>
      <c r="C613" t="s">
        <v>81</v>
      </c>
      <c r="D613" t="s">
        <v>123</v>
      </c>
      <c r="E613" t="s">
        <v>147</v>
      </c>
      <c r="F613" t="s">
        <v>2012</v>
      </c>
      <c r="G613" t="s">
        <v>143</v>
      </c>
      <c r="H613" t="s">
        <v>144</v>
      </c>
      <c r="I613" t="s">
        <v>136</v>
      </c>
      <c r="J613" t="s">
        <v>137</v>
      </c>
      <c r="K613" t="s">
        <v>138</v>
      </c>
      <c r="L613" t="s">
        <v>2013</v>
      </c>
      <c r="M613" t="s">
        <v>2014</v>
      </c>
      <c r="N613">
        <v>0.116666666</v>
      </c>
      <c r="O613">
        <v>6</v>
      </c>
      <c r="P613">
        <v>35</v>
      </c>
      <c r="Q613">
        <v>278</v>
      </c>
      <c r="R613">
        <v>292</v>
      </c>
      <c r="S613">
        <v>40</v>
      </c>
      <c r="T613">
        <v>69</v>
      </c>
      <c r="U613">
        <v>0</v>
      </c>
      <c r="V613">
        <v>0</v>
      </c>
      <c r="W613">
        <v>0.13219903323900001</v>
      </c>
      <c r="X613">
        <v>0.71250162784546656</v>
      </c>
      <c r="Y613">
        <v>10.67490856148734</v>
      </c>
      <c r="Z613">
        <v>7.9859397893977233</v>
      </c>
      <c r="AA613">
        <v>2.5153823253524004</v>
      </c>
      <c r="AB613">
        <v>4.0822494136681815</v>
      </c>
      <c r="AC613">
        <v>0</v>
      </c>
      <c r="AD613">
        <v>0</v>
      </c>
      <c r="AE613">
        <v>26.103180750990113</v>
      </c>
    </row>
    <row r="614" spans="1:31" x14ac:dyDescent="0.25">
      <c r="A614">
        <v>2215636</v>
      </c>
      <c r="B614">
        <v>1</v>
      </c>
      <c r="C614" t="s">
        <v>80</v>
      </c>
      <c r="D614" t="s">
        <v>83</v>
      </c>
      <c r="E614" t="s">
        <v>156</v>
      </c>
      <c r="F614" t="s">
        <v>2015</v>
      </c>
      <c r="G614" t="s">
        <v>161</v>
      </c>
      <c r="H614" t="s">
        <v>135</v>
      </c>
      <c r="I614" t="s">
        <v>136</v>
      </c>
      <c r="J614" t="s">
        <v>137</v>
      </c>
      <c r="K614" t="s">
        <v>138</v>
      </c>
      <c r="L614" t="s">
        <v>2016</v>
      </c>
      <c r="M614" t="s">
        <v>2017</v>
      </c>
      <c r="N614">
        <v>1.849722222</v>
      </c>
      <c r="O614">
        <v>0</v>
      </c>
      <c r="P614">
        <v>1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0.98707728630728098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0.98707728630728098</v>
      </c>
    </row>
    <row r="615" spans="1:31" x14ac:dyDescent="0.25">
      <c r="A615">
        <v>2228471</v>
      </c>
      <c r="B615">
        <v>1</v>
      </c>
      <c r="C615" t="s">
        <v>80</v>
      </c>
      <c r="D615" t="s">
        <v>93</v>
      </c>
      <c r="E615" t="s">
        <v>156</v>
      </c>
      <c r="F615" t="s">
        <v>2018</v>
      </c>
      <c r="G615" t="s">
        <v>165</v>
      </c>
      <c r="H615" t="s">
        <v>135</v>
      </c>
      <c r="I615" t="s">
        <v>136</v>
      </c>
      <c r="J615" t="s">
        <v>137</v>
      </c>
      <c r="K615" t="s">
        <v>138</v>
      </c>
      <c r="L615" t="s">
        <v>2019</v>
      </c>
      <c r="M615" t="s">
        <v>2020</v>
      </c>
      <c r="N615">
        <v>2.841111111</v>
      </c>
      <c r="O615">
        <v>0</v>
      </c>
      <c r="P615">
        <v>9</v>
      </c>
      <c r="Q615">
        <v>0</v>
      </c>
      <c r="R615">
        <v>0</v>
      </c>
      <c r="S615">
        <v>0</v>
      </c>
      <c r="T615">
        <v>2</v>
      </c>
      <c r="U615">
        <v>0</v>
      </c>
      <c r="V615">
        <v>0</v>
      </c>
      <c r="W615">
        <v>0</v>
      </c>
      <c r="X615">
        <v>13.769560115875226</v>
      </c>
      <c r="Y615">
        <v>0</v>
      </c>
      <c r="Z615">
        <v>0</v>
      </c>
      <c r="AA615">
        <v>0</v>
      </c>
      <c r="AB615">
        <v>0.15453710783098973</v>
      </c>
      <c r="AC615">
        <v>0</v>
      </c>
      <c r="AD615">
        <v>0</v>
      </c>
      <c r="AE615">
        <v>13.924097223706216</v>
      </c>
    </row>
    <row r="616" spans="1:31" x14ac:dyDescent="0.25">
      <c r="A616">
        <v>2216028</v>
      </c>
      <c r="B616">
        <v>1</v>
      </c>
      <c r="C616" t="s">
        <v>80</v>
      </c>
      <c r="D616" t="s">
        <v>96</v>
      </c>
      <c r="E616" t="s">
        <v>147</v>
      </c>
      <c r="F616" t="s">
        <v>2021</v>
      </c>
      <c r="G616" t="s">
        <v>143</v>
      </c>
      <c r="H616" t="s">
        <v>144</v>
      </c>
      <c r="I616" t="s">
        <v>136</v>
      </c>
      <c r="J616" t="s">
        <v>137</v>
      </c>
      <c r="K616" t="s">
        <v>138</v>
      </c>
      <c r="L616" t="s">
        <v>2022</v>
      </c>
      <c r="M616" t="s">
        <v>2023</v>
      </c>
      <c r="N616">
        <v>0.86166666599999997</v>
      </c>
      <c r="O616">
        <v>0</v>
      </c>
      <c r="P616">
        <v>267</v>
      </c>
      <c r="Q616">
        <v>0</v>
      </c>
      <c r="R616">
        <v>0</v>
      </c>
      <c r="S616">
        <v>5</v>
      </c>
      <c r="T616">
        <v>39</v>
      </c>
      <c r="U616">
        <v>0</v>
      </c>
      <c r="V616">
        <v>0</v>
      </c>
      <c r="W616">
        <v>0</v>
      </c>
      <c r="X616">
        <v>168.91851121106194</v>
      </c>
      <c r="Y616">
        <v>0</v>
      </c>
      <c r="Z616">
        <v>0</v>
      </c>
      <c r="AA616">
        <v>197.35400907093978</v>
      </c>
      <c r="AB616">
        <v>35.256691319852578</v>
      </c>
      <c r="AC616">
        <v>0</v>
      </c>
      <c r="AD616">
        <v>0</v>
      </c>
      <c r="AE616">
        <v>401.52921160185429</v>
      </c>
    </row>
    <row r="617" spans="1:31" x14ac:dyDescent="0.25">
      <c r="A617">
        <v>2213864</v>
      </c>
      <c r="B617">
        <v>1</v>
      </c>
      <c r="C617" t="s">
        <v>80</v>
      </c>
      <c r="D617" t="s">
        <v>103</v>
      </c>
      <c r="E617" t="s">
        <v>225</v>
      </c>
      <c r="F617" t="s">
        <v>2024</v>
      </c>
      <c r="G617" t="s">
        <v>600</v>
      </c>
      <c r="H617" t="s">
        <v>135</v>
      </c>
      <c r="I617" t="s">
        <v>136</v>
      </c>
      <c r="J617" t="s">
        <v>137</v>
      </c>
      <c r="K617" t="s">
        <v>138</v>
      </c>
      <c r="L617" t="s">
        <v>2025</v>
      </c>
      <c r="M617" t="s">
        <v>2026</v>
      </c>
      <c r="N617">
        <v>3.1119444440000001</v>
      </c>
      <c r="O617">
        <v>0</v>
      </c>
      <c r="P617">
        <v>24</v>
      </c>
      <c r="Q617">
        <v>0</v>
      </c>
      <c r="R617">
        <v>0</v>
      </c>
      <c r="S617">
        <v>0</v>
      </c>
      <c r="T617">
        <v>11</v>
      </c>
      <c r="U617">
        <v>0</v>
      </c>
      <c r="V617">
        <v>0</v>
      </c>
      <c r="W617">
        <v>0</v>
      </c>
      <c r="X617">
        <v>25.745566200830918</v>
      </c>
      <c r="Y617">
        <v>0</v>
      </c>
      <c r="Z617">
        <v>0</v>
      </c>
      <c r="AA617">
        <v>0</v>
      </c>
      <c r="AB617">
        <v>20.133177809791313</v>
      </c>
      <c r="AC617">
        <v>0</v>
      </c>
      <c r="AD617">
        <v>0</v>
      </c>
      <c r="AE617">
        <v>45.878744010622228</v>
      </c>
    </row>
    <row r="618" spans="1:31" x14ac:dyDescent="0.25">
      <c r="A618">
        <v>2224143</v>
      </c>
      <c r="B618">
        <v>1</v>
      </c>
      <c r="C618" t="s">
        <v>80</v>
      </c>
      <c r="D618" t="s">
        <v>82</v>
      </c>
      <c r="E618" t="s">
        <v>151</v>
      </c>
      <c r="F618" t="s">
        <v>2027</v>
      </c>
      <c r="G618" t="s">
        <v>134</v>
      </c>
      <c r="H618" t="s">
        <v>135</v>
      </c>
      <c r="I618" t="s">
        <v>136</v>
      </c>
      <c r="J618" t="s">
        <v>137</v>
      </c>
      <c r="K618" t="s">
        <v>138</v>
      </c>
      <c r="L618" t="s">
        <v>2028</v>
      </c>
      <c r="M618" t="s">
        <v>2029</v>
      </c>
      <c r="N618">
        <v>1.018888888</v>
      </c>
      <c r="O618">
        <v>0</v>
      </c>
      <c r="P618">
        <v>119</v>
      </c>
      <c r="Q618">
        <v>0</v>
      </c>
      <c r="R618">
        <v>0</v>
      </c>
      <c r="S618">
        <v>0</v>
      </c>
      <c r="T618">
        <v>6</v>
      </c>
      <c r="U618">
        <v>0</v>
      </c>
      <c r="V618">
        <v>0</v>
      </c>
      <c r="W618">
        <v>0</v>
      </c>
      <c r="X618">
        <v>36.128829640094573</v>
      </c>
      <c r="Y618">
        <v>0</v>
      </c>
      <c r="Z618">
        <v>0</v>
      </c>
      <c r="AA618">
        <v>0</v>
      </c>
      <c r="AB618">
        <v>0.4115177631435511</v>
      </c>
      <c r="AC618">
        <v>0</v>
      </c>
      <c r="AD618">
        <v>0</v>
      </c>
      <c r="AE618">
        <v>36.540347403238123</v>
      </c>
    </row>
    <row r="619" spans="1:31" x14ac:dyDescent="0.25">
      <c r="A619">
        <v>2219274</v>
      </c>
      <c r="B619">
        <v>1</v>
      </c>
      <c r="C619" t="s">
        <v>80</v>
      </c>
      <c r="D619" t="s">
        <v>93</v>
      </c>
      <c r="E619" t="s">
        <v>141</v>
      </c>
      <c r="F619" t="s">
        <v>2030</v>
      </c>
      <c r="G619" t="s">
        <v>143</v>
      </c>
      <c r="H619" t="s">
        <v>144</v>
      </c>
      <c r="I619" t="s">
        <v>136</v>
      </c>
      <c r="J619" t="s">
        <v>137</v>
      </c>
      <c r="K619" t="s">
        <v>138</v>
      </c>
      <c r="L619" t="s">
        <v>2031</v>
      </c>
      <c r="M619" t="s">
        <v>2032</v>
      </c>
      <c r="N619">
        <v>0.77944444400000001</v>
      </c>
      <c r="O619">
        <v>0</v>
      </c>
      <c r="P619">
        <v>0</v>
      </c>
      <c r="Q619">
        <v>0</v>
      </c>
      <c r="R619">
        <v>0</v>
      </c>
      <c r="S619">
        <v>2</v>
      </c>
      <c r="T619">
        <v>3</v>
      </c>
      <c r="U619">
        <v>5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1.03499091247645</v>
      </c>
      <c r="AB619">
        <v>2.3133910387870609</v>
      </c>
      <c r="AC619">
        <v>127.277290734853</v>
      </c>
      <c r="AD619">
        <v>0</v>
      </c>
      <c r="AE619">
        <v>130.6256726861165</v>
      </c>
    </row>
    <row r="620" spans="1:31" x14ac:dyDescent="0.25">
      <c r="A620">
        <v>2217110</v>
      </c>
      <c r="B620">
        <v>1</v>
      </c>
      <c r="C620" t="s">
        <v>81</v>
      </c>
      <c r="D620" t="s">
        <v>120</v>
      </c>
      <c r="E620" t="s">
        <v>151</v>
      </c>
      <c r="F620" t="s">
        <v>2033</v>
      </c>
      <c r="G620" t="s">
        <v>213</v>
      </c>
      <c r="H620" t="s">
        <v>135</v>
      </c>
      <c r="I620" t="s">
        <v>136</v>
      </c>
      <c r="J620" t="s">
        <v>137</v>
      </c>
      <c r="K620" t="s">
        <v>138</v>
      </c>
      <c r="L620" t="s">
        <v>2034</v>
      </c>
      <c r="M620" t="s">
        <v>2035</v>
      </c>
      <c r="N620">
        <v>0.633611111</v>
      </c>
      <c r="O620">
        <v>0</v>
      </c>
      <c r="P620">
        <v>58</v>
      </c>
      <c r="Q620">
        <v>0</v>
      </c>
      <c r="R620">
        <v>3</v>
      </c>
      <c r="S620">
        <v>0</v>
      </c>
      <c r="T620">
        <v>11</v>
      </c>
      <c r="U620">
        <v>0</v>
      </c>
      <c r="V620">
        <v>0</v>
      </c>
      <c r="W620">
        <v>0</v>
      </c>
      <c r="X620">
        <v>10.529169779885576</v>
      </c>
      <c r="Y620">
        <v>0</v>
      </c>
      <c r="Z620">
        <v>0.26773052256393781</v>
      </c>
      <c r="AA620">
        <v>0</v>
      </c>
      <c r="AB620">
        <v>8.921183003334626</v>
      </c>
      <c r="AC620">
        <v>0</v>
      </c>
      <c r="AD620">
        <v>0</v>
      </c>
      <c r="AE620">
        <v>19.718083305784141</v>
      </c>
    </row>
    <row r="621" spans="1:31" x14ac:dyDescent="0.25">
      <c r="A621">
        <v>2218192</v>
      </c>
      <c r="B621">
        <v>1</v>
      </c>
      <c r="C621" t="s">
        <v>81</v>
      </c>
      <c r="D621" t="s">
        <v>122</v>
      </c>
      <c r="E621" t="s">
        <v>141</v>
      </c>
      <c r="F621" t="s">
        <v>2036</v>
      </c>
      <c r="G621" t="s">
        <v>349</v>
      </c>
      <c r="H621" t="s">
        <v>144</v>
      </c>
      <c r="I621" t="s">
        <v>136</v>
      </c>
      <c r="J621" t="s">
        <v>137</v>
      </c>
      <c r="K621" t="s">
        <v>138</v>
      </c>
      <c r="L621" t="s">
        <v>2037</v>
      </c>
      <c r="M621" t="s">
        <v>2038</v>
      </c>
      <c r="N621">
        <v>1.8869444440000001</v>
      </c>
      <c r="O621">
        <v>0</v>
      </c>
      <c r="P621">
        <v>714</v>
      </c>
      <c r="Q621">
        <v>0</v>
      </c>
      <c r="R621">
        <v>14</v>
      </c>
      <c r="S621">
        <v>5</v>
      </c>
      <c r="T621">
        <v>54</v>
      </c>
      <c r="U621">
        <v>1</v>
      </c>
      <c r="V621">
        <v>0</v>
      </c>
      <c r="W621">
        <v>0</v>
      </c>
      <c r="X621">
        <v>145.79688358924776</v>
      </c>
      <c r="Y621">
        <v>0</v>
      </c>
      <c r="Z621">
        <v>1.1123321495649128</v>
      </c>
      <c r="AA621">
        <v>211.05052064526186</v>
      </c>
      <c r="AB621">
        <v>27.318033195055609</v>
      </c>
      <c r="AC621">
        <v>11.609553749153426</v>
      </c>
      <c r="AD621">
        <v>0</v>
      </c>
      <c r="AE621">
        <v>396.88732332828351</v>
      </c>
    </row>
    <row r="622" spans="1:31" x14ac:dyDescent="0.25">
      <c r="A622">
        <v>2216011</v>
      </c>
      <c r="B622">
        <v>1</v>
      </c>
      <c r="C622" t="s">
        <v>81</v>
      </c>
      <c r="D622" t="s">
        <v>112</v>
      </c>
      <c r="E622" t="s">
        <v>156</v>
      </c>
      <c r="F622" t="s">
        <v>2039</v>
      </c>
      <c r="G622" t="s">
        <v>161</v>
      </c>
      <c r="H622" t="s">
        <v>135</v>
      </c>
      <c r="I622" t="s">
        <v>136</v>
      </c>
      <c r="J622" t="s">
        <v>137</v>
      </c>
      <c r="K622" t="s">
        <v>138</v>
      </c>
      <c r="L622" t="s">
        <v>2040</v>
      </c>
      <c r="M622" t="s">
        <v>2041</v>
      </c>
      <c r="N622">
        <v>0.58527777700000005</v>
      </c>
      <c r="O622">
        <v>0</v>
      </c>
      <c r="P622">
        <v>1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</row>
    <row r="623" spans="1:31" x14ac:dyDescent="0.25">
      <c r="A623">
        <v>2221584</v>
      </c>
      <c r="B623">
        <v>1</v>
      </c>
      <c r="C623" t="s">
        <v>80</v>
      </c>
      <c r="D623" t="s">
        <v>111</v>
      </c>
      <c r="E623" t="s">
        <v>156</v>
      </c>
      <c r="F623" t="s">
        <v>2042</v>
      </c>
      <c r="G623" t="s">
        <v>172</v>
      </c>
      <c r="H623" t="s">
        <v>135</v>
      </c>
      <c r="I623" t="s">
        <v>136</v>
      </c>
      <c r="J623" t="s">
        <v>137</v>
      </c>
      <c r="K623" t="s">
        <v>138</v>
      </c>
      <c r="L623" t="s">
        <v>2043</v>
      </c>
      <c r="M623" t="s">
        <v>2044</v>
      </c>
      <c r="N623">
        <v>4.6316666660000001</v>
      </c>
      <c r="O623">
        <v>0</v>
      </c>
      <c r="P623">
        <v>6</v>
      </c>
      <c r="Q623">
        <v>0</v>
      </c>
      <c r="R623">
        <v>0</v>
      </c>
      <c r="S623">
        <v>0</v>
      </c>
      <c r="T623">
        <v>4</v>
      </c>
      <c r="U623">
        <v>0</v>
      </c>
      <c r="V623">
        <v>0</v>
      </c>
      <c r="W623">
        <v>0</v>
      </c>
      <c r="X623">
        <v>6.0440492176430913</v>
      </c>
      <c r="Y623">
        <v>0</v>
      </c>
      <c r="Z623">
        <v>0</v>
      </c>
      <c r="AA623">
        <v>0</v>
      </c>
      <c r="AB623">
        <v>4.8381640185896799</v>
      </c>
      <c r="AC623">
        <v>0</v>
      </c>
      <c r="AD623">
        <v>0</v>
      </c>
      <c r="AE623">
        <v>10.882213236232772</v>
      </c>
    </row>
    <row r="624" spans="1:31" x14ac:dyDescent="0.25">
      <c r="A624">
        <v>2219592</v>
      </c>
      <c r="B624">
        <v>1</v>
      </c>
      <c r="C624" t="s">
        <v>80</v>
      </c>
      <c r="D624" t="s">
        <v>83</v>
      </c>
      <c r="E624" t="s">
        <v>151</v>
      </c>
      <c r="F624" t="s">
        <v>2045</v>
      </c>
      <c r="G624" t="s">
        <v>213</v>
      </c>
      <c r="H624" t="s">
        <v>135</v>
      </c>
      <c r="I624" t="s">
        <v>136</v>
      </c>
      <c r="J624" t="s">
        <v>137</v>
      </c>
      <c r="K624" t="s">
        <v>138</v>
      </c>
      <c r="L624" t="s">
        <v>2046</v>
      </c>
      <c r="M624" t="s">
        <v>2047</v>
      </c>
      <c r="N624">
        <v>2.6491666660000002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29</v>
      </c>
      <c r="U624">
        <v>0</v>
      </c>
      <c r="V624">
        <v>2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39.453402946003777</v>
      </c>
      <c r="AC624">
        <v>0</v>
      </c>
      <c r="AD624">
        <v>50.419211272808198</v>
      </c>
      <c r="AE624">
        <v>89.872614218811975</v>
      </c>
    </row>
    <row r="625" spans="1:31" x14ac:dyDescent="0.25">
      <c r="A625">
        <v>2213094</v>
      </c>
      <c r="B625">
        <v>1</v>
      </c>
      <c r="C625" t="s">
        <v>81</v>
      </c>
      <c r="D625" t="s">
        <v>112</v>
      </c>
      <c r="E625" t="s">
        <v>132</v>
      </c>
      <c r="F625" t="s">
        <v>2048</v>
      </c>
      <c r="G625" t="s">
        <v>507</v>
      </c>
      <c r="H625" t="s">
        <v>135</v>
      </c>
      <c r="I625" t="s">
        <v>136</v>
      </c>
      <c r="J625" t="s">
        <v>137</v>
      </c>
      <c r="K625" t="s">
        <v>138</v>
      </c>
      <c r="L625" t="s">
        <v>2049</v>
      </c>
      <c r="M625" t="s">
        <v>2050</v>
      </c>
      <c r="N625">
        <v>0.92861111100000004</v>
      </c>
      <c r="O625">
        <v>0</v>
      </c>
      <c r="P625">
        <v>418</v>
      </c>
      <c r="Q625">
        <v>0</v>
      </c>
      <c r="R625">
        <v>17</v>
      </c>
      <c r="S625">
        <v>0</v>
      </c>
      <c r="T625">
        <v>23</v>
      </c>
      <c r="U625">
        <v>0</v>
      </c>
      <c r="V625">
        <v>0</v>
      </c>
      <c r="W625">
        <v>0</v>
      </c>
      <c r="X625">
        <v>70.51844853774837</v>
      </c>
      <c r="Y625">
        <v>0</v>
      </c>
      <c r="Z625">
        <v>0.71606802375048018</v>
      </c>
      <c r="AA625">
        <v>0</v>
      </c>
      <c r="AB625">
        <v>3.2711397256006913</v>
      </c>
      <c r="AC625">
        <v>0</v>
      </c>
      <c r="AD625">
        <v>0</v>
      </c>
      <c r="AE625">
        <v>74.505656287099541</v>
      </c>
    </row>
    <row r="626" spans="1:31" x14ac:dyDescent="0.25">
      <c r="A626">
        <v>2216652</v>
      </c>
      <c r="B626">
        <v>1</v>
      </c>
      <c r="C626" t="s">
        <v>80</v>
      </c>
      <c r="D626" t="s">
        <v>90</v>
      </c>
      <c r="E626" t="s">
        <v>151</v>
      </c>
      <c r="F626" t="s">
        <v>1302</v>
      </c>
      <c r="G626" t="s">
        <v>213</v>
      </c>
      <c r="H626" t="s">
        <v>135</v>
      </c>
      <c r="I626" t="s">
        <v>136</v>
      </c>
      <c r="J626" t="s">
        <v>137</v>
      </c>
      <c r="K626" t="s">
        <v>138</v>
      </c>
      <c r="L626" t="s">
        <v>2051</v>
      </c>
      <c r="M626" t="s">
        <v>2052</v>
      </c>
      <c r="N626">
        <v>2.8283333329999998</v>
      </c>
      <c r="O626">
        <v>0</v>
      </c>
      <c r="P626">
        <v>304</v>
      </c>
      <c r="Q626">
        <v>0</v>
      </c>
      <c r="R626">
        <v>0</v>
      </c>
      <c r="S626">
        <v>0</v>
      </c>
      <c r="T626">
        <v>11</v>
      </c>
      <c r="U626">
        <v>0</v>
      </c>
      <c r="V626">
        <v>0</v>
      </c>
      <c r="W626">
        <v>0</v>
      </c>
      <c r="X626">
        <v>299.19329772258573</v>
      </c>
      <c r="Y626">
        <v>0</v>
      </c>
      <c r="Z626">
        <v>0</v>
      </c>
      <c r="AA626">
        <v>0</v>
      </c>
      <c r="AB626">
        <v>15.416742281391114</v>
      </c>
      <c r="AC626">
        <v>0</v>
      </c>
      <c r="AD626">
        <v>0</v>
      </c>
      <c r="AE626">
        <v>314.61004000397685</v>
      </c>
    </row>
    <row r="627" spans="1:31" x14ac:dyDescent="0.25">
      <c r="A627">
        <v>2214660</v>
      </c>
      <c r="B627">
        <v>1</v>
      </c>
      <c r="C627" t="s">
        <v>81</v>
      </c>
      <c r="D627" t="s">
        <v>127</v>
      </c>
      <c r="E627" t="s">
        <v>198</v>
      </c>
      <c r="F627" t="s">
        <v>2053</v>
      </c>
      <c r="G627" t="s">
        <v>143</v>
      </c>
      <c r="H627" t="s">
        <v>144</v>
      </c>
      <c r="I627" t="s">
        <v>136</v>
      </c>
      <c r="J627" t="s">
        <v>137</v>
      </c>
      <c r="K627" t="s">
        <v>138</v>
      </c>
      <c r="L627" t="s">
        <v>2054</v>
      </c>
      <c r="M627" t="s">
        <v>2055</v>
      </c>
      <c r="N627">
        <v>1.176666666</v>
      </c>
      <c r="O627">
        <v>0</v>
      </c>
      <c r="P627">
        <v>3</v>
      </c>
      <c r="Q627">
        <v>40</v>
      </c>
      <c r="R627">
        <v>34</v>
      </c>
      <c r="S627">
        <v>5</v>
      </c>
      <c r="T627">
        <v>2</v>
      </c>
      <c r="U627">
        <v>0</v>
      </c>
      <c r="V627">
        <v>0</v>
      </c>
      <c r="W627">
        <v>0</v>
      </c>
      <c r="X627">
        <v>0.35213179675283335</v>
      </c>
      <c r="Y627">
        <v>14.263960598721376</v>
      </c>
      <c r="Z627">
        <v>15.862121957549849</v>
      </c>
      <c r="AA627">
        <v>17.22833567731584</v>
      </c>
      <c r="AB627">
        <v>3.6798211627406001</v>
      </c>
      <c r="AC627">
        <v>0</v>
      </c>
      <c r="AD627">
        <v>0</v>
      </c>
      <c r="AE627">
        <v>51.3863711930805</v>
      </c>
    </row>
    <row r="628" spans="1:31" x14ac:dyDescent="0.25">
      <c r="A628">
        <v>2220943</v>
      </c>
      <c r="B628">
        <v>1</v>
      </c>
      <c r="C628" t="s">
        <v>81</v>
      </c>
      <c r="D628" t="s">
        <v>128</v>
      </c>
      <c r="E628" t="s">
        <v>132</v>
      </c>
      <c r="F628" t="s">
        <v>2056</v>
      </c>
      <c r="G628" t="s">
        <v>176</v>
      </c>
      <c r="H628" t="s">
        <v>135</v>
      </c>
      <c r="I628" t="s">
        <v>136</v>
      </c>
      <c r="J628" t="s">
        <v>137</v>
      </c>
      <c r="K628" t="s">
        <v>138</v>
      </c>
      <c r="L628" t="s">
        <v>2057</v>
      </c>
      <c r="M628" t="s">
        <v>2058</v>
      </c>
      <c r="N628">
        <v>1.4697222219999999</v>
      </c>
      <c r="O628">
        <v>0</v>
      </c>
      <c r="P628">
        <v>304</v>
      </c>
      <c r="Q628">
        <v>0</v>
      </c>
      <c r="R628">
        <v>3</v>
      </c>
      <c r="S628">
        <v>0</v>
      </c>
      <c r="T628">
        <v>24</v>
      </c>
      <c r="U628">
        <v>0</v>
      </c>
      <c r="V628">
        <v>0</v>
      </c>
      <c r="W628">
        <v>0</v>
      </c>
      <c r="X628">
        <v>101.96061563664115</v>
      </c>
      <c r="Y628">
        <v>0</v>
      </c>
      <c r="Z628">
        <v>0.21407550933234082</v>
      </c>
      <c r="AA628">
        <v>0</v>
      </c>
      <c r="AB628">
        <v>22.367239794115729</v>
      </c>
      <c r="AC628">
        <v>0</v>
      </c>
      <c r="AD628">
        <v>0</v>
      </c>
      <c r="AE628">
        <v>124.54193094008923</v>
      </c>
    </row>
    <row r="629" spans="1:31" x14ac:dyDescent="0.25">
      <c r="A629">
        <v>2222958</v>
      </c>
      <c r="B629">
        <v>1</v>
      </c>
      <c r="C629" t="s">
        <v>80</v>
      </c>
      <c r="D629" t="s">
        <v>84</v>
      </c>
      <c r="E629" t="s">
        <v>141</v>
      </c>
      <c r="F629" t="s">
        <v>2059</v>
      </c>
      <c r="G629" t="s">
        <v>831</v>
      </c>
      <c r="H629" t="s">
        <v>144</v>
      </c>
      <c r="I629" t="s">
        <v>136</v>
      </c>
      <c r="J629" t="s">
        <v>137</v>
      </c>
      <c r="K629" t="s">
        <v>138</v>
      </c>
      <c r="L629" t="s">
        <v>2060</v>
      </c>
      <c r="M629" t="s">
        <v>2061</v>
      </c>
      <c r="N629">
        <v>1.5988888880000001</v>
      </c>
      <c r="O629">
        <v>0</v>
      </c>
      <c r="P629">
        <v>794</v>
      </c>
      <c r="Q629">
        <v>0</v>
      </c>
      <c r="R629">
        <v>0</v>
      </c>
      <c r="S629">
        <v>0</v>
      </c>
      <c r="T629">
        <v>31</v>
      </c>
      <c r="U629">
        <v>0</v>
      </c>
      <c r="V629">
        <v>0</v>
      </c>
      <c r="W629">
        <v>0</v>
      </c>
      <c r="X629">
        <v>336.54107975267573</v>
      </c>
      <c r="Y629">
        <v>0</v>
      </c>
      <c r="Z629">
        <v>0</v>
      </c>
      <c r="AA629">
        <v>0</v>
      </c>
      <c r="AB629">
        <v>68.042813694906343</v>
      </c>
      <c r="AC629">
        <v>0</v>
      </c>
      <c r="AD629">
        <v>0</v>
      </c>
      <c r="AE629">
        <v>404.58389344758206</v>
      </c>
    </row>
    <row r="630" spans="1:31" x14ac:dyDescent="0.25">
      <c r="A630">
        <v>2224455</v>
      </c>
      <c r="B630">
        <v>1</v>
      </c>
      <c r="C630" t="s">
        <v>80</v>
      </c>
      <c r="D630" t="s">
        <v>96</v>
      </c>
      <c r="E630" t="s">
        <v>156</v>
      </c>
      <c r="F630" t="s">
        <v>2062</v>
      </c>
      <c r="G630" t="s">
        <v>161</v>
      </c>
      <c r="H630" t="s">
        <v>135</v>
      </c>
      <c r="I630" t="s">
        <v>136</v>
      </c>
      <c r="J630" t="s">
        <v>137</v>
      </c>
      <c r="K630" t="s">
        <v>138</v>
      </c>
      <c r="L630" t="s">
        <v>2063</v>
      </c>
      <c r="M630" t="s">
        <v>2064</v>
      </c>
      <c r="N630">
        <v>3.4913888879999999</v>
      </c>
      <c r="O630">
        <v>0</v>
      </c>
      <c r="P630">
        <v>2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7.6550290705470498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7.6550290705470498</v>
      </c>
    </row>
    <row r="631" spans="1:31" x14ac:dyDescent="0.25">
      <c r="A631">
        <v>2222463</v>
      </c>
      <c r="B631">
        <v>1</v>
      </c>
      <c r="C631" t="s">
        <v>80</v>
      </c>
      <c r="D631" t="s">
        <v>83</v>
      </c>
      <c r="E631" t="s">
        <v>151</v>
      </c>
      <c r="F631" t="s">
        <v>2065</v>
      </c>
      <c r="G631" t="s">
        <v>233</v>
      </c>
      <c r="H631" t="s">
        <v>135</v>
      </c>
      <c r="I631" t="s">
        <v>136</v>
      </c>
      <c r="J631" t="s">
        <v>137</v>
      </c>
      <c r="K631" t="s">
        <v>234</v>
      </c>
      <c r="L631" t="s">
        <v>2066</v>
      </c>
      <c r="M631" t="s">
        <v>2067</v>
      </c>
      <c r="N631">
        <v>7.5134536110000001</v>
      </c>
      <c r="O631">
        <v>0</v>
      </c>
      <c r="P631">
        <v>100</v>
      </c>
      <c r="Q631">
        <v>0</v>
      </c>
      <c r="R631">
        <v>0</v>
      </c>
      <c r="S631">
        <v>0</v>
      </c>
      <c r="T631">
        <v>4</v>
      </c>
      <c r="U631">
        <v>0</v>
      </c>
      <c r="V631">
        <v>0</v>
      </c>
      <c r="W631">
        <v>0</v>
      </c>
      <c r="X631">
        <v>276.57738452290425</v>
      </c>
      <c r="Y631">
        <v>0</v>
      </c>
      <c r="Z631">
        <v>0</v>
      </c>
      <c r="AA631">
        <v>0</v>
      </c>
      <c r="AB631">
        <v>24.668213668294268</v>
      </c>
      <c r="AC631">
        <v>0</v>
      </c>
      <c r="AD631">
        <v>0</v>
      </c>
      <c r="AE631">
        <v>301.2455981911985</v>
      </c>
    </row>
    <row r="632" spans="1:31" x14ac:dyDescent="0.25">
      <c r="A632">
        <v>2218049</v>
      </c>
      <c r="B632">
        <v>1</v>
      </c>
      <c r="C632" t="s">
        <v>80</v>
      </c>
      <c r="D632" t="s">
        <v>94</v>
      </c>
      <c r="E632" t="s">
        <v>151</v>
      </c>
      <c r="F632" t="s">
        <v>2068</v>
      </c>
      <c r="G632" t="s">
        <v>213</v>
      </c>
      <c r="H632" t="s">
        <v>135</v>
      </c>
      <c r="I632" t="s">
        <v>136</v>
      </c>
      <c r="J632" t="s">
        <v>137</v>
      </c>
      <c r="K632" t="s">
        <v>138</v>
      </c>
      <c r="L632" t="s">
        <v>2069</v>
      </c>
      <c r="M632" t="s">
        <v>2070</v>
      </c>
      <c r="N632">
        <v>7.1186111109999999</v>
      </c>
      <c r="O632">
        <v>0</v>
      </c>
      <c r="P632">
        <v>56</v>
      </c>
      <c r="Q632">
        <v>0</v>
      </c>
      <c r="R632">
        <v>0</v>
      </c>
      <c r="S632">
        <v>0</v>
      </c>
      <c r="T632">
        <v>1</v>
      </c>
      <c r="U632">
        <v>0</v>
      </c>
      <c r="V632">
        <v>0</v>
      </c>
      <c r="W632">
        <v>0</v>
      </c>
      <c r="X632">
        <v>44.743275070432297</v>
      </c>
      <c r="Y632">
        <v>0</v>
      </c>
      <c r="Z632">
        <v>0</v>
      </c>
      <c r="AA632">
        <v>0</v>
      </c>
      <c r="AB632">
        <v>11.765871859768056</v>
      </c>
      <c r="AC632">
        <v>0</v>
      </c>
      <c r="AD632">
        <v>0</v>
      </c>
      <c r="AE632">
        <v>56.509146930200352</v>
      </c>
    </row>
    <row r="633" spans="1:31" x14ac:dyDescent="0.25">
      <c r="A633">
        <v>2222981</v>
      </c>
      <c r="B633">
        <v>1</v>
      </c>
      <c r="C633" t="s">
        <v>80</v>
      </c>
      <c r="D633" t="s">
        <v>84</v>
      </c>
      <c r="E633" t="s">
        <v>156</v>
      </c>
      <c r="F633" t="s">
        <v>2071</v>
      </c>
      <c r="G633" t="s">
        <v>165</v>
      </c>
      <c r="H633" t="s">
        <v>135</v>
      </c>
      <c r="I633" t="s">
        <v>136</v>
      </c>
      <c r="J633" t="s">
        <v>137</v>
      </c>
      <c r="K633" t="s">
        <v>138</v>
      </c>
      <c r="L633" t="s">
        <v>2072</v>
      </c>
      <c r="M633" t="s">
        <v>2073</v>
      </c>
      <c r="N633">
        <v>2.6236111110000002</v>
      </c>
      <c r="O633">
        <v>0</v>
      </c>
      <c r="P633">
        <v>1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1.0025101987685363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1.0025101987685363</v>
      </c>
    </row>
    <row r="634" spans="1:31" x14ac:dyDescent="0.25">
      <c r="A634">
        <v>2227395</v>
      </c>
      <c r="B634">
        <v>1</v>
      </c>
      <c r="C634" t="s">
        <v>80</v>
      </c>
      <c r="D634" t="s">
        <v>83</v>
      </c>
      <c r="E634" t="s">
        <v>156</v>
      </c>
      <c r="F634" t="s">
        <v>2074</v>
      </c>
      <c r="G634" t="s">
        <v>161</v>
      </c>
      <c r="H634" t="s">
        <v>135</v>
      </c>
      <c r="I634" t="s">
        <v>136</v>
      </c>
      <c r="J634" t="s">
        <v>137</v>
      </c>
      <c r="K634" t="s">
        <v>138</v>
      </c>
      <c r="L634" t="s">
        <v>2075</v>
      </c>
      <c r="M634" t="s">
        <v>2076</v>
      </c>
      <c r="N634">
        <v>1.1491666659999999</v>
      </c>
      <c r="O634">
        <v>0</v>
      </c>
      <c r="P634">
        <v>4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1.4434304365948458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1.4434304365948458</v>
      </c>
    </row>
    <row r="635" spans="1:31" x14ac:dyDescent="0.25">
      <c r="A635">
        <v>2222440</v>
      </c>
      <c r="B635">
        <v>1</v>
      </c>
      <c r="C635" t="s">
        <v>80</v>
      </c>
      <c r="D635" t="s">
        <v>88</v>
      </c>
      <c r="E635" t="s">
        <v>156</v>
      </c>
      <c r="F635" t="s">
        <v>2077</v>
      </c>
      <c r="G635" t="s">
        <v>165</v>
      </c>
      <c r="H635" t="s">
        <v>135</v>
      </c>
      <c r="I635" t="s">
        <v>136</v>
      </c>
      <c r="J635" t="s">
        <v>137</v>
      </c>
      <c r="K635" t="s">
        <v>138</v>
      </c>
      <c r="L635" t="s">
        <v>2078</v>
      </c>
      <c r="M635" t="s">
        <v>2079</v>
      </c>
      <c r="N635">
        <v>2.0277777769999998</v>
      </c>
      <c r="O635">
        <v>0</v>
      </c>
      <c r="P635">
        <v>15</v>
      </c>
      <c r="Q635">
        <v>0</v>
      </c>
      <c r="R635">
        <v>0</v>
      </c>
      <c r="S635">
        <v>0</v>
      </c>
      <c r="T635">
        <v>1</v>
      </c>
      <c r="U635">
        <v>0</v>
      </c>
      <c r="V635">
        <v>0</v>
      </c>
      <c r="W635">
        <v>0</v>
      </c>
      <c r="X635">
        <v>12.1603434885604</v>
      </c>
      <c r="Y635">
        <v>0</v>
      </c>
      <c r="Z635">
        <v>0</v>
      </c>
      <c r="AA635">
        <v>0</v>
      </c>
      <c r="AB635">
        <v>4.5938583619166667E-2</v>
      </c>
      <c r="AC635">
        <v>0</v>
      </c>
      <c r="AD635">
        <v>0</v>
      </c>
      <c r="AE635">
        <v>12.206282072179567</v>
      </c>
    </row>
    <row r="636" spans="1:31" x14ac:dyDescent="0.25">
      <c r="A636">
        <v>2212599</v>
      </c>
      <c r="B636">
        <v>1</v>
      </c>
      <c r="C636" t="s">
        <v>80</v>
      </c>
      <c r="D636" t="s">
        <v>93</v>
      </c>
      <c r="E636" t="s">
        <v>151</v>
      </c>
      <c r="F636" t="s">
        <v>2080</v>
      </c>
      <c r="G636" t="s">
        <v>153</v>
      </c>
      <c r="H636" t="s">
        <v>135</v>
      </c>
      <c r="I636" t="s">
        <v>136</v>
      </c>
      <c r="J636" t="s">
        <v>137</v>
      </c>
      <c r="K636" t="s">
        <v>138</v>
      </c>
      <c r="L636" t="s">
        <v>2081</v>
      </c>
      <c r="M636" t="s">
        <v>2082</v>
      </c>
      <c r="N636">
        <v>1.1258333330000001</v>
      </c>
      <c r="O636">
        <v>0</v>
      </c>
      <c r="P636">
        <v>6</v>
      </c>
      <c r="Q636">
        <v>0</v>
      </c>
      <c r="R636">
        <v>4</v>
      </c>
      <c r="S636">
        <v>0</v>
      </c>
      <c r="T636">
        <v>2</v>
      </c>
      <c r="U636">
        <v>0</v>
      </c>
      <c r="V636">
        <v>0</v>
      </c>
      <c r="W636">
        <v>0</v>
      </c>
      <c r="X636">
        <v>3.0281883907713452</v>
      </c>
      <c r="Y636">
        <v>0</v>
      </c>
      <c r="Z636">
        <v>1.1786362018053458</v>
      </c>
      <c r="AA636">
        <v>0</v>
      </c>
      <c r="AB636">
        <v>5.7808952674380007E-2</v>
      </c>
      <c r="AC636">
        <v>0</v>
      </c>
      <c r="AD636">
        <v>0</v>
      </c>
      <c r="AE636">
        <v>4.2646335452510709</v>
      </c>
    </row>
    <row r="637" spans="1:31" x14ac:dyDescent="0.25">
      <c r="A637">
        <v>2223004</v>
      </c>
      <c r="B637">
        <v>1</v>
      </c>
      <c r="C637" t="s">
        <v>80</v>
      </c>
      <c r="D637" t="s">
        <v>100</v>
      </c>
      <c r="E637" t="s">
        <v>151</v>
      </c>
      <c r="F637" t="s">
        <v>2083</v>
      </c>
      <c r="G637" t="s">
        <v>213</v>
      </c>
      <c r="H637" t="s">
        <v>135</v>
      </c>
      <c r="I637" t="s">
        <v>136</v>
      </c>
      <c r="J637" t="s">
        <v>137</v>
      </c>
      <c r="K637" t="s">
        <v>138</v>
      </c>
      <c r="L637" t="s">
        <v>2084</v>
      </c>
      <c r="M637" t="s">
        <v>2085</v>
      </c>
      <c r="N637">
        <v>5.0794444439999999</v>
      </c>
      <c r="O637">
        <v>0</v>
      </c>
      <c r="P637">
        <v>46</v>
      </c>
      <c r="Q637">
        <v>0</v>
      </c>
      <c r="R637">
        <v>10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59.900588100282818</v>
      </c>
      <c r="Y637">
        <v>0</v>
      </c>
      <c r="Z637">
        <v>18.045162445396699</v>
      </c>
      <c r="AA637">
        <v>0</v>
      </c>
      <c r="AB637">
        <v>0</v>
      </c>
      <c r="AC637">
        <v>0</v>
      </c>
      <c r="AD637">
        <v>0</v>
      </c>
      <c r="AE637">
        <v>77.945750545679516</v>
      </c>
    </row>
    <row r="638" spans="1:31" x14ac:dyDescent="0.25">
      <c r="A638">
        <v>2228577</v>
      </c>
      <c r="B638">
        <v>1</v>
      </c>
      <c r="C638" t="s">
        <v>80</v>
      </c>
      <c r="D638" t="s">
        <v>104</v>
      </c>
      <c r="E638" t="s">
        <v>141</v>
      </c>
      <c r="F638" t="s">
        <v>2086</v>
      </c>
      <c r="G638" t="s">
        <v>349</v>
      </c>
      <c r="H638" t="s">
        <v>144</v>
      </c>
      <c r="I638" t="s">
        <v>136</v>
      </c>
      <c r="J638" t="s">
        <v>137</v>
      </c>
      <c r="K638" t="s">
        <v>138</v>
      </c>
      <c r="L638" t="s">
        <v>2087</v>
      </c>
      <c r="M638" t="s">
        <v>2088</v>
      </c>
      <c r="N638">
        <v>1.529722222</v>
      </c>
      <c r="O638">
        <v>0</v>
      </c>
      <c r="P638">
        <v>1344</v>
      </c>
      <c r="Q638">
        <v>0</v>
      </c>
      <c r="R638">
        <v>5</v>
      </c>
      <c r="S638">
        <v>0</v>
      </c>
      <c r="T638">
        <v>130</v>
      </c>
      <c r="U638">
        <v>0</v>
      </c>
      <c r="V638">
        <v>0</v>
      </c>
      <c r="W638">
        <v>0</v>
      </c>
      <c r="X638">
        <v>516.1763915873222</v>
      </c>
      <c r="Y638">
        <v>0</v>
      </c>
      <c r="Z638">
        <v>0.80508616575739489</v>
      </c>
      <c r="AA638">
        <v>0</v>
      </c>
      <c r="AB638">
        <v>60.772499937410849</v>
      </c>
      <c r="AC638">
        <v>0</v>
      </c>
      <c r="AD638">
        <v>0</v>
      </c>
      <c r="AE638">
        <v>577.7539776904905</v>
      </c>
    </row>
    <row r="639" spans="1:31" x14ac:dyDescent="0.25">
      <c r="A639">
        <v>2225334</v>
      </c>
      <c r="B639">
        <v>1</v>
      </c>
      <c r="C639" t="s">
        <v>80</v>
      </c>
      <c r="D639" t="s">
        <v>108</v>
      </c>
      <c r="E639" t="s">
        <v>132</v>
      </c>
      <c r="F639" t="s">
        <v>2089</v>
      </c>
      <c r="G639" t="s">
        <v>176</v>
      </c>
      <c r="H639" t="s">
        <v>135</v>
      </c>
      <c r="I639" t="s">
        <v>136</v>
      </c>
      <c r="J639" t="s">
        <v>137</v>
      </c>
      <c r="K639" t="s">
        <v>138</v>
      </c>
      <c r="L639" t="s">
        <v>2090</v>
      </c>
      <c r="M639" t="s">
        <v>2091</v>
      </c>
      <c r="N639">
        <v>3.4936111109999999</v>
      </c>
      <c r="O639">
        <v>0</v>
      </c>
      <c r="P639">
        <v>50</v>
      </c>
      <c r="Q639">
        <v>0</v>
      </c>
      <c r="R639">
        <v>28</v>
      </c>
      <c r="S639">
        <v>0</v>
      </c>
      <c r="T639">
        <v>5</v>
      </c>
      <c r="U639">
        <v>0</v>
      </c>
      <c r="V639">
        <v>0</v>
      </c>
      <c r="W639">
        <v>0</v>
      </c>
      <c r="X639">
        <v>18.978337157880041</v>
      </c>
      <c r="Y639">
        <v>0</v>
      </c>
      <c r="Z639">
        <v>4.2309717947590508</v>
      </c>
      <c r="AA639">
        <v>0</v>
      </c>
      <c r="AB639">
        <v>1.8279335516975568</v>
      </c>
      <c r="AC639">
        <v>0</v>
      </c>
      <c r="AD639">
        <v>0</v>
      </c>
      <c r="AE639">
        <v>25.037242504336646</v>
      </c>
    </row>
    <row r="640" spans="1:31" x14ac:dyDescent="0.25">
      <c r="A640">
        <v>2215178</v>
      </c>
      <c r="B640">
        <v>1</v>
      </c>
      <c r="C640" t="s">
        <v>80</v>
      </c>
      <c r="D640" t="s">
        <v>101</v>
      </c>
      <c r="E640" t="s">
        <v>141</v>
      </c>
      <c r="F640" t="s">
        <v>2092</v>
      </c>
      <c r="G640" t="s">
        <v>349</v>
      </c>
      <c r="H640" t="s">
        <v>144</v>
      </c>
      <c r="I640" t="s">
        <v>136</v>
      </c>
      <c r="J640" t="s">
        <v>137</v>
      </c>
      <c r="K640" t="s">
        <v>138</v>
      </c>
      <c r="L640" t="s">
        <v>2093</v>
      </c>
      <c r="M640" t="s">
        <v>2094</v>
      </c>
      <c r="N640">
        <v>0.86388888799999997</v>
      </c>
      <c r="O640">
        <v>0</v>
      </c>
      <c r="P640">
        <v>0</v>
      </c>
      <c r="Q640">
        <v>0</v>
      </c>
      <c r="R640">
        <v>0</v>
      </c>
      <c r="S640">
        <v>1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16.411858108217952</v>
      </c>
      <c r="AB640">
        <v>0</v>
      </c>
      <c r="AC640">
        <v>0</v>
      </c>
      <c r="AD640">
        <v>0</v>
      </c>
      <c r="AE640">
        <v>16.411858108217952</v>
      </c>
    </row>
    <row r="641" spans="1:31" x14ac:dyDescent="0.25">
      <c r="A641">
        <v>2225019</v>
      </c>
      <c r="B641">
        <v>1</v>
      </c>
      <c r="C641" t="s">
        <v>80</v>
      </c>
      <c r="D641" t="s">
        <v>93</v>
      </c>
      <c r="E641" t="s">
        <v>151</v>
      </c>
      <c r="F641" t="s">
        <v>2095</v>
      </c>
      <c r="G641" t="s">
        <v>213</v>
      </c>
      <c r="H641" t="s">
        <v>135</v>
      </c>
      <c r="I641" t="s">
        <v>136</v>
      </c>
      <c r="J641" t="s">
        <v>137</v>
      </c>
      <c r="K641" t="s">
        <v>138</v>
      </c>
      <c r="L641" t="s">
        <v>2096</v>
      </c>
      <c r="M641" t="s">
        <v>2097</v>
      </c>
      <c r="N641">
        <v>1.160555555</v>
      </c>
      <c r="O641">
        <v>0</v>
      </c>
      <c r="P641">
        <v>4</v>
      </c>
      <c r="Q641">
        <v>0</v>
      </c>
      <c r="R641">
        <v>16</v>
      </c>
      <c r="S641">
        <v>0</v>
      </c>
      <c r="T641">
        <v>2</v>
      </c>
      <c r="U641">
        <v>0</v>
      </c>
      <c r="V641">
        <v>0</v>
      </c>
      <c r="W641">
        <v>0</v>
      </c>
      <c r="X641">
        <v>0.38552536718516334</v>
      </c>
      <c r="Y641">
        <v>0</v>
      </c>
      <c r="Z641">
        <v>20.592819898763079</v>
      </c>
      <c r="AA641">
        <v>0</v>
      </c>
      <c r="AB641">
        <v>1.4907986720786801</v>
      </c>
      <c r="AC641">
        <v>0</v>
      </c>
      <c r="AD641">
        <v>0</v>
      </c>
      <c r="AE641">
        <v>22.469143938026921</v>
      </c>
    </row>
    <row r="642" spans="1:31" x14ac:dyDescent="0.25">
      <c r="A642">
        <v>2226021</v>
      </c>
      <c r="B642">
        <v>1</v>
      </c>
      <c r="C642" t="s">
        <v>81</v>
      </c>
      <c r="D642" t="s">
        <v>128</v>
      </c>
      <c r="E642" t="s">
        <v>141</v>
      </c>
      <c r="F642" t="s">
        <v>2098</v>
      </c>
      <c r="G642" t="s">
        <v>233</v>
      </c>
      <c r="H642" t="s">
        <v>144</v>
      </c>
      <c r="I642" t="s">
        <v>136</v>
      </c>
      <c r="J642" t="s">
        <v>137</v>
      </c>
      <c r="K642" t="s">
        <v>234</v>
      </c>
      <c r="L642" t="s">
        <v>2099</v>
      </c>
      <c r="M642" t="s">
        <v>2100</v>
      </c>
      <c r="N642">
        <v>7.8666666660000004</v>
      </c>
      <c r="O642">
        <v>0</v>
      </c>
      <c r="P642">
        <v>109</v>
      </c>
      <c r="Q642">
        <v>0</v>
      </c>
      <c r="R642">
        <v>21</v>
      </c>
      <c r="S642">
        <v>0</v>
      </c>
      <c r="T642">
        <v>15</v>
      </c>
      <c r="U642">
        <v>0</v>
      </c>
      <c r="V642">
        <v>0</v>
      </c>
      <c r="W642">
        <v>0</v>
      </c>
      <c r="X642">
        <v>151.58029744268811</v>
      </c>
      <c r="Y642">
        <v>0</v>
      </c>
      <c r="Z642">
        <v>26.308324134823355</v>
      </c>
      <c r="AA642">
        <v>0</v>
      </c>
      <c r="AB642">
        <v>93.400734269371227</v>
      </c>
      <c r="AC642">
        <v>0</v>
      </c>
      <c r="AD642">
        <v>0</v>
      </c>
      <c r="AE642">
        <v>271.2893558468827</v>
      </c>
    </row>
    <row r="643" spans="1:31" x14ac:dyDescent="0.25">
      <c r="A643">
        <v>2226562</v>
      </c>
      <c r="B643">
        <v>1</v>
      </c>
      <c r="C643" t="s">
        <v>80</v>
      </c>
      <c r="D643" t="s">
        <v>88</v>
      </c>
      <c r="E643" t="s">
        <v>151</v>
      </c>
      <c r="F643" t="s">
        <v>2101</v>
      </c>
      <c r="G643" t="s">
        <v>153</v>
      </c>
      <c r="H643" t="s">
        <v>135</v>
      </c>
      <c r="I643" t="s">
        <v>136</v>
      </c>
      <c r="J643" t="s">
        <v>137</v>
      </c>
      <c r="K643" t="s">
        <v>138</v>
      </c>
      <c r="L643" t="s">
        <v>2102</v>
      </c>
      <c r="M643" t="s">
        <v>2103</v>
      </c>
      <c r="N643">
        <v>0.42722222199999998</v>
      </c>
      <c r="O643">
        <v>0</v>
      </c>
      <c r="P643">
        <v>143</v>
      </c>
      <c r="Q643">
        <v>0</v>
      </c>
      <c r="R643">
        <v>0</v>
      </c>
      <c r="S643">
        <v>0</v>
      </c>
      <c r="T643">
        <v>19</v>
      </c>
      <c r="U643">
        <v>0</v>
      </c>
      <c r="V643">
        <v>0</v>
      </c>
      <c r="W643">
        <v>0</v>
      </c>
      <c r="X643">
        <v>21.198560820637731</v>
      </c>
      <c r="Y643">
        <v>0</v>
      </c>
      <c r="Z643">
        <v>0</v>
      </c>
      <c r="AA643">
        <v>0</v>
      </c>
      <c r="AB643">
        <v>5.9869502060086761</v>
      </c>
      <c r="AC643">
        <v>0</v>
      </c>
      <c r="AD643">
        <v>0</v>
      </c>
      <c r="AE643">
        <v>27.185511026646406</v>
      </c>
    </row>
    <row r="644" spans="1:31" x14ac:dyDescent="0.25">
      <c r="A644">
        <v>2216529</v>
      </c>
      <c r="B644">
        <v>1</v>
      </c>
      <c r="C644" t="s">
        <v>80</v>
      </c>
      <c r="D644" t="s">
        <v>98</v>
      </c>
      <c r="E644" t="s">
        <v>156</v>
      </c>
      <c r="F644" t="s">
        <v>2104</v>
      </c>
      <c r="G644" t="s">
        <v>161</v>
      </c>
      <c r="H644" t="s">
        <v>135</v>
      </c>
      <c r="I644" t="s">
        <v>136</v>
      </c>
      <c r="J644" t="s">
        <v>137</v>
      </c>
      <c r="K644" t="s">
        <v>138</v>
      </c>
      <c r="L644" t="s">
        <v>2105</v>
      </c>
      <c r="M644" t="s">
        <v>2106</v>
      </c>
      <c r="N644">
        <v>3.6927777769999999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2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3.3877241016333336E-3</v>
      </c>
      <c r="AC644">
        <v>0</v>
      </c>
      <c r="AD644">
        <v>0</v>
      </c>
      <c r="AE644">
        <v>3.3877241016333336E-3</v>
      </c>
    </row>
    <row r="645" spans="1:31" x14ac:dyDescent="0.25">
      <c r="A645">
        <v>2217193</v>
      </c>
      <c r="B645">
        <v>1</v>
      </c>
      <c r="C645" t="s">
        <v>80</v>
      </c>
      <c r="D645" t="s">
        <v>93</v>
      </c>
      <c r="E645" t="s">
        <v>151</v>
      </c>
      <c r="F645" t="s">
        <v>2107</v>
      </c>
      <c r="G645" t="s">
        <v>213</v>
      </c>
      <c r="H645" t="s">
        <v>135</v>
      </c>
      <c r="I645" t="s">
        <v>136</v>
      </c>
      <c r="J645" t="s">
        <v>137</v>
      </c>
      <c r="K645" t="s">
        <v>138</v>
      </c>
      <c r="L645" t="s">
        <v>2108</v>
      </c>
      <c r="M645" t="s">
        <v>2109</v>
      </c>
      <c r="N645">
        <v>1.797222222</v>
      </c>
      <c r="O645">
        <v>0</v>
      </c>
      <c r="P645">
        <v>13</v>
      </c>
      <c r="Q645">
        <v>0</v>
      </c>
      <c r="R645">
        <v>1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4.2289483674426451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4.2289483674426451</v>
      </c>
    </row>
    <row r="646" spans="1:31" x14ac:dyDescent="0.25">
      <c r="A646">
        <v>2215201</v>
      </c>
      <c r="B646">
        <v>1</v>
      </c>
      <c r="C646" t="s">
        <v>81</v>
      </c>
      <c r="D646" t="s">
        <v>121</v>
      </c>
      <c r="E646" t="s">
        <v>151</v>
      </c>
      <c r="F646" t="s">
        <v>2110</v>
      </c>
      <c r="G646" t="s">
        <v>213</v>
      </c>
      <c r="H646" t="s">
        <v>135</v>
      </c>
      <c r="I646" t="s">
        <v>136</v>
      </c>
      <c r="J646" t="s">
        <v>137</v>
      </c>
      <c r="K646" t="s">
        <v>138</v>
      </c>
      <c r="L646" t="s">
        <v>2111</v>
      </c>
      <c r="M646" t="s">
        <v>2112</v>
      </c>
      <c r="N646">
        <v>0.9325</v>
      </c>
      <c r="O646">
        <v>0</v>
      </c>
      <c r="P646">
        <v>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0.22219651014170999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0.22219651014170999</v>
      </c>
    </row>
    <row r="647" spans="1:31" x14ac:dyDescent="0.25">
      <c r="A647">
        <v>2227890</v>
      </c>
      <c r="B647">
        <v>1</v>
      </c>
      <c r="C647" t="s">
        <v>80</v>
      </c>
      <c r="D647" t="s">
        <v>104</v>
      </c>
      <c r="E647" t="s">
        <v>225</v>
      </c>
      <c r="F647" t="s">
        <v>2113</v>
      </c>
      <c r="G647" t="s">
        <v>600</v>
      </c>
      <c r="H647" t="s">
        <v>135</v>
      </c>
      <c r="I647" t="s">
        <v>136</v>
      </c>
      <c r="J647" t="s">
        <v>137</v>
      </c>
      <c r="K647" t="s">
        <v>138</v>
      </c>
      <c r="L647" t="s">
        <v>2114</v>
      </c>
      <c r="M647" t="s">
        <v>2115</v>
      </c>
      <c r="N647">
        <v>2.8455555549999998</v>
      </c>
      <c r="O647">
        <v>0</v>
      </c>
      <c r="P647">
        <v>68</v>
      </c>
      <c r="Q647">
        <v>0</v>
      </c>
      <c r="R647">
        <v>0</v>
      </c>
      <c r="S647">
        <v>0</v>
      </c>
      <c r="T647">
        <v>3</v>
      </c>
      <c r="U647">
        <v>0</v>
      </c>
      <c r="V647">
        <v>0</v>
      </c>
      <c r="W647">
        <v>0</v>
      </c>
      <c r="X647">
        <v>43.777132985855154</v>
      </c>
      <c r="Y647">
        <v>0</v>
      </c>
      <c r="Z647">
        <v>0</v>
      </c>
      <c r="AA647">
        <v>0</v>
      </c>
      <c r="AB647">
        <v>0.13713051814353777</v>
      </c>
      <c r="AC647">
        <v>0</v>
      </c>
      <c r="AD647">
        <v>0</v>
      </c>
      <c r="AE647">
        <v>43.91426350399869</v>
      </c>
    </row>
    <row r="648" spans="1:31" x14ac:dyDescent="0.25">
      <c r="A648">
        <v>2214637</v>
      </c>
      <c r="B648">
        <v>1</v>
      </c>
      <c r="C648" t="s">
        <v>80</v>
      </c>
      <c r="D648" t="s">
        <v>82</v>
      </c>
      <c r="E648" t="s">
        <v>156</v>
      </c>
      <c r="F648" t="s">
        <v>2116</v>
      </c>
      <c r="G648" t="s">
        <v>161</v>
      </c>
      <c r="H648" t="s">
        <v>135</v>
      </c>
      <c r="I648" t="s">
        <v>136</v>
      </c>
      <c r="J648" t="s">
        <v>137</v>
      </c>
      <c r="K648" t="s">
        <v>138</v>
      </c>
      <c r="L648" t="s">
        <v>2117</v>
      </c>
      <c r="M648" t="s">
        <v>2118</v>
      </c>
      <c r="N648">
        <v>1.2627777769999999</v>
      </c>
      <c r="O648">
        <v>0</v>
      </c>
      <c r="P648">
        <v>1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1.3050441242013835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1.3050441242013835</v>
      </c>
    </row>
    <row r="649" spans="1:31" x14ac:dyDescent="0.25">
      <c r="A649">
        <v>2223960</v>
      </c>
      <c r="B649">
        <v>1</v>
      </c>
      <c r="C649" t="s">
        <v>80</v>
      </c>
      <c r="D649" t="s">
        <v>82</v>
      </c>
      <c r="E649" t="s">
        <v>132</v>
      </c>
      <c r="F649" t="s">
        <v>2119</v>
      </c>
      <c r="G649" t="s">
        <v>134</v>
      </c>
      <c r="H649" t="s">
        <v>135</v>
      </c>
      <c r="I649" t="s">
        <v>136</v>
      </c>
      <c r="J649" t="s">
        <v>137</v>
      </c>
      <c r="K649" t="s">
        <v>138</v>
      </c>
      <c r="L649" t="s">
        <v>2120</v>
      </c>
      <c r="M649" t="s">
        <v>2121</v>
      </c>
      <c r="N649">
        <v>1.3644444440000001</v>
      </c>
      <c r="O649">
        <v>0</v>
      </c>
      <c r="P649">
        <v>208</v>
      </c>
      <c r="Q649">
        <v>0</v>
      </c>
      <c r="R649">
        <v>0</v>
      </c>
      <c r="S649">
        <v>0</v>
      </c>
      <c r="T649">
        <v>12</v>
      </c>
      <c r="U649">
        <v>0</v>
      </c>
      <c r="V649">
        <v>0</v>
      </c>
      <c r="W649">
        <v>0</v>
      </c>
      <c r="X649">
        <v>68.439482411062968</v>
      </c>
      <c r="Y649">
        <v>0</v>
      </c>
      <c r="Z649">
        <v>0</v>
      </c>
      <c r="AA649">
        <v>0</v>
      </c>
      <c r="AB649">
        <v>10.244610355288813</v>
      </c>
      <c r="AC649">
        <v>0</v>
      </c>
      <c r="AD649">
        <v>0</v>
      </c>
      <c r="AE649">
        <v>78.684092766351782</v>
      </c>
    </row>
    <row r="650" spans="1:31" x14ac:dyDescent="0.25">
      <c r="A650">
        <v>2216360</v>
      </c>
      <c r="B650">
        <v>1</v>
      </c>
      <c r="C650" t="s">
        <v>80</v>
      </c>
      <c r="D650" t="s">
        <v>88</v>
      </c>
      <c r="E650" t="s">
        <v>156</v>
      </c>
      <c r="F650" t="s">
        <v>2122</v>
      </c>
      <c r="G650" t="s">
        <v>172</v>
      </c>
      <c r="H650" t="s">
        <v>135</v>
      </c>
      <c r="I650" t="s">
        <v>136</v>
      </c>
      <c r="J650" t="s">
        <v>137</v>
      </c>
      <c r="K650" t="s">
        <v>138</v>
      </c>
      <c r="L650" t="s">
        <v>2123</v>
      </c>
      <c r="M650" t="s">
        <v>2124</v>
      </c>
      <c r="N650">
        <v>3.2538888880000001</v>
      </c>
      <c r="O650">
        <v>0</v>
      </c>
      <c r="P650">
        <v>3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1.8415895424478577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1.8415895424478577</v>
      </c>
    </row>
    <row r="651" spans="1:31" x14ac:dyDescent="0.25">
      <c r="A651">
        <v>2214196</v>
      </c>
      <c r="B651">
        <v>1</v>
      </c>
      <c r="C651" t="s">
        <v>80</v>
      </c>
      <c r="D651" t="s">
        <v>97</v>
      </c>
      <c r="E651" t="s">
        <v>198</v>
      </c>
      <c r="F651" t="s">
        <v>2125</v>
      </c>
      <c r="G651" t="s">
        <v>143</v>
      </c>
      <c r="H651" t="s">
        <v>144</v>
      </c>
      <c r="I651" t="s">
        <v>136</v>
      </c>
      <c r="J651" t="s">
        <v>137</v>
      </c>
      <c r="K651" t="s">
        <v>138</v>
      </c>
      <c r="L651" t="s">
        <v>2126</v>
      </c>
      <c r="M651" t="s">
        <v>2127</v>
      </c>
      <c r="N651">
        <v>0.67722222200000004</v>
      </c>
      <c r="O651">
        <v>1</v>
      </c>
      <c r="P651">
        <v>2823</v>
      </c>
      <c r="Q651">
        <v>0</v>
      </c>
      <c r="R651">
        <v>79</v>
      </c>
      <c r="S651">
        <v>8</v>
      </c>
      <c r="T651">
        <v>351</v>
      </c>
      <c r="U651">
        <v>0</v>
      </c>
      <c r="V651">
        <v>1</v>
      </c>
      <c r="W651">
        <v>14.421212743644954</v>
      </c>
      <c r="X651">
        <v>1017.7691463950113</v>
      </c>
      <c r="Y651">
        <v>0</v>
      </c>
      <c r="Z651">
        <v>22.695777207996557</v>
      </c>
      <c r="AA651">
        <v>83.437562391868084</v>
      </c>
      <c r="AB651">
        <v>336.38238585177714</v>
      </c>
      <c r="AC651">
        <v>0</v>
      </c>
      <c r="AD651">
        <v>3.8813441068467611</v>
      </c>
      <c r="AE651">
        <v>1478.5874286971448</v>
      </c>
    </row>
    <row r="652" spans="1:31" x14ac:dyDescent="0.25">
      <c r="A652">
        <v>2217442</v>
      </c>
      <c r="B652">
        <v>1</v>
      </c>
      <c r="C652" t="s">
        <v>80</v>
      </c>
      <c r="D652" t="s">
        <v>107</v>
      </c>
      <c r="E652" t="s">
        <v>147</v>
      </c>
      <c r="F652" t="s">
        <v>2128</v>
      </c>
      <c r="G652" t="s">
        <v>143</v>
      </c>
      <c r="H652" t="s">
        <v>144</v>
      </c>
      <c r="I652" t="s">
        <v>136</v>
      </c>
      <c r="J652" t="s">
        <v>137</v>
      </c>
      <c r="K652" t="s">
        <v>138</v>
      </c>
      <c r="L652" t="s">
        <v>2129</v>
      </c>
      <c r="M652" t="s">
        <v>2130</v>
      </c>
      <c r="N652">
        <v>0.119166666</v>
      </c>
      <c r="O652">
        <v>0</v>
      </c>
      <c r="P652">
        <v>5292</v>
      </c>
      <c r="Q652">
        <v>0</v>
      </c>
      <c r="R652">
        <v>2</v>
      </c>
      <c r="S652">
        <v>2</v>
      </c>
      <c r="T652">
        <v>504</v>
      </c>
      <c r="U652">
        <v>0</v>
      </c>
      <c r="V652">
        <v>0</v>
      </c>
      <c r="W652">
        <v>0</v>
      </c>
      <c r="X652">
        <v>183.01859459043371</v>
      </c>
      <c r="Y652">
        <v>0</v>
      </c>
      <c r="Z652">
        <v>8.2120616643541686E-2</v>
      </c>
      <c r="AA652">
        <v>0.37131657741035001</v>
      </c>
      <c r="AB652">
        <v>60.669474660377588</v>
      </c>
      <c r="AC652">
        <v>0</v>
      </c>
      <c r="AD652">
        <v>0</v>
      </c>
      <c r="AE652">
        <v>244.14150644486517</v>
      </c>
    </row>
    <row r="653" spans="1:31" x14ac:dyDescent="0.25">
      <c r="A653">
        <v>2214594</v>
      </c>
      <c r="B653">
        <v>1</v>
      </c>
      <c r="C653" t="s">
        <v>81</v>
      </c>
      <c r="D653" t="s">
        <v>112</v>
      </c>
      <c r="E653" t="s">
        <v>156</v>
      </c>
      <c r="F653" t="s">
        <v>2131</v>
      </c>
      <c r="G653" t="s">
        <v>161</v>
      </c>
      <c r="H653" t="s">
        <v>135</v>
      </c>
      <c r="I653" t="s">
        <v>136</v>
      </c>
      <c r="J653" t="s">
        <v>137</v>
      </c>
      <c r="K653" t="s">
        <v>138</v>
      </c>
      <c r="L653" t="s">
        <v>2132</v>
      </c>
      <c r="M653" t="s">
        <v>2133</v>
      </c>
      <c r="N653">
        <v>2.633888888</v>
      </c>
      <c r="O653">
        <v>0</v>
      </c>
      <c r="P653">
        <v>1</v>
      </c>
      <c r="Q653">
        <v>0</v>
      </c>
      <c r="R653">
        <v>1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3.2491235560675E-2</v>
      </c>
      <c r="AA653">
        <v>0</v>
      </c>
      <c r="AB653">
        <v>0</v>
      </c>
      <c r="AC653">
        <v>0</v>
      </c>
      <c r="AD653">
        <v>0</v>
      </c>
      <c r="AE653">
        <v>3.2491235560675E-2</v>
      </c>
    </row>
    <row r="654" spans="1:31" x14ac:dyDescent="0.25">
      <c r="A654">
        <v>2223001</v>
      </c>
      <c r="B654">
        <v>1</v>
      </c>
      <c r="C654" t="s">
        <v>80</v>
      </c>
      <c r="D654" t="s">
        <v>85</v>
      </c>
      <c r="E654" t="s">
        <v>156</v>
      </c>
      <c r="F654" t="s">
        <v>2134</v>
      </c>
      <c r="G654" t="s">
        <v>172</v>
      </c>
      <c r="H654" t="s">
        <v>135</v>
      </c>
      <c r="I654" t="s">
        <v>136</v>
      </c>
      <c r="J654" t="s">
        <v>137</v>
      </c>
      <c r="K654" t="s">
        <v>138</v>
      </c>
      <c r="L654" t="s">
        <v>2135</v>
      </c>
      <c r="M654" t="s">
        <v>2136</v>
      </c>
      <c r="N654">
        <v>1.260277777</v>
      </c>
      <c r="O654">
        <v>0</v>
      </c>
      <c r="P654">
        <v>8</v>
      </c>
      <c r="Q654">
        <v>0</v>
      </c>
      <c r="R654">
        <v>0</v>
      </c>
      <c r="S654">
        <v>0</v>
      </c>
      <c r="T654">
        <v>1</v>
      </c>
      <c r="U654">
        <v>0</v>
      </c>
      <c r="V654">
        <v>0</v>
      </c>
      <c r="W654">
        <v>0</v>
      </c>
      <c r="X654">
        <v>1.9434200650021809</v>
      </c>
      <c r="Y654">
        <v>0</v>
      </c>
      <c r="Z654">
        <v>0</v>
      </c>
      <c r="AA654">
        <v>0</v>
      </c>
      <c r="AB654">
        <v>1.2814014624053334</v>
      </c>
      <c r="AC654">
        <v>0</v>
      </c>
      <c r="AD654">
        <v>0</v>
      </c>
      <c r="AE654">
        <v>3.2248215274075145</v>
      </c>
    </row>
    <row r="655" spans="1:31" x14ac:dyDescent="0.25">
      <c r="A655">
        <v>2219669</v>
      </c>
      <c r="B655">
        <v>1</v>
      </c>
      <c r="C655" t="s">
        <v>80</v>
      </c>
      <c r="D655" t="s">
        <v>106</v>
      </c>
      <c r="E655" t="s">
        <v>141</v>
      </c>
      <c r="F655" t="s">
        <v>2137</v>
      </c>
      <c r="G655" t="s">
        <v>233</v>
      </c>
      <c r="H655" t="s">
        <v>144</v>
      </c>
      <c r="I655" t="s">
        <v>136</v>
      </c>
      <c r="J655" t="s">
        <v>137</v>
      </c>
      <c r="K655" t="s">
        <v>234</v>
      </c>
      <c r="L655" t="s">
        <v>2138</v>
      </c>
      <c r="M655" t="s">
        <v>2139</v>
      </c>
      <c r="N655">
        <v>7.4903730550000001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547.63622425182029</v>
      </c>
      <c r="AD655">
        <v>0</v>
      </c>
      <c r="AE655">
        <v>547.63622425182029</v>
      </c>
    </row>
    <row r="656" spans="1:31" x14ac:dyDescent="0.25">
      <c r="A656">
        <v>2219918</v>
      </c>
      <c r="B656">
        <v>1</v>
      </c>
      <c r="C656" t="s">
        <v>80</v>
      </c>
      <c r="D656" t="s">
        <v>82</v>
      </c>
      <c r="E656" t="s">
        <v>156</v>
      </c>
      <c r="F656" t="s">
        <v>2140</v>
      </c>
      <c r="G656" t="s">
        <v>134</v>
      </c>
      <c r="H656" t="s">
        <v>135</v>
      </c>
      <c r="I656" t="s">
        <v>136</v>
      </c>
      <c r="J656" t="s">
        <v>137</v>
      </c>
      <c r="K656" t="s">
        <v>138</v>
      </c>
      <c r="L656" t="s">
        <v>2141</v>
      </c>
      <c r="M656" t="s">
        <v>2142</v>
      </c>
      <c r="N656">
        <v>3.8266666659999999</v>
      </c>
      <c r="O656">
        <v>0</v>
      </c>
      <c r="P656">
        <v>3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1.7523267899678059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1.7523267899678059</v>
      </c>
    </row>
    <row r="657" spans="1:31" x14ac:dyDescent="0.25">
      <c r="A657">
        <v>2220986</v>
      </c>
      <c r="B657">
        <v>1</v>
      </c>
      <c r="C657" t="s">
        <v>80</v>
      </c>
      <c r="D657" t="s">
        <v>82</v>
      </c>
      <c r="E657" t="s">
        <v>156</v>
      </c>
      <c r="F657" t="s">
        <v>2143</v>
      </c>
      <c r="G657" t="s">
        <v>165</v>
      </c>
      <c r="H657" t="s">
        <v>135</v>
      </c>
      <c r="I657" t="s">
        <v>136</v>
      </c>
      <c r="J657" t="s">
        <v>137</v>
      </c>
      <c r="K657" t="s">
        <v>138</v>
      </c>
      <c r="L657" t="s">
        <v>2144</v>
      </c>
      <c r="M657" t="s">
        <v>2145</v>
      </c>
      <c r="N657">
        <v>0.40749999999999997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1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2.0510133442575004E-2</v>
      </c>
      <c r="AC657">
        <v>0</v>
      </c>
      <c r="AD657">
        <v>0</v>
      </c>
      <c r="AE657">
        <v>2.0510133442575004E-2</v>
      </c>
    </row>
    <row r="658" spans="1:31" x14ac:dyDescent="0.25">
      <c r="A658">
        <v>2219277</v>
      </c>
      <c r="B658">
        <v>1</v>
      </c>
      <c r="C658" t="s">
        <v>81</v>
      </c>
      <c r="D658" t="s">
        <v>127</v>
      </c>
      <c r="E658" t="s">
        <v>151</v>
      </c>
      <c r="F658" t="s">
        <v>2146</v>
      </c>
      <c r="G658" t="s">
        <v>213</v>
      </c>
      <c r="H658" t="s">
        <v>135</v>
      </c>
      <c r="I658" t="s">
        <v>136</v>
      </c>
      <c r="J658" t="s">
        <v>137</v>
      </c>
      <c r="K658" t="s">
        <v>138</v>
      </c>
      <c r="L658" t="s">
        <v>2147</v>
      </c>
      <c r="M658" t="s">
        <v>2148</v>
      </c>
      <c r="N658">
        <v>12.058333333</v>
      </c>
      <c r="O658">
        <v>0</v>
      </c>
      <c r="P658">
        <v>8</v>
      </c>
      <c r="Q658">
        <v>0</v>
      </c>
      <c r="R658">
        <v>1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13.777388558262846</v>
      </c>
      <c r="Y658">
        <v>0</v>
      </c>
      <c r="Z658">
        <v>11.152434484365868</v>
      </c>
      <c r="AA658">
        <v>0</v>
      </c>
      <c r="AB658">
        <v>0</v>
      </c>
      <c r="AC658">
        <v>0</v>
      </c>
      <c r="AD658">
        <v>0</v>
      </c>
      <c r="AE658">
        <v>24.929823042628712</v>
      </c>
    </row>
    <row r="659" spans="1:31" x14ac:dyDescent="0.25">
      <c r="A659">
        <v>2225314</v>
      </c>
      <c r="B659">
        <v>1</v>
      </c>
      <c r="C659" t="s">
        <v>81</v>
      </c>
      <c r="D659" t="s">
        <v>120</v>
      </c>
      <c r="E659" t="s">
        <v>151</v>
      </c>
      <c r="F659" t="s">
        <v>2149</v>
      </c>
      <c r="G659" t="s">
        <v>280</v>
      </c>
      <c r="H659" t="s">
        <v>135</v>
      </c>
      <c r="I659" t="s">
        <v>136</v>
      </c>
      <c r="J659" t="s">
        <v>137</v>
      </c>
      <c r="K659" t="s">
        <v>138</v>
      </c>
      <c r="L659" t="s">
        <v>2150</v>
      </c>
      <c r="M659" t="s">
        <v>2151</v>
      </c>
      <c r="N659">
        <v>1.858055555</v>
      </c>
      <c r="O659">
        <v>0</v>
      </c>
      <c r="P659">
        <v>73</v>
      </c>
      <c r="Q659">
        <v>0</v>
      </c>
      <c r="R659">
        <v>1</v>
      </c>
      <c r="S659">
        <v>0</v>
      </c>
      <c r="T659">
        <v>8</v>
      </c>
      <c r="U659">
        <v>0</v>
      </c>
      <c r="V659">
        <v>0</v>
      </c>
      <c r="W659">
        <v>0</v>
      </c>
      <c r="X659">
        <v>18.983711622437387</v>
      </c>
      <c r="Y659">
        <v>0</v>
      </c>
      <c r="Z659">
        <v>0.26417685454086387</v>
      </c>
      <c r="AA659">
        <v>0</v>
      </c>
      <c r="AB659">
        <v>9.0327536326255089</v>
      </c>
      <c r="AC659">
        <v>0</v>
      </c>
      <c r="AD659">
        <v>0</v>
      </c>
      <c r="AE659">
        <v>28.280642109603761</v>
      </c>
    </row>
    <row r="660" spans="1:31" x14ac:dyDescent="0.25">
      <c r="A660">
        <v>2217654</v>
      </c>
      <c r="B660">
        <v>1</v>
      </c>
      <c r="C660" t="s">
        <v>81</v>
      </c>
      <c r="D660" t="s">
        <v>127</v>
      </c>
      <c r="E660" t="s">
        <v>141</v>
      </c>
      <c r="F660" t="s">
        <v>2152</v>
      </c>
      <c r="G660" t="s">
        <v>143</v>
      </c>
      <c r="H660" t="s">
        <v>144</v>
      </c>
      <c r="I660" t="s">
        <v>451</v>
      </c>
      <c r="J660" t="s">
        <v>137</v>
      </c>
      <c r="K660" t="s">
        <v>138</v>
      </c>
      <c r="L660" t="s">
        <v>2153</v>
      </c>
      <c r="M660" t="s">
        <v>2154</v>
      </c>
      <c r="N660">
        <v>1.3888888E-2</v>
      </c>
      <c r="O660">
        <v>2</v>
      </c>
      <c r="P660">
        <v>442</v>
      </c>
      <c r="Q660">
        <v>113</v>
      </c>
      <c r="R660">
        <v>74</v>
      </c>
      <c r="S660">
        <v>7</v>
      </c>
      <c r="T660">
        <v>59</v>
      </c>
      <c r="U660">
        <v>0</v>
      </c>
      <c r="V660">
        <v>1</v>
      </c>
      <c r="W660">
        <v>0</v>
      </c>
      <c r="X660">
        <v>1.5096274037821671</v>
      </c>
      <c r="Y660">
        <v>0.97725399503172272</v>
      </c>
      <c r="Z660">
        <v>0.11735218315069444</v>
      </c>
      <c r="AA660">
        <v>0.69562244566626397</v>
      </c>
      <c r="AB660">
        <v>0.25937759636993052</v>
      </c>
      <c r="AC660">
        <v>0</v>
      </c>
      <c r="AD660">
        <v>8.5285769833083336E-2</v>
      </c>
      <c r="AE660">
        <v>3.6445193938338623</v>
      </c>
    </row>
    <row r="661" spans="1:31" x14ac:dyDescent="0.25">
      <c r="A661">
        <v>2222609</v>
      </c>
      <c r="B661">
        <v>1</v>
      </c>
      <c r="C661" t="s">
        <v>81</v>
      </c>
      <c r="D661" t="s">
        <v>127</v>
      </c>
      <c r="E661" t="s">
        <v>156</v>
      </c>
      <c r="F661" t="s">
        <v>2155</v>
      </c>
      <c r="G661" t="s">
        <v>172</v>
      </c>
      <c r="H661" t="s">
        <v>135</v>
      </c>
      <c r="I661" t="s">
        <v>136</v>
      </c>
      <c r="J661" t="s">
        <v>137</v>
      </c>
      <c r="K661" t="s">
        <v>138</v>
      </c>
      <c r="L661" t="s">
        <v>2156</v>
      </c>
      <c r="M661" t="s">
        <v>2157</v>
      </c>
      <c r="N661">
        <v>2.554444444</v>
      </c>
      <c r="O661">
        <v>0</v>
      </c>
      <c r="P661">
        <v>2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1.3665409152354449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1.3665409152354449</v>
      </c>
    </row>
    <row r="662" spans="1:31" x14ac:dyDescent="0.25">
      <c r="A662">
        <v>2227933</v>
      </c>
      <c r="B662">
        <v>1</v>
      </c>
      <c r="C662" t="s">
        <v>80</v>
      </c>
      <c r="D662" t="s">
        <v>82</v>
      </c>
      <c r="E662" t="s">
        <v>151</v>
      </c>
      <c r="F662" t="s">
        <v>2158</v>
      </c>
      <c r="G662" t="s">
        <v>213</v>
      </c>
      <c r="H662" t="s">
        <v>135</v>
      </c>
      <c r="I662" t="s">
        <v>136</v>
      </c>
      <c r="J662" t="s">
        <v>137</v>
      </c>
      <c r="K662" t="s">
        <v>138</v>
      </c>
      <c r="L662" t="s">
        <v>2159</v>
      </c>
      <c r="M662" t="s">
        <v>2160</v>
      </c>
      <c r="N662">
        <v>2.5494444440000001</v>
      </c>
      <c r="O662">
        <v>0</v>
      </c>
      <c r="P662">
        <v>43</v>
      </c>
      <c r="Q662">
        <v>0</v>
      </c>
      <c r="R662">
        <v>0</v>
      </c>
      <c r="S662">
        <v>0</v>
      </c>
      <c r="T662">
        <v>4</v>
      </c>
      <c r="U662">
        <v>0</v>
      </c>
      <c r="V662">
        <v>0</v>
      </c>
      <c r="W662">
        <v>0</v>
      </c>
      <c r="X662">
        <v>51.310005112011808</v>
      </c>
      <c r="Y662">
        <v>0</v>
      </c>
      <c r="Z662">
        <v>0</v>
      </c>
      <c r="AA662">
        <v>0</v>
      </c>
      <c r="AB662">
        <v>3.3952006086918831</v>
      </c>
      <c r="AC662">
        <v>0</v>
      </c>
      <c r="AD662">
        <v>0</v>
      </c>
      <c r="AE662">
        <v>54.705205720703688</v>
      </c>
    </row>
    <row r="663" spans="1:31" x14ac:dyDescent="0.25">
      <c r="A663">
        <v>2228872</v>
      </c>
      <c r="B663">
        <v>1</v>
      </c>
      <c r="C663" t="s">
        <v>81</v>
      </c>
      <c r="D663" t="s">
        <v>128</v>
      </c>
      <c r="E663" t="s">
        <v>156</v>
      </c>
      <c r="F663" t="s">
        <v>2161</v>
      </c>
      <c r="G663" t="s">
        <v>172</v>
      </c>
      <c r="H663" t="s">
        <v>135</v>
      </c>
      <c r="I663" t="s">
        <v>136</v>
      </c>
      <c r="J663" t="s">
        <v>137</v>
      </c>
      <c r="K663" t="s">
        <v>138</v>
      </c>
      <c r="L663" t="s">
        <v>2162</v>
      </c>
      <c r="M663" t="s">
        <v>2163</v>
      </c>
      <c r="N663">
        <v>2.8186111110000001</v>
      </c>
      <c r="O663">
        <v>0</v>
      </c>
      <c r="P663">
        <v>5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3.0740476753089507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3.0740476753089507</v>
      </c>
    </row>
    <row r="664" spans="1:31" x14ac:dyDescent="0.25">
      <c r="A664">
        <v>2221627</v>
      </c>
      <c r="B664">
        <v>1</v>
      </c>
      <c r="C664" t="s">
        <v>80</v>
      </c>
      <c r="D664" t="s">
        <v>106</v>
      </c>
      <c r="E664" t="s">
        <v>147</v>
      </c>
      <c r="F664" t="s">
        <v>2164</v>
      </c>
      <c r="G664" t="s">
        <v>143</v>
      </c>
      <c r="H664" t="s">
        <v>144</v>
      </c>
      <c r="I664" t="s">
        <v>136</v>
      </c>
      <c r="J664" t="s">
        <v>137</v>
      </c>
      <c r="K664" t="s">
        <v>138</v>
      </c>
      <c r="L664" t="s">
        <v>2165</v>
      </c>
      <c r="M664" t="s">
        <v>2166</v>
      </c>
      <c r="N664">
        <v>0.113611111</v>
      </c>
      <c r="O664">
        <v>0</v>
      </c>
      <c r="P664">
        <v>9</v>
      </c>
      <c r="Q664">
        <v>29</v>
      </c>
      <c r="R664">
        <v>73</v>
      </c>
      <c r="S664">
        <v>10</v>
      </c>
      <c r="T664">
        <v>17</v>
      </c>
      <c r="U664">
        <v>1</v>
      </c>
      <c r="V664">
        <v>0</v>
      </c>
      <c r="W664">
        <v>0</v>
      </c>
      <c r="X664">
        <v>0.38188200166562841</v>
      </c>
      <c r="Y664">
        <v>6.904325795090088</v>
      </c>
      <c r="Z664">
        <v>6.918527829223966</v>
      </c>
      <c r="AA664">
        <v>6.0059301290209461</v>
      </c>
      <c r="AB664">
        <v>1.707544957826159</v>
      </c>
      <c r="AC664">
        <v>1.9290679953531003</v>
      </c>
      <c r="AD664">
        <v>0</v>
      </c>
      <c r="AE664">
        <v>23.847278708179889</v>
      </c>
    </row>
    <row r="665" spans="1:31" x14ac:dyDescent="0.25">
      <c r="A665">
        <v>2224544</v>
      </c>
      <c r="B665">
        <v>1</v>
      </c>
      <c r="C665" t="s">
        <v>80</v>
      </c>
      <c r="D665" t="s">
        <v>90</v>
      </c>
      <c r="E665" t="s">
        <v>225</v>
      </c>
      <c r="F665" t="s">
        <v>2167</v>
      </c>
      <c r="G665" t="s">
        <v>213</v>
      </c>
      <c r="H665" t="s">
        <v>135</v>
      </c>
      <c r="I665" t="s">
        <v>136</v>
      </c>
      <c r="J665" t="s">
        <v>137</v>
      </c>
      <c r="K665" t="s">
        <v>138</v>
      </c>
      <c r="L665" t="s">
        <v>2168</v>
      </c>
      <c r="M665" t="s">
        <v>2169</v>
      </c>
      <c r="N665">
        <v>1.4808333330000001</v>
      </c>
      <c r="O665">
        <v>0</v>
      </c>
      <c r="P665">
        <v>90</v>
      </c>
      <c r="Q665">
        <v>0</v>
      </c>
      <c r="R665">
        <v>0</v>
      </c>
      <c r="S665">
        <v>0</v>
      </c>
      <c r="T665">
        <v>2</v>
      </c>
      <c r="U665">
        <v>0</v>
      </c>
      <c r="V665">
        <v>0</v>
      </c>
      <c r="W665">
        <v>0</v>
      </c>
      <c r="X665">
        <v>38.881975251270887</v>
      </c>
      <c r="Y665">
        <v>0</v>
      </c>
      <c r="Z665">
        <v>0</v>
      </c>
      <c r="AA665">
        <v>0</v>
      </c>
      <c r="AB665">
        <v>4.8131775350498895E-2</v>
      </c>
      <c r="AC665">
        <v>0</v>
      </c>
      <c r="AD665">
        <v>0</v>
      </c>
      <c r="AE665">
        <v>38.930107026621386</v>
      </c>
    </row>
    <row r="666" spans="1:31" x14ac:dyDescent="0.25">
      <c r="A666">
        <v>2227541</v>
      </c>
      <c r="B666">
        <v>1</v>
      </c>
      <c r="C666" t="s">
        <v>80</v>
      </c>
      <c r="D666" t="s">
        <v>82</v>
      </c>
      <c r="E666" t="s">
        <v>151</v>
      </c>
      <c r="F666" t="s">
        <v>2170</v>
      </c>
      <c r="G666" t="s">
        <v>238</v>
      </c>
      <c r="H666" t="s">
        <v>135</v>
      </c>
      <c r="I666" t="s">
        <v>136</v>
      </c>
      <c r="J666" t="s">
        <v>137</v>
      </c>
      <c r="K666" t="s">
        <v>138</v>
      </c>
      <c r="L666" t="s">
        <v>2171</v>
      </c>
      <c r="M666" t="s">
        <v>2172</v>
      </c>
      <c r="N666">
        <v>6.2027777769999997</v>
      </c>
      <c r="O666">
        <v>0</v>
      </c>
      <c r="P666">
        <v>131</v>
      </c>
      <c r="Q666">
        <v>0</v>
      </c>
      <c r="R666">
        <v>0</v>
      </c>
      <c r="S666">
        <v>0</v>
      </c>
      <c r="T666">
        <v>6</v>
      </c>
      <c r="U666">
        <v>0</v>
      </c>
      <c r="V666">
        <v>0</v>
      </c>
      <c r="W666">
        <v>0</v>
      </c>
      <c r="X666">
        <v>378.35564233894883</v>
      </c>
      <c r="Y666">
        <v>0</v>
      </c>
      <c r="Z666">
        <v>0</v>
      </c>
      <c r="AA666">
        <v>0</v>
      </c>
      <c r="AB666">
        <v>14.585699382949896</v>
      </c>
      <c r="AC666">
        <v>0</v>
      </c>
      <c r="AD666">
        <v>0</v>
      </c>
      <c r="AE666">
        <v>392.94134172189871</v>
      </c>
    </row>
    <row r="667" spans="1:31" x14ac:dyDescent="0.25">
      <c r="A667">
        <v>2212971</v>
      </c>
      <c r="B667">
        <v>1</v>
      </c>
      <c r="C667" t="s">
        <v>80</v>
      </c>
      <c r="D667" t="s">
        <v>97</v>
      </c>
      <c r="E667" t="s">
        <v>156</v>
      </c>
      <c r="F667" t="s">
        <v>2173</v>
      </c>
      <c r="G667" t="s">
        <v>161</v>
      </c>
      <c r="H667" t="s">
        <v>135</v>
      </c>
      <c r="I667" t="s">
        <v>136</v>
      </c>
      <c r="J667" t="s">
        <v>137</v>
      </c>
      <c r="K667" t="s">
        <v>138</v>
      </c>
      <c r="L667" t="s">
        <v>2174</v>
      </c>
      <c r="M667" t="s">
        <v>2175</v>
      </c>
      <c r="N667">
        <v>2.7725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0.33431425443327006</v>
      </c>
      <c r="AC667">
        <v>0</v>
      </c>
      <c r="AD667">
        <v>0</v>
      </c>
      <c r="AE667">
        <v>0.33431425443327006</v>
      </c>
    </row>
    <row r="668" spans="1:31" x14ac:dyDescent="0.25">
      <c r="A668">
        <v>2229264</v>
      </c>
      <c r="B668">
        <v>1</v>
      </c>
      <c r="C668" t="s">
        <v>80</v>
      </c>
      <c r="D668" t="s">
        <v>95</v>
      </c>
      <c r="E668" t="s">
        <v>147</v>
      </c>
      <c r="F668" t="s">
        <v>2176</v>
      </c>
      <c r="G668" t="s">
        <v>143</v>
      </c>
      <c r="H668" t="s">
        <v>144</v>
      </c>
      <c r="I668" t="s">
        <v>136</v>
      </c>
      <c r="J668" t="s">
        <v>137</v>
      </c>
      <c r="K668" t="s">
        <v>138</v>
      </c>
      <c r="L668" t="s">
        <v>2177</v>
      </c>
      <c r="M668" t="s">
        <v>2178</v>
      </c>
      <c r="N668">
        <v>0.836388888</v>
      </c>
      <c r="O668">
        <v>0</v>
      </c>
      <c r="P668">
        <v>4279</v>
      </c>
      <c r="Q668">
        <v>0</v>
      </c>
      <c r="R668">
        <v>0</v>
      </c>
      <c r="S668">
        <v>0</v>
      </c>
      <c r="T668">
        <v>216</v>
      </c>
      <c r="U668">
        <v>0</v>
      </c>
      <c r="V668">
        <v>0</v>
      </c>
      <c r="W668">
        <v>0</v>
      </c>
      <c r="X668">
        <v>1146.237355593566</v>
      </c>
      <c r="Y668">
        <v>0</v>
      </c>
      <c r="Z668">
        <v>0</v>
      </c>
      <c r="AA668">
        <v>0</v>
      </c>
      <c r="AB668">
        <v>292.79811896672516</v>
      </c>
      <c r="AC668">
        <v>0</v>
      </c>
      <c r="AD668">
        <v>0</v>
      </c>
      <c r="AE668">
        <v>1439.0354745602913</v>
      </c>
    </row>
    <row r="669" spans="1:31" x14ac:dyDescent="0.25">
      <c r="A669">
        <v>2221235</v>
      </c>
      <c r="B669">
        <v>1</v>
      </c>
      <c r="C669" t="s">
        <v>80</v>
      </c>
      <c r="D669" t="s">
        <v>85</v>
      </c>
      <c r="E669" t="s">
        <v>225</v>
      </c>
      <c r="F669" t="s">
        <v>2179</v>
      </c>
      <c r="G669" t="s">
        <v>345</v>
      </c>
      <c r="H669" t="s">
        <v>135</v>
      </c>
      <c r="I669" t="s">
        <v>136</v>
      </c>
      <c r="J669" t="s">
        <v>137</v>
      </c>
      <c r="K669" t="s">
        <v>138</v>
      </c>
      <c r="L669" t="s">
        <v>2180</v>
      </c>
      <c r="M669" t="s">
        <v>2181</v>
      </c>
      <c r="N669">
        <v>1.0024999999999999</v>
      </c>
      <c r="O669">
        <v>0</v>
      </c>
      <c r="P669">
        <v>61</v>
      </c>
      <c r="Q669">
        <v>0</v>
      </c>
      <c r="R669">
        <v>0</v>
      </c>
      <c r="S669">
        <v>0</v>
      </c>
      <c r="T669">
        <v>25</v>
      </c>
      <c r="U669">
        <v>0</v>
      </c>
      <c r="V669">
        <v>0</v>
      </c>
      <c r="W669">
        <v>0</v>
      </c>
      <c r="X669">
        <v>15.321529006205976</v>
      </c>
      <c r="Y669">
        <v>0</v>
      </c>
      <c r="Z669">
        <v>0</v>
      </c>
      <c r="AA669">
        <v>0</v>
      </c>
      <c r="AB669">
        <v>36.551067476401599</v>
      </c>
      <c r="AC669">
        <v>0</v>
      </c>
      <c r="AD669">
        <v>0</v>
      </c>
      <c r="AE669">
        <v>51.872596482607577</v>
      </c>
    </row>
    <row r="670" spans="1:31" x14ac:dyDescent="0.25">
      <c r="A670">
        <v>2226559</v>
      </c>
      <c r="B670">
        <v>1</v>
      </c>
      <c r="C670" t="s">
        <v>80</v>
      </c>
      <c r="D670" t="s">
        <v>85</v>
      </c>
      <c r="E670" t="s">
        <v>141</v>
      </c>
      <c r="F670" t="s">
        <v>2182</v>
      </c>
      <c r="G670" t="s">
        <v>280</v>
      </c>
      <c r="H670" t="s">
        <v>144</v>
      </c>
      <c r="I670" t="s">
        <v>136</v>
      </c>
      <c r="J670" t="s">
        <v>3</v>
      </c>
      <c r="K670" t="s">
        <v>138</v>
      </c>
      <c r="L670" t="s">
        <v>445</v>
      </c>
      <c r="M670" t="s">
        <v>2183</v>
      </c>
      <c r="N670">
        <v>6.4844444440000002</v>
      </c>
      <c r="O670">
        <v>0</v>
      </c>
      <c r="P670">
        <v>237</v>
      </c>
      <c r="Q670">
        <v>0</v>
      </c>
      <c r="R670">
        <v>0</v>
      </c>
      <c r="S670">
        <v>0</v>
      </c>
      <c r="T670">
        <v>11</v>
      </c>
      <c r="U670">
        <v>0</v>
      </c>
      <c r="V670">
        <v>0</v>
      </c>
      <c r="W670">
        <v>0</v>
      </c>
      <c r="X670">
        <v>372.72041563901411</v>
      </c>
      <c r="Y670">
        <v>0</v>
      </c>
      <c r="Z670">
        <v>0</v>
      </c>
      <c r="AA670">
        <v>0</v>
      </c>
      <c r="AB670">
        <v>20.138682734402032</v>
      </c>
      <c r="AC670">
        <v>0</v>
      </c>
      <c r="AD670">
        <v>0</v>
      </c>
      <c r="AE670">
        <v>392.85909837341615</v>
      </c>
    </row>
    <row r="671" spans="1:31" x14ac:dyDescent="0.25">
      <c r="A671">
        <v>2219612</v>
      </c>
      <c r="B671">
        <v>1</v>
      </c>
      <c r="C671" t="s">
        <v>80</v>
      </c>
      <c r="D671" t="s">
        <v>97</v>
      </c>
      <c r="E671" t="s">
        <v>151</v>
      </c>
      <c r="F671" t="s">
        <v>1930</v>
      </c>
      <c r="G671" t="s">
        <v>213</v>
      </c>
      <c r="H671" t="s">
        <v>135</v>
      </c>
      <c r="I671" t="s">
        <v>136</v>
      </c>
      <c r="J671" t="s">
        <v>137</v>
      </c>
      <c r="K671" t="s">
        <v>138</v>
      </c>
      <c r="L671" t="s">
        <v>2184</v>
      </c>
      <c r="M671" t="s">
        <v>2185</v>
      </c>
      <c r="N671">
        <v>1.4894444440000001</v>
      </c>
      <c r="O671">
        <v>0</v>
      </c>
      <c r="P671">
        <v>35</v>
      </c>
      <c r="Q671">
        <v>0</v>
      </c>
      <c r="R671">
        <v>0</v>
      </c>
      <c r="S671">
        <v>0</v>
      </c>
      <c r="T671">
        <v>3</v>
      </c>
      <c r="U671">
        <v>0</v>
      </c>
      <c r="V671">
        <v>0</v>
      </c>
      <c r="W671">
        <v>0</v>
      </c>
      <c r="X671">
        <v>16.552792688646353</v>
      </c>
      <c r="Y671">
        <v>0</v>
      </c>
      <c r="Z671">
        <v>0</v>
      </c>
      <c r="AA671">
        <v>0</v>
      </c>
      <c r="AB671">
        <v>0.90244897306515004</v>
      </c>
      <c r="AC671">
        <v>0</v>
      </c>
      <c r="AD671">
        <v>0</v>
      </c>
      <c r="AE671">
        <v>17.455241661711504</v>
      </c>
    </row>
    <row r="672" spans="1:31" x14ac:dyDescent="0.25">
      <c r="A672">
        <v>2228182</v>
      </c>
      <c r="B672">
        <v>1</v>
      </c>
      <c r="C672" t="s">
        <v>80</v>
      </c>
      <c r="D672" t="s">
        <v>82</v>
      </c>
      <c r="E672" t="s">
        <v>151</v>
      </c>
      <c r="F672" t="s">
        <v>2186</v>
      </c>
      <c r="G672" t="s">
        <v>213</v>
      </c>
      <c r="H672" t="s">
        <v>135</v>
      </c>
      <c r="I672" t="s">
        <v>136</v>
      </c>
      <c r="J672" t="s">
        <v>137</v>
      </c>
      <c r="K672" t="s">
        <v>138</v>
      </c>
      <c r="L672" t="s">
        <v>2187</v>
      </c>
      <c r="M672" t="s">
        <v>2188</v>
      </c>
      <c r="N672">
        <v>1.28</v>
      </c>
      <c r="O672">
        <v>0</v>
      </c>
      <c r="P672">
        <v>208</v>
      </c>
      <c r="Q672">
        <v>0</v>
      </c>
      <c r="R672">
        <v>0</v>
      </c>
      <c r="S672">
        <v>0</v>
      </c>
      <c r="T672">
        <v>5</v>
      </c>
      <c r="U672">
        <v>0</v>
      </c>
      <c r="V672">
        <v>0</v>
      </c>
      <c r="W672">
        <v>0</v>
      </c>
      <c r="X672">
        <v>103.69115224332207</v>
      </c>
      <c r="Y672">
        <v>0</v>
      </c>
      <c r="Z672">
        <v>0</v>
      </c>
      <c r="AA672">
        <v>0</v>
      </c>
      <c r="AB672">
        <v>0.8799237444421899</v>
      </c>
      <c r="AC672">
        <v>0</v>
      </c>
      <c r="AD672">
        <v>0</v>
      </c>
      <c r="AE672">
        <v>104.57107598776426</v>
      </c>
    </row>
    <row r="673" spans="1:31" x14ac:dyDescent="0.25">
      <c r="A673">
        <v>2216672</v>
      </c>
      <c r="B673">
        <v>1</v>
      </c>
      <c r="C673" t="s">
        <v>80</v>
      </c>
      <c r="D673" t="s">
        <v>92</v>
      </c>
      <c r="E673" t="s">
        <v>156</v>
      </c>
      <c r="F673" t="s">
        <v>2189</v>
      </c>
      <c r="G673" t="s">
        <v>165</v>
      </c>
      <c r="H673" t="s">
        <v>135</v>
      </c>
      <c r="I673" t="s">
        <v>136</v>
      </c>
      <c r="J673" t="s">
        <v>137</v>
      </c>
      <c r="K673" t="s">
        <v>138</v>
      </c>
      <c r="L673" t="s">
        <v>2190</v>
      </c>
      <c r="M673" t="s">
        <v>2191</v>
      </c>
      <c r="N673">
        <v>3.9455555549999999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1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1.2095055110617779E-2</v>
      </c>
      <c r="AC673">
        <v>0</v>
      </c>
      <c r="AD673">
        <v>0</v>
      </c>
      <c r="AE673">
        <v>1.2095055110617779E-2</v>
      </c>
    </row>
    <row r="674" spans="1:31" x14ac:dyDescent="0.25">
      <c r="A674">
        <v>2222915</v>
      </c>
      <c r="B674">
        <v>1</v>
      </c>
      <c r="C674" t="s">
        <v>80</v>
      </c>
      <c r="D674" t="s">
        <v>101</v>
      </c>
      <c r="E674" t="s">
        <v>198</v>
      </c>
      <c r="F674" t="s">
        <v>2192</v>
      </c>
      <c r="G674" t="s">
        <v>143</v>
      </c>
      <c r="H674" t="s">
        <v>144</v>
      </c>
      <c r="I674" t="s">
        <v>136</v>
      </c>
      <c r="J674" t="s">
        <v>137</v>
      </c>
      <c r="K674" t="s">
        <v>138</v>
      </c>
      <c r="L674" t="s">
        <v>2193</v>
      </c>
      <c r="M674" t="s">
        <v>2194</v>
      </c>
      <c r="N674">
        <v>0.384722222</v>
      </c>
      <c r="O674">
        <v>15</v>
      </c>
      <c r="P674">
        <v>3459</v>
      </c>
      <c r="Q674">
        <v>12</v>
      </c>
      <c r="R674">
        <v>108</v>
      </c>
      <c r="S674">
        <v>35</v>
      </c>
      <c r="T674">
        <v>413</v>
      </c>
      <c r="U674">
        <v>2</v>
      </c>
      <c r="V674">
        <v>0</v>
      </c>
      <c r="W674">
        <v>4.2741058073164586</v>
      </c>
      <c r="X674">
        <v>547.83032998037697</v>
      </c>
      <c r="Y674">
        <v>12.107155225352908</v>
      </c>
      <c r="Z674">
        <v>8.1833171974779049</v>
      </c>
      <c r="AA674">
        <v>43.373115960113111</v>
      </c>
      <c r="AB674">
        <v>103.79169313914684</v>
      </c>
      <c r="AC674">
        <v>54.752283783476045</v>
      </c>
      <c r="AD674">
        <v>0</v>
      </c>
      <c r="AE674">
        <v>774.31200109326028</v>
      </c>
    </row>
    <row r="675" spans="1:31" x14ac:dyDescent="0.25">
      <c r="A675">
        <v>2218836</v>
      </c>
      <c r="B675">
        <v>1</v>
      </c>
      <c r="C675" t="s">
        <v>80</v>
      </c>
      <c r="D675" t="s">
        <v>96</v>
      </c>
      <c r="E675" t="s">
        <v>156</v>
      </c>
      <c r="F675" t="s">
        <v>2195</v>
      </c>
      <c r="G675" t="s">
        <v>161</v>
      </c>
      <c r="H675" t="s">
        <v>135</v>
      </c>
      <c r="I675" t="s">
        <v>136</v>
      </c>
      <c r="J675" t="s">
        <v>137</v>
      </c>
      <c r="K675" t="s">
        <v>138</v>
      </c>
      <c r="L675" t="s">
        <v>2196</v>
      </c>
      <c r="M675" t="s">
        <v>2197</v>
      </c>
      <c r="N675">
        <v>7.2638888880000003</v>
      </c>
      <c r="O675">
        <v>0</v>
      </c>
      <c r="P675">
        <v>1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0.30578868560742667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0.30578868560742667</v>
      </c>
    </row>
    <row r="676" spans="1:31" x14ac:dyDescent="0.25">
      <c r="A676">
        <v>2216572</v>
      </c>
      <c r="B676">
        <v>1</v>
      </c>
      <c r="C676" t="s">
        <v>81</v>
      </c>
      <c r="D676" t="s">
        <v>120</v>
      </c>
      <c r="E676" t="s">
        <v>198</v>
      </c>
      <c r="F676" t="s">
        <v>2198</v>
      </c>
      <c r="G676" t="s">
        <v>143</v>
      </c>
      <c r="H676" t="s">
        <v>144</v>
      </c>
      <c r="I676" t="s">
        <v>136</v>
      </c>
      <c r="J676" t="s">
        <v>137</v>
      </c>
      <c r="K676" t="s">
        <v>138</v>
      </c>
      <c r="L676" t="s">
        <v>2199</v>
      </c>
      <c r="M676" t="s">
        <v>2200</v>
      </c>
      <c r="N676">
        <v>1.0249999999999999</v>
      </c>
      <c r="O676">
        <v>1</v>
      </c>
      <c r="P676">
        <v>472</v>
      </c>
      <c r="Q676">
        <v>28</v>
      </c>
      <c r="R676">
        <v>40</v>
      </c>
      <c r="S676">
        <v>6</v>
      </c>
      <c r="T676">
        <v>34</v>
      </c>
      <c r="U676">
        <v>2</v>
      </c>
      <c r="V676">
        <v>0</v>
      </c>
      <c r="W676">
        <v>0</v>
      </c>
      <c r="X676">
        <v>75.644980436768648</v>
      </c>
      <c r="Y676">
        <v>12.038086709619368</v>
      </c>
      <c r="Z676">
        <v>9.51797880561314</v>
      </c>
      <c r="AA676">
        <v>9.192887981022583</v>
      </c>
      <c r="AB676">
        <v>14.171830472066558</v>
      </c>
      <c r="AC676">
        <v>125.28605529969852</v>
      </c>
      <c r="AD676">
        <v>0</v>
      </c>
      <c r="AE676">
        <v>245.8518197047888</v>
      </c>
    </row>
    <row r="677" spans="1:31" x14ac:dyDescent="0.25">
      <c r="A677">
        <v>2220900</v>
      </c>
      <c r="B677">
        <v>1</v>
      </c>
      <c r="C677" t="s">
        <v>80</v>
      </c>
      <c r="D677" t="s">
        <v>100</v>
      </c>
      <c r="E677" t="s">
        <v>132</v>
      </c>
      <c r="F677" t="s">
        <v>2201</v>
      </c>
      <c r="G677" t="s">
        <v>134</v>
      </c>
      <c r="H677" t="s">
        <v>135</v>
      </c>
      <c r="I677" t="s">
        <v>136</v>
      </c>
      <c r="J677" t="s">
        <v>137</v>
      </c>
      <c r="K677" t="s">
        <v>138</v>
      </c>
      <c r="L677" t="s">
        <v>2202</v>
      </c>
      <c r="M677" t="s">
        <v>2203</v>
      </c>
      <c r="N677">
        <v>2.2319444439999998</v>
      </c>
      <c r="O677">
        <v>0</v>
      </c>
      <c r="P677">
        <v>173</v>
      </c>
      <c r="Q677">
        <v>0</v>
      </c>
      <c r="R677">
        <v>25</v>
      </c>
      <c r="S677">
        <v>0</v>
      </c>
      <c r="T677">
        <v>36</v>
      </c>
      <c r="U677">
        <v>0</v>
      </c>
      <c r="V677">
        <v>0</v>
      </c>
      <c r="W677">
        <v>0</v>
      </c>
      <c r="X677">
        <v>76.014168620081406</v>
      </c>
      <c r="Y677">
        <v>0</v>
      </c>
      <c r="Z677">
        <v>5.5473524790255215</v>
      </c>
      <c r="AA677">
        <v>0</v>
      </c>
      <c r="AB677">
        <v>41.683369174903042</v>
      </c>
      <c r="AC677">
        <v>0</v>
      </c>
      <c r="AD677">
        <v>0</v>
      </c>
      <c r="AE677">
        <v>123.24489027400998</v>
      </c>
    </row>
    <row r="678" spans="1:31" x14ac:dyDescent="0.25">
      <c r="A678">
        <v>2220359</v>
      </c>
      <c r="B678">
        <v>1</v>
      </c>
      <c r="C678" t="s">
        <v>81</v>
      </c>
      <c r="D678" t="s">
        <v>127</v>
      </c>
      <c r="E678" t="s">
        <v>132</v>
      </c>
      <c r="F678" t="s">
        <v>2204</v>
      </c>
      <c r="G678" t="s">
        <v>176</v>
      </c>
      <c r="H678" t="s">
        <v>135</v>
      </c>
      <c r="I678" t="s">
        <v>136</v>
      </c>
      <c r="J678" t="s">
        <v>137</v>
      </c>
      <c r="K678" t="s">
        <v>138</v>
      </c>
      <c r="L678" t="s">
        <v>2205</v>
      </c>
      <c r="M678" t="s">
        <v>2206</v>
      </c>
      <c r="N678">
        <v>1.0891666659999999</v>
      </c>
      <c r="O678">
        <v>0</v>
      </c>
      <c r="P678">
        <v>31</v>
      </c>
      <c r="Q678">
        <v>0</v>
      </c>
      <c r="R678">
        <v>17</v>
      </c>
      <c r="S678">
        <v>0</v>
      </c>
      <c r="T678">
        <v>5</v>
      </c>
      <c r="U678">
        <v>0</v>
      </c>
      <c r="V678">
        <v>0</v>
      </c>
      <c r="W678">
        <v>0</v>
      </c>
      <c r="X678">
        <v>9.1728541478380059</v>
      </c>
      <c r="Y678">
        <v>0</v>
      </c>
      <c r="Z678">
        <v>4.2221676558865662</v>
      </c>
      <c r="AA678">
        <v>0</v>
      </c>
      <c r="AB678">
        <v>8.2734202283468665</v>
      </c>
      <c r="AC678">
        <v>0</v>
      </c>
      <c r="AD678">
        <v>0</v>
      </c>
      <c r="AE678">
        <v>21.668442032071439</v>
      </c>
    </row>
    <row r="679" spans="1:31" x14ac:dyDescent="0.25">
      <c r="A679">
        <v>2218195</v>
      </c>
      <c r="B679">
        <v>1</v>
      </c>
      <c r="C679" t="s">
        <v>80</v>
      </c>
      <c r="D679" t="s">
        <v>93</v>
      </c>
      <c r="E679" t="s">
        <v>151</v>
      </c>
      <c r="F679" t="s">
        <v>2207</v>
      </c>
      <c r="G679" t="s">
        <v>213</v>
      </c>
      <c r="H679" t="s">
        <v>135</v>
      </c>
      <c r="I679" t="s">
        <v>136</v>
      </c>
      <c r="J679" t="s">
        <v>137</v>
      </c>
      <c r="K679" t="s">
        <v>138</v>
      </c>
      <c r="L679" t="s">
        <v>2208</v>
      </c>
      <c r="M679" t="s">
        <v>2209</v>
      </c>
      <c r="N679">
        <v>2.6825000000000001</v>
      </c>
      <c r="O679">
        <v>0</v>
      </c>
      <c r="P679">
        <v>65</v>
      </c>
      <c r="Q679">
        <v>0</v>
      </c>
      <c r="R679">
        <v>0</v>
      </c>
      <c r="S679">
        <v>0</v>
      </c>
      <c r="T679">
        <v>5</v>
      </c>
      <c r="U679">
        <v>0</v>
      </c>
      <c r="V679">
        <v>0</v>
      </c>
      <c r="W679">
        <v>0</v>
      </c>
      <c r="X679">
        <v>39.33224501475609</v>
      </c>
      <c r="Y679">
        <v>0</v>
      </c>
      <c r="Z679">
        <v>0</v>
      </c>
      <c r="AA679">
        <v>0</v>
      </c>
      <c r="AB679">
        <v>2.3279113182571671</v>
      </c>
      <c r="AC679">
        <v>0</v>
      </c>
      <c r="AD679">
        <v>0</v>
      </c>
      <c r="AE679">
        <v>41.660156333013255</v>
      </c>
    </row>
    <row r="680" spans="1:31" x14ac:dyDescent="0.25">
      <c r="A680">
        <v>2213592</v>
      </c>
      <c r="B680">
        <v>1</v>
      </c>
      <c r="C680" t="s">
        <v>80</v>
      </c>
      <c r="D680" t="s">
        <v>94</v>
      </c>
      <c r="E680" t="s">
        <v>147</v>
      </c>
      <c r="F680" t="s">
        <v>2210</v>
      </c>
      <c r="G680" t="s">
        <v>405</v>
      </c>
      <c r="H680" t="s">
        <v>144</v>
      </c>
      <c r="I680" t="s">
        <v>136</v>
      </c>
      <c r="J680" t="s">
        <v>137</v>
      </c>
      <c r="K680" t="s">
        <v>234</v>
      </c>
      <c r="L680" t="s">
        <v>2211</v>
      </c>
      <c r="M680" t="s">
        <v>2212</v>
      </c>
      <c r="N680">
        <v>2.0696377770000001</v>
      </c>
      <c r="O680">
        <v>0</v>
      </c>
      <c r="P680">
        <v>0</v>
      </c>
      <c r="Q680">
        <v>8</v>
      </c>
      <c r="R680">
        <v>24</v>
      </c>
      <c r="S680">
        <v>4</v>
      </c>
      <c r="T680">
        <v>1</v>
      </c>
      <c r="U680">
        <v>1</v>
      </c>
      <c r="V680">
        <v>0</v>
      </c>
      <c r="W680">
        <v>0</v>
      </c>
      <c r="X680">
        <v>0</v>
      </c>
      <c r="Y680">
        <v>24.828274884077395</v>
      </c>
      <c r="Z680">
        <v>39.873909874128906</v>
      </c>
      <c r="AA680">
        <v>24.483706377593126</v>
      </c>
      <c r="AB680">
        <v>3.8751805371145416</v>
      </c>
      <c r="AC680">
        <v>324.33961093448232</v>
      </c>
      <c r="AD680">
        <v>0</v>
      </c>
      <c r="AE680">
        <v>417.40068260739628</v>
      </c>
    </row>
    <row r="681" spans="1:31" x14ac:dyDescent="0.25">
      <c r="A681">
        <v>2228912</v>
      </c>
      <c r="B681">
        <v>1</v>
      </c>
      <c r="C681" t="s">
        <v>80</v>
      </c>
      <c r="D681" t="s">
        <v>105</v>
      </c>
      <c r="E681" t="s">
        <v>151</v>
      </c>
      <c r="F681" t="s">
        <v>2213</v>
      </c>
      <c r="G681" t="s">
        <v>233</v>
      </c>
      <c r="H681" t="s">
        <v>135</v>
      </c>
      <c r="I681" t="s">
        <v>136</v>
      </c>
      <c r="J681" t="s">
        <v>137</v>
      </c>
      <c r="K681" t="s">
        <v>234</v>
      </c>
      <c r="L681" t="s">
        <v>2214</v>
      </c>
      <c r="M681" t="s">
        <v>2215</v>
      </c>
      <c r="N681">
        <v>7.2456722219999996</v>
      </c>
      <c r="O681">
        <v>0</v>
      </c>
      <c r="P681">
        <v>230</v>
      </c>
      <c r="Q681">
        <v>0</v>
      </c>
      <c r="R681">
        <v>0</v>
      </c>
      <c r="S681">
        <v>0</v>
      </c>
      <c r="T681">
        <v>2</v>
      </c>
      <c r="U681">
        <v>0</v>
      </c>
      <c r="V681">
        <v>0</v>
      </c>
      <c r="W681">
        <v>0</v>
      </c>
      <c r="X681">
        <v>481.31451905417487</v>
      </c>
      <c r="Y681">
        <v>0</v>
      </c>
      <c r="Z681">
        <v>0</v>
      </c>
      <c r="AA681">
        <v>0</v>
      </c>
      <c r="AB681">
        <v>24.381187313669582</v>
      </c>
      <c r="AC681">
        <v>0</v>
      </c>
      <c r="AD681">
        <v>0</v>
      </c>
      <c r="AE681">
        <v>505.69570636784442</v>
      </c>
    </row>
    <row r="682" spans="1:31" x14ac:dyDescent="0.25">
      <c r="A682">
        <v>2224003</v>
      </c>
      <c r="B682">
        <v>1</v>
      </c>
      <c r="C682" t="s">
        <v>80</v>
      </c>
      <c r="D682" t="s">
        <v>95</v>
      </c>
      <c r="E682" t="s">
        <v>147</v>
      </c>
      <c r="F682" t="s">
        <v>2216</v>
      </c>
      <c r="G682" t="s">
        <v>143</v>
      </c>
      <c r="H682" t="s">
        <v>144</v>
      </c>
      <c r="I682" t="s">
        <v>136</v>
      </c>
      <c r="J682" t="s">
        <v>137</v>
      </c>
      <c r="K682" t="s">
        <v>138</v>
      </c>
      <c r="L682" t="s">
        <v>2217</v>
      </c>
      <c r="M682" t="s">
        <v>2218</v>
      </c>
      <c r="N682">
        <v>0.35249999999999998</v>
      </c>
      <c r="O682">
        <v>6</v>
      </c>
      <c r="P682">
        <v>2145</v>
      </c>
      <c r="Q682">
        <v>27</v>
      </c>
      <c r="R682">
        <v>21</v>
      </c>
      <c r="S682">
        <v>33</v>
      </c>
      <c r="T682">
        <v>131</v>
      </c>
      <c r="U682">
        <v>1</v>
      </c>
      <c r="V682">
        <v>0</v>
      </c>
      <c r="W682">
        <v>2.7655497147948527</v>
      </c>
      <c r="X682">
        <v>239.12013240045482</v>
      </c>
      <c r="Y682">
        <v>16.269225427636776</v>
      </c>
      <c r="Z682">
        <v>2.3419031103604495</v>
      </c>
      <c r="AA682">
        <v>63.884255934102363</v>
      </c>
      <c r="AB682">
        <v>37.713386923497801</v>
      </c>
      <c r="AC682">
        <v>1.1841869675111849</v>
      </c>
      <c r="AD682">
        <v>0</v>
      </c>
      <c r="AE682">
        <v>363.27864047835834</v>
      </c>
    </row>
    <row r="683" spans="1:31" x14ac:dyDescent="0.25">
      <c r="A683">
        <v>2215513</v>
      </c>
      <c r="B683">
        <v>1</v>
      </c>
      <c r="C683" t="s">
        <v>80</v>
      </c>
      <c r="D683" t="s">
        <v>110</v>
      </c>
      <c r="E683" t="s">
        <v>132</v>
      </c>
      <c r="F683" t="s">
        <v>2219</v>
      </c>
      <c r="G683" t="s">
        <v>134</v>
      </c>
      <c r="H683" t="s">
        <v>135</v>
      </c>
      <c r="I683" t="s">
        <v>136</v>
      </c>
      <c r="J683" t="s">
        <v>137</v>
      </c>
      <c r="K683" t="s">
        <v>138</v>
      </c>
      <c r="L683" t="s">
        <v>2220</v>
      </c>
      <c r="M683" t="s">
        <v>2221</v>
      </c>
      <c r="N683">
        <v>2.6783333329999999</v>
      </c>
      <c r="O683">
        <v>0</v>
      </c>
      <c r="P683">
        <v>429</v>
      </c>
      <c r="Q683">
        <v>0</v>
      </c>
      <c r="R683">
        <v>0</v>
      </c>
      <c r="S683">
        <v>0</v>
      </c>
      <c r="T683">
        <v>76</v>
      </c>
      <c r="U683">
        <v>0</v>
      </c>
      <c r="V683">
        <v>0</v>
      </c>
      <c r="W683">
        <v>0</v>
      </c>
      <c r="X683">
        <v>325.30944529961289</v>
      </c>
      <c r="Y683">
        <v>0</v>
      </c>
      <c r="Z683">
        <v>0</v>
      </c>
      <c r="AA683">
        <v>0</v>
      </c>
      <c r="AB683">
        <v>124.52913694819519</v>
      </c>
      <c r="AC683">
        <v>0</v>
      </c>
      <c r="AD683">
        <v>0</v>
      </c>
      <c r="AE683">
        <v>449.83858224780806</v>
      </c>
    </row>
    <row r="684" spans="1:31" x14ac:dyDescent="0.25">
      <c r="A684">
        <v>2224976</v>
      </c>
      <c r="B684">
        <v>1</v>
      </c>
      <c r="C684" t="s">
        <v>81</v>
      </c>
      <c r="D684" t="s">
        <v>123</v>
      </c>
      <c r="E684" t="s">
        <v>151</v>
      </c>
      <c r="F684" t="s">
        <v>2222</v>
      </c>
      <c r="G684" t="s">
        <v>213</v>
      </c>
      <c r="H684" t="s">
        <v>135</v>
      </c>
      <c r="I684" t="s">
        <v>136</v>
      </c>
      <c r="J684" t="s">
        <v>137</v>
      </c>
      <c r="K684" t="s">
        <v>138</v>
      </c>
      <c r="L684" t="s">
        <v>2223</v>
      </c>
      <c r="M684" t="s">
        <v>2224</v>
      </c>
      <c r="N684">
        <v>0.74777777700000003</v>
      </c>
      <c r="O684">
        <v>0</v>
      </c>
      <c r="P684">
        <v>52</v>
      </c>
      <c r="Q684">
        <v>0</v>
      </c>
      <c r="R684">
        <v>0</v>
      </c>
      <c r="S684">
        <v>0</v>
      </c>
      <c r="T684">
        <v>1</v>
      </c>
      <c r="U684">
        <v>0</v>
      </c>
      <c r="V684">
        <v>0</v>
      </c>
      <c r="W684">
        <v>0</v>
      </c>
      <c r="X684">
        <v>8.070187448675199</v>
      </c>
      <c r="Y684">
        <v>0</v>
      </c>
      <c r="Z684">
        <v>0</v>
      </c>
      <c r="AA684">
        <v>0</v>
      </c>
      <c r="AB684">
        <v>0.99194356975863318</v>
      </c>
      <c r="AC684">
        <v>0</v>
      </c>
      <c r="AD684">
        <v>0</v>
      </c>
      <c r="AE684">
        <v>9.0621310184338313</v>
      </c>
    </row>
    <row r="685" spans="1:31" x14ac:dyDescent="0.25">
      <c r="A685">
        <v>2213615</v>
      </c>
      <c r="B685">
        <v>1</v>
      </c>
      <c r="C685" t="s">
        <v>80</v>
      </c>
      <c r="D685" t="s">
        <v>96</v>
      </c>
      <c r="E685" t="s">
        <v>156</v>
      </c>
      <c r="F685" t="s">
        <v>2225</v>
      </c>
      <c r="G685" t="s">
        <v>280</v>
      </c>
      <c r="H685" t="s">
        <v>135</v>
      </c>
      <c r="I685" t="s">
        <v>136</v>
      </c>
      <c r="J685" t="s">
        <v>3</v>
      </c>
      <c r="K685" t="s">
        <v>138</v>
      </c>
      <c r="L685" t="s">
        <v>2226</v>
      </c>
      <c r="M685" t="s">
        <v>2227</v>
      </c>
      <c r="N685">
        <v>1.8561111109999999</v>
      </c>
      <c r="O685">
        <v>0</v>
      </c>
      <c r="P685">
        <v>2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3.5897890441750935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3.5897890441750935</v>
      </c>
    </row>
    <row r="686" spans="1:31" x14ac:dyDescent="0.25">
      <c r="A686">
        <v>2223980</v>
      </c>
      <c r="B686">
        <v>1</v>
      </c>
      <c r="C686" t="s">
        <v>81</v>
      </c>
      <c r="D686" t="s">
        <v>127</v>
      </c>
      <c r="E686" t="s">
        <v>141</v>
      </c>
      <c r="F686" t="s">
        <v>2228</v>
      </c>
      <c r="G686" t="s">
        <v>143</v>
      </c>
      <c r="H686" t="s">
        <v>144</v>
      </c>
      <c r="I686" t="s">
        <v>451</v>
      </c>
      <c r="J686" t="s">
        <v>137</v>
      </c>
      <c r="K686" t="s">
        <v>138</v>
      </c>
      <c r="L686" t="s">
        <v>2229</v>
      </c>
      <c r="M686" t="s">
        <v>2230</v>
      </c>
      <c r="N686">
        <v>1.9444444000000002E-2</v>
      </c>
      <c r="O686">
        <v>0</v>
      </c>
      <c r="P686">
        <v>951</v>
      </c>
      <c r="Q686">
        <v>11</v>
      </c>
      <c r="R686">
        <v>31</v>
      </c>
      <c r="S686">
        <v>7</v>
      </c>
      <c r="T686">
        <v>124</v>
      </c>
      <c r="U686">
        <v>6</v>
      </c>
      <c r="V686">
        <v>1</v>
      </c>
      <c r="W686">
        <v>0</v>
      </c>
      <c r="X686">
        <v>7.2690545916185396</v>
      </c>
      <c r="Y686">
        <v>4.8197796634341664E-2</v>
      </c>
      <c r="Z686">
        <v>0.11663893551870003</v>
      </c>
      <c r="AA686">
        <v>0.61505109228422228</v>
      </c>
      <c r="AB686">
        <v>1.0752477599174108</v>
      </c>
      <c r="AC686">
        <v>13.906925128647833</v>
      </c>
      <c r="AD686">
        <v>0.24019184809923338</v>
      </c>
      <c r="AE686">
        <v>23.271307152720279</v>
      </c>
    </row>
    <row r="687" spans="1:31" x14ac:dyDescent="0.25">
      <c r="A687">
        <v>2228935</v>
      </c>
      <c r="B687">
        <v>1</v>
      </c>
      <c r="C687" t="s">
        <v>80</v>
      </c>
      <c r="D687" t="s">
        <v>90</v>
      </c>
      <c r="E687" t="s">
        <v>156</v>
      </c>
      <c r="F687" t="s">
        <v>2231</v>
      </c>
      <c r="G687" t="s">
        <v>161</v>
      </c>
      <c r="H687" t="s">
        <v>135</v>
      </c>
      <c r="I687" t="s">
        <v>136</v>
      </c>
      <c r="J687" t="s">
        <v>137</v>
      </c>
      <c r="K687" t="s">
        <v>138</v>
      </c>
      <c r="L687" t="s">
        <v>2232</v>
      </c>
      <c r="M687" t="s">
        <v>2233</v>
      </c>
      <c r="N687">
        <v>3.5697222219999998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2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2.5112075650557606</v>
      </c>
      <c r="AC687">
        <v>0</v>
      </c>
      <c r="AD687">
        <v>0</v>
      </c>
      <c r="AE687">
        <v>2.5112075650557606</v>
      </c>
    </row>
    <row r="688" spans="1:31" x14ac:dyDescent="0.25">
      <c r="A688">
        <v>2214634</v>
      </c>
      <c r="B688">
        <v>1</v>
      </c>
      <c r="C688" t="s">
        <v>81</v>
      </c>
      <c r="D688" t="s">
        <v>128</v>
      </c>
      <c r="E688" t="s">
        <v>156</v>
      </c>
      <c r="F688" t="s">
        <v>2234</v>
      </c>
      <c r="G688" t="s">
        <v>134</v>
      </c>
      <c r="H688" t="s">
        <v>135</v>
      </c>
      <c r="I688" t="s">
        <v>136</v>
      </c>
      <c r="J688" t="s">
        <v>137</v>
      </c>
      <c r="K688" t="s">
        <v>138</v>
      </c>
      <c r="L688" t="s">
        <v>2235</v>
      </c>
      <c r="M688" t="s">
        <v>2236</v>
      </c>
      <c r="N688">
        <v>0.87638888800000003</v>
      </c>
      <c r="O688">
        <v>0</v>
      </c>
      <c r="P688">
        <v>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1.1662949820490252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1.1662949820490252</v>
      </c>
    </row>
    <row r="689" spans="1:31" x14ac:dyDescent="0.25">
      <c r="A689">
        <v>2213638</v>
      </c>
      <c r="B689">
        <v>1</v>
      </c>
      <c r="C689" t="s">
        <v>81</v>
      </c>
      <c r="D689" t="s">
        <v>118</v>
      </c>
      <c r="E689" t="s">
        <v>132</v>
      </c>
      <c r="F689" t="s">
        <v>2237</v>
      </c>
      <c r="G689" t="s">
        <v>192</v>
      </c>
      <c r="H689" t="s">
        <v>135</v>
      </c>
      <c r="I689" t="s">
        <v>136</v>
      </c>
      <c r="J689" t="s">
        <v>137</v>
      </c>
      <c r="K689" t="s">
        <v>138</v>
      </c>
      <c r="L689" t="s">
        <v>2238</v>
      </c>
      <c r="M689" t="s">
        <v>2239</v>
      </c>
      <c r="N689">
        <v>2.4350000000000001</v>
      </c>
      <c r="O689">
        <v>0</v>
      </c>
      <c r="P689">
        <v>3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0.92597156861543117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0.92597156861543117</v>
      </c>
    </row>
    <row r="690" spans="1:31" x14ac:dyDescent="0.25">
      <c r="A690">
        <v>2216131</v>
      </c>
      <c r="B690">
        <v>1</v>
      </c>
      <c r="C690" t="s">
        <v>80</v>
      </c>
      <c r="D690" t="s">
        <v>92</v>
      </c>
      <c r="E690" t="s">
        <v>156</v>
      </c>
      <c r="F690" t="s">
        <v>2240</v>
      </c>
      <c r="G690" t="s">
        <v>165</v>
      </c>
      <c r="H690" t="s">
        <v>135</v>
      </c>
      <c r="I690" t="s">
        <v>136</v>
      </c>
      <c r="J690" t="s">
        <v>137</v>
      </c>
      <c r="K690" t="s">
        <v>138</v>
      </c>
      <c r="L690" t="s">
        <v>2241</v>
      </c>
      <c r="M690" t="s">
        <v>2242</v>
      </c>
      <c r="N690">
        <v>1.896666666</v>
      </c>
      <c r="O690">
        <v>0</v>
      </c>
      <c r="P690">
        <v>1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1.504243720474171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1.504243720474171</v>
      </c>
    </row>
    <row r="691" spans="1:31" x14ac:dyDescent="0.25">
      <c r="A691">
        <v>2218052</v>
      </c>
      <c r="B691">
        <v>1</v>
      </c>
      <c r="C691" t="s">
        <v>80</v>
      </c>
      <c r="D691" t="s">
        <v>107</v>
      </c>
      <c r="E691" t="s">
        <v>151</v>
      </c>
      <c r="F691" t="s">
        <v>2243</v>
      </c>
      <c r="G691" t="s">
        <v>503</v>
      </c>
      <c r="H691" t="s">
        <v>135</v>
      </c>
      <c r="I691" t="s">
        <v>136</v>
      </c>
      <c r="J691" t="s">
        <v>137</v>
      </c>
      <c r="K691" t="s">
        <v>138</v>
      </c>
      <c r="L691" t="s">
        <v>2244</v>
      </c>
      <c r="M691" t="s">
        <v>2245</v>
      </c>
      <c r="N691">
        <v>0.94388888800000004</v>
      </c>
      <c r="O691">
        <v>0</v>
      </c>
      <c r="P691">
        <v>79</v>
      </c>
      <c r="Q691">
        <v>0</v>
      </c>
      <c r="R691">
        <v>0</v>
      </c>
      <c r="S691">
        <v>0</v>
      </c>
      <c r="T691">
        <v>1</v>
      </c>
      <c r="U691">
        <v>0</v>
      </c>
      <c r="V691">
        <v>0</v>
      </c>
      <c r="W691">
        <v>0</v>
      </c>
      <c r="X691">
        <v>16.04484886818771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16.04484886818771</v>
      </c>
    </row>
    <row r="692" spans="1:31" x14ac:dyDescent="0.25">
      <c r="A692">
        <v>2214657</v>
      </c>
      <c r="B692">
        <v>1</v>
      </c>
      <c r="C692" t="s">
        <v>81</v>
      </c>
      <c r="D692" t="s">
        <v>124</v>
      </c>
      <c r="E692" t="s">
        <v>151</v>
      </c>
      <c r="F692" t="s">
        <v>2246</v>
      </c>
      <c r="G692" t="s">
        <v>153</v>
      </c>
      <c r="H692" t="s">
        <v>135</v>
      </c>
      <c r="I692" t="s">
        <v>136</v>
      </c>
      <c r="J692" t="s">
        <v>137</v>
      </c>
      <c r="K692" t="s">
        <v>138</v>
      </c>
      <c r="L692" t="s">
        <v>2247</v>
      </c>
      <c r="M692" t="s">
        <v>2248</v>
      </c>
      <c r="N692">
        <v>2.0952777770000002</v>
      </c>
      <c r="O692">
        <v>0</v>
      </c>
      <c r="P692">
        <v>15</v>
      </c>
      <c r="Q692">
        <v>0</v>
      </c>
      <c r="R692">
        <v>1</v>
      </c>
      <c r="S692">
        <v>0</v>
      </c>
      <c r="T692">
        <v>1</v>
      </c>
      <c r="U692">
        <v>0</v>
      </c>
      <c r="V692">
        <v>0</v>
      </c>
      <c r="W692">
        <v>0</v>
      </c>
      <c r="X692">
        <v>4.2815598903304153</v>
      </c>
      <c r="Y692">
        <v>0</v>
      </c>
      <c r="Z692">
        <v>0</v>
      </c>
      <c r="AA692">
        <v>0</v>
      </c>
      <c r="AB692">
        <v>1.5981740582111112E-4</v>
      </c>
      <c r="AC692">
        <v>0</v>
      </c>
      <c r="AD692">
        <v>0</v>
      </c>
      <c r="AE692">
        <v>4.2817197077362366</v>
      </c>
    </row>
    <row r="693" spans="1:31" x14ac:dyDescent="0.25">
      <c r="A693">
        <v>2226018</v>
      </c>
      <c r="B693">
        <v>1</v>
      </c>
      <c r="C693" t="s">
        <v>80</v>
      </c>
      <c r="D693" t="s">
        <v>98</v>
      </c>
      <c r="E693" t="s">
        <v>151</v>
      </c>
      <c r="F693" t="s">
        <v>2249</v>
      </c>
      <c r="G693" t="s">
        <v>233</v>
      </c>
      <c r="H693" t="s">
        <v>135</v>
      </c>
      <c r="I693" t="s">
        <v>136</v>
      </c>
      <c r="J693" t="s">
        <v>137</v>
      </c>
      <c r="K693" t="s">
        <v>234</v>
      </c>
      <c r="L693" t="s">
        <v>2250</v>
      </c>
      <c r="M693" t="s">
        <v>2251</v>
      </c>
      <c r="N693">
        <v>2.3548527770000001</v>
      </c>
      <c r="O693">
        <v>0</v>
      </c>
      <c r="P693">
        <v>88</v>
      </c>
      <c r="Q693">
        <v>0</v>
      </c>
      <c r="R693">
        <v>1</v>
      </c>
      <c r="S693">
        <v>0</v>
      </c>
      <c r="T693">
        <v>12</v>
      </c>
      <c r="U693">
        <v>0</v>
      </c>
      <c r="V693">
        <v>0</v>
      </c>
      <c r="W693">
        <v>0</v>
      </c>
      <c r="X693">
        <v>34.289656131259278</v>
      </c>
      <c r="Y693">
        <v>0</v>
      </c>
      <c r="Z693">
        <v>2.0368110862938334E-2</v>
      </c>
      <c r="AA693">
        <v>0</v>
      </c>
      <c r="AB693">
        <v>11.463638718677954</v>
      </c>
      <c r="AC693">
        <v>0</v>
      </c>
      <c r="AD693">
        <v>0</v>
      </c>
      <c r="AE693">
        <v>45.773662960800173</v>
      </c>
    </row>
    <row r="694" spans="1:31" x14ac:dyDescent="0.25">
      <c r="A694">
        <v>2220067</v>
      </c>
      <c r="B694">
        <v>1</v>
      </c>
      <c r="C694" t="s">
        <v>80</v>
      </c>
      <c r="D694" t="s">
        <v>110</v>
      </c>
      <c r="E694" t="s">
        <v>156</v>
      </c>
      <c r="F694" t="s">
        <v>2252</v>
      </c>
      <c r="G694" t="s">
        <v>161</v>
      </c>
      <c r="H694" t="s">
        <v>135</v>
      </c>
      <c r="I694" t="s">
        <v>136</v>
      </c>
      <c r="J694" t="s">
        <v>137</v>
      </c>
      <c r="K694" t="s">
        <v>138</v>
      </c>
      <c r="L694" t="s">
        <v>2253</v>
      </c>
      <c r="M694" t="s">
        <v>2254</v>
      </c>
      <c r="N694">
        <v>4.1727777770000003</v>
      </c>
      <c r="O694">
        <v>0</v>
      </c>
      <c r="P694">
        <v>1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2.4309474589855427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2.4309474589855427</v>
      </c>
    </row>
    <row r="695" spans="1:31" x14ac:dyDescent="0.25">
      <c r="A695">
        <v>2224498</v>
      </c>
      <c r="B695">
        <v>1</v>
      </c>
      <c r="C695" t="s">
        <v>80</v>
      </c>
      <c r="D695" t="s">
        <v>89</v>
      </c>
      <c r="E695" t="s">
        <v>151</v>
      </c>
      <c r="F695" t="s">
        <v>2255</v>
      </c>
      <c r="G695" t="s">
        <v>280</v>
      </c>
      <c r="H695" t="s">
        <v>135</v>
      </c>
      <c r="I695" t="s">
        <v>136</v>
      </c>
      <c r="J695" t="s">
        <v>137</v>
      </c>
      <c r="K695" t="s">
        <v>138</v>
      </c>
      <c r="L695" t="s">
        <v>2256</v>
      </c>
      <c r="M695" t="s">
        <v>2257</v>
      </c>
      <c r="N695">
        <v>0.79916666599999997</v>
      </c>
      <c r="O695">
        <v>0</v>
      </c>
      <c r="P695">
        <v>47</v>
      </c>
      <c r="Q695">
        <v>0</v>
      </c>
      <c r="R695">
        <v>0</v>
      </c>
      <c r="S695">
        <v>0</v>
      </c>
      <c r="T695">
        <v>2</v>
      </c>
      <c r="U695">
        <v>0</v>
      </c>
      <c r="V695">
        <v>0</v>
      </c>
      <c r="W695">
        <v>0</v>
      </c>
      <c r="X695">
        <v>13.737610629379944</v>
      </c>
      <c r="Y695">
        <v>0</v>
      </c>
      <c r="Z695">
        <v>0</v>
      </c>
      <c r="AA695">
        <v>0</v>
      </c>
      <c r="AB695">
        <v>0.2987263944725666</v>
      </c>
      <c r="AC695">
        <v>0</v>
      </c>
      <c r="AD695">
        <v>0</v>
      </c>
      <c r="AE695">
        <v>14.036337023852511</v>
      </c>
    </row>
    <row r="696" spans="1:31" x14ac:dyDescent="0.25">
      <c r="A696">
        <v>2218006</v>
      </c>
      <c r="B696">
        <v>1</v>
      </c>
      <c r="C696" t="s">
        <v>80</v>
      </c>
      <c r="D696" t="s">
        <v>106</v>
      </c>
      <c r="E696" t="s">
        <v>147</v>
      </c>
      <c r="F696" t="s">
        <v>2258</v>
      </c>
      <c r="G696" t="s">
        <v>143</v>
      </c>
      <c r="H696" t="s">
        <v>144</v>
      </c>
      <c r="I696" t="s">
        <v>136</v>
      </c>
      <c r="J696" t="s">
        <v>137</v>
      </c>
      <c r="K696" t="s">
        <v>138</v>
      </c>
      <c r="L696" t="s">
        <v>2259</v>
      </c>
      <c r="M696" t="s">
        <v>2260</v>
      </c>
      <c r="N696">
        <v>0.215277777</v>
      </c>
      <c r="O696">
        <v>0</v>
      </c>
      <c r="P696">
        <v>3</v>
      </c>
      <c r="Q696">
        <v>28</v>
      </c>
      <c r="R696">
        <v>136</v>
      </c>
      <c r="S696">
        <v>4</v>
      </c>
      <c r="T696">
        <v>28</v>
      </c>
      <c r="U696">
        <v>0</v>
      </c>
      <c r="V696">
        <v>0</v>
      </c>
      <c r="W696">
        <v>0</v>
      </c>
      <c r="X696">
        <v>0.18658984328783335</v>
      </c>
      <c r="Y696">
        <v>1.6001522714548886</v>
      </c>
      <c r="Z696">
        <v>36.137974394651138</v>
      </c>
      <c r="AA696">
        <v>0.75964015566291676</v>
      </c>
      <c r="AB696">
        <v>9.5539771463464227</v>
      </c>
      <c r="AC696">
        <v>0</v>
      </c>
      <c r="AD696">
        <v>0</v>
      </c>
      <c r="AE696">
        <v>48.238333811403194</v>
      </c>
    </row>
    <row r="697" spans="1:31" x14ac:dyDescent="0.25">
      <c r="A697">
        <v>2220585</v>
      </c>
      <c r="B697">
        <v>1</v>
      </c>
      <c r="C697" t="s">
        <v>80</v>
      </c>
      <c r="D697" t="s">
        <v>105</v>
      </c>
      <c r="E697" t="s">
        <v>151</v>
      </c>
      <c r="F697" t="s">
        <v>2261</v>
      </c>
      <c r="G697" t="s">
        <v>213</v>
      </c>
      <c r="H697" t="s">
        <v>135</v>
      </c>
      <c r="I697" t="s">
        <v>136</v>
      </c>
      <c r="J697" t="s">
        <v>137</v>
      </c>
      <c r="K697" t="s">
        <v>138</v>
      </c>
      <c r="L697" t="s">
        <v>2262</v>
      </c>
      <c r="M697" t="s">
        <v>2263</v>
      </c>
      <c r="N697">
        <v>2.1244444439999999</v>
      </c>
      <c r="O697">
        <v>0</v>
      </c>
      <c r="P697">
        <v>180</v>
      </c>
      <c r="Q697">
        <v>0</v>
      </c>
      <c r="R697">
        <v>0</v>
      </c>
      <c r="S697">
        <v>0</v>
      </c>
      <c r="T697">
        <v>8</v>
      </c>
      <c r="U697">
        <v>0</v>
      </c>
      <c r="V697">
        <v>0</v>
      </c>
      <c r="W697">
        <v>0</v>
      </c>
      <c r="X697">
        <v>151.16100080708614</v>
      </c>
      <c r="Y697">
        <v>0</v>
      </c>
      <c r="Z697">
        <v>0</v>
      </c>
      <c r="AA697">
        <v>0</v>
      </c>
      <c r="AB697">
        <v>6.2536814462719654</v>
      </c>
      <c r="AC697">
        <v>0</v>
      </c>
      <c r="AD697">
        <v>0</v>
      </c>
      <c r="AE697">
        <v>157.41468225335811</v>
      </c>
    </row>
    <row r="698" spans="1:31" x14ac:dyDescent="0.25">
      <c r="A698">
        <v>2214070</v>
      </c>
      <c r="B698">
        <v>1</v>
      </c>
      <c r="C698" t="s">
        <v>80</v>
      </c>
      <c r="D698" t="s">
        <v>92</v>
      </c>
      <c r="E698" t="s">
        <v>151</v>
      </c>
      <c r="F698" t="s">
        <v>2264</v>
      </c>
      <c r="G698" t="s">
        <v>536</v>
      </c>
      <c r="H698" t="s">
        <v>135</v>
      </c>
      <c r="I698" t="s">
        <v>136</v>
      </c>
      <c r="J698" t="s">
        <v>137</v>
      </c>
      <c r="K698" t="s">
        <v>138</v>
      </c>
      <c r="L698" t="s">
        <v>2265</v>
      </c>
      <c r="M698" t="s">
        <v>2266</v>
      </c>
      <c r="N698">
        <v>3.559722222</v>
      </c>
      <c r="O698">
        <v>0</v>
      </c>
      <c r="P698">
        <v>4</v>
      </c>
      <c r="Q698">
        <v>0</v>
      </c>
      <c r="R698">
        <v>1</v>
      </c>
      <c r="S698">
        <v>0</v>
      </c>
      <c r="T698">
        <v>3</v>
      </c>
      <c r="U698">
        <v>0</v>
      </c>
      <c r="V698">
        <v>0</v>
      </c>
      <c r="W698">
        <v>0</v>
      </c>
      <c r="X698">
        <v>13.989685178671724</v>
      </c>
      <c r="Y698">
        <v>0</v>
      </c>
      <c r="Z698">
        <v>2.2527828779166669E-3</v>
      </c>
      <c r="AA698">
        <v>0</v>
      </c>
      <c r="AB698">
        <v>12.685939347609647</v>
      </c>
      <c r="AC698">
        <v>0</v>
      </c>
      <c r="AD698">
        <v>0</v>
      </c>
      <c r="AE698">
        <v>26.677877309159289</v>
      </c>
    </row>
    <row r="699" spans="1:31" x14ac:dyDescent="0.25">
      <c r="A699">
        <v>2224521</v>
      </c>
      <c r="B699">
        <v>1</v>
      </c>
      <c r="C699" t="s">
        <v>80</v>
      </c>
      <c r="D699" t="s">
        <v>83</v>
      </c>
      <c r="E699" t="s">
        <v>151</v>
      </c>
      <c r="F699" t="s">
        <v>2267</v>
      </c>
      <c r="G699" t="s">
        <v>213</v>
      </c>
      <c r="H699" t="s">
        <v>135</v>
      </c>
      <c r="I699" t="s">
        <v>136</v>
      </c>
      <c r="J699" t="s">
        <v>137</v>
      </c>
      <c r="K699" t="s">
        <v>138</v>
      </c>
      <c r="L699" t="s">
        <v>2268</v>
      </c>
      <c r="M699" t="s">
        <v>2269</v>
      </c>
      <c r="N699">
        <v>1.3363888880000001</v>
      </c>
      <c r="O699">
        <v>0</v>
      </c>
      <c r="P699">
        <v>147</v>
      </c>
      <c r="Q699">
        <v>0</v>
      </c>
      <c r="R699">
        <v>0</v>
      </c>
      <c r="S699">
        <v>0</v>
      </c>
      <c r="T699">
        <v>14</v>
      </c>
      <c r="U699">
        <v>0</v>
      </c>
      <c r="V699">
        <v>0</v>
      </c>
      <c r="W699">
        <v>0</v>
      </c>
      <c r="X699">
        <v>65.204679514479977</v>
      </c>
      <c r="Y699">
        <v>0</v>
      </c>
      <c r="Z699">
        <v>0</v>
      </c>
      <c r="AA699">
        <v>0</v>
      </c>
      <c r="AB699">
        <v>17.094597383433033</v>
      </c>
      <c r="AC699">
        <v>0</v>
      </c>
      <c r="AD699">
        <v>0</v>
      </c>
      <c r="AE699">
        <v>82.299276897913018</v>
      </c>
    </row>
    <row r="700" spans="1:31" x14ac:dyDescent="0.25">
      <c r="A700">
        <v>2219904</v>
      </c>
      <c r="B700">
        <v>1</v>
      </c>
      <c r="C700" t="s">
        <v>80</v>
      </c>
      <c r="D700" t="s">
        <v>83</v>
      </c>
      <c r="E700" t="s">
        <v>151</v>
      </c>
      <c r="F700" t="s">
        <v>2045</v>
      </c>
      <c r="G700" t="s">
        <v>213</v>
      </c>
      <c r="H700" t="s">
        <v>135</v>
      </c>
      <c r="I700" t="s">
        <v>136</v>
      </c>
      <c r="J700" t="s">
        <v>137</v>
      </c>
      <c r="K700" t="s">
        <v>138</v>
      </c>
      <c r="L700" t="s">
        <v>2270</v>
      </c>
      <c r="M700" t="s">
        <v>2271</v>
      </c>
      <c r="N700">
        <v>2.5419444439999999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29</v>
      </c>
      <c r="U700">
        <v>0</v>
      </c>
      <c r="V700">
        <v>2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43.940379911290215</v>
      </c>
      <c r="AC700">
        <v>0</v>
      </c>
      <c r="AD700">
        <v>52.034206055201992</v>
      </c>
      <c r="AE700">
        <v>95.974585966492214</v>
      </c>
    </row>
    <row r="701" spans="1:31" x14ac:dyDescent="0.25">
      <c r="A701">
        <v>2218029</v>
      </c>
      <c r="B701">
        <v>1</v>
      </c>
      <c r="C701" t="s">
        <v>81</v>
      </c>
      <c r="D701" t="s">
        <v>127</v>
      </c>
      <c r="E701" t="s">
        <v>198</v>
      </c>
      <c r="F701" t="s">
        <v>2272</v>
      </c>
      <c r="G701" t="s">
        <v>143</v>
      </c>
      <c r="H701" t="s">
        <v>144</v>
      </c>
      <c r="I701" t="s">
        <v>136</v>
      </c>
      <c r="J701" t="s">
        <v>137</v>
      </c>
      <c r="K701" t="s">
        <v>138</v>
      </c>
      <c r="L701" t="s">
        <v>2273</v>
      </c>
      <c r="M701" t="s">
        <v>2274</v>
      </c>
      <c r="N701">
        <v>2.7547222219999998</v>
      </c>
      <c r="O701">
        <v>3</v>
      </c>
      <c r="P701">
        <v>58</v>
      </c>
      <c r="Q701">
        <v>95</v>
      </c>
      <c r="R701">
        <v>78</v>
      </c>
      <c r="S701">
        <v>2</v>
      </c>
      <c r="T701">
        <v>6</v>
      </c>
      <c r="U701">
        <v>1</v>
      </c>
      <c r="V701">
        <v>1</v>
      </c>
      <c r="W701">
        <v>0.98403568244040218</v>
      </c>
      <c r="X701">
        <v>37.288924217051161</v>
      </c>
      <c r="Y701">
        <v>144.67927874807384</v>
      </c>
      <c r="Z701">
        <v>167.15291195194735</v>
      </c>
      <c r="AA701">
        <v>39.664968228353587</v>
      </c>
      <c r="AB701">
        <v>13.542891088709569</v>
      </c>
      <c r="AC701">
        <v>688.06213479237545</v>
      </c>
      <c r="AD701">
        <v>0</v>
      </c>
      <c r="AE701">
        <v>1091.3751447089512</v>
      </c>
    </row>
    <row r="702" spans="1:31" x14ac:dyDescent="0.25">
      <c r="A702">
        <v>2223957</v>
      </c>
      <c r="B702">
        <v>1</v>
      </c>
      <c r="C702" t="s">
        <v>80</v>
      </c>
      <c r="D702" t="s">
        <v>83</v>
      </c>
      <c r="E702" t="s">
        <v>156</v>
      </c>
      <c r="F702" t="s">
        <v>2275</v>
      </c>
      <c r="G702" t="s">
        <v>165</v>
      </c>
      <c r="H702" t="s">
        <v>135</v>
      </c>
      <c r="I702" t="s">
        <v>136</v>
      </c>
      <c r="J702" t="s">
        <v>137</v>
      </c>
      <c r="K702" t="s">
        <v>138</v>
      </c>
      <c r="L702" t="s">
        <v>2276</v>
      </c>
      <c r="M702" t="s">
        <v>2277</v>
      </c>
      <c r="N702">
        <v>3.3741666659999998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1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0.44053706517113667</v>
      </c>
      <c r="AC702">
        <v>0</v>
      </c>
      <c r="AD702">
        <v>0</v>
      </c>
      <c r="AE702">
        <v>0.44053706517113667</v>
      </c>
    </row>
    <row r="703" spans="1:31" x14ac:dyDescent="0.25">
      <c r="A703">
        <v>2218524</v>
      </c>
      <c r="B703">
        <v>1</v>
      </c>
      <c r="C703" t="s">
        <v>80</v>
      </c>
      <c r="D703" t="s">
        <v>84</v>
      </c>
      <c r="E703" t="s">
        <v>151</v>
      </c>
      <c r="F703" t="s">
        <v>2278</v>
      </c>
      <c r="G703" t="s">
        <v>213</v>
      </c>
      <c r="H703" t="s">
        <v>135</v>
      </c>
      <c r="I703" t="s">
        <v>136</v>
      </c>
      <c r="J703" t="s">
        <v>137</v>
      </c>
      <c r="K703" t="s">
        <v>138</v>
      </c>
      <c r="L703" t="s">
        <v>2279</v>
      </c>
      <c r="M703" t="s">
        <v>2280</v>
      </c>
      <c r="N703">
        <v>1.3038888879999999</v>
      </c>
      <c r="O703">
        <v>0</v>
      </c>
      <c r="P703">
        <v>105</v>
      </c>
      <c r="Q703">
        <v>0</v>
      </c>
      <c r="R703">
        <v>0</v>
      </c>
      <c r="S703">
        <v>0</v>
      </c>
      <c r="T703">
        <v>5</v>
      </c>
      <c r="U703">
        <v>0</v>
      </c>
      <c r="V703">
        <v>0</v>
      </c>
      <c r="W703">
        <v>0</v>
      </c>
      <c r="X703">
        <v>32.256912560842615</v>
      </c>
      <c r="Y703">
        <v>0</v>
      </c>
      <c r="Z703">
        <v>0</v>
      </c>
      <c r="AA703">
        <v>0</v>
      </c>
      <c r="AB703">
        <v>2.3073101297517651</v>
      </c>
      <c r="AC703">
        <v>0</v>
      </c>
      <c r="AD703">
        <v>0</v>
      </c>
      <c r="AE703">
        <v>34.564222690594377</v>
      </c>
    </row>
    <row r="704" spans="1:31" x14ac:dyDescent="0.25">
      <c r="A704">
        <v>2228434</v>
      </c>
      <c r="B704">
        <v>1</v>
      </c>
      <c r="C704" t="s">
        <v>81</v>
      </c>
      <c r="D704" t="s">
        <v>123</v>
      </c>
      <c r="E704" t="s">
        <v>151</v>
      </c>
      <c r="F704" t="s">
        <v>2281</v>
      </c>
      <c r="G704" t="s">
        <v>238</v>
      </c>
      <c r="H704" t="s">
        <v>135</v>
      </c>
      <c r="I704" t="s">
        <v>136</v>
      </c>
      <c r="J704" t="s">
        <v>137</v>
      </c>
      <c r="K704" t="s">
        <v>138</v>
      </c>
      <c r="L704" t="s">
        <v>2282</v>
      </c>
      <c r="M704" t="s">
        <v>2283</v>
      </c>
      <c r="N704">
        <v>0.92111111099999998</v>
      </c>
      <c r="O704">
        <v>0</v>
      </c>
      <c r="P704">
        <v>206</v>
      </c>
      <c r="Q704">
        <v>0</v>
      </c>
      <c r="R704">
        <v>0</v>
      </c>
      <c r="S704">
        <v>0</v>
      </c>
      <c r="T704">
        <v>23</v>
      </c>
      <c r="U704">
        <v>0</v>
      </c>
      <c r="V704">
        <v>0</v>
      </c>
      <c r="W704">
        <v>0</v>
      </c>
      <c r="X704">
        <v>58.891901671789867</v>
      </c>
      <c r="Y704">
        <v>0</v>
      </c>
      <c r="Z704">
        <v>0</v>
      </c>
      <c r="AA704">
        <v>0</v>
      </c>
      <c r="AB704">
        <v>7.0931674903104041</v>
      </c>
      <c r="AC704">
        <v>0</v>
      </c>
      <c r="AD704">
        <v>0</v>
      </c>
      <c r="AE704">
        <v>65.985069162100274</v>
      </c>
    </row>
    <row r="705" spans="1:31" x14ac:dyDescent="0.25">
      <c r="A705">
        <v>2223934</v>
      </c>
      <c r="B705">
        <v>1</v>
      </c>
      <c r="C705" t="s">
        <v>81</v>
      </c>
      <c r="D705" t="s">
        <v>117</v>
      </c>
      <c r="E705" t="s">
        <v>141</v>
      </c>
      <c r="F705" t="s">
        <v>2284</v>
      </c>
      <c r="G705" t="s">
        <v>1136</v>
      </c>
      <c r="H705" t="s">
        <v>144</v>
      </c>
      <c r="I705" t="s">
        <v>136</v>
      </c>
      <c r="J705" t="s">
        <v>137</v>
      </c>
      <c r="K705" t="s">
        <v>138</v>
      </c>
      <c r="L705" t="s">
        <v>2285</v>
      </c>
      <c r="M705" t="s">
        <v>2286</v>
      </c>
      <c r="N705">
        <v>0.92777777699999997</v>
      </c>
      <c r="O705">
        <v>0</v>
      </c>
      <c r="P705">
        <v>11</v>
      </c>
      <c r="Q705">
        <v>4</v>
      </c>
      <c r="R705">
        <v>19</v>
      </c>
      <c r="S705">
        <v>2</v>
      </c>
      <c r="T705">
        <v>0</v>
      </c>
      <c r="U705">
        <v>0</v>
      </c>
      <c r="V705">
        <v>0</v>
      </c>
      <c r="W705">
        <v>0</v>
      </c>
      <c r="X705">
        <v>1.7988831097495421</v>
      </c>
      <c r="Y705">
        <v>11.992780388137145</v>
      </c>
      <c r="Z705">
        <v>2.1692288108282689</v>
      </c>
      <c r="AA705">
        <v>0.23302712908400003</v>
      </c>
      <c r="AB705">
        <v>0</v>
      </c>
      <c r="AC705">
        <v>0</v>
      </c>
      <c r="AD705">
        <v>0</v>
      </c>
      <c r="AE705">
        <v>16.193919437798957</v>
      </c>
    </row>
    <row r="706" spans="1:31" x14ac:dyDescent="0.25">
      <c r="A706">
        <v>2219065</v>
      </c>
      <c r="B706">
        <v>1</v>
      </c>
      <c r="C706" t="s">
        <v>80</v>
      </c>
      <c r="D706" t="s">
        <v>104</v>
      </c>
      <c r="E706" t="s">
        <v>156</v>
      </c>
      <c r="F706" t="s">
        <v>2287</v>
      </c>
      <c r="G706" t="s">
        <v>161</v>
      </c>
      <c r="H706" t="s">
        <v>135</v>
      </c>
      <c r="I706" t="s">
        <v>136</v>
      </c>
      <c r="J706" t="s">
        <v>137</v>
      </c>
      <c r="K706" t="s">
        <v>138</v>
      </c>
      <c r="L706" t="s">
        <v>2288</v>
      </c>
      <c r="M706" t="s">
        <v>2289</v>
      </c>
      <c r="N706">
        <v>3.2813888879999999</v>
      </c>
      <c r="O706">
        <v>0</v>
      </c>
      <c r="P706">
        <v>1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0.56161385663601671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0.56161385663601671</v>
      </c>
    </row>
    <row r="707" spans="1:31" x14ac:dyDescent="0.25">
      <c r="A707">
        <v>2221942</v>
      </c>
      <c r="B707">
        <v>1</v>
      </c>
      <c r="C707" t="s">
        <v>80</v>
      </c>
      <c r="D707" t="s">
        <v>88</v>
      </c>
      <c r="E707" t="s">
        <v>141</v>
      </c>
      <c r="F707" t="s">
        <v>2290</v>
      </c>
      <c r="G707" t="s">
        <v>143</v>
      </c>
      <c r="H707" t="s">
        <v>144</v>
      </c>
      <c r="I707" t="s">
        <v>136</v>
      </c>
      <c r="J707" t="s">
        <v>137</v>
      </c>
      <c r="K707" t="s">
        <v>138</v>
      </c>
      <c r="L707" t="s">
        <v>2291</v>
      </c>
      <c r="M707" t="s">
        <v>2292</v>
      </c>
      <c r="N707">
        <v>1.1627777770000001</v>
      </c>
      <c r="O707">
        <v>0</v>
      </c>
      <c r="P707">
        <v>116</v>
      </c>
      <c r="Q707">
        <v>0</v>
      </c>
      <c r="R707">
        <v>0</v>
      </c>
      <c r="S707">
        <v>0</v>
      </c>
      <c r="T707">
        <v>5</v>
      </c>
      <c r="U707">
        <v>0</v>
      </c>
      <c r="V707">
        <v>0</v>
      </c>
      <c r="W707">
        <v>0</v>
      </c>
      <c r="X707">
        <v>142.60374237165846</v>
      </c>
      <c r="Y707">
        <v>0</v>
      </c>
      <c r="Z707">
        <v>0</v>
      </c>
      <c r="AA707">
        <v>0</v>
      </c>
      <c r="AB707">
        <v>10.346651380995542</v>
      </c>
      <c r="AC707">
        <v>0</v>
      </c>
      <c r="AD707">
        <v>0</v>
      </c>
      <c r="AE707">
        <v>152.95039375265401</v>
      </c>
    </row>
    <row r="708" spans="1:31" x14ac:dyDescent="0.25">
      <c r="A708">
        <v>2224475</v>
      </c>
      <c r="B708">
        <v>1</v>
      </c>
      <c r="C708" t="s">
        <v>80</v>
      </c>
      <c r="D708" t="s">
        <v>107</v>
      </c>
      <c r="E708" t="s">
        <v>132</v>
      </c>
      <c r="F708" t="s">
        <v>772</v>
      </c>
      <c r="G708" t="s">
        <v>610</v>
      </c>
      <c r="H708" t="s">
        <v>135</v>
      </c>
      <c r="I708" t="s">
        <v>136</v>
      </c>
      <c r="J708" t="s">
        <v>137</v>
      </c>
      <c r="K708" t="s">
        <v>138</v>
      </c>
      <c r="L708" t="s">
        <v>2293</v>
      </c>
      <c r="M708" t="s">
        <v>2294</v>
      </c>
      <c r="N708">
        <v>0.69</v>
      </c>
      <c r="O708">
        <v>0</v>
      </c>
      <c r="P708">
        <v>84</v>
      </c>
      <c r="Q708">
        <v>0</v>
      </c>
      <c r="R708">
        <v>0</v>
      </c>
      <c r="S708">
        <v>0</v>
      </c>
      <c r="T708">
        <v>34</v>
      </c>
      <c r="U708">
        <v>0</v>
      </c>
      <c r="V708">
        <v>0</v>
      </c>
      <c r="W708">
        <v>0</v>
      </c>
      <c r="X708">
        <v>20.552250027836774</v>
      </c>
      <c r="Y708">
        <v>0</v>
      </c>
      <c r="Z708">
        <v>0</v>
      </c>
      <c r="AA708">
        <v>0</v>
      </c>
      <c r="AB708">
        <v>14.647652160663638</v>
      </c>
      <c r="AC708">
        <v>0</v>
      </c>
      <c r="AD708">
        <v>0</v>
      </c>
      <c r="AE708">
        <v>35.19990218850041</v>
      </c>
    </row>
    <row r="709" spans="1:31" x14ac:dyDescent="0.25">
      <c r="A709">
        <v>2227352</v>
      </c>
      <c r="B709">
        <v>1</v>
      </c>
      <c r="C709" t="s">
        <v>81</v>
      </c>
      <c r="D709" t="s">
        <v>127</v>
      </c>
      <c r="E709" t="s">
        <v>156</v>
      </c>
      <c r="F709" t="s">
        <v>2295</v>
      </c>
      <c r="G709" t="s">
        <v>165</v>
      </c>
      <c r="H709" t="s">
        <v>135</v>
      </c>
      <c r="I709" t="s">
        <v>136</v>
      </c>
      <c r="J709" t="s">
        <v>137</v>
      </c>
      <c r="K709" t="s">
        <v>138</v>
      </c>
      <c r="L709" t="s">
        <v>2296</v>
      </c>
      <c r="M709" t="s">
        <v>2297</v>
      </c>
      <c r="N709">
        <v>2.1922222219999998</v>
      </c>
      <c r="O709">
        <v>0</v>
      </c>
      <c r="P709">
        <v>1</v>
      </c>
      <c r="Q709">
        <v>0</v>
      </c>
      <c r="R709">
        <v>0</v>
      </c>
      <c r="S709">
        <v>0</v>
      </c>
      <c r="T709">
        <v>8</v>
      </c>
      <c r="U709">
        <v>0</v>
      </c>
      <c r="V709">
        <v>0</v>
      </c>
      <c r="W709">
        <v>0</v>
      </c>
      <c r="X709">
        <v>0.11712212981913889</v>
      </c>
      <c r="Y709">
        <v>0</v>
      </c>
      <c r="Z709">
        <v>0</v>
      </c>
      <c r="AA709">
        <v>0</v>
      </c>
      <c r="AB709">
        <v>8.0037343935516496</v>
      </c>
      <c r="AC709">
        <v>0</v>
      </c>
      <c r="AD709">
        <v>0</v>
      </c>
      <c r="AE709">
        <v>8.1208565233707883</v>
      </c>
    </row>
    <row r="710" spans="1:31" x14ac:dyDescent="0.25">
      <c r="A710">
        <v>2222483</v>
      </c>
      <c r="B710">
        <v>1</v>
      </c>
      <c r="C710" t="s">
        <v>80</v>
      </c>
      <c r="D710" t="s">
        <v>111</v>
      </c>
      <c r="E710" t="s">
        <v>141</v>
      </c>
      <c r="F710" t="s">
        <v>2298</v>
      </c>
      <c r="G710" t="s">
        <v>405</v>
      </c>
      <c r="H710" t="s">
        <v>144</v>
      </c>
      <c r="I710" t="s">
        <v>136</v>
      </c>
      <c r="J710" t="s">
        <v>137</v>
      </c>
      <c r="K710" t="s">
        <v>234</v>
      </c>
      <c r="L710" t="s">
        <v>2299</v>
      </c>
      <c r="M710" t="s">
        <v>2300</v>
      </c>
      <c r="N710">
        <v>8.4780555549999992</v>
      </c>
      <c r="O710">
        <v>0</v>
      </c>
      <c r="P710">
        <v>16</v>
      </c>
      <c r="Q710">
        <v>0</v>
      </c>
      <c r="R710">
        <v>17</v>
      </c>
      <c r="S710">
        <v>2</v>
      </c>
      <c r="T710">
        <v>35</v>
      </c>
      <c r="U710">
        <v>0</v>
      </c>
      <c r="V710">
        <v>0</v>
      </c>
      <c r="W710">
        <v>0</v>
      </c>
      <c r="X710">
        <v>50.537282435048219</v>
      </c>
      <c r="Y710">
        <v>0</v>
      </c>
      <c r="Z710">
        <v>68.023127728032634</v>
      </c>
      <c r="AA710">
        <v>228.61894193590126</v>
      </c>
      <c r="AB710">
        <v>1144.4517047137706</v>
      </c>
      <c r="AC710">
        <v>0</v>
      </c>
      <c r="AD710">
        <v>0</v>
      </c>
      <c r="AE710">
        <v>1491.6310568127528</v>
      </c>
    </row>
    <row r="711" spans="1:31" x14ac:dyDescent="0.25">
      <c r="A711">
        <v>2227893</v>
      </c>
      <c r="B711">
        <v>1</v>
      </c>
      <c r="C711" t="s">
        <v>80</v>
      </c>
      <c r="D711" t="s">
        <v>93</v>
      </c>
      <c r="E711" t="s">
        <v>156</v>
      </c>
      <c r="F711" t="s">
        <v>2301</v>
      </c>
      <c r="G711" t="s">
        <v>165</v>
      </c>
      <c r="H711" t="s">
        <v>135</v>
      </c>
      <c r="I711" t="s">
        <v>136</v>
      </c>
      <c r="J711" t="s">
        <v>137</v>
      </c>
      <c r="K711" t="s">
        <v>138</v>
      </c>
      <c r="L711" t="s">
        <v>2302</v>
      </c>
      <c r="M711" t="s">
        <v>2303</v>
      </c>
      <c r="N711">
        <v>0.76416666600000005</v>
      </c>
      <c r="O711">
        <v>0</v>
      </c>
      <c r="P711">
        <v>3</v>
      </c>
      <c r="Q711">
        <v>0</v>
      </c>
      <c r="R711">
        <v>0</v>
      </c>
      <c r="S711">
        <v>0</v>
      </c>
      <c r="T711">
        <v>2</v>
      </c>
      <c r="U711">
        <v>0</v>
      </c>
      <c r="V711">
        <v>0</v>
      </c>
      <c r="W711">
        <v>0</v>
      </c>
      <c r="X711">
        <v>2.6475237538450171</v>
      </c>
      <c r="Y711">
        <v>0</v>
      </c>
      <c r="Z711">
        <v>0</v>
      </c>
      <c r="AA711">
        <v>0</v>
      </c>
      <c r="AB711">
        <v>0.33517126353749505</v>
      </c>
      <c r="AC711">
        <v>0</v>
      </c>
      <c r="AD711">
        <v>0</v>
      </c>
      <c r="AE711">
        <v>2.982695017382512</v>
      </c>
    </row>
    <row r="712" spans="1:31" x14ac:dyDescent="0.25">
      <c r="A712">
        <v>2217983</v>
      </c>
      <c r="B712">
        <v>1</v>
      </c>
      <c r="C712" t="s">
        <v>80</v>
      </c>
      <c r="D712" t="s">
        <v>96</v>
      </c>
      <c r="E712" t="s">
        <v>156</v>
      </c>
      <c r="F712" t="s">
        <v>2304</v>
      </c>
      <c r="G712" t="s">
        <v>165</v>
      </c>
      <c r="H712" t="s">
        <v>135</v>
      </c>
      <c r="I712" t="s">
        <v>136</v>
      </c>
      <c r="J712" t="s">
        <v>137</v>
      </c>
      <c r="K712" t="s">
        <v>138</v>
      </c>
      <c r="L712" t="s">
        <v>2305</v>
      </c>
      <c r="M712" t="s">
        <v>2306</v>
      </c>
      <c r="N712">
        <v>3.5366666659999999</v>
      </c>
      <c r="O712">
        <v>0</v>
      </c>
      <c r="P712">
        <v>2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1.1037509774852667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1.1037509774852667</v>
      </c>
    </row>
    <row r="713" spans="1:31" x14ac:dyDescent="0.25">
      <c r="A713">
        <v>2219503</v>
      </c>
      <c r="B713">
        <v>1</v>
      </c>
      <c r="C713" t="s">
        <v>80</v>
      </c>
      <c r="D713" t="s">
        <v>98</v>
      </c>
      <c r="E713" t="s">
        <v>198</v>
      </c>
      <c r="F713" t="s">
        <v>2307</v>
      </c>
      <c r="G713" t="s">
        <v>143</v>
      </c>
      <c r="H713" t="s">
        <v>144</v>
      </c>
      <c r="I713" t="s">
        <v>136</v>
      </c>
      <c r="J713" t="s">
        <v>137</v>
      </c>
      <c r="K713" t="s">
        <v>138</v>
      </c>
      <c r="L713" t="s">
        <v>2308</v>
      </c>
      <c r="M713" t="s">
        <v>2309</v>
      </c>
      <c r="N713">
        <v>0.40083333300000001</v>
      </c>
      <c r="O713">
        <v>0</v>
      </c>
      <c r="P713">
        <v>1262</v>
      </c>
      <c r="Q713">
        <v>2</v>
      </c>
      <c r="R713">
        <v>189</v>
      </c>
      <c r="S713">
        <v>7</v>
      </c>
      <c r="T713">
        <v>330</v>
      </c>
      <c r="U713">
        <v>0</v>
      </c>
      <c r="V713">
        <v>0</v>
      </c>
      <c r="W713">
        <v>0</v>
      </c>
      <c r="X713">
        <v>76.43019996836945</v>
      </c>
      <c r="Y713">
        <v>0.44241309357491998</v>
      </c>
      <c r="Z713">
        <v>6.213216452432694</v>
      </c>
      <c r="AA713">
        <v>54.367813743287094</v>
      </c>
      <c r="AB713">
        <v>28.438150469308713</v>
      </c>
      <c r="AC713">
        <v>0</v>
      </c>
      <c r="AD713">
        <v>0</v>
      </c>
      <c r="AE713">
        <v>165.89179372697285</v>
      </c>
    </row>
    <row r="714" spans="1:31" x14ac:dyDescent="0.25">
      <c r="A714">
        <v>2222005</v>
      </c>
      <c r="B714">
        <v>1</v>
      </c>
      <c r="C714" t="s">
        <v>81</v>
      </c>
      <c r="D714" t="s">
        <v>127</v>
      </c>
      <c r="E714" t="s">
        <v>141</v>
      </c>
      <c r="F714" t="s">
        <v>2310</v>
      </c>
      <c r="G714" t="s">
        <v>143</v>
      </c>
      <c r="H714" t="s">
        <v>144</v>
      </c>
      <c r="I714" t="s">
        <v>136</v>
      </c>
      <c r="J714" t="s">
        <v>137</v>
      </c>
      <c r="K714" t="s">
        <v>138</v>
      </c>
      <c r="L714" t="s">
        <v>2311</v>
      </c>
      <c r="M714" t="s">
        <v>2312</v>
      </c>
      <c r="N714">
        <v>1.6174999999999999</v>
      </c>
      <c r="O714">
        <v>4</v>
      </c>
      <c r="P714">
        <v>0</v>
      </c>
      <c r="Q714">
        <v>157</v>
      </c>
      <c r="R714">
        <v>6</v>
      </c>
      <c r="S714">
        <v>8</v>
      </c>
      <c r="T714">
        <v>0</v>
      </c>
      <c r="U714">
        <v>0</v>
      </c>
      <c r="V714">
        <v>0</v>
      </c>
      <c r="W714">
        <v>1.85062255469575</v>
      </c>
      <c r="X714">
        <v>0</v>
      </c>
      <c r="Y714">
        <v>72.698357358543731</v>
      </c>
      <c r="Z714">
        <v>2.7089261159958467</v>
      </c>
      <c r="AA714">
        <v>31.297233058621885</v>
      </c>
      <c r="AB714">
        <v>0</v>
      </c>
      <c r="AC714">
        <v>0</v>
      </c>
      <c r="AD714">
        <v>0</v>
      </c>
      <c r="AE714">
        <v>108.55513908785721</v>
      </c>
    </row>
    <row r="715" spans="1:31" x14ac:dyDescent="0.25">
      <c r="A715">
        <v>2217488</v>
      </c>
      <c r="B715">
        <v>1</v>
      </c>
      <c r="C715" t="s">
        <v>81</v>
      </c>
      <c r="D715" t="s">
        <v>123</v>
      </c>
      <c r="E715" t="s">
        <v>156</v>
      </c>
      <c r="F715" t="s">
        <v>2313</v>
      </c>
      <c r="G715" t="s">
        <v>172</v>
      </c>
      <c r="H715" t="s">
        <v>135</v>
      </c>
      <c r="I715" t="s">
        <v>136</v>
      </c>
      <c r="J715" t="s">
        <v>137</v>
      </c>
      <c r="K715" t="s">
        <v>138</v>
      </c>
      <c r="L715" t="s">
        <v>2314</v>
      </c>
      <c r="M715" t="s">
        <v>2315</v>
      </c>
      <c r="N715">
        <v>1.415</v>
      </c>
      <c r="O715">
        <v>0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0.29511339089222499</v>
      </c>
      <c r="AA715">
        <v>0</v>
      </c>
      <c r="AB715">
        <v>0</v>
      </c>
      <c r="AC715">
        <v>0</v>
      </c>
      <c r="AD715">
        <v>0</v>
      </c>
      <c r="AE715">
        <v>0.29511339089222499</v>
      </c>
    </row>
    <row r="716" spans="1:31" x14ac:dyDescent="0.25">
      <c r="A716">
        <v>2213160</v>
      </c>
      <c r="B716">
        <v>1</v>
      </c>
      <c r="C716" t="s">
        <v>81</v>
      </c>
      <c r="D716" t="s">
        <v>128</v>
      </c>
      <c r="E716" t="s">
        <v>198</v>
      </c>
      <c r="F716" t="s">
        <v>2316</v>
      </c>
      <c r="G716" t="s">
        <v>233</v>
      </c>
      <c r="H716" t="s">
        <v>144</v>
      </c>
      <c r="I716" t="s">
        <v>136</v>
      </c>
      <c r="J716" t="s">
        <v>137</v>
      </c>
      <c r="K716" t="s">
        <v>234</v>
      </c>
      <c r="L716" t="s">
        <v>2317</v>
      </c>
      <c r="M716" t="s">
        <v>2318</v>
      </c>
      <c r="N716">
        <v>8.657144444</v>
      </c>
      <c r="O716">
        <v>0</v>
      </c>
      <c r="P716">
        <v>447</v>
      </c>
      <c r="Q716">
        <v>4</v>
      </c>
      <c r="R716">
        <v>7</v>
      </c>
      <c r="S716">
        <v>15</v>
      </c>
      <c r="T716">
        <v>45</v>
      </c>
      <c r="U716">
        <v>4</v>
      </c>
      <c r="V716">
        <v>0</v>
      </c>
      <c r="W716">
        <v>0</v>
      </c>
      <c r="X716">
        <v>825.7706955570269</v>
      </c>
      <c r="Y716">
        <v>49.449037235356833</v>
      </c>
      <c r="Z716">
        <v>101.42762455741246</v>
      </c>
      <c r="AA716">
        <v>498.80376042449222</v>
      </c>
      <c r="AB716">
        <v>260.42758929402873</v>
      </c>
      <c r="AC716">
        <v>1751.962297493727</v>
      </c>
      <c r="AD716">
        <v>0</v>
      </c>
      <c r="AE716">
        <v>3487.841004562044</v>
      </c>
    </row>
    <row r="717" spans="1:31" x14ac:dyDescent="0.25">
      <c r="A717">
        <v>2223439</v>
      </c>
      <c r="B717">
        <v>1</v>
      </c>
      <c r="C717" t="s">
        <v>80</v>
      </c>
      <c r="D717" t="s">
        <v>85</v>
      </c>
      <c r="E717" t="s">
        <v>151</v>
      </c>
      <c r="F717" t="s">
        <v>2319</v>
      </c>
      <c r="G717" t="s">
        <v>245</v>
      </c>
      <c r="H717" t="s">
        <v>135</v>
      </c>
      <c r="I717" t="s">
        <v>136</v>
      </c>
      <c r="J717" t="s">
        <v>137</v>
      </c>
      <c r="K717" t="s">
        <v>138</v>
      </c>
      <c r="L717" t="s">
        <v>2320</v>
      </c>
      <c r="M717" t="s">
        <v>2321</v>
      </c>
      <c r="N717">
        <v>2.892222222</v>
      </c>
      <c r="O717">
        <v>0</v>
      </c>
      <c r="P717">
        <v>242</v>
      </c>
      <c r="Q717">
        <v>0</v>
      </c>
      <c r="R717">
        <v>0</v>
      </c>
      <c r="S717">
        <v>0</v>
      </c>
      <c r="T717">
        <v>10</v>
      </c>
      <c r="U717">
        <v>0</v>
      </c>
      <c r="V717">
        <v>0</v>
      </c>
      <c r="W717">
        <v>0</v>
      </c>
      <c r="X717">
        <v>227.73085333080914</v>
      </c>
      <c r="Y717">
        <v>0</v>
      </c>
      <c r="Z717">
        <v>0</v>
      </c>
      <c r="AA717">
        <v>0</v>
      </c>
      <c r="AB717">
        <v>3.6844174422645204</v>
      </c>
      <c r="AC717">
        <v>0</v>
      </c>
      <c r="AD717">
        <v>0</v>
      </c>
      <c r="AE717">
        <v>231.41527077307367</v>
      </c>
    </row>
    <row r="718" spans="1:31" x14ac:dyDescent="0.25">
      <c r="A718">
        <v>2226536</v>
      </c>
      <c r="B718">
        <v>1</v>
      </c>
      <c r="C718" t="s">
        <v>80</v>
      </c>
      <c r="D718" t="s">
        <v>82</v>
      </c>
      <c r="E718" t="s">
        <v>151</v>
      </c>
      <c r="F718" t="s">
        <v>2322</v>
      </c>
      <c r="G718" t="s">
        <v>213</v>
      </c>
      <c r="H718" t="s">
        <v>135</v>
      </c>
      <c r="I718" t="s">
        <v>136</v>
      </c>
      <c r="J718" t="s">
        <v>137</v>
      </c>
      <c r="K718" t="s">
        <v>138</v>
      </c>
      <c r="L718" t="s">
        <v>2323</v>
      </c>
      <c r="M718" t="s">
        <v>2324</v>
      </c>
      <c r="N718">
        <v>7.4105555550000002</v>
      </c>
      <c r="O718">
        <v>0</v>
      </c>
      <c r="P718">
        <v>194</v>
      </c>
      <c r="Q718">
        <v>0</v>
      </c>
      <c r="R718">
        <v>0</v>
      </c>
      <c r="S718">
        <v>0</v>
      </c>
      <c r="T718">
        <v>23</v>
      </c>
      <c r="U718">
        <v>0</v>
      </c>
      <c r="V718">
        <v>0</v>
      </c>
      <c r="W718">
        <v>0</v>
      </c>
      <c r="X718">
        <v>495.09362914708959</v>
      </c>
      <c r="Y718">
        <v>0</v>
      </c>
      <c r="Z718">
        <v>0</v>
      </c>
      <c r="AA718">
        <v>0</v>
      </c>
      <c r="AB718">
        <v>44.800732870928236</v>
      </c>
      <c r="AC718">
        <v>0</v>
      </c>
      <c r="AD718">
        <v>0</v>
      </c>
      <c r="AE718">
        <v>539.89436201801777</v>
      </c>
    </row>
    <row r="719" spans="1:31" x14ac:dyDescent="0.25">
      <c r="A719">
        <v>2224458</v>
      </c>
      <c r="B719">
        <v>1</v>
      </c>
      <c r="C719" t="s">
        <v>80</v>
      </c>
      <c r="D719" t="s">
        <v>100</v>
      </c>
      <c r="E719" t="s">
        <v>156</v>
      </c>
      <c r="F719" t="s">
        <v>2325</v>
      </c>
      <c r="G719" t="s">
        <v>2326</v>
      </c>
      <c r="H719" t="s">
        <v>135</v>
      </c>
      <c r="I719" t="s">
        <v>136</v>
      </c>
      <c r="J719" t="s">
        <v>137</v>
      </c>
      <c r="K719" t="s">
        <v>138</v>
      </c>
      <c r="L719" t="s">
        <v>2327</v>
      </c>
      <c r="M719" t="s">
        <v>2328</v>
      </c>
      <c r="N719">
        <v>1.4688888879999999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1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1.6535425701312501</v>
      </c>
      <c r="AC719">
        <v>0</v>
      </c>
      <c r="AD719">
        <v>0</v>
      </c>
      <c r="AE719">
        <v>1.6535425701312501</v>
      </c>
    </row>
    <row r="720" spans="1:31" x14ac:dyDescent="0.25">
      <c r="A720">
        <v>2220130</v>
      </c>
      <c r="B720">
        <v>1</v>
      </c>
      <c r="C720" t="s">
        <v>80</v>
      </c>
      <c r="D720" t="s">
        <v>83</v>
      </c>
      <c r="E720" t="s">
        <v>156</v>
      </c>
      <c r="F720" t="s">
        <v>2329</v>
      </c>
      <c r="G720" t="s">
        <v>172</v>
      </c>
      <c r="H720" t="s">
        <v>135</v>
      </c>
      <c r="I720" t="s">
        <v>136</v>
      </c>
      <c r="J720" t="s">
        <v>137</v>
      </c>
      <c r="K720" t="s">
        <v>138</v>
      </c>
      <c r="L720" t="s">
        <v>2330</v>
      </c>
      <c r="M720" t="s">
        <v>2331</v>
      </c>
      <c r="N720">
        <v>2.6605555550000002</v>
      </c>
      <c r="O720">
        <v>0</v>
      </c>
      <c r="P720">
        <v>1</v>
      </c>
      <c r="Q720">
        <v>0</v>
      </c>
      <c r="R720">
        <v>0</v>
      </c>
      <c r="S720">
        <v>0</v>
      </c>
      <c r="T720">
        <v>22</v>
      </c>
      <c r="U720">
        <v>0</v>
      </c>
      <c r="V720">
        <v>0</v>
      </c>
      <c r="W720">
        <v>0</v>
      </c>
      <c r="X720">
        <v>1.667925649388041</v>
      </c>
      <c r="Y720">
        <v>0</v>
      </c>
      <c r="Z720">
        <v>0</v>
      </c>
      <c r="AA720">
        <v>0</v>
      </c>
      <c r="AB720">
        <v>27.199838461174746</v>
      </c>
      <c r="AC720">
        <v>0</v>
      </c>
      <c r="AD720">
        <v>0</v>
      </c>
      <c r="AE720">
        <v>28.867764110562788</v>
      </c>
    </row>
    <row r="721" spans="1:31" x14ac:dyDescent="0.25">
      <c r="A721">
        <v>2225454</v>
      </c>
      <c r="B721">
        <v>1</v>
      </c>
      <c r="C721" t="s">
        <v>80</v>
      </c>
      <c r="D721" t="s">
        <v>105</v>
      </c>
      <c r="E721" t="s">
        <v>141</v>
      </c>
      <c r="F721" t="s">
        <v>2332</v>
      </c>
      <c r="G721" t="s">
        <v>143</v>
      </c>
      <c r="H721" t="s">
        <v>144</v>
      </c>
      <c r="I721" t="s">
        <v>136</v>
      </c>
      <c r="J721" t="s">
        <v>137</v>
      </c>
      <c r="K721" t="s">
        <v>138</v>
      </c>
      <c r="L721" t="s">
        <v>2333</v>
      </c>
      <c r="M721" t="s">
        <v>2334</v>
      </c>
      <c r="N721">
        <v>0.811111111</v>
      </c>
      <c r="O721">
        <v>0</v>
      </c>
      <c r="P721">
        <v>714</v>
      </c>
      <c r="Q721">
        <v>0</v>
      </c>
      <c r="R721">
        <v>0</v>
      </c>
      <c r="S721">
        <v>0</v>
      </c>
      <c r="T721">
        <v>20</v>
      </c>
      <c r="U721">
        <v>0</v>
      </c>
      <c r="V721">
        <v>0</v>
      </c>
      <c r="W721">
        <v>0</v>
      </c>
      <c r="X721">
        <v>199.85732380380222</v>
      </c>
      <c r="Y721">
        <v>0</v>
      </c>
      <c r="Z721">
        <v>0</v>
      </c>
      <c r="AA721">
        <v>0</v>
      </c>
      <c r="AB721">
        <v>12.997160765552616</v>
      </c>
      <c r="AC721">
        <v>0</v>
      </c>
      <c r="AD721">
        <v>0</v>
      </c>
      <c r="AE721">
        <v>212.85448456935484</v>
      </c>
    </row>
    <row r="722" spans="1:31" x14ac:dyDescent="0.25">
      <c r="A722">
        <v>2215101</v>
      </c>
      <c r="B722">
        <v>1</v>
      </c>
      <c r="C722" t="s">
        <v>80</v>
      </c>
      <c r="D722" t="s">
        <v>98</v>
      </c>
      <c r="E722" t="s">
        <v>156</v>
      </c>
      <c r="F722" t="s">
        <v>2335</v>
      </c>
      <c r="G722" t="s">
        <v>134</v>
      </c>
      <c r="H722" t="s">
        <v>135</v>
      </c>
      <c r="I722" t="s">
        <v>136</v>
      </c>
      <c r="J722" t="s">
        <v>137</v>
      </c>
      <c r="K722" t="s">
        <v>138</v>
      </c>
      <c r="L722" t="s">
        <v>2336</v>
      </c>
      <c r="M722" t="s">
        <v>2337</v>
      </c>
      <c r="N722">
        <v>2.4019444440000002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1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3.8419561306177084</v>
      </c>
      <c r="AC722">
        <v>0</v>
      </c>
      <c r="AD722">
        <v>0</v>
      </c>
      <c r="AE722">
        <v>3.8419561306177084</v>
      </c>
    </row>
    <row r="723" spans="1:31" x14ac:dyDescent="0.25">
      <c r="A723">
        <v>2216873</v>
      </c>
      <c r="B723">
        <v>1</v>
      </c>
      <c r="C723" t="s">
        <v>81</v>
      </c>
      <c r="D723" t="s">
        <v>128</v>
      </c>
      <c r="E723" t="s">
        <v>132</v>
      </c>
      <c r="F723" t="s">
        <v>2338</v>
      </c>
      <c r="G723" t="s">
        <v>233</v>
      </c>
      <c r="H723" t="s">
        <v>135</v>
      </c>
      <c r="I723" t="s">
        <v>136</v>
      </c>
      <c r="J723" t="s">
        <v>137</v>
      </c>
      <c r="K723" t="s">
        <v>234</v>
      </c>
      <c r="L723" t="s">
        <v>2339</v>
      </c>
      <c r="M723" t="s">
        <v>2340</v>
      </c>
      <c r="N723">
        <v>6.3389249999999997</v>
      </c>
      <c r="O723">
        <v>0</v>
      </c>
      <c r="P723">
        <v>307</v>
      </c>
      <c r="Q723">
        <v>0</v>
      </c>
      <c r="R723">
        <v>0</v>
      </c>
      <c r="S723">
        <v>0</v>
      </c>
      <c r="T723">
        <v>20</v>
      </c>
      <c r="U723">
        <v>0</v>
      </c>
      <c r="V723">
        <v>0</v>
      </c>
      <c r="W723">
        <v>0</v>
      </c>
      <c r="X723">
        <v>487.08323381965181</v>
      </c>
      <c r="Y723">
        <v>0</v>
      </c>
      <c r="Z723">
        <v>0</v>
      </c>
      <c r="AA723">
        <v>0</v>
      </c>
      <c r="AB723">
        <v>249.8033843115941</v>
      </c>
      <c r="AC723">
        <v>0</v>
      </c>
      <c r="AD723">
        <v>0</v>
      </c>
      <c r="AE723">
        <v>736.88661813124588</v>
      </c>
    </row>
    <row r="724" spans="1:31" x14ac:dyDescent="0.25">
      <c r="A724">
        <v>2219578</v>
      </c>
      <c r="B724">
        <v>1</v>
      </c>
      <c r="C724" t="s">
        <v>80</v>
      </c>
      <c r="D724" t="s">
        <v>108</v>
      </c>
      <c r="E724" t="s">
        <v>132</v>
      </c>
      <c r="F724" t="s">
        <v>2341</v>
      </c>
      <c r="G724" t="s">
        <v>176</v>
      </c>
      <c r="H724" t="s">
        <v>135</v>
      </c>
      <c r="I724" t="s">
        <v>136</v>
      </c>
      <c r="J724" t="s">
        <v>137</v>
      </c>
      <c r="K724" t="s">
        <v>138</v>
      </c>
      <c r="L724" t="s">
        <v>2342</v>
      </c>
      <c r="M724" t="s">
        <v>2343</v>
      </c>
      <c r="N724">
        <v>2.9224999999999999</v>
      </c>
      <c r="O724">
        <v>0</v>
      </c>
      <c r="P724">
        <v>36</v>
      </c>
      <c r="Q724">
        <v>0</v>
      </c>
      <c r="R724">
        <v>6</v>
      </c>
      <c r="S724">
        <v>0</v>
      </c>
      <c r="T724">
        <v>2</v>
      </c>
      <c r="U724">
        <v>0</v>
      </c>
      <c r="V724">
        <v>0</v>
      </c>
      <c r="W724">
        <v>0</v>
      </c>
      <c r="X724">
        <v>15.480152877060506</v>
      </c>
      <c r="Y724">
        <v>0</v>
      </c>
      <c r="Z724">
        <v>4.9210257216910493</v>
      </c>
      <c r="AA724">
        <v>0</v>
      </c>
      <c r="AB724">
        <v>0.66741454488148999</v>
      </c>
      <c r="AC724">
        <v>0</v>
      </c>
      <c r="AD724">
        <v>0</v>
      </c>
      <c r="AE724">
        <v>21.068593143633045</v>
      </c>
    </row>
    <row r="725" spans="1:31" x14ac:dyDescent="0.25">
      <c r="A725">
        <v>2219515</v>
      </c>
      <c r="B725">
        <v>1</v>
      </c>
      <c r="C725" t="s">
        <v>81</v>
      </c>
      <c r="D725" t="s">
        <v>115</v>
      </c>
      <c r="E725" t="s">
        <v>151</v>
      </c>
      <c r="F725" t="s">
        <v>2344</v>
      </c>
      <c r="G725" t="s">
        <v>213</v>
      </c>
      <c r="H725" t="s">
        <v>135</v>
      </c>
      <c r="I725" t="s">
        <v>136</v>
      </c>
      <c r="J725" t="s">
        <v>137</v>
      </c>
      <c r="K725" t="s">
        <v>138</v>
      </c>
      <c r="L725" t="s">
        <v>2345</v>
      </c>
      <c r="M725" t="s">
        <v>2346</v>
      </c>
      <c r="N725">
        <v>1.4952777770000001</v>
      </c>
      <c r="O725">
        <v>0</v>
      </c>
      <c r="P725">
        <v>19</v>
      </c>
      <c r="Q725">
        <v>0</v>
      </c>
      <c r="R725">
        <v>1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1.4947480769032293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1.4947480769032293</v>
      </c>
    </row>
    <row r="726" spans="1:31" x14ac:dyDescent="0.25">
      <c r="A726">
        <v>2224839</v>
      </c>
      <c r="B726">
        <v>1</v>
      </c>
      <c r="C726" t="s">
        <v>80</v>
      </c>
      <c r="D726" t="s">
        <v>108</v>
      </c>
      <c r="E726" t="s">
        <v>132</v>
      </c>
      <c r="F726" t="s">
        <v>2347</v>
      </c>
      <c r="G726" t="s">
        <v>134</v>
      </c>
      <c r="H726" t="s">
        <v>135</v>
      </c>
      <c r="I726" t="s">
        <v>136</v>
      </c>
      <c r="J726" t="s">
        <v>137</v>
      </c>
      <c r="K726" t="s">
        <v>138</v>
      </c>
      <c r="L726" t="s">
        <v>2348</v>
      </c>
      <c r="M726" t="s">
        <v>2349</v>
      </c>
      <c r="N726">
        <v>1.5686111110000001</v>
      </c>
      <c r="O726">
        <v>0</v>
      </c>
      <c r="P726">
        <v>77</v>
      </c>
      <c r="Q726">
        <v>0</v>
      </c>
      <c r="R726">
        <v>6</v>
      </c>
      <c r="S726">
        <v>0</v>
      </c>
      <c r="T726">
        <v>4</v>
      </c>
      <c r="U726">
        <v>0</v>
      </c>
      <c r="V726">
        <v>0</v>
      </c>
      <c r="W726">
        <v>0</v>
      </c>
      <c r="X726">
        <v>11.101562236533296</v>
      </c>
      <c r="Y726">
        <v>0</v>
      </c>
      <c r="Z726">
        <v>0.32180005360544839</v>
      </c>
      <c r="AA726">
        <v>0</v>
      </c>
      <c r="AB726">
        <v>3.6218953901821349</v>
      </c>
      <c r="AC726">
        <v>0</v>
      </c>
      <c r="AD726">
        <v>0</v>
      </c>
      <c r="AE726">
        <v>15.04525768032088</v>
      </c>
    </row>
    <row r="727" spans="1:31" x14ac:dyDescent="0.25">
      <c r="A727">
        <v>2215187</v>
      </c>
      <c r="B727">
        <v>1</v>
      </c>
      <c r="C727" t="s">
        <v>80</v>
      </c>
      <c r="D727" t="s">
        <v>83</v>
      </c>
      <c r="E727" t="s">
        <v>156</v>
      </c>
      <c r="F727" t="s">
        <v>2350</v>
      </c>
      <c r="G727" t="s">
        <v>172</v>
      </c>
      <c r="H727" t="s">
        <v>135</v>
      </c>
      <c r="I727" t="s">
        <v>136</v>
      </c>
      <c r="J727" t="s">
        <v>137</v>
      </c>
      <c r="K727" t="s">
        <v>138</v>
      </c>
      <c r="L727" t="s">
        <v>2351</v>
      </c>
      <c r="M727" t="s">
        <v>2352</v>
      </c>
      <c r="N727">
        <v>5.5466666660000001</v>
      </c>
      <c r="O727">
        <v>0</v>
      </c>
      <c r="P727">
        <v>7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9.196283695226855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9.196283695226855</v>
      </c>
    </row>
    <row r="728" spans="1:31" x14ac:dyDescent="0.25">
      <c r="A728">
        <v>2228171</v>
      </c>
      <c r="B728">
        <v>1</v>
      </c>
      <c r="C728" t="s">
        <v>80</v>
      </c>
      <c r="D728" t="s">
        <v>82</v>
      </c>
      <c r="E728" t="s">
        <v>151</v>
      </c>
      <c r="F728" t="s">
        <v>2353</v>
      </c>
      <c r="G728" t="s">
        <v>213</v>
      </c>
      <c r="H728" t="s">
        <v>135</v>
      </c>
      <c r="I728" t="s">
        <v>136</v>
      </c>
      <c r="J728" t="s">
        <v>137</v>
      </c>
      <c r="K728" t="s">
        <v>138</v>
      </c>
      <c r="L728" t="s">
        <v>2354</v>
      </c>
      <c r="M728" t="s">
        <v>2355</v>
      </c>
      <c r="N728">
        <v>2.5413888880000002</v>
      </c>
      <c r="O728">
        <v>0</v>
      </c>
      <c r="P728">
        <v>189</v>
      </c>
      <c r="Q728">
        <v>0</v>
      </c>
      <c r="R728">
        <v>0</v>
      </c>
      <c r="S728">
        <v>0</v>
      </c>
      <c r="T728">
        <v>11</v>
      </c>
      <c r="U728">
        <v>0</v>
      </c>
      <c r="V728">
        <v>0</v>
      </c>
      <c r="W728">
        <v>0</v>
      </c>
      <c r="X728">
        <v>145.53574895989775</v>
      </c>
      <c r="Y728">
        <v>0</v>
      </c>
      <c r="Z728">
        <v>0</v>
      </c>
      <c r="AA728">
        <v>0</v>
      </c>
      <c r="AB728">
        <v>8.2099112400441143</v>
      </c>
      <c r="AC728">
        <v>0</v>
      </c>
      <c r="AD728">
        <v>0</v>
      </c>
      <c r="AE728">
        <v>153.74566019994185</v>
      </c>
    </row>
    <row r="729" spans="1:31" x14ac:dyDescent="0.25">
      <c r="A729">
        <v>2220511</v>
      </c>
      <c r="B729">
        <v>1</v>
      </c>
      <c r="C729" t="s">
        <v>81</v>
      </c>
      <c r="D729" t="s">
        <v>128</v>
      </c>
      <c r="E729" t="s">
        <v>156</v>
      </c>
      <c r="F729" t="s">
        <v>2356</v>
      </c>
      <c r="G729" t="s">
        <v>172</v>
      </c>
      <c r="H729" t="s">
        <v>135</v>
      </c>
      <c r="I729" t="s">
        <v>136</v>
      </c>
      <c r="J729" t="s">
        <v>137</v>
      </c>
      <c r="K729" t="s">
        <v>138</v>
      </c>
      <c r="L729" t="s">
        <v>2357</v>
      </c>
      <c r="M729" t="s">
        <v>2358</v>
      </c>
      <c r="N729">
        <v>4.3122222219999999</v>
      </c>
      <c r="O729">
        <v>0</v>
      </c>
      <c r="P729">
        <v>18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22.344284403197715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22.344284403197715</v>
      </c>
    </row>
    <row r="730" spans="1:31" x14ac:dyDescent="0.25">
      <c r="A730">
        <v>2213266</v>
      </c>
      <c r="B730">
        <v>1</v>
      </c>
      <c r="C730" t="s">
        <v>80</v>
      </c>
      <c r="D730" t="s">
        <v>82</v>
      </c>
      <c r="E730" t="s">
        <v>141</v>
      </c>
      <c r="F730" t="s">
        <v>2359</v>
      </c>
      <c r="G730" t="s">
        <v>831</v>
      </c>
      <c r="H730" t="s">
        <v>144</v>
      </c>
      <c r="I730" t="s">
        <v>136</v>
      </c>
      <c r="J730" t="s">
        <v>137</v>
      </c>
      <c r="K730" t="s">
        <v>138</v>
      </c>
      <c r="L730" t="s">
        <v>2360</v>
      </c>
      <c r="M730" t="s">
        <v>2361</v>
      </c>
      <c r="N730">
        <v>1.246388888</v>
      </c>
      <c r="O730">
        <v>14</v>
      </c>
      <c r="P730">
        <v>867</v>
      </c>
      <c r="Q730">
        <v>0</v>
      </c>
      <c r="R730">
        <v>0</v>
      </c>
      <c r="S730">
        <v>1</v>
      </c>
      <c r="T730">
        <v>156</v>
      </c>
      <c r="U730">
        <v>0</v>
      </c>
      <c r="V730">
        <v>2</v>
      </c>
      <c r="W730">
        <v>6.4370664391176167</v>
      </c>
      <c r="X730">
        <v>354.46020110553246</v>
      </c>
      <c r="Y730">
        <v>0</v>
      </c>
      <c r="Z730">
        <v>0</v>
      </c>
      <c r="AA730">
        <v>0.27887239310229445</v>
      </c>
      <c r="AB730">
        <v>174.56341868745793</v>
      </c>
      <c r="AC730">
        <v>0</v>
      </c>
      <c r="AD730">
        <v>6.2273263219617645</v>
      </c>
      <c r="AE730">
        <v>541.96688494717205</v>
      </c>
    </row>
    <row r="731" spans="1:31" x14ac:dyDescent="0.25">
      <c r="A731">
        <v>2227152</v>
      </c>
      <c r="B731">
        <v>1</v>
      </c>
      <c r="C731" t="s">
        <v>80</v>
      </c>
      <c r="D731" t="s">
        <v>110</v>
      </c>
      <c r="E731" t="s">
        <v>151</v>
      </c>
      <c r="F731" t="s">
        <v>2362</v>
      </c>
      <c r="G731" t="s">
        <v>213</v>
      </c>
      <c r="H731" t="s">
        <v>135</v>
      </c>
      <c r="I731" t="s">
        <v>136</v>
      </c>
      <c r="J731" t="s">
        <v>137</v>
      </c>
      <c r="K731" t="s">
        <v>138</v>
      </c>
      <c r="L731" t="s">
        <v>2363</v>
      </c>
      <c r="M731" t="s">
        <v>2364</v>
      </c>
      <c r="N731">
        <v>0.94777777699999999</v>
      </c>
      <c r="O731">
        <v>0</v>
      </c>
      <c r="P731">
        <v>218</v>
      </c>
      <c r="Q731">
        <v>0</v>
      </c>
      <c r="R731">
        <v>0</v>
      </c>
      <c r="S731">
        <v>0</v>
      </c>
      <c r="T731">
        <v>14</v>
      </c>
      <c r="U731">
        <v>0</v>
      </c>
      <c r="V731">
        <v>0</v>
      </c>
      <c r="W731">
        <v>0</v>
      </c>
      <c r="X731">
        <v>87.811957369185549</v>
      </c>
      <c r="Y731">
        <v>0</v>
      </c>
      <c r="Z731">
        <v>0</v>
      </c>
      <c r="AA731">
        <v>0</v>
      </c>
      <c r="AB731">
        <v>2.8969863186414799</v>
      </c>
      <c r="AC731">
        <v>0</v>
      </c>
      <c r="AD731">
        <v>0</v>
      </c>
      <c r="AE731">
        <v>90.708943687827031</v>
      </c>
    </row>
    <row r="732" spans="1:31" x14ac:dyDescent="0.25">
      <c r="A732">
        <v>2228775</v>
      </c>
      <c r="B732">
        <v>1</v>
      </c>
      <c r="C732" t="s">
        <v>80</v>
      </c>
      <c r="D732" t="s">
        <v>107</v>
      </c>
      <c r="E732" t="s">
        <v>156</v>
      </c>
      <c r="F732" t="s">
        <v>2365</v>
      </c>
      <c r="G732" t="s">
        <v>161</v>
      </c>
      <c r="H732" t="s">
        <v>135</v>
      </c>
      <c r="I732" t="s">
        <v>136</v>
      </c>
      <c r="J732" t="s">
        <v>137</v>
      </c>
      <c r="K732" t="s">
        <v>138</v>
      </c>
      <c r="L732" t="s">
        <v>2366</v>
      </c>
      <c r="M732" t="s">
        <v>2367</v>
      </c>
      <c r="N732">
        <v>2.5477777769999999</v>
      </c>
      <c r="O732">
        <v>0</v>
      </c>
      <c r="P732">
        <v>1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0.24685539060282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0.24685539060282</v>
      </c>
    </row>
    <row r="733" spans="1:31" x14ac:dyDescent="0.25">
      <c r="A733">
        <v>2224447</v>
      </c>
      <c r="B733">
        <v>1</v>
      </c>
      <c r="C733" t="s">
        <v>81</v>
      </c>
      <c r="D733" t="s">
        <v>123</v>
      </c>
      <c r="E733" t="s">
        <v>151</v>
      </c>
      <c r="F733" t="s">
        <v>2368</v>
      </c>
      <c r="G733" t="s">
        <v>213</v>
      </c>
      <c r="H733" t="s">
        <v>135</v>
      </c>
      <c r="I733" t="s">
        <v>136</v>
      </c>
      <c r="J733" t="s">
        <v>137</v>
      </c>
      <c r="K733" t="s">
        <v>138</v>
      </c>
      <c r="L733" t="s">
        <v>2369</v>
      </c>
      <c r="M733" t="s">
        <v>2370</v>
      </c>
      <c r="N733">
        <v>0.510833333</v>
      </c>
      <c r="O733">
        <v>0</v>
      </c>
      <c r="P733">
        <v>152</v>
      </c>
      <c r="Q733">
        <v>0</v>
      </c>
      <c r="R733">
        <v>0</v>
      </c>
      <c r="S733">
        <v>0</v>
      </c>
      <c r="T733">
        <v>25</v>
      </c>
      <c r="U733">
        <v>0</v>
      </c>
      <c r="V733">
        <v>0</v>
      </c>
      <c r="W733">
        <v>0</v>
      </c>
      <c r="X733">
        <v>18.189471995554022</v>
      </c>
      <c r="Y733">
        <v>0</v>
      </c>
      <c r="Z733">
        <v>0</v>
      </c>
      <c r="AA733">
        <v>0</v>
      </c>
      <c r="AB733">
        <v>16.434847839733756</v>
      </c>
      <c r="AC733">
        <v>0</v>
      </c>
      <c r="AD733">
        <v>0</v>
      </c>
      <c r="AE733">
        <v>34.624319835287778</v>
      </c>
    </row>
    <row r="734" spans="1:31" x14ac:dyDescent="0.25">
      <c r="A734">
        <v>2214560</v>
      </c>
      <c r="B734">
        <v>1</v>
      </c>
      <c r="C734" t="s">
        <v>80</v>
      </c>
      <c r="D734" t="s">
        <v>97</v>
      </c>
      <c r="E734" t="s">
        <v>151</v>
      </c>
      <c r="F734" t="s">
        <v>2371</v>
      </c>
      <c r="G734" t="s">
        <v>233</v>
      </c>
      <c r="H734" t="s">
        <v>135</v>
      </c>
      <c r="I734" t="s">
        <v>136</v>
      </c>
      <c r="J734" t="s">
        <v>137</v>
      </c>
      <c r="K734" t="s">
        <v>234</v>
      </c>
      <c r="L734" t="s">
        <v>2372</v>
      </c>
      <c r="M734" t="s">
        <v>2373</v>
      </c>
      <c r="N734">
        <v>1.3737174999999999</v>
      </c>
      <c r="O734">
        <v>0</v>
      </c>
      <c r="P734">
        <v>7</v>
      </c>
      <c r="Q734">
        <v>0</v>
      </c>
      <c r="R734">
        <v>0</v>
      </c>
      <c r="S734">
        <v>0</v>
      </c>
      <c r="T734">
        <v>2</v>
      </c>
      <c r="U734">
        <v>0</v>
      </c>
      <c r="V734">
        <v>0</v>
      </c>
      <c r="W734">
        <v>0</v>
      </c>
      <c r="X734">
        <v>10.173695763715124</v>
      </c>
      <c r="Y734">
        <v>0</v>
      </c>
      <c r="Z734">
        <v>0</v>
      </c>
      <c r="AA734">
        <v>0</v>
      </c>
      <c r="AB734">
        <v>4.943669490371466</v>
      </c>
      <c r="AC734">
        <v>0</v>
      </c>
      <c r="AD734">
        <v>0</v>
      </c>
      <c r="AE734">
        <v>15.117365254086589</v>
      </c>
    </row>
    <row r="735" spans="1:31" x14ac:dyDescent="0.25">
      <c r="A735">
        <v>2216810</v>
      </c>
      <c r="B735">
        <v>1</v>
      </c>
      <c r="C735" t="s">
        <v>80</v>
      </c>
      <c r="D735" t="s">
        <v>82</v>
      </c>
      <c r="E735" t="s">
        <v>225</v>
      </c>
      <c r="F735" t="s">
        <v>2374</v>
      </c>
      <c r="G735" t="s">
        <v>213</v>
      </c>
      <c r="H735" t="s">
        <v>135</v>
      </c>
      <c r="I735" t="s">
        <v>136</v>
      </c>
      <c r="J735" t="s">
        <v>137</v>
      </c>
      <c r="K735" t="s">
        <v>138</v>
      </c>
      <c r="L735" t="s">
        <v>2375</v>
      </c>
      <c r="M735" t="s">
        <v>2376</v>
      </c>
      <c r="N735">
        <v>0.63694444400000005</v>
      </c>
      <c r="O735">
        <v>0</v>
      </c>
      <c r="P735">
        <v>24</v>
      </c>
      <c r="Q735">
        <v>0</v>
      </c>
      <c r="R735">
        <v>0</v>
      </c>
      <c r="S735">
        <v>0</v>
      </c>
      <c r="T735">
        <v>36</v>
      </c>
      <c r="U735">
        <v>0</v>
      </c>
      <c r="V735">
        <v>0</v>
      </c>
      <c r="W735">
        <v>0</v>
      </c>
      <c r="X735">
        <v>8.5134962181623042</v>
      </c>
      <c r="Y735">
        <v>0</v>
      </c>
      <c r="Z735">
        <v>0</v>
      </c>
      <c r="AA735">
        <v>0</v>
      </c>
      <c r="AB735">
        <v>25.05503489467678</v>
      </c>
      <c r="AC735">
        <v>0</v>
      </c>
      <c r="AD735">
        <v>0</v>
      </c>
      <c r="AE735">
        <v>33.568531112839082</v>
      </c>
    </row>
    <row r="736" spans="1:31" x14ac:dyDescent="0.25">
      <c r="A736">
        <v>2221138</v>
      </c>
      <c r="B736">
        <v>1</v>
      </c>
      <c r="C736" t="s">
        <v>80</v>
      </c>
      <c r="D736" t="s">
        <v>111</v>
      </c>
      <c r="E736" t="s">
        <v>156</v>
      </c>
      <c r="F736" t="s">
        <v>2377</v>
      </c>
      <c r="G736" t="s">
        <v>165</v>
      </c>
      <c r="H736" t="s">
        <v>135</v>
      </c>
      <c r="I736" t="s">
        <v>136</v>
      </c>
      <c r="J736" t="s">
        <v>137</v>
      </c>
      <c r="K736" t="s">
        <v>138</v>
      </c>
      <c r="L736" t="s">
        <v>2378</v>
      </c>
      <c r="M736" t="s">
        <v>2379</v>
      </c>
      <c r="N736">
        <v>0.33750000000000002</v>
      </c>
      <c r="O736">
        <v>0</v>
      </c>
      <c r="P736">
        <v>6</v>
      </c>
      <c r="Q736">
        <v>0</v>
      </c>
      <c r="R736">
        <v>0</v>
      </c>
      <c r="S736">
        <v>0</v>
      </c>
      <c r="T736">
        <v>2</v>
      </c>
      <c r="U736">
        <v>0</v>
      </c>
      <c r="V736">
        <v>0</v>
      </c>
      <c r="W736">
        <v>0</v>
      </c>
      <c r="X736">
        <v>0.97354508305675491</v>
      </c>
      <c r="Y736">
        <v>0</v>
      </c>
      <c r="Z736">
        <v>0</v>
      </c>
      <c r="AA736">
        <v>0</v>
      </c>
      <c r="AB736">
        <v>0.29995451059756006</v>
      </c>
      <c r="AC736">
        <v>0</v>
      </c>
      <c r="AD736">
        <v>0</v>
      </c>
      <c r="AE736">
        <v>1.273499593654315</v>
      </c>
    </row>
    <row r="737" spans="1:31" x14ac:dyDescent="0.25">
      <c r="A737">
        <v>2226548</v>
      </c>
      <c r="B737">
        <v>1</v>
      </c>
      <c r="C737" t="s">
        <v>80</v>
      </c>
      <c r="D737" t="s">
        <v>96</v>
      </c>
      <c r="E737" t="s">
        <v>151</v>
      </c>
      <c r="F737" t="s">
        <v>2380</v>
      </c>
      <c r="G737" t="s">
        <v>213</v>
      </c>
      <c r="H737" t="s">
        <v>135</v>
      </c>
      <c r="I737" t="s">
        <v>136</v>
      </c>
      <c r="J737" t="s">
        <v>137</v>
      </c>
      <c r="K737" t="s">
        <v>138</v>
      </c>
      <c r="L737" t="s">
        <v>2381</v>
      </c>
      <c r="M737" t="s">
        <v>2382</v>
      </c>
      <c r="N737">
        <v>0.58583333299999996</v>
      </c>
      <c r="O737">
        <v>0</v>
      </c>
      <c r="P737">
        <v>266</v>
      </c>
      <c r="Q737">
        <v>0</v>
      </c>
      <c r="R737">
        <v>0</v>
      </c>
      <c r="S737">
        <v>0</v>
      </c>
      <c r="T737">
        <v>30</v>
      </c>
      <c r="U737">
        <v>0</v>
      </c>
      <c r="V737">
        <v>0</v>
      </c>
      <c r="W737">
        <v>0</v>
      </c>
      <c r="X737">
        <v>75.407181278379966</v>
      </c>
      <c r="Y737">
        <v>0</v>
      </c>
      <c r="Z737">
        <v>0</v>
      </c>
      <c r="AA737">
        <v>0</v>
      </c>
      <c r="AB737">
        <v>17.088239204210925</v>
      </c>
      <c r="AC737">
        <v>0</v>
      </c>
      <c r="AD737">
        <v>0</v>
      </c>
      <c r="AE737">
        <v>92.495420482590887</v>
      </c>
    </row>
    <row r="738" spans="1:31" x14ac:dyDescent="0.25">
      <c r="A738">
        <v>2222134</v>
      </c>
      <c r="B738">
        <v>1</v>
      </c>
      <c r="C738" t="s">
        <v>81</v>
      </c>
      <c r="D738" t="s">
        <v>112</v>
      </c>
      <c r="E738" t="s">
        <v>141</v>
      </c>
      <c r="F738" t="s">
        <v>2383</v>
      </c>
      <c r="G738" t="s">
        <v>200</v>
      </c>
      <c r="H738" t="s">
        <v>144</v>
      </c>
      <c r="I738" t="s">
        <v>136</v>
      </c>
      <c r="J738" t="s">
        <v>137</v>
      </c>
      <c r="K738" t="s">
        <v>138</v>
      </c>
      <c r="L738" t="s">
        <v>2384</v>
      </c>
      <c r="M738" t="s">
        <v>2385</v>
      </c>
      <c r="N738">
        <v>0.18333333299999999</v>
      </c>
      <c r="O738">
        <v>0</v>
      </c>
      <c r="P738">
        <v>626</v>
      </c>
      <c r="Q738">
        <v>2</v>
      </c>
      <c r="R738">
        <v>6</v>
      </c>
      <c r="S738">
        <v>0</v>
      </c>
      <c r="T738">
        <v>20</v>
      </c>
      <c r="U738">
        <v>0</v>
      </c>
      <c r="V738">
        <v>0</v>
      </c>
      <c r="W738">
        <v>0</v>
      </c>
      <c r="X738">
        <v>7.0659599314575301</v>
      </c>
      <c r="Y738">
        <v>0.14865241476286667</v>
      </c>
      <c r="Z738">
        <v>8.8310842825333316E-2</v>
      </c>
      <c r="AA738">
        <v>0</v>
      </c>
      <c r="AB738">
        <v>1.3460119867241667</v>
      </c>
      <c r="AC738">
        <v>0</v>
      </c>
      <c r="AD738">
        <v>0</v>
      </c>
      <c r="AE738">
        <v>8.6489351757698962</v>
      </c>
    </row>
    <row r="739" spans="1:31" x14ac:dyDescent="0.25">
      <c r="A739">
        <v>2222220</v>
      </c>
      <c r="B739">
        <v>1</v>
      </c>
      <c r="C739" t="s">
        <v>81</v>
      </c>
      <c r="D739" t="s">
        <v>112</v>
      </c>
      <c r="E739" t="s">
        <v>156</v>
      </c>
      <c r="F739" t="s">
        <v>2386</v>
      </c>
      <c r="G739" t="s">
        <v>161</v>
      </c>
      <c r="H739" t="s">
        <v>135</v>
      </c>
      <c r="I739" t="s">
        <v>136</v>
      </c>
      <c r="J739" t="s">
        <v>137</v>
      </c>
      <c r="K739" t="s">
        <v>138</v>
      </c>
      <c r="L739" t="s">
        <v>2387</v>
      </c>
      <c r="M739" t="s">
        <v>2388</v>
      </c>
      <c r="N739">
        <v>1.1244444440000001</v>
      </c>
      <c r="O739">
        <v>0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0.20396301736145001</v>
      </c>
      <c r="AA739">
        <v>0</v>
      </c>
      <c r="AB739">
        <v>0</v>
      </c>
      <c r="AC739">
        <v>0</v>
      </c>
      <c r="AD739">
        <v>0</v>
      </c>
      <c r="AE739">
        <v>0.20396301736145001</v>
      </c>
    </row>
    <row r="740" spans="1:31" x14ac:dyDescent="0.25">
      <c r="A740">
        <v>2217806</v>
      </c>
      <c r="B740">
        <v>1</v>
      </c>
      <c r="C740" t="s">
        <v>80</v>
      </c>
      <c r="D740" t="s">
        <v>103</v>
      </c>
      <c r="E740" t="s">
        <v>132</v>
      </c>
      <c r="F740" t="s">
        <v>2389</v>
      </c>
      <c r="G740" t="s">
        <v>1470</v>
      </c>
      <c r="H740" t="s">
        <v>135</v>
      </c>
      <c r="I740" t="s">
        <v>136</v>
      </c>
      <c r="J740" t="s">
        <v>137</v>
      </c>
      <c r="K740" t="s">
        <v>138</v>
      </c>
      <c r="L740" t="s">
        <v>2390</v>
      </c>
      <c r="M740" t="s">
        <v>2391</v>
      </c>
      <c r="N740">
        <v>3.9897222220000002</v>
      </c>
      <c r="O740">
        <v>0</v>
      </c>
      <c r="P740">
        <v>224</v>
      </c>
      <c r="Q740">
        <v>0</v>
      </c>
      <c r="R740">
        <v>0</v>
      </c>
      <c r="S740">
        <v>0</v>
      </c>
      <c r="T740">
        <v>53</v>
      </c>
      <c r="U740">
        <v>0</v>
      </c>
      <c r="V740">
        <v>0</v>
      </c>
      <c r="W740">
        <v>0</v>
      </c>
      <c r="X740">
        <v>204.63454999635377</v>
      </c>
      <c r="Y740">
        <v>0</v>
      </c>
      <c r="Z740">
        <v>0</v>
      </c>
      <c r="AA740">
        <v>0</v>
      </c>
      <c r="AB740">
        <v>74.325181504666133</v>
      </c>
      <c r="AC740">
        <v>0</v>
      </c>
      <c r="AD740">
        <v>0</v>
      </c>
      <c r="AE740">
        <v>278.95973150101992</v>
      </c>
    </row>
    <row r="741" spans="1:31" x14ac:dyDescent="0.25">
      <c r="A741">
        <v>2217892</v>
      </c>
      <c r="B741">
        <v>1</v>
      </c>
      <c r="C741" t="s">
        <v>80</v>
      </c>
      <c r="D741" t="s">
        <v>93</v>
      </c>
      <c r="E741" t="s">
        <v>151</v>
      </c>
      <c r="F741" t="s">
        <v>2392</v>
      </c>
      <c r="G741" t="s">
        <v>213</v>
      </c>
      <c r="H741" t="s">
        <v>135</v>
      </c>
      <c r="I741" t="s">
        <v>136</v>
      </c>
      <c r="J741" t="s">
        <v>137</v>
      </c>
      <c r="K741" t="s">
        <v>138</v>
      </c>
      <c r="L741" t="s">
        <v>2393</v>
      </c>
      <c r="M741" t="s">
        <v>2394</v>
      </c>
      <c r="N741">
        <v>2.8125</v>
      </c>
      <c r="O741">
        <v>0</v>
      </c>
      <c r="P741">
        <v>9</v>
      </c>
      <c r="Q741">
        <v>0</v>
      </c>
      <c r="R741">
        <v>3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11.442374736466514</v>
      </c>
      <c r="Y741">
        <v>0</v>
      </c>
      <c r="Z741">
        <v>4.7293029818639898</v>
      </c>
      <c r="AA741">
        <v>0</v>
      </c>
      <c r="AB741">
        <v>0</v>
      </c>
      <c r="AC741">
        <v>0</v>
      </c>
      <c r="AD741">
        <v>0</v>
      </c>
      <c r="AE741">
        <v>16.171677718330503</v>
      </c>
    </row>
    <row r="742" spans="1:31" x14ac:dyDescent="0.25">
      <c r="A742">
        <v>2216575</v>
      </c>
      <c r="B742">
        <v>1</v>
      </c>
      <c r="C742" t="s">
        <v>81</v>
      </c>
      <c r="D742" t="s">
        <v>128</v>
      </c>
      <c r="E742" t="s">
        <v>156</v>
      </c>
      <c r="F742" t="s">
        <v>2395</v>
      </c>
      <c r="G742" t="s">
        <v>161</v>
      </c>
      <c r="H742" t="s">
        <v>135</v>
      </c>
      <c r="I742" t="s">
        <v>136</v>
      </c>
      <c r="J742" t="s">
        <v>137</v>
      </c>
      <c r="K742" t="s">
        <v>138</v>
      </c>
      <c r="L742" t="s">
        <v>2396</v>
      </c>
      <c r="M742" t="s">
        <v>2397</v>
      </c>
      <c r="N742">
        <v>4.6272222220000003</v>
      </c>
      <c r="O742">
        <v>0</v>
      </c>
      <c r="P742">
        <v>26</v>
      </c>
      <c r="Q742">
        <v>0</v>
      </c>
      <c r="R742">
        <v>0</v>
      </c>
      <c r="S742">
        <v>0</v>
      </c>
      <c r="T742">
        <v>2</v>
      </c>
      <c r="U742">
        <v>0</v>
      </c>
      <c r="V742">
        <v>0</v>
      </c>
      <c r="W742">
        <v>0</v>
      </c>
      <c r="X742">
        <v>24.358584278267532</v>
      </c>
      <c r="Y742">
        <v>0</v>
      </c>
      <c r="Z742">
        <v>0</v>
      </c>
      <c r="AA742">
        <v>0</v>
      </c>
      <c r="AB742">
        <v>4.3941437347533432</v>
      </c>
      <c r="AC742">
        <v>0</v>
      </c>
      <c r="AD742">
        <v>0</v>
      </c>
      <c r="AE742">
        <v>28.752728013020874</v>
      </c>
    </row>
    <row r="743" spans="1:31" x14ac:dyDescent="0.25">
      <c r="A743">
        <v>2213956</v>
      </c>
      <c r="B743">
        <v>1</v>
      </c>
      <c r="C743" t="s">
        <v>80</v>
      </c>
      <c r="D743" t="s">
        <v>97</v>
      </c>
      <c r="E743" t="s">
        <v>156</v>
      </c>
      <c r="F743" t="s">
        <v>2398</v>
      </c>
      <c r="G743" t="s">
        <v>161</v>
      </c>
      <c r="H743" t="s">
        <v>135</v>
      </c>
      <c r="I743" t="s">
        <v>136</v>
      </c>
      <c r="J743" t="s">
        <v>137</v>
      </c>
      <c r="K743" t="s">
        <v>138</v>
      </c>
      <c r="L743" t="s">
        <v>2399</v>
      </c>
      <c r="M743" t="s">
        <v>2400</v>
      </c>
      <c r="N743">
        <v>1.5891666659999999</v>
      </c>
      <c r="O743">
        <v>0</v>
      </c>
      <c r="P743">
        <v>1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3.9749997294577774E-2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3.9749997294577774E-2</v>
      </c>
    </row>
    <row r="744" spans="1:31" x14ac:dyDescent="0.25">
      <c r="A744">
        <v>2224235</v>
      </c>
      <c r="B744">
        <v>1</v>
      </c>
      <c r="C744" t="s">
        <v>80</v>
      </c>
      <c r="D744" t="s">
        <v>102</v>
      </c>
      <c r="E744" t="s">
        <v>151</v>
      </c>
      <c r="F744" t="s">
        <v>2401</v>
      </c>
      <c r="G744" t="s">
        <v>153</v>
      </c>
      <c r="H744" t="s">
        <v>135</v>
      </c>
      <c r="I744" t="s">
        <v>136</v>
      </c>
      <c r="J744" t="s">
        <v>137</v>
      </c>
      <c r="K744" t="s">
        <v>138</v>
      </c>
      <c r="L744" t="s">
        <v>2402</v>
      </c>
      <c r="M744" t="s">
        <v>2403</v>
      </c>
      <c r="N744">
        <v>0.63916666600000005</v>
      </c>
      <c r="O744">
        <v>0</v>
      </c>
      <c r="P744">
        <v>83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8.890205133625793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8.890205133625793</v>
      </c>
    </row>
    <row r="745" spans="1:31" x14ac:dyDescent="0.25">
      <c r="A745">
        <v>2226940</v>
      </c>
      <c r="B745">
        <v>1</v>
      </c>
      <c r="C745" t="s">
        <v>80</v>
      </c>
      <c r="D745" t="s">
        <v>95</v>
      </c>
      <c r="E745" t="s">
        <v>141</v>
      </c>
      <c r="F745" t="s">
        <v>2404</v>
      </c>
      <c r="G745" t="s">
        <v>1136</v>
      </c>
      <c r="H745" t="s">
        <v>144</v>
      </c>
      <c r="I745" t="s">
        <v>136</v>
      </c>
      <c r="J745" t="s">
        <v>137</v>
      </c>
      <c r="K745" t="s">
        <v>138</v>
      </c>
      <c r="L745" t="s">
        <v>2405</v>
      </c>
      <c r="M745" t="s">
        <v>2406</v>
      </c>
      <c r="N745">
        <v>1.1477777769999999</v>
      </c>
      <c r="O745">
        <v>1</v>
      </c>
      <c r="P745">
        <v>277</v>
      </c>
      <c r="Q745">
        <v>0</v>
      </c>
      <c r="R745">
        <v>3</v>
      </c>
      <c r="S745">
        <v>1</v>
      </c>
      <c r="T745">
        <v>9</v>
      </c>
      <c r="U745">
        <v>0</v>
      </c>
      <c r="V745">
        <v>0</v>
      </c>
      <c r="W745">
        <v>3.7416514690491915</v>
      </c>
      <c r="X745">
        <v>100.24169312406585</v>
      </c>
      <c r="Y745">
        <v>0</v>
      </c>
      <c r="Z745">
        <v>7.7826775546942201E-2</v>
      </c>
      <c r="AA745">
        <v>3.5198504776817874</v>
      </c>
      <c r="AB745">
        <v>8.984835721992388</v>
      </c>
      <c r="AC745">
        <v>0</v>
      </c>
      <c r="AD745">
        <v>0</v>
      </c>
      <c r="AE745">
        <v>116.56585756833614</v>
      </c>
    </row>
    <row r="746" spans="1:31" x14ac:dyDescent="0.25">
      <c r="A746">
        <v>2217202</v>
      </c>
      <c r="B746">
        <v>1</v>
      </c>
      <c r="C746" t="s">
        <v>80</v>
      </c>
      <c r="D746" t="s">
        <v>98</v>
      </c>
      <c r="E746" t="s">
        <v>151</v>
      </c>
      <c r="F746" t="s">
        <v>2407</v>
      </c>
      <c r="G746" t="s">
        <v>213</v>
      </c>
      <c r="H746" t="s">
        <v>135</v>
      </c>
      <c r="I746" t="s">
        <v>136</v>
      </c>
      <c r="J746" t="s">
        <v>137</v>
      </c>
      <c r="K746" t="s">
        <v>138</v>
      </c>
      <c r="L746" t="s">
        <v>2408</v>
      </c>
      <c r="M746" t="s">
        <v>2409</v>
      </c>
      <c r="N746">
        <v>1.455833333</v>
      </c>
      <c r="O746">
        <v>0</v>
      </c>
      <c r="P746">
        <v>0</v>
      </c>
      <c r="Q746">
        <v>0</v>
      </c>
      <c r="R746">
        <v>2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20.517738906767597</v>
      </c>
      <c r="AA746">
        <v>0</v>
      </c>
      <c r="AB746">
        <v>0</v>
      </c>
      <c r="AC746">
        <v>0</v>
      </c>
      <c r="AD746">
        <v>0</v>
      </c>
      <c r="AE746">
        <v>20.517738906767597</v>
      </c>
    </row>
    <row r="747" spans="1:31" x14ac:dyDescent="0.25">
      <c r="A747">
        <v>2227481</v>
      </c>
      <c r="B747">
        <v>1</v>
      </c>
      <c r="C747" t="s">
        <v>81</v>
      </c>
      <c r="D747" t="s">
        <v>113</v>
      </c>
      <c r="E747" t="s">
        <v>132</v>
      </c>
      <c r="F747" t="s">
        <v>2410</v>
      </c>
      <c r="G747" t="s">
        <v>507</v>
      </c>
      <c r="H747" t="s">
        <v>135</v>
      </c>
      <c r="I747" t="s">
        <v>136</v>
      </c>
      <c r="J747" t="s">
        <v>137</v>
      </c>
      <c r="K747" t="s">
        <v>138</v>
      </c>
      <c r="L747" t="s">
        <v>2411</v>
      </c>
      <c r="M747" t="s">
        <v>2412</v>
      </c>
      <c r="N747">
        <v>2.5188888880000002</v>
      </c>
      <c r="O747">
        <v>0</v>
      </c>
      <c r="P747">
        <v>14</v>
      </c>
      <c r="Q747">
        <v>0</v>
      </c>
      <c r="R747">
        <v>14</v>
      </c>
      <c r="S747">
        <v>0</v>
      </c>
      <c r="T747">
        <v>1</v>
      </c>
      <c r="U747">
        <v>0</v>
      </c>
      <c r="V747">
        <v>0</v>
      </c>
      <c r="W747">
        <v>0</v>
      </c>
      <c r="X747">
        <v>5.0404306867927673</v>
      </c>
      <c r="Y747">
        <v>0</v>
      </c>
      <c r="Z747">
        <v>15.399777492401304</v>
      </c>
      <c r="AA747">
        <v>0</v>
      </c>
      <c r="AB747">
        <v>0</v>
      </c>
      <c r="AC747">
        <v>0</v>
      </c>
      <c r="AD747">
        <v>0</v>
      </c>
      <c r="AE747">
        <v>20.440208179194073</v>
      </c>
    </row>
    <row r="748" spans="1:31" x14ac:dyDescent="0.25">
      <c r="A748">
        <v>2214952</v>
      </c>
      <c r="B748">
        <v>1</v>
      </c>
      <c r="C748" t="s">
        <v>81</v>
      </c>
      <c r="D748" t="s">
        <v>128</v>
      </c>
      <c r="E748" t="s">
        <v>156</v>
      </c>
      <c r="F748" t="s">
        <v>2413</v>
      </c>
      <c r="G748" t="s">
        <v>165</v>
      </c>
      <c r="H748" t="s">
        <v>135</v>
      </c>
      <c r="I748" t="s">
        <v>136</v>
      </c>
      <c r="J748" t="s">
        <v>137</v>
      </c>
      <c r="K748" t="s">
        <v>138</v>
      </c>
      <c r="L748" t="s">
        <v>2414</v>
      </c>
      <c r="M748" t="s">
        <v>2415</v>
      </c>
      <c r="N748">
        <v>6.2183333330000004</v>
      </c>
      <c r="O748">
        <v>0</v>
      </c>
      <c r="P748">
        <v>10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19.757575891266534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19.757575891266534</v>
      </c>
    </row>
    <row r="749" spans="1:31" x14ac:dyDescent="0.25">
      <c r="A749">
        <v>2222612</v>
      </c>
      <c r="B749">
        <v>1</v>
      </c>
      <c r="C749" t="s">
        <v>80</v>
      </c>
      <c r="D749" t="s">
        <v>97</v>
      </c>
      <c r="E749" t="s">
        <v>132</v>
      </c>
      <c r="F749" t="s">
        <v>2416</v>
      </c>
      <c r="G749" t="s">
        <v>176</v>
      </c>
      <c r="H749" t="s">
        <v>135</v>
      </c>
      <c r="I749" t="s">
        <v>136</v>
      </c>
      <c r="J749" t="s">
        <v>137</v>
      </c>
      <c r="K749" t="s">
        <v>138</v>
      </c>
      <c r="L749" t="s">
        <v>2417</v>
      </c>
      <c r="M749" t="s">
        <v>2418</v>
      </c>
      <c r="N749">
        <v>2.162222222</v>
      </c>
      <c r="O749">
        <v>0</v>
      </c>
      <c r="P749">
        <v>52</v>
      </c>
      <c r="Q749">
        <v>0</v>
      </c>
      <c r="R749">
        <v>6</v>
      </c>
      <c r="S749">
        <v>0</v>
      </c>
      <c r="T749">
        <v>11</v>
      </c>
      <c r="U749">
        <v>0</v>
      </c>
      <c r="V749">
        <v>0</v>
      </c>
      <c r="W749">
        <v>0</v>
      </c>
      <c r="X749">
        <v>29.703993033490146</v>
      </c>
      <c r="Y749">
        <v>0</v>
      </c>
      <c r="Z749">
        <v>1.4472453112870631</v>
      </c>
      <c r="AA749">
        <v>0</v>
      </c>
      <c r="AB749">
        <v>36.478738759272431</v>
      </c>
      <c r="AC749">
        <v>0</v>
      </c>
      <c r="AD749">
        <v>0</v>
      </c>
      <c r="AE749">
        <v>67.629977104049644</v>
      </c>
    </row>
    <row r="750" spans="1:31" x14ac:dyDescent="0.25">
      <c r="A750">
        <v>2215579</v>
      </c>
      <c r="B750">
        <v>1</v>
      </c>
      <c r="C750" t="s">
        <v>80</v>
      </c>
      <c r="D750" t="s">
        <v>106</v>
      </c>
      <c r="E750" t="s">
        <v>225</v>
      </c>
      <c r="F750" t="s">
        <v>2419</v>
      </c>
      <c r="G750" t="s">
        <v>600</v>
      </c>
      <c r="H750" t="s">
        <v>135</v>
      </c>
      <c r="I750" t="s">
        <v>136</v>
      </c>
      <c r="J750" t="s">
        <v>137</v>
      </c>
      <c r="K750" t="s">
        <v>138</v>
      </c>
      <c r="L750" t="s">
        <v>2420</v>
      </c>
      <c r="M750" t="s">
        <v>2421</v>
      </c>
      <c r="N750">
        <v>2.8197222219999998</v>
      </c>
      <c r="O750">
        <v>0</v>
      </c>
      <c r="P750">
        <v>23</v>
      </c>
      <c r="Q750">
        <v>0</v>
      </c>
      <c r="R750">
        <v>0</v>
      </c>
      <c r="S750">
        <v>0</v>
      </c>
      <c r="T750">
        <v>31</v>
      </c>
      <c r="U750">
        <v>0</v>
      </c>
      <c r="V750">
        <v>0</v>
      </c>
      <c r="W750">
        <v>0</v>
      </c>
      <c r="X750">
        <v>17.59602527004084</v>
      </c>
      <c r="Y750">
        <v>0</v>
      </c>
      <c r="Z750">
        <v>0</v>
      </c>
      <c r="AA750">
        <v>0</v>
      </c>
      <c r="AB750">
        <v>31.158430196935623</v>
      </c>
      <c r="AC750">
        <v>0</v>
      </c>
      <c r="AD750">
        <v>0</v>
      </c>
      <c r="AE750">
        <v>48.754455466976466</v>
      </c>
    </row>
    <row r="751" spans="1:31" x14ac:dyDescent="0.25">
      <c r="A751">
        <v>2225858</v>
      </c>
      <c r="B751">
        <v>1</v>
      </c>
      <c r="C751" t="s">
        <v>80</v>
      </c>
      <c r="D751" t="s">
        <v>89</v>
      </c>
      <c r="E751" t="s">
        <v>151</v>
      </c>
      <c r="F751" t="s">
        <v>2422</v>
      </c>
      <c r="G751" t="s">
        <v>213</v>
      </c>
      <c r="H751" t="s">
        <v>135</v>
      </c>
      <c r="I751" t="s">
        <v>136</v>
      </c>
      <c r="J751" t="s">
        <v>137</v>
      </c>
      <c r="K751" t="s">
        <v>138</v>
      </c>
      <c r="L751" t="s">
        <v>2423</v>
      </c>
      <c r="M751" t="s">
        <v>2424</v>
      </c>
      <c r="N751">
        <v>2.4958333330000002</v>
      </c>
      <c r="O751">
        <v>0</v>
      </c>
      <c r="P751">
        <v>47</v>
      </c>
      <c r="Q751">
        <v>0</v>
      </c>
      <c r="R751">
        <v>4</v>
      </c>
      <c r="S751">
        <v>0</v>
      </c>
      <c r="T751">
        <v>8</v>
      </c>
      <c r="U751">
        <v>0</v>
      </c>
      <c r="V751">
        <v>0</v>
      </c>
      <c r="W751">
        <v>0</v>
      </c>
      <c r="X751">
        <v>34.971771643498037</v>
      </c>
      <c r="Y751">
        <v>0</v>
      </c>
      <c r="Z751">
        <v>0.35190196501428334</v>
      </c>
      <c r="AA751">
        <v>0</v>
      </c>
      <c r="AB751">
        <v>1.8104696878502444</v>
      </c>
      <c r="AC751">
        <v>0</v>
      </c>
      <c r="AD751">
        <v>0</v>
      </c>
      <c r="AE751">
        <v>37.134143296362566</v>
      </c>
    </row>
    <row r="752" spans="1:31" x14ac:dyDescent="0.25">
      <c r="A752">
        <v>2227089</v>
      </c>
      <c r="B752">
        <v>1</v>
      </c>
      <c r="C752" t="s">
        <v>80</v>
      </c>
      <c r="D752" t="s">
        <v>85</v>
      </c>
      <c r="E752" t="s">
        <v>151</v>
      </c>
      <c r="F752" t="s">
        <v>2425</v>
      </c>
      <c r="G752" t="s">
        <v>153</v>
      </c>
      <c r="H752" t="s">
        <v>135</v>
      </c>
      <c r="I752" t="s">
        <v>136</v>
      </c>
      <c r="J752" t="s">
        <v>137</v>
      </c>
      <c r="K752" t="s">
        <v>138</v>
      </c>
      <c r="L752" t="s">
        <v>2426</v>
      </c>
      <c r="M752" t="s">
        <v>2427</v>
      </c>
      <c r="N752">
        <v>3.45</v>
      </c>
      <c r="O752">
        <v>0</v>
      </c>
      <c r="P752">
        <v>257</v>
      </c>
      <c r="Q752">
        <v>0</v>
      </c>
      <c r="R752">
        <v>0</v>
      </c>
      <c r="S752">
        <v>0</v>
      </c>
      <c r="T752">
        <v>10</v>
      </c>
      <c r="U752">
        <v>0</v>
      </c>
      <c r="V752">
        <v>0</v>
      </c>
      <c r="W752">
        <v>0</v>
      </c>
      <c r="X752">
        <v>245.11493618556807</v>
      </c>
      <c r="Y752">
        <v>0</v>
      </c>
      <c r="Z752">
        <v>0</v>
      </c>
      <c r="AA752">
        <v>0</v>
      </c>
      <c r="AB752">
        <v>5.0657739290128756</v>
      </c>
      <c r="AC752">
        <v>0</v>
      </c>
      <c r="AD752">
        <v>0</v>
      </c>
      <c r="AE752">
        <v>250.18071011458093</v>
      </c>
    </row>
    <row r="753" spans="1:31" x14ac:dyDescent="0.25">
      <c r="A753">
        <v>2229253</v>
      </c>
      <c r="B753">
        <v>1</v>
      </c>
      <c r="C753" t="s">
        <v>80</v>
      </c>
      <c r="D753" t="s">
        <v>85</v>
      </c>
      <c r="E753" t="s">
        <v>156</v>
      </c>
      <c r="F753" t="s">
        <v>2428</v>
      </c>
      <c r="G753" t="s">
        <v>345</v>
      </c>
      <c r="H753" t="s">
        <v>135</v>
      </c>
      <c r="I753" t="s">
        <v>136</v>
      </c>
      <c r="J753" t="s">
        <v>137</v>
      </c>
      <c r="K753" t="s">
        <v>138</v>
      </c>
      <c r="L753" t="s">
        <v>2429</v>
      </c>
      <c r="M753" t="s">
        <v>2430</v>
      </c>
      <c r="N753">
        <v>1.5691666660000001</v>
      </c>
      <c r="O753">
        <v>0</v>
      </c>
      <c r="P753">
        <v>44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31.147292829958008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31.147292829958008</v>
      </c>
    </row>
    <row r="754" spans="1:31" x14ac:dyDescent="0.25">
      <c r="A754">
        <v>2218433</v>
      </c>
      <c r="B754">
        <v>1</v>
      </c>
      <c r="C754" t="s">
        <v>80</v>
      </c>
      <c r="D754" t="s">
        <v>97</v>
      </c>
      <c r="E754" t="s">
        <v>156</v>
      </c>
      <c r="F754" t="s">
        <v>2431</v>
      </c>
      <c r="G754" t="s">
        <v>161</v>
      </c>
      <c r="H754" t="s">
        <v>135</v>
      </c>
      <c r="I754" t="s">
        <v>136</v>
      </c>
      <c r="J754" t="s">
        <v>137</v>
      </c>
      <c r="K754" t="s">
        <v>138</v>
      </c>
      <c r="L754" t="s">
        <v>2432</v>
      </c>
      <c r="M754" t="s">
        <v>2433</v>
      </c>
      <c r="N754">
        <v>0.63</v>
      </c>
      <c r="O754">
        <v>0</v>
      </c>
      <c r="P754">
        <v>1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0.5191038235255826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0.5191038235255826</v>
      </c>
    </row>
    <row r="755" spans="1:31" x14ac:dyDescent="0.25">
      <c r="A755">
        <v>2213023</v>
      </c>
      <c r="B755">
        <v>1</v>
      </c>
      <c r="C755" t="s">
        <v>80</v>
      </c>
      <c r="D755" t="s">
        <v>100</v>
      </c>
      <c r="E755" t="s">
        <v>151</v>
      </c>
      <c r="F755" t="s">
        <v>2434</v>
      </c>
      <c r="G755" t="s">
        <v>213</v>
      </c>
      <c r="H755" t="s">
        <v>135</v>
      </c>
      <c r="I755" t="s">
        <v>136</v>
      </c>
      <c r="J755" t="s">
        <v>137</v>
      </c>
      <c r="K755" t="s">
        <v>138</v>
      </c>
      <c r="L755" t="s">
        <v>2435</v>
      </c>
      <c r="M755" t="s">
        <v>2436</v>
      </c>
      <c r="N755">
        <v>1.717222222</v>
      </c>
      <c r="O755">
        <v>0</v>
      </c>
      <c r="P755">
        <v>59</v>
      </c>
      <c r="Q755">
        <v>0</v>
      </c>
      <c r="R755">
        <v>0</v>
      </c>
      <c r="S755">
        <v>0</v>
      </c>
      <c r="T755">
        <v>5</v>
      </c>
      <c r="U755">
        <v>0</v>
      </c>
      <c r="V755">
        <v>0</v>
      </c>
      <c r="W755">
        <v>0</v>
      </c>
      <c r="X755">
        <v>19.794697495889167</v>
      </c>
      <c r="Y755">
        <v>0</v>
      </c>
      <c r="Z755">
        <v>0</v>
      </c>
      <c r="AA755">
        <v>0</v>
      </c>
      <c r="AB755">
        <v>8.3745653833320599</v>
      </c>
      <c r="AC755">
        <v>0</v>
      </c>
      <c r="AD755">
        <v>0</v>
      </c>
      <c r="AE755">
        <v>28.169262879221229</v>
      </c>
    </row>
    <row r="756" spans="1:31" x14ac:dyDescent="0.25">
      <c r="A756">
        <v>2225758</v>
      </c>
      <c r="B756">
        <v>1</v>
      </c>
      <c r="C756" t="s">
        <v>80</v>
      </c>
      <c r="D756" t="s">
        <v>82</v>
      </c>
      <c r="E756" t="s">
        <v>151</v>
      </c>
      <c r="F756" t="s">
        <v>2158</v>
      </c>
      <c r="G756" t="s">
        <v>1927</v>
      </c>
      <c r="H756" t="s">
        <v>135</v>
      </c>
      <c r="I756" t="s">
        <v>136</v>
      </c>
      <c r="J756" t="s">
        <v>137</v>
      </c>
      <c r="K756" t="s">
        <v>138</v>
      </c>
      <c r="L756" t="s">
        <v>2437</v>
      </c>
      <c r="M756" t="s">
        <v>2438</v>
      </c>
      <c r="N756">
        <v>5.7580555550000003</v>
      </c>
      <c r="O756">
        <v>0</v>
      </c>
      <c r="P756">
        <v>43</v>
      </c>
      <c r="Q756">
        <v>0</v>
      </c>
      <c r="R756">
        <v>0</v>
      </c>
      <c r="S756">
        <v>0</v>
      </c>
      <c r="T756">
        <v>4</v>
      </c>
      <c r="U756">
        <v>0</v>
      </c>
      <c r="V756">
        <v>0</v>
      </c>
      <c r="W756">
        <v>0</v>
      </c>
      <c r="X756">
        <v>109.08288910779477</v>
      </c>
      <c r="Y756">
        <v>0</v>
      </c>
      <c r="Z756">
        <v>0</v>
      </c>
      <c r="AA756">
        <v>0</v>
      </c>
      <c r="AB756">
        <v>3.9907472617039459</v>
      </c>
      <c r="AC756">
        <v>0</v>
      </c>
      <c r="AD756">
        <v>0</v>
      </c>
      <c r="AE756">
        <v>113.07363636949871</v>
      </c>
    </row>
    <row r="757" spans="1:31" x14ac:dyDescent="0.25">
      <c r="A757">
        <v>2222818</v>
      </c>
      <c r="B757">
        <v>1</v>
      </c>
      <c r="C757" t="s">
        <v>80</v>
      </c>
      <c r="D757" t="s">
        <v>93</v>
      </c>
      <c r="E757" t="s">
        <v>151</v>
      </c>
      <c r="F757" t="s">
        <v>2439</v>
      </c>
      <c r="G757" t="s">
        <v>213</v>
      </c>
      <c r="H757" t="s">
        <v>135</v>
      </c>
      <c r="I757" t="s">
        <v>136</v>
      </c>
      <c r="J757" t="s">
        <v>137</v>
      </c>
      <c r="K757" t="s">
        <v>138</v>
      </c>
      <c r="L757" t="s">
        <v>2440</v>
      </c>
      <c r="M757" t="s">
        <v>2441</v>
      </c>
      <c r="N757">
        <v>1.051666666</v>
      </c>
      <c r="O757">
        <v>0</v>
      </c>
      <c r="P757">
        <v>23</v>
      </c>
      <c r="Q757">
        <v>0</v>
      </c>
      <c r="R757">
        <v>0</v>
      </c>
      <c r="S757">
        <v>0</v>
      </c>
      <c r="T757">
        <v>11</v>
      </c>
      <c r="U757">
        <v>0</v>
      </c>
      <c r="V757">
        <v>0</v>
      </c>
      <c r="W757">
        <v>0</v>
      </c>
      <c r="X757">
        <v>6.1594202329114554</v>
      </c>
      <c r="Y757">
        <v>0</v>
      </c>
      <c r="Z757">
        <v>0</v>
      </c>
      <c r="AA757">
        <v>0</v>
      </c>
      <c r="AB757">
        <v>3.8959980285309501</v>
      </c>
      <c r="AC757">
        <v>0</v>
      </c>
      <c r="AD757">
        <v>0</v>
      </c>
      <c r="AE757">
        <v>10.055418261442405</v>
      </c>
    </row>
    <row r="758" spans="1:31" x14ac:dyDescent="0.25">
      <c r="A758">
        <v>2227109</v>
      </c>
      <c r="B758">
        <v>1</v>
      </c>
      <c r="C758" t="s">
        <v>80</v>
      </c>
      <c r="D758" t="s">
        <v>104</v>
      </c>
      <c r="E758" t="s">
        <v>156</v>
      </c>
      <c r="F758" t="s">
        <v>2442</v>
      </c>
      <c r="G758" t="s">
        <v>165</v>
      </c>
      <c r="H758" t="s">
        <v>135</v>
      </c>
      <c r="I758" t="s">
        <v>136</v>
      </c>
      <c r="J758" t="s">
        <v>137</v>
      </c>
      <c r="K758" t="s">
        <v>138</v>
      </c>
      <c r="L758" t="s">
        <v>2443</v>
      </c>
      <c r="M758" t="s">
        <v>2444</v>
      </c>
      <c r="N758">
        <v>1.761111111</v>
      </c>
      <c r="O758">
        <v>0</v>
      </c>
      <c r="P758">
        <v>5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2.1909694611642725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2.1909694611642725</v>
      </c>
    </row>
    <row r="759" spans="1:31" x14ac:dyDescent="0.25">
      <c r="A759">
        <v>2214328</v>
      </c>
      <c r="B759">
        <v>1</v>
      </c>
      <c r="C759" t="s">
        <v>81</v>
      </c>
      <c r="D759" t="s">
        <v>123</v>
      </c>
      <c r="E759" t="s">
        <v>151</v>
      </c>
      <c r="F759" t="s">
        <v>2445</v>
      </c>
      <c r="G759" t="s">
        <v>213</v>
      </c>
      <c r="H759" t="s">
        <v>135</v>
      </c>
      <c r="I759" t="s">
        <v>136</v>
      </c>
      <c r="J759" t="s">
        <v>137</v>
      </c>
      <c r="K759" t="s">
        <v>138</v>
      </c>
      <c r="L759" t="s">
        <v>2446</v>
      </c>
      <c r="M759" t="s">
        <v>2447</v>
      </c>
      <c r="N759">
        <v>1.304444444</v>
      </c>
      <c r="O759">
        <v>0</v>
      </c>
      <c r="P759">
        <v>1</v>
      </c>
      <c r="Q759">
        <v>0</v>
      </c>
      <c r="R759">
        <v>0</v>
      </c>
      <c r="S759">
        <v>0</v>
      </c>
      <c r="T759">
        <v>1</v>
      </c>
      <c r="U759">
        <v>0</v>
      </c>
      <c r="V759">
        <v>0</v>
      </c>
      <c r="W759">
        <v>0</v>
      </c>
      <c r="X759">
        <v>0.43038509937568892</v>
      </c>
      <c r="Y759">
        <v>0</v>
      </c>
      <c r="Z759">
        <v>0</v>
      </c>
      <c r="AA759">
        <v>0</v>
      </c>
      <c r="AB759">
        <v>1.5824748943430333</v>
      </c>
      <c r="AC759">
        <v>0</v>
      </c>
      <c r="AD759">
        <v>0</v>
      </c>
      <c r="AE759">
        <v>2.0128599937187222</v>
      </c>
    </row>
    <row r="760" spans="1:31" x14ac:dyDescent="0.25">
      <c r="A760">
        <v>2219947</v>
      </c>
      <c r="B760">
        <v>1</v>
      </c>
      <c r="C760" t="s">
        <v>81</v>
      </c>
      <c r="D760" t="s">
        <v>112</v>
      </c>
      <c r="E760" t="s">
        <v>156</v>
      </c>
      <c r="F760" t="s">
        <v>2448</v>
      </c>
      <c r="G760" t="s">
        <v>161</v>
      </c>
      <c r="H760" t="s">
        <v>135</v>
      </c>
      <c r="I760" t="s">
        <v>136</v>
      </c>
      <c r="J760" t="s">
        <v>137</v>
      </c>
      <c r="K760" t="s">
        <v>138</v>
      </c>
      <c r="L760" t="s">
        <v>2449</v>
      </c>
      <c r="M760" t="s">
        <v>2450</v>
      </c>
      <c r="N760">
        <v>8.0158333329999998</v>
      </c>
      <c r="O760">
        <v>0</v>
      </c>
      <c r="P760">
        <v>2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2.5825316968853937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2.5825316968853937</v>
      </c>
    </row>
    <row r="761" spans="1:31" x14ac:dyDescent="0.25">
      <c r="A761">
        <v>2213000</v>
      </c>
      <c r="B761">
        <v>1</v>
      </c>
      <c r="C761" t="s">
        <v>80</v>
      </c>
      <c r="D761" t="s">
        <v>97</v>
      </c>
      <c r="E761" t="s">
        <v>156</v>
      </c>
      <c r="F761" t="s">
        <v>2451</v>
      </c>
      <c r="G761" t="s">
        <v>161</v>
      </c>
      <c r="H761" t="s">
        <v>135</v>
      </c>
      <c r="I761" t="s">
        <v>136</v>
      </c>
      <c r="J761" t="s">
        <v>137</v>
      </c>
      <c r="K761" t="s">
        <v>138</v>
      </c>
      <c r="L761" t="s">
        <v>2452</v>
      </c>
      <c r="M761" t="s">
        <v>2453</v>
      </c>
      <c r="N761">
        <v>1.0061111110000001</v>
      </c>
      <c r="O761">
        <v>0</v>
      </c>
      <c r="P761">
        <v>4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9.2798998694847229E-2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9.2798998694847229E-2</v>
      </c>
    </row>
    <row r="762" spans="1:31" x14ac:dyDescent="0.25">
      <c r="A762">
        <v>2218642</v>
      </c>
      <c r="B762">
        <v>1</v>
      </c>
      <c r="C762" t="s">
        <v>81</v>
      </c>
      <c r="D762" t="s">
        <v>112</v>
      </c>
      <c r="E762" t="s">
        <v>251</v>
      </c>
      <c r="F762" t="s">
        <v>2454</v>
      </c>
      <c r="G762" t="s">
        <v>143</v>
      </c>
      <c r="H762" t="s">
        <v>144</v>
      </c>
      <c r="I762" t="s">
        <v>136</v>
      </c>
      <c r="J762" t="s">
        <v>137</v>
      </c>
      <c r="K762" t="s">
        <v>138</v>
      </c>
      <c r="L762" t="s">
        <v>2455</v>
      </c>
      <c r="M762" t="s">
        <v>2456</v>
      </c>
      <c r="N762">
        <v>0.147777777</v>
      </c>
      <c r="O762">
        <v>2</v>
      </c>
      <c r="P762">
        <v>15134</v>
      </c>
      <c r="Q762">
        <v>1</v>
      </c>
      <c r="R762">
        <v>219</v>
      </c>
      <c r="S762">
        <v>68</v>
      </c>
      <c r="T762">
        <v>1948</v>
      </c>
      <c r="U762">
        <v>9</v>
      </c>
      <c r="V762">
        <v>8</v>
      </c>
      <c r="W762">
        <v>0</v>
      </c>
      <c r="X762">
        <v>441.08206383747842</v>
      </c>
      <c r="Y762">
        <v>0.20318343891286</v>
      </c>
      <c r="Z762">
        <v>6.1924221893475178</v>
      </c>
      <c r="AA762">
        <v>94.462192752884079</v>
      </c>
      <c r="AB762">
        <v>139.31423121504656</v>
      </c>
      <c r="AC762">
        <v>53.206037232490466</v>
      </c>
      <c r="AD762">
        <v>16.363107841778383</v>
      </c>
      <c r="AE762">
        <v>750.82323850793819</v>
      </c>
    </row>
    <row r="763" spans="1:31" x14ac:dyDescent="0.25">
      <c r="A763">
        <v>2219970</v>
      </c>
      <c r="B763">
        <v>1</v>
      </c>
      <c r="C763" t="s">
        <v>80</v>
      </c>
      <c r="D763" t="s">
        <v>96</v>
      </c>
      <c r="E763" t="s">
        <v>156</v>
      </c>
      <c r="F763" t="s">
        <v>2457</v>
      </c>
      <c r="G763" t="s">
        <v>161</v>
      </c>
      <c r="H763" t="s">
        <v>135</v>
      </c>
      <c r="I763" t="s">
        <v>136</v>
      </c>
      <c r="J763" t="s">
        <v>137</v>
      </c>
      <c r="K763" t="s">
        <v>138</v>
      </c>
      <c r="L763" t="s">
        <v>2458</v>
      </c>
      <c r="M763" t="s">
        <v>2459</v>
      </c>
      <c r="N763">
        <v>0.93777777699999998</v>
      </c>
      <c r="O763">
        <v>0</v>
      </c>
      <c r="P763">
        <v>1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0.8435374174935768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0.8435374174935768</v>
      </c>
    </row>
    <row r="764" spans="1:31" x14ac:dyDescent="0.25">
      <c r="A764">
        <v>2225712</v>
      </c>
      <c r="B764">
        <v>1</v>
      </c>
      <c r="C764" t="s">
        <v>81</v>
      </c>
      <c r="D764" t="s">
        <v>122</v>
      </c>
      <c r="E764" t="s">
        <v>156</v>
      </c>
      <c r="F764" t="s">
        <v>2460</v>
      </c>
      <c r="G764" t="s">
        <v>161</v>
      </c>
      <c r="H764" t="s">
        <v>135</v>
      </c>
      <c r="I764" t="s">
        <v>136</v>
      </c>
      <c r="J764" t="s">
        <v>137</v>
      </c>
      <c r="K764" t="s">
        <v>138</v>
      </c>
      <c r="L764" t="s">
        <v>2461</v>
      </c>
      <c r="M764" t="s">
        <v>2462</v>
      </c>
      <c r="N764">
        <v>1.38</v>
      </c>
      <c r="O764">
        <v>0</v>
      </c>
      <c r="P764">
        <v>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1.1412033119630578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1.1412033119630578</v>
      </c>
    </row>
    <row r="765" spans="1:31" x14ac:dyDescent="0.25">
      <c r="A765">
        <v>2218788</v>
      </c>
      <c r="B765">
        <v>1</v>
      </c>
      <c r="C765" t="s">
        <v>80</v>
      </c>
      <c r="D765" t="s">
        <v>92</v>
      </c>
      <c r="E765" t="s">
        <v>156</v>
      </c>
      <c r="F765" t="s">
        <v>2463</v>
      </c>
      <c r="G765" t="s">
        <v>161</v>
      </c>
      <c r="H765" t="s">
        <v>135</v>
      </c>
      <c r="I765" t="s">
        <v>136</v>
      </c>
      <c r="J765" t="s">
        <v>137</v>
      </c>
      <c r="K765" t="s">
        <v>138</v>
      </c>
      <c r="L765" t="s">
        <v>2464</v>
      </c>
      <c r="M765" t="s">
        <v>2465</v>
      </c>
      <c r="N765">
        <v>4.4483333329999999</v>
      </c>
      <c r="O765">
        <v>0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1.1676431256025001E-3</v>
      </c>
      <c r="AA765">
        <v>0</v>
      </c>
      <c r="AB765">
        <v>0</v>
      </c>
      <c r="AC765">
        <v>0</v>
      </c>
      <c r="AD765">
        <v>0</v>
      </c>
      <c r="AE765">
        <v>1.1676431256025001E-3</v>
      </c>
    </row>
    <row r="766" spans="1:31" x14ac:dyDescent="0.25">
      <c r="A766">
        <v>2224407</v>
      </c>
      <c r="B766">
        <v>1</v>
      </c>
      <c r="C766" t="s">
        <v>80</v>
      </c>
      <c r="D766" t="s">
        <v>98</v>
      </c>
      <c r="E766" t="s">
        <v>156</v>
      </c>
      <c r="F766" t="s">
        <v>2466</v>
      </c>
      <c r="G766" t="s">
        <v>161</v>
      </c>
      <c r="H766" t="s">
        <v>135</v>
      </c>
      <c r="I766" t="s">
        <v>136</v>
      </c>
      <c r="J766" t="s">
        <v>137</v>
      </c>
      <c r="K766" t="s">
        <v>138</v>
      </c>
      <c r="L766" t="s">
        <v>2467</v>
      </c>
      <c r="M766" t="s">
        <v>2468</v>
      </c>
      <c r="N766">
        <v>2.5580555550000001</v>
      </c>
      <c r="O766">
        <v>0</v>
      </c>
      <c r="P766">
        <v>3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0.91973034961946665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0.91973034961946665</v>
      </c>
    </row>
    <row r="767" spans="1:31" x14ac:dyDescent="0.25">
      <c r="A767">
        <v>2219993</v>
      </c>
      <c r="B767">
        <v>1</v>
      </c>
      <c r="C767" t="s">
        <v>80</v>
      </c>
      <c r="D767" t="s">
        <v>108</v>
      </c>
      <c r="E767" t="s">
        <v>151</v>
      </c>
      <c r="F767" t="s">
        <v>1089</v>
      </c>
      <c r="G767" t="s">
        <v>213</v>
      </c>
      <c r="H767" t="s">
        <v>135</v>
      </c>
      <c r="I767" t="s">
        <v>136</v>
      </c>
      <c r="J767" t="s">
        <v>137</v>
      </c>
      <c r="K767" t="s">
        <v>138</v>
      </c>
      <c r="L767" t="s">
        <v>2469</v>
      </c>
      <c r="M767" t="s">
        <v>2470</v>
      </c>
      <c r="N767">
        <v>5.528333333</v>
      </c>
      <c r="O767">
        <v>0</v>
      </c>
      <c r="P767">
        <v>12</v>
      </c>
      <c r="Q767">
        <v>0</v>
      </c>
      <c r="R767">
        <v>1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13.434104850999068</v>
      </c>
      <c r="Y767">
        <v>0</v>
      </c>
      <c r="Z767">
        <v>0.62711436465003889</v>
      </c>
      <c r="AA767">
        <v>0</v>
      </c>
      <c r="AB767">
        <v>0</v>
      </c>
      <c r="AC767">
        <v>0</v>
      </c>
      <c r="AD767">
        <v>0</v>
      </c>
      <c r="AE767">
        <v>14.061219215649107</v>
      </c>
    </row>
    <row r="768" spans="1:31" x14ac:dyDescent="0.25">
      <c r="A768">
        <v>2220116</v>
      </c>
      <c r="B768">
        <v>1</v>
      </c>
      <c r="C768" t="s">
        <v>80</v>
      </c>
      <c r="D768" t="s">
        <v>90</v>
      </c>
      <c r="E768" t="s">
        <v>151</v>
      </c>
      <c r="F768" t="s">
        <v>2471</v>
      </c>
      <c r="G768" t="s">
        <v>213</v>
      </c>
      <c r="H768" t="s">
        <v>135</v>
      </c>
      <c r="I768" t="s">
        <v>136</v>
      </c>
      <c r="J768" t="s">
        <v>137</v>
      </c>
      <c r="K768" t="s">
        <v>138</v>
      </c>
      <c r="L768" t="s">
        <v>2472</v>
      </c>
      <c r="M768" t="s">
        <v>2473</v>
      </c>
      <c r="N768">
        <v>1.527222222</v>
      </c>
      <c r="O768">
        <v>0</v>
      </c>
      <c r="P768">
        <v>240</v>
      </c>
      <c r="Q768">
        <v>0</v>
      </c>
      <c r="R768">
        <v>0</v>
      </c>
      <c r="S768">
        <v>0</v>
      </c>
      <c r="T768">
        <v>38</v>
      </c>
      <c r="U768">
        <v>0</v>
      </c>
      <c r="V768">
        <v>0</v>
      </c>
      <c r="W768">
        <v>0</v>
      </c>
      <c r="X768">
        <v>116.55005934108658</v>
      </c>
      <c r="Y768">
        <v>0</v>
      </c>
      <c r="Z768">
        <v>0</v>
      </c>
      <c r="AA768">
        <v>0</v>
      </c>
      <c r="AB768">
        <v>21.87219740816268</v>
      </c>
      <c r="AC768">
        <v>0</v>
      </c>
      <c r="AD768">
        <v>0</v>
      </c>
      <c r="AE768">
        <v>138.42225674924927</v>
      </c>
    </row>
    <row r="769" spans="1:31" x14ac:dyDescent="0.25">
      <c r="A769">
        <v>2227255</v>
      </c>
      <c r="B769">
        <v>1</v>
      </c>
      <c r="C769" t="s">
        <v>80</v>
      </c>
      <c r="D769" t="s">
        <v>107</v>
      </c>
      <c r="E769" t="s">
        <v>151</v>
      </c>
      <c r="F769" t="s">
        <v>2474</v>
      </c>
      <c r="G769" t="s">
        <v>503</v>
      </c>
      <c r="H769" t="s">
        <v>135</v>
      </c>
      <c r="I769" t="s">
        <v>136</v>
      </c>
      <c r="J769" t="s">
        <v>137</v>
      </c>
      <c r="K769" t="s">
        <v>138</v>
      </c>
      <c r="L769" t="s">
        <v>2475</v>
      </c>
      <c r="M769" t="s">
        <v>2476</v>
      </c>
      <c r="N769">
        <v>2.2238888879999998</v>
      </c>
      <c r="O769">
        <v>0</v>
      </c>
      <c r="P769">
        <v>86</v>
      </c>
      <c r="Q769">
        <v>0</v>
      </c>
      <c r="R769">
        <v>0</v>
      </c>
      <c r="S769">
        <v>0</v>
      </c>
      <c r="T769">
        <v>5</v>
      </c>
      <c r="U769">
        <v>0</v>
      </c>
      <c r="V769">
        <v>0</v>
      </c>
      <c r="W769">
        <v>0</v>
      </c>
      <c r="X769">
        <v>30.088032646255524</v>
      </c>
      <c r="Y769">
        <v>0</v>
      </c>
      <c r="Z769">
        <v>0</v>
      </c>
      <c r="AA769">
        <v>0</v>
      </c>
      <c r="AB769">
        <v>4.8767175907734366</v>
      </c>
      <c r="AC769">
        <v>0</v>
      </c>
      <c r="AD769">
        <v>0</v>
      </c>
      <c r="AE769">
        <v>34.964750237028959</v>
      </c>
    </row>
    <row r="770" spans="1:31" x14ac:dyDescent="0.25">
      <c r="A770">
        <v>2215848</v>
      </c>
      <c r="B770">
        <v>1</v>
      </c>
      <c r="C770" t="s">
        <v>80</v>
      </c>
      <c r="D770" t="s">
        <v>83</v>
      </c>
      <c r="E770" t="s">
        <v>132</v>
      </c>
      <c r="F770" t="s">
        <v>2477</v>
      </c>
      <c r="G770" t="s">
        <v>280</v>
      </c>
      <c r="H770" t="s">
        <v>135</v>
      </c>
      <c r="I770" t="s">
        <v>136</v>
      </c>
      <c r="J770" t="s">
        <v>3</v>
      </c>
      <c r="K770" t="s">
        <v>138</v>
      </c>
      <c r="L770" t="s">
        <v>2478</v>
      </c>
      <c r="M770" t="s">
        <v>2479</v>
      </c>
      <c r="N770">
        <v>1.453333333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11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28.425311034088399</v>
      </c>
      <c r="AC770">
        <v>0</v>
      </c>
      <c r="AD770">
        <v>0</v>
      </c>
      <c r="AE770">
        <v>28.425311034088399</v>
      </c>
    </row>
    <row r="771" spans="1:31" x14ac:dyDescent="0.25">
      <c r="A771">
        <v>2228506</v>
      </c>
      <c r="B771">
        <v>1</v>
      </c>
      <c r="C771" t="s">
        <v>81</v>
      </c>
      <c r="D771" t="s">
        <v>112</v>
      </c>
      <c r="E771" t="s">
        <v>147</v>
      </c>
      <c r="F771" t="s">
        <v>2480</v>
      </c>
      <c r="G771" t="s">
        <v>143</v>
      </c>
      <c r="H771" t="s">
        <v>144</v>
      </c>
      <c r="I771" t="s">
        <v>136</v>
      </c>
      <c r="J771" t="s">
        <v>137</v>
      </c>
      <c r="K771" t="s">
        <v>138</v>
      </c>
      <c r="L771" t="s">
        <v>2481</v>
      </c>
      <c r="M771" t="s">
        <v>2482</v>
      </c>
      <c r="N771">
        <v>0.25444444399999999</v>
      </c>
      <c r="O771">
        <v>2</v>
      </c>
      <c r="P771">
        <v>526</v>
      </c>
      <c r="Q771">
        <v>26</v>
      </c>
      <c r="R771">
        <v>82</v>
      </c>
      <c r="S771">
        <v>14</v>
      </c>
      <c r="T771">
        <v>51</v>
      </c>
      <c r="U771">
        <v>1</v>
      </c>
      <c r="V771">
        <v>2</v>
      </c>
      <c r="W771">
        <v>0.69171210259465221</v>
      </c>
      <c r="X771">
        <v>24.065751632632718</v>
      </c>
      <c r="Y771">
        <v>5.9551489759547405</v>
      </c>
      <c r="Z771">
        <v>2.9834521380360672</v>
      </c>
      <c r="AA771">
        <v>10.140865283973165</v>
      </c>
      <c r="AB771">
        <v>3.070572487573159</v>
      </c>
      <c r="AC771">
        <v>12.664733018354218</v>
      </c>
      <c r="AD771">
        <v>0.20808821983219333</v>
      </c>
      <c r="AE771">
        <v>59.780323858950908</v>
      </c>
    </row>
    <row r="772" spans="1:31" x14ac:dyDescent="0.25">
      <c r="A772">
        <v>2218427</v>
      </c>
      <c r="B772">
        <v>1</v>
      </c>
      <c r="C772" t="s">
        <v>80</v>
      </c>
      <c r="D772" t="s">
        <v>102</v>
      </c>
      <c r="E772" t="s">
        <v>141</v>
      </c>
      <c r="F772" t="s">
        <v>2483</v>
      </c>
      <c r="G772" t="s">
        <v>349</v>
      </c>
      <c r="H772" t="s">
        <v>144</v>
      </c>
      <c r="I772" t="s">
        <v>136</v>
      </c>
      <c r="J772" t="s">
        <v>137</v>
      </c>
      <c r="K772" t="s">
        <v>138</v>
      </c>
      <c r="L772" t="s">
        <v>2484</v>
      </c>
      <c r="M772" t="s">
        <v>2485</v>
      </c>
      <c r="N772">
        <v>2.063055555</v>
      </c>
      <c r="O772">
        <v>0</v>
      </c>
      <c r="P772">
        <v>831</v>
      </c>
      <c r="Q772">
        <v>1</v>
      </c>
      <c r="R772">
        <v>12</v>
      </c>
      <c r="S772">
        <v>1</v>
      </c>
      <c r="T772">
        <v>68</v>
      </c>
      <c r="U772">
        <v>0</v>
      </c>
      <c r="V772">
        <v>0</v>
      </c>
      <c r="W772">
        <v>0</v>
      </c>
      <c r="X772">
        <v>229.75434292764396</v>
      </c>
      <c r="Y772">
        <v>0.48425480627239725</v>
      </c>
      <c r="Z772">
        <v>10.603402423837023</v>
      </c>
      <c r="AA772">
        <v>3.3376398939900627</v>
      </c>
      <c r="AB772">
        <v>64.502241236308549</v>
      </c>
      <c r="AC772">
        <v>0</v>
      </c>
      <c r="AD772">
        <v>0</v>
      </c>
      <c r="AE772">
        <v>308.68188128805195</v>
      </c>
    </row>
    <row r="773" spans="1:31" x14ac:dyDescent="0.25">
      <c r="A773">
        <v>2217099</v>
      </c>
      <c r="B773">
        <v>1</v>
      </c>
      <c r="C773" t="s">
        <v>81</v>
      </c>
      <c r="D773" t="s">
        <v>113</v>
      </c>
      <c r="E773" t="s">
        <v>156</v>
      </c>
      <c r="F773" t="s">
        <v>2486</v>
      </c>
      <c r="G773" t="s">
        <v>161</v>
      </c>
      <c r="H773" t="s">
        <v>135</v>
      </c>
      <c r="I773" t="s">
        <v>136</v>
      </c>
      <c r="J773" t="s">
        <v>137</v>
      </c>
      <c r="K773" t="s">
        <v>138</v>
      </c>
      <c r="L773" t="s">
        <v>2487</v>
      </c>
      <c r="M773" t="s">
        <v>2488</v>
      </c>
      <c r="N773">
        <v>1.736111111</v>
      </c>
      <c r="O773">
        <v>0</v>
      </c>
      <c r="P773">
        <v>2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0.69212618437600326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0.69212618437600326</v>
      </c>
    </row>
    <row r="774" spans="1:31" x14ac:dyDescent="0.25">
      <c r="A774">
        <v>2220093</v>
      </c>
      <c r="B774">
        <v>1</v>
      </c>
      <c r="C774" t="s">
        <v>80</v>
      </c>
      <c r="D774" t="s">
        <v>84</v>
      </c>
      <c r="E774" t="s">
        <v>151</v>
      </c>
      <c r="F774" t="s">
        <v>2489</v>
      </c>
      <c r="G774" t="s">
        <v>213</v>
      </c>
      <c r="H774" t="s">
        <v>135</v>
      </c>
      <c r="I774" t="s">
        <v>136</v>
      </c>
      <c r="J774" t="s">
        <v>137</v>
      </c>
      <c r="K774" t="s">
        <v>138</v>
      </c>
      <c r="L774" t="s">
        <v>2490</v>
      </c>
      <c r="M774" t="s">
        <v>2491</v>
      </c>
      <c r="N774">
        <v>0.74222222199999999</v>
      </c>
      <c r="O774">
        <v>0</v>
      </c>
      <c r="P774">
        <v>186</v>
      </c>
      <c r="Q774">
        <v>0</v>
      </c>
      <c r="R774">
        <v>0</v>
      </c>
      <c r="S774">
        <v>0</v>
      </c>
      <c r="T774">
        <v>7</v>
      </c>
      <c r="U774">
        <v>0</v>
      </c>
      <c r="V774">
        <v>0</v>
      </c>
      <c r="W774">
        <v>0</v>
      </c>
      <c r="X774">
        <v>37.805090073763331</v>
      </c>
      <c r="Y774">
        <v>0</v>
      </c>
      <c r="Z774">
        <v>0</v>
      </c>
      <c r="AA774">
        <v>0</v>
      </c>
      <c r="AB774">
        <v>0.75237565250528016</v>
      </c>
      <c r="AC774">
        <v>0</v>
      </c>
      <c r="AD774">
        <v>0</v>
      </c>
      <c r="AE774">
        <v>38.55746572626861</v>
      </c>
    </row>
    <row r="775" spans="1:31" x14ac:dyDescent="0.25">
      <c r="A775">
        <v>2227232</v>
      </c>
      <c r="B775">
        <v>1</v>
      </c>
      <c r="C775" t="s">
        <v>81</v>
      </c>
      <c r="D775" t="s">
        <v>127</v>
      </c>
      <c r="E775" t="s">
        <v>156</v>
      </c>
      <c r="F775" t="s">
        <v>2492</v>
      </c>
      <c r="G775" t="s">
        <v>2326</v>
      </c>
      <c r="H775" t="s">
        <v>135</v>
      </c>
      <c r="I775" t="s">
        <v>136</v>
      </c>
      <c r="J775" t="s">
        <v>137</v>
      </c>
      <c r="K775" t="s">
        <v>138</v>
      </c>
      <c r="L775" t="s">
        <v>2493</v>
      </c>
      <c r="M775" t="s">
        <v>2494</v>
      </c>
      <c r="N775">
        <v>1.7027777770000001</v>
      </c>
      <c r="O775">
        <v>0</v>
      </c>
      <c r="P775">
        <v>4</v>
      </c>
      <c r="Q775">
        <v>0</v>
      </c>
      <c r="R775">
        <v>0</v>
      </c>
      <c r="S775">
        <v>0</v>
      </c>
      <c r="T775">
        <v>12</v>
      </c>
      <c r="U775">
        <v>0</v>
      </c>
      <c r="V775">
        <v>0</v>
      </c>
      <c r="W775">
        <v>0</v>
      </c>
      <c r="X775">
        <v>2.5886565358820839</v>
      </c>
      <c r="Y775">
        <v>0</v>
      </c>
      <c r="Z775">
        <v>0</v>
      </c>
      <c r="AA775">
        <v>0</v>
      </c>
      <c r="AB775">
        <v>13.9288257300945</v>
      </c>
      <c r="AC775">
        <v>0</v>
      </c>
      <c r="AD775">
        <v>0</v>
      </c>
      <c r="AE775">
        <v>16.517482265976582</v>
      </c>
    </row>
    <row r="776" spans="1:31" x14ac:dyDescent="0.25">
      <c r="A776">
        <v>2215871</v>
      </c>
      <c r="B776">
        <v>1</v>
      </c>
      <c r="C776" t="s">
        <v>81</v>
      </c>
      <c r="D776" t="s">
        <v>118</v>
      </c>
      <c r="E776" t="s">
        <v>141</v>
      </c>
      <c r="F776" t="s">
        <v>2495</v>
      </c>
      <c r="G776" t="s">
        <v>349</v>
      </c>
      <c r="H776" t="s">
        <v>144</v>
      </c>
      <c r="I776" t="s">
        <v>136</v>
      </c>
      <c r="J776" t="s">
        <v>137</v>
      </c>
      <c r="K776" t="s">
        <v>138</v>
      </c>
      <c r="L776" t="s">
        <v>2496</v>
      </c>
      <c r="M776" t="s">
        <v>2497</v>
      </c>
      <c r="N776">
        <v>0.86944444399999998</v>
      </c>
      <c r="O776">
        <v>0</v>
      </c>
      <c r="P776">
        <v>6</v>
      </c>
      <c r="Q776">
        <v>0</v>
      </c>
      <c r="R776">
        <v>1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2.2594659414600304</v>
      </c>
      <c r="Y776">
        <v>0</v>
      </c>
      <c r="Z776">
        <v>5.7300813782833332E-2</v>
      </c>
      <c r="AA776">
        <v>0</v>
      </c>
      <c r="AB776">
        <v>0</v>
      </c>
      <c r="AC776">
        <v>0</v>
      </c>
      <c r="AD776">
        <v>0</v>
      </c>
      <c r="AE776">
        <v>2.3167667552428637</v>
      </c>
    </row>
    <row r="777" spans="1:31" x14ac:dyDescent="0.25">
      <c r="A777">
        <v>2215748</v>
      </c>
      <c r="B777">
        <v>1</v>
      </c>
      <c r="C777" t="s">
        <v>81</v>
      </c>
      <c r="D777" t="s">
        <v>128</v>
      </c>
      <c r="E777" t="s">
        <v>141</v>
      </c>
      <c r="F777" t="s">
        <v>2498</v>
      </c>
      <c r="G777" t="s">
        <v>2499</v>
      </c>
      <c r="H777" t="s">
        <v>144</v>
      </c>
      <c r="I777" t="s">
        <v>136</v>
      </c>
      <c r="J777" t="s">
        <v>137</v>
      </c>
      <c r="K777" t="s">
        <v>138</v>
      </c>
      <c r="L777" t="s">
        <v>2500</v>
      </c>
      <c r="M777" t="s">
        <v>2501</v>
      </c>
      <c r="N777">
        <v>5.94</v>
      </c>
      <c r="O777">
        <v>0</v>
      </c>
      <c r="P777">
        <v>86</v>
      </c>
      <c r="Q777">
        <v>0</v>
      </c>
      <c r="R777">
        <v>8</v>
      </c>
      <c r="S777">
        <v>0</v>
      </c>
      <c r="T777">
        <v>4</v>
      </c>
      <c r="U777">
        <v>0</v>
      </c>
      <c r="V777">
        <v>0</v>
      </c>
      <c r="W777">
        <v>0</v>
      </c>
      <c r="X777">
        <v>61.836323446057243</v>
      </c>
      <c r="Y777">
        <v>0</v>
      </c>
      <c r="Z777">
        <v>14.752685364665671</v>
      </c>
      <c r="AA777">
        <v>0</v>
      </c>
      <c r="AB777">
        <v>3.6494706922024553</v>
      </c>
      <c r="AC777">
        <v>0</v>
      </c>
      <c r="AD777">
        <v>0</v>
      </c>
      <c r="AE777">
        <v>80.238479502925372</v>
      </c>
    </row>
    <row r="778" spans="1:31" x14ac:dyDescent="0.25">
      <c r="A778">
        <v>2218719</v>
      </c>
      <c r="B778">
        <v>1</v>
      </c>
      <c r="C778" t="s">
        <v>80</v>
      </c>
      <c r="D778" t="s">
        <v>105</v>
      </c>
      <c r="E778" t="s">
        <v>141</v>
      </c>
      <c r="F778" t="s">
        <v>2502</v>
      </c>
      <c r="G778" t="s">
        <v>349</v>
      </c>
      <c r="H778" t="s">
        <v>144</v>
      </c>
      <c r="I778" t="s">
        <v>136</v>
      </c>
      <c r="J778" t="s">
        <v>137</v>
      </c>
      <c r="K778" t="s">
        <v>138</v>
      </c>
      <c r="L778" t="s">
        <v>2503</v>
      </c>
      <c r="M778" t="s">
        <v>2504</v>
      </c>
      <c r="N778">
        <v>1.3105555550000001</v>
      </c>
      <c r="O778">
        <v>0</v>
      </c>
      <c r="P778">
        <v>2</v>
      </c>
      <c r="Q778">
        <v>0</v>
      </c>
      <c r="R778">
        <v>2</v>
      </c>
      <c r="S778">
        <v>0</v>
      </c>
      <c r="T778">
        <v>1</v>
      </c>
      <c r="U778">
        <v>0</v>
      </c>
      <c r="V778">
        <v>0</v>
      </c>
      <c r="W778">
        <v>0</v>
      </c>
      <c r="X778">
        <v>0.2961724931269244</v>
      </c>
      <c r="Y778">
        <v>0</v>
      </c>
      <c r="Z778">
        <v>1.8324557646194206</v>
      </c>
      <c r="AA778">
        <v>0</v>
      </c>
      <c r="AB778">
        <v>0.54461680962555281</v>
      </c>
      <c r="AC778">
        <v>0</v>
      </c>
      <c r="AD778">
        <v>0</v>
      </c>
      <c r="AE778">
        <v>2.6732450673718979</v>
      </c>
    </row>
    <row r="779" spans="1:31" x14ac:dyDescent="0.25">
      <c r="A779">
        <v>2227132</v>
      </c>
      <c r="B779">
        <v>1</v>
      </c>
      <c r="C779" t="s">
        <v>80</v>
      </c>
      <c r="D779" t="s">
        <v>82</v>
      </c>
      <c r="E779" t="s">
        <v>151</v>
      </c>
      <c r="F779" t="s">
        <v>1920</v>
      </c>
      <c r="G779" t="s">
        <v>213</v>
      </c>
      <c r="H779" t="s">
        <v>135</v>
      </c>
      <c r="I779" t="s">
        <v>136</v>
      </c>
      <c r="J779" t="s">
        <v>137</v>
      </c>
      <c r="K779" t="s">
        <v>138</v>
      </c>
      <c r="L779" t="s">
        <v>2505</v>
      </c>
      <c r="M779" t="s">
        <v>2506</v>
      </c>
      <c r="N779">
        <v>3.1519444440000002</v>
      </c>
      <c r="O779">
        <v>0</v>
      </c>
      <c r="P779">
        <v>220</v>
      </c>
      <c r="Q779">
        <v>0</v>
      </c>
      <c r="R779">
        <v>0</v>
      </c>
      <c r="S779">
        <v>0</v>
      </c>
      <c r="T779">
        <v>6</v>
      </c>
      <c r="U779">
        <v>0</v>
      </c>
      <c r="V779">
        <v>0</v>
      </c>
      <c r="W779">
        <v>0</v>
      </c>
      <c r="X779">
        <v>227.12375039044844</v>
      </c>
      <c r="Y779">
        <v>0</v>
      </c>
      <c r="Z779">
        <v>0</v>
      </c>
      <c r="AA779">
        <v>0</v>
      </c>
      <c r="AB779">
        <v>5.4441537380321668E-2</v>
      </c>
      <c r="AC779">
        <v>0</v>
      </c>
      <c r="AD779">
        <v>0</v>
      </c>
      <c r="AE779">
        <v>227.17819192782875</v>
      </c>
    </row>
    <row r="780" spans="1:31" x14ac:dyDescent="0.25">
      <c r="A780">
        <v>2228460</v>
      </c>
      <c r="B780">
        <v>1</v>
      </c>
      <c r="C780" t="s">
        <v>80</v>
      </c>
      <c r="D780" t="s">
        <v>82</v>
      </c>
      <c r="E780" t="s">
        <v>151</v>
      </c>
      <c r="F780" t="s">
        <v>887</v>
      </c>
      <c r="G780" t="s">
        <v>213</v>
      </c>
      <c r="H780" t="s">
        <v>135</v>
      </c>
      <c r="I780" t="s">
        <v>136</v>
      </c>
      <c r="J780" t="s">
        <v>137</v>
      </c>
      <c r="K780" t="s">
        <v>138</v>
      </c>
      <c r="L780" t="s">
        <v>2507</v>
      </c>
      <c r="M780" t="s">
        <v>2508</v>
      </c>
      <c r="N780">
        <v>2.2147222219999998</v>
      </c>
      <c r="O780">
        <v>0</v>
      </c>
      <c r="P780">
        <v>158</v>
      </c>
      <c r="Q780">
        <v>0</v>
      </c>
      <c r="R780">
        <v>0</v>
      </c>
      <c r="S780">
        <v>0</v>
      </c>
      <c r="T780">
        <v>4</v>
      </c>
      <c r="U780">
        <v>0</v>
      </c>
      <c r="V780">
        <v>0</v>
      </c>
      <c r="W780">
        <v>0</v>
      </c>
      <c r="X780">
        <v>117.90024737998654</v>
      </c>
      <c r="Y780">
        <v>0</v>
      </c>
      <c r="Z780">
        <v>0</v>
      </c>
      <c r="AA780">
        <v>0</v>
      </c>
      <c r="AB780">
        <v>4.1887790567852932</v>
      </c>
      <c r="AC780">
        <v>0</v>
      </c>
      <c r="AD780">
        <v>0</v>
      </c>
      <c r="AE780">
        <v>122.08902643677183</v>
      </c>
    </row>
    <row r="781" spans="1:31" x14ac:dyDescent="0.25">
      <c r="A781">
        <v>2215894</v>
      </c>
      <c r="B781">
        <v>1</v>
      </c>
      <c r="C781" t="s">
        <v>81</v>
      </c>
      <c r="D781" t="s">
        <v>120</v>
      </c>
      <c r="E781" t="s">
        <v>151</v>
      </c>
      <c r="F781" t="s">
        <v>2509</v>
      </c>
      <c r="G781" t="s">
        <v>213</v>
      </c>
      <c r="H781" t="s">
        <v>135</v>
      </c>
      <c r="I781" t="s">
        <v>136</v>
      </c>
      <c r="J781" t="s">
        <v>137</v>
      </c>
      <c r="K781" t="s">
        <v>138</v>
      </c>
      <c r="L781" t="s">
        <v>2510</v>
      </c>
      <c r="M781" t="s">
        <v>2511</v>
      </c>
      <c r="N781">
        <v>2.3883333329999998</v>
      </c>
      <c r="O781">
        <v>0</v>
      </c>
      <c r="P781">
        <v>2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1.5211559087882318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1.5211559087882318</v>
      </c>
    </row>
    <row r="782" spans="1:31" x14ac:dyDescent="0.25">
      <c r="A782">
        <v>2228629</v>
      </c>
      <c r="B782">
        <v>1</v>
      </c>
      <c r="C782" t="s">
        <v>80</v>
      </c>
      <c r="D782" t="s">
        <v>93</v>
      </c>
      <c r="E782" t="s">
        <v>132</v>
      </c>
      <c r="F782" t="s">
        <v>2512</v>
      </c>
      <c r="G782" t="s">
        <v>176</v>
      </c>
      <c r="H782" t="s">
        <v>135</v>
      </c>
      <c r="I782" t="s">
        <v>136</v>
      </c>
      <c r="J782" t="s">
        <v>137</v>
      </c>
      <c r="K782" t="s">
        <v>138</v>
      </c>
      <c r="L782" t="s">
        <v>2513</v>
      </c>
      <c r="M782" t="s">
        <v>2514</v>
      </c>
      <c r="N782">
        <v>2.0522222220000002</v>
      </c>
      <c r="O782">
        <v>0</v>
      </c>
      <c r="P782">
        <v>1</v>
      </c>
      <c r="Q782">
        <v>0</v>
      </c>
      <c r="R782">
        <v>24</v>
      </c>
      <c r="S782">
        <v>0</v>
      </c>
      <c r="T782">
        <v>4</v>
      </c>
      <c r="U782">
        <v>0</v>
      </c>
      <c r="V782">
        <v>0</v>
      </c>
      <c r="W782">
        <v>0</v>
      </c>
      <c r="X782">
        <v>1.7964541173721567</v>
      </c>
      <c r="Y782">
        <v>0</v>
      </c>
      <c r="Z782">
        <v>30.665195649791162</v>
      </c>
      <c r="AA782">
        <v>0</v>
      </c>
      <c r="AB782">
        <v>1.1932303500257078</v>
      </c>
      <c r="AC782">
        <v>0</v>
      </c>
      <c r="AD782">
        <v>0</v>
      </c>
      <c r="AE782">
        <v>33.654880117189023</v>
      </c>
    </row>
    <row r="783" spans="1:31" x14ac:dyDescent="0.25">
      <c r="A783">
        <v>2218473</v>
      </c>
      <c r="B783">
        <v>1</v>
      </c>
      <c r="C783" t="s">
        <v>80</v>
      </c>
      <c r="D783" t="s">
        <v>104</v>
      </c>
      <c r="E783" t="s">
        <v>156</v>
      </c>
      <c r="F783" t="s">
        <v>2515</v>
      </c>
      <c r="G783" t="s">
        <v>161</v>
      </c>
      <c r="H783" t="s">
        <v>135</v>
      </c>
      <c r="I783" t="s">
        <v>136</v>
      </c>
      <c r="J783" t="s">
        <v>137</v>
      </c>
      <c r="K783" t="s">
        <v>138</v>
      </c>
      <c r="L783" t="s">
        <v>2516</v>
      </c>
      <c r="M783" t="s">
        <v>2517</v>
      </c>
      <c r="N783">
        <v>2.043055555</v>
      </c>
      <c r="O783">
        <v>0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1.288206882822734</v>
      </c>
      <c r="AA783">
        <v>0</v>
      </c>
      <c r="AB783">
        <v>0</v>
      </c>
      <c r="AC783">
        <v>0</v>
      </c>
      <c r="AD783">
        <v>0</v>
      </c>
      <c r="AE783">
        <v>1.288206882822734</v>
      </c>
    </row>
    <row r="784" spans="1:31" x14ac:dyDescent="0.25">
      <c r="A784">
        <v>2219801</v>
      </c>
      <c r="B784">
        <v>1</v>
      </c>
      <c r="C784" t="s">
        <v>81</v>
      </c>
      <c r="D784" t="s">
        <v>113</v>
      </c>
      <c r="E784" t="s">
        <v>156</v>
      </c>
      <c r="F784" t="s">
        <v>2518</v>
      </c>
      <c r="G784" t="s">
        <v>161</v>
      </c>
      <c r="H784" t="s">
        <v>135</v>
      </c>
      <c r="I784" t="s">
        <v>136</v>
      </c>
      <c r="J784" t="s">
        <v>137</v>
      </c>
      <c r="K784" t="s">
        <v>138</v>
      </c>
      <c r="L784" t="s">
        <v>2519</v>
      </c>
      <c r="M784" t="s">
        <v>2520</v>
      </c>
      <c r="N784">
        <v>3.483055555</v>
      </c>
      <c r="O784">
        <v>0</v>
      </c>
      <c r="P784">
        <v>1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1.15187386904045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1.15187386904045</v>
      </c>
    </row>
    <row r="785" spans="1:31" x14ac:dyDescent="0.25">
      <c r="A785">
        <v>2227278</v>
      </c>
      <c r="B785">
        <v>1</v>
      </c>
      <c r="C785" t="s">
        <v>81</v>
      </c>
      <c r="D785" t="s">
        <v>112</v>
      </c>
      <c r="E785" t="s">
        <v>225</v>
      </c>
      <c r="F785" t="s">
        <v>2521</v>
      </c>
      <c r="G785" t="s">
        <v>213</v>
      </c>
      <c r="H785" t="s">
        <v>135</v>
      </c>
      <c r="I785" t="s">
        <v>136</v>
      </c>
      <c r="J785" t="s">
        <v>137</v>
      </c>
      <c r="K785" t="s">
        <v>138</v>
      </c>
      <c r="L785" t="s">
        <v>2522</v>
      </c>
      <c r="M785" t="s">
        <v>2523</v>
      </c>
      <c r="N785">
        <v>2.0011111110000002</v>
      </c>
      <c r="O785">
        <v>0</v>
      </c>
      <c r="P785">
        <v>119</v>
      </c>
      <c r="Q785">
        <v>0</v>
      </c>
      <c r="R785">
        <v>0</v>
      </c>
      <c r="S785">
        <v>0</v>
      </c>
      <c r="T785">
        <v>7</v>
      </c>
      <c r="U785">
        <v>0</v>
      </c>
      <c r="V785">
        <v>0</v>
      </c>
      <c r="W785">
        <v>0</v>
      </c>
      <c r="X785">
        <v>56.871474000463316</v>
      </c>
      <c r="Y785">
        <v>0</v>
      </c>
      <c r="Z785">
        <v>0</v>
      </c>
      <c r="AA785">
        <v>0</v>
      </c>
      <c r="AB785">
        <v>5.8934810595130322</v>
      </c>
      <c r="AC785">
        <v>0</v>
      </c>
      <c r="AD785">
        <v>0</v>
      </c>
      <c r="AE785">
        <v>62.764955059976344</v>
      </c>
    </row>
    <row r="786" spans="1:31" x14ac:dyDescent="0.25">
      <c r="A786">
        <v>2218573</v>
      </c>
      <c r="B786">
        <v>1</v>
      </c>
      <c r="C786" t="s">
        <v>80</v>
      </c>
      <c r="D786" t="s">
        <v>96</v>
      </c>
      <c r="E786" t="s">
        <v>151</v>
      </c>
      <c r="F786" t="s">
        <v>2524</v>
      </c>
      <c r="G786" t="s">
        <v>238</v>
      </c>
      <c r="H786" t="s">
        <v>135</v>
      </c>
      <c r="I786" t="s">
        <v>136</v>
      </c>
      <c r="J786" t="s">
        <v>137</v>
      </c>
      <c r="K786" t="s">
        <v>138</v>
      </c>
      <c r="L786" t="s">
        <v>2525</v>
      </c>
      <c r="M786" t="s">
        <v>2526</v>
      </c>
      <c r="N786">
        <v>3.6372222220000001</v>
      </c>
      <c r="O786">
        <v>0</v>
      </c>
      <c r="P786">
        <v>17</v>
      </c>
      <c r="Q786">
        <v>0</v>
      </c>
      <c r="R786">
        <v>0</v>
      </c>
      <c r="S786">
        <v>0</v>
      </c>
      <c r="T786">
        <v>9</v>
      </c>
      <c r="U786">
        <v>0</v>
      </c>
      <c r="V786">
        <v>0</v>
      </c>
      <c r="W786">
        <v>0</v>
      </c>
      <c r="X786">
        <v>23.903551227228014</v>
      </c>
      <c r="Y786">
        <v>0</v>
      </c>
      <c r="Z786">
        <v>0</v>
      </c>
      <c r="AA786">
        <v>0</v>
      </c>
      <c r="AB786">
        <v>17.787508560951473</v>
      </c>
      <c r="AC786">
        <v>0</v>
      </c>
      <c r="AD786">
        <v>0</v>
      </c>
      <c r="AE786">
        <v>41.691059788179487</v>
      </c>
    </row>
    <row r="787" spans="1:31" x14ac:dyDescent="0.25">
      <c r="A787">
        <v>2228483</v>
      </c>
      <c r="B787">
        <v>1</v>
      </c>
      <c r="C787" t="s">
        <v>80</v>
      </c>
      <c r="D787" t="s">
        <v>110</v>
      </c>
      <c r="E787" t="s">
        <v>156</v>
      </c>
      <c r="F787" t="s">
        <v>2527</v>
      </c>
      <c r="G787" t="s">
        <v>161</v>
      </c>
      <c r="H787" t="s">
        <v>135</v>
      </c>
      <c r="I787" t="s">
        <v>136</v>
      </c>
      <c r="J787" t="s">
        <v>137</v>
      </c>
      <c r="K787" t="s">
        <v>138</v>
      </c>
      <c r="L787" t="s">
        <v>2528</v>
      </c>
      <c r="M787" t="s">
        <v>2529</v>
      </c>
      <c r="N787">
        <v>0.56388888800000003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2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0.25619349241614753</v>
      </c>
      <c r="AC787">
        <v>0</v>
      </c>
      <c r="AD787">
        <v>0</v>
      </c>
      <c r="AE787">
        <v>0.25619349241614753</v>
      </c>
    </row>
    <row r="788" spans="1:31" x14ac:dyDescent="0.25">
      <c r="A788">
        <v>2228606</v>
      </c>
      <c r="B788">
        <v>1</v>
      </c>
      <c r="C788" t="s">
        <v>81</v>
      </c>
      <c r="D788" t="s">
        <v>118</v>
      </c>
      <c r="E788" t="s">
        <v>141</v>
      </c>
      <c r="F788" t="s">
        <v>2530</v>
      </c>
      <c r="G788" t="s">
        <v>143</v>
      </c>
      <c r="H788" t="s">
        <v>144</v>
      </c>
      <c r="I788" t="s">
        <v>136</v>
      </c>
      <c r="J788" t="s">
        <v>137</v>
      </c>
      <c r="K788" t="s">
        <v>138</v>
      </c>
      <c r="L788" t="s">
        <v>2531</v>
      </c>
      <c r="M788" t="s">
        <v>2532</v>
      </c>
      <c r="N788">
        <v>0.962777777</v>
      </c>
      <c r="O788">
        <v>0</v>
      </c>
      <c r="P788">
        <v>1612</v>
      </c>
      <c r="Q788">
        <v>0</v>
      </c>
      <c r="R788">
        <v>64</v>
      </c>
      <c r="S788">
        <v>0</v>
      </c>
      <c r="T788">
        <v>245</v>
      </c>
      <c r="U788">
        <v>0</v>
      </c>
      <c r="V788">
        <v>1</v>
      </c>
      <c r="W788">
        <v>0</v>
      </c>
      <c r="X788">
        <v>303.91070639247272</v>
      </c>
      <c r="Y788">
        <v>0</v>
      </c>
      <c r="Z788">
        <v>14.969746347421783</v>
      </c>
      <c r="AA788">
        <v>0</v>
      </c>
      <c r="AB788">
        <v>75.033490604505644</v>
      </c>
      <c r="AC788">
        <v>0</v>
      </c>
      <c r="AD788">
        <v>7.1133748624764248</v>
      </c>
      <c r="AE788">
        <v>401.02731820687654</v>
      </c>
    </row>
    <row r="789" spans="1:31" x14ac:dyDescent="0.25">
      <c r="A789">
        <v>2218450</v>
      </c>
      <c r="B789">
        <v>1</v>
      </c>
      <c r="C789" t="s">
        <v>81</v>
      </c>
      <c r="D789" t="s">
        <v>118</v>
      </c>
      <c r="E789" t="s">
        <v>151</v>
      </c>
      <c r="F789" t="s">
        <v>2533</v>
      </c>
      <c r="G789" t="s">
        <v>213</v>
      </c>
      <c r="H789" t="s">
        <v>135</v>
      </c>
      <c r="I789" t="s">
        <v>136</v>
      </c>
      <c r="J789" t="s">
        <v>137</v>
      </c>
      <c r="K789" t="s">
        <v>138</v>
      </c>
      <c r="L789" t="s">
        <v>2534</v>
      </c>
      <c r="M789" t="s">
        <v>2535</v>
      </c>
      <c r="N789">
        <v>1.9327777770000001</v>
      </c>
      <c r="O789">
        <v>0</v>
      </c>
      <c r="P789">
        <v>3</v>
      </c>
      <c r="Q789">
        <v>0</v>
      </c>
      <c r="R789">
        <v>0</v>
      </c>
      <c r="S789">
        <v>0</v>
      </c>
      <c r="T789">
        <v>1</v>
      </c>
      <c r="U789">
        <v>0</v>
      </c>
      <c r="V789">
        <v>0</v>
      </c>
      <c r="W789">
        <v>0</v>
      </c>
      <c r="X789">
        <v>0.73235996111377122</v>
      </c>
      <c r="Y789">
        <v>0</v>
      </c>
      <c r="Z789">
        <v>0</v>
      </c>
      <c r="AA789">
        <v>0</v>
      </c>
      <c r="AB789">
        <v>2.7769487531933623</v>
      </c>
      <c r="AC789">
        <v>0</v>
      </c>
      <c r="AD789">
        <v>0</v>
      </c>
      <c r="AE789">
        <v>3.5093087143071333</v>
      </c>
    </row>
    <row r="790" spans="1:31" x14ac:dyDescent="0.25">
      <c r="A790">
        <v>2216040</v>
      </c>
      <c r="B790">
        <v>1</v>
      </c>
      <c r="C790" t="s">
        <v>80</v>
      </c>
      <c r="D790" t="s">
        <v>82</v>
      </c>
      <c r="E790" t="s">
        <v>141</v>
      </c>
      <c r="F790" t="s">
        <v>2536</v>
      </c>
      <c r="G790" t="s">
        <v>143</v>
      </c>
      <c r="H790" t="s">
        <v>144</v>
      </c>
      <c r="I790" t="s">
        <v>136</v>
      </c>
      <c r="J790" t="s">
        <v>137</v>
      </c>
      <c r="K790" t="s">
        <v>138</v>
      </c>
      <c r="L790" t="s">
        <v>2537</v>
      </c>
      <c r="M790" t="s">
        <v>2538</v>
      </c>
      <c r="N790">
        <v>0.71250000000000002</v>
      </c>
      <c r="O790">
        <v>0</v>
      </c>
      <c r="P790">
        <v>1250</v>
      </c>
      <c r="Q790">
        <v>0</v>
      </c>
      <c r="R790">
        <v>1</v>
      </c>
      <c r="S790">
        <v>0</v>
      </c>
      <c r="T790">
        <v>69</v>
      </c>
      <c r="U790">
        <v>0</v>
      </c>
      <c r="V790">
        <v>0</v>
      </c>
      <c r="W790">
        <v>0</v>
      </c>
      <c r="X790">
        <v>399.40094653369732</v>
      </c>
      <c r="Y790">
        <v>0</v>
      </c>
      <c r="Z790">
        <v>2.0370666234375001E-3</v>
      </c>
      <c r="AA790">
        <v>0</v>
      </c>
      <c r="AB790">
        <v>23.018572826167798</v>
      </c>
      <c r="AC790">
        <v>0</v>
      </c>
      <c r="AD790">
        <v>0</v>
      </c>
      <c r="AE790">
        <v>422.42155642648856</v>
      </c>
    </row>
    <row r="791" spans="1:31" x14ac:dyDescent="0.25">
      <c r="A791">
        <v>2217122</v>
      </c>
      <c r="B791">
        <v>1</v>
      </c>
      <c r="C791" t="s">
        <v>80</v>
      </c>
      <c r="D791" t="s">
        <v>104</v>
      </c>
      <c r="E791" t="s">
        <v>156</v>
      </c>
      <c r="F791" t="s">
        <v>2539</v>
      </c>
      <c r="G791" t="s">
        <v>161</v>
      </c>
      <c r="H791" t="s">
        <v>135</v>
      </c>
      <c r="I791" t="s">
        <v>136</v>
      </c>
      <c r="J791" t="s">
        <v>137</v>
      </c>
      <c r="K791" t="s">
        <v>138</v>
      </c>
      <c r="L791" t="s">
        <v>2540</v>
      </c>
      <c r="M791" t="s">
        <v>2541</v>
      </c>
      <c r="N791">
        <v>2.0611111110000002</v>
      </c>
      <c r="O791">
        <v>0</v>
      </c>
      <c r="P791">
        <v>1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1.0194639574355406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1.0194639574355406</v>
      </c>
    </row>
    <row r="792" spans="1:31" x14ac:dyDescent="0.25">
      <c r="A792">
        <v>2217368</v>
      </c>
      <c r="B792">
        <v>1</v>
      </c>
      <c r="C792" t="s">
        <v>81</v>
      </c>
      <c r="D792" t="s">
        <v>128</v>
      </c>
      <c r="E792" t="s">
        <v>151</v>
      </c>
      <c r="F792" t="s">
        <v>2542</v>
      </c>
      <c r="G792" t="s">
        <v>238</v>
      </c>
      <c r="H792" t="s">
        <v>135</v>
      </c>
      <c r="I792" t="s">
        <v>136</v>
      </c>
      <c r="J792" t="s">
        <v>137</v>
      </c>
      <c r="K792" t="s">
        <v>138</v>
      </c>
      <c r="L792" t="s">
        <v>2543</v>
      </c>
      <c r="M792" t="s">
        <v>2544</v>
      </c>
      <c r="N792">
        <v>4.4733333330000002</v>
      </c>
      <c r="O792">
        <v>0</v>
      </c>
      <c r="P792">
        <v>12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11.81542819768708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11.81542819768708</v>
      </c>
    </row>
    <row r="793" spans="1:31" x14ac:dyDescent="0.25">
      <c r="A793">
        <v>2216930</v>
      </c>
      <c r="B793">
        <v>1</v>
      </c>
      <c r="C793" t="s">
        <v>81</v>
      </c>
      <c r="D793" t="s">
        <v>113</v>
      </c>
      <c r="E793" t="s">
        <v>147</v>
      </c>
      <c r="F793" t="s">
        <v>2545</v>
      </c>
      <c r="G793" t="s">
        <v>1495</v>
      </c>
      <c r="H793" t="s">
        <v>144</v>
      </c>
      <c r="I793" t="s">
        <v>136</v>
      </c>
      <c r="J793" t="s">
        <v>137</v>
      </c>
      <c r="K793" t="s">
        <v>138</v>
      </c>
      <c r="L793" t="s">
        <v>2546</v>
      </c>
      <c r="M793" t="s">
        <v>2547</v>
      </c>
      <c r="N793">
        <v>1.0249999999999999</v>
      </c>
      <c r="O793">
        <v>0</v>
      </c>
      <c r="P793">
        <v>241</v>
      </c>
      <c r="Q793">
        <v>59</v>
      </c>
      <c r="R793">
        <v>171</v>
      </c>
      <c r="S793">
        <v>3</v>
      </c>
      <c r="T793">
        <v>14</v>
      </c>
      <c r="U793">
        <v>0</v>
      </c>
      <c r="V793">
        <v>0</v>
      </c>
      <c r="W793">
        <v>0</v>
      </c>
      <c r="X793">
        <v>61.822175195392944</v>
      </c>
      <c r="Y793">
        <v>64.821745198936611</v>
      </c>
      <c r="Z793">
        <v>81.56056382956028</v>
      </c>
      <c r="AA793">
        <v>4.9691793468798249</v>
      </c>
      <c r="AB793">
        <v>14.432786831832251</v>
      </c>
      <c r="AC793">
        <v>0</v>
      </c>
      <c r="AD793">
        <v>0</v>
      </c>
      <c r="AE793">
        <v>227.60645040260192</v>
      </c>
    </row>
    <row r="794" spans="1:31" x14ac:dyDescent="0.25">
      <c r="A794">
        <v>2222515</v>
      </c>
      <c r="B794">
        <v>1</v>
      </c>
      <c r="C794" t="s">
        <v>81</v>
      </c>
      <c r="D794" t="s">
        <v>117</v>
      </c>
      <c r="E794" t="s">
        <v>156</v>
      </c>
      <c r="F794" t="s">
        <v>2548</v>
      </c>
      <c r="G794" t="s">
        <v>161</v>
      </c>
      <c r="H794" t="s">
        <v>135</v>
      </c>
      <c r="I794" t="s">
        <v>136</v>
      </c>
      <c r="J794" t="s">
        <v>137</v>
      </c>
      <c r="K794" t="s">
        <v>138</v>
      </c>
      <c r="L794" t="s">
        <v>2549</v>
      </c>
      <c r="M794" t="s">
        <v>2550</v>
      </c>
      <c r="N794">
        <v>1.414722222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1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2.6498635728437079</v>
      </c>
      <c r="AC794">
        <v>0</v>
      </c>
      <c r="AD794">
        <v>0</v>
      </c>
      <c r="AE794">
        <v>2.6498635728437079</v>
      </c>
    </row>
    <row r="795" spans="1:31" x14ac:dyDescent="0.25">
      <c r="A795">
        <v>2220357</v>
      </c>
      <c r="B795">
        <v>1</v>
      </c>
      <c r="C795" t="s">
        <v>80</v>
      </c>
      <c r="D795" t="s">
        <v>96</v>
      </c>
      <c r="E795" t="s">
        <v>156</v>
      </c>
      <c r="F795" t="s">
        <v>2551</v>
      </c>
      <c r="G795" t="s">
        <v>161</v>
      </c>
      <c r="H795" t="s">
        <v>135</v>
      </c>
      <c r="I795" t="s">
        <v>136</v>
      </c>
      <c r="J795" t="s">
        <v>137</v>
      </c>
      <c r="K795" t="s">
        <v>138</v>
      </c>
      <c r="L795" t="s">
        <v>2552</v>
      </c>
      <c r="M795" t="s">
        <v>2553</v>
      </c>
      <c r="N795">
        <v>1.4416666659999999</v>
      </c>
      <c r="O795">
        <v>0</v>
      </c>
      <c r="P795">
        <v>0</v>
      </c>
      <c r="Q795">
        <v>0</v>
      </c>
      <c r="R795">
        <v>1</v>
      </c>
      <c r="S795">
        <v>0</v>
      </c>
      <c r="T795">
        <v>1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1.6355216251869551</v>
      </c>
      <c r="AA795">
        <v>0</v>
      </c>
      <c r="AB795">
        <v>2.2314196150583494</v>
      </c>
      <c r="AC795">
        <v>0</v>
      </c>
      <c r="AD795">
        <v>0</v>
      </c>
      <c r="AE795">
        <v>3.8669412402453043</v>
      </c>
    </row>
    <row r="796" spans="1:31" x14ac:dyDescent="0.25">
      <c r="A796">
        <v>2218791</v>
      </c>
      <c r="B796">
        <v>1</v>
      </c>
      <c r="C796" t="s">
        <v>80</v>
      </c>
      <c r="D796" t="s">
        <v>110</v>
      </c>
      <c r="E796" t="s">
        <v>151</v>
      </c>
      <c r="F796" t="s">
        <v>2554</v>
      </c>
      <c r="G796" t="s">
        <v>213</v>
      </c>
      <c r="H796" t="s">
        <v>135</v>
      </c>
      <c r="I796" t="s">
        <v>136</v>
      </c>
      <c r="J796" t="s">
        <v>137</v>
      </c>
      <c r="K796" t="s">
        <v>138</v>
      </c>
      <c r="L796" t="s">
        <v>2555</v>
      </c>
      <c r="M796" t="s">
        <v>2556</v>
      </c>
      <c r="N796">
        <v>2.2855555550000002</v>
      </c>
      <c r="O796">
        <v>0</v>
      </c>
      <c r="P796">
        <v>2</v>
      </c>
      <c r="Q796">
        <v>0</v>
      </c>
      <c r="R796">
        <v>0</v>
      </c>
      <c r="S796">
        <v>0</v>
      </c>
      <c r="T796">
        <v>1</v>
      </c>
      <c r="U796">
        <v>0</v>
      </c>
      <c r="V796">
        <v>0</v>
      </c>
      <c r="W796">
        <v>0</v>
      </c>
      <c r="X796">
        <v>2.9454776502968931</v>
      </c>
      <c r="Y796">
        <v>0</v>
      </c>
      <c r="Z796">
        <v>0</v>
      </c>
      <c r="AA796">
        <v>0</v>
      </c>
      <c r="AB796">
        <v>4.4245837147644664</v>
      </c>
      <c r="AC796">
        <v>0</v>
      </c>
      <c r="AD796">
        <v>0</v>
      </c>
      <c r="AE796">
        <v>7.3700613650613596</v>
      </c>
    </row>
    <row r="797" spans="1:31" x14ac:dyDescent="0.25">
      <c r="A797">
        <v>2214463</v>
      </c>
      <c r="B797">
        <v>1</v>
      </c>
      <c r="C797" t="s">
        <v>81</v>
      </c>
      <c r="D797" t="s">
        <v>128</v>
      </c>
      <c r="E797" t="s">
        <v>156</v>
      </c>
      <c r="F797" t="s">
        <v>2557</v>
      </c>
      <c r="G797" t="s">
        <v>161</v>
      </c>
      <c r="H797" t="s">
        <v>135</v>
      </c>
      <c r="I797" t="s">
        <v>136</v>
      </c>
      <c r="J797" t="s">
        <v>137</v>
      </c>
      <c r="K797" t="s">
        <v>138</v>
      </c>
      <c r="L797" t="s">
        <v>2558</v>
      </c>
      <c r="M797" t="s">
        <v>2559</v>
      </c>
      <c r="N797">
        <v>9.1347222220000006</v>
      </c>
      <c r="O797">
        <v>0</v>
      </c>
      <c r="P797">
        <v>1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0.98231534573992896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0.98231534573992896</v>
      </c>
    </row>
    <row r="798" spans="1:31" x14ac:dyDescent="0.25">
      <c r="A798">
        <v>2218983</v>
      </c>
      <c r="B798">
        <v>1</v>
      </c>
      <c r="C798" t="s">
        <v>80</v>
      </c>
      <c r="D798" t="s">
        <v>88</v>
      </c>
      <c r="E798" t="s">
        <v>151</v>
      </c>
      <c r="F798" t="s">
        <v>2560</v>
      </c>
      <c r="G798" t="s">
        <v>405</v>
      </c>
      <c r="H798" t="s">
        <v>135</v>
      </c>
      <c r="I798" t="s">
        <v>136</v>
      </c>
      <c r="J798" t="s">
        <v>137</v>
      </c>
      <c r="K798" t="s">
        <v>234</v>
      </c>
      <c r="L798" t="s">
        <v>2561</v>
      </c>
      <c r="M798" t="s">
        <v>2562</v>
      </c>
      <c r="N798">
        <v>0.37156388800000001</v>
      </c>
      <c r="O798">
        <v>0</v>
      </c>
      <c r="P798">
        <v>6</v>
      </c>
      <c r="Q798">
        <v>0</v>
      </c>
      <c r="R798">
        <v>0</v>
      </c>
      <c r="S798">
        <v>0</v>
      </c>
      <c r="T798">
        <v>2</v>
      </c>
      <c r="U798">
        <v>0</v>
      </c>
      <c r="V798">
        <v>0</v>
      </c>
      <c r="W798">
        <v>0</v>
      </c>
      <c r="X798">
        <v>0.69114475435574163</v>
      </c>
      <c r="Y798">
        <v>0</v>
      </c>
      <c r="Z798">
        <v>0</v>
      </c>
      <c r="AA798">
        <v>0</v>
      </c>
      <c r="AB798">
        <v>0.70012444020724995</v>
      </c>
      <c r="AC798">
        <v>0</v>
      </c>
      <c r="AD798">
        <v>0</v>
      </c>
      <c r="AE798">
        <v>1.3912691945629916</v>
      </c>
    </row>
    <row r="799" spans="1:31" x14ac:dyDescent="0.25">
      <c r="A799">
        <v>2226806</v>
      </c>
      <c r="B799">
        <v>1</v>
      </c>
      <c r="C799" t="s">
        <v>80</v>
      </c>
      <c r="D799" t="s">
        <v>96</v>
      </c>
      <c r="E799" t="s">
        <v>156</v>
      </c>
      <c r="F799" t="s">
        <v>2563</v>
      </c>
      <c r="G799" t="s">
        <v>172</v>
      </c>
      <c r="H799" t="s">
        <v>135</v>
      </c>
      <c r="I799" t="s">
        <v>136</v>
      </c>
      <c r="J799" t="s">
        <v>137</v>
      </c>
      <c r="K799" t="s">
        <v>138</v>
      </c>
      <c r="L799" t="s">
        <v>2564</v>
      </c>
      <c r="M799" t="s">
        <v>2565</v>
      </c>
      <c r="N799">
        <v>7.0180555550000001</v>
      </c>
      <c r="O799">
        <v>0</v>
      </c>
      <c r="P799">
        <v>1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0.34557763590381663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0.34557763590381663</v>
      </c>
    </row>
    <row r="800" spans="1:31" x14ac:dyDescent="0.25">
      <c r="A800">
        <v>2217901</v>
      </c>
      <c r="B800">
        <v>1</v>
      </c>
      <c r="C800" t="s">
        <v>80</v>
      </c>
      <c r="D800" t="s">
        <v>88</v>
      </c>
      <c r="E800" t="s">
        <v>225</v>
      </c>
      <c r="F800" t="s">
        <v>361</v>
      </c>
      <c r="G800" t="s">
        <v>213</v>
      </c>
      <c r="H800" t="s">
        <v>135</v>
      </c>
      <c r="I800" t="s">
        <v>136</v>
      </c>
      <c r="J800" t="s">
        <v>137</v>
      </c>
      <c r="K800" t="s">
        <v>138</v>
      </c>
      <c r="L800" t="s">
        <v>2566</v>
      </c>
      <c r="M800" t="s">
        <v>2567</v>
      </c>
      <c r="N800">
        <v>1.8705555549999999</v>
      </c>
      <c r="O800">
        <v>0</v>
      </c>
      <c r="P800">
        <v>39</v>
      </c>
      <c r="Q800">
        <v>0</v>
      </c>
      <c r="R800">
        <v>0</v>
      </c>
      <c r="S800">
        <v>0</v>
      </c>
      <c r="T800">
        <v>1</v>
      </c>
      <c r="U800">
        <v>0</v>
      </c>
      <c r="V800">
        <v>0</v>
      </c>
      <c r="W800">
        <v>0</v>
      </c>
      <c r="X800">
        <v>21.247936277873741</v>
      </c>
      <c r="Y800">
        <v>0</v>
      </c>
      <c r="Z800">
        <v>0</v>
      </c>
      <c r="AA800">
        <v>0</v>
      </c>
      <c r="AB800">
        <v>0.98215374179532444</v>
      </c>
      <c r="AC800">
        <v>0</v>
      </c>
      <c r="AD800">
        <v>0</v>
      </c>
      <c r="AE800">
        <v>22.230090019669067</v>
      </c>
    </row>
    <row r="801" spans="1:31" x14ac:dyDescent="0.25">
      <c r="A801">
        <v>2227198</v>
      </c>
      <c r="B801">
        <v>1</v>
      </c>
      <c r="C801" t="s">
        <v>80</v>
      </c>
      <c r="D801" t="s">
        <v>88</v>
      </c>
      <c r="E801" t="s">
        <v>225</v>
      </c>
      <c r="F801" t="s">
        <v>1013</v>
      </c>
      <c r="G801" t="s">
        <v>345</v>
      </c>
      <c r="H801" t="s">
        <v>135</v>
      </c>
      <c r="I801" t="s">
        <v>136</v>
      </c>
      <c r="J801" t="s">
        <v>137</v>
      </c>
      <c r="K801" t="s">
        <v>138</v>
      </c>
      <c r="L801" t="s">
        <v>2568</v>
      </c>
      <c r="M801" t="s">
        <v>2569</v>
      </c>
      <c r="N801">
        <v>8.8519444440000008</v>
      </c>
      <c r="O801">
        <v>0</v>
      </c>
      <c r="P801">
        <v>19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51.524183697288137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51.524183697288137</v>
      </c>
    </row>
    <row r="802" spans="1:31" x14ac:dyDescent="0.25">
      <c r="A802">
        <v>2216919</v>
      </c>
      <c r="B802">
        <v>1</v>
      </c>
      <c r="C802" t="s">
        <v>80</v>
      </c>
      <c r="D802" t="s">
        <v>110</v>
      </c>
      <c r="E802" t="s">
        <v>156</v>
      </c>
      <c r="F802" t="s">
        <v>2570</v>
      </c>
      <c r="G802" t="s">
        <v>165</v>
      </c>
      <c r="H802" t="s">
        <v>135</v>
      </c>
      <c r="I802" t="s">
        <v>136</v>
      </c>
      <c r="J802" t="s">
        <v>137</v>
      </c>
      <c r="K802" t="s">
        <v>138</v>
      </c>
      <c r="L802" t="s">
        <v>2571</v>
      </c>
      <c r="M802" t="s">
        <v>2572</v>
      </c>
      <c r="N802">
        <v>1.3286111110000001</v>
      </c>
      <c r="O802">
        <v>0</v>
      </c>
      <c r="P802">
        <v>4</v>
      </c>
      <c r="Q802">
        <v>0</v>
      </c>
      <c r="R802">
        <v>0</v>
      </c>
      <c r="S802">
        <v>0</v>
      </c>
      <c r="T802">
        <v>1</v>
      </c>
      <c r="U802">
        <v>0</v>
      </c>
      <c r="V802">
        <v>0</v>
      </c>
      <c r="W802">
        <v>0</v>
      </c>
      <c r="X802">
        <v>0.81065035382318462</v>
      </c>
      <c r="Y802">
        <v>0</v>
      </c>
      <c r="Z802">
        <v>0</v>
      </c>
      <c r="AA802">
        <v>0</v>
      </c>
      <c r="AB802">
        <v>0.6238160058625154</v>
      </c>
      <c r="AC802">
        <v>0</v>
      </c>
      <c r="AD802">
        <v>0</v>
      </c>
      <c r="AE802">
        <v>1.4344663596856999</v>
      </c>
    </row>
    <row r="803" spans="1:31" x14ac:dyDescent="0.25">
      <c r="A803">
        <v>2223497</v>
      </c>
      <c r="B803">
        <v>1</v>
      </c>
      <c r="C803" t="s">
        <v>80</v>
      </c>
      <c r="D803" t="s">
        <v>82</v>
      </c>
      <c r="E803" t="s">
        <v>132</v>
      </c>
      <c r="F803" t="s">
        <v>2573</v>
      </c>
      <c r="G803" t="s">
        <v>176</v>
      </c>
      <c r="H803" t="s">
        <v>135</v>
      </c>
      <c r="I803" t="s">
        <v>136</v>
      </c>
      <c r="J803" t="s">
        <v>137</v>
      </c>
      <c r="K803" t="s">
        <v>138</v>
      </c>
      <c r="L803" t="s">
        <v>2574</v>
      </c>
      <c r="M803" t="s">
        <v>2575</v>
      </c>
      <c r="N803">
        <v>2.744444444</v>
      </c>
      <c r="O803">
        <v>0</v>
      </c>
      <c r="P803">
        <v>302</v>
      </c>
      <c r="Q803">
        <v>0</v>
      </c>
      <c r="R803">
        <v>0</v>
      </c>
      <c r="S803">
        <v>0</v>
      </c>
      <c r="T803">
        <v>20</v>
      </c>
      <c r="U803">
        <v>0</v>
      </c>
      <c r="V803">
        <v>0</v>
      </c>
      <c r="W803">
        <v>0</v>
      </c>
      <c r="X803">
        <v>299.98656663485076</v>
      </c>
      <c r="Y803">
        <v>0</v>
      </c>
      <c r="Z803">
        <v>0</v>
      </c>
      <c r="AA803">
        <v>0</v>
      </c>
      <c r="AB803">
        <v>11.419368352026874</v>
      </c>
      <c r="AC803">
        <v>0</v>
      </c>
      <c r="AD803">
        <v>0</v>
      </c>
      <c r="AE803">
        <v>311.40593498687764</v>
      </c>
    </row>
    <row r="804" spans="1:31" x14ac:dyDescent="0.25">
      <c r="A804">
        <v>2220165</v>
      </c>
      <c r="B804">
        <v>1</v>
      </c>
      <c r="C804" t="s">
        <v>80</v>
      </c>
      <c r="D804" t="s">
        <v>84</v>
      </c>
      <c r="E804" t="s">
        <v>141</v>
      </c>
      <c r="F804" t="s">
        <v>2576</v>
      </c>
      <c r="G804" t="s">
        <v>1628</v>
      </c>
      <c r="H804" t="s">
        <v>144</v>
      </c>
      <c r="I804" t="s">
        <v>136</v>
      </c>
      <c r="J804" t="s">
        <v>137</v>
      </c>
      <c r="K804" t="s">
        <v>138</v>
      </c>
      <c r="L804" t="s">
        <v>2577</v>
      </c>
      <c r="M804" t="s">
        <v>2578</v>
      </c>
      <c r="N804">
        <v>1.559722222</v>
      </c>
      <c r="O804">
        <v>0</v>
      </c>
      <c r="P804">
        <v>969</v>
      </c>
      <c r="Q804">
        <v>0</v>
      </c>
      <c r="R804">
        <v>0</v>
      </c>
      <c r="S804">
        <v>0</v>
      </c>
      <c r="T804">
        <v>75</v>
      </c>
      <c r="U804">
        <v>0</v>
      </c>
      <c r="V804">
        <v>0</v>
      </c>
      <c r="W804">
        <v>0</v>
      </c>
      <c r="X804">
        <v>448.24301575636616</v>
      </c>
      <c r="Y804">
        <v>0</v>
      </c>
      <c r="Z804">
        <v>0</v>
      </c>
      <c r="AA804">
        <v>0</v>
      </c>
      <c r="AB804">
        <v>60.43088258707521</v>
      </c>
      <c r="AC804">
        <v>0</v>
      </c>
      <c r="AD804">
        <v>0</v>
      </c>
      <c r="AE804">
        <v>508.67389834344135</v>
      </c>
    </row>
    <row r="805" spans="1:31" x14ac:dyDescent="0.25">
      <c r="A805">
        <v>2228280</v>
      </c>
      <c r="B805">
        <v>1</v>
      </c>
      <c r="C805" t="s">
        <v>81</v>
      </c>
      <c r="D805" t="s">
        <v>120</v>
      </c>
      <c r="E805" t="s">
        <v>198</v>
      </c>
      <c r="F805" t="s">
        <v>2579</v>
      </c>
      <c r="G805" t="s">
        <v>143</v>
      </c>
      <c r="H805" t="s">
        <v>144</v>
      </c>
      <c r="I805" t="s">
        <v>136</v>
      </c>
      <c r="J805" t="s">
        <v>137</v>
      </c>
      <c r="K805" t="s">
        <v>138</v>
      </c>
      <c r="L805" t="s">
        <v>2580</v>
      </c>
      <c r="M805" t="s">
        <v>2581</v>
      </c>
      <c r="N805">
        <v>2.0186111109999998</v>
      </c>
      <c r="O805">
        <v>0</v>
      </c>
      <c r="P805">
        <v>306</v>
      </c>
      <c r="Q805">
        <v>4</v>
      </c>
      <c r="R805">
        <v>26</v>
      </c>
      <c r="S805">
        <v>1</v>
      </c>
      <c r="T805">
        <v>30</v>
      </c>
      <c r="U805">
        <v>0</v>
      </c>
      <c r="V805">
        <v>0</v>
      </c>
      <c r="W805">
        <v>0</v>
      </c>
      <c r="X805">
        <v>134.80194792374488</v>
      </c>
      <c r="Y805">
        <v>7.0344580750833439</v>
      </c>
      <c r="Z805">
        <v>83.34426268851692</v>
      </c>
      <c r="AA805">
        <v>0</v>
      </c>
      <c r="AB805">
        <v>26.501690446288819</v>
      </c>
      <c r="AC805">
        <v>0</v>
      </c>
      <c r="AD805">
        <v>0</v>
      </c>
      <c r="AE805">
        <v>251.68235913363395</v>
      </c>
    </row>
    <row r="806" spans="1:31" x14ac:dyDescent="0.25">
      <c r="A806">
        <v>2213218</v>
      </c>
      <c r="B806">
        <v>1</v>
      </c>
      <c r="C806" t="s">
        <v>80</v>
      </c>
      <c r="D806" t="s">
        <v>92</v>
      </c>
      <c r="E806" t="s">
        <v>156</v>
      </c>
      <c r="F806" t="s">
        <v>2582</v>
      </c>
      <c r="G806" t="s">
        <v>172</v>
      </c>
      <c r="H806" t="s">
        <v>135</v>
      </c>
      <c r="I806" t="s">
        <v>136</v>
      </c>
      <c r="J806" t="s">
        <v>137</v>
      </c>
      <c r="K806" t="s">
        <v>138</v>
      </c>
      <c r="L806" t="s">
        <v>2583</v>
      </c>
      <c r="M806" t="s">
        <v>2584</v>
      </c>
      <c r="N806">
        <v>2.5961111109999999</v>
      </c>
      <c r="O806">
        <v>0</v>
      </c>
      <c r="P806">
        <v>1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2.5632468849090979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2.5632468849090979</v>
      </c>
    </row>
    <row r="807" spans="1:31" x14ac:dyDescent="0.25">
      <c r="A807">
        <v>2221433</v>
      </c>
      <c r="B807">
        <v>1</v>
      </c>
      <c r="C807" t="s">
        <v>80</v>
      </c>
      <c r="D807" t="s">
        <v>101</v>
      </c>
      <c r="E807" t="s">
        <v>141</v>
      </c>
      <c r="F807" t="s">
        <v>2585</v>
      </c>
      <c r="G807" t="s">
        <v>1628</v>
      </c>
      <c r="H807" t="s">
        <v>144</v>
      </c>
      <c r="I807" t="s">
        <v>136</v>
      </c>
      <c r="J807" t="s">
        <v>137</v>
      </c>
      <c r="K807" t="s">
        <v>138</v>
      </c>
      <c r="L807" t="s">
        <v>2586</v>
      </c>
      <c r="M807" t="s">
        <v>2587</v>
      </c>
      <c r="N807">
        <v>0.30805555499999998</v>
      </c>
      <c r="O807">
        <v>0</v>
      </c>
      <c r="P807">
        <v>286</v>
      </c>
      <c r="Q807">
        <v>0</v>
      </c>
      <c r="R807">
        <v>0</v>
      </c>
      <c r="S807">
        <v>0</v>
      </c>
      <c r="T807">
        <v>25</v>
      </c>
      <c r="U807">
        <v>0</v>
      </c>
      <c r="V807">
        <v>0</v>
      </c>
      <c r="W807">
        <v>0</v>
      </c>
      <c r="X807">
        <v>20.47077399170832</v>
      </c>
      <c r="Y807">
        <v>0</v>
      </c>
      <c r="Z807">
        <v>0</v>
      </c>
      <c r="AA807">
        <v>0</v>
      </c>
      <c r="AB807">
        <v>8.196682967297134</v>
      </c>
      <c r="AC807">
        <v>0</v>
      </c>
      <c r="AD807">
        <v>0</v>
      </c>
      <c r="AE807">
        <v>28.667456959005456</v>
      </c>
    </row>
    <row r="808" spans="1:31" x14ac:dyDescent="0.25">
      <c r="A808">
        <v>2226016</v>
      </c>
      <c r="B808">
        <v>1</v>
      </c>
      <c r="C808" t="s">
        <v>80</v>
      </c>
      <c r="D808" t="s">
        <v>85</v>
      </c>
      <c r="E808" t="s">
        <v>156</v>
      </c>
      <c r="F808" t="s">
        <v>2588</v>
      </c>
      <c r="G808" t="s">
        <v>161</v>
      </c>
      <c r="H808" t="s">
        <v>135</v>
      </c>
      <c r="I808" t="s">
        <v>136</v>
      </c>
      <c r="J808" t="s">
        <v>137</v>
      </c>
      <c r="K808" t="s">
        <v>138</v>
      </c>
      <c r="L808" t="s">
        <v>2589</v>
      </c>
      <c r="M808" t="s">
        <v>2590</v>
      </c>
      <c r="N808">
        <v>1.51</v>
      </c>
      <c r="O808">
        <v>0</v>
      </c>
      <c r="P808">
        <v>5</v>
      </c>
      <c r="Q808">
        <v>0</v>
      </c>
      <c r="R808">
        <v>0</v>
      </c>
      <c r="S808">
        <v>0</v>
      </c>
      <c r="T808">
        <v>1</v>
      </c>
      <c r="U808">
        <v>0</v>
      </c>
      <c r="V808">
        <v>0</v>
      </c>
      <c r="W808">
        <v>0</v>
      </c>
      <c r="X808">
        <v>3.493447687074918</v>
      </c>
      <c r="Y808">
        <v>0</v>
      </c>
      <c r="Z808">
        <v>0</v>
      </c>
      <c r="AA808">
        <v>0</v>
      </c>
      <c r="AB808">
        <v>1.3884347751877777E-3</v>
      </c>
      <c r="AC808">
        <v>0</v>
      </c>
      <c r="AD808">
        <v>0</v>
      </c>
      <c r="AE808">
        <v>3.4948361218501058</v>
      </c>
    </row>
    <row r="809" spans="1:31" x14ac:dyDescent="0.25">
      <c r="A809">
        <v>2219767</v>
      </c>
      <c r="B809">
        <v>1</v>
      </c>
      <c r="C809" t="s">
        <v>80</v>
      </c>
      <c r="D809" t="s">
        <v>102</v>
      </c>
      <c r="E809" t="s">
        <v>156</v>
      </c>
      <c r="F809" t="s">
        <v>2591</v>
      </c>
      <c r="G809" t="s">
        <v>161</v>
      </c>
      <c r="H809" t="s">
        <v>135</v>
      </c>
      <c r="I809" t="s">
        <v>136</v>
      </c>
      <c r="J809" t="s">
        <v>137</v>
      </c>
      <c r="K809" t="s">
        <v>138</v>
      </c>
      <c r="L809" t="s">
        <v>2592</v>
      </c>
      <c r="M809" t="s">
        <v>2593</v>
      </c>
      <c r="N809">
        <v>1.92</v>
      </c>
      <c r="O809">
        <v>0</v>
      </c>
      <c r="P809">
        <v>2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1.0749867737700001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1.0749867737700001</v>
      </c>
    </row>
    <row r="810" spans="1:31" x14ac:dyDescent="0.25">
      <c r="A810">
        <v>2225761</v>
      </c>
      <c r="B810">
        <v>1</v>
      </c>
      <c r="C810" t="s">
        <v>80</v>
      </c>
      <c r="D810" t="s">
        <v>84</v>
      </c>
      <c r="E810" t="s">
        <v>156</v>
      </c>
      <c r="F810" t="s">
        <v>2594</v>
      </c>
      <c r="G810" t="s">
        <v>161</v>
      </c>
      <c r="H810" t="s">
        <v>135</v>
      </c>
      <c r="I810" t="s">
        <v>136</v>
      </c>
      <c r="J810" t="s">
        <v>137</v>
      </c>
      <c r="K810" t="s">
        <v>138</v>
      </c>
      <c r="L810" t="s">
        <v>2595</v>
      </c>
      <c r="M810" t="s">
        <v>2596</v>
      </c>
      <c r="N810">
        <v>3.6891666660000002</v>
      </c>
      <c r="O810">
        <v>0</v>
      </c>
      <c r="P810">
        <v>3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1.9581263381042999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1.9581263381042999</v>
      </c>
    </row>
    <row r="811" spans="1:31" x14ac:dyDescent="0.25">
      <c r="A811">
        <v>2218877</v>
      </c>
      <c r="B811">
        <v>1</v>
      </c>
      <c r="C811" t="s">
        <v>81</v>
      </c>
      <c r="D811" t="s">
        <v>123</v>
      </c>
      <c r="E811" t="s">
        <v>147</v>
      </c>
      <c r="F811" t="s">
        <v>2597</v>
      </c>
      <c r="G811" t="s">
        <v>143</v>
      </c>
      <c r="H811" t="s">
        <v>144</v>
      </c>
      <c r="I811" t="s">
        <v>136</v>
      </c>
      <c r="J811" t="s">
        <v>137</v>
      </c>
      <c r="K811" t="s">
        <v>138</v>
      </c>
      <c r="L811" t="s">
        <v>2598</v>
      </c>
      <c r="M811" t="s">
        <v>2599</v>
      </c>
      <c r="N811">
        <v>0.78527777700000001</v>
      </c>
      <c r="O811">
        <v>15</v>
      </c>
      <c r="P811">
        <v>2073</v>
      </c>
      <c r="Q811">
        <v>54</v>
      </c>
      <c r="R811">
        <v>175</v>
      </c>
      <c r="S811">
        <v>28</v>
      </c>
      <c r="T811">
        <v>218</v>
      </c>
      <c r="U811">
        <v>4</v>
      </c>
      <c r="V811">
        <v>1</v>
      </c>
      <c r="W811">
        <v>2.9060140766299378</v>
      </c>
      <c r="X811">
        <v>341.86156721180095</v>
      </c>
      <c r="Y811">
        <v>32.475337761188008</v>
      </c>
      <c r="Z811">
        <v>43.629579894809716</v>
      </c>
      <c r="AA811">
        <v>114.97771837175763</v>
      </c>
      <c r="AB811">
        <v>118.32838416380918</v>
      </c>
      <c r="AC811">
        <v>60.149388780982207</v>
      </c>
      <c r="AD811">
        <v>0.27368203932216001</v>
      </c>
      <c r="AE811">
        <v>714.60167230029981</v>
      </c>
    </row>
    <row r="812" spans="1:31" x14ac:dyDescent="0.25">
      <c r="A812">
        <v>2221041</v>
      </c>
      <c r="B812">
        <v>1</v>
      </c>
      <c r="C812" t="s">
        <v>80</v>
      </c>
      <c r="D812" t="s">
        <v>88</v>
      </c>
      <c r="E812" t="s">
        <v>156</v>
      </c>
      <c r="F812" t="s">
        <v>2600</v>
      </c>
      <c r="G812" t="s">
        <v>165</v>
      </c>
      <c r="H812" t="s">
        <v>135</v>
      </c>
      <c r="I812" t="s">
        <v>136</v>
      </c>
      <c r="J812" t="s">
        <v>137</v>
      </c>
      <c r="K812" t="s">
        <v>138</v>
      </c>
      <c r="L812" t="s">
        <v>2601</v>
      </c>
      <c r="M812" t="s">
        <v>2602</v>
      </c>
      <c r="N812">
        <v>1.027222222</v>
      </c>
      <c r="O812">
        <v>0</v>
      </c>
      <c r="P812">
        <v>15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4.8804376293465861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4.8804376293465861</v>
      </c>
    </row>
    <row r="813" spans="1:31" x14ac:dyDescent="0.25">
      <c r="A813">
        <v>2228572</v>
      </c>
      <c r="B813">
        <v>1</v>
      </c>
      <c r="C813" t="s">
        <v>80</v>
      </c>
      <c r="D813" t="s">
        <v>105</v>
      </c>
      <c r="E813" t="s">
        <v>147</v>
      </c>
      <c r="F813" t="s">
        <v>2603</v>
      </c>
      <c r="G813" t="s">
        <v>233</v>
      </c>
      <c r="H813" t="s">
        <v>144</v>
      </c>
      <c r="I813" t="s">
        <v>136</v>
      </c>
      <c r="J813" t="s">
        <v>137</v>
      </c>
      <c r="K813" t="s">
        <v>234</v>
      </c>
      <c r="L813" t="s">
        <v>2604</v>
      </c>
      <c r="M813" t="s">
        <v>2605</v>
      </c>
      <c r="N813">
        <v>4.6203286109999997</v>
      </c>
      <c r="O813">
        <v>3</v>
      </c>
      <c r="P813">
        <v>327</v>
      </c>
      <c r="Q813">
        <v>12</v>
      </c>
      <c r="R813">
        <v>39</v>
      </c>
      <c r="S813">
        <v>3</v>
      </c>
      <c r="T813">
        <v>114</v>
      </c>
      <c r="U813">
        <v>1</v>
      </c>
      <c r="V813">
        <v>0</v>
      </c>
      <c r="W813">
        <v>10.788716746462429</v>
      </c>
      <c r="X813">
        <v>382.36093531020327</v>
      </c>
      <c r="Y813">
        <v>17.750219317099326</v>
      </c>
      <c r="Z813">
        <v>47.05576010126336</v>
      </c>
      <c r="AA813">
        <v>104.94551189828715</v>
      </c>
      <c r="AB813">
        <v>232.24406335693394</v>
      </c>
      <c r="AC813">
        <v>249.57846667597991</v>
      </c>
      <c r="AD813">
        <v>0</v>
      </c>
      <c r="AE813">
        <v>1044.7236734062294</v>
      </c>
    </row>
    <row r="814" spans="1:31" x14ac:dyDescent="0.25">
      <c r="A814">
        <v>2219375</v>
      </c>
      <c r="B814">
        <v>1</v>
      </c>
      <c r="C814" t="s">
        <v>80</v>
      </c>
      <c r="D814" t="s">
        <v>88</v>
      </c>
      <c r="E814" t="s">
        <v>141</v>
      </c>
      <c r="F814" t="s">
        <v>2606</v>
      </c>
      <c r="G814" t="s">
        <v>831</v>
      </c>
      <c r="H814" t="s">
        <v>144</v>
      </c>
      <c r="I814" t="s">
        <v>136</v>
      </c>
      <c r="J814" t="s">
        <v>137</v>
      </c>
      <c r="K814" t="s">
        <v>138</v>
      </c>
      <c r="L814" t="s">
        <v>2607</v>
      </c>
      <c r="M814" t="s">
        <v>2608</v>
      </c>
      <c r="N814">
        <v>1.497222222</v>
      </c>
      <c r="O814">
        <v>0</v>
      </c>
      <c r="P814">
        <v>277</v>
      </c>
      <c r="Q814">
        <v>0</v>
      </c>
      <c r="R814">
        <v>0</v>
      </c>
      <c r="S814">
        <v>0</v>
      </c>
      <c r="T814">
        <v>63</v>
      </c>
      <c r="U814">
        <v>0</v>
      </c>
      <c r="V814">
        <v>0</v>
      </c>
      <c r="W814">
        <v>0</v>
      </c>
      <c r="X814">
        <v>148.65748787641058</v>
      </c>
      <c r="Y814">
        <v>0</v>
      </c>
      <c r="Z814">
        <v>0</v>
      </c>
      <c r="AA814">
        <v>0</v>
      </c>
      <c r="AB814">
        <v>194.75919587582868</v>
      </c>
      <c r="AC814">
        <v>0</v>
      </c>
      <c r="AD814">
        <v>0</v>
      </c>
      <c r="AE814">
        <v>343.41668375223924</v>
      </c>
    </row>
    <row r="815" spans="1:31" x14ac:dyDescent="0.25">
      <c r="A815">
        <v>2221141</v>
      </c>
      <c r="B815">
        <v>1</v>
      </c>
      <c r="C815" t="s">
        <v>80</v>
      </c>
      <c r="D815" t="s">
        <v>110</v>
      </c>
      <c r="E815" t="s">
        <v>132</v>
      </c>
      <c r="F815" t="s">
        <v>2609</v>
      </c>
      <c r="G815" t="s">
        <v>176</v>
      </c>
      <c r="H815" t="s">
        <v>135</v>
      </c>
      <c r="I815" t="s">
        <v>136</v>
      </c>
      <c r="J815" t="s">
        <v>137</v>
      </c>
      <c r="K815" t="s">
        <v>138</v>
      </c>
      <c r="L815" t="s">
        <v>2610</v>
      </c>
      <c r="M815" t="s">
        <v>2611</v>
      </c>
      <c r="N815">
        <v>1.0925</v>
      </c>
      <c r="O815">
        <v>0</v>
      </c>
      <c r="P815">
        <v>263</v>
      </c>
      <c r="Q815">
        <v>0</v>
      </c>
      <c r="R815">
        <v>0</v>
      </c>
      <c r="S815">
        <v>0</v>
      </c>
      <c r="T815">
        <v>14</v>
      </c>
      <c r="U815">
        <v>0</v>
      </c>
      <c r="V815">
        <v>0</v>
      </c>
      <c r="W815">
        <v>0</v>
      </c>
      <c r="X815">
        <v>114.41699284529392</v>
      </c>
      <c r="Y815">
        <v>0</v>
      </c>
      <c r="Z815">
        <v>0</v>
      </c>
      <c r="AA815">
        <v>0</v>
      </c>
      <c r="AB815">
        <v>7.0852642179308543</v>
      </c>
      <c r="AC815">
        <v>0</v>
      </c>
      <c r="AD815">
        <v>0</v>
      </c>
      <c r="AE815">
        <v>121.50225706322477</v>
      </c>
    </row>
    <row r="816" spans="1:31" x14ac:dyDescent="0.25">
      <c r="A816">
        <v>2227390</v>
      </c>
      <c r="B816">
        <v>1</v>
      </c>
      <c r="C816" t="s">
        <v>80</v>
      </c>
      <c r="D816" t="s">
        <v>96</v>
      </c>
      <c r="E816" t="s">
        <v>132</v>
      </c>
      <c r="F816" t="s">
        <v>2612</v>
      </c>
      <c r="G816" t="s">
        <v>176</v>
      </c>
      <c r="H816" t="s">
        <v>135</v>
      </c>
      <c r="I816" t="s">
        <v>136</v>
      </c>
      <c r="J816" t="s">
        <v>137</v>
      </c>
      <c r="K816" t="s">
        <v>138</v>
      </c>
      <c r="L816" t="s">
        <v>2613</v>
      </c>
      <c r="M816" t="s">
        <v>2614</v>
      </c>
      <c r="N816">
        <v>1.9297222220000001</v>
      </c>
      <c r="O816">
        <v>0</v>
      </c>
      <c r="P816">
        <v>166</v>
      </c>
      <c r="Q816">
        <v>0</v>
      </c>
      <c r="R816">
        <v>0</v>
      </c>
      <c r="S816">
        <v>0</v>
      </c>
      <c r="T816">
        <v>100</v>
      </c>
      <c r="U816">
        <v>0</v>
      </c>
      <c r="V816">
        <v>0</v>
      </c>
      <c r="W816">
        <v>0</v>
      </c>
      <c r="X816">
        <v>243.06931460823739</v>
      </c>
      <c r="Y816">
        <v>0</v>
      </c>
      <c r="Z816">
        <v>0</v>
      </c>
      <c r="AA816">
        <v>0</v>
      </c>
      <c r="AB816">
        <v>299.34491097702312</v>
      </c>
      <c r="AC816">
        <v>0</v>
      </c>
      <c r="AD816">
        <v>0</v>
      </c>
      <c r="AE816">
        <v>542.41422558526051</v>
      </c>
    </row>
    <row r="817" spans="1:31" x14ac:dyDescent="0.25">
      <c r="A817">
        <v>2222223</v>
      </c>
      <c r="B817">
        <v>1</v>
      </c>
      <c r="C817" t="s">
        <v>81</v>
      </c>
      <c r="D817" t="s">
        <v>113</v>
      </c>
      <c r="E817" t="s">
        <v>147</v>
      </c>
      <c r="F817" t="s">
        <v>2615</v>
      </c>
      <c r="G817" t="s">
        <v>143</v>
      </c>
      <c r="H817" t="s">
        <v>144</v>
      </c>
      <c r="I817" t="s">
        <v>136</v>
      </c>
      <c r="J817" t="s">
        <v>137</v>
      </c>
      <c r="K817" t="s">
        <v>138</v>
      </c>
      <c r="L817" t="s">
        <v>2616</v>
      </c>
      <c r="M817" t="s">
        <v>2617</v>
      </c>
      <c r="N817">
        <v>7.3611111000000007E-2</v>
      </c>
      <c r="O817">
        <v>2</v>
      </c>
      <c r="P817">
        <v>2708</v>
      </c>
      <c r="Q817">
        <v>45</v>
      </c>
      <c r="R817">
        <v>812</v>
      </c>
      <c r="S817">
        <v>21</v>
      </c>
      <c r="T817">
        <v>190</v>
      </c>
      <c r="U817">
        <v>1</v>
      </c>
      <c r="V817">
        <v>2</v>
      </c>
      <c r="W817">
        <v>6.088974182865417E-2</v>
      </c>
      <c r="X817">
        <v>33.322368018671739</v>
      </c>
      <c r="Y817">
        <v>6.6252837396163358</v>
      </c>
      <c r="Z817">
        <v>16.252704986994448</v>
      </c>
      <c r="AA817">
        <v>35.909749329197268</v>
      </c>
      <c r="AB817">
        <v>10.056526309575796</v>
      </c>
      <c r="AC817">
        <v>11.374397878142336</v>
      </c>
      <c r="AD817">
        <v>0</v>
      </c>
      <c r="AE817">
        <v>113.60192000402658</v>
      </c>
    </row>
    <row r="818" spans="1:31" x14ac:dyDescent="0.25">
      <c r="A818">
        <v>2218585</v>
      </c>
      <c r="B818">
        <v>1</v>
      </c>
      <c r="C818" t="s">
        <v>80</v>
      </c>
      <c r="D818" t="s">
        <v>104</v>
      </c>
      <c r="E818" t="s">
        <v>132</v>
      </c>
      <c r="F818" t="s">
        <v>2618</v>
      </c>
      <c r="G818" t="s">
        <v>176</v>
      </c>
      <c r="H818" t="s">
        <v>135</v>
      </c>
      <c r="I818" t="s">
        <v>136</v>
      </c>
      <c r="J818" t="s">
        <v>137</v>
      </c>
      <c r="K818" t="s">
        <v>138</v>
      </c>
      <c r="L818" t="s">
        <v>2619</v>
      </c>
      <c r="M818" t="s">
        <v>2620</v>
      </c>
      <c r="N818">
        <v>3.1611111109999999</v>
      </c>
      <c r="O818">
        <v>0</v>
      </c>
      <c r="P818">
        <v>76</v>
      </c>
      <c r="Q818">
        <v>0</v>
      </c>
      <c r="R818">
        <v>9</v>
      </c>
      <c r="S818">
        <v>0</v>
      </c>
      <c r="T818">
        <v>10</v>
      </c>
      <c r="U818">
        <v>0</v>
      </c>
      <c r="V818">
        <v>0</v>
      </c>
      <c r="W818">
        <v>0</v>
      </c>
      <c r="X818">
        <v>47.717214457867158</v>
      </c>
      <c r="Y818">
        <v>0</v>
      </c>
      <c r="Z818">
        <v>1.6633853573710855</v>
      </c>
      <c r="AA818">
        <v>0</v>
      </c>
      <c r="AB818">
        <v>8.5796171136904729</v>
      </c>
      <c r="AC818">
        <v>0</v>
      </c>
      <c r="AD818">
        <v>0</v>
      </c>
      <c r="AE818">
        <v>57.960216928928716</v>
      </c>
    </row>
    <row r="819" spans="1:31" x14ac:dyDescent="0.25">
      <c r="A819">
        <v>2228864</v>
      </c>
      <c r="B819">
        <v>1</v>
      </c>
      <c r="C819" t="s">
        <v>81</v>
      </c>
      <c r="D819" t="s">
        <v>128</v>
      </c>
      <c r="E819" t="s">
        <v>225</v>
      </c>
      <c r="F819" t="s">
        <v>2621</v>
      </c>
      <c r="G819" t="s">
        <v>507</v>
      </c>
      <c r="H819" t="s">
        <v>135</v>
      </c>
      <c r="I819" t="s">
        <v>136</v>
      </c>
      <c r="J819" t="s">
        <v>137</v>
      </c>
      <c r="K819" t="s">
        <v>138</v>
      </c>
      <c r="L819" t="s">
        <v>2622</v>
      </c>
      <c r="M819" t="s">
        <v>2623</v>
      </c>
      <c r="N819">
        <v>2.0927777769999998</v>
      </c>
      <c r="O819">
        <v>0</v>
      </c>
      <c r="P819">
        <v>39</v>
      </c>
      <c r="Q819">
        <v>0</v>
      </c>
      <c r="R819">
        <v>0</v>
      </c>
      <c r="S819">
        <v>0</v>
      </c>
      <c r="T819">
        <v>16</v>
      </c>
      <c r="U819">
        <v>0</v>
      </c>
      <c r="V819">
        <v>0</v>
      </c>
      <c r="W819">
        <v>0</v>
      </c>
      <c r="X819">
        <v>18.11015048859381</v>
      </c>
      <c r="Y819">
        <v>0</v>
      </c>
      <c r="Z819">
        <v>0</v>
      </c>
      <c r="AA819">
        <v>0</v>
      </c>
      <c r="AB819">
        <v>13.544764983090779</v>
      </c>
      <c r="AC819">
        <v>0</v>
      </c>
      <c r="AD819">
        <v>0</v>
      </c>
      <c r="AE819">
        <v>31.654915471684589</v>
      </c>
    </row>
    <row r="820" spans="1:31" x14ac:dyDescent="0.25">
      <c r="A820">
        <v>2219667</v>
      </c>
      <c r="B820">
        <v>1</v>
      </c>
      <c r="C820" t="s">
        <v>80</v>
      </c>
      <c r="D820" t="s">
        <v>83</v>
      </c>
      <c r="E820" t="s">
        <v>151</v>
      </c>
      <c r="F820" t="s">
        <v>2624</v>
      </c>
      <c r="G820" t="s">
        <v>233</v>
      </c>
      <c r="H820" t="s">
        <v>135</v>
      </c>
      <c r="I820" t="s">
        <v>136</v>
      </c>
      <c r="J820" t="s">
        <v>137</v>
      </c>
      <c r="K820" t="s">
        <v>234</v>
      </c>
      <c r="L820" t="s">
        <v>2625</v>
      </c>
      <c r="M820" t="s">
        <v>2626</v>
      </c>
      <c r="N820">
        <v>4.3504638880000002</v>
      </c>
      <c r="O820">
        <v>0</v>
      </c>
      <c r="P820">
        <v>79</v>
      </c>
      <c r="Q820">
        <v>0</v>
      </c>
      <c r="R820">
        <v>0</v>
      </c>
      <c r="S820">
        <v>0</v>
      </c>
      <c r="T820">
        <v>1</v>
      </c>
      <c r="U820">
        <v>0</v>
      </c>
      <c r="V820">
        <v>0</v>
      </c>
      <c r="W820">
        <v>0</v>
      </c>
      <c r="X820">
        <v>92.433354821707809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92.433354821707809</v>
      </c>
    </row>
    <row r="821" spans="1:31" x14ac:dyDescent="0.25">
      <c r="A821">
        <v>2222936</v>
      </c>
      <c r="B821">
        <v>1</v>
      </c>
      <c r="C821" t="s">
        <v>80</v>
      </c>
      <c r="D821" t="s">
        <v>90</v>
      </c>
      <c r="E821" t="s">
        <v>132</v>
      </c>
      <c r="F821" t="s">
        <v>2627</v>
      </c>
      <c r="G821" t="s">
        <v>176</v>
      </c>
      <c r="H821" t="s">
        <v>135</v>
      </c>
      <c r="I821" t="s">
        <v>136</v>
      </c>
      <c r="J821" t="s">
        <v>137</v>
      </c>
      <c r="K821" t="s">
        <v>138</v>
      </c>
      <c r="L821" t="s">
        <v>2628</v>
      </c>
      <c r="M821" t="s">
        <v>2629</v>
      </c>
      <c r="N821">
        <v>5.3983333330000001</v>
      </c>
      <c r="O821">
        <v>0</v>
      </c>
      <c r="P821">
        <v>538</v>
      </c>
      <c r="Q821">
        <v>0</v>
      </c>
      <c r="R821">
        <v>0</v>
      </c>
      <c r="S821">
        <v>0</v>
      </c>
      <c r="T821">
        <v>88</v>
      </c>
      <c r="U821">
        <v>0</v>
      </c>
      <c r="V821">
        <v>0</v>
      </c>
      <c r="W821">
        <v>0</v>
      </c>
      <c r="X821">
        <v>729.48315653047734</v>
      </c>
      <c r="Y821">
        <v>0</v>
      </c>
      <c r="Z821">
        <v>0</v>
      </c>
      <c r="AA821">
        <v>0</v>
      </c>
      <c r="AB821">
        <v>173.59118382997985</v>
      </c>
      <c r="AC821">
        <v>0</v>
      </c>
      <c r="AD821">
        <v>0</v>
      </c>
      <c r="AE821">
        <v>903.0743403604572</v>
      </c>
    </row>
    <row r="822" spans="1:31" x14ac:dyDescent="0.25">
      <c r="A822">
        <v>2216106</v>
      </c>
      <c r="B822">
        <v>1</v>
      </c>
      <c r="C822" t="s">
        <v>80</v>
      </c>
      <c r="D822" t="s">
        <v>91</v>
      </c>
      <c r="E822" t="s">
        <v>156</v>
      </c>
      <c r="F822" t="s">
        <v>2630</v>
      </c>
      <c r="G822" t="s">
        <v>172</v>
      </c>
      <c r="H822" t="s">
        <v>135</v>
      </c>
      <c r="I822" t="s">
        <v>136</v>
      </c>
      <c r="J822" t="s">
        <v>137</v>
      </c>
      <c r="K822" t="s">
        <v>138</v>
      </c>
      <c r="L822" t="s">
        <v>2631</v>
      </c>
      <c r="M822" t="s">
        <v>2632</v>
      </c>
      <c r="N822">
        <v>2.1844444439999999</v>
      </c>
      <c r="O822">
        <v>0</v>
      </c>
      <c r="P822">
        <v>1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</row>
    <row r="823" spans="1:31" x14ac:dyDescent="0.25">
      <c r="A823">
        <v>2223268</v>
      </c>
      <c r="B823">
        <v>1</v>
      </c>
      <c r="C823" t="s">
        <v>81</v>
      </c>
      <c r="D823" t="s">
        <v>113</v>
      </c>
      <c r="E823" t="s">
        <v>151</v>
      </c>
      <c r="F823" t="s">
        <v>2633</v>
      </c>
      <c r="G823" t="s">
        <v>213</v>
      </c>
      <c r="H823" t="s">
        <v>135</v>
      </c>
      <c r="I823" t="s">
        <v>136</v>
      </c>
      <c r="J823" t="s">
        <v>137</v>
      </c>
      <c r="K823" t="s">
        <v>138</v>
      </c>
      <c r="L823" t="s">
        <v>2634</v>
      </c>
      <c r="M823" t="s">
        <v>2635</v>
      </c>
      <c r="N823">
        <v>1.696388888</v>
      </c>
      <c r="O823">
        <v>0</v>
      </c>
      <c r="P823">
        <v>2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0.26726513134367952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0.26726513134367952</v>
      </c>
    </row>
    <row r="824" spans="1:31" x14ac:dyDescent="0.25">
      <c r="A824">
        <v>2227158</v>
      </c>
      <c r="B824">
        <v>1</v>
      </c>
      <c r="C824" t="s">
        <v>80</v>
      </c>
      <c r="D824" t="s">
        <v>82</v>
      </c>
      <c r="E824" t="s">
        <v>225</v>
      </c>
      <c r="F824" t="s">
        <v>2636</v>
      </c>
      <c r="G824" t="s">
        <v>213</v>
      </c>
      <c r="H824" t="s">
        <v>135</v>
      </c>
      <c r="I824" t="s">
        <v>136</v>
      </c>
      <c r="J824" t="s">
        <v>137</v>
      </c>
      <c r="K824" t="s">
        <v>138</v>
      </c>
      <c r="L824" t="s">
        <v>2637</v>
      </c>
      <c r="M824" t="s">
        <v>2638</v>
      </c>
      <c r="N824">
        <v>4.0672222219999998</v>
      </c>
      <c r="O824">
        <v>0</v>
      </c>
      <c r="P824">
        <v>83</v>
      </c>
      <c r="Q824">
        <v>0</v>
      </c>
      <c r="R824">
        <v>0</v>
      </c>
      <c r="S824">
        <v>0</v>
      </c>
      <c r="T824">
        <v>9</v>
      </c>
      <c r="U824">
        <v>0</v>
      </c>
      <c r="V824">
        <v>0</v>
      </c>
      <c r="W824">
        <v>0</v>
      </c>
      <c r="X824">
        <v>110.56845949377694</v>
      </c>
      <c r="Y824">
        <v>0</v>
      </c>
      <c r="Z824">
        <v>0</v>
      </c>
      <c r="AA824">
        <v>0</v>
      </c>
      <c r="AB824">
        <v>15.619984379320774</v>
      </c>
      <c r="AC824">
        <v>0</v>
      </c>
      <c r="AD824">
        <v>0</v>
      </c>
      <c r="AE824">
        <v>126.18844387309771</v>
      </c>
    </row>
    <row r="825" spans="1:31" x14ac:dyDescent="0.25">
      <c r="A825">
        <v>2219000</v>
      </c>
      <c r="B825">
        <v>1</v>
      </c>
      <c r="C825" t="s">
        <v>81</v>
      </c>
      <c r="D825" t="s">
        <v>120</v>
      </c>
      <c r="E825" t="s">
        <v>156</v>
      </c>
      <c r="F825" t="s">
        <v>2639</v>
      </c>
      <c r="G825" t="s">
        <v>134</v>
      </c>
      <c r="H825" t="s">
        <v>135</v>
      </c>
      <c r="I825" t="s">
        <v>136</v>
      </c>
      <c r="J825" t="s">
        <v>137</v>
      </c>
      <c r="K825" t="s">
        <v>138</v>
      </c>
      <c r="L825" t="s">
        <v>2640</v>
      </c>
      <c r="M825" t="s">
        <v>2641</v>
      </c>
      <c r="N825">
        <v>6.8055555549999998</v>
      </c>
      <c r="O825">
        <v>0</v>
      </c>
      <c r="P825">
        <v>1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0.85084402143632232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0.85084402143632232</v>
      </c>
    </row>
    <row r="826" spans="1:31" x14ac:dyDescent="0.25">
      <c r="A826">
        <v>2216129</v>
      </c>
      <c r="B826">
        <v>1</v>
      </c>
      <c r="C826" t="s">
        <v>80</v>
      </c>
      <c r="D826" t="s">
        <v>92</v>
      </c>
      <c r="E826" t="s">
        <v>156</v>
      </c>
      <c r="F826" t="s">
        <v>2642</v>
      </c>
      <c r="G826" t="s">
        <v>134</v>
      </c>
      <c r="H826" t="s">
        <v>135</v>
      </c>
      <c r="I826" t="s">
        <v>136</v>
      </c>
      <c r="J826" t="s">
        <v>137</v>
      </c>
      <c r="K826" t="s">
        <v>138</v>
      </c>
      <c r="L826" t="s">
        <v>2643</v>
      </c>
      <c r="M826" t="s">
        <v>2644</v>
      </c>
      <c r="N826">
        <v>3.173888888</v>
      </c>
      <c r="O826">
        <v>0</v>
      </c>
      <c r="P826">
        <v>1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0.51171806136751163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0.51171806136751163</v>
      </c>
    </row>
    <row r="827" spans="1:31" x14ac:dyDescent="0.25">
      <c r="A827">
        <v>2215797</v>
      </c>
      <c r="B827">
        <v>1</v>
      </c>
      <c r="C827" t="s">
        <v>81</v>
      </c>
      <c r="D827" t="s">
        <v>113</v>
      </c>
      <c r="E827" t="s">
        <v>151</v>
      </c>
      <c r="F827" t="s">
        <v>2645</v>
      </c>
      <c r="G827" t="s">
        <v>153</v>
      </c>
      <c r="H827" t="s">
        <v>135</v>
      </c>
      <c r="I827" t="s">
        <v>136</v>
      </c>
      <c r="J827" t="s">
        <v>137</v>
      </c>
      <c r="K827" t="s">
        <v>138</v>
      </c>
      <c r="L827" t="s">
        <v>2646</v>
      </c>
      <c r="M827" t="s">
        <v>2647</v>
      </c>
      <c r="N827">
        <v>2.298888888</v>
      </c>
      <c r="O827">
        <v>0</v>
      </c>
      <c r="P827">
        <v>43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12.113199696044163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12.113199696044163</v>
      </c>
    </row>
    <row r="828" spans="1:31" x14ac:dyDescent="0.25">
      <c r="A828">
        <v>2226162</v>
      </c>
      <c r="B828">
        <v>1</v>
      </c>
      <c r="C828" t="s">
        <v>80</v>
      </c>
      <c r="D828" t="s">
        <v>82</v>
      </c>
      <c r="E828" t="s">
        <v>156</v>
      </c>
      <c r="F828" t="s">
        <v>2648</v>
      </c>
      <c r="G828" t="s">
        <v>161</v>
      </c>
      <c r="H828" t="s">
        <v>135</v>
      </c>
      <c r="I828" t="s">
        <v>136</v>
      </c>
      <c r="J828" t="s">
        <v>137</v>
      </c>
      <c r="K828" t="s">
        <v>138</v>
      </c>
      <c r="L828" t="s">
        <v>2649</v>
      </c>
      <c r="M828" t="s">
        <v>2650</v>
      </c>
      <c r="N828">
        <v>1.3774999999999999</v>
      </c>
      <c r="O828">
        <v>0</v>
      </c>
      <c r="P828">
        <v>2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0.35105531129845358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0.35105531129845358</v>
      </c>
    </row>
    <row r="829" spans="1:31" x14ac:dyDescent="0.25">
      <c r="A829">
        <v>2217125</v>
      </c>
      <c r="B829">
        <v>1</v>
      </c>
      <c r="C829" t="s">
        <v>80</v>
      </c>
      <c r="D829" t="s">
        <v>103</v>
      </c>
      <c r="E829" t="s">
        <v>156</v>
      </c>
      <c r="F829" t="s">
        <v>2651</v>
      </c>
      <c r="G829" t="s">
        <v>165</v>
      </c>
      <c r="H829" t="s">
        <v>135</v>
      </c>
      <c r="I829" t="s">
        <v>136</v>
      </c>
      <c r="J829" t="s">
        <v>137</v>
      </c>
      <c r="K829" t="s">
        <v>138</v>
      </c>
      <c r="L829" t="s">
        <v>2652</v>
      </c>
      <c r="M829" t="s">
        <v>2653</v>
      </c>
      <c r="N829">
        <v>0.69055555499999999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8.0905009887099449E-2</v>
      </c>
      <c r="AC829">
        <v>0</v>
      </c>
      <c r="AD829">
        <v>0</v>
      </c>
      <c r="AE829">
        <v>8.0905009887099449E-2</v>
      </c>
    </row>
    <row r="830" spans="1:31" x14ac:dyDescent="0.25">
      <c r="A830">
        <v>2227490</v>
      </c>
      <c r="B830">
        <v>1</v>
      </c>
      <c r="C830" t="s">
        <v>80</v>
      </c>
      <c r="D830" t="s">
        <v>110</v>
      </c>
      <c r="E830" t="s">
        <v>156</v>
      </c>
      <c r="F830" t="s">
        <v>2654</v>
      </c>
      <c r="G830" t="s">
        <v>161</v>
      </c>
      <c r="H830" t="s">
        <v>135</v>
      </c>
      <c r="I830" t="s">
        <v>136</v>
      </c>
      <c r="J830" t="s">
        <v>137</v>
      </c>
      <c r="K830" t="s">
        <v>138</v>
      </c>
      <c r="L830" t="s">
        <v>2655</v>
      </c>
      <c r="M830" t="s">
        <v>2656</v>
      </c>
      <c r="N830">
        <v>5.4824999999999999</v>
      </c>
      <c r="O830">
        <v>0</v>
      </c>
      <c r="P830">
        <v>2</v>
      </c>
      <c r="Q830">
        <v>0</v>
      </c>
      <c r="R830">
        <v>0</v>
      </c>
      <c r="S830">
        <v>0</v>
      </c>
      <c r="T830">
        <v>2</v>
      </c>
      <c r="U830">
        <v>0</v>
      </c>
      <c r="V830">
        <v>0</v>
      </c>
      <c r="W830">
        <v>0</v>
      </c>
      <c r="X830">
        <v>2.0987042603396877</v>
      </c>
      <c r="Y830">
        <v>0</v>
      </c>
      <c r="Z830">
        <v>0</v>
      </c>
      <c r="AA830">
        <v>0</v>
      </c>
      <c r="AB830">
        <v>0.41081458776542057</v>
      </c>
      <c r="AC830">
        <v>0</v>
      </c>
      <c r="AD830">
        <v>0</v>
      </c>
      <c r="AE830">
        <v>2.5095188481051083</v>
      </c>
    </row>
    <row r="831" spans="1:31" x14ac:dyDescent="0.25">
      <c r="A831">
        <v>2221725</v>
      </c>
      <c r="B831">
        <v>1</v>
      </c>
      <c r="C831" t="s">
        <v>80</v>
      </c>
      <c r="D831" t="s">
        <v>108</v>
      </c>
      <c r="E831" t="s">
        <v>156</v>
      </c>
      <c r="F831" t="s">
        <v>2657</v>
      </c>
      <c r="G831" t="s">
        <v>161</v>
      </c>
      <c r="H831" t="s">
        <v>135</v>
      </c>
      <c r="I831" t="s">
        <v>136</v>
      </c>
      <c r="J831" t="s">
        <v>137</v>
      </c>
      <c r="K831" t="s">
        <v>138</v>
      </c>
      <c r="L831" t="s">
        <v>2658</v>
      </c>
      <c r="M831" t="s">
        <v>2659</v>
      </c>
      <c r="N831">
        <v>1.855277777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1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2.8433364254653891E-2</v>
      </c>
      <c r="AC831">
        <v>0</v>
      </c>
      <c r="AD831">
        <v>0</v>
      </c>
      <c r="AE831">
        <v>2.8433364254653891E-2</v>
      </c>
    </row>
    <row r="832" spans="1:31" x14ac:dyDescent="0.25">
      <c r="A832">
        <v>2227467</v>
      </c>
      <c r="B832">
        <v>1</v>
      </c>
      <c r="C832" t="s">
        <v>80</v>
      </c>
      <c r="D832" t="s">
        <v>85</v>
      </c>
      <c r="E832" t="s">
        <v>151</v>
      </c>
      <c r="F832" t="s">
        <v>2660</v>
      </c>
      <c r="G832" t="s">
        <v>153</v>
      </c>
      <c r="H832" t="s">
        <v>135</v>
      </c>
      <c r="I832" t="s">
        <v>136</v>
      </c>
      <c r="J832" t="s">
        <v>137</v>
      </c>
      <c r="K832" t="s">
        <v>138</v>
      </c>
      <c r="L832" t="s">
        <v>2661</v>
      </c>
      <c r="M832" t="s">
        <v>2662</v>
      </c>
      <c r="N832">
        <v>2.8774999999999999</v>
      </c>
      <c r="O832">
        <v>0</v>
      </c>
      <c r="P832">
        <v>15</v>
      </c>
      <c r="Q832">
        <v>0</v>
      </c>
      <c r="R832">
        <v>0</v>
      </c>
      <c r="S832">
        <v>0</v>
      </c>
      <c r="T832">
        <v>3</v>
      </c>
      <c r="U832">
        <v>0</v>
      </c>
      <c r="V832">
        <v>0</v>
      </c>
      <c r="W832">
        <v>0</v>
      </c>
      <c r="X832">
        <v>12.144702862828465</v>
      </c>
      <c r="Y832">
        <v>0</v>
      </c>
      <c r="Z832">
        <v>0</v>
      </c>
      <c r="AA832">
        <v>0</v>
      </c>
      <c r="AB832">
        <v>5.5626686967543257</v>
      </c>
      <c r="AC832">
        <v>0</v>
      </c>
      <c r="AD832">
        <v>0</v>
      </c>
      <c r="AE832">
        <v>17.707371559582789</v>
      </c>
    </row>
    <row r="833" spans="1:31" x14ac:dyDescent="0.25">
      <c r="A833">
        <v>2220065</v>
      </c>
      <c r="B833">
        <v>1</v>
      </c>
      <c r="C833" t="s">
        <v>80</v>
      </c>
      <c r="D833" t="s">
        <v>97</v>
      </c>
      <c r="E833" t="s">
        <v>141</v>
      </c>
      <c r="F833" t="s">
        <v>2663</v>
      </c>
      <c r="G833" t="s">
        <v>200</v>
      </c>
      <c r="H833" t="s">
        <v>144</v>
      </c>
      <c r="I833" t="s">
        <v>136</v>
      </c>
      <c r="J833" t="s">
        <v>137</v>
      </c>
      <c r="K833" t="s">
        <v>234</v>
      </c>
      <c r="L833" t="s">
        <v>2664</v>
      </c>
      <c r="M833" t="s">
        <v>2665</v>
      </c>
      <c r="N833">
        <v>5.5E-2</v>
      </c>
      <c r="O833">
        <v>7</v>
      </c>
      <c r="P833">
        <v>906</v>
      </c>
      <c r="Q833">
        <v>0</v>
      </c>
      <c r="R833">
        <v>22</v>
      </c>
      <c r="S833">
        <v>5</v>
      </c>
      <c r="T833">
        <v>51</v>
      </c>
      <c r="U833">
        <v>0</v>
      </c>
      <c r="V833">
        <v>1</v>
      </c>
      <c r="W833">
        <v>10.316226663533836</v>
      </c>
      <c r="X833">
        <v>32.52820315105815</v>
      </c>
      <c r="Y833">
        <v>0</v>
      </c>
      <c r="Z833">
        <v>0.81072511249818002</v>
      </c>
      <c r="AA833">
        <v>6.0611468350125</v>
      </c>
      <c r="AB833">
        <v>4.1188687669304986</v>
      </c>
      <c r="AC833">
        <v>0</v>
      </c>
      <c r="AD833">
        <v>0.13875269048960001</v>
      </c>
      <c r="AE833">
        <v>53.973923219522774</v>
      </c>
    </row>
    <row r="834" spans="1:31" x14ac:dyDescent="0.25">
      <c r="A834">
        <v>2225970</v>
      </c>
      <c r="B834">
        <v>1</v>
      </c>
      <c r="C834" t="s">
        <v>80</v>
      </c>
      <c r="D834" t="s">
        <v>88</v>
      </c>
      <c r="E834" t="s">
        <v>151</v>
      </c>
      <c r="F834" t="s">
        <v>2666</v>
      </c>
      <c r="G834" t="s">
        <v>213</v>
      </c>
      <c r="H834" t="s">
        <v>135</v>
      </c>
      <c r="I834" t="s">
        <v>136</v>
      </c>
      <c r="J834" t="s">
        <v>137</v>
      </c>
      <c r="K834" t="s">
        <v>138</v>
      </c>
      <c r="L834" t="s">
        <v>2667</v>
      </c>
      <c r="M834" t="s">
        <v>2668</v>
      </c>
      <c r="N834">
        <v>1.0916666660000001</v>
      </c>
      <c r="O834">
        <v>0</v>
      </c>
      <c r="P834">
        <v>82</v>
      </c>
      <c r="Q834">
        <v>0</v>
      </c>
      <c r="R834">
        <v>0</v>
      </c>
      <c r="S834">
        <v>0</v>
      </c>
      <c r="T834">
        <v>3</v>
      </c>
      <c r="U834">
        <v>0</v>
      </c>
      <c r="V834">
        <v>0</v>
      </c>
      <c r="W834">
        <v>0</v>
      </c>
      <c r="X834">
        <v>30.984198585750608</v>
      </c>
      <c r="Y834">
        <v>0</v>
      </c>
      <c r="Z834">
        <v>0</v>
      </c>
      <c r="AA834">
        <v>0</v>
      </c>
      <c r="AB834">
        <v>0.50834438520562497</v>
      </c>
      <c r="AC834">
        <v>0</v>
      </c>
      <c r="AD834">
        <v>0</v>
      </c>
      <c r="AE834">
        <v>31.492542970956233</v>
      </c>
    </row>
    <row r="835" spans="1:31" x14ac:dyDescent="0.25">
      <c r="A835">
        <v>2225993</v>
      </c>
      <c r="B835">
        <v>1</v>
      </c>
      <c r="C835" t="s">
        <v>80</v>
      </c>
      <c r="D835" t="s">
        <v>104</v>
      </c>
      <c r="E835" t="s">
        <v>141</v>
      </c>
      <c r="F835" t="s">
        <v>2669</v>
      </c>
      <c r="G835" t="s">
        <v>1136</v>
      </c>
      <c r="H835" t="s">
        <v>144</v>
      </c>
      <c r="I835" t="s">
        <v>136</v>
      </c>
      <c r="J835" t="s">
        <v>137</v>
      </c>
      <c r="K835" t="s">
        <v>138</v>
      </c>
      <c r="L835" t="s">
        <v>2670</v>
      </c>
      <c r="M835" t="s">
        <v>2671</v>
      </c>
      <c r="N835">
        <v>2.5536111109999999</v>
      </c>
      <c r="O835">
        <v>3</v>
      </c>
      <c r="P835">
        <v>127</v>
      </c>
      <c r="Q835">
        <v>19</v>
      </c>
      <c r="R835">
        <v>130</v>
      </c>
      <c r="S835">
        <v>3</v>
      </c>
      <c r="T835">
        <v>38</v>
      </c>
      <c r="U835">
        <v>1</v>
      </c>
      <c r="V835">
        <v>0</v>
      </c>
      <c r="W835">
        <v>105.27527778308404</v>
      </c>
      <c r="X835">
        <v>105.3987219675566</v>
      </c>
      <c r="Y835">
        <v>22.821636412329227</v>
      </c>
      <c r="Z835">
        <v>98.080128571276859</v>
      </c>
      <c r="AA835">
        <v>27.416490610179881</v>
      </c>
      <c r="AB835">
        <v>150.01416244089069</v>
      </c>
      <c r="AC835">
        <v>71.586248194397228</v>
      </c>
      <c r="AD835">
        <v>0</v>
      </c>
      <c r="AE835">
        <v>580.59266597971452</v>
      </c>
    </row>
    <row r="836" spans="1:31" x14ac:dyDescent="0.25">
      <c r="A836">
        <v>2224456</v>
      </c>
      <c r="B836">
        <v>1</v>
      </c>
      <c r="C836" t="s">
        <v>80</v>
      </c>
      <c r="D836" t="s">
        <v>107</v>
      </c>
      <c r="E836" t="s">
        <v>151</v>
      </c>
      <c r="F836" t="s">
        <v>2672</v>
      </c>
      <c r="G836" t="s">
        <v>213</v>
      </c>
      <c r="H836" t="s">
        <v>135</v>
      </c>
      <c r="I836" t="s">
        <v>136</v>
      </c>
      <c r="J836" t="s">
        <v>137</v>
      </c>
      <c r="K836" t="s">
        <v>138</v>
      </c>
      <c r="L836" t="s">
        <v>2673</v>
      </c>
      <c r="M836" t="s">
        <v>2674</v>
      </c>
      <c r="N836">
        <v>0.93555555499999998</v>
      </c>
      <c r="O836">
        <v>0</v>
      </c>
      <c r="P836">
        <v>72</v>
      </c>
      <c r="Q836">
        <v>0</v>
      </c>
      <c r="R836">
        <v>0</v>
      </c>
      <c r="S836">
        <v>0</v>
      </c>
      <c r="T836">
        <v>1</v>
      </c>
      <c r="U836">
        <v>0</v>
      </c>
      <c r="V836">
        <v>0</v>
      </c>
      <c r="W836">
        <v>0</v>
      </c>
      <c r="X836">
        <v>22.320356481267495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22.320356481267495</v>
      </c>
    </row>
    <row r="837" spans="1:31" x14ac:dyDescent="0.25">
      <c r="A837">
        <v>2225661</v>
      </c>
      <c r="B837">
        <v>1</v>
      </c>
      <c r="C837" t="s">
        <v>80</v>
      </c>
      <c r="D837" t="s">
        <v>97</v>
      </c>
      <c r="E837" t="s">
        <v>151</v>
      </c>
      <c r="F837" t="s">
        <v>2675</v>
      </c>
      <c r="G837" t="s">
        <v>280</v>
      </c>
      <c r="H837" t="s">
        <v>135</v>
      </c>
      <c r="I837" t="s">
        <v>136</v>
      </c>
      <c r="J837" t="s">
        <v>137</v>
      </c>
      <c r="K837" t="s">
        <v>138</v>
      </c>
      <c r="L837" t="s">
        <v>2676</v>
      </c>
      <c r="M837" t="s">
        <v>2677</v>
      </c>
      <c r="N837">
        <v>0.38305555499999999</v>
      </c>
      <c r="O837">
        <v>0</v>
      </c>
      <c r="P837">
        <v>8</v>
      </c>
      <c r="Q837">
        <v>0</v>
      </c>
      <c r="R837">
        <v>2</v>
      </c>
      <c r="S837">
        <v>0</v>
      </c>
      <c r="T837">
        <v>1</v>
      </c>
      <c r="U837">
        <v>0</v>
      </c>
      <c r="V837">
        <v>0</v>
      </c>
      <c r="W837">
        <v>0</v>
      </c>
      <c r="X837">
        <v>1.5502134890601276</v>
      </c>
      <c r="Y837">
        <v>0</v>
      </c>
      <c r="Z837">
        <v>4.8956319243288905E-3</v>
      </c>
      <c r="AA837">
        <v>0</v>
      </c>
      <c r="AB837">
        <v>2.9899638845676112E-2</v>
      </c>
      <c r="AC837">
        <v>0</v>
      </c>
      <c r="AD837">
        <v>0</v>
      </c>
      <c r="AE837">
        <v>1.5850087598301326</v>
      </c>
    </row>
    <row r="838" spans="1:31" x14ac:dyDescent="0.25">
      <c r="A838">
        <v>2227012</v>
      </c>
      <c r="B838">
        <v>1</v>
      </c>
      <c r="C838" t="s">
        <v>80</v>
      </c>
      <c r="D838" t="s">
        <v>110</v>
      </c>
      <c r="E838" t="s">
        <v>156</v>
      </c>
      <c r="F838" t="s">
        <v>2678</v>
      </c>
      <c r="G838" t="s">
        <v>161</v>
      </c>
      <c r="H838" t="s">
        <v>135</v>
      </c>
      <c r="I838" t="s">
        <v>136</v>
      </c>
      <c r="J838" t="s">
        <v>137</v>
      </c>
      <c r="K838" t="s">
        <v>138</v>
      </c>
      <c r="L838" t="s">
        <v>2679</v>
      </c>
      <c r="M838" t="s">
        <v>2680</v>
      </c>
      <c r="N838">
        <v>7.0491666659999996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3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21.591370645249405</v>
      </c>
      <c r="AC838">
        <v>0</v>
      </c>
      <c r="AD838">
        <v>0</v>
      </c>
      <c r="AE838">
        <v>21.591370645249405</v>
      </c>
    </row>
    <row r="839" spans="1:31" x14ac:dyDescent="0.25">
      <c r="A839">
        <v>2228678</v>
      </c>
      <c r="B839">
        <v>1</v>
      </c>
      <c r="C839" t="s">
        <v>80</v>
      </c>
      <c r="D839" t="s">
        <v>92</v>
      </c>
      <c r="E839" t="s">
        <v>156</v>
      </c>
      <c r="F839" t="s">
        <v>2681</v>
      </c>
      <c r="G839" t="s">
        <v>161</v>
      </c>
      <c r="H839" t="s">
        <v>135</v>
      </c>
      <c r="I839" t="s">
        <v>136</v>
      </c>
      <c r="J839" t="s">
        <v>137</v>
      </c>
      <c r="K839" t="s">
        <v>138</v>
      </c>
      <c r="L839" t="s">
        <v>2682</v>
      </c>
      <c r="M839" t="s">
        <v>2683</v>
      </c>
      <c r="N839">
        <v>2.8077777770000001</v>
      </c>
      <c r="O839">
        <v>0</v>
      </c>
      <c r="P839">
        <v>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6.3653519692743896E-2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6.3653519692743896E-2</v>
      </c>
    </row>
    <row r="840" spans="1:31" x14ac:dyDescent="0.25">
      <c r="A840">
        <v>2225684</v>
      </c>
      <c r="B840">
        <v>1</v>
      </c>
      <c r="C840" t="s">
        <v>81</v>
      </c>
      <c r="D840" t="s">
        <v>113</v>
      </c>
      <c r="E840" t="s">
        <v>141</v>
      </c>
      <c r="F840" t="s">
        <v>2684</v>
      </c>
      <c r="G840" t="s">
        <v>1136</v>
      </c>
      <c r="H840" t="s">
        <v>144</v>
      </c>
      <c r="I840" t="s">
        <v>136</v>
      </c>
      <c r="J840" t="s">
        <v>137</v>
      </c>
      <c r="K840" t="s">
        <v>138</v>
      </c>
      <c r="L840" t="s">
        <v>2685</v>
      </c>
      <c r="M840" t="s">
        <v>2686</v>
      </c>
      <c r="N840">
        <v>2.44</v>
      </c>
      <c r="O840">
        <v>0</v>
      </c>
      <c r="P840">
        <v>81</v>
      </c>
      <c r="Q840">
        <v>24</v>
      </c>
      <c r="R840">
        <v>25</v>
      </c>
      <c r="S840">
        <v>0</v>
      </c>
      <c r="T840">
        <v>3</v>
      </c>
      <c r="U840">
        <v>0</v>
      </c>
      <c r="V840">
        <v>0</v>
      </c>
      <c r="W840">
        <v>0</v>
      </c>
      <c r="X840">
        <v>60.468956402426038</v>
      </c>
      <c r="Y840">
        <v>41.088348268835318</v>
      </c>
      <c r="Z840">
        <v>31.926886576893857</v>
      </c>
      <c r="AA840">
        <v>0</v>
      </c>
      <c r="AB840">
        <v>1.8532175003555555E-3</v>
      </c>
      <c r="AC840">
        <v>0</v>
      </c>
      <c r="AD840">
        <v>0</v>
      </c>
      <c r="AE840">
        <v>133.48604446565557</v>
      </c>
    </row>
    <row r="841" spans="1:31" x14ac:dyDescent="0.25">
      <c r="A841">
        <v>2220520</v>
      </c>
      <c r="B841">
        <v>1</v>
      </c>
      <c r="C841" t="s">
        <v>81</v>
      </c>
      <c r="D841" t="s">
        <v>128</v>
      </c>
      <c r="E841" t="s">
        <v>156</v>
      </c>
      <c r="F841" t="s">
        <v>2687</v>
      </c>
      <c r="G841" t="s">
        <v>280</v>
      </c>
      <c r="H841" t="s">
        <v>135</v>
      </c>
      <c r="I841" t="s">
        <v>136</v>
      </c>
      <c r="J841" t="s">
        <v>3</v>
      </c>
      <c r="K841" t="s">
        <v>138</v>
      </c>
      <c r="L841" t="s">
        <v>2688</v>
      </c>
      <c r="M841" t="s">
        <v>2689</v>
      </c>
      <c r="N841">
        <v>2.2572222219999998</v>
      </c>
      <c r="O841">
        <v>0</v>
      </c>
      <c r="P841">
        <v>22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13.388379907759623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13.388379907759623</v>
      </c>
    </row>
    <row r="842" spans="1:31" x14ac:dyDescent="0.25">
      <c r="A842">
        <v>2214586</v>
      </c>
      <c r="B842">
        <v>1</v>
      </c>
      <c r="C842" t="s">
        <v>80</v>
      </c>
      <c r="D842" t="s">
        <v>97</v>
      </c>
      <c r="E842" t="s">
        <v>156</v>
      </c>
      <c r="F842" t="s">
        <v>2690</v>
      </c>
      <c r="G842" t="s">
        <v>161</v>
      </c>
      <c r="H842" t="s">
        <v>135</v>
      </c>
      <c r="I842" t="s">
        <v>136</v>
      </c>
      <c r="J842" t="s">
        <v>137</v>
      </c>
      <c r="K842" t="s">
        <v>138</v>
      </c>
      <c r="L842" t="s">
        <v>2691</v>
      </c>
      <c r="M842" t="s">
        <v>2692</v>
      </c>
      <c r="N842">
        <v>0.92722222200000004</v>
      </c>
      <c r="O842">
        <v>0</v>
      </c>
      <c r="P842">
        <v>1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0.30947689003887502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0.30947689003887502</v>
      </c>
    </row>
    <row r="843" spans="1:31" x14ac:dyDescent="0.25">
      <c r="A843">
        <v>2218545</v>
      </c>
      <c r="B843">
        <v>1</v>
      </c>
      <c r="C843" t="s">
        <v>80</v>
      </c>
      <c r="D843" t="s">
        <v>94</v>
      </c>
      <c r="E843" t="s">
        <v>151</v>
      </c>
      <c r="F843" t="s">
        <v>2693</v>
      </c>
      <c r="G843" t="s">
        <v>213</v>
      </c>
      <c r="H843" t="s">
        <v>135</v>
      </c>
      <c r="I843" t="s">
        <v>136</v>
      </c>
      <c r="J843" t="s">
        <v>137</v>
      </c>
      <c r="K843" t="s">
        <v>138</v>
      </c>
      <c r="L843" t="s">
        <v>2694</v>
      </c>
      <c r="M843" t="s">
        <v>2695</v>
      </c>
      <c r="N843">
        <v>5.7177777770000002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1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1.0727920858735001</v>
      </c>
      <c r="AC843">
        <v>0</v>
      </c>
      <c r="AD843">
        <v>0</v>
      </c>
      <c r="AE843">
        <v>1.0727920858735001</v>
      </c>
    </row>
    <row r="844" spans="1:31" x14ac:dyDescent="0.25">
      <c r="A844">
        <v>2221748</v>
      </c>
      <c r="B844">
        <v>1</v>
      </c>
      <c r="C844" t="s">
        <v>80</v>
      </c>
      <c r="D844" t="s">
        <v>110</v>
      </c>
      <c r="E844" t="s">
        <v>156</v>
      </c>
      <c r="F844" t="s">
        <v>2696</v>
      </c>
      <c r="G844" t="s">
        <v>161</v>
      </c>
      <c r="H844" t="s">
        <v>135</v>
      </c>
      <c r="I844" t="s">
        <v>136</v>
      </c>
      <c r="J844" t="s">
        <v>137</v>
      </c>
      <c r="K844" t="s">
        <v>138</v>
      </c>
      <c r="L844" t="s">
        <v>2697</v>
      </c>
      <c r="M844" t="s">
        <v>2698</v>
      </c>
      <c r="N844">
        <v>0.81305555500000004</v>
      </c>
      <c r="O844">
        <v>0</v>
      </c>
      <c r="P844">
        <v>3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1.1345876606238583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1.1345876606238583</v>
      </c>
    </row>
    <row r="845" spans="1:31" x14ac:dyDescent="0.25">
      <c r="A845">
        <v>2224742</v>
      </c>
      <c r="B845">
        <v>1</v>
      </c>
      <c r="C845" t="s">
        <v>81</v>
      </c>
      <c r="D845" t="s">
        <v>128</v>
      </c>
      <c r="E845" t="s">
        <v>198</v>
      </c>
      <c r="F845" t="s">
        <v>2699</v>
      </c>
      <c r="G845" t="s">
        <v>405</v>
      </c>
      <c r="H845" t="s">
        <v>144</v>
      </c>
      <c r="I845" t="s">
        <v>136</v>
      </c>
      <c r="J845" t="s">
        <v>137</v>
      </c>
      <c r="K845" t="s">
        <v>234</v>
      </c>
      <c r="L845" t="s">
        <v>2700</v>
      </c>
      <c r="M845" t="s">
        <v>2701</v>
      </c>
      <c r="N845">
        <v>8.6282211110000002</v>
      </c>
      <c r="O845">
        <v>0</v>
      </c>
      <c r="P845">
        <v>0</v>
      </c>
      <c r="Q845">
        <v>0</v>
      </c>
      <c r="R845">
        <v>0</v>
      </c>
      <c r="S845">
        <v>5</v>
      </c>
      <c r="T845">
        <v>0</v>
      </c>
      <c r="U845">
        <v>6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178.73190091959034</v>
      </c>
      <c r="AB845">
        <v>0</v>
      </c>
      <c r="AC845">
        <v>2310.9921113118457</v>
      </c>
      <c r="AD845">
        <v>0</v>
      </c>
      <c r="AE845">
        <v>2489.7240122314361</v>
      </c>
    </row>
    <row r="846" spans="1:31" x14ac:dyDescent="0.25">
      <c r="A846">
        <v>2215820</v>
      </c>
      <c r="B846">
        <v>1</v>
      </c>
      <c r="C846" t="s">
        <v>80</v>
      </c>
      <c r="D846" t="s">
        <v>108</v>
      </c>
      <c r="E846" t="s">
        <v>132</v>
      </c>
      <c r="F846" t="s">
        <v>2702</v>
      </c>
      <c r="G846" t="s">
        <v>233</v>
      </c>
      <c r="H846" t="s">
        <v>135</v>
      </c>
      <c r="I846" t="s">
        <v>136</v>
      </c>
      <c r="J846" t="s">
        <v>137</v>
      </c>
      <c r="K846" t="s">
        <v>234</v>
      </c>
      <c r="L846" t="s">
        <v>2703</v>
      </c>
      <c r="M846" t="s">
        <v>2704</v>
      </c>
      <c r="N846">
        <v>4.8396544439999998</v>
      </c>
      <c r="O846">
        <v>0</v>
      </c>
      <c r="P846">
        <v>22</v>
      </c>
      <c r="Q846">
        <v>0</v>
      </c>
      <c r="R846">
        <v>9</v>
      </c>
      <c r="S846">
        <v>0</v>
      </c>
      <c r="T846">
        <v>3</v>
      </c>
      <c r="U846">
        <v>0</v>
      </c>
      <c r="V846">
        <v>0</v>
      </c>
      <c r="W846">
        <v>0</v>
      </c>
      <c r="X846">
        <v>13.147066703094335</v>
      </c>
      <c r="Y846">
        <v>0</v>
      </c>
      <c r="Z846">
        <v>5.3178975181810815</v>
      </c>
      <c r="AA846">
        <v>0</v>
      </c>
      <c r="AB846">
        <v>1.6242354047221756</v>
      </c>
      <c r="AC846">
        <v>0</v>
      </c>
      <c r="AD846">
        <v>0</v>
      </c>
      <c r="AE846">
        <v>20.08919962599759</v>
      </c>
    </row>
    <row r="847" spans="1:31" x14ac:dyDescent="0.25">
      <c r="A847">
        <v>2228632</v>
      </c>
      <c r="B847">
        <v>1</v>
      </c>
      <c r="C847" t="s">
        <v>80</v>
      </c>
      <c r="D847" t="s">
        <v>86</v>
      </c>
      <c r="E847" t="s">
        <v>151</v>
      </c>
      <c r="F847" t="s">
        <v>2705</v>
      </c>
      <c r="G847" t="s">
        <v>134</v>
      </c>
      <c r="H847" t="s">
        <v>135</v>
      </c>
      <c r="I847" t="s">
        <v>136</v>
      </c>
      <c r="J847" t="s">
        <v>137</v>
      </c>
      <c r="K847" t="s">
        <v>138</v>
      </c>
      <c r="L847" t="s">
        <v>2706</v>
      </c>
      <c r="M847" t="s">
        <v>2707</v>
      </c>
      <c r="N847">
        <v>0.47083333300000002</v>
      </c>
      <c r="O847">
        <v>0</v>
      </c>
      <c r="P847">
        <v>65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10.832653490844436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10.832653490844436</v>
      </c>
    </row>
    <row r="848" spans="1:31" x14ac:dyDescent="0.25">
      <c r="A848">
        <v>2224473</v>
      </c>
      <c r="B848">
        <v>1</v>
      </c>
      <c r="C848" t="s">
        <v>80</v>
      </c>
      <c r="D848" t="s">
        <v>100</v>
      </c>
      <c r="E848" t="s">
        <v>151</v>
      </c>
      <c r="F848" t="s">
        <v>2708</v>
      </c>
      <c r="G848" t="s">
        <v>213</v>
      </c>
      <c r="H848" t="s">
        <v>135</v>
      </c>
      <c r="I848" t="s">
        <v>136</v>
      </c>
      <c r="J848" t="s">
        <v>137</v>
      </c>
      <c r="K848" t="s">
        <v>138</v>
      </c>
      <c r="L848" t="s">
        <v>2709</v>
      </c>
      <c r="M848" t="s">
        <v>2710</v>
      </c>
      <c r="N848">
        <v>0.954166666</v>
      </c>
      <c r="O848">
        <v>0</v>
      </c>
      <c r="P848">
        <v>18</v>
      </c>
      <c r="Q848">
        <v>0</v>
      </c>
      <c r="R848">
        <v>6</v>
      </c>
      <c r="S848">
        <v>0</v>
      </c>
      <c r="T848">
        <v>4</v>
      </c>
      <c r="U848">
        <v>0</v>
      </c>
      <c r="V848">
        <v>0</v>
      </c>
      <c r="W848">
        <v>0</v>
      </c>
      <c r="X848">
        <v>7.4425132814982131</v>
      </c>
      <c r="Y848">
        <v>0</v>
      </c>
      <c r="Z848">
        <v>0.84843577123917502</v>
      </c>
      <c r="AA848">
        <v>0</v>
      </c>
      <c r="AB848">
        <v>3.5811750688071755</v>
      </c>
      <c r="AC848">
        <v>0</v>
      </c>
      <c r="AD848">
        <v>0</v>
      </c>
      <c r="AE848">
        <v>11.872124121544564</v>
      </c>
    </row>
    <row r="849" spans="1:31" x14ac:dyDescent="0.25">
      <c r="A849">
        <v>2217317</v>
      </c>
      <c r="B849">
        <v>1</v>
      </c>
      <c r="C849" t="s">
        <v>80</v>
      </c>
      <c r="D849" t="s">
        <v>85</v>
      </c>
      <c r="E849" t="s">
        <v>156</v>
      </c>
      <c r="F849" t="s">
        <v>2711</v>
      </c>
      <c r="G849" t="s">
        <v>172</v>
      </c>
      <c r="H849" t="s">
        <v>135</v>
      </c>
      <c r="I849" t="s">
        <v>136</v>
      </c>
      <c r="J849" t="s">
        <v>137</v>
      </c>
      <c r="K849" t="s">
        <v>138</v>
      </c>
      <c r="L849" t="s">
        <v>2712</v>
      </c>
      <c r="M849" t="s">
        <v>2713</v>
      </c>
      <c r="N849">
        <v>6.8916666659999999</v>
      </c>
      <c r="O849">
        <v>0</v>
      </c>
      <c r="P849">
        <v>11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20.631853312510717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20.631853312510717</v>
      </c>
    </row>
    <row r="850" spans="1:31" x14ac:dyDescent="0.25">
      <c r="A850">
        <v>2228655</v>
      </c>
      <c r="B850">
        <v>1</v>
      </c>
      <c r="C850" t="s">
        <v>80</v>
      </c>
      <c r="D850" t="s">
        <v>82</v>
      </c>
      <c r="E850" t="s">
        <v>151</v>
      </c>
      <c r="F850" t="s">
        <v>1080</v>
      </c>
      <c r="G850" t="s">
        <v>213</v>
      </c>
      <c r="H850" t="s">
        <v>135</v>
      </c>
      <c r="I850" t="s">
        <v>136</v>
      </c>
      <c r="J850" t="s">
        <v>137</v>
      </c>
      <c r="K850" t="s">
        <v>138</v>
      </c>
      <c r="L850" t="s">
        <v>2714</v>
      </c>
      <c r="M850" t="s">
        <v>2715</v>
      </c>
      <c r="N850">
        <v>1.9616666659999999</v>
      </c>
      <c r="O850">
        <v>0</v>
      </c>
      <c r="P850">
        <v>98</v>
      </c>
      <c r="Q850">
        <v>0</v>
      </c>
      <c r="R850">
        <v>0</v>
      </c>
      <c r="S850">
        <v>0</v>
      </c>
      <c r="T850">
        <v>6</v>
      </c>
      <c r="U850">
        <v>0</v>
      </c>
      <c r="V850">
        <v>0</v>
      </c>
      <c r="W850">
        <v>0</v>
      </c>
      <c r="X850">
        <v>57.568376632442117</v>
      </c>
      <c r="Y850">
        <v>0</v>
      </c>
      <c r="Z850">
        <v>0</v>
      </c>
      <c r="AA850">
        <v>0</v>
      </c>
      <c r="AB850">
        <v>3.1550277862036396</v>
      </c>
      <c r="AC850">
        <v>0</v>
      </c>
      <c r="AD850">
        <v>0</v>
      </c>
      <c r="AE850">
        <v>60.723404418645757</v>
      </c>
    </row>
    <row r="851" spans="1:31" x14ac:dyDescent="0.25">
      <c r="A851">
        <v>2223245</v>
      </c>
      <c r="B851">
        <v>1</v>
      </c>
      <c r="C851" t="s">
        <v>80</v>
      </c>
      <c r="D851" t="s">
        <v>96</v>
      </c>
      <c r="E851" t="s">
        <v>132</v>
      </c>
      <c r="F851" t="s">
        <v>2716</v>
      </c>
      <c r="G851" t="s">
        <v>233</v>
      </c>
      <c r="H851" t="s">
        <v>135</v>
      </c>
      <c r="I851" t="s">
        <v>136</v>
      </c>
      <c r="J851" t="s">
        <v>137</v>
      </c>
      <c r="K851" t="s">
        <v>234</v>
      </c>
      <c r="L851" t="s">
        <v>2717</v>
      </c>
      <c r="M851" t="s">
        <v>2718</v>
      </c>
      <c r="N851">
        <v>1.866666666</v>
      </c>
      <c r="O851">
        <v>0</v>
      </c>
      <c r="P851">
        <v>137</v>
      </c>
      <c r="Q851">
        <v>0</v>
      </c>
      <c r="R851">
        <v>0</v>
      </c>
      <c r="S851">
        <v>0</v>
      </c>
      <c r="T851">
        <v>4</v>
      </c>
      <c r="U851">
        <v>0</v>
      </c>
      <c r="V851">
        <v>0</v>
      </c>
      <c r="W851">
        <v>0</v>
      </c>
      <c r="X851">
        <v>131.86921132356701</v>
      </c>
      <c r="Y851">
        <v>0</v>
      </c>
      <c r="Z851">
        <v>0</v>
      </c>
      <c r="AA851">
        <v>0</v>
      </c>
      <c r="AB851">
        <v>6.2984092633501341</v>
      </c>
      <c r="AC851">
        <v>0</v>
      </c>
      <c r="AD851">
        <v>0</v>
      </c>
      <c r="AE851">
        <v>138.16762058691714</v>
      </c>
    </row>
    <row r="852" spans="1:31" x14ac:dyDescent="0.25">
      <c r="A852">
        <v>2228409</v>
      </c>
      <c r="B852">
        <v>1</v>
      </c>
      <c r="C852" t="s">
        <v>80</v>
      </c>
      <c r="D852" t="s">
        <v>84</v>
      </c>
      <c r="E852" t="s">
        <v>132</v>
      </c>
      <c r="F852" t="s">
        <v>2719</v>
      </c>
      <c r="G852" t="s">
        <v>134</v>
      </c>
      <c r="H852" t="s">
        <v>135</v>
      </c>
      <c r="I852" t="s">
        <v>136</v>
      </c>
      <c r="J852" t="s">
        <v>137</v>
      </c>
      <c r="K852" t="s">
        <v>138</v>
      </c>
      <c r="L852" t="s">
        <v>2720</v>
      </c>
      <c r="M852" t="s">
        <v>2721</v>
      </c>
      <c r="N852">
        <v>0.58611111100000002</v>
      </c>
      <c r="O852">
        <v>0</v>
      </c>
      <c r="P852">
        <v>24</v>
      </c>
      <c r="Q852">
        <v>0</v>
      </c>
      <c r="R852">
        <v>0</v>
      </c>
      <c r="S852">
        <v>0</v>
      </c>
      <c r="T852">
        <v>187</v>
      </c>
      <c r="U852">
        <v>0</v>
      </c>
      <c r="V852">
        <v>3</v>
      </c>
      <c r="W852">
        <v>0</v>
      </c>
      <c r="X852">
        <v>3.4021006338619242</v>
      </c>
      <c r="Y852">
        <v>0</v>
      </c>
      <c r="Z852">
        <v>0</v>
      </c>
      <c r="AA852">
        <v>0</v>
      </c>
      <c r="AB852">
        <v>65.786585353145867</v>
      </c>
      <c r="AC852">
        <v>0</v>
      </c>
      <c r="AD852">
        <v>10.78953025765186</v>
      </c>
      <c r="AE852">
        <v>79.978216244659649</v>
      </c>
    </row>
    <row r="853" spans="1:31" x14ac:dyDescent="0.25">
      <c r="A853">
        <v>2214523</v>
      </c>
      <c r="B853">
        <v>1</v>
      </c>
      <c r="C853" t="s">
        <v>80</v>
      </c>
      <c r="D853" t="s">
        <v>98</v>
      </c>
      <c r="E853" t="s">
        <v>151</v>
      </c>
      <c r="F853" t="s">
        <v>2722</v>
      </c>
      <c r="G853" t="s">
        <v>213</v>
      </c>
      <c r="H853" t="s">
        <v>135</v>
      </c>
      <c r="I853" t="s">
        <v>136</v>
      </c>
      <c r="J853" t="s">
        <v>137</v>
      </c>
      <c r="K853" t="s">
        <v>138</v>
      </c>
      <c r="L853" t="s">
        <v>2723</v>
      </c>
      <c r="M853" t="s">
        <v>2724</v>
      </c>
      <c r="N853">
        <v>0.97833333300000003</v>
      </c>
      <c r="O853">
        <v>0</v>
      </c>
      <c r="P853">
        <v>85</v>
      </c>
      <c r="Q853">
        <v>0</v>
      </c>
      <c r="R853">
        <v>2</v>
      </c>
      <c r="S853">
        <v>0</v>
      </c>
      <c r="T853">
        <v>16</v>
      </c>
      <c r="U853">
        <v>0</v>
      </c>
      <c r="V853">
        <v>0</v>
      </c>
      <c r="W853">
        <v>0</v>
      </c>
      <c r="X853">
        <v>21.942477845109057</v>
      </c>
      <c r="Y853">
        <v>0</v>
      </c>
      <c r="Z853">
        <v>0.12546460546994001</v>
      </c>
      <c r="AA853">
        <v>0</v>
      </c>
      <c r="AB853">
        <v>9.9035192198583317</v>
      </c>
      <c r="AC853">
        <v>0</v>
      </c>
      <c r="AD853">
        <v>0</v>
      </c>
      <c r="AE853">
        <v>31.971461670437328</v>
      </c>
    </row>
    <row r="854" spans="1:31" x14ac:dyDescent="0.25">
      <c r="A854">
        <v>2218353</v>
      </c>
      <c r="B854">
        <v>1</v>
      </c>
      <c r="C854" t="s">
        <v>81</v>
      </c>
      <c r="D854" t="s">
        <v>122</v>
      </c>
      <c r="E854" t="s">
        <v>198</v>
      </c>
      <c r="F854" t="s">
        <v>587</v>
      </c>
      <c r="G854" t="s">
        <v>143</v>
      </c>
      <c r="H854" t="s">
        <v>144</v>
      </c>
      <c r="I854" t="s">
        <v>136</v>
      </c>
      <c r="J854" t="s">
        <v>137</v>
      </c>
      <c r="K854" t="s">
        <v>138</v>
      </c>
      <c r="L854" t="s">
        <v>2725</v>
      </c>
      <c r="M854" t="s">
        <v>2726</v>
      </c>
      <c r="N854">
        <v>1.1730555549999999</v>
      </c>
      <c r="O854">
        <v>1</v>
      </c>
      <c r="P854">
        <v>514</v>
      </c>
      <c r="Q854">
        <v>4</v>
      </c>
      <c r="R854">
        <v>0</v>
      </c>
      <c r="S854">
        <v>5</v>
      </c>
      <c r="T854">
        <v>22</v>
      </c>
      <c r="U854">
        <v>1</v>
      </c>
      <c r="V854">
        <v>0</v>
      </c>
      <c r="W854">
        <v>0.1644236737027317</v>
      </c>
      <c r="X854">
        <v>60.318779828955869</v>
      </c>
      <c r="Y854">
        <v>4.6096117554981664</v>
      </c>
      <c r="Z854">
        <v>0</v>
      </c>
      <c r="AA854">
        <v>15.969390067776565</v>
      </c>
      <c r="AB854">
        <v>8.7692694728695493</v>
      </c>
      <c r="AC854">
        <v>1.5816141807389001</v>
      </c>
      <c r="AD854">
        <v>0</v>
      </c>
      <c r="AE854">
        <v>91.413088979541769</v>
      </c>
    </row>
    <row r="855" spans="1:31" x14ac:dyDescent="0.25">
      <c r="A855">
        <v>2217772</v>
      </c>
      <c r="B855">
        <v>1</v>
      </c>
      <c r="C855" t="s">
        <v>81</v>
      </c>
      <c r="D855" t="s">
        <v>127</v>
      </c>
      <c r="E855" t="s">
        <v>141</v>
      </c>
      <c r="F855" t="s">
        <v>2727</v>
      </c>
      <c r="G855" t="s">
        <v>143</v>
      </c>
      <c r="H855" t="s">
        <v>144</v>
      </c>
      <c r="I855" t="s">
        <v>136</v>
      </c>
      <c r="J855" t="s">
        <v>137</v>
      </c>
      <c r="K855" t="s">
        <v>138</v>
      </c>
      <c r="L855" t="s">
        <v>2728</v>
      </c>
      <c r="M855" t="s">
        <v>2729</v>
      </c>
      <c r="N855">
        <v>2.75</v>
      </c>
      <c r="O855">
        <v>3</v>
      </c>
      <c r="P855">
        <v>442</v>
      </c>
      <c r="Q855">
        <v>138</v>
      </c>
      <c r="R855">
        <v>83</v>
      </c>
      <c r="S855">
        <v>10</v>
      </c>
      <c r="T855">
        <v>60</v>
      </c>
      <c r="U855">
        <v>0</v>
      </c>
      <c r="V855">
        <v>1</v>
      </c>
      <c r="W855">
        <v>0.66646411709783338</v>
      </c>
      <c r="X855">
        <v>269.25994110691471</v>
      </c>
      <c r="Y855">
        <v>171.31952008990797</v>
      </c>
      <c r="Z855">
        <v>33.556051030648561</v>
      </c>
      <c r="AA855">
        <v>110.26779961844666</v>
      </c>
      <c r="AB855">
        <v>33.021100788086635</v>
      </c>
      <c r="AC855">
        <v>0</v>
      </c>
      <c r="AD855">
        <v>6.9636889832726663</v>
      </c>
      <c r="AE855">
        <v>625.05456573437505</v>
      </c>
    </row>
    <row r="856" spans="1:31" x14ac:dyDescent="0.25">
      <c r="A856">
        <v>2225930</v>
      </c>
      <c r="B856">
        <v>1</v>
      </c>
      <c r="C856" t="s">
        <v>80</v>
      </c>
      <c r="D856" t="s">
        <v>108</v>
      </c>
      <c r="E856" t="s">
        <v>151</v>
      </c>
      <c r="F856" t="s">
        <v>2730</v>
      </c>
      <c r="G856" t="s">
        <v>213</v>
      </c>
      <c r="H856" t="s">
        <v>135</v>
      </c>
      <c r="I856" t="s">
        <v>136</v>
      </c>
      <c r="J856" t="s">
        <v>137</v>
      </c>
      <c r="K856" t="s">
        <v>138</v>
      </c>
      <c r="L856" t="s">
        <v>2731</v>
      </c>
      <c r="M856" t="s">
        <v>2732</v>
      </c>
      <c r="N856">
        <v>3.43</v>
      </c>
      <c r="O856">
        <v>0</v>
      </c>
      <c r="P856">
        <v>39</v>
      </c>
      <c r="Q856">
        <v>0</v>
      </c>
      <c r="R856">
        <v>3</v>
      </c>
      <c r="S856">
        <v>0</v>
      </c>
      <c r="T856">
        <v>2</v>
      </c>
      <c r="U856">
        <v>0</v>
      </c>
      <c r="V856">
        <v>0</v>
      </c>
      <c r="W856">
        <v>0</v>
      </c>
      <c r="X856">
        <v>18.901204251014104</v>
      </c>
      <c r="Y856">
        <v>0</v>
      </c>
      <c r="Z856">
        <v>0.20122605381399111</v>
      </c>
      <c r="AA856">
        <v>0</v>
      </c>
      <c r="AB856">
        <v>11.33591017791575</v>
      </c>
      <c r="AC856">
        <v>0</v>
      </c>
      <c r="AD856">
        <v>0</v>
      </c>
      <c r="AE856">
        <v>30.438340482743843</v>
      </c>
    </row>
    <row r="857" spans="1:31" x14ac:dyDescent="0.25">
      <c r="A857">
        <v>2214131</v>
      </c>
      <c r="B857">
        <v>1</v>
      </c>
      <c r="C857" t="s">
        <v>80</v>
      </c>
      <c r="D857" t="s">
        <v>93</v>
      </c>
      <c r="E857" t="s">
        <v>156</v>
      </c>
      <c r="F857" t="s">
        <v>2733</v>
      </c>
      <c r="G857" t="s">
        <v>161</v>
      </c>
      <c r="H857" t="s">
        <v>135</v>
      </c>
      <c r="I857" t="s">
        <v>136</v>
      </c>
      <c r="J857" t="s">
        <v>137</v>
      </c>
      <c r="K857" t="s">
        <v>138</v>
      </c>
      <c r="L857" t="s">
        <v>2734</v>
      </c>
      <c r="M857" t="s">
        <v>2735</v>
      </c>
      <c r="N857">
        <v>0.65138888800000005</v>
      </c>
      <c r="O857">
        <v>0</v>
      </c>
      <c r="P857">
        <v>1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3.3473332099433331E-2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3.3473332099433331E-2</v>
      </c>
    </row>
    <row r="858" spans="1:31" x14ac:dyDescent="0.25">
      <c r="A858">
        <v>2221994</v>
      </c>
      <c r="B858">
        <v>1</v>
      </c>
      <c r="C858" t="s">
        <v>81</v>
      </c>
      <c r="D858" t="s">
        <v>112</v>
      </c>
      <c r="E858" t="s">
        <v>147</v>
      </c>
      <c r="F858" t="s">
        <v>655</v>
      </c>
      <c r="G858" t="s">
        <v>143</v>
      </c>
      <c r="H858" t="s">
        <v>144</v>
      </c>
      <c r="I858" t="s">
        <v>136</v>
      </c>
      <c r="J858" t="s">
        <v>137</v>
      </c>
      <c r="K858" t="s">
        <v>138</v>
      </c>
      <c r="L858" t="s">
        <v>2736</v>
      </c>
      <c r="M858" t="s">
        <v>2737</v>
      </c>
      <c r="N858">
        <v>1.125555555</v>
      </c>
      <c r="O858">
        <v>0</v>
      </c>
      <c r="P858">
        <v>1284</v>
      </c>
      <c r="Q858">
        <v>5</v>
      </c>
      <c r="R858">
        <v>39</v>
      </c>
      <c r="S858">
        <v>8</v>
      </c>
      <c r="T858">
        <v>69</v>
      </c>
      <c r="U858">
        <v>1</v>
      </c>
      <c r="V858">
        <v>1</v>
      </c>
      <c r="W858">
        <v>0</v>
      </c>
      <c r="X858">
        <v>107.28317893752192</v>
      </c>
      <c r="Y858">
        <v>35.731103050945862</v>
      </c>
      <c r="Z858">
        <v>4.4854045728226835</v>
      </c>
      <c r="AA858">
        <v>37.307061360881718</v>
      </c>
      <c r="AB858">
        <v>43.329797929878637</v>
      </c>
      <c r="AC858">
        <v>0.30807810926011997</v>
      </c>
      <c r="AD858">
        <v>2.4710185286511109E-2</v>
      </c>
      <c r="AE858">
        <v>228.46933414659745</v>
      </c>
    </row>
    <row r="859" spans="1:31" x14ac:dyDescent="0.25">
      <c r="A859">
        <v>2227613</v>
      </c>
      <c r="B859">
        <v>1</v>
      </c>
      <c r="C859" t="s">
        <v>80</v>
      </c>
      <c r="D859" t="s">
        <v>96</v>
      </c>
      <c r="E859" t="s">
        <v>156</v>
      </c>
      <c r="F859" t="s">
        <v>2738</v>
      </c>
      <c r="G859" t="s">
        <v>172</v>
      </c>
      <c r="H859" t="s">
        <v>135</v>
      </c>
      <c r="I859" t="s">
        <v>136</v>
      </c>
      <c r="J859" t="s">
        <v>137</v>
      </c>
      <c r="K859" t="s">
        <v>138</v>
      </c>
      <c r="L859" t="s">
        <v>2739</v>
      </c>
      <c r="M859" t="s">
        <v>2740</v>
      </c>
      <c r="N859">
        <v>6.8444444439999996</v>
      </c>
      <c r="O859">
        <v>0</v>
      </c>
      <c r="P859">
        <v>1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0.63486773293897047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0.63486773293897047</v>
      </c>
    </row>
    <row r="860" spans="1:31" x14ac:dyDescent="0.25">
      <c r="A860">
        <v>2225492</v>
      </c>
      <c r="B860">
        <v>1</v>
      </c>
      <c r="C860" t="s">
        <v>81</v>
      </c>
      <c r="D860" t="s">
        <v>115</v>
      </c>
      <c r="E860" t="s">
        <v>147</v>
      </c>
      <c r="F860" t="s">
        <v>2741</v>
      </c>
      <c r="G860" t="s">
        <v>143</v>
      </c>
      <c r="H860" t="s">
        <v>144</v>
      </c>
      <c r="I860" t="s">
        <v>136</v>
      </c>
      <c r="J860" t="s">
        <v>137</v>
      </c>
      <c r="K860" t="s">
        <v>138</v>
      </c>
      <c r="L860" t="s">
        <v>2742</v>
      </c>
      <c r="M860" t="s">
        <v>2743</v>
      </c>
      <c r="N860">
        <v>0.52472222199999996</v>
      </c>
      <c r="O860">
        <v>0</v>
      </c>
      <c r="P860">
        <v>699</v>
      </c>
      <c r="Q860">
        <v>3</v>
      </c>
      <c r="R860">
        <v>74</v>
      </c>
      <c r="S860">
        <v>5</v>
      </c>
      <c r="T860">
        <v>32</v>
      </c>
      <c r="U860">
        <v>0</v>
      </c>
      <c r="V860">
        <v>0</v>
      </c>
      <c r="W860">
        <v>0</v>
      </c>
      <c r="X860">
        <v>28.144609027591471</v>
      </c>
      <c r="Y860">
        <v>1.1295759948406401</v>
      </c>
      <c r="Z860">
        <v>5.1514143795013467</v>
      </c>
      <c r="AA860">
        <v>9.0182455170945666</v>
      </c>
      <c r="AB860">
        <v>13.412763032398072</v>
      </c>
      <c r="AC860">
        <v>0</v>
      </c>
      <c r="AD860">
        <v>0</v>
      </c>
      <c r="AE860">
        <v>56.856607951426099</v>
      </c>
    </row>
    <row r="861" spans="1:31" x14ac:dyDescent="0.25">
      <c r="A861">
        <v>2214569</v>
      </c>
      <c r="B861">
        <v>1</v>
      </c>
      <c r="C861" t="s">
        <v>80</v>
      </c>
      <c r="D861" t="s">
        <v>100</v>
      </c>
      <c r="E861" t="s">
        <v>156</v>
      </c>
      <c r="F861" t="s">
        <v>2744</v>
      </c>
      <c r="G861" t="s">
        <v>161</v>
      </c>
      <c r="H861" t="s">
        <v>135</v>
      </c>
      <c r="I861" t="s">
        <v>136</v>
      </c>
      <c r="J861" t="s">
        <v>137</v>
      </c>
      <c r="K861" t="s">
        <v>138</v>
      </c>
      <c r="L861" t="s">
        <v>2745</v>
      </c>
      <c r="M861" t="s">
        <v>2746</v>
      </c>
      <c r="N861">
        <v>1.240277777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1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3.0611802081500002E-2</v>
      </c>
      <c r="AC861">
        <v>0</v>
      </c>
      <c r="AD861">
        <v>0</v>
      </c>
      <c r="AE861">
        <v>3.0611802081500002E-2</v>
      </c>
    </row>
    <row r="862" spans="1:31" x14ac:dyDescent="0.25">
      <c r="A862">
        <v>2227221</v>
      </c>
      <c r="B862">
        <v>1</v>
      </c>
      <c r="C862" t="s">
        <v>80</v>
      </c>
      <c r="D862" t="s">
        <v>97</v>
      </c>
      <c r="E862" t="s">
        <v>156</v>
      </c>
      <c r="F862" t="s">
        <v>2747</v>
      </c>
      <c r="G862" t="s">
        <v>161</v>
      </c>
      <c r="H862" t="s">
        <v>135</v>
      </c>
      <c r="I862" t="s">
        <v>136</v>
      </c>
      <c r="J862" t="s">
        <v>137</v>
      </c>
      <c r="K862" t="s">
        <v>138</v>
      </c>
      <c r="L862" t="s">
        <v>2748</v>
      </c>
      <c r="M862" t="s">
        <v>2749</v>
      </c>
      <c r="N862">
        <v>2.9755555550000001</v>
      </c>
      <c r="O862">
        <v>0</v>
      </c>
      <c r="P862">
        <v>1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0.94967703289443339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0.94967703289443339</v>
      </c>
    </row>
    <row r="863" spans="1:31" x14ac:dyDescent="0.25">
      <c r="A863">
        <v>2214632</v>
      </c>
      <c r="B863">
        <v>1</v>
      </c>
      <c r="C863" t="s">
        <v>81</v>
      </c>
      <c r="D863" t="s">
        <v>127</v>
      </c>
      <c r="E863" t="s">
        <v>151</v>
      </c>
      <c r="F863" t="s">
        <v>2750</v>
      </c>
      <c r="G863" t="s">
        <v>213</v>
      </c>
      <c r="H863" t="s">
        <v>135</v>
      </c>
      <c r="I863" t="s">
        <v>136</v>
      </c>
      <c r="J863" t="s">
        <v>137</v>
      </c>
      <c r="K863" t="s">
        <v>138</v>
      </c>
      <c r="L863" t="s">
        <v>2751</v>
      </c>
      <c r="M863" t="s">
        <v>2752</v>
      </c>
      <c r="N863">
        <v>5.9413888879999996</v>
      </c>
      <c r="O863">
        <v>0</v>
      </c>
      <c r="P863">
        <v>10</v>
      </c>
      <c r="Q863">
        <v>0</v>
      </c>
      <c r="R863">
        <v>0</v>
      </c>
      <c r="S863">
        <v>0</v>
      </c>
      <c r="T863">
        <v>3</v>
      </c>
      <c r="U863">
        <v>0</v>
      </c>
      <c r="V863">
        <v>0</v>
      </c>
      <c r="W863">
        <v>0</v>
      </c>
      <c r="X863">
        <v>24.944776565307272</v>
      </c>
      <c r="Y863">
        <v>0</v>
      </c>
      <c r="Z863">
        <v>0</v>
      </c>
      <c r="AA863">
        <v>0</v>
      </c>
      <c r="AB863">
        <v>22.258850386646614</v>
      </c>
      <c r="AC863">
        <v>0</v>
      </c>
      <c r="AD863">
        <v>0</v>
      </c>
      <c r="AE863">
        <v>47.203626951953886</v>
      </c>
    </row>
    <row r="864" spans="1:31" x14ac:dyDescent="0.25">
      <c r="A864">
        <v>2213550</v>
      </c>
      <c r="B864">
        <v>1</v>
      </c>
      <c r="C864" t="s">
        <v>80</v>
      </c>
      <c r="D864" t="s">
        <v>96</v>
      </c>
      <c r="E864" t="s">
        <v>151</v>
      </c>
      <c r="F864" t="s">
        <v>2753</v>
      </c>
      <c r="G864" t="s">
        <v>245</v>
      </c>
      <c r="H864" t="s">
        <v>135</v>
      </c>
      <c r="I864" t="s">
        <v>136</v>
      </c>
      <c r="J864" t="s">
        <v>137</v>
      </c>
      <c r="K864" t="s">
        <v>138</v>
      </c>
      <c r="L864" t="s">
        <v>2754</v>
      </c>
      <c r="M864" t="s">
        <v>2755</v>
      </c>
      <c r="N864">
        <v>1.808333333</v>
      </c>
      <c r="O864">
        <v>0</v>
      </c>
      <c r="P864">
        <v>81</v>
      </c>
      <c r="Q864">
        <v>0</v>
      </c>
      <c r="R864">
        <v>0</v>
      </c>
      <c r="S864">
        <v>0</v>
      </c>
      <c r="T864">
        <v>22</v>
      </c>
      <c r="U864">
        <v>0</v>
      </c>
      <c r="V864">
        <v>0</v>
      </c>
      <c r="W864">
        <v>0</v>
      </c>
      <c r="X864">
        <v>62.9729315791133</v>
      </c>
      <c r="Y864">
        <v>0</v>
      </c>
      <c r="Z864">
        <v>0</v>
      </c>
      <c r="AA864">
        <v>0</v>
      </c>
      <c r="AB864">
        <v>32.154830026503539</v>
      </c>
      <c r="AC864">
        <v>0</v>
      </c>
      <c r="AD864">
        <v>0</v>
      </c>
      <c r="AE864">
        <v>95.12776160561684</v>
      </c>
    </row>
    <row r="865" spans="1:31" x14ac:dyDescent="0.25">
      <c r="A865">
        <v>2215860</v>
      </c>
      <c r="B865">
        <v>1</v>
      </c>
      <c r="C865" t="s">
        <v>80</v>
      </c>
      <c r="D865" t="s">
        <v>110</v>
      </c>
      <c r="E865" t="s">
        <v>225</v>
      </c>
      <c r="F865" t="s">
        <v>2756</v>
      </c>
      <c r="G865" t="s">
        <v>280</v>
      </c>
      <c r="H865" t="s">
        <v>135</v>
      </c>
      <c r="I865" t="s">
        <v>136</v>
      </c>
      <c r="J865" t="s">
        <v>3</v>
      </c>
      <c r="K865" t="s">
        <v>138</v>
      </c>
      <c r="L865" t="s">
        <v>2757</v>
      </c>
      <c r="M865" t="s">
        <v>2758</v>
      </c>
      <c r="N865">
        <v>6.7016666660000004</v>
      </c>
      <c r="O865">
        <v>0</v>
      </c>
      <c r="P865">
        <v>74</v>
      </c>
      <c r="Q865">
        <v>0</v>
      </c>
      <c r="R865">
        <v>0</v>
      </c>
      <c r="S865">
        <v>0</v>
      </c>
      <c r="T865">
        <v>10</v>
      </c>
      <c r="U865">
        <v>0</v>
      </c>
      <c r="V865">
        <v>0</v>
      </c>
      <c r="W865">
        <v>0</v>
      </c>
      <c r="X865">
        <v>120.67357809078825</v>
      </c>
      <c r="Y865">
        <v>0</v>
      </c>
      <c r="Z865">
        <v>0</v>
      </c>
      <c r="AA865">
        <v>0</v>
      </c>
      <c r="AB865">
        <v>65.55066196757042</v>
      </c>
      <c r="AC865">
        <v>0</v>
      </c>
      <c r="AD865">
        <v>0</v>
      </c>
      <c r="AE865">
        <v>186.22424005835867</v>
      </c>
    </row>
    <row r="866" spans="1:31" x14ac:dyDescent="0.25">
      <c r="A866">
        <v>2219166</v>
      </c>
      <c r="B866">
        <v>1</v>
      </c>
      <c r="C866" t="s">
        <v>81</v>
      </c>
      <c r="D866" t="s">
        <v>116</v>
      </c>
      <c r="E866" t="s">
        <v>141</v>
      </c>
      <c r="F866" t="s">
        <v>2759</v>
      </c>
      <c r="G866" t="s">
        <v>349</v>
      </c>
      <c r="H866" t="s">
        <v>144</v>
      </c>
      <c r="I866" t="s">
        <v>136</v>
      </c>
      <c r="J866" t="s">
        <v>137</v>
      </c>
      <c r="K866" t="s">
        <v>138</v>
      </c>
      <c r="L866" t="s">
        <v>2760</v>
      </c>
      <c r="M866" t="s">
        <v>2761</v>
      </c>
      <c r="N866">
        <v>2.701944444</v>
      </c>
      <c r="O866">
        <v>0</v>
      </c>
      <c r="P866">
        <v>26</v>
      </c>
      <c r="Q866">
        <v>0</v>
      </c>
      <c r="R866">
        <v>0</v>
      </c>
      <c r="S866">
        <v>0</v>
      </c>
      <c r="T866">
        <v>2</v>
      </c>
      <c r="U866">
        <v>0</v>
      </c>
      <c r="V866">
        <v>0</v>
      </c>
      <c r="W866">
        <v>0</v>
      </c>
      <c r="X866">
        <v>8.4426634624562276</v>
      </c>
      <c r="Y866">
        <v>0</v>
      </c>
      <c r="Z866">
        <v>0</v>
      </c>
      <c r="AA866">
        <v>0</v>
      </c>
      <c r="AB866">
        <v>9.4683349093847513E-2</v>
      </c>
      <c r="AC866">
        <v>0</v>
      </c>
      <c r="AD866">
        <v>0</v>
      </c>
      <c r="AE866">
        <v>8.5373468115500746</v>
      </c>
    </row>
    <row r="867" spans="1:31" x14ac:dyDescent="0.25">
      <c r="A867">
        <v>2224121</v>
      </c>
      <c r="B867">
        <v>1</v>
      </c>
      <c r="C867" t="s">
        <v>80</v>
      </c>
      <c r="D867" t="s">
        <v>94</v>
      </c>
      <c r="E867" t="s">
        <v>147</v>
      </c>
      <c r="F867" t="s">
        <v>2762</v>
      </c>
      <c r="G867" t="s">
        <v>143</v>
      </c>
      <c r="H867" t="s">
        <v>144</v>
      </c>
      <c r="I867" t="s">
        <v>136</v>
      </c>
      <c r="J867" t="s">
        <v>137</v>
      </c>
      <c r="K867" t="s">
        <v>138</v>
      </c>
      <c r="L867" t="s">
        <v>2763</v>
      </c>
      <c r="M867" t="s">
        <v>2764</v>
      </c>
      <c r="N867">
        <v>0.89472222199999996</v>
      </c>
      <c r="O867">
        <v>0</v>
      </c>
      <c r="P867">
        <v>1043</v>
      </c>
      <c r="Q867">
        <v>0</v>
      </c>
      <c r="R867">
        <v>2</v>
      </c>
      <c r="S867">
        <v>0</v>
      </c>
      <c r="T867">
        <v>111</v>
      </c>
      <c r="U867">
        <v>2</v>
      </c>
      <c r="V867">
        <v>0</v>
      </c>
      <c r="W867">
        <v>0</v>
      </c>
      <c r="X867">
        <v>191.16477428733853</v>
      </c>
      <c r="Y867">
        <v>0</v>
      </c>
      <c r="Z867">
        <v>3.7634026983691666E-3</v>
      </c>
      <c r="AA867">
        <v>0</v>
      </c>
      <c r="AB867">
        <v>29.482692061773911</v>
      </c>
      <c r="AC867">
        <v>11.473287451455704</v>
      </c>
      <c r="AD867">
        <v>0</v>
      </c>
      <c r="AE867">
        <v>232.12451720326652</v>
      </c>
    </row>
    <row r="868" spans="1:31" x14ac:dyDescent="0.25">
      <c r="A868">
        <v>2227656</v>
      </c>
      <c r="B868">
        <v>1</v>
      </c>
      <c r="C868" t="s">
        <v>80</v>
      </c>
      <c r="D868" t="s">
        <v>84</v>
      </c>
      <c r="E868" t="s">
        <v>151</v>
      </c>
      <c r="F868" t="s">
        <v>2765</v>
      </c>
      <c r="G868" t="s">
        <v>213</v>
      </c>
      <c r="H868" t="s">
        <v>135</v>
      </c>
      <c r="I868" t="s">
        <v>136</v>
      </c>
      <c r="J868" t="s">
        <v>137</v>
      </c>
      <c r="K868" t="s">
        <v>138</v>
      </c>
      <c r="L868" t="s">
        <v>2766</v>
      </c>
      <c r="M868" t="s">
        <v>2767</v>
      </c>
      <c r="N868">
        <v>1.303055555</v>
      </c>
      <c r="O868">
        <v>0</v>
      </c>
      <c r="P868">
        <v>169</v>
      </c>
      <c r="Q868">
        <v>0</v>
      </c>
      <c r="R868">
        <v>0</v>
      </c>
      <c r="S868">
        <v>0</v>
      </c>
      <c r="T868">
        <v>23</v>
      </c>
      <c r="U868">
        <v>0</v>
      </c>
      <c r="V868">
        <v>0</v>
      </c>
      <c r="W868">
        <v>0</v>
      </c>
      <c r="X868">
        <v>52.99736528977607</v>
      </c>
      <c r="Y868">
        <v>0</v>
      </c>
      <c r="Z868">
        <v>0</v>
      </c>
      <c r="AA868">
        <v>0</v>
      </c>
      <c r="AB868">
        <v>25.068688929513137</v>
      </c>
      <c r="AC868">
        <v>0</v>
      </c>
      <c r="AD868">
        <v>0</v>
      </c>
      <c r="AE868">
        <v>78.066054219289214</v>
      </c>
    </row>
    <row r="869" spans="1:31" x14ac:dyDescent="0.25">
      <c r="A869">
        <v>2215631</v>
      </c>
      <c r="B869">
        <v>1</v>
      </c>
      <c r="C869" t="s">
        <v>81</v>
      </c>
      <c r="D869" t="s">
        <v>126</v>
      </c>
      <c r="E869" t="s">
        <v>132</v>
      </c>
      <c r="F869" t="s">
        <v>2768</v>
      </c>
      <c r="G869" t="s">
        <v>176</v>
      </c>
      <c r="H869" t="s">
        <v>135</v>
      </c>
      <c r="I869" t="s">
        <v>136</v>
      </c>
      <c r="J869" t="s">
        <v>137</v>
      </c>
      <c r="K869" t="s">
        <v>138</v>
      </c>
      <c r="L869" t="s">
        <v>2769</v>
      </c>
      <c r="M869" t="s">
        <v>2770</v>
      </c>
      <c r="N869">
        <v>0.78166666600000001</v>
      </c>
      <c r="O869">
        <v>0</v>
      </c>
      <c r="P869">
        <v>96</v>
      </c>
      <c r="Q869">
        <v>0</v>
      </c>
      <c r="R869">
        <v>0</v>
      </c>
      <c r="S869">
        <v>0</v>
      </c>
      <c r="T869">
        <v>9</v>
      </c>
      <c r="U869">
        <v>0</v>
      </c>
      <c r="V869">
        <v>0</v>
      </c>
      <c r="W869">
        <v>0</v>
      </c>
      <c r="X869">
        <v>11.444412581059753</v>
      </c>
      <c r="Y869">
        <v>0</v>
      </c>
      <c r="Z869">
        <v>0</v>
      </c>
      <c r="AA869">
        <v>0</v>
      </c>
      <c r="AB869">
        <v>2.9358082888946502</v>
      </c>
      <c r="AC869">
        <v>0</v>
      </c>
      <c r="AD869">
        <v>0</v>
      </c>
      <c r="AE869">
        <v>14.380220869954403</v>
      </c>
    </row>
    <row r="870" spans="1:31" x14ac:dyDescent="0.25">
      <c r="A870">
        <v>2218310</v>
      </c>
      <c r="B870">
        <v>1</v>
      </c>
      <c r="C870" t="s">
        <v>81</v>
      </c>
      <c r="D870" t="s">
        <v>115</v>
      </c>
      <c r="E870" t="s">
        <v>151</v>
      </c>
      <c r="F870" t="s">
        <v>2771</v>
      </c>
      <c r="G870" t="s">
        <v>213</v>
      </c>
      <c r="H870" t="s">
        <v>135</v>
      </c>
      <c r="I870" t="s">
        <v>136</v>
      </c>
      <c r="J870" t="s">
        <v>137</v>
      </c>
      <c r="K870" t="s">
        <v>138</v>
      </c>
      <c r="L870" t="s">
        <v>2772</v>
      </c>
      <c r="M870" t="s">
        <v>2773</v>
      </c>
      <c r="N870">
        <v>7.3447222219999997</v>
      </c>
      <c r="O870">
        <v>0</v>
      </c>
      <c r="P870">
        <v>32</v>
      </c>
      <c r="Q870">
        <v>0</v>
      </c>
      <c r="R870">
        <v>1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14.772091797069205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14.772091797069205</v>
      </c>
    </row>
    <row r="871" spans="1:31" x14ac:dyDescent="0.25">
      <c r="A871">
        <v>2219143</v>
      </c>
      <c r="B871">
        <v>1</v>
      </c>
      <c r="C871" t="s">
        <v>81</v>
      </c>
      <c r="D871" t="s">
        <v>123</v>
      </c>
      <c r="E871" t="s">
        <v>147</v>
      </c>
      <c r="F871" t="s">
        <v>1884</v>
      </c>
      <c r="G871" t="s">
        <v>143</v>
      </c>
      <c r="H871" t="s">
        <v>144</v>
      </c>
      <c r="I871" t="s">
        <v>136</v>
      </c>
      <c r="J871" t="s">
        <v>137</v>
      </c>
      <c r="K871" t="s">
        <v>138</v>
      </c>
      <c r="L871" t="s">
        <v>2774</v>
      </c>
      <c r="M871" t="s">
        <v>2775</v>
      </c>
      <c r="N871">
        <v>0.67055555499999997</v>
      </c>
      <c r="O871">
        <v>15</v>
      </c>
      <c r="P871">
        <v>2073</v>
      </c>
      <c r="Q871">
        <v>54</v>
      </c>
      <c r="R871">
        <v>175</v>
      </c>
      <c r="S871">
        <v>28</v>
      </c>
      <c r="T871">
        <v>218</v>
      </c>
      <c r="U871">
        <v>4</v>
      </c>
      <c r="V871">
        <v>1</v>
      </c>
      <c r="W871">
        <v>2.4568323704523825</v>
      </c>
      <c r="X871">
        <v>283.93008872437531</v>
      </c>
      <c r="Y871">
        <v>27.537301717823816</v>
      </c>
      <c r="Z871">
        <v>35.754875531425888</v>
      </c>
      <c r="AA871">
        <v>92.957405780336245</v>
      </c>
      <c r="AB871">
        <v>92.840824328632209</v>
      </c>
      <c r="AC871">
        <v>54.699219602186531</v>
      </c>
      <c r="AD871">
        <v>0.23926796943466666</v>
      </c>
      <c r="AE871">
        <v>590.41581602466704</v>
      </c>
    </row>
    <row r="872" spans="1:31" x14ac:dyDescent="0.25">
      <c r="A872">
        <v>2217151</v>
      </c>
      <c r="B872">
        <v>1</v>
      </c>
      <c r="C872" t="s">
        <v>80</v>
      </c>
      <c r="D872" t="s">
        <v>82</v>
      </c>
      <c r="E872" t="s">
        <v>225</v>
      </c>
      <c r="F872" t="s">
        <v>2374</v>
      </c>
      <c r="G872" t="s">
        <v>345</v>
      </c>
      <c r="H872" t="s">
        <v>135</v>
      </c>
      <c r="I872" t="s">
        <v>136</v>
      </c>
      <c r="J872" t="s">
        <v>137</v>
      </c>
      <c r="K872" t="s">
        <v>138</v>
      </c>
      <c r="L872" t="s">
        <v>2776</v>
      </c>
      <c r="M872" t="s">
        <v>2777</v>
      </c>
      <c r="N872">
        <v>8.7047222219999991</v>
      </c>
      <c r="O872">
        <v>0</v>
      </c>
      <c r="P872">
        <v>24</v>
      </c>
      <c r="Q872">
        <v>0</v>
      </c>
      <c r="R872">
        <v>0</v>
      </c>
      <c r="S872">
        <v>0</v>
      </c>
      <c r="T872">
        <v>36</v>
      </c>
      <c r="U872">
        <v>0</v>
      </c>
      <c r="V872">
        <v>0</v>
      </c>
      <c r="W872">
        <v>0</v>
      </c>
      <c r="X872">
        <v>110.80104400918239</v>
      </c>
      <c r="Y872">
        <v>0</v>
      </c>
      <c r="Z872">
        <v>0</v>
      </c>
      <c r="AA872">
        <v>0</v>
      </c>
      <c r="AB872">
        <v>208.74896746951802</v>
      </c>
      <c r="AC872">
        <v>0</v>
      </c>
      <c r="AD872">
        <v>0</v>
      </c>
      <c r="AE872">
        <v>319.55001147870041</v>
      </c>
    </row>
    <row r="873" spans="1:31" x14ac:dyDescent="0.25">
      <c r="A873">
        <v>2217646</v>
      </c>
      <c r="B873">
        <v>1</v>
      </c>
      <c r="C873" t="s">
        <v>80</v>
      </c>
      <c r="D873" t="s">
        <v>98</v>
      </c>
      <c r="E873" t="s">
        <v>151</v>
      </c>
      <c r="F873" t="s">
        <v>2778</v>
      </c>
      <c r="G873" t="s">
        <v>345</v>
      </c>
      <c r="H873" t="s">
        <v>135</v>
      </c>
      <c r="I873" t="s">
        <v>136</v>
      </c>
      <c r="J873" t="s">
        <v>137</v>
      </c>
      <c r="K873" t="s">
        <v>138</v>
      </c>
      <c r="L873" t="s">
        <v>2779</v>
      </c>
      <c r="M873" t="s">
        <v>2780</v>
      </c>
      <c r="N873">
        <v>5.3044444439999996</v>
      </c>
      <c r="O873">
        <v>0</v>
      </c>
      <c r="P873">
        <v>25</v>
      </c>
      <c r="Q873">
        <v>0</v>
      </c>
      <c r="R873">
        <v>2</v>
      </c>
      <c r="S873">
        <v>0</v>
      </c>
      <c r="T873">
        <v>10</v>
      </c>
      <c r="U873">
        <v>0</v>
      </c>
      <c r="V873">
        <v>0</v>
      </c>
      <c r="W873">
        <v>0</v>
      </c>
      <c r="X873">
        <v>46.053050351717545</v>
      </c>
      <c r="Y873">
        <v>0</v>
      </c>
      <c r="Z873">
        <v>0.54275302819600435</v>
      </c>
      <c r="AA873">
        <v>0</v>
      </c>
      <c r="AB873">
        <v>37.478080424749507</v>
      </c>
      <c r="AC873">
        <v>0</v>
      </c>
      <c r="AD873">
        <v>0</v>
      </c>
      <c r="AE873">
        <v>84.073883804663055</v>
      </c>
    </row>
    <row r="874" spans="1:31" x14ac:dyDescent="0.25">
      <c r="A874">
        <v>2222724</v>
      </c>
      <c r="B874">
        <v>1</v>
      </c>
      <c r="C874" t="s">
        <v>80</v>
      </c>
      <c r="D874" t="s">
        <v>108</v>
      </c>
      <c r="E874" t="s">
        <v>151</v>
      </c>
      <c r="F874" t="s">
        <v>2781</v>
      </c>
      <c r="G874" t="s">
        <v>153</v>
      </c>
      <c r="H874" t="s">
        <v>135</v>
      </c>
      <c r="I874" t="s">
        <v>136</v>
      </c>
      <c r="J874" t="s">
        <v>137</v>
      </c>
      <c r="K874" t="s">
        <v>138</v>
      </c>
      <c r="L874" t="s">
        <v>2782</v>
      </c>
      <c r="M874" t="s">
        <v>2783</v>
      </c>
      <c r="N874">
        <v>0.87333333300000004</v>
      </c>
      <c r="O874">
        <v>0</v>
      </c>
      <c r="P874">
        <v>6</v>
      </c>
      <c r="Q874">
        <v>0</v>
      </c>
      <c r="R874">
        <v>6</v>
      </c>
      <c r="S874">
        <v>0</v>
      </c>
      <c r="T874">
        <v>4</v>
      </c>
      <c r="U874">
        <v>0</v>
      </c>
      <c r="V874">
        <v>0</v>
      </c>
      <c r="W874">
        <v>0</v>
      </c>
      <c r="X874">
        <v>1.26495728561884</v>
      </c>
      <c r="Y874">
        <v>0</v>
      </c>
      <c r="Z874">
        <v>2.4642263070871602</v>
      </c>
      <c r="AA874">
        <v>0</v>
      </c>
      <c r="AB874">
        <v>3.4458412856508671</v>
      </c>
      <c r="AC874">
        <v>0</v>
      </c>
      <c r="AD874">
        <v>0</v>
      </c>
      <c r="AE874">
        <v>7.1750248783568669</v>
      </c>
    </row>
    <row r="875" spans="1:31" x14ac:dyDescent="0.25">
      <c r="A875">
        <v>2213378</v>
      </c>
      <c r="B875">
        <v>1</v>
      </c>
      <c r="C875" t="s">
        <v>81</v>
      </c>
      <c r="D875" t="s">
        <v>118</v>
      </c>
      <c r="E875" t="s">
        <v>156</v>
      </c>
      <c r="F875" t="s">
        <v>2784</v>
      </c>
      <c r="G875" t="s">
        <v>161</v>
      </c>
      <c r="H875" t="s">
        <v>135</v>
      </c>
      <c r="I875" t="s">
        <v>136</v>
      </c>
      <c r="J875" t="s">
        <v>137</v>
      </c>
      <c r="K875" t="s">
        <v>138</v>
      </c>
      <c r="L875" t="s">
        <v>2785</v>
      </c>
      <c r="M875" t="s">
        <v>2786</v>
      </c>
      <c r="N875">
        <v>1.4302777769999999</v>
      </c>
      <c r="O875">
        <v>0</v>
      </c>
      <c r="P875">
        <v>1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0.18906357307069782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0.18906357307069782</v>
      </c>
    </row>
    <row r="876" spans="1:31" x14ac:dyDescent="0.25">
      <c r="A876">
        <v>2224075</v>
      </c>
      <c r="B876">
        <v>1</v>
      </c>
      <c r="C876" t="s">
        <v>80</v>
      </c>
      <c r="D876" t="s">
        <v>82</v>
      </c>
      <c r="E876" t="s">
        <v>156</v>
      </c>
      <c r="F876" t="s">
        <v>2787</v>
      </c>
      <c r="G876" t="s">
        <v>161</v>
      </c>
      <c r="H876" t="s">
        <v>135</v>
      </c>
      <c r="I876" t="s">
        <v>136</v>
      </c>
      <c r="J876" t="s">
        <v>137</v>
      </c>
      <c r="K876" t="s">
        <v>138</v>
      </c>
      <c r="L876" t="s">
        <v>2788</v>
      </c>
      <c r="M876" t="s">
        <v>2789</v>
      </c>
      <c r="N876">
        <v>3.5536111109999999</v>
      </c>
      <c r="O876">
        <v>0</v>
      </c>
      <c r="P876">
        <v>2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0.91605534768630148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0.91605534768630148</v>
      </c>
    </row>
    <row r="877" spans="1:31" x14ac:dyDescent="0.25">
      <c r="A877">
        <v>2222083</v>
      </c>
      <c r="B877">
        <v>1</v>
      </c>
      <c r="C877" t="s">
        <v>80</v>
      </c>
      <c r="D877" t="s">
        <v>94</v>
      </c>
      <c r="E877" t="s">
        <v>156</v>
      </c>
      <c r="F877" t="s">
        <v>2790</v>
      </c>
      <c r="G877" t="s">
        <v>161</v>
      </c>
      <c r="H877" t="s">
        <v>135</v>
      </c>
      <c r="I877" t="s">
        <v>136</v>
      </c>
      <c r="J877" t="s">
        <v>137</v>
      </c>
      <c r="K877" t="s">
        <v>138</v>
      </c>
      <c r="L877" t="s">
        <v>2791</v>
      </c>
      <c r="M877" t="s">
        <v>2792</v>
      </c>
      <c r="N877">
        <v>1.0686111110000001</v>
      </c>
      <c r="O877">
        <v>0</v>
      </c>
      <c r="P877">
        <v>1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1.0628884729333335E-4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1.0628884729333335E-4</v>
      </c>
    </row>
    <row r="878" spans="1:31" x14ac:dyDescent="0.25">
      <c r="A878">
        <v>2217692</v>
      </c>
      <c r="B878">
        <v>1</v>
      </c>
      <c r="C878" t="s">
        <v>81</v>
      </c>
      <c r="D878" t="s">
        <v>112</v>
      </c>
      <c r="E878" t="s">
        <v>151</v>
      </c>
      <c r="F878" t="s">
        <v>2793</v>
      </c>
      <c r="G878" t="s">
        <v>213</v>
      </c>
      <c r="H878" t="s">
        <v>135</v>
      </c>
      <c r="I878" t="s">
        <v>136</v>
      </c>
      <c r="J878" t="s">
        <v>137</v>
      </c>
      <c r="K878" t="s">
        <v>138</v>
      </c>
      <c r="L878" t="s">
        <v>2794</v>
      </c>
      <c r="M878" t="s">
        <v>2795</v>
      </c>
      <c r="N878">
        <v>0.72555555500000002</v>
      </c>
      <c r="O878">
        <v>0</v>
      </c>
      <c r="P878">
        <v>62</v>
      </c>
      <c r="Q878">
        <v>0</v>
      </c>
      <c r="R878">
        <v>1</v>
      </c>
      <c r="S878">
        <v>0</v>
      </c>
      <c r="T878">
        <v>1</v>
      </c>
      <c r="U878">
        <v>0</v>
      </c>
      <c r="V878">
        <v>0</v>
      </c>
      <c r="W878">
        <v>0</v>
      </c>
      <c r="X878">
        <v>9.0154863517694537</v>
      </c>
      <c r="Y878">
        <v>0</v>
      </c>
      <c r="Z878">
        <v>0</v>
      </c>
      <c r="AA878">
        <v>0</v>
      </c>
      <c r="AB878">
        <v>9.3656295151333334E-4</v>
      </c>
      <c r="AC878">
        <v>0</v>
      </c>
      <c r="AD878">
        <v>0</v>
      </c>
      <c r="AE878">
        <v>9.0164229147209678</v>
      </c>
    </row>
    <row r="879" spans="1:31" x14ac:dyDescent="0.25">
      <c r="A879">
        <v>2219707</v>
      </c>
      <c r="B879">
        <v>1</v>
      </c>
      <c r="C879" t="s">
        <v>80</v>
      </c>
      <c r="D879" t="s">
        <v>90</v>
      </c>
      <c r="E879" t="s">
        <v>156</v>
      </c>
      <c r="F879" t="s">
        <v>2796</v>
      </c>
      <c r="G879" t="s">
        <v>134</v>
      </c>
      <c r="H879" t="s">
        <v>135</v>
      </c>
      <c r="I879" t="s">
        <v>136</v>
      </c>
      <c r="J879" t="s">
        <v>137</v>
      </c>
      <c r="K879" t="s">
        <v>138</v>
      </c>
      <c r="L879" t="s">
        <v>2797</v>
      </c>
      <c r="M879" t="s">
        <v>2798</v>
      </c>
      <c r="N879">
        <v>1.788888888</v>
      </c>
      <c r="O879">
        <v>0</v>
      </c>
      <c r="P879">
        <v>1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0.6013957559184111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0.6013957559184111</v>
      </c>
    </row>
    <row r="880" spans="1:31" x14ac:dyDescent="0.25">
      <c r="A880">
        <v>2222578</v>
      </c>
      <c r="B880">
        <v>1</v>
      </c>
      <c r="C880" t="s">
        <v>80</v>
      </c>
      <c r="D880" t="s">
        <v>109</v>
      </c>
      <c r="E880" t="s">
        <v>151</v>
      </c>
      <c r="F880" t="s">
        <v>2799</v>
      </c>
      <c r="G880" t="s">
        <v>815</v>
      </c>
      <c r="H880" t="s">
        <v>135</v>
      </c>
      <c r="I880" t="s">
        <v>136</v>
      </c>
      <c r="J880" t="s">
        <v>137</v>
      </c>
      <c r="K880" t="s">
        <v>138</v>
      </c>
      <c r="L880" t="s">
        <v>2800</v>
      </c>
      <c r="M880" t="s">
        <v>2801</v>
      </c>
      <c r="N880">
        <v>0.78749999999999998</v>
      </c>
      <c r="O880">
        <v>0</v>
      </c>
      <c r="P880">
        <v>116</v>
      </c>
      <c r="Q880">
        <v>0</v>
      </c>
      <c r="R880">
        <v>3</v>
      </c>
      <c r="S880">
        <v>0</v>
      </c>
      <c r="T880">
        <v>14</v>
      </c>
      <c r="U880">
        <v>0</v>
      </c>
      <c r="V880">
        <v>0</v>
      </c>
      <c r="W880">
        <v>0</v>
      </c>
      <c r="X880">
        <v>20.919967908287237</v>
      </c>
      <c r="Y880">
        <v>0</v>
      </c>
      <c r="Z880">
        <v>5.1097488568350002E-2</v>
      </c>
      <c r="AA880">
        <v>0</v>
      </c>
      <c r="AB880">
        <v>8.0039709415724989</v>
      </c>
      <c r="AC880">
        <v>0</v>
      </c>
      <c r="AD880">
        <v>0</v>
      </c>
      <c r="AE880">
        <v>28.975036338428083</v>
      </c>
    </row>
    <row r="881" spans="1:31" x14ac:dyDescent="0.25">
      <c r="A881">
        <v>2218648</v>
      </c>
      <c r="B881">
        <v>1</v>
      </c>
      <c r="C881" t="s">
        <v>80</v>
      </c>
      <c r="D881" t="s">
        <v>95</v>
      </c>
      <c r="E881" t="s">
        <v>251</v>
      </c>
      <c r="F881" t="s">
        <v>2802</v>
      </c>
      <c r="G881" t="s">
        <v>1806</v>
      </c>
      <c r="H881" t="s">
        <v>144</v>
      </c>
      <c r="I881" t="s">
        <v>136</v>
      </c>
      <c r="J881" t="s">
        <v>137</v>
      </c>
      <c r="K881" t="s">
        <v>138</v>
      </c>
      <c r="L881" t="s">
        <v>2803</v>
      </c>
      <c r="M881" t="s">
        <v>2804</v>
      </c>
      <c r="N881">
        <v>2.1542711109999999</v>
      </c>
      <c r="O881">
        <v>55</v>
      </c>
      <c r="P881">
        <v>4868</v>
      </c>
      <c r="Q881">
        <v>85</v>
      </c>
      <c r="R881">
        <v>171</v>
      </c>
      <c r="S881">
        <v>93</v>
      </c>
      <c r="T881">
        <v>623</v>
      </c>
      <c r="U881">
        <v>10</v>
      </c>
      <c r="V881">
        <v>1</v>
      </c>
      <c r="W881">
        <v>99.519176075951691</v>
      </c>
      <c r="X881">
        <v>3989.9065166667719</v>
      </c>
      <c r="Y881">
        <v>1271.5665191170021</v>
      </c>
      <c r="Z881">
        <v>110.23828561815617</v>
      </c>
      <c r="AA881">
        <v>749.52406894174533</v>
      </c>
      <c r="AB881">
        <v>999.91953651965059</v>
      </c>
      <c r="AC881">
        <v>1171.102441314925</v>
      </c>
      <c r="AD881">
        <v>10.241842674283756</v>
      </c>
      <c r="AE881">
        <v>8402.0183869284865</v>
      </c>
    </row>
    <row r="882" spans="1:31" x14ac:dyDescent="0.25">
      <c r="A882">
        <v>2221081</v>
      </c>
      <c r="B882">
        <v>1</v>
      </c>
      <c r="C882" t="s">
        <v>80</v>
      </c>
      <c r="D882" t="s">
        <v>82</v>
      </c>
      <c r="E882" t="s">
        <v>151</v>
      </c>
      <c r="F882" t="s">
        <v>2805</v>
      </c>
      <c r="G882" t="s">
        <v>134</v>
      </c>
      <c r="H882" t="s">
        <v>135</v>
      </c>
      <c r="I882" t="s">
        <v>136</v>
      </c>
      <c r="J882" t="s">
        <v>137</v>
      </c>
      <c r="K882" t="s">
        <v>138</v>
      </c>
      <c r="L882" t="s">
        <v>2806</v>
      </c>
      <c r="M882" t="s">
        <v>2807</v>
      </c>
      <c r="N882">
        <v>0.87277777700000003</v>
      </c>
      <c r="O882">
        <v>0</v>
      </c>
      <c r="P882">
        <v>65</v>
      </c>
      <c r="Q882">
        <v>0</v>
      </c>
      <c r="R882">
        <v>0</v>
      </c>
      <c r="S882">
        <v>0</v>
      </c>
      <c r="T882">
        <v>12</v>
      </c>
      <c r="U882">
        <v>0</v>
      </c>
      <c r="V882">
        <v>0</v>
      </c>
      <c r="W882">
        <v>0</v>
      </c>
      <c r="X882">
        <v>21.091004948122933</v>
      </c>
      <c r="Y882">
        <v>0</v>
      </c>
      <c r="Z882">
        <v>0</v>
      </c>
      <c r="AA882">
        <v>0</v>
      </c>
      <c r="AB882">
        <v>2.3941436844163348</v>
      </c>
      <c r="AC882">
        <v>0</v>
      </c>
      <c r="AD882">
        <v>0</v>
      </c>
      <c r="AE882">
        <v>23.485148632539268</v>
      </c>
    </row>
    <row r="883" spans="1:31" x14ac:dyDescent="0.25">
      <c r="A883">
        <v>2221745</v>
      </c>
      <c r="B883">
        <v>1</v>
      </c>
      <c r="C883" t="s">
        <v>80</v>
      </c>
      <c r="D883" t="s">
        <v>104</v>
      </c>
      <c r="E883" t="s">
        <v>156</v>
      </c>
      <c r="F883" t="s">
        <v>2808</v>
      </c>
      <c r="G883" t="s">
        <v>161</v>
      </c>
      <c r="H883" t="s">
        <v>135</v>
      </c>
      <c r="I883" t="s">
        <v>136</v>
      </c>
      <c r="J883" t="s">
        <v>137</v>
      </c>
      <c r="K883" t="s">
        <v>138</v>
      </c>
      <c r="L883" t="s">
        <v>2809</v>
      </c>
      <c r="M883" t="s">
        <v>2810</v>
      </c>
      <c r="N883">
        <v>1.714722222</v>
      </c>
      <c r="O883">
        <v>0</v>
      </c>
      <c r="P883">
        <v>2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0.8657597708930368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0.8657597708930368</v>
      </c>
    </row>
    <row r="884" spans="1:31" x14ac:dyDescent="0.25">
      <c r="A884">
        <v>2219753</v>
      </c>
      <c r="B884">
        <v>1</v>
      </c>
      <c r="C884" t="s">
        <v>80</v>
      </c>
      <c r="D884" t="s">
        <v>97</v>
      </c>
      <c r="E884" t="s">
        <v>141</v>
      </c>
      <c r="F884" t="s">
        <v>2811</v>
      </c>
      <c r="G884" t="s">
        <v>233</v>
      </c>
      <c r="H884" t="s">
        <v>144</v>
      </c>
      <c r="I884" t="s">
        <v>136</v>
      </c>
      <c r="J884" t="s">
        <v>137</v>
      </c>
      <c r="K884" t="s">
        <v>234</v>
      </c>
      <c r="L884" t="s">
        <v>2812</v>
      </c>
      <c r="M884" t="s">
        <v>2813</v>
      </c>
      <c r="N884">
        <v>7.4944036110000001</v>
      </c>
      <c r="O884">
        <v>3</v>
      </c>
      <c r="P884">
        <v>206</v>
      </c>
      <c r="Q884">
        <v>0</v>
      </c>
      <c r="R884">
        <v>0</v>
      </c>
      <c r="S884">
        <v>2</v>
      </c>
      <c r="T884">
        <v>3</v>
      </c>
      <c r="U884">
        <v>0</v>
      </c>
      <c r="V884">
        <v>0</v>
      </c>
      <c r="W884">
        <v>417.44469867083149</v>
      </c>
      <c r="X884">
        <v>904.96818136883303</v>
      </c>
      <c r="Y884">
        <v>0</v>
      </c>
      <c r="Z884">
        <v>0</v>
      </c>
      <c r="AA884">
        <v>936.42208643009678</v>
      </c>
      <c r="AB884">
        <v>31.874857111420798</v>
      </c>
      <c r="AC884">
        <v>0</v>
      </c>
      <c r="AD884">
        <v>0</v>
      </c>
      <c r="AE884">
        <v>2290.7098235811818</v>
      </c>
    </row>
    <row r="885" spans="1:31" x14ac:dyDescent="0.25">
      <c r="A885">
        <v>2220540</v>
      </c>
      <c r="B885">
        <v>1</v>
      </c>
      <c r="C885" t="s">
        <v>80</v>
      </c>
      <c r="D885" t="s">
        <v>96</v>
      </c>
      <c r="E885" t="s">
        <v>156</v>
      </c>
      <c r="F885" t="s">
        <v>2814</v>
      </c>
      <c r="G885" t="s">
        <v>280</v>
      </c>
      <c r="H885" t="s">
        <v>135</v>
      </c>
      <c r="I885" t="s">
        <v>136</v>
      </c>
      <c r="J885" t="s">
        <v>137</v>
      </c>
      <c r="K885" t="s">
        <v>138</v>
      </c>
      <c r="L885" t="s">
        <v>2815</v>
      </c>
      <c r="M885" t="s">
        <v>2816</v>
      </c>
      <c r="N885">
        <v>3.0444444439999998</v>
      </c>
      <c r="O885">
        <v>0</v>
      </c>
      <c r="P885">
        <v>1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1.6264389913382624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1.6264389913382624</v>
      </c>
    </row>
    <row r="886" spans="1:31" x14ac:dyDescent="0.25">
      <c r="A886">
        <v>2220663</v>
      </c>
      <c r="B886">
        <v>1</v>
      </c>
      <c r="C886" t="s">
        <v>80</v>
      </c>
      <c r="D886" t="s">
        <v>94</v>
      </c>
      <c r="E886" t="s">
        <v>156</v>
      </c>
      <c r="F886" t="s">
        <v>2817</v>
      </c>
      <c r="G886" t="s">
        <v>161</v>
      </c>
      <c r="H886" t="s">
        <v>135</v>
      </c>
      <c r="I886" t="s">
        <v>136</v>
      </c>
      <c r="J886" t="s">
        <v>137</v>
      </c>
      <c r="K886" t="s">
        <v>138</v>
      </c>
      <c r="L886" t="s">
        <v>2818</v>
      </c>
      <c r="M886" t="s">
        <v>2819</v>
      </c>
      <c r="N886">
        <v>1.754444444</v>
      </c>
      <c r="O886">
        <v>0</v>
      </c>
      <c r="P886">
        <v>1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0.19166270308336558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0.19166270308336558</v>
      </c>
    </row>
    <row r="887" spans="1:31" x14ac:dyDescent="0.25">
      <c r="A887">
        <v>2218602</v>
      </c>
      <c r="B887">
        <v>1</v>
      </c>
      <c r="C887" t="s">
        <v>80</v>
      </c>
      <c r="D887" t="s">
        <v>87</v>
      </c>
      <c r="E887" t="s">
        <v>141</v>
      </c>
      <c r="F887" t="s">
        <v>2820</v>
      </c>
      <c r="G887" t="s">
        <v>143</v>
      </c>
      <c r="H887" t="s">
        <v>144</v>
      </c>
      <c r="I887" t="s">
        <v>136</v>
      </c>
      <c r="J887" t="s">
        <v>137</v>
      </c>
      <c r="K887" t="s">
        <v>138</v>
      </c>
      <c r="L887" t="s">
        <v>2821</v>
      </c>
      <c r="M887" t="s">
        <v>2822</v>
      </c>
      <c r="N887">
        <v>0.211388888</v>
      </c>
      <c r="O887">
        <v>2</v>
      </c>
      <c r="P887">
        <v>892</v>
      </c>
      <c r="Q887">
        <v>2</v>
      </c>
      <c r="R887">
        <v>22</v>
      </c>
      <c r="S887">
        <v>24</v>
      </c>
      <c r="T887">
        <v>109</v>
      </c>
      <c r="U887">
        <v>8</v>
      </c>
      <c r="V887">
        <v>1</v>
      </c>
      <c r="W887">
        <v>0.10254546100800749</v>
      </c>
      <c r="X887">
        <v>70.748551095375291</v>
      </c>
      <c r="Y887">
        <v>0.20672544690178335</v>
      </c>
      <c r="Z887">
        <v>1.7596970104201555</v>
      </c>
      <c r="AA887">
        <v>46.582204829479629</v>
      </c>
      <c r="AB887">
        <v>20.728160161286851</v>
      </c>
      <c r="AC887">
        <v>45.421822047362916</v>
      </c>
      <c r="AD887">
        <v>6.5391767372288996</v>
      </c>
      <c r="AE887">
        <v>192.08888278906352</v>
      </c>
    </row>
    <row r="888" spans="1:31" x14ac:dyDescent="0.25">
      <c r="A888">
        <v>2226428</v>
      </c>
      <c r="B888">
        <v>1</v>
      </c>
      <c r="C888" t="s">
        <v>80</v>
      </c>
      <c r="D888" t="s">
        <v>108</v>
      </c>
      <c r="E888" t="s">
        <v>151</v>
      </c>
      <c r="F888" t="s">
        <v>2823</v>
      </c>
      <c r="G888" t="s">
        <v>238</v>
      </c>
      <c r="H888" t="s">
        <v>135</v>
      </c>
      <c r="I888" t="s">
        <v>136</v>
      </c>
      <c r="J888" t="s">
        <v>137</v>
      </c>
      <c r="K888" t="s">
        <v>138</v>
      </c>
      <c r="L888" t="s">
        <v>2824</v>
      </c>
      <c r="M888" t="s">
        <v>2825</v>
      </c>
      <c r="N888">
        <v>3.9563888880000002</v>
      </c>
      <c r="O888">
        <v>0</v>
      </c>
      <c r="P888">
        <v>12</v>
      </c>
      <c r="Q888">
        <v>0</v>
      </c>
      <c r="R888">
        <v>4</v>
      </c>
      <c r="S888">
        <v>0</v>
      </c>
      <c r="T888">
        <v>2</v>
      </c>
      <c r="U888">
        <v>0</v>
      </c>
      <c r="V888">
        <v>0</v>
      </c>
      <c r="W888">
        <v>0</v>
      </c>
      <c r="X888">
        <v>3.8681879261775132</v>
      </c>
      <c r="Y888">
        <v>0</v>
      </c>
      <c r="Z888">
        <v>8.8203656576789555</v>
      </c>
      <c r="AA888">
        <v>0</v>
      </c>
      <c r="AB888">
        <v>7.6099661246904544</v>
      </c>
      <c r="AC888">
        <v>0</v>
      </c>
      <c r="AD888">
        <v>0</v>
      </c>
      <c r="AE888">
        <v>20.298519708546923</v>
      </c>
    </row>
    <row r="889" spans="1:31" x14ac:dyDescent="0.25">
      <c r="A889">
        <v>2226677</v>
      </c>
      <c r="B889">
        <v>1</v>
      </c>
      <c r="C889" t="s">
        <v>81</v>
      </c>
      <c r="D889" t="s">
        <v>115</v>
      </c>
      <c r="E889" t="s">
        <v>156</v>
      </c>
      <c r="F889" t="s">
        <v>2826</v>
      </c>
      <c r="G889" t="s">
        <v>161</v>
      </c>
      <c r="H889" t="s">
        <v>135</v>
      </c>
      <c r="I889" t="s">
        <v>136</v>
      </c>
      <c r="J889" t="s">
        <v>137</v>
      </c>
      <c r="K889" t="s">
        <v>138</v>
      </c>
      <c r="L889" t="s">
        <v>2827</v>
      </c>
      <c r="M889" t="s">
        <v>2828</v>
      </c>
      <c r="N889">
        <v>1.7966666659999999</v>
      </c>
      <c r="O889">
        <v>0</v>
      </c>
      <c r="P889">
        <v>1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4.3238036244216668E-2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4.3238036244216668E-2</v>
      </c>
    </row>
    <row r="890" spans="1:31" x14ac:dyDescent="0.25">
      <c r="A890">
        <v>2221768</v>
      </c>
      <c r="B890">
        <v>1</v>
      </c>
      <c r="C890" t="s">
        <v>81</v>
      </c>
      <c r="D890" t="s">
        <v>122</v>
      </c>
      <c r="E890" t="s">
        <v>156</v>
      </c>
      <c r="F890" t="s">
        <v>2829</v>
      </c>
      <c r="G890" t="s">
        <v>161</v>
      </c>
      <c r="H890" t="s">
        <v>135</v>
      </c>
      <c r="I890" t="s">
        <v>136</v>
      </c>
      <c r="J890" t="s">
        <v>137</v>
      </c>
      <c r="K890" t="s">
        <v>138</v>
      </c>
      <c r="L890" t="s">
        <v>2830</v>
      </c>
      <c r="M890" t="s">
        <v>2831</v>
      </c>
      <c r="N890">
        <v>0.59027777699999995</v>
      </c>
      <c r="O890">
        <v>0</v>
      </c>
      <c r="P890">
        <v>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2.3290749189999998E-2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2.3290749189999998E-2</v>
      </c>
    </row>
    <row r="891" spans="1:31" x14ac:dyDescent="0.25">
      <c r="A891">
        <v>2227115</v>
      </c>
      <c r="B891">
        <v>1</v>
      </c>
      <c r="C891" t="s">
        <v>81</v>
      </c>
      <c r="D891" t="s">
        <v>122</v>
      </c>
      <c r="E891" t="s">
        <v>132</v>
      </c>
      <c r="F891" t="s">
        <v>2832</v>
      </c>
      <c r="G891" t="s">
        <v>176</v>
      </c>
      <c r="H891" t="s">
        <v>135</v>
      </c>
      <c r="I891" t="s">
        <v>136</v>
      </c>
      <c r="J891" t="s">
        <v>137</v>
      </c>
      <c r="K891" t="s">
        <v>138</v>
      </c>
      <c r="L891" t="s">
        <v>2833</v>
      </c>
      <c r="M891" t="s">
        <v>2834</v>
      </c>
      <c r="N891">
        <v>0.50555555500000005</v>
      </c>
      <c r="O891">
        <v>0</v>
      </c>
      <c r="P891">
        <v>104</v>
      </c>
      <c r="Q891">
        <v>0</v>
      </c>
      <c r="R891">
        <v>7</v>
      </c>
      <c r="S891">
        <v>0</v>
      </c>
      <c r="T891">
        <v>25</v>
      </c>
      <c r="U891">
        <v>0</v>
      </c>
      <c r="V891">
        <v>0</v>
      </c>
      <c r="W891">
        <v>0</v>
      </c>
      <c r="X891">
        <v>11.525871378571045</v>
      </c>
      <c r="Y891">
        <v>0</v>
      </c>
      <c r="Z891">
        <v>1.2186115503895665</v>
      </c>
      <c r="AA891">
        <v>0</v>
      </c>
      <c r="AB891">
        <v>7.1312901253159229</v>
      </c>
      <c r="AC891">
        <v>0</v>
      </c>
      <c r="AD891">
        <v>0</v>
      </c>
      <c r="AE891">
        <v>19.875773054276536</v>
      </c>
    </row>
    <row r="892" spans="1:31" x14ac:dyDescent="0.25">
      <c r="A892">
        <v>2216836</v>
      </c>
      <c r="B892">
        <v>1</v>
      </c>
      <c r="C892" t="s">
        <v>80</v>
      </c>
      <c r="D892" t="s">
        <v>90</v>
      </c>
      <c r="E892" t="s">
        <v>151</v>
      </c>
      <c r="F892" t="s">
        <v>496</v>
      </c>
      <c r="G892" t="s">
        <v>405</v>
      </c>
      <c r="H892" t="s">
        <v>135</v>
      </c>
      <c r="I892" t="s">
        <v>136</v>
      </c>
      <c r="J892" t="s">
        <v>137</v>
      </c>
      <c r="K892" t="s">
        <v>234</v>
      </c>
      <c r="L892" t="s">
        <v>2835</v>
      </c>
      <c r="M892" t="s">
        <v>2836</v>
      </c>
      <c r="N892">
        <v>2.46095</v>
      </c>
      <c r="O892">
        <v>0</v>
      </c>
      <c r="P892">
        <v>138</v>
      </c>
      <c r="Q892">
        <v>0</v>
      </c>
      <c r="R892">
        <v>0</v>
      </c>
      <c r="S892">
        <v>0</v>
      </c>
      <c r="T892">
        <v>4</v>
      </c>
      <c r="U892">
        <v>0</v>
      </c>
      <c r="V892">
        <v>0</v>
      </c>
      <c r="W892">
        <v>0</v>
      </c>
      <c r="X892">
        <v>143.08291396646624</v>
      </c>
      <c r="Y892">
        <v>0</v>
      </c>
      <c r="Z892">
        <v>0</v>
      </c>
      <c r="AA892">
        <v>0</v>
      </c>
      <c r="AB892">
        <v>7.5615297830484769</v>
      </c>
      <c r="AC892">
        <v>0</v>
      </c>
      <c r="AD892">
        <v>0</v>
      </c>
      <c r="AE892">
        <v>150.64444374951472</v>
      </c>
    </row>
    <row r="893" spans="1:31" x14ac:dyDescent="0.25">
      <c r="A893">
        <v>2222160</v>
      </c>
      <c r="B893">
        <v>1</v>
      </c>
      <c r="C893" t="s">
        <v>81</v>
      </c>
      <c r="D893" t="s">
        <v>118</v>
      </c>
      <c r="E893" t="s">
        <v>156</v>
      </c>
      <c r="F893" t="s">
        <v>2837</v>
      </c>
      <c r="G893" t="s">
        <v>172</v>
      </c>
      <c r="H893" t="s">
        <v>135</v>
      </c>
      <c r="I893" t="s">
        <v>136</v>
      </c>
      <c r="J893" t="s">
        <v>137</v>
      </c>
      <c r="K893" t="s">
        <v>138</v>
      </c>
      <c r="L893" t="s">
        <v>2838</v>
      </c>
      <c r="M893" t="s">
        <v>2839</v>
      </c>
      <c r="N893">
        <v>3.3763888880000001</v>
      </c>
      <c r="O893">
        <v>0</v>
      </c>
      <c r="P893">
        <v>3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0.15462356367085836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0.15462356367085836</v>
      </c>
    </row>
    <row r="894" spans="1:31" x14ac:dyDescent="0.25">
      <c r="A894">
        <v>2224662</v>
      </c>
      <c r="B894">
        <v>1</v>
      </c>
      <c r="C894" t="s">
        <v>80</v>
      </c>
      <c r="D894" t="s">
        <v>90</v>
      </c>
      <c r="E894" t="s">
        <v>156</v>
      </c>
      <c r="F894" t="s">
        <v>2840</v>
      </c>
      <c r="G894" t="s">
        <v>161</v>
      </c>
      <c r="H894" t="s">
        <v>135</v>
      </c>
      <c r="I894" t="s">
        <v>136</v>
      </c>
      <c r="J894" t="s">
        <v>137</v>
      </c>
      <c r="K894" t="s">
        <v>138</v>
      </c>
      <c r="L894" t="s">
        <v>2841</v>
      </c>
      <c r="M894" t="s">
        <v>2842</v>
      </c>
      <c r="N894">
        <v>2.25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0.23829024929037335</v>
      </c>
      <c r="AC894">
        <v>0</v>
      </c>
      <c r="AD894">
        <v>0</v>
      </c>
      <c r="AE894">
        <v>0.23829024929037335</v>
      </c>
    </row>
    <row r="895" spans="1:31" x14ac:dyDescent="0.25">
      <c r="A895">
        <v>2213301</v>
      </c>
      <c r="B895">
        <v>1</v>
      </c>
      <c r="C895" t="s">
        <v>80</v>
      </c>
      <c r="D895" t="s">
        <v>94</v>
      </c>
      <c r="E895" t="s">
        <v>141</v>
      </c>
      <c r="F895" t="s">
        <v>2843</v>
      </c>
      <c r="G895" t="s">
        <v>143</v>
      </c>
      <c r="H895" t="s">
        <v>144</v>
      </c>
      <c r="I895" t="s">
        <v>136</v>
      </c>
      <c r="J895" t="s">
        <v>137</v>
      </c>
      <c r="K895" t="s">
        <v>138</v>
      </c>
      <c r="L895" t="s">
        <v>2844</v>
      </c>
      <c r="M895" t="s">
        <v>2845</v>
      </c>
      <c r="N895">
        <v>0.68638888799999997</v>
      </c>
      <c r="O895">
        <v>0</v>
      </c>
      <c r="P895">
        <v>432</v>
      </c>
      <c r="Q895">
        <v>0</v>
      </c>
      <c r="R895">
        <v>138</v>
      </c>
      <c r="S895">
        <v>0</v>
      </c>
      <c r="T895">
        <v>49</v>
      </c>
      <c r="U895">
        <v>0</v>
      </c>
      <c r="V895">
        <v>0</v>
      </c>
      <c r="W895">
        <v>0</v>
      </c>
      <c r="X895">
        <v>76.682556542384233</v>
      </c>
      <c r="Y895">
        <v>0</v>
      </c>
      <c r="Z895">
        <v>17.114254036132806</v>
      </c>
      <c r="AA895">
        <v>0</v>
      </c>
      <c r="AB895">
        <v>16.090879514342674</v>
      </c>
      <c r="AC895">
        <v>0</v>
      </c>
      <c r="AD895">
        <v>0</v>
      </c>
      <c r="AE895">
        <v>109.88769009285971</v>
      </c>
    </row>
    <row r="896" spans="1:31" x14ac:dyDescent="0.25">
      <c r="A896">
        <v>2226474</v>
      </c>
      <c r="B896">
        <v>1</v>
      </c>
      <c r="C896" t="s">
        <v>80</v>
      </c>
      <c r="D896" t="s">
        <v>94</v>
      </c>
      <c r="E896" t="s">
        <v>132</v>
      </c>
      <c r="F896" t="s">
        <v>2846</v>
      </c>
      <c r="G896" t="s">
        <v>176</v>
      </c>
      <c r="H896" t="s">
        <v>135</v>
      </c>
      <c r="I896" t="s">
        <v>136</v>
      </c>
      <c r="J896" t="s">
        <v>137</v>
      </c>
      <c r="K896" t="s">
        <v>138</v>
      </c>
      <c r="L896" t="s">
        <v>2847</v>
      </c>
      <c r="M896" t="s">
        <v>2848</v>
      </c>
      <c r="N896">
        <v>0.72861111099999998</v>
      </c>
      <c r="O896">
        <v>0</v>
      </c>
      <c r="P896">
        <v>181</v>
      </c>
      <c r="Q896">
        <v>0</v>
      </c>
      <c r="R896">
        <v>0</v>
      </c>
      <c r="S896">
        <v>0</v>
      </c>
      <c r="T896">
        <v>5</v>
      </c>
      <c r="U896">
        <v>0</v>
      </c>
      <c r="V896">
        <v>0</v>
      </c>
      <c r="W896">
        <v>0</v>
      </c>
      <c r="X896">
        <v>35.344961133824945</v>
      </c>
      <c r="Y896">
        <v>0</v>
      </c>
      <c r="Z896">
        <v>0</v>
      </c>
      <c r="AA896">
        <v>0</v>
      </c>
      <c r="AB896">
        <v>2.2356647429583356</v>
      </c>
      <c r="AC896">
        <v>0</v>
      </c>
      <c r="AD896">
        <v>0</v>
      </c>
      <c r="AE896">
        <v>37.58062587678328</v>
      </c>
    </row>
    <row r="897" spans="1:31" x14ac:dyDescent="0.25">
      <c r="A897">
        <v>2217228</v>
      </c>
      <c r="B897">
        <v>1</v>
      </c>
      <c r="C897" t="s">
        <v>80</v>
      </c>
      <c r="D897" t="s">
        <v>105</v>
      </c>
      <c r="E897" t="s">
        <v>156</v>
      </c>
      <c r="F897" t="s">
        <v>2849</v>
      </c>
      <c r="G897" t="s">
        <v>280</v>
      </c>
      <c r="H897" t="s">
        <v>135</v>
      </c>
      <c r="I897" t="s">
        <v>136</v>
      </c>
      <c r="J897" t="s">
        <v>137</v>
      </c>
      <c r="K897" t="s">
        <v>138</v>
      </c>
      <c r="L897" t="s">
        <v>2850</v>
      </c>
      <c r="M897" t="s">
        <v>2851</v>
      </c>
      <c r="N897">
        <v>1.0161111110000001</v>
      </c>
      <c r="O897">
        <v>0</v>
      </c>
      <c r="P897">
        <v>3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1.0728867677038934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1.0728867677038934</v>
      </c>
    </row>
    <row r="898" spans="1:31" x14ac:dyDescent="0.25">
      <c r="A898">
        <v>2227556</v>
      </c>
      <c r="B898">
        <v>1</v>
      </c>
      <c r="C898" t="s">
        <v>80</v>
      </c>
      <c r="D898" t="s">
        <v>92</v>
      </c>
      <c r="E898" t="s">
        <v>156</v>
      </c>
      <c r="F898" t="s">
        <v>2852</v>
      </c>
      <c r="G898" t="s">
        <v>172</v>
      </c>
      <c r="H898" t="s">
        <v>135</v>
      </c>
      <c r="I898" t="s">
        <v>136</v>
      </c>
      <c r="J898" t="s">
        <v>137</v>
      </c>
      <c r="K898" t="s">
        <v>138</v>
      </c>
      <c r="L898" t="s">
        <v>2853</v>
      </c>
      <c r="M898" t="s">
        <v>2854</v>
      </c>
      <c r="N898">
        <v>1.1658333329999999</v>
      </c>
      <c r="O898">
        <v>0</v>
      </c>
      <c r="P898">
        <v>1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0.36464755733434867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0.36464755733434867</v>
      </c>
    </row>
    <row r="899" spans="1:31" x14ac:dyDescent="0.25">
      <c r="A899">
        <v>2223534</v>
      </c>
      <c r="B899">
        <v>1</v>
      </c>
      <c r="C899" t="s">
        <v>80</v>
      </c>
      <c r="D899" t="s">
        <v>97</v>
      </c>
      <c r="E899" t="s">
        <v>151</v>
      </c>
      <c r="F899" t="s">
        <v>2855</v>
      </c>
      <c r="G899" t="s">
        <v>213</v>
      </c>
      <c r="H899" t="s">
        <v>135</v>
      </c>
      <c r="I899" t="s">
        <v>136</v>
      </c>
      <c r="J899" t="s">
        <v>137</v>
      </c>
      <c r="K899" t="s">
        <v>138</v>
      </c>
      <c r="L899" t="s">
        <v>2856</v>
      </c>
      <c r="M899" t="s">
        <v>2857</v>
      </c>
      <c r="N899">
        <v>1.785555555</v>
      </c>
      <c r="O899">
        <v>0</v>
      </c>
      <c r="P899">
        <v>1</v>
      </c>
      <c r="Q899">
        <v>0</v>
      </c>
      <c r="R899">
        <v>2</v>
      </c>
      <c r="S899">
        <v>0</v>
      </c>
      <c r="T899">
        <v>5</v>
      </c>
      <c r="U899">
        <v>0</v>
      </c>
      <c r="V899">
        <v>0</v>
      </c>
      <c r="W899">
        <v>0</v>
      </c>
      <c r="X899">
        <v>3.3629570787519967</v>
      </c>
      <c r="Y899">
        <v>0</v>
      </c>
      <c r="Z899">
        <v>3.131195383235E-3</v>
      </c>
      <c r="AA899">
        <v>0</v>
      </c>
      <c r="AB899">
        <v>4.0306983863418671</v>
      </c>
      <c r="AC899">
        <v>0</v>
      </c>
      <c r="AD899">
        <v>0</v>
      </c>
      <c r="AE899">
        <v>7.3967866604770993</v>
      </c>
    </row>
    <row r="900" spans="1:31" x14ac:dyDescent="0.25">
      <c r="A900">
        <v>2228489</v>
      </c>
      <c r="B900">
        <v>1</v>
      </c>
      <c r="C900" t="s">
        <v>80</v>
      </c>
      <c r="D900" t="s">
        <v>82</v>
      </c>
      <c r="E900" t="s">
        <v>132</v>
      </c>
      <c r="F900" t="s">
        <v>2858</v>
      </c>
      <c r="G900" t="s">
        <v>134</v>
      </c>
      <c r="H900" t="s">
        <v>135</v>
      </c>
      <c r="I900" t="s">
        <v>136</v>
      </c>
      <c r="J900" t="s">
        <v>137</v>
      </c>
      <c r="K900" t="s">
        <v>138</v>
      </c>
      <c r="L900" t="s">
        <v>2859</v>
      </c>
      <c r="M900" t="s">
        <v>2860</v>
      </c>
      <c r="N900">
        <v>1.8286111110000001</v>
      </c>
      <c r="O900">
        <v>0</v>
      </c>
      <c r="P900">
        <v>2</v>
      </c>
      <c r="Q900">
        <v>0</v>
      </c>
      <c r="R900">
        <v>0</v>
      </c>
      <c r="S900">
        <v>0</v>
      </c>
      <c r="T900">
        <v>314</v>
      </c>
      <c r="U900">
        <v>0</v>
      </c>
      <c r="V900">
        <v>1</v>
      </c>
      <c r="W900">
        <v>0</v>
      </c>
      <c r="X900">
        <v>5.3480572120781666E-2</v>
      </c>
      <c r="Y900">
        <v>0</v>
      </c>
      <c r="Z900">
        <v>0</v>
      </c>
      <c r="AA900">
        <v>0</v>
      </c>
      <c r="AB900">
        <v>319.67923280904677</v>
      </c>
      <c r="AC900">
        <v>0</v>
      </c>
      <c r="AD900">
        <v>6.2611013102450208</v>
      </c>
      <c r="AE900">
        <v>325.99381469141258</v>
      </c>
    </row>
    <row r="901" spans="1:31" x14ac:dyDescent="0.25">
      <c r="A901">
        <v>2224616</v>
      </c>
      <c r="B901">
        <v>1</v>
      </c>
      <c r="C901" t="s">
        <v>80</v>
      </c>
      <c r="D901" t="s">
        <v>104</v>
      </c>
      <c r="E901" t="s">
        <v>156</v>
      </c>
      <c r="F901" t="s">
        <v>2861</v>
      </c>
      <c r="G901" t="s">
        <v>161</v>
      </c>
      <c r="H901" t="s">
        <v>135</v>
      </c>
      <c r="I901" t="s">
        <v>136</v>
      </c>
      <c r="J901" t="s">
        <v>137</v>
      </c>
      <c r="K901" t="s">
        <v>138</v>
      </c>
      <c r="L901" t="s">
        <v>2862</v>
      </c>
      <c r="M901" t="s">
        <v>2863</v>
      </c>
      <c r="N901">
        <v>0.91861111100000004</v>
      </c>
      <c r="O901">
        <v>0</v>
      </c>
      <c r="P901">
        <v>1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0.16437953537353583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0.16437953537353583</v>
      </c>
    </row>
    <row r="902" spans="1:31" x14ac:dyDescent="0.25">
      <c r="A902">
        <v>2227948</v>
      </c>
      <c r="B902">
        <v>1</v>
      </c>
      <c r="C902" t="s">
        <v>81</v>
      </c>
      <c r="D902" t="s">
        <v>112</v>
      </c>
      <c r="E902" t="s">
        <v>151</v>
      </c>
      <c r="F902" t="s">
        <v>2864</v>
      </c>
      <c r="G902" t="s">
        <v>213</v>
      </c>
      <c r="H902" t="s">
        <v>135</v>
      </c>
      <c r="I902" t="s">
        <v>136</v>
      </c>
      <c r="J902" t="s">
        <v>137</v>
      </c>
      <c r="K902" t="s">
        <v>138</v>
      </c>
      <c r="L902" t="s">
        <v>2865</v>
      </c>
      <c r="M902" t="s">
        <v>2866</v>
      </c>
      <c r="N902">
        <v>0.76277777700000005</v>
      </c>
      <c r="O902">
        <v>0</v>
      </c>
      <c r="P902">
        <v>82</v>
      </c>
      <c r="Q902">
        <v>0</v>
      </c>
      <c r="R902">
        <v>2</v>
      </c>
      <c r="S902">
        <v>0</v>
      </c>
      <c r="T902">
        <v>3</v>
      </c>
      <c r="U902">
        <v>0</v>
      </c>
      <c r="V902">
        <v>0</v>
      </c>
      <c r="W902">
        <v>0</v>
      </c>
      <c r="X902">
        <v>14.212556483733772</v>
      </c>
      <c r="Y902">
        <v>0</v>
      </c>
      <c r="Z902">
        <v>6.729142756142556E-2</v>
      </c>
      <c r="AA902">
        <v>0</v>
      </c>
      <c r="AB902">
        <v>0.89520355411405417</v>
      </c>
      <c r="AC902">
        <v>0</v>
      </c>
      <c r="AD902">
        <v>0</v>
      </c>
      <c r="AE902">
        <v>15.175051465409252</v>
      </c>
    </row>
    <row r="903" spans="1:31" x14ac:dyDescent="0.25">
      <c r="A903">
        <v>2226182</v>
      </c>
      <c r="B903">
        <v>1</v>
      </c>
      <c r="C903" t="s">
        <v>80</v>
      </c>
      <c r="D903" t="s">
        <v>105</v>
      </c>
      <c r="E903" t="s">
        <v>156</v>
      </c>
      <c r="F903" t="s">
        <v>2867</v>
      </c>
      <c r="G903" t="s">
        <v>161</v>
      </c>
      <c r="H903" t="s">
        <v>135</v>
      </c>
      <c r="I903" t="s">
        <v>136</v>
      </c>
      <c r="J903" t="s">
        <v>137</v>
      </c>
      <c r="K903" t="s">
        <v>138</v>
      </c>
      <c r="L903" t="s">
        <v>2868</v>
      </c>
      <c r="M903" t="s">
        <v>2869</v>
      </c>
      <c r="N903">
        <v>1.0552777769999999</v>
      </c>
      <c r="O903">
        <v>0</v>
      </c>
      <c r="P903">
        <v>1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3.7136758493399999E-3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3.7136758493399999E-3</v>
      </c>
    </row>
    <row r="904" spans="1:31" x14ac:dyDescent="0.25">
      <c r="A904">
        <v>2227510</v>
      </c>
      <c r="B904">
        <v>1</v>
      </c>
      <c r="C904" t="s">
        <v>80</v>
      </c>
      <c r="D904" t="s">
        <v>104</v>
      </c>
      <c r="E904" t="s">
        <v>151</v>
      </c>
      <c r="F904" t="s">
        <v>2870</v>
      </c>
      <c r="G904" t="s">
        <v>213</v>
      </c>
      <c r="H904" t="s">
        <v>135</v>
      </c>
      <c r="I904" t="s">
        <v>136</v>
      </c>
      <c r="J904" t="s">
        <v>137</v>
      </c>
      <c r="K904" t="s">
        <v>138</v>
      </c>
      <c r="L904" t="s">
        <v>2871</v>
      </c>
      <c r="M904" t="s">
        <v>2872</v>
      </c>
      <c r="N904">
        <v>3.6949999999999998</v>
      </c>
      <c r="O904">
        <v>0</v>
      </c>
      <c r="P904">
        <v>38</v>
      </c>
      <c r="Q904">
        <v>0</v>
      </c>
      <c r="R904">
        <v>0</v>
      </c>
      <c r="S904">
        <v>0</v>
      </c>
      <c r="T904">
        <v>7</v>
      </c>
      <c r="U904">
        <v>0</v>
      </c>
      <c r="V904">
        <v>0</v>
      </c>
      <c r="W904">
        <v>0</v>
      </c>
      <c r="X904">
        <v>40.325832138726447</v>
      </c>
      <c r="Y904">
        <v>0</v>
      </c>
      <c r="Z904">
        <v>0</v>
      </c>
      <c r="AA904">
        <v>0</v>
      </c>
      <c r="AB904">
        <v>16.266788097789206</v>
      </c>
      <c r="AC904">
        <v>0</v>
      </c>
      <c r="AD904">
        <v>0</v>
      </c>
      <c r="AE904">
        <v>56.592620236515657</v>
      </c>
    </row>
    <row r="905" spans="1:31" x14ac:dyDescent="0.25">
      <c r="A905">
        <v>2215362</v>
      </c>
      <c r="B905">
        <v>1</v>
      </c>
      <c r="C905" t="s">
        <v>80</v>
      </c>
      <c r="D905" t="s">
        <v>82</v>
      </c>
      <c r="E905" t="s">
        <v>225</v>
      </c>
      <c r="F905" t="s">
        <v>2873</v>
      </c>
      <c r="G905" t="s">
        <v>213</v>
      </c>
      <c r="H905" t="s">
        <v>135</v>
      </c>
      <c r="I905" t="s">
        <v>136</v>
      </c>
      <c r="J905" t="s">
        <v>137</v>
      </c>
      <c r="K905" t="s">
        <v>138</v>
      </c>
      <c r="L905" t="s">
        <v>2874</v>
      </c>
      <c r="M905" t="s">
        <v>2875</v>
      </c>
      <c r="N905">
        <v>1.717777777</v>
      </c>
      <c r="O905">
        <v>0</v>
      </c>
      <c r="P905">
        <v>1</v>
      </c>
      <c r="Q905">
        <v>0</v>
      </c>
      <c r="R905">
        <v>0</v>
      </c>
      <c r="S905">
        <v>0</v>
      </c>
      <c r="T905">
        <v>57</v>
      </c>
      <c r="U905">
        <v>0</v>
      </c>
      <c r="V905">
        <v>0</v>
      </c>
      <c r="W905">
        <v>0</v>
      </c>
      <c r="X905">
        <v>0.57078373453127507</v>
      </c>
      <c r="Y905">
        <v>0</v>
      </c>
      <c r="Z905">
        <v>0</v>
      </c>
      <c r="AA905">
        <v>0</v>
      </c>
      <c r="AB905">
        <v>62.541774746384377</v>
      </c>
      <c r="AC905">
        <v>0</v>
      </c>
      <c r="AD905">
        <v>0</v>
      </c>
      <c r="AE905">
        <v>63.112558480915652</v>
      </c>
    </row>
    <row r="906" spans="1:31" x14ac:dyDescent="0.25">
      <c r="A906">
        <v>2225595</v>
      </c>
      <c r="B906">
        <v>1</v>
      </c>
      <c r="C906" t="s">
        <v>80</v>
      </c>
      <c r="D906" t="s">
        <v>84</v>
      </c>
      <c r="E906" t="s">
        <v>141</v>
      </c>
      <c r="F906" t="s">
        <v>2876</v>
      </c>
      <c r="G906" t="s">
        <v>1628</v>
      </c>
      <c r="H906" t="s">
        <v>144</v>
      </c>
      <c r="I906" t="s">
        <v>136</v>
      </c>
      <c r="J906" t="s">
        <v>137</v>
      </c>
      <c r="K906" t="s">
        <v>138</v>
      </c>
      <c r="L906" t="s">
        <v>2877</v>
      </c>
      <c r="M906" t="s">
        <v>2878</v>
      </c>
      <c r="N906">
        <v>0.18333333299999999</v>
      </c>
      <c r="O906">
        <v>0</v>
      </c>
      <c r="P906">
        <v>703</v>
      </c>
      <c r="Q906">
        <v>0</v>
      </c>
      <c r="R906">
        <v>0</v>
      </c>
      <c r="S906">
        <v>0</v>
      </c>
      <c r="T906">
        <v>48</v>
      </c>
      <c r="U906">
        <v>0</v>
      </c>
      <c r="V906">
        <v>0</v>
      </c>
      <c r="W906">
        <v>0</v>
      </c>
      <c r="X906">
        <v>35.672474915920084</v>
      </c>
      <c r="Y906">
        <v>0</v>
      </c>
      <c r="Z906">
        <v>0</v>
      </c>
      <c r="AA906">
        <v>0</v>
      </c>
      <c r="AB906">
        <v>6.394137744457101</v>
      </c>
      <c r="AC906">
        <v>0</v>
      </c>
      <c r="AD906">
        <v>0</v>
      </c>
      <c r="AE906">
        <v>42.066612660377189</v>
      </c>
    </row>
    <row r="907" spans="1:31" x14ac:dyDescent="0.25">
      <c r="A907">
        <v>2225933</v>
      </c>
      <c r="B907">
        <v>1</v>
      </c>
      <c r="C907" t="s">
        <v>80</v>
      </c>
      <c r="D907" t="s">
        <v>105</v>
      </c>
      <c r="E907" t="s">
        <v>151</v>
      </c>
      <c r="F907" t="s">
        <v>2879</v>
      </c>
      <c r="G907" t="s">
        <v>153</v>
      </c>
      <c r="H907" t="s">
        <v>135</v>
      </c>
      <c r="I907" t="s">
        <v>136</v>
      </c>
      <c r="J907" t="s">
        <v>137</v>
      </c>
      <c r="K907" t="s">
        <v>138</v>
      </c>
      <c r="L907" t="s">
        <v>2880</v>
      </c>
      <c r="M907" t="s">
        <v>2881</v>
      </c>
      <c r="N907">
        <v>2.6666666659999998</v>
      </c>
      <c r="O907">
        <v>0</v>
      </c>
      <c r="P907">
        <v>25</v>
      </c>
      <c r="Q907">
        <v>0</v>
      </c>
      <c r="R907">
        <v>2</v>
      </c>
      <c r="S907">
        <v>0</v>
      </c>
      <c r="T907">
        <v>4</v>
      </c>
      <c r="U907">
        <v>0</v>
      </c>
      <c r="V907">
        <v>0</v>
      </c>
      <c r="W907">
        <v>0</v>
      </c>
      <c r="X907">
        <v>19.120389709091391</v>
      </c>
      <c r="Y907">
        <v>0</v>
      </c>
      <c r="Z907">
        <v>1.5457619977575998</v>
      </c>
      <c r="AA907">
        <v>0</v>
      </c>
      <c r="AB907">
        <v>6.2943988604999994</v>
      </c>
      <c r="AC907">
        <v>0</v>
      </c>
      <c r="AD907">
        <v>0</v>
      </c>
      <c r="AE907">
        <v>26.960550567348992</v>
      </c>
    </row>
    <row r="908" spans="1:31" x14ac:dyDescent="0.25">
      <c r="A908">
        <v>2223039</v>
      </c>
      <c r="B908">
        <v>1</v>
      </c>
      <c r="C908" t="s">
        <v>80</v>
      </c>
      <c r="D908" t="s">
        <v>105</v>
      </c>
      <c r="E908" t="s">
        <v>141</v>
      </c>
      <c r="F908" t="s">
        <v>2882</v>
      </c>
      <c r="G908" t="s">
        <v>233</v>
      </c>
      <c r="H908" t="s">
        <v>144</v>
      </c>
      <c r="I908" t="s">
        <v>136</v>
      </c>
      <c r="J908" t="s">
        <v>137</v>
      </c>
      <c r="K908" t="s">
        <v>234</v>
      </c>
      <c r="L908" t="s">
        <v>2883</v>
      </c>
      <c r="M908" t="s">
        <v>2884</v>
      </c>
      <c r="N908">
        <v>6.653888888</v>
      </c>
      <c r="O908">
        <v>0</v>
      </c>
      <c r="P908">
        <v>585</v>
      </c>
      <c r="Q908">
        <v>0</v>
      </c>
      <c r="R908">
        <v>0</v>
      </c>
      <c r="S908">
        <v>0</v>
      </c>
      <c r="T908">
        <v>45</v>
      </c>
      <c r="U908">
        <v>0</v>
      </c>
      <c r="V908">
        <v>0</v>
      </c>
      <c r="W908">
        <v>0</v>
      </c>
      <c r="X908">
        <v>1440.892581286136</v>
      </c>
      <c r="Y908">
        <v>0</v>
      </c>
      <c r="Z908">
        <v>0</v>
      </c>
      <c r="AA908">
        <v>0</v>
      </c>
      <c r="AB908">
        <v>513.24220884065494</v>
      </c>
      <c r="AC908">
        <v>0</v>
      </c>
      <c r="AD908">
        <v>0</v>
      </c>
      <c r="AE908">
        <v>1954.1347901267909</v>
      </c>
    </row>
    <row r="909" spans="1:31" x14ac:dyDescent="0.25">
      <c r="A909">
        <v>2212760</v>
      </c>
      <c r="B909">
        <v>1</v>
      </c>
      <c r="C909" t="s">
        <v>80</v>
      </c>
      <c r="D909" t="s">
        <v>103</v>
      </c>
      <c r="E909" t="s">
        <v>151</v>
      </c>
      <c r="F909" t="s">
        <v>2885</v>
      </c>
      <c r="G909" t="s">
        <v>213</v>
      </c>
      <c r="H909" t="s">
        <v>135</v>
      </c>
      <c r="I909" t="s">
        <v>136</v>
      </c>
      <c r="J909" t="s">
        <v>137</v>
      </c>
      <c r="K909" t="s">
        <v>138</v>
      </c>
      <c r="L909" t="s">
        <v>2886</v>
      </c>
      <c r="M909" t="s">
        <v>2887</v>
      </c>
      <c r="N909">
        <v>1.0786111110000001</v>
      </c>
      <c r="O909">
        <v>0</v>
      </c>
      <c r="P909">
        <v>15</v>
      </c>
      <c r="Q909">
        <v>0</v>
      </c>
      <c r="R909">
        <v>9</v>
      </c>
      <c r="S909">
        <v>0</v>
      </c>
      <c r="T909">
        <v>10</v>
      </c>
      <c r="U909">
        <v>0</v>
      </c>
      <c r="V909">
        <v>0</v>
      </c>
      <c r="W909">
        <v>0</v>
      </c>
      <c r="X909">
        <v>3.8421886837863193</v>
      </c>
      <c r="Y909">
        <v>0</v>
      </c>
      <c r="Z909">
        <v>1.7672423378010527</v>
      </c>
      <c r="AA909">
        <v>0</v>
      </c>
      <c r="AB909">
        <v>43.293806629189199</v>
      </c>
      <c r="AC909">
        <v>0</v>
      </c>
      <c r="AD909">
        <v>0</v>
      </c>
      <c r="AE909">
        <v>48.903237650776568</v>
      </c>
    </row>
    <row r="910" spans="1:31" x14ac:dyDescent="0.25">
      <c r="A910">
        <v>2228738</v>
      </c>
      <c r="B910">
        <v>1</v>
      </c>
      <c r="C910" t="s">
        <v>81</v>
      </c>
      <c r="D910" t="s">
        <v>113</v>
      </c>
      <c r="E910" t="s">
        <v>156</v>
      </c>
      <c r="F910" t="s">
        <v>2888</v>
      </c>
      <c r="G910" t="s">
        <v>161</v>
      </c>
      <c r="H910" t="s">
        <v>135</v>
      </c>
      <c r="I910" t="s">
        <v>136</v>
      </c>
      <c r="J910" t="s">
        <v>137</v>
      </c>
      <c r="K910" t="s">
        <v>138</v>
      </c>
      <c r="L910" t="s">
        <v>2889</v>
      </c>
      <c r="M910" t="s">
        <v>2890</v>
      </c>
      <c r="N910">
        <v>0.56166666600000004</v>
      </c>
      <c r="O910">
        <v>0</v>
      </c>
      <c r="P910">
        <v>1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0.49903796764147662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0.49903796764147662</v>
      </c>
    </row>
    <row r="911" spans="1:31" x14ac:dyDescent="0.25">
      <c r="A911">
        <v>2226574</v>
      </c>
      <c r="B911">
        <v>1</v>
      </c>
      <c r="C911" t="s">
        <v>80</v>
      </c>
      <c r="D911" t="s">
        <v>82</v>
      </c>
      <c r="E911" t="s">
        <v>151</v>
      </c>
      <c r="F911" t="s">
        <v>2891</v>
      </c>
      <c r="G911" t="s">
        <v>213</v>
      </c>
      <c r="H911" t="s">
        <v>135</v>
      </c>
      <c r="I911" t="s">
        <v>136</v>
      </c>
      <c r="J911" t="s">
        <v>137</v>
      </c>
      <c r="K911" t="s">
        <v>138</v>
      </c>
      <c r="L911" t="s">
        <v>2892</v>
      </c>
      <c r="M911" t="s">
        <v>2893</v>
      </c>
      <c r="N911">
        <v>6.2766666659999997</v>
      </c>
      <c r="O911">
        <v>0</v>
      </c>
      <c r="P911">
        <v>218</v>
      </c>
      <c r="Q911">
        <v>0</v>
      </c>
      <c r="R911">
        <v>0</v>
      </c>
      <c r="S911">
        <v>0</v>
      </c>
      <c r="T911">
        <v>4</v>
      </c>
      <c r="U911">
        <v>0</v>
      </c>
      <c r="V911">
        <v>0</v>
      </c>
      <c r="W911">
        <v>0</v>
      </c>
      <c r="X911">
        <v>415.22024575452843</v>
      </c>
      <c r="Y911">
        <v>0</v>
      </c>
      <c r="Z911">
        <v>0</v>
      </c>
      <c r="AA911">
        <v>0</v>
      </c>
      <c r="AB911">
        <v>3.4777020621157728</v>
      </c>
      <c r="AC911">
        <v>0</v>
      </c>
      <c r="AD911">
        <v>0</v>
      </c>
      <c r="AE911">
        <v>418.69794781664422</v>
      </c>
    </row>
    <row r="912" spans="1:31" x14ac:dyDescent="0.25">
      <c r="A912">
        <v>2217082</v>
      </c>
      <c r="B912">
        <v>1</v>
      </c>
      <c r="C912" t="s">
        <v>80</v>
      </c>
      <c r="D912" t="s">
        <v>97</v>
      </c>
      <c r="E912" t="s">
        <v>156</v>
      </c>
      <c r="F912" t="s">
        <v>2894</v>
      </c>
      <c r="G912" t="s">
        <v>161</v>
      </c>
      <c r="H912" t="s">
        <v>135</v>
      </c>
      <c r="I912" t="s">
        <v>136</v>
      </c>
      <c r="J912" t="s">
        <v>137</v>
      </c>
      <c r="K912" t="s">
        <v>138</v>
      </c>
      <c r="L912" t="s">
        <v>2895</v>
      </c>
      <c r="M912" t="s">
        <v>2896</v>
      </c>
      <c r="N912">
        <v>3.4644444440000002</v>
      </c>
      <c r="O912">
        <v>0</v>
      </c>
      <c r="P912">
        <v>1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</row>
    <row r="913" spans="1:31" x14ac:dyDescent="0.25">
      <c r="A913">
        <v>2217377</v>
      </c>
      <c r="B913">
        <v>1</v>
      </c>
      <c r="C913" t="s">
        <v>81</v>
      </c>
      <c r="D913" t="s">
        <v>120</v>
      </c>
      <c r="E913" t="s">
        <v>198</v>
      </c>
      <c r="F913" t="s">
        <v>2897</v>
      </c>
      <c r="G913" t="s">
        <v>233</v>
      </c>
      <c r="H913" t="s">
        <v>144</v>
      </c>
      <c r="I913" t="s">
        <v>136</v>
      </c>
      <c r="J913" t="s">
        <v>137</v>
      </c>
      <c r="K913" t="s">
        <v>234</v>
      </c>
      <c r="L913" t="s">
        <v>2898</v>
      </c>
      <c r="M913" t="s">
        <v>2899</v>
      </c>
      <c r="N913">
        <v>7.8466563880000004</v>
      </c>
      <c r="O913">
        <v>1</v>
      </c>
      <c r="P913">
        <v>395</v>
      </c>
      <c r="Q913">
        <v>29</v>
      </c>
      <c r="R913">
        <v>17</v>
      </c>
      <c r="S913">
        <v>1</v>
      </c>
      <c r="T913">
        <v>39</v>
      </c>
      <c r="U913">
        <v>0</v>
      </c>
      <c r="V913">
        <v>0</v>
      </c>
      <c r="W913">
        <v>0.91312646974398692</v>
      </c>
      <c r="X913">
        <v>531.39023344595557</v>
      </c>
      <c r="Y913">
        <v>60.878901995684117</v>
      </c>
      <c r="Z913">
        <v>9.0206474622201451</v>
      </c>
      <c r="AA913">
        <v>0.30563935063067893</v>
      </c>
      <c r="AB913">
        <v>99.844293532294714</v>
      </c>
      <c r="AC913">
        <v>0</v>
      </c>
      <c r="AD913">
        <v>0</v>
      </c>
      <c r="AE913">
        <v>702.35284225652936</v>
      </c>
    </row>
    <row r="914" spans="1:31" x14ac:dyDescent="0.25">
      <c r="A914">
        <v>2215213</v>
      </c>
      <c r="B914">
        <v>1</v>
      </c>
      <c r="C914" t="s">
        <v>80</v>
      </c>
      <c r="D914" t="s">
        <v>82</v>
      </c>
      <c r="E914" t="s">
        <v>147</v>
      </c>
      <c r="F914" t="s">
        <v>2900</v>
      </c>
      <c r="G914" t="s">
        <v>143</v>
      </c>
      <c r="H914" t="s">
        <v>144</v>
      </c>
      <c r="I914" t="s">
        <v>136</v>
      </c>
      <c r="J914" t="s">
        <v>137</v>
      </c>
      <c r="K914" t="s">
        <v>138</v>
      </c>
      <c r="L914" t="s">
        <v>2901</v>
      </c>
      <c r="M914" t="s">
        <v>2902</v>
      </c>
      <c r="N914">
        <v>0.74111111100000004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1</v>
      </c>
      <c r="U914">
        <v>1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0.80224927487077502</v>
      </c>
      <c r="AC914">
        <v>218.71867308609345</v>
      </c>
      <c r="AD914">
        <v>0</v>
      </c>
      <c r="AE914">
        <v>219.52092236096422</v>
      </c>
    </row>
    <row r="915" spans="1:31" x14ac:dyDescent="0.25">
      <c r="A915">
        <v>2228197</v>
      </c>
      <c r="B915">
        <v>1</v>
      </c>
      <c r="C915" t="s">
        <v>81</v>
      </c>
      <c r="D915" t="s">
        <v>115</v>
      </c>
      <c r="E915" t="s">
        <v>147</v>
      </c>
      <c r="F915" t="s">
        <v>2903</v>
      </c>
      <c r="G915" t="s">
        <v>143</v>
      </c>
      <c r="H915" t="s">
        <v>144</v>
      </c>
      <c r="I915" t="s">
        <v>136</v>
      </c>
      <c r="J915" t="s">
        <v>137</v>
      </c>
      <c r="K915" t="s">
        <v>138</v>
      </c>
      <c r="L915" t="s">
        <v>2904</v>
      </c>
      <c r="M915" t="s">
        <v>2905</v>
      </c>
      <c r="N915">
        <v>5.5277777E-2</v>
      </c>
      <c r="O915">
        <v>0</v>
      </c>
      <c r="P915">
        <v>699</v>
      </c>
      <c r="Q915">
        <v>3</v>
      </c>
      <c r="R915">
        <v>74</v>
      </c>
      <c r="S915">
        <v>5</v>
      </c>
      <c r="T915">
        <v>32</v>
      </c>
      <c r="U915">
        <v>0</v>
      </c>
      <c r="V915">
        <v>0</v>
      </c>
      <c r="W915">
        <v>0</v>
      </c>
      <c r="X915">
        <v>2.4607345418074145</v>
      </c>
      <c r="Y915">
        <v>0.10157193832296667</v>
      </c>
      <c r="Z915">
        <v>0.46463365152640695</v>
      </c>
      <c r="AA915">
        <v>0.58755678366795783</v>
      </c>
      <c r="AB915">
        <v>0.64982307826830354</v>
      </c>
      <c r="AC915">
        <v>0</v>
      </c>
      <c r="AD915">
        <v>0</v>
      </c>
      <c r="AE915">
        <v>4.26431999359305</v>
      </c>
    </row>
    <row r="916" spans="1:31" x14ac:dyDescent="0.25">
      <c r="A916">
        <v>2216149</v>
      </c>
      <c r="B916">
        <v>1</v>
      </c>
      <c r="C916" t="s">
        <v>80</v>
      </c>
      <c r="D916" t="s">
        <v>92</v>
      </c>
      <c r="E916" t="s">
        <v>147</v>
      </c>
      <c r="F916" t="s">
        <v>2906</v>
      </c>
      <c r="G916" t="s">
        <v>200</v>
      </c>
      <c r="H916" t="s">
        <v>144</v>
      </c>
      <c r="I916" t="s">
        <v>136</v>
      </c>
      <c r="J916" t="s">
        <v>137</v>
      </c>
      <c r="K916" t="s">
        <v>138</v>
      </c>
      <c r="L916" t="s">
        <v>2907</v>
      </c>
      <c r="M916" t="s">
        <v>2908</v>
      </c>
      <c r="N916">
        <v>0.77444444400000001</v>
      </c>
      <c r="O916">
        <v>1</v>
      </c>
      <c r="P916">
        <v>3352</v>
      </c>
      <c r="Q916">
        <v>0</v>
      </c>
      <c r="R916">
        <v>7</v>
      </c>
      <c r="S916">
        <v>6</v>
      </c>
      <c r="T916">
        <v>202</v>
      </c>
      <c r="U916">
        <v>0</v>
      </c>
      <c r="V916">
        <v>0</v>
      </c>
      <c r="W916">
        <v>8.3542042615836873</v>
      </c>
      <c r="X916">
        <v>586.69175732688677</v>
      </c>
      <c r="Y916">
        <v>0</v>
      </c>
      <c r="Z916">
        <v>0.67698677178142452</v>
      </c>
      <c r="AA916">
        <v>35.899658442084437</v>
      </c>
      <c r="AB916">
        <v>81.48240292723294</v>
      </c>
      <c r="AC916">
        <v>0</v>
      </c>
      <c r="AD916">
        <v>0</v>
      </c>
      <c r="AE916">
        <v>713.10500972956925</v>
      </c>
    </row>
    <row r="917" spans="1:31" x14ac:dyDescent="0.25">
      <c r="A917">
        <v>2226136</v>
      </c>
      <c r="B917">
        <v>1</v>
      </c>
      <c r="C917" t="s">
        <v>80</v>
      </c>
      <c r="D917" t="s">
        <v>83</v>
      </c>
      <c r="E917" t="s">
        <v>151</v>
      </c>
      <c r="F917" t="s">
        <v>2909</v>
      </c>
      <c r="G917" t="s">
        <v>213</v>
      </c>
      <c r="H917" t="s">
        <v>135</v>
      </c>
      <c r="I917" t="s">
        <v>136</v>
      </c>
      <c r="J917" t="s">
        <v>137</v>
      </c>
      <c r="K917" t="s">
        <v>138</v>
      </c>
      <c r="L917" t="s">
        <v>2910</v>
      </c>
      <c r="M917" t="s">
        <v>2911</v>
      </c>
      <c r="N917">
        <v>2.7725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40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121.37419488663721</v>
      </c>
      <c r="AC917">
        <v>0</v>
      </c>
      <c r="AD917">
        <v>0</v>
      </c>
      <c r="AE917">
        <v>121.37419488663721</v>
      </c>
    </row>
    <row r="918" spans="1:31" x14ac:dyDescent="0.25">
      <c r="A918">
        <v>2214234</v>
      </c>
      <c r="B918">
        <v>1</v>
      </c>
      <c r="C918" t="s">
        <v>80</v>
      </c>
      <c r="D918" t="s">
        <v>90</v>
      </c>
      <c r="E918" t="s">
        <v>156</v>
      </c>
      <c r="F918" t="s">
        <v>2912</v>
      </c>
      <c r="G918" t="s">
        <v>161</v>
      </c>
      <c r="H918" t="s">
        <v>135</v>
      </c>
      <c r="I918" t="s">
        <v>136</v>
      </c>
      <c r="J918" t="s">
        <v>137</v>
      </c>
      <c r="K918" t="s">
        <v>138</v>
      </c>
      <c r="L918" t="s">
        <v>2913</v>
      </c>
      <c r="M918" t="s">
        <v>2914</v>
      </c>
      <c r="N918">
        <v>2.610833333</v>
      </c>
      <c r="O918">
        <v>0</v>
      </c>
      <c r="P918">
        <v>1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0.74223331389654512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0.74223331389654512</v>
      </c>
    </row>
    <row r="919" spans="1:31" x14ac:dyDescent="0.25">
      <c r="A919">
        <v>2224559</v>
      </c>
      <c r="B919">
        <v>1</v>
      </c>
      <c r="C919" t="s">
        <v>80</v>
      </c>
      <c r="D919" t="s">
        <v>86</v>
      </c>
      <c r="E919" t="s">
        <v>156</v>
      </c>
      <c r="F919" t="s">
        <v>2915</v>
      </c>
      <c r="G919" t="s">
        <v>161</v>
      </c>
      <c r="H919" t="s">
        <v>135</v>
      </c>
      <c r="I919" t="s">
        <v>136</v>
      </c>
      <c r="J919" t="s">
        <v>137</v>
      </c>
      <c r="K919" t="s">
        <v>138</v>
      </c>
      <c r="L919" t="s">
        <v>2916</v>
      </c>
      <c r="M919" t="s">
        <v>2917</v>
      </c>
      <c r="N919">
        <v>1.824166666</v>
      </c>
      <c r="O919">
        <v>0</v>
      </c>
      <c r="P919">
        <v>1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0.57560444414040168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0.57560444414040168</v>
      </c>
    </row>
    <row r="920" spans="1:31" x14ac:dyDescent="0.25">
      <c r="A920">
        <v>2215067</v>
      </c>
      <c r="B920">
        <v>1</v>
      </c>
      <c r="C920" t="s">
        <v>81</v>
      </c>
      <c r="D920" t="s">
        <v>124</v>
      </c>
      <c r="E920" t="s">
        <v>151</v>
      </c>
      <c r="F920" t="s">
        <v>2918</v>
      </c>
      <c r="G920" t="s">
        <v>213</v>
      </c>
      <c r="H920" t="s">
        <v>135</v>
      </c>
      <c r="I920" t="s">
        <v>136</v>
      </c>
      <c r="J920" t="s">
        <v>137</v>
      </c>
      <c r="K920" t="s">
        <v>138</v>
      </c>
      <c r="L920" t="s">
        <v>2919</v>
      </c>
      <c r="M920" t="s">
        <v>2920</v>
      </c>
      <c r="N920">
        <v>1.625555555</v>
      </c>
      <c r="O920">
        <v>0</v>
      </c>
      <c r="P920">
        <v>30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7.2202468554247607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7.2202468554247607</v>
      </c>
    </row>
    <row r="921" spans="1:31" x14ac:dyDescent="0.25">
      <c r="A921">
        <v>2228051</v>
      </c>
      <c r="B921">
        <v>1</v>
      </c>
      <c r="C921" t="s">
        <v>80</v>
      </c>
      <c r="D921" t="s">
        <v>96</v>
      </c>
      <c r="E921" t="s">
        <v>156</v>
      </c>
      <c r="F921" t="s">
        <v>2921</v>
      </c>
      <c r="G921" t="s">
        <v>165</v>
      </c>
      <c r="H921" t="s">
        <v>135</v>
      </c>
      <c r="I921" t="s">
        <v>136</v>
      </c>
      <c r="J921" t="s">
        <v>137</v>
      </c>
      <c r="K921" t="s">
        <v>138</v>
      </c>
      <c r="L921" t="s">
        <v>2922</v>
      </c>
      <c r="M921" t="s">
        <v>2923</v>
      </c>
      <c r="N921">
        <v>3.3438888879999999</v>
      </c>
      <c r="O921">
        <v>0</v>
      </c>
      <c r="P921">
        <v>5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9.4427614448135344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9.4427614448135344</v>
      </c>
    </row>
    <row r="922" spans="1:31" x14ac:dyDescent="0.25">
      <c r="A922">
        <v>2224954</v>
      </c>
      <c r="B922">
        <v>1</v>
      </c>
      <c r="C922" t="s">
        <v>80</v>
      </c>
      <c r="D922" t="s">
        <v>96</v>
      </c>
      <c r="E922" t="s">
        <v>156</v>
      </c>
      <c r="F922" t="s">
        <v>2924</v>
      </c>
      <c r="G922" t="s">
        <v>134</v>
      </c>
      <c r="H922" t="s">
        <v>135</v>
      </c>
      <c r="I922" t="s">
        <v>136</v>
      </c>
      <c r="J922" t="s">
        <v>137</v>
      </c>
      <c r="K922" t="s">
        <v>138</v>
      </c>
      <c r="L922" t="s">
        <v>2925</v>
      </c>
      <c r="M922" t="s">
        <v>2926</v>
      </c>
      <c r="N922">
        <v>3.5744444440000001</v>
      </c>
      <c r="O922">
        <v>0</v>
      </c>
      <c r="P922">
        <v>1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</row>
    <row r="923" spans="1:31" x14ac:dyDescent="0.25">
      <c r="A923">
        <v>2226036</v>
      </c>
      <c r="B923">
        <v>1</v>
      </c>
      <c r="C923" t="s">
        <v>81</v>
      </c>
      <c r="D923" t="s">
        <v>115</v>
      </c>
      <c r="E923" t="s">
        <v>156</v>
      </c>
      <c r="F923" t="s">
        <v>2927</v>
      </c>
      <c r="G923" t="s">
        <v>161</v>
      </c>
      <c r="H923" t="s">
        <v>135</v>
      </c>
      <c r="I923" t="s">
        <v>136</v>
      </c>
      <c r="J923" t="s">
        <v>137</v>
      </c>
      <c r="K923" t="s">
        <v>138</v>
      </c>
      <c r="L923" t="s">
        <v>2928</v>
      </c>
      <c r="M923" t="s">
        <v>2929</v>
      </c>
      <c r="N923">
        <v>3.775555555</v>
      </c>
      <c r="O923">
        <v>0</v>
      </c>
      <c r="P923">
        <v>1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1.1124623004409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1.1124623004409</v>
      </c>
    </row>
    <row r="924" spans="1:31" x14ac:dyDescent="0.25">
      <c r="A924">
        <v>2228592</v>
      </c>
      <c r="B924">
        <v>1</v>
      </c>
      <c r="C924" t="s">
        <v>81</v>
      </c>
      <c r="D924" t="s">
        <v>128</v>
      </c>
      <c r="E924" t="s">
        <v>198</v>
      </c>
      <c r="F924" t="s">
        <v>2930</v>
      </c>
      <c r="G924" t="s">
        <v>143</v>
      </c>
      <c r="H924" t="s">
        <v>144</v>
      </c>
      <c r="I924" t="s">
        <v>136</v>
      </c>
      <c r="J924" t="s">
        <v>137</v>
      </c>
      <c r="K924" t="s">
        <v>138</v>
      </c>
      <c r="L924" t="s">
        <v>2931</v>
      </c>
      <c r="M924" t="s">
        <v>2932</v>
      </c>
      <c r="N924">
        <v>0.528888888</v>
      </c>
      <c r="O924">
        <v>0</v>
      </c>
      <c r="P924">
        <v>236</v>
      </c>
      <c r="Q924">
        <v>4</v>
      </c>
      <c r="R924">
        <v>4</v>
      </c>
      <c r="S924">
        <v>10</v>
      </c>
      <c r="T924">
        <v>27</v>
      </c>
      <c r="U924">
        <v>4</v>
      </c>
      <c r="V924">
        <v>0</v>
      </c>
      <c r="W924">
        <v>0</v>
      </c>
      <c r="X924">
        <v>27.90787818453969</v>
      </c>
      <c r="Y924">
        <v>3.1254627804612798</v>
      </c>
      <c r="Z924">
        <v>2.7998459717434576</v>
      </c>
      <c r="AA924">
        <v>11.00241860714033</v>
      </c>
      <c r="AB924">
        <v>7.6703403381556914</v>
      </c>
      <c r="AC924">
        <v>116.11814711492126</v>
      </c>
      <c r="AD924">
        <v>0</v>
      </c>
      <c r="AE924">
        <v>168.62409299696171</v>
      </c>
    </row>
    <row r="925" spans="1:31" x14ac:dyDescent="0.25">
      <c r="A925">
        <v>2223683</v>
      </c>
      <c r="B925">
        <v>1</v>
      </c>
      <c r="C925" t="s">
        <v>80</v>
      </c>
      <c r="D925" t="s">
        <v>96</v>
      </c>
      <c r="E925" t="s">
        <v>156</v>
      </c>
      <c r="F925" t="s">
        <v>2933</v>
      </c>
      <c r="G925" t="s">
        <v>172</v>
      </c>
      <c r="H925" t="s">
        <v>135</v>
      </c>
      <c r="I925" t="s">
        <v>136</v>
      </c>
      <c r="J925" t="s">
        <v>137</v>
      </c>
      <c r="K925" t="s">
        <v>138</v>
      </c>
      <c r="L925" t="s">
        <v>2934</v>
      </c>
      <c r="M925" t="s">
        <v>2935</v>
      </c>
      <c r="N925">
        <v>7.7561111110000001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1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</row>
    <row r="926" spans="1:31" x14ac:dyDescent="0.25">
      <c r="A926">
        <v>2216023</v>
      </c>
      <c r="B926">
        <v>1</v>
      </c>
      <c r="C926" t="s">
        <v>81</v>
      </c>
      <c r="D926" t="s">
        <v>127</v>
      </c>
      <c r="E926" t="s">
        <v>132</v>
      </c>
      <c r="F926" t="s">
        <v>2936</v>
      </c>
      <c r="G926" t="s">
        <v>176</v>
      </c>
      <c r="H926" t="s">
        <v>135</v>
      </c>
      <c r="I926" t="s">
        <v>136</v>
      </c>
      <c r="J926" t="s">
        <v>137</v>
      </c>
      <c r="K926" t="s">
        <v>138</v>
      </c>
      <c r="L926" t="s">
        <v>2937</v>
      </c>
      <c r="M926" t="s">
        <v>2938</v>
      </c>
      <c r="N926">
        <v>4.2986111109999996</v>
      </c>
      <c r="O926">
        <v>0</v>
      </c>
      <c r="P926">
        <v>0</v>
      </c>
      <c r="Q926">
        <v>0</v>
      </c>
      <c r="R926">
        <v>3</v>
      </c>
      <c r="S926">
        <v>0</v>
      </c>
      <c r="T926">
        <v>1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0.75468355863366665</v>
      </c>
      <c r="AA926">
        <v>0</v>
      </c>
      <c r="AB926">
        <v>7.4627509844653126</v>
      </c>
      <c r="AC926">
        <v>0</v>
      </c>
      <c r="AD926">
        <v>0</v>
      </c>
      <c r="AE926">
        <v>8.2174345430989799</v>
      </c>
    </row>
    <row r="927" spans="1:31" x14ac:dyDescent="0.25">
      <c r="A927">
        <v>2219604</v>
      </c>
      <c r="B927">
        <v>1</v>
      </c>
      <c r="C927" t="s">
        <v>80</v>
      </c>
      <c r="D927" t="s">
        <v>97</v>
      </c>
      <c r="E927" t="s">
        <v>132</v>
      </c>
      <c r="F927" t="s">
        <v>2939</v>
      </c>
      <c r="G927" t="s">
        <v>345</v>
      </c>
      <c r="H927" t="s">
        <v>135</v>
      </c>
      <c r="I927" t="s">
        <v>136</v>
      </c>
      <c r="J927" t="s">
        <v>137</v>
      </c>
      <c r="K927" t="s">
        <v>138</v>
      </c>
      <c r="L927" t="s">
        <v>2940</v>
      </c>
      <c r="M927" t="s">
        <v>2941</v>
      </c>
      <c r="N927">
        <v>5.0061111110000001</v>
      </c>
      <c r="O927">
        <v>0</v>
      </c>
      <c r="P927">
        <v>282</v>
      </c>
      <c r="Q927">
        <v>0</v>
      </c>
      <c r="R927">
        <v>4</v>
      </c>
      <c r="S927">
        <v>0</v>
      </c>
      <c r="T927">
        <v>22</v>
      </c>
      <c r="U927">
        <v>0</v>
      </c>
      <c r="V927">
        <v>0</v>
      </c>
      <c r="W927">
        <v>0</v>
      </c>
      <c r="X927">
        <v>760.94372717880742</v>
      </c>
      <c r="Y927">
        <v>0</v>
      </c>
      <c r="Z927">
        <v>5.0795377669150614</v>
      </c>
      <c r="AA927">
        <v>0</v>
      </c>
      <c r="AB927">
        <v>124.59496669958953</v>
      </c>
      <c r="AC927">
        <v>0</v>
      </c>
      <c r="AD927">
        <v>0</v>
      </c>
      <c r="AE927">
        <v>890.61823164531211</v>
      </c>
    </row>
    <row r="928" spans="1:31" x14ac:dyDescent="0.25">
      <c r="A928">
        <v>2222521</v>
      </c>
      <c r="B928">
        <v>1</v>
      </c>
      <c r="C928" t="s">
        <v>80</v>
      </c>
      <c r="D928" t="s">
        <v>84</v>
      </c>
      <c r="E928" t="s">
        <v>156</v>
      </c>
      <c r="F928" t="s">
        <v>2942</v>
      </c>
      <c r="G928" t="s">
        <v>161</v>
      </c>
      <c r="H928" t="s">
        <v>135</v>
      </c>
      <c r="I928" t="s">
        <v>136</v>
      </c>
      <c r="J928" t="s">
        <v>137</v>
      </c>
      <c r="K928" t="s">
        <v>138</v>
      </c>
      <c r="L928" t="s">
        <v>2943</v>
      </c>
      <c r="M928" t="s">
        <v>2944</v>
      </c>
      <c r="N928">
        <v>3.8227777770000002</v>
      </c>
      <c r="O928">
        <v>0</v>
      </c>
      <c r="P928">
        <v>4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2.6534602485908785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2.6534602485908785</v>
      </c>
    </row>
    <row r="929" spans="1:31" x14ac:dyDescent="0.25">
      <c r="A929">
        <v>2216000</v>
      </c>
      <c r="B929">
        <v>1</v>
      </c>
      <c r="C929" t="s">
        <v>80</v>
      </c>
      <c r="D929" t="s">
        <v>84</v>
      </c>
      <c r="E929" t="s">
        <v>156</v>
      </c>
      <c r="F929" t="s">
        <v>2945</v>
      </c>
      <c r="G929" t="s">
        <v>165</v>
      </c>
      <c r="H929" t="s">
        <v>135</v>
      </c>
      <c r="I929" t="s">
        <v>136</v>
      </c>
      <c r="J929" t="s">
        <v>137</v>
      </c>
      <c r="K929" t="s">
        <v>138</v>
      </c>
      <c r="L929" t="s">
        <v>2946</v>
      </c>
      <c r="M929" t="s">
        <v>2947</v>
      </c>
      <c r="N929">
        <v>1.320277777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1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0.13808585853106001</v>
      </c>
      <c r="AC929">
        <v>0</v>
      </c>
      <c r="AD929">
        <v>0</v>
      </c>
      <c r="AE929">
        <v>0.13808585853106001</v>
      </c>
    </row>
    <row r="930" spans="1:31" x14ac:dyDescent="0.25">
      <c r="A930">
        <v>2227453</v>
      </c>
      <c r="B930">
        <v>1</v>
      </c>
      <c r="C930" t="s">
        <v>80</v>
      </c>
      <c r="D930" t="s">
        <v>110</v>
      </c>
      <c r="E930" t="s">
        <v>156</v>
      </c>
      <c r="F930" t="s">
        <v>2948</v>
      </c>
      <c r="G930" t="s">
        <v>172</v>
      </c>
      <c r="H930" t="s">
        <v>135</v>
      </c>
      <c r="I930" t="s">
        <v>136</v>
      </c>
      <c r="J930" t="s">
        <v>137</v>
      </c>
      <c r="K930" t="s">
        <v>138</v>
      </c>
      <c r="L930" t="s">
        <v>2949</v>
      </c>
      <c r="M930" t="s">
        <v>2950</v>
      </c>
      <c r="N930">
        <v>9.4155555549999992</v>
      </c>
      <c r="O930">
        <v>0</v>
      </c>
      <c r="P930">
        <v>25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82.099479545689888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82.099479545689888</v>
      </c>
    </row>
    <row r="931" spans="1:31" x14ac:dyDescent="0.25">
      <c r="A931">
        <v>2212963</v>
      </c>
      <c r="B931">
        <v>1</v>
      </c>
      <c r="C931" t="s">
        <v>81</v>
      </c>
      <c r="D931" t="s">
        <v>125</v>
      </c>
      <c r="E931" t="s">
        <v>141</v>
      </c>
      <c r="F931" t="s">
        <v>2951</v>
      </c>
      <c r="G931" t="s">
        <v>349</v>
      </c>
      <c r="H931" t="s">
        <v>144</v>
      </c>
      <c r="I931" t="s">
        <v>136</v>
      </c>
      <c r="J931" t="s">
        <v>137</v>
      </c>
      <c r="K931" t="s">
        <v>138</v>
      </c>
      <c r="L931" t="s">
        <v>2952</v>
      </c>
      <c r="M931" t="s">
        <v>2953</v>
      </c>
      <c r="N931">
        <v>1.4811111109999999</v>
      </c>
      <c r="O931">
        <v>0</v>
      </c>
      <c r="P931">
        <v>52</v>
      </c>
      <c r="Q931">
        <v>0</v>
      </c>
      <c r="R931">
        <v>0</v>
      </c>
      <c r="S931">
        <v>0</v>
      </c>
      <c r="T931">
        <v>3</v>
      </c>
      <c r="U931">
        <v>0</v>
      </c>
      <c r="V931">
        <v>0</v>
      </c>
      <c r="W931">
        <v>0</v>
      </c>
      <c r="X931">
        <v>13.516163081201361</v>
      </c>
      <c r="Y931">
        <v>0</v>
      </c>
      <c r="Z931">
        <v>0</v>
      </c>
      <c r="AA931">
        <v>0</v>
      </c>
      <c r="AB931">
        <v>0.25976923269185415</v>
      </c>
      <c r="AC931">
        <v>0</v>
      </c>
      <c r="AD931">
        <v>0</v>
      </c>
      <c r="AE931">
        <v>13.775932313893215</v>
      </c>
    </row>
    <row r="932" spans="1:31" x14ac:dyDescent="0.25">
      <c r="A932">
        <v>2218728</v>
      </c>
      <c r="B932">
        <v>1</v>
      </c>
      <c r="C932" t="s">
        <v>80</v>
      </c>
      <c r="D932" t="s">
        <v>99</v>
      </c>
      <c r="E932" t="s">
        <v>151</v>
      </c>
      <c r="F932" t="s">
        <v>2954</v>
      </c>
      <c r="G932" t="s">
        <v>153</v>
      </c>
      <c r="H932" t="s">
        <v>135</v>
      </c>
      <c r="I932" t="s">
        <v>136</v>
      </c>
      <c r="J932" t="s">
        <v>137</v>
      </c>
      <c r="K932" t="s">
        <v>138</v>
      </c>
      <c r="L932" t="s">
        <v>2955</v>
      </c>
      <c r="M932" t="s">
        <v>2956</v>
      </c>
      <c r="N932">
        <v>6.1702777769999999</v>
      </c>
      <c r="O932">
        <v>0</v>
      </c>
      <c r="P932">
        <v>88</v>
      </c>
      <c r="Q932">
        <v>0</v>
      </c>
      <c r="R932">
        <v>2</v>
      </c>
      <c r="S932">
        <v>0</v>
      </c>
      <c r="T932">
        <v>15</v>
      </c>
      <c r="U932">
        <v>0</v>
      </c>
      <c r="V932">
        <v>0</v>
      </c>
      <c r="W932">
        <v>0</v>
      </c>
      <c r="X932">
        <v>221.59144177297517</v>
      </c>
      <c r="Y932">
        <v>0</v>
      </c>
      <c r="Z932">
        <v>0.8294477653724176</v>
      </c>
      <c r="AA932">
        <v>0</v>
      </c>
      <c r="AB932">
        <v>119.0058836755299</v>
      </c>
      <c r="AC932">
        <v>0</v>
      </c>
      <c r="AD932">
        <v>0</v>
      </c>
      <c r="AE932">
        <v>341.42677321387748</v>
      </c>
    </row>
    <row r="933" spans="1:31" x14ac:dyDescent="0.25">
      <c r="A933">
        <v>2213796</v>
      </c>
      <c r="B933">
        <v>1</v>
      </c>
      <c r="C933" t="s">
        <v>80</v>
      </c>
      <c r="D933" t="s">
        <v>110</v>
      </c>
      <c r="E933" t="s">
        <v>151</v>
      </c>
      <c r="F933" t="s">
        <v>2957</v>
      </c>
      <c r="G933" t="s">
        <v>238</v>
      </c>
      <c r="H933" t="s">
        <v>135</v>
      </c>
      <c r="I933" t="s">
        <v>136</v>
      </c>
      <c r="J933" t="s">
        <v>137</v>
      </c>
      <c r="K933" t="s">
        <v>138</v>
      </c>
      <c r="L933" t="s">
        <v>2958</v>
      </c>
      <c r="M933" t="s">
        <v>2959</v>
      </c>
      <c r="N933">
        <v>4.2986111109999996</v>
      </c>
      <c r="O933">
        <v>0</v>
      </c>
      <c r="P933">
        <v>129</v>
      </c>
      <c r="Q933">
        <v>0</v>
      </c>
      <c r="R933">
        <v>0</v>
      </c>
      <c r="S933">
        <v>0</v>
      </c>
      <c r="T933">
        <v>6</v>
      </c>
      <c r="U933">
        <v>0</v>
      </c>
      <c r="V933">
        <v>0</v>
      </c>
      <c r="W933">
        <v>0</v>
      </c>
      <c r="X933">
        <v>239.38045585487077</v>
      </c>
      <c r="Y933">
        <v>0</v>
      </c>
      <c r="Z933">
        <v>0</v>
      </c>
      <c r="AA933">
        <v>0</v>
      </c>
      <c r="AB933">
        <v>5.0758565207044661</v>
      </c>
      <c r="AC933">
        <v>0</v>
      </c>
      <c r="AD933">
        <v>0</v>
      </c>
      <c r="AE933">
        <v>244.45631237557524</v>
      </c>
    </row>
    <row r="934" spans="1:31" x14ac:dyDescent="0.25">
      <c r="A934">
        <v>2222452</v>
      </c>
      <c r="B934">
        <v>1</v>
      </c>
      <c r="C934" t="s">
        <v>81</v>
      </c>
      <c r="D934" t="s">
        <v>128</v>
      </c>
      <c r="E934" t="s">
        <v>156</v>
      </c>
      <c r="F934" t="s">
        <v>2960</v>
      </c>
      <c r="G934" t="s">
        <v>172</v>
      </c>
      <c r="H934" t="s">
        <v>135</v>
      </c>
      <c r="I934" t="s">
        <v>136</v>
      </c>
      <c r="J934" t="s">
        <v>137</v>
      </c>
      <c r="K934" t="s">
        <v>138</v>
      </c>
      <c r="L934" t="s">
        <v>2961</v>
      </c>
      <c r="M934" t="s">
        <v>2962</v>
      </c>
      <c r="N934">
        <v>1.791388888</v>
      </c>
      <c r="O934">
        <v>0</v>
      </c>
      <c r="P934">
        <v>8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3.2184235766397364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3.2184235766397364</v>
      </c>
    </row>
    <row r="935" spans="1:31" x14ac:dyDescent="0.25">
      <c r="A935">
        <v>2225698</v>
      </c>
      <c r="B935">
        <v>1</v>
      </c>
      <c r="C935" t="s">
        <v>81</v>
      </c>
      <c r="D935" t="s">
        <v>118</v>
      </c>
      <c r="E935" t="s">
        <v>156</v>
      </c>
      <c r="F935" t="s">
        <v>2963</v>
      </c>
      <c r="G935" t="s">
        <v>161</v>
      </c>
      <c r="H935" t="s">
        <v>135</v>
      </c>
      <c r="I935" t="s">
        <v>136</v>
      </c>
      <c r="J935" t="s">
        <v>137</v>
      </c>
      <c r="K935" t="s">
        <v>138</v>
      </c>
      <c r="L935" t="s">
        <v>2964</v>
      </c>
      <c r="M935" t="s">
        <v>2965</v>
      </c>
      <c r="N935">
        <v>1.054166666</v>
      </c>
      <c r="O935">
        <v>0</v>
      </c>
      <c r="P935">
        <v>2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1.2330277185902085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1.2330277185902085</v>
      </c>
    </row>
    <row r="936" spans="1:31" x14ac:dyDescent="0.25">
      <c r="A936">
        <v>2228927</v>
      </c>
      <c r="B936">
        <v>1</v>
      </c>
      <c r="C936" t="s">
        <v>81</v>
      </c>
      <c r="D936" t="s">
        <v>113</v>
      </c>
      <c r="E936" t="s">
        <v>141</v>
      </c>
      <c r="F936" t="s">
        <v>2966</v>
      </c>
      <c r="G936" t="s">
        <v>405</v>
      </c>
      <c r="H936" t="s">
        <v>144</v>
      </c>
      <c r="I936" t="s">
        <v>136</v>
      </c>
      <c r="J936" t="s">
        <v>137</v>
      </c>
      <c r="K936" t="s">
        <v>234</v>
      </c>
      <c r="L936" t="s">
        <v>2967</v>
      </c>
      <c r="M936" t="s">
        <v>2968</v>
      </c>
      <c r="N936">
        <v>3.354937777</v>
      </c>
      <c r="O936">
        <v>0</v>
      </c>
      <c r="P936">
        <v>100</v>
      </c>
      <c r="Q936">
        <v>0</v>
      </c>
      <c r="R936">
        <v>9</v>
      </c>
      <c r="S936">
        <v>0</v>
      </c>
      <c r="T936">
        <v>7</v>
      </c>
      <c r="U936">
        <v>0</v>
      </c>
      <c r="V936">
        <v>0</v>
      </c>
      <c r="W936">
        <v>0</v>
      </c>
      <c r="X936">
        <v>83.509642609469637</v>
      </c>
      <c r="Y936">
        <v>0</v>
      </c>
      <c r="Z936">
        <v>42.66727530835179</v>
      </c>
      <c r="AA936">
        <v>0</v>
      </c>
      <c r="AB936">
        <v>21.625850020863016</v>
      </c>
      <c r="AC936">
        <v>0</v>
      </c>
      <c r="AD936">
        <v>0</v>
      </c>
      <c r="AE936">
        <v>147.80276793868444</v>
      </c>
    </row>
    <row r="937" spans="1:31" x14ac:dyDescent="0.25">
      <c r="A937">
        <v>2220271</v>
      </c>
      <c r="B937">
        <v>1</v>
      </c>
      <c r="C937" t="s">
        <v>80</v>
      </c>
      <c r="D937" t="s">
        <v>96</v>
      </c>
      <c r="E937" t="s">
        <v>156</v>
      </c>
      <c r="F937" t="s">
        <v>2969</v>
      </c>
      <c r="G937" t="s">
        <v>172</v>
      </c>
      <c r="H937" t="s">
        <v>135</v>
      </c>
      <c r="I937" t="s">
        <v>136</v>
      </c>
      <c r="J937" t="s">
        <v>137</v>
      </c>
      <c r="K937" t="s">
        <v>138</v>
      </c>
      <c r="L937" t="s">
        <v>2970</v>
      </c>
      <c r="M937" t="s">
        <v>2971</v>
      </c>
      <c r="N937">
        <v>1.9669444439999999</v>
      </c>
      <c r="O937">
        <v>0</v>
      </c>
      <c r="P937">
        <v>1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0.54502239059381385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0.54502239059381385</v>
      </c>
    </row>
    <row r="938" spans="1:31" x14ac:dyDescent="0.25">
      <c r="A938">
        <v>2213596</v>
      </c>
      <c r="B938">
        <v>1</v>
      </c>
      <c r="C938" t="s">
        <v>80</v>
      </c>
      <c r="D938" t="s">
        <v>104</v>
      </c>
      <c r="E938" t="s">
        <v>225</v>
      </c>
      <c r="F938" t="s">
        <v>2972</v>
      </c>
      <c r="G938" t="s">
        <v>280</v>
      </c>
      <c r="H938" t="s">
        <v>135</v>
      </c>
      <c r="I938" t="s">
        <v>136</v>
      </c>
      <c r="J938" t="s">
        <v>137</v>
      </c>
      <c r="K938" t="s">
        <v>138</v>
      </c>
      <c r="L938" t="s">
        <v>2973</v>
      </c>
      <c r="M938" t="s">
        <v>2974</v>
      </c>
      <c r="N938">
        <v>3.182222222</v>
      </c>
      <c r="O938">
        <v>0</v>
      </c>
      <c r="P938">
        <v>9</v>
      </c>
      <c r="Q938">
        <v>0</v>
      </c>
      <c r="R938">
        <v>0</v>
      </c>
      <c r="S938">
        <v>0</v>
      </c>
      <c r="T938">
        <v>2</v>
      </c>
      <c r="U938">
        <v>0</v>
      </c>
      <c r="V938">
        <v>0</v>
      </c>
      <c r="W938">
        <v>0</v>
      </c>
      <c r="X938">
        <v>4.4619915129124514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4.4619915129124514</v>
      </c>
    </row>
    <row r="939" spans="1:31" x14ac:dyDescent="0.25">
      <c r="A939">
        <v>2226580</v>
      </c>
      <c r="B939">
        <v>1</v>
      </c>
      <c r="C939" t="s">
        <v>81</v>
      </c>
      <c r="D939" t="s">
        <v>122</v>
      </c>
      <c r="E939" t="s">
        <v>151</v>
      </c>
      <c r="F939" t="s">
        <v>2975</v>
      </c>
      <c r="G939" t="s">
        <v>213</v>
      </c>
      <c r="H939" t="s">
        <v>135</v>
      </c>
      <c r="I939" t="s">
        <v>136</v>
      </c>
      <c r="J939" t="s">
        <v>137</v>
      </c>
      <c r="K939" t="s">
        <v>138</v>
      </c>
      <c r="L939" t="s">
        <v>2976</v>
      </c>
      <c r="M939" t="s">
        <v>2977</v>
      </c>
      <c r="N939">
        <v>0.77916666599999995</v>
      </c>
      <c r="O939">
        <v>0</v>
      </c>
      <c r="P939">
        <v>119</v>
      </c>
      <c r="Q939">
        <v>0</v>
      </c>
      <c r="R939">
        <v>2</v>
      </c>
      <c r="S939">
        <v>0</v>
      </c>
      <c r="T939">
        <v>5</v>
      </c>
      <c r="U939">
        <v>0</v>
      </c>
      <c r="V939">
        <v>0</v>
      </c>
      <c r="W939">
        <v>0</v>
      </c>
      <c r="X939">
        <v>18.154411963320378</v>
      </c>
      <c r="Y939">
        <v>0</v>
      </c>
      <c r="Z939">
        <v>5.3894166050327784E-2</v>
      </c>
      <c r="AA939">
        <v>0</v>
      </c>
      <c r="AB939">
        <v>1.1741216730693451</v>
      </c>
      <c r="AC939">
        <v>0</v>
      </c>
      <c r="AD939">
        <v>0</v>
      </c>
      <c r="AE939">
        <v>19.382427802440048</v>
      </c>
    </row>
    <row r="940" spans="1:31" x14ac:dyDescent="0.25">
      <c r="A940">
        <v>2224416</v>
      </c>
      <c r="B940">
        <v>1</v>
      </c>
      <c r="C940" t="s">
        <v>80</v>
      </c>
      <c r="D940" t="s">
        <v>94</v>
      </c>
      <c r="E940" t="s">
        <v>156</v>
      </c>
      <c r="F940" t="s">
        <v>2978</v>
      </c>
      <c r="G940" t="s">
        <v>165</v>
      </c>
      <c r="H940" t="s">
        <v>135</v>
      </c>
      <c r="I940" t="s">
        <v>136</v>
      </c>
      <c r="J940" t="s">
        <v>137</v>
      </c>
      <c r="K940" t="s">
        <v>138</v>
      </c>
      <c r="L940" t="s">
        <v>2979</v>
      </c>
      <c r="M940" t="s">
        <v>2980</v>
      </c>
      <c r="N940">
        <v>0.49472222199999999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1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2.7224510544377224E-2</v>
      </c>
      <c r="AC940">
        <v>0</v>
      </c>
      <c r="AD940">
        <v>0</v>
      </c>
      <c r="AE940">
        <v>2.7224510544377224E-2</v>
      </c>
    </row>
    <row r="941" spans="1:31" x14ac:dyDescent="0.25">
      <c r="A941">
        <v>2215219</v>
      </c>
      <c r="B941">
        <v>1</v>
      </c>
      <c r="C941" t="s">
        <v>80</v>
      </c>
      <c r="D941" t="s">
        <v>82</v>
      </c>
      <c r="E941" t="s">
        <v>156</v>
      </c>
      <c r="F941" t="s">
        <v>2981</v>
      </c>
      <c r="G941" t="s">
        <v>161</v>
      </c>
      <c r="H941" t="s">
        <v>135</v>
      </c>
      <c r="I941" t="s">
        <v>136</v>
      </c>
      <c r="J941" t="s">
        <v>137</v>
      </c>
      <c r="K941" t="s">
        <v>138</v>
      </c>
      <c r="L941" t="s">
        <v>2982</v>
      </c>
      <c r="M941" t="s">
        <v>2983</v>
      </c>
      <c r="N941">
        <v>1.1316666660000001</v>
      </c>
      <c r="O941">
        <v>0</v>
      </c>
      <c r="P941">
        <v>2</v>
      </c>
      <c r="Q941">
        <v>0</v>
      </c>
      <c r="R941">
        <v>0</v>
      </c>
      <c r="S941">
        <v>0</v>
      </c>
      <c r="T941">
        <v>1</v>
      </c>
      <c r="U941">
        <v>0</v>
      </c>
      <c r="V941">
        <v>0</v>
      </c>
      <c r="W941">
        <v>0</v>
      </c>
      <c r="X941">
        <v>0.2284050379348444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0.2284050379348444</v>
      </c>
    </row>
    <row r="942" spans="1:31" x14ac:dyDescent="0.25">
      <c r="A942">
        <v>2216739</v>
      </c>
      <c r="B942">
        <v>1</v>
      </c>
      <c r="C942" t="s">
        <v>80</v>
      </c>
      <c r="D942" t="s">
        <v>105</v>
      </c>
      <c r="E942" t="s">
        <v>147</v>
      </c>
      <c r="F942" t="s">
        <v>2984</v>
      </c>
      <c r="G942" t="s">
        <v>200</v>
      </c>
      <c r="H942" t="s">
        <v>144</v>
      </c>
      <c r="I942" t="s">
        <v>136</v>
      </c>
      <c r="J942" t="s">
        <v>137</v>
      </c>
      <c r="K942" t="s">
        <v>138</v>
      </c>
      <c r="L942" t="s">
        <v>2985</v>
      </c>
      <c r="M942" t="s">
        <v>2986</v>
      </c>
      <c r="N942">
        <v>0.66166666600000001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6</v>
      </c>
      <c r="U942">
        <v>1</v>
      </c>
      <c r="V942">
        <v>1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10.00480957035392</v>
      </c>
      <c r="AC942">
        <v>18.297833465584198</v>
      </c>
      <c r="AD942">
        <v>2.2010318834535001</v>
      </c>
      <c r="AE942">
        <v>30.503674919391617</v>
      </c>
    </row>
    <row r="943" spans="1:31" x14ac:dyDescent="0.25">
      <c r="A943">
        <v>2228641</v>
      </c>
      <c r="B943">
        <v>1</v>
      </c>
      <c r="C943" t="s">
        <v>80</v>
      </c>
      <c r="D943" t="s">
        <v>82</v>
      </c>
      <c r="E943" t="s">
        <v>151</v>
      </c>
      <c r="F943" t="s">
        <v>887</v>
      </c>
      <c r="G943" t="s">
        <v>213</v>
      </c>
      <c r="H943" t="s">
        <v>135</v>
      </c>
      <c r="I943" t="s">
        <v>136</v>
      </c>
      <c r="J943" t="s">
        <v>137</v>
      </c>
      <c r="K943" t="s">
        <v>138</v>
      </c>
      <c r="L943" t="s">
        <v>2987</v>
      </c>
      <c r="M943" t="s">
        <v>2988</v>
      </c>
      <c r="N943">
        <v>1.9824999999999999</v>
      </c>
      <c r="O943">
        <v>0</v>
      </c>
      <c r="P943">
        <v>158</v>
      </c>
      <c r="Q943">
        <v>0</v>
      </c>
      <c r="R943">
        <v>0</v>
      </c>
      <c r="S943">
        <v>0</v>
      </c>
      <c r="T943">
        <v>4</v>
      </c>
      <c r="U943">
        <v>0</v>
      </c>
      <c r="V943">
        <v>0</v>
      </c>
      <c r="W943">
        <v>0</v>
      </c>
      <c r="X943">
        <v>85.707155568853537</v>
      </c>
      <c r="Y943">
        <v>0</v>
      </c>
      <c r="Z943">
        <v>0</v>
      </c>
      <c r="AA943">
        <v>0</v>
      </c>
      <c r="AB943">
        <v>4.3965194801422465</v>
      </c>
      <c r="AC943">
        <v>0</v>
      </c>
      <c r="AD943">
        <v>0</v>
      </c>
      <c r="AE943">
        <v>90.103675048995783</v>
      </c>
    </row>
    <row r="944" spans="1:31" x14ac:dyDescent="0.25">
      <c r="A944">
        <v>2226477</v>
      </c>
      <c r="B944">
        <v>1</v>
      </c>
      <c r="C944" t="s">
        <v>80</v>
      </c>
      <c r="D944" t="s">
        <v>97</v>
      </c>
      <c r="E944" t="s">
        <v>225</v>
      </c>
      <c r="F944" t="s">
        <v>2989</v>
      </c>
      <c r="G944" t="s">
        <v>507</v>
      </c>
      <c r="H944" t="s">
        <v>135</v>
      </c>
      <c r="I944" t="s">
        <v>136</v>
      </c>
      <c r="J944" t="s">
        <v>137</v>
      </c>
      <c r="K944" t="s">
        <v>138</v>
      </c>
      <c r="L944" t="s">
        <v>2990</v>
      </c>
      <c r="M944" t="s">
        <v>2991</v>
      </c>
      <c r="N944">
        <v>1.4766666660000001</v>
      </c>
      <c r="O944">
        <v>0</v>
      </c>
      <c r="P944">
        <v>159</v>
      </c>
      <c r="Q944">
        <v>0</v>
      </c>
      <c r="R944">
        <v>0</v>
      </c>
      <c r="S944">
        <v>0</v>
      </c>
      <c r="T944">
        <v>9</v>
      </c>
      <c r="U944">
        <v>0</v>
      </c>
      <c r="V944">
        <v>0</v>
      </c>
      <c r="W944">
        <v>0</v>
      </c>
      <c r="X944">
        <v>112.21241378125761</v>
      </c>
      <c r="Y944">
        <v>0</v>
      </c>
      <c r="Z944">
        <v>0</v>
      </c>
      <c r="AA944">
        <v>0</v>
      </c>
      <c r="AB944">
        <v>4.3586258144490762</v>
      </c>
      <c r="AC944">
        <v>0</v>
      </c>
      <c r="AD944">
        <v>0</v>
      </c>
      <c r="AE944">
        <v>116.57103959570668</v>
      </c>
    </row>
    <row r="945" spans="1:31" x14ac:dyDescent="0.25">
      <c r="A945">
        <v>2215657</v>
      </c>
      <c r="B945">
        <v>1</v>
      </c>
      <c r="C945" t="s">
        <v>80</v>
      </c>
      <c r="D945" t="s">
        <v>96</v>
      </c>
      <c r="E945" t="s">
        <v>156</v>
      </c>
      <c r="F945" t="s">
        <v>2992</v>
      </c>
      <c r="G945" t="s">
        <v>161</v>
      </c>
      <c r="H945" t="s">
        <v>135</v>
      </c>
      <c r="I945" t="s">
        <v>136</v>
      </c>
      <c r="J945" t="s">
        <v>137</v>
      </c>
      <c r="K945" t="s">
        <v>138</v>
      </c>
      <c r="L945" t="s">
        <v>2993</v>
      </c>
      <c r="M945" t="s">
        <v>2994</v>
      </c>
      <c r="N945">
        <v>1.9258333329999999</v>
      </c>
      <c r="O945">
        <v>0</v>
      </c>
      <c r="P945">
        <v>4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2.5942580783195996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2.5942580783195996</v>
      </c>
    </row>
    <row r="946" spans="1:31" x14ac:dyDescent="0.25">
      <c r="A946">
        <v>2214724</v>
      </c>
      <c r="B946">
        <v>1</v>
      </c>
      <c r="C946" t="s">
        <v>81</v>
      </c>
      <c r="D946" t="s">
        <v>113</v>
      </c>
      <c r="E946" t="s">
        <v>141</v>
      </c>
      <c r="F946" t="s">
        <v>2995</v>
      </c>
      <c r="G946" t="s">
        <v>1136</v>
      </c>
      <c r="H946" t="s">
        <v>144</v>
      </c>
      <c r="I946" t="s">
        <v>136</v>
      </c>
      <c r="J946" t="s">
        <v>137</v>
      </c>
      <c r="K946" t="s">
        <v>138</v>
      </c>
      <c r="L946" t="s">
        <v>2996</v>
      </c>
      <c r="M946" t="s">
        <v>2997</v>
      </c>
      <c r="N946">
        <v>3.173611111</v>
      </c>
      <c r="O946">
        <v>0</v>
      </c>
      <c r="P946">
        <v>121</v>
      </c>
      <c r="Q946">
        <v>3</v>
      </c>
      <c r="R946">
        <v>3</v>
      </c>
      <c r="S946">
        <v>1</v>
      </c>
      <c r="T946">
        <v>4</v>
      </c>
      <c r="U946">
        <v>1</v>
      </c>
      <c r="V946">
        <v>0</v>
      </c>
      <c r="W946">
        <v>0</v>
      </c>
      <c r="X946">
        <v>36.182616378055158</v>
      </c>
      <c r="Y946">
        <v>14.076650781028262</v>
      </c>
      <c r="Z946">
        <v>2.5357848892067221</v>
      </c>
      <c r="AA946">
        <v>5.6607044572851777</v>
      </c>
      <c r="AB946">
        <v>2.8583953945760485</v>
      </c>
      <c r="AC946">
        <v>11.692642998802949</v>
      </c>
      <c r="AD946">
        <v>0</v>
      </c>
      <c r="AE946">
        <v>73.006794898954325</v>
      </c>
    </row>
    <row r="947" spans="1:31" x14ac:dyDescent="0.25">
      <c r="A947">
        <v>2213642</v>
      </c>
      <c r="B947">
        <v>1</v>
      </c>
      <c r="C947" t="s">
        <v>80</v>
      </c>
      <c r="D947" t="s">
        <v>86</v>
      </c>
      <c r="E947" t="s">
        <v>156</v>
      </c>
      <c r="F947" t="s">
        <v>2998</v>
      </c>
      <c r="G947" t="s">
        <v>161</v>
      </c>
      <c r="H947" t="s">
        <v>135</v>
      </c>
      <c r="I947" t="s">
        <v>136</v>
      </c>
      <c r="J947" t="s">
        <v>137</v>
      </c>
      <c r="K947" t="s">
        <v>138</v>
      </c>
      <c r="L947" t="s">
        <v>2999</v>
      </c>
      <c r="M947" t="s">
        <v>3000</v>
      </c>
      <c r="N947">
        <v>7.9880555549999999</v>
      </c>
      <c r="O947">
        <v>0</v>
      </c>
      <c r="P947">
        <v>1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7.6875162807624609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7.6875162807624609</v>
      </c>
    </row>
    <row r="948" spans="1:31" x14ac:dyDescent="0.25">
      <c r="A948">
        <v>2226085</v>
      </c>
      <c r="B948">
        <v>1</v>
      </c>
      <c r="C948" t="s">
        <v>80</v>
      </c>
      <c r="D948" t="s">
        <v>95</v>
      </c>
      <c r="E948" t="s">
        <v>147</v>
      </c>
      <c r="F948" t="s">
        <v>3001</v>
      </c>
      <c r="G948" t="s">
        <v>143</v>
      </c>
      <c r="H948" t="s">
        <v>144</v>
      </c>
      <c r="I948" t="s">
        <v>136</v>
      </c>
      <c r="J948" t="s">
        <v>137</v>
      </c>
      <c r="K948" t="s">
        <v>138</v>
      </c>
      <c r="L948" t="s">
        <v>3002</v>
      </c>
      <c r="M948" t="s">
        <v>3003</v>
      </c>
      <c r="N948">
        <v>0.166944444</v>
      </c>
      <c r="O948">
        <v>0</v>
      </c>
      <c r="P948">
        <v>1890</v>
      </c>
      <c r="Q948">
        <v>0</v>
      </c>
      <c r="R948">
        <v>1</v>
      </c>
      <c r="S948">
        <v>1</v>
      </c>
      <c r="T948">
        <v>156</v>
      </c>
      <c r="U948">
        <v>0</v>
      </c>
      <c r="V948">
        <v>2</v>
      </c>
      <c r="W948">
        <v>0</v>
      </c>
      <c r="X948">
        <v>102.27898542269905</v>
      </c>
      <c r="Y948">
        <v>0</v>
      </c>
      <c r="Z948">
        <v>0</v>
      </c>
      <c r="AA948">
        <v>0.15705817230588698</v>
      </c>
      <c r="AB948">
        <v>24.020699312971431</v>
      </c>
      <c r="AC948">
        <v>0</v>
      </c>
      <c r="AD948">
        <v>2.3999464190579753</v>
      </c>
      <c r="AE948">
        <v>128.85668932703433</v>
      </c>
    </row>
    <row r="949" spans="1:31" x14ac:dyDescent="0.25">
      <c r="A949">
        <v>2219052</v>
      </c>
      <c r="B949">
        <v>1</v>
      </c>
      <c r="C949" t="s">
        <v>81</v>
      </c>
      <c r="D949" t="s">
        <v>127</v>
      </c>
      <c r="E949" t="s">
        <v>198</v>
      </c>
      <c r="F949" t="s">
        <v>3004</v>
      </c>
      <c r="G949" t="s">
        <v>143</v>
      </c>
      <c r="H949" t="s">
        <v>144</v>
      </c>
      <c r="I949" t="s">
        <v>136</v>
      </c>
      <c r="J949" t="s">
        <v>137</v>
      </c>
      <c r="K949" t="s">
        <v>138</v>
      </c>
      <c r="L949" t="s">
        <v>3005</v>
      </c>
      <c r="M949" t="s">
        <v>3006</v>
      </c>
      <c r="N949">
        <v>2.8166666660000002</v>
      </c>
      <c r="O949">
        <v>0</v>
      </c>
      <c r="P949">
        <v>0</v>
      </c>
      <c r="Q949">
        <v>11</v>
      </c>
      <c r="R949">
        <v>22</v>
      </c>
      <c r="S949">
        <v>11</v>
      </c>
      <c r="T949">
        <v>1</v>
      </c>
      <c r="U949">
        <v>2</v>
      </c>
      <c r="V949">
        <v>0</v>
      </c>
      <c r="W949">
        <v>0</v>
      </c>
      <c r="X949">
        <v>0</v>
      </c>
      <c r="Y949">
        <v>11.439795827466199</v>
      </c>
      <c r="Z949">
        <v>35.593934432543399</v>
      </c>
      <c r="AA949">
        <v>575.24196578315104</v>
      </c>
      <c r="AB949">
        <v>10.645195648458284</v>
      </c>
      <c r="AC949">
        <v>190.22187183801762</v>
      </c>
      <c r="AD949">
        <v>0</v>
      </c>
      <c r="AE949">
        <v>823.14276352963657</v>
      </c>
    </row>
    <row r="950" spans="1:31" x14ac:dyDescent="0.25">
      <c r="A950">
        <v>2226626</v>
      </c>
      <c r="B950">
        <v>1</v>
      </c>
      <c r="C950" t="s">
        <v>80</v>
      </c>
      <c r="D950" t="s">
        <v>110</v>
      </c>
      <c r="E950" t="s">
        <v>156</v>
      </c>
      <c r="F950" t="s">
        <v>3007</v>
      </c>
      <c r="G950" t="s">
        <v>165</v>
      </c>
      <c r="H950" t="s">
        <v>135</v>
      </c>
      <c r="I950" t="s">
        <v>136</v>
      </c>
      <c r="J950" t="s">
        <v>137</v>
      </c>
      <c r="K950" t="s">
        <v>138</v>
      </c>
      <c r="L950" t="s">
        <v>3008</v>
      </c>
      <c r="M950" t="s">
        <v>3009</v>
      </c>
      <c r="N950">
        <v>1.032777777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1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9.0903400928559854</v>
      </c>
      <c r="AC950">
        <v>0</v>
      </c>
      <c r="AD950">
        <v>0</v>
      </c>
      <c r="AE950">
        <v>9.0903400928559854</v>
      </c>
    </row>
    <row r="951" spans="1:31" x14ac:dyDescent="0.25">
      <c r="A951">
        <v>2214183</v>
      </c>
      <c r="B951">
        <v>1</v>
      </c>
      <c r="C951" t="s">
        <v>81</v>
      </c>
      <c r="D951" t="s">
        <v>119</v>
      </c>
      <c r="E951" t="s">
        <v>151</v>
      </c>
      <c r="F951" t="s">
        <v>3010</v>
      </c>
      <c r="G951" t="s">
        <v>213</v>
      </c>
      <c r="H951" t="s">
        <v>135</v>
      </c>
      <c r="I951" t="s">
        <v>136</v>
      </c>
      <c r="J951" t="s">
        <v>137</v>
      </c>
      <c r="K951" t="s">
        <v>138</v>
      </c>
      <c r="L951" t="s">
        <v>3011</v>
      </c>
      <c r="M951" t="s">
        <v>3012</v>
      </c>
      <c r="N951">
        <v>2.9483333329999999</v>
      </c>
      <c r="O951">
        <v>0</v>
      </c>
      <c r="P951">
        <v>6</v>
      </c>
      <c r="Q951">
        <v>0</v>
      </c>
      <c r="R951">
        <v>1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1.2014415812282717</v>
      </c>
      <c r="Y951">
        <v>0</v>
      </c>
      <c r="Z951">
        <v>4.9893212444071112E-2</v>
      </c>
      <c r="AA951">
        <v>0</v>
      </c>
      <c r="AB951">
        <v>0</v>
      </c>
      <c r="AC951">
        <v>0</v>
      </c>
      <c r="AD951">
        <v>0</v>
      </c>
      <c r="AE951">
        <v>1.2513347936723429</v>
      </c>
    </row>
    <row r="952" spans="1:31" x14ac:dyDescent="0.25">
      <c r="A952">
        <v>2215265</v>
      </c>
      <c r="B952">
        <v>1</v>
      </c>
      <c r="C952" t="s">
        <v>80</v>
      </c>
      <c r="D952" t="s">
        <v>92</v>
      </c>
      <c r="E952" t="s">
        <v>151</v>
      </c>
      <c r="F952" t="s">
        <v>3013</v>
      </c>
      <c r="G952" t="s">
        <v>213</v>
      </c>
      <c r="H952" t="s">
        <v>135</v>
      </c>
      <c r="I952" t="s">
        <v>136</v>
      </c>
      <c r="J952" t="s">
        <v>137</v>
      </c>
      <c r="K952" t="s">
        <v>138</v>
      </c>
      <c r="L952" t="s">
        <v>3014</v>
      </c>
      <c r="M952" t="s">
        <v>3015</v>
      </c>
      <c r="N952">
        <v>1.020277777</v>
      </c>
      <c r="O952">
        <v>0</v>
      </c>
      <c r="P952">
        <v>31</v>
      </c>
      <c r="Q952">
        <v>0</v>
      </c>
      <c r="R952">
        <v>29</v>
      </c>
      <c r="S952">
        <v>0</v>
      </c>
      <c r="T952">
        <v>6</v>
      </c>
      <c r="U952">
        <v>0</v>
      </c>
      <c r="V952">
        <v>0</v>
      </c>
      <c r="W952">
        <v>0</v>
      </c>
      <c r="X952">
        <v>7.0413346806341215</v>
      </c>
      <c r="Y952">
        <v>0</v>
      </c>
      <c r="Z952">
        <v>0.7022542048110425</v>
      </c>
      <c r="AA952">
        <v>0</v>
      </c>
      <c r="AB952">
        <v>2.0770764751122388</v>
      </c>
      <c r="AC952">
        <v>0</v>
      </c>
      <c r="AD952">
        <v>0</v>
      </c>
      <c r="AE952">
        <v>9.8206653605574026</v>
      </c>
    </row>
    <row r="953" spans="1:31" x14ac:dyDescent="0.25">
      <c r="A953">
        <v>2218276</v>
      </c>
      <c r="B953">
        <v>1</v>
      </c>
      <c r="C953" t="s">
        <v>80</v>
      </c>
      <c r="D953" t="s">
        <v>105</v>
      </c>
      <c r="E953" t="s">
        <v>147</v>
      </c>
      <c r="F953" t="s">
        <v>3016</v>
      </c>
      <c r="G953" t="s">
        <v>405</v>
      </c>
      <c r="H953" t="s">
        <v>144</v>
      </c>
      <c r="I953" t="s">
        <v>136</v>
      </c>
      <c r="J953" t="s">
        <v>137</v>
      </c>
      <c r="K953" t="s">
        <v>234</v>
      </c>
      <c r="L953" t="s">
        <v>3017</v>
      </c>
      <c r="M953" t="s">
        <v>3018</v>
      </c>
      <c r="N953">
        <v>0.85555555500000002</v>
      </c>
      <c r="O953">
        <v>0</v>
      </c>
      <c r="P953">
        <v>1066</v>
      </c>
      <c r="Q953">
        <v>0</v>
      </c>
      <c r="R953">
        <v>0</v>
      </c>
      <c r="S953">
        <v>8</v>
      </c>
      <c r="T953">
        <v>29</v>
      </c>
      <c r="U953">
        <v>5</v>
      </c>
      <c r="V953">
        <v>0</v>
      </c>
      <c r="W953">
        <v>0</v>
      </c>
      <c r="X953">
        <v>353.85431852004854</v>
      </c>
      <c r="Y953">
        <v>0</v>
      </c>
      <c r="Z953">
        <v>0</v>
      </c>
      <c r="AA953">
        <v>57.202654630619421</v>
      </c>
      <c r="AB953">
        <v>18.469579704745687</v>
      </c>
      <c r="AC953">
        <v>210.50415673463374</v>
      </c>
      <c r="AD953">
        <v>0</v>
      </c>
      <c r="AE953">
        <v>640.03070959004731</v>
      </c>
    </row>
    <row r="954" spans="1:31" x14ac:dyDescent="0.25">
      <c r="A954">
        <v>2228853</v>
      </c>
      <c r="B954">
        <v>1</v>
      </c>
      <c r="C954" t="s">
        <v>80</v>
      </c>
      <c r="D954" t="s">
        <v>103</v>
      </c>
      <c r="E954" t="s">
        <v>156</v>
      </c>
      <c r="F954" t="s">
        <v>3019</v>
      </c>
      <c r="G954" t="s">
        <v>165</v>
      </c>
      <c r="H954" t="s">
        <v>135</v>
      </c>
      <c r="I954" t="s">
        <v>136</v>
      </c>
      <c r="J954" t="s">
        <v>137</v>
      </c>
      <c r="K954" t="s">
        <v>138</v>
      </c>
      <c r="L954" t="s">
        <v>3020</v>
      </c>
      <c r="M954" t="s">
        <v>3021</v>
      </c>
      <c r="N954">
        <v>0.81583333300000005</v>
      </c>
      <c r="O954">
        <v>0</v>
      </c>
      <c r="P954">
        <v>9</v>
      </c>
      <c r="Q954">
        <v>0</v>
      </c>
      <c r="R954">
        <v>0</v>
      </c>
      <c r="S954">
        <v>0</v>
      </c>
      <c r="T954">
        <v>8</v>
      </c>
      <c r="U954">
        <v>0</v>
      </c>
      <c r="V954">
        <v>0</v>
      </c>
      <c r="W954">
        <v>0</v>
      </c>
      <c r="X954">
        <v>1.5883464865336681</v>
      </c>
      <c r="Y954">
        <v>0</v>
      </c>
      <c r="Z954">
        <v>0</v>
      </c>
      <c r="AA954">
        <v>0</v>
      </c>
      <c r="AB954">
        <v>1.2611985158839998</v>
      </c>
      <c r="AC954">
        <v>0</v>
      </c>
      <c r="AD954">
        <v>0</v>
      </c>
      <c r="AE954">
        <v>2.8495450024176678</v>
      </c>
    </row>
    <row r="955" spans="1:31" x14ac:dyDescent="0.25">
      <c r="A955">
        <v>2222189</v>
      </c>
      <c r="B955">
        <v>1</v>
      </c>
      <c r="C955" t="s">
        <v>80</v>
      </c>
      <c r="D955" t="s">
        <v>82</v>
      </c>
      <c r="E955" t="s">
        <v>156</v>
      </c>
      <c r="F955" t="s">
        <v>3022</v>
      </c>
      <c r="G955" t="s">
        <v>161</v>
      </c>
      <c r="H955" t="s">
        <v>135</v>
      </c>
      <c r="I955" t="s">
        <v>136</v>
      </c>
      <c r="J955" t="s">
        <v>137</v>
      </c>
      <c r="K955" t="s">
        <v>138</v>
      </c>
      <c r="L955" t="s">
        <v>3023</v>
      </c>
      <c r="M955" t="s">
        <v>3024</v>
      </c>
      <c r="N955">
        <v>3.128333333</v>
      </c>
      <c r="O955">
        <v>0</v>
      </c>
      <c r="P955">
        <v>1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0.8248170746216501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0.8248170746216501</v>
      </c>
    </row>
    <row r="956" spans="1:31" x14ac:dyDescent="0.25">
      <c r="A956">
        <v>2225129</v>
      </c>
      <c r="B956">
        <v>1</v>
      </c>
      <c r="C956" t="s">
        <v>80</v>
      </c>
      <c r="D956" t="s">
        <v>83</v>
      </c>
      <c r="E956" t="s">
        <v>151</v>
      </c>
      <c r="F956" t="s">
        <v>3025</v>
      </c>
      <c r="G956" t="s">
        <v>153</v>
      </c>
      <c r="H956" t="s">
        <v>135</v>
      </c>
      <c r="I956" t="s">
        <v>136</v>
      </c>
      <c r="J956" t="s">
        <v>137</v>
      </c>
      <c r="K956" t="s">
        <v>138</v>
      </c>
      <c r="L956" t="s">
        <v>3026</v>
      </c>
      <c r="M956" t="s">
        <v>3027</v>
      </c>
      <c r="N956">
        <v>1.611388888</v>
      </c>
      <c r="O956">
        <v>0</v>
      </c>
      <c r="P956">
        <v>166</v>
      </c>
      <c r="Q956">
        <v>0</v>
      </c>
      <c r="R956">
        <v>0</v>
      </c>
      <c r="S956">
        <v>0</v>
      </c>
      <c r="T956">
        <v>6</v>
      </c>
      <c r="U956">
        <v>0</v>
      </c>
      <c r="V956">
        <v>0</v>
      </c>
      <c r="W956">
        <v>0</v>
      </c>
      <c r="X956">
        <v>129.24196232489763</v>
      </c>
      <c r="Y956">
        <v>0</v>
      </c>
      <c r="Z956">
        <v>0</v>
      </c>
      <c r="AA956">
        <v>0</v>
      </c>
      <c r="AB956">
        <v>2.7071060954255173</v>
      </c>
      <c r="AC956">
        <v>0</v>
      </c>
      <c r="AD956">
        <v>0</v>
      </c>
      <c r="AE956">
        <v>131.94906842032316</v>
      </c>
    </row>
    <row r="957" spans="1:31" x14ac:dyDescent="0.25">
      <c r="A957">
        <v>2228830</v>
      </c>
      <c r="B957">
        <v>1</v>
      </c>
      <c r="C957" t="s">
        <v>80</v>
      </c>
      <c r="D957" t="s">
        <v>110</v>
      </c>
      <c r="E957" t="s">
        <v>151</v>
      </c>
      <c r="F957" t="s">
        <v>3028</v>
      </c>
      <c r="G957" t="s">
        <v>213</v>
      </c>
      <c r="H957" t="s">
        <v>135</v>
      </c>
      <c r="I957" t="s">
        <v>136</v>
      </c>
      <c r="J957" t="s">
        <v>137</v>
      </c>
      <c r="K957" t="s">
        <v>138</v>
      </c>
      <c r="L957" t="s">
        <v>3029</v>
      </c>
      <c r="M957" t="s">
        <v>3030</v>
      </c>
      <c r="N957">
        <v>0.65</v>
      </c>
      <c r="O957">
        <v>0</v>
      </c>
      <c r="P957">
        <v>50</v>
      </c>
      <c r="Q957">
        <v>0</v>
      </c>
      <c r="R957">
        <v>0</v>
      </c>
      <c r="S957">
        <v>0</v>
      </c>
      <c r="T957">
        <v>3</v>
      </c>
      <c r="U957">
        <v>0</v>
      </c>
      <c r="V957">
        <v>0</v>
      </c>
      <c r="W957">
        <v>0</v>
      </c>
      <c r="X957">
        <v>12.852307907677146</v>
      </c>
      <c r="Y957">
        <v>0</v>
      </c>
      <c r="Z957">
        <v>0</v>
      </c>
      <c r="AA957">
        <v>0</v>
      </c>
      <c r="AB957">
        <v>0.67530286871385981</v>
      </c>
      <c r="AC957">
        <v>0</v>
      </c>
      <c r="AD957">
        <v>0</v>
      </c>
      <c r="AE957">
        <v>13.527610776391006</v>
      </c>
    </row>
    <row r="958" spans="1:31" x14ac:dyDescent="0.25">
      <c r="A958">
        <v>2219178</v>
      </c>
      <c r="B958">
        <v>1</v>
      </c>
      <c r="C958" t="s">
        <v>80</v>
      </c>
      <c r="D958" t="s">
        <v>97</v>
      </c>
      <c r="E958" t="s">
        <v>147</v>
      </c>
      <c r="F958" t="s">
        <v>1756</v>
      </c>
      <c r="G958" t="s">
        <v>143</v>
      </c>
      <c r="H958" t="s">
        <v>144</v>
      </c>
      <c r="I958" t="s">
        <v>136</v>
      </c>
      <c r="J958" t="s">
        <v>137</v>
      </c>
      <c r="K958" t="s">
        <v>138</v>
      </c>
      <c r="L958" t="s">
        <v>3031</v>
      </c>
      <c r="M958" t="s">
        <v>3032</v>
      </c>
      <c r="N958">
        <v>5.6388887999999998E-2</v>
      </c>
      <c r="O958">
        <v>4</v>
      </c>
      <c r="P958">
        <v>2527</v>
      </c>
      <c r="Q958">
        <v>5</v>
      </c>
      <c r="R958">
        <v>439</v>
      </c>
      <c r="S958">
        <v>29</v>
      </c>
      <c r="T958">
        <v>653</v>
      </c>
      <c r="U958">
        <v>6</v>
      </c>
      <c r="V958">
        <v>1</v>
      </c>
      <c r="W958">
        <v>9.476456454947277</v>
      </c>
      <c r="X958">
        <v>72.594046611610267</v>
      </c>
      <c r="Y958">
        <v>0.80219132080127264</v>
      </c>
      <c r="Z958">
        <v>10.348768918300019</v>
      </c>
      <c r="AA958">
        <v>20.371161147975201</v>
      </c>
      <c r="AB958">
        <v>35.748610206378231</v>
      </c>
      <c r="AC958">
        <v>17.694798774409488</v>
      </c>
      <c r="AD958">
        <v>0.19768209849520027</v>
      </c>
      <c r="AE958">
        <v>167.23371553291696</v>
      </c>
    </row>
    <row r="959" spans="1:31" x14ac:dyDescent="0.25">
      <c r="A959">
        <v>2216473</v>
      </c>
      <c r="B959">
        <v>1</v>
      </c>
      <c r="C959" t="s">
        <v>81</v>
      </c>
      <c r="D959" t="s">
        <v>128</v>
      </c>
      <c r="E959" t="s">
        <v>198</v>
      </c>
      <c r="F959" t="s">
        <v>3033</v>
      </c>
      <c r="G959" t="s">
        <v>143</v>
      </c>
      <c r="H959" t="s">
        <v>144</v>
      </c>
      <c r="I959" t="s">
        <v>136</v>
      </c>
      <c r="J959" t="s">
        <v>137</v>
      </c>
      <c r="K959" t="s">
        <v>138</v>
      </c>
      <c r="L959" t="s">
        <v>3034</v>
      </c>
      <c r="M959" t="s">
        <v>3035</v>
      </c>
      <c r="N959">
        <v>7.4999999999999997E-2</v>
      </c>
      <c r="O959">
        <v>7</v>
      </c>
      <c r="P959">
        <v>1312</v>
      </c>
      <c r="Q959">
        <v>23</v>
      </c>
      <c r="R959">
        <v>18</v>
      </c>
      <c r="S959">
        <v>23</v>
      </c>
      <c r="T959">
        <v>118</v>
      </c>
      <c r="U959">
        <v>1</v>
      </c>
      <c r="V959">
        <v>0</v>
      </c>
      <c r="W959">
        <v>0.18842820170400004</v>
      </c>
      <c r="X959">
        <v>11.654499460692699</v>
      </c>
      <c r="Y959">
        <v>6.3068671936588494</v>
      </c>
      <c r="Z959">
        <v>0.29415083455800001</v>
      </c>
      <c r="AA959">
        <v>5.4385125316199989</v>
      </c>
      <c r="AB959">
        <v>3.1436285096838734</v>
      </c>
      <c r="AC959">
        <v>1.3521295954091248</v>
      </c>
      <c r="AD959">
        <v>0</v>
      </c>
      <c r="AE959">
        <v>28.378216327326548</v>
      </c>
    </row>
    <row r="960" spans="1:31" x14ac:dyDescent="0.25">
      <c r="A960">
        <v>2221405</v>
      </c>
      <c r="B960">
        <v>1</v>
      </c>
      <c r="C960" t="s">
        <v>81</v>
      </c>
      <c r="D960" t="s">
        <v>113</v>
      </c>
      <c r="E960" t="s">
        <v>198</v>
      </c>
      <c r="F960" t="s">
        <v>3036</v>
      </c>
      <c r="G960" t="s">
        <v>143</v>
      </c>
      <c r="H960" t="s">
        <v>144</v>
      </c>
      <c r="I960" t="s">
        <v>136</v>
      </c>
      <c r="J960" t="s">
        <v>137</v>
      </c>
      <c r="K960" t="s">
        <v>138</v>
      </c>
      <c r="L960" t="s">
        <v>3037</v>
      </c>
      <c r="M960" t="s">
        <v>3038</v>
      </c>
      <c r="N960">
        <v>6.6666665999999999E-2</v>
      </c>
      <c r="O960">
        <v>0</v>
      </c>
      <c r="P960">
        <v>674</v>
      </c>
      <c r="Q960">
        <v>50</v>
      </c>
      <c r="R960">
        <v>264</v>
      </c>
      <c r="S960">
        <v>10</v>
      </c>
      <c r="T960">
        <v>40</v>
      </c>
      <c r="U960">
        <v>1</v>
      </c>
      <c r="V960">
        <v>0</v>
      </c>
      <c r="W960">
        <v>0</v>
      </c>
      <c r="X960">
        <v>8.7989233544623193</v>
      </c>
      <c r="Y960">
        <v>2.8667175077329405</v>
      </c>
      <c r="Z960">
        <v>8.5310921458722113</v>
      </c>
      <c r="AA960">
        <v>15.274598593773526</v>
      </c>
      <c r="AB960">
        <v>2.0664783811673679</v>
      </c>
      <c r="AC960">
        <v>2.844081495008445</v>
      </c>
      <c r="AD960">
        <v>0</v>
      </c>
      <c r="AE960">
        <v>40.381891478016819</v>
      </c>
    </row>
    <row r="961" spans="1:31" x14ac:dyDescent="0.25">
      <c r="A961">
        <v>2226815</v>
      </c>
      <c r="B961">
        <v>1</v>
      </c>
      <c r="C961" t="s">
        <v>80</v>
      </c>
      <c r="D961" t="s">
        <v>103</v>
      </c>
      <c r="E961" t="s">
        <v>151</v>
      </c>
      <c r="F961" t="s">
        <v>3039</v>
      </c>
      <c r="G961" t="s">
        <v>245</v>
      </c>
      <c r="H961" t="s">
        <v>135</v>
      </c>
      <c r="I961" t="s">
        <v>136</v>
      </c>
      <c r="J961" t="s">
        <v>137</v>
      </c>
      <c r="K961" t="s">
        <v>138</v>
      </c>
      <c r="L961" t="s">
        <v>3040</v>
      </c>
      <c r="M961" t="s">
        <v>3041</v>
      </c>
      <c r="N961">
        <v>1.740277777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0</v>
      </c>
      <c r="V961">
        <v>2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26.810372067311825</v>
      </c>
      <c r="AC961">
        <v>0</v>
      </c>
      <c r="AD961">
        <v>308.9196962223582</v>
      </c>
      <c r="AE961">
        <v>335.73006828967004</v>
      </c>
    </row>
    <row r="962" spans="1:31" x14ac:dyDescent="0.25">
      <c r="A962">
        <v>2220864</v>
      </c>
      <c r="B962">
        <v>1</v>
      </c>
      <c r="C962" t="s">
        <v>80</v>
      </c>
      <c r="D962" t="s">
        <v>108</v>
      </c>
      <c r="E962" t="s">
        <v>151</v>
      </c>
      <c r="F962" t="s">
        <v>3042</v>
      </c>
      <c r="G962" t="s">
        <v>213</v>
      </c>
      <c r="H962" t="s">
        <v>135</v>
      </c>
      <c r="I962" t="s">
        <v>136</v>
      </c>
      <c r="J962" t="s">
        <v>137</v>
      </c>
      <c r="K962" t="s">
        <v>138</v>
      </c>
      <c r="L962" t="s">
        <v>3043</v>
      </c>
      <c r="M962" t="s">
        <v>3044</v>
      </c>
      <c r="N962">
        <v>3.1475</v>
      </c>
      <c r="O962">
        <v>0</v>
      </c>
      <c r="P962">
        <v>6</v>
      </c>
      <c r="Q962">
        <v>0</v>
      </c>
      <c r="R962">
        <v>1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1.3620420044745687</v>
      </c>
      <c r="Y962">
        <v>0</v>
      </c>
      <c r="Z962">
        <v>2.5558827938910001E-2</v>
      </c>
      <c r="AA962">
        <v>0</v>
      </c>
      <c r="AB962">
        <v>0</v>
      </c>
      <c r="AC962">
        <v>0</v>
      </c>
      <c r="AD962">
        <v>0</v>
      </c>
      <c r="AE962">
        <v>1.3876008324134788</v>
      </c>
    </row>
    <row r="963" spans="1:31" x14ac:dyDescent="0.25">
      <c r="A963">
        <v>2218943</v>
      </c>
      <c r="B963">
        <v>1</v>
      </c>
      <c r="C963" t="s">
        <v>80</v>
      </c>
      <c r="D963" t="s">
        <v>97</v>
      </c>
      <c r="E963" t="s">
        <v>132</v>
      </c>
      <c r="F963" t="s">
        <v>3045</v>
      </c>
      <c r="G963" t="s">
        <v>153</v>
      </c>
      <c r="H963" t="s">
        <v>135</v>
      </c>
      <c r="I963" t="s">
        <v>136</v>
      </c>
      <c r="J963" t="s">
        <v>137</v>
      </c>
      <c r="K963" t="s">
        <v>138</v>
      </c>
      <c r="L963" t="s">
        <v>3046</v>
      </c>
      <c r="M963" t="s">
        <v>3047</v>
      </c>
      <c r="N963">
        <v>4.4097222220000001</v>
      </c>
      <c r="O963">
        <v>0</v>
      </c>
      <c r="P963">
        <v>21</v>
      </c>
      <c r="Q963">
        <v>0</v>
      </c>
      <c r="R963">
        <v>10</v>
      </c>
      <c r="S963">
        <v>0</v>
      </c>
      <c r="T963">
        <v>16</v>
      </c>
      <c r="U963">
        <v>0</v>
      </c>
      <c r="V963">
        <v>0</v>
      </c>
      <c r="W963">
        <v>0</v>
      </c>
      <c r="X963">
        <v>41.181589431140686</v>
      </c>
      <c r="Y963">
        <v>0</v>
      </c>
      <c r="Z963">
        <v>8.705122453779703</v>
      </c>
      <c r="AA963">
        <v>0</v>
      </c>
      <c r="AB963">
        <v>106.95529192275346</v>
      </c>
      <c r="AC963">
        <v>0</v>
      </c>
      <c r="AD963">
        <v>0</v>
      </c>
      <c r="AE963">
        <v>156.84200380767385</v>
      </c>
    </row>
    <row r="964" spans="1:31" x14ac:dyDescent="0.25">
      <c r="A964">
        <v>2227356</v>
      </c>
      <c r="B964">
        <v>1</v>
      </c>
      <c r="C964" t="s">
        <v>81</v>
      </c>
      <c r="D964" t="s">
        <v>120</v>
      </c>
      <c r="E964" t="s">
        <v>156</v>
      </c>
      <c r="F964" t="s">
        <v>3048</v>
      </c>
      <c r="G964" t="s">
        <v>161</v>
      </c>
      <c r="H964" t="s">
        <v>135</v>
      </c>
      <c r="I964" t="s">
        <v>136</v>
      </c>
      <c r="J964" t="s">
        <v>137</v>
      </c>
      <c r="K964" t="s">
        <v>138</v>
      </c>
      <c r="L964" t="s">
        <v>3049</v>
      </c>
      <c r="M964" t="s">
        <v>3050</v>
      </c>
      <c r="N964">
        <v>2.5072222219999998</v>
      </c>
      <c r="O964">
        <v>0</v>
      </c>
      <c r="P964">
        <v>1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0.88932802887136786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0.88932802887136786</v>
      </c>
    </row>
    <row r="965" spans="1:31" x14ac:dyDescent="0.25">
      <c r="A965">
        <v>2212866</v>
      </c>
      <c r="B965">
        <v>1</v>
      </c>
      <c r="C965" t="s">
        <v>81</v>
      </c>
      <c r="D965" t="s">
        <v>122</v>
      </c>
      <c r="E965" t="s">
        <v>225</v>
      </c>
      <c r="F965" t="s">
        <v>3051</v>
      </c>
      <c r="G965" t="s">
        <v>600</v>
      </c>
      <c r="H965" t="s">
        <v>135</v>
      </c>
      <c r="I965" t="s">
        <v>136</v>
      </c>
      <c r="J965" t="s">
        <v>137</v>
      </c>
      <c r="K965" t="s">
        <v>138</v>
      </c>
      <c r="L965" t="s">
        <v>3052</v>
      </c>
      <c r="M965" t="s">
        <v>3053</v>
      </c>
      <c r="N965">
        <v>1.156111111</v>
      </c>
      <c r="O965">
        <v>0</v>
      </c>
      <c r="P965">
        <v>99</v>
      </c>
      <c r="Q965">
        <v>0</v>
      </c>
      <c r="R965">
        <v>0</v>
      </c>
      <c r="S965">
        <v>0</v>
      </c>
      <c r="T965">
        <v>31</v>
      </c>
      <c r="U965">
        <v>0</v>
      </c>
      <c r="V965">
        <v>0</v>
      </c>
      <c r="W965">
        <v>0</v>
      </c>
      <c r="X965">
        <v>25.005649044223279</v>
      </c>
      <c r="Y965">
        <v>0</v>
      </c>
      <c r="Z965">
        <v>0</v>
      </c>
      <c r="AA965">
        <v>0</v>
      </c>
      <c r="AB965">
        <v>12.6286131310501</v>
      </c>
      <c r="AC965">
        <v>0</v>
      </c>
      <c r="AD965">
        <v>0</v>
      </c>
      <c r="AE965">
        <v>37.634262175273378</v>
      </c>
    </row>
    <row r="966" spans="1:31" x14ac:dyDescent="0.25">
      <c r="A966">
        <v>2223443</v>
      </c>
      <c r="B966">
        <v>1</v>
      </c>
      <c r="C966" t="s">
        <v>80</v>
      </c>
      <c r="D966" t="s">
        <v>87</v>
      </c>
      <c r="E966" t="s">
        <v>147</v>
      </c>
      <c r="F966" t="s">
        <v>3054</v>
      </c>
      <c r="G966" t="s">
        <v>200</v>
      </c>
      <c r="H966" t="s">
        <v>144</v>
      </c>
      <c r="I966" t="s">
        <v>451</v>
      </c>
      <c r="J966" t="s">
        <v>137</v>
      </c>
      <c r="K966" t="s">
        <v>138</v>
      </c>
      <c r="L966" t="s">
        <v>3055</v>
      </c>
      <c r="M966" t="s">
        <v>3056</v>
      </c>
      <c r="N966">
        <v>1.0555554999999999E-2</v>
      </c>
      <c r="O966">
        <v>0</v>
      </c>
      <c r="P966">
        <v>1</v>
      </c>
      <c r="Q966">
        <v>0</v>
      </c>
      <c r="R966">
        <v>0</v>
      </c>
      <c r="S966">
        <v>2</v>
      </c>
      <c r="T966">
        <v>58</v>
      </c>
      <c r="U966">
        <v>6</v>
      </c>
      <c r="V966">
        <v>17</v>
      </c>
      <c r="W966">
        <v>0</v>
      </c>
      <c r="X966">
        <v>0</v>
      </c>
      <c r="Y966">
        <v>0</v>
      </c>
      <c r="Z966">
        <v>0</v>
      </c>
      <c r="AA966">
        <v>0.66169252621281327</v>
      </c>
      <c r="AB966">
        <v>2.4879524690545973</v>
      </c>
      <c r="AC966">
        <v>2.8708943356194689</v>
      </c>
      <c r="AD966">
        <v>6.3953935196877119</v>
      </c>
      <c r="AE966">
        <v>12.415932850574592</v>
      </c>
    </row>
    <row r="967" spans="1:31" x14ac:dyDescent="0.25">
      <c r="A967">
        <v>2216928</v>
      </c>
      <c r="B967">
        <v>1</v>
      </c>
      <c r="C967" t="s">
        <v>80</v>
      </c>
      <c r="D967" t="s">
        <v>90</v>
      </c>
      <c r="E967" t="s">
        <v>156</v>
      </c>
      <c r="F967" t="s">
        <v>3057</v>
      </c>
      <c r="G967" t="s">
        <v>134</v>
      </c>
      <c r="H967" t="s">
        <v>135</v>
      </c>
      <c r="I967" t="s">
        <v>136</v>
      </c>
      <c r="J967" t="s">
        <v>137</v>
      </c>
      <c r="K967" t="s">
        <v>138</v>
      </c>
      <c r="L967" t="s">
        <v>3058</v>
      </c>
      <c r="M967" t="s">
        <v>3059</v>
      </c>
      <c r="N967">
        <v>2.443888888</v>
      </c>
      <c r="O967">
        <v>0</v>
      </c>
      <c r="P967">
        <v>5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3.6983104446387491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3.6983104446387491</v>
      </c>
    </row>
    <row r="968" spans="1:31" x14ac:dyDescent="0.25">
      <c r="A968">
        <v>2223420</v>
      </c>
      <c r="B968">
        <v>1</v>
      </c>
      <c r="C968" t="s">
        <v>80</v>
      </c>
      <c r="D968" t="s">
        <v>90</v>
      </c>
      <c r="E968" t="s">
        <v>156</v>
      </c>
      <c r="F968" t="s">
        <v>3060</v>
      </c>
      <c r="G968" t="s">
        <v>2326</v>
      </c>
      <c r="H968" t="s">
        <v>135</v>
      </c>
      <c r="I968" t="s">
        <v>136</v>
      </c>
      <c r="J968" t="s">
        <v>137</v>
      </c>
      <c r="K968" t="s">
        <v>138</v>
      </c>
      <c r="L968" t="s">
        <v>3061</v>
      </c>
      <c r="M968" t="s">
        <v>3062</v>
      </c>
      <c r="N968">
        <v>0.71722222199999996</v>
      </c>
      <c r="O968">
        <v>0</v>
      </c>
      <c r="P968">
        <v>13</v>
      </c>
      <c r="Q968">
        <v>0</v>
      </c>
      <c r="R968">
        <v>0</v>
      </c>
      <c r="S968">
        <v>0</v>
      </c>
      <c r="T968">
        <v>1</v>
      </c>
      <c r="U968">
        <v>0</v>
      </c>
      <c r="V968">
        <v>0</v>
      </c>
      <c r="W968">
        <v>0</v>
      </c>
      <c r="X968">
        <v>3.9128558558882234</v>
      </c>
      <c r="Y968">
        <v>0</v>
      </c>
      <c r="Z968">
        <v>0</v>
      </c>
      <c r="AA968">
        <v>0</v>
      </c>
      <c r="AB968">
        <v>0.44639946271497505</v>
      </c>
      <c r="AC968">
        <v>0</v>
      </c>
      <c r="AD968">
        <v>0</v>
      </c>
      <c r="AE968">
        <v>4.3592553186031981</v>
      </c>
    </row>
    <row r="969" spans="1:31" x14ac:dyDescent="0.25">
      <c r="A969">
        <v>2224894</v>
      </c>
      <c r="B969">
        <v>1</v>
      </c>
      <c r="C969" t="s">
        <v>81</v>
      </c>
      <c r="D969" t="s">
        <v>112</v>
      </c>
      <c r="E969" t="s">
        <v>147</v>
      </c>
      <c r="F969" t="s">
        <v>3063</v>
      </c>
      <c r="G969" t="s">
        <v>200</v>
      </c>
      <c r="H969" t="s">
        <v>144</v>
      </c>
      <c r="I969" t="s">
        <v>136</v>
      </c>
      <c r="J969" t="s">
        <v>137</v>
      </c>
      <c r="K969" t="s">
        <v>138</v>
      </c>
      <c r="L969" t="s">
        <v>3064</v>
      </c>
      <c r="M969" t="s">
        <v>3065</v>
      </c>
      <c r="N969">
        <v>0.34277777700000001</v>
      </c>
      <c r="O969">
        <v>1</v>
      </c>
      <c r="P969">
        <v>3</v>
      </c>
      <c r="Q969">
        <v>9</v>
      </c>
      <c r="R969">
        <v>67</v>
      </c>
      <c r="S969">
        <v>6</v>
      </c>
      <c r="T969">
        <v>6</v>
      </c>
      <c r="U969">
        <v>0</v>
      </c>
      <c r="V969">
        <v>0</v>
      </c>
      <c r="W969">
        <v>0</v>
      </c>
      <c r="X969">
        <v>0.43525227503912922</v>
      </c>
      <c r="Y969">
        <v>98.634806613247434</v>
      </c>
      <c r="Z969">
        <v>12.182183482300498</v>
      </c>
      <c r="AA969">
        <v>20.85779232728018</v>
      </c>
      <c r="AB969">
        <v>1.5894618643868199</v>
      </c>
      <c r="AC969">
        <v>0</v>
      </c>
      <c r="AD969">
        <v>0</v>
      </c>
      <c r="AE969">
        <v>133.69949656225407</v>
      </c>
    </row>
    <row r="970" spans="1:31" x14ac:dyDescent="0.25">
      <c r="A970">
        <v>2221648</v>
      </c>
      <c r="B970">
        <v>1</v>
      </c>
      <c r="C970" t="s">
        <v>80</v>
      </c>
      <c r="D970" t="s">
        <v>83</v>
      </c>
      <c r="E970" t="s">
        <v>151</v>
      </c>
      <c r="F970" t="s">
        <v>3066</v>
      </c>
      <c r="G970" t="s">
        <v>213</v>
      </c>
      <c r="H970" t="s">
        <v>135</v>
      </c>
      <c r="I970" t="s">
        <v>136</v>
      </c>
      <c r="J970" t="s">
        <v>137</v>
      </c>
      <c r="K970" t="s">
        <v>138</v>
      </c>
      <c r="L970" t="s">
        <v>3067</v>
      </c>
      <c r="M970" t="s">
        <v>3068</v>
      </c>
      <c r="N970">
        <v>3.9424999999999999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4</v>
      </c>
      <c r="U970">
        <v>0</v>
      </c>
      <c r="V970">
        <v>1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8.6068849555466738</v>
      </c>
      <c r="AC970">
        <v>0</v>
      </c>
      <c r="AD970">
        <v>40.629061686786493</v>
      </c>
      <c r="AE970">
        <v>49.235946642333168</v>
      </c>
    </row>
    <row r="971" spans="1:31" x14ac:dyDescent="0.25">
      <c r="A971">
        <v>2214074</v>
      </c>
      <c r="B971">
        <v>1</v>
      </c>
      <c r="C971" t="s">
        <v>80</v>
      </c>
      <c r="D971" t="s">
        <v>104</v>
      </c>
      <c r="E971" t="s">
        <v>225</v>
      </c>
      <c r="F971" t="s">
        <v>3069</v>
      </c>
      <c r="G971" t="s">
        <v>233</v>
      </c>
      <c r="H971" t="s">
        <v>135</v>
      </c>
      <c r="I971" t="s">
        <v>136</v>
      </c>
      <c r="J971" t="s">
        <v>137</v>
      </c>
      <c r="K971" t="s">
        <v>234</v>
      </c>
      <c r="L971" t="s">
        <v>3070</v>
      </c>
      <c r="M971" t="s">
        <v>3071</v>
      </c>
      <c r="N971">
        <v>4.5733536109999999</v>
      </c>
      <c r="O971">
        <v>0</v>
      </c>
      <c r="P971">
        <v>148</v>
      </c>
      <c r="Q971">
        <v>0</v>
      </c>
      <c r="R971">
        <v>0</v>
      </c>
      <c r="S971">
        <v>0</v>
      </c>
      <c r="T971">
        <v>10</v>
      </c>
      <c r="U971">
        <v>0</v>
      </c>
      <c r="V971">
        <v>0</v>
      </c>
      <c r="W971">
        <v>0</v>
      </c>
      <c r="X971">
        <v>177.69432185099262</v>
      </c>
      <c r="Y971">
        <v>0</v>
      </c>
      <c r="Z971">
        <v>0</v>
      </c>
      <c r="AA971">
        <v>0</v>
      </c>
      <c r="AB971">
        <v>29.414141527398538</v>
      </c>
      <c r="AC971">
        <v>0</v>
      </c>
      <c r="AD971">
        <v>0</v>
      </c>
      <c r="AE971">
        <v>207.10846337839115</v>
      </c>
    </row>
    <row r="972" spans="1:31" x14ac:dyDescent="0.25">
      <c r="A972">
        <v>2219656</v>
      </c>
      <c r="B972">
        <v>1</v>
      </c>
      <c r="C972" t="s">
        <v>80</v>
      </c>
      <c r="D972" t="s">
        <v>98</v>
      </c>
      <c r="E972" t="s">
        <v>151</v>
      </c>
      <c r="F972" t="s">
        <v>3072</v>
      </c>
      <c r="G972" t="s">
        <v>233</v>
      </c>
      <c r="H972" t="s">
        <v>135</v>
      </c>
      <c r="I972" t="s">
        <v>136</v>
      </c>
      <c r="J972" t="s">
        <v>137</v>
      </c>
      <c r="K972" t="s">
        <v>234</v>
      </c>
      <c r="L972" t="s">
        <v>3073</v>
      </c>
      <c r="M972" t="s">
        <v>3074</v>
      </c>
      <c r="N972">
        <v>7.4795027770000004</v>
      </c>
      <c r="O972">
        <v>0</v>
      </c>
      <c r="P972">
        <v>66</v>
      </c>
      <c r="Q972">
        <v>0</v>
      </c>
      <c r="R972">
        <v>1</v>
      </c>
      <c r="S972">
        <v>0</v>
      </c>
      <c r="T972">
        <v>8</v>
      </c>
      <c r="U972">
        <v>0</v>
      </c>
      <c r="V972">
        <v>0</v>
      </c>
      <c r="W972">
        <v>0</v>
      </c>
      <c r="X972">
        <v>71.982789788688166</v>
      </c>
      <c r="Y972">
        <v>0</v>
      </c>
      <c r="Z972">
        <v>0</v>
      </c>
      <c r="AA972">
        <v>0</v>
      </c>
      <c r="AB972">
        <v>30.818438769509246</v>
      </c>
      <c r="AC972">
        <v>0</v>
      </c>
      <c r="AD972">
        <v>0</v>
      </c>
      <c r="AE972">
        <v>102.80122855819741</v>
      </c>
    </row>
    <row r="973" spans="1:31" x14ac:dyDescent="0.25">
      <c r="A973">
        <v>2217492</v>
      </c>
      <c r="B973">
        <v>1</v>
      </c>
      <c r="C973" t="s">
        <v>80</v>
      </c>
      <c r="D973" t="s">
        <v>96</v>
      </c>
      <c r="E973" t="s">
        <v>141</v>
      </c>
      <c r="F973" t="s">
        <v>3075</v>
      </c>
      <c r="G973" t="s">
        <v>561</v>
      </c>
      <c r="H973" t="s">
        <v>144</v>
      </c>
      <c r="I973" t="s">
        <v>136</v>
      </c>
      <c r="J973" t="s">
        <v>137</v>
      </c>
      <c r="K973" t="s">
        <v>138</v>
      </c>
      <c r="L973" t="s">
        <v>3076</v>
      </c>
      <c r="M973" t="s">
        <v>3077</v>
      </c>
      <c r="N973">
        <v>0.48333333299999998</v>
      </c>
      <c r="O973">
        <v>0</v>
      </c>
      <c r="P973">
        <v>820</v>
      </c>
      <c r="Q973">
        <v>0</v>
      </c>
      <c r="R973">
        <v>0</v>
      </c>
      <c r="S973">
        <v>2</v>
      </c>
      <c r="T973">
        <v>78</v>
      </c>
      <c r="U973">
        <v>0</v>
      </c>
      <c r="V973">
        <v>0</v>
      </c>
      <c r="W973">
        <v>0</v>
      </c>
      <c r="X973">
        <v>203.16923552608165</v>
      </c>
      <c r="Y973">
        <v>0</v>
      </c>
      <c r="Z973">
        <v>0</v>
      </c>
      <c r="AA973">
        <v>7.5293816106716012</v>
      </c>
      <c r="AB973">
        <v>46.665626241136358</v>
      </c>
      <c r="AC973">
        <v>0</v>
      </c>
      <c r="AD973">
        <v>0</v>
      </c>
      <c r="AE973">
        <v>257.36424337788964</v>
      </c>
    </row>
    <row r="974" spans="1:31" x14ac:dyDescent="0.25">
      <c r="A974">
        <v>2216802</v>
      </c>
      <c r="B974">
        <v>1</v>
      </c>
      <c r="C974" t="s">
        <v>80</v>
      </c>
      <c r="D974" t="s">
        <v>85</v>
      </c>
      <c r="E974" t="s">
        <v>156</v>
      </c>
      <c r="F974" t="s">
        <v>3078</v>
      </c>
      <c r="G974" t="s">
        <v>172</v>
      </c>
      <c r="H974" t="s">
        <v>135</v>
      </c>
      <c r="I974" t="s">
        <v>136</v>
      </c>
      <c r="J974" t="s">
        <v>137</v>
      </c>
      <c r="K974" t="s">
        <v>138</v>
      </c>
      <c r="L974" t="s">
        <v>3079</v>
      </c>
      <c r="M974" t="s">
        <v>3080</v>
      </c>
      <c r="N974">
        <v>3.923888888</v>
      </c>
      <c r="O974">
        <v>0</v>
      </c>
      <c r="P974">
        <v>21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18.98077776225821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18.98077776225821</v>
      </c>
    </row>
    <row r="975" spans="1:31" x14ac:dyDescent="0.25">
      <c r="A975">
        <v>2216261</v>
      </c>
      <c r="B975">
        <v>1</v>
      </c>
      <c r="C975" t="s">
        <v>80</v>
      </c>
      <c r="D975" t="s">
        <v>82</v>
      </c>
      <c r="E975" t="s">
        <v>225</v>
      </c>
      <c r="F975" t="s">
        <v>2374</v>
      </c>
      <c r="G975" t="s">
        <v>213</v>
      </c>
      <c r="H975" t="s">
        <v>135</v>
      </c>
      <c r="I975" t="s">
        <v>136</v>
      </c>
      <c r="J975" t="s">
        <v>137</v>
      </c>
      <c r="K975" t="s">
        <v>138</v>
      </c>
      <c r="L975" t="s">
        <v>3081</v>
      </c>
      <c r="M975" t="s">
        <v>3082</v>
      </c>
      <c r="N975">
        <v>2.2994444440000001</v>
      </c>
      <c r="O975">
        <v>0</v>
      </c>
      <c r="P975">
        <v>24</v>
      </c>
      <c r="Q975">
        <v>0</v>
      </c>
      <c r="R975">
        <v>0</v>
      </c>
      <c r="S975">
        <v>0</v>
      </c>
      <c r="T975">
        <v>36</v>
      </c>
      <c r="U975">
        <v>0</v>
      </c>
      <c r="V975">
        <v>0</v>
      </c>
      <c r="W975">
        <v>0</v>
      </c>
      <c r="X975">
        <v>24.945014724321553</v>
      </c>
      <c r="Y975">
        <v>0</v>
      </c>
      <c r="Z975">
        <v>0</v>
      </c>
      <c r="AA975">
        <v>0</v>
      </c>
      <c r="AB975">
        <v>48.992247437555278</v>
      </c>
      <c r="AC975">
        <v>0</v>
      </c>
      <c r="AD975">
        <v>0</v>
      </c>
      <c r="AE975">
        <v>73.937262161876831</v>
      </c>
    </row>
    <row r="976" spans="1:31" x14ac:dyDescent="0.25">
      <c r="A976">
        <v>2222212</v>
      </c>
      <c r="B976">
        <v>1</v>
      </c>
      <c r="C976" t="s">
        <v>80</v>
      </c>
      <c r="D976" t="s">
        <v>100</v>
      </c>
      <c r="E976" t="s">
        <v>156</v>
      </c>
      <c r="F976" t="s">
        <v>3083</v>
      </c>
      <c r="G976" t="s">
        <v>161</v>
      </c>
      <c r="H976" t="s">
        <v>135</v>
      </c>
      <c r="I976" t="s">
        <v>136</v>
      </c>
      <c r="J976" t="s">
        <v>137</v>
      </c>
      <c r="K976" t="s">
        <v>138</v>
      </c>
      <c r="L976" t="s">
        <v>3084</v>
      </c>
      <c r="M976" t="s">
        <v>3085</v>
      </c>
      <c r="N976">
        <v>0.53222222200000002</v>
      </c>
      <c r="O976">
        <v>0</v>
      </c>
      <c r="P976">
        <v>3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0.60793397415176786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0.60793397415176786</v>
      </c>
    </row>
    <row r="977" spans="1:31" x14ac:dyDescent="0.25">
      <c r="A977">
        <v>2227622</v>
      </c>
      <c r="B977">
        <v>1</v>
      </c>
      <c r="C977" t="s">
        <v>80</v>
      </c>
      <c r="D977" t="s">
        <v>97</v>
      </c>
      <c r="E977" t="s">
        <v>156</v>
      </c>
      <c r="F977" t="s">
        <v>3086</v>
      </c>
      <c r="G977" t="s">
        <v>161</v>
      </c>
      <c r="H977" t="s">
        <v>135</v>
      </c>
      <c r="I977" t="s">
        <v>136</v>
      </c>
      <c r="J977" t="s">
        <v>137</v>
      </c>
      <c r="K977" t="s">
        <v>138</v>
      </c>
      <c r="L977" t="s">
        <v>3087</v>
      </c>
      <c r="M977" t="s">
        <v>3088</v>
      </c>
      <c r="N977">
        <v>1.3388888880000001</v>
      </c>
      <c r="O977">
        <v>0</v>
      </c>
      <c r="P977">
        <v>1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0.42431266509636389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0.42431266509636389</v>
      </c>
    </row>
    <row r="978" spans="1:31" x14ac:dyDescent="0.25">
      <c r="A978">
        <v>2225458</v>
      </c>
      <c r="B978">
        <v>1</v>
      </c>
      <c r="C978" t="s">
        <v>80</v>
      </c>
      <c r="D978" t="s">
        <v>97</v>
      </c>
      <c r="E978" t="s">
        <v>156</v>
      </c>
      <c r="F978" t="s">
        <v>3089</v>
      </c>
      <c r="G978" t="s">
        <v>161</v>
      </c>
      <c r="H978" t="s">
        <v>135</v>
      </c>
      <c r="I978" t="s">
        <v>136</v>
      </c>
      <c r="J978" t="s">
        <v>137</v>
      </c>
      <c r="K978" t="s">
        <v>138</v>
      </c>
      <c r="L978" t="s">
        <v>3090</v>
      </c>
      <c r="M978" t="s">
        <v>3091</v>
      </c>
      <c r="N978">
        <v>1.4680555550000001</v>
      </c>
      <c r="O978">
        <v>0</v>
      </c>
      <c r="P978">
        <v>2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3.9632795190634869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3.9632795190634869</v>
      </c>
    </row>
    <row r="979" spans="1:31" x14ac:dyDescent="0.25">
      <c r="A979">
        <v>2222753</v>
      </c>
      <c r="B979">
        <v>1</v>
      </c>
      <c r="C979" t="s">
        <v>80</v>
      </c>
      <c r="D979" t="s">
        <v>105</v>
      </c>
      <c r="E979" t="s">
        <v>141</v>
      </c>
      <c r="F979" t="s">
        <v>3092</v>
      </c>
      <c r="G979" t="s">
        <v>280</v>
      </c>
      <c r="H979" t="s">
        <v>144</v>
      </c>
      <c r="I979" t="s">
        <v>136</v>
      </c>
      <c r="J979" t="s">
        <v>3</v>
      </c>
      <c r="K979" t="s">
        <v>138</v>
      </c>
      <c r="L979" t="s">
        <v>3093</v>
      </c>
      <c r="M979" t="s">
        <v>3094</v>
      </c>
      <c r="N979">
        <v>1.5208333329999999</v>
      </c>
      <c r="O979">
        <v>0</v>
      </c>
      <c r="P979">
        <v>5</v>
      </c>
      <c r="Q979">
        <v>0</v>
      </c>
      <c r="R979">
        <v>36</v>
      </c>
      <c r="S979">
        <v>2</v>
      </c>
      <c r="T979">
        <v>3</v>
      </c>
      <c r="U979">
        <v>0</v>
      </c>
      <c r="V979">
        <v>0</v>
      </c>
      <c r="W979">
        <v>0</v>
      </c>
      <c r="X979">
        <v>5.1481836537611647</v>
      </c>
      <c r="Y979">
        <v>0</v>
      </c>
      <c r="Z979">
        <v>16.083010987104512</v>
      </c>
      <c r="AA979">
        <v>35.835404054744423</v>
      </c>
      <c r="AB979">
        <v>27.436993087891107</v>
      </c>
      <c r="AC979">
        <v>0</v>
      </c>
      <c r="AD979">
        <v>0</v>
      </c>
      <c r="AE979">
        <v>84.503591783501207</v>
      </c>
    </row>
    <row r="980" spans="1:31" x14ac:dyDescent="0.25">
      <c r="A980">
        <v>2228163</v>
      </c>
      <c r="B980">
        <v>1</v>
      </c>
      <c r="C980" t="s">
        <v>80</v>
      </c>
      <c r="D980" t="s">
        <v>83</v>
      </c>
      <c r="E980" t="s">
        <v>141</v>
      </c>
      <c r="F980" t="s">
        <v>3095</v>
      </c>
      <c r="G980" t="s">
        <v>405</v>
      </c>
      <c r="H980" t="s">
        <v>144</v>
      </c>
      <c r="I980" t="s">
        <v>136</v>
      </c>
      <c r="J980" t="s">
        <v>137</v>
      </c>
      <c r="K980" t="s">
        <v>234</v>
      </c>
      <c r="L980" t="s">
        <v>3096</v>
      </c>
      <c r="M980" t="s">
        <v>3097</v>
      </c>
      <c r="N980">
        <v>2.7894444439999999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8885.436770121607</v>
      </c>
      <c r="AD980">
        <v>0</v>
      </c>
      <c r="AE980">
        <v>8885.436770121607</v>
      </c>
    </row>
    <row r="981" spans="1:31" x14ac:dyDescent="0.25">
      <c r="A981">
        <v>2213705</v>
      </c>
      <c r="B981">
        <v>1</v>
      </c>
      <c r="C981" t="s">
        <v>81</v>
      </c>
      <c r="D981" t="s">
        <v>128</v>
      </c>
      <c r="E981" t="s">
        <v>141</v>
      </c>
      <c r="F981" t="s">
        <v>3098</v>
      </c>
      <c r="G981" t="s">
        <v>143</v>
      </c>
      <c r="H981" t="s">
        <v>144</v>
      </c>
      <c r="I981" t="s">
        <v>136</v>
      </c>
      <c r="J981" t="s">
        <v>137</v>
      </c>
      <c r="K981" t="s">
        <v>138</v>
      </c>
      <c r="L981" t="s">
        <v>3099</v>
      </c>
      <c r="M981" t="s">
        <v>3100</v>
      </c>
      <c r="N981">
        <v>2.8822222219999998</v>
      </c>
      <c r="O981">
        <v>0</v>
      </c>
      <c r="P981">
        <v>15</v>
      </c>
      <c r="Q981">
        <v>0</v>
      </c>
      <c r="R981">
        <v>20</v>
      </c>
      <c r="S981">
        <v>10</v>
      </c>
      <c r="T981">
        <v>6</v>
      </c>
      <c r="U981">
        <v>3</v>
      </c>
      <c r="V981">
        <v>0</v>
      </c>
      <c r="W981">
        <v>0</v>
      </c>
      <c r="X981">
        <v>10.42363359918431</v>
      </c>
      <c r="Y981">
        <v>0</v>
      </c>
      <c r="Z981">
        <v>34.87096617587131</v>
      </c>
      <c r="AA981">
        <v>230.9823360539333</v>
      </c>
      <c r="AB981">
        <v>48.886839588692624</v>
      </c>
      <c r="AC981">
        <v>4638.3419831481979</v>
      </c>
      <c r="AD981">
        <v>0</v>
      </c>
      <c r="AE981">
        <v>4963.5057585658797</v>
      </c>
    </row>
    <row r="982" spans="1:31" x14ac:dyDescent="0.25">
      <c r="A982">
        <v>2219029</v>
      </c>
      <c r="B982">
        <v>1</v>
      </c>
      <c r="C982" t="s">
        <v>81</v>
      </c>
      <c r="D982" t="s">
        <v>117</v>
      </c>
      <c r="E982" t="s">
        <v>156</v>
      </c>
      <c r="F982" t="s">
        <v>3101</v>
      </c>
      <c r="G982" t="s">
        <v>161</v>
      </c>
      <c r="H982" t="s">
        <v>135</v>
      </c>
      <c r="I982" t="s">
        <v>136</v>
      </c>
      <c r="J982" t="s">
        <v>137</v>
      </c>
      <c r="K982" t="s">
        <v>138</v>
      </c>
      <c r="L982" t="s">
        <v>3102</v>
      </c>
      <c r="M982" t="s">
        <v>3103</v>
      </c>
      <c r="N982">
        <v>1.2238888880000001</v>
      </c>
      <c r="O982">
        <v>0</v>
      </c>
      <c r="P982">
        <v>2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0.28167735237199831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0.28167735237199831</v>
      </c>
    </row>
    <row r="983" spans="1:31" x14ac:dyDescent="0.25">
      <c r="A983">
        <v>2227685</v>
      </c>
      <c r="B983">
        <v>1</v>
      </c>
      <c r="C983" t="s">
        <v>81</v>
      </c>
      <c r="D983" t="s">
        <v>112</v>
      </c>
      <c r="E983" t="s">
        <v>147</v>
      </c>
      <c r="F983" t="s">
        <v>3104</v>
      </c>
      <c r="G983" t="s">
        <v>143</v>
      </c>
      <c r="H983" t="s">
        <v>144</v>
      </c>
      <c r="I983" t="s">
        <v>136</v>
      </c>
      <c r="J983" t="s">
        <v>137</v>
      </c>
      <c r="K983" t="s">
        <v>138</v>
      </c>
      <c r="L983" t="s">
        <v>3105</v>
      </c>
      <c r="M983" t="s">
        <v>3106</v>
      </c>
      <c r="N983">
        <v>0.44916666599999999</v>
      </c>
      <c r="O983">
        <v>0</v>
      </c>
      <c r="P983">
        <v>0</v>
      </c>
      <c r="Q983">
        <v>0</v>
      </c>
      <c r="R983">
        <v>0</v>
      </c>
      <c r="S983">
        <v>1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114.58804246400909</v>
      </c>
      <c r="AB983">
        <v>0</v>
      </c>
      <c r="AC983">
        <v>0</v>
      </c>
      <c r="AD983">
        <v>0</v>
      </c>
      <c r="AE983">
        <v>114.58804246400909</v>
      </c>
    </row>
    <row r="984" spans="1:31" x14ac:dyDescent="0.25">
      <c r="A984">
        <v>2222965</v>
      </c>
      <c r="B984">
        <v>1</v>
      </c>
      <c r="C984" t="s">
        <v>80</v>
      </c>
      <c r="D984" t="s">
        <v>103</v>
      </c>
      <c r="E984" t="s">
        <v>225</v>
      </c>
      <c r="F984" t="s">
        <v>3107</v>
      </c>
      <c r="G984" t="s">
        <v>600</v>
      </c>
      <c r="H984" t="s">
        <v>135</v>
      </c>
      <c r="I984" t="s">
        <v>136</v>
      </c>
      <c r="J984" t="s">
        <v>137</v>
      </c>
      <c r="K984" t="s">
        <v>138</v>
      </c>
      <c r="L984" t="s">
        <v>3108</v>
      </c>
      <c r="M984" t="s">
        <v>3109</v>
      </c>
      <c r="N984">
        <v>1.198611111</v>
      </c>
      <c r="O984">
        <v>0</v>
      </c>
      <c r="P984">
        <v>41</v>
      </c>
      <c r="Q984">
        <v>0</v>
      </c>
      <c r="R984">
        <v>0</v>
      </c>
      <c r="S984">
        <v>0</v>
      </c>
      <c r="T984">
        <v>14</v>
      </c>
      <c r="U984">
        <v>0</v>
      </c>
      <c r="V984">
        <v>0</v>
      </c>
      <c r="W984">
        <v>0</v>
      </c>
      <c r="X984">
        <v>17.201337195870533</v>
      </c>
      <c r="Y984">
        <v>0</v>
      </c>
      <c r="Z984">
        <v>0</v>
      </c>
      <c r="AA984">
        <v>0</v>
      </c>
      <c r="AB984">
        <v>17.985021857670116</v>
      </c>
      <c r="AC984">
        <v>0</v>
      </c>
      <c r="AD984">
        <v>0</v>
      </c>
      <c r="AE984">
        <v>35.186359053540649</v>
      </c>
    </row>
    <row r="985" spans="1:31" x14ac:dyDescent="0.25">
      <c r="A985">
        <v>2227293</v>
      </c>
      <c r="B985">
        <v>1</v>
      </c>
      <c r="C985" t="s">
        <v>81</v>
      </c>
      <c r="D985" t="s">
        <v>127</v>
      </c>
      <c r="E985" t="s">
        <v>132</v>
      </c>
      <c r="F985" t="s">
        <v>3110</v>
      </c>
      <c r="G985" t="s">
        <v>405</v>
      </c>
      <c r="H985" t="s">
        <v>135</v>
      </c>
      <c r="I985" t="s">
        <v>136</v>
      </c>
      <c r="J985" t="s">
        <v>137</v>
      </c>
      <c r="K985" t="s">
        <v>234</v>
      </c>
      <c r="L985" t="s">
        <v>3111</v>
      </c>
      <c r="M985" t="s">
        <v>3112</v>
      </c>
      <c r="N985">
        <v>8.6492249999999995</v>
      </c>
      <c r="O985">
        <v>0</v>
      </c>
      <c r="P985">
        <v>127</v>
      </c>
      <c r="Q985">
        <v>0</v>
      </c>
      <c r="R985">
        <v>6</v>
      </c>
      <c r="S985">
        <v>0</v>
      </c>
      <c r="T985">
        <v>4</v>
      </c>
      <c r="U985">
        <v>0</v>
      </c>
      <c r="V985">
        <v>0</v>
      </c>
      <c r="W985">
        <v>0</v>
      </c>
      <c r="X985">
        <v>390.76579746301252</v>
      </c>
      <c r="Y985">
        <v>0</v>
      </c>
      <c r="Z985">
        <v>14.462635506242259</v>
      </c>
      <c r="AA985">
        <v>0</v>
      </c>
      <c r="AB985">
        <v>17.660408365794311</v>
      </c>
      <c r="AC985">
        <v>0</v>
      </c>
      <c r="AD985">
        <v>0</v>
      </c>
      <c r="AE985">
        <v>422.88884133504905</v>
      </c>
    </row>
    <row r="986" spans="1:31" x14ac:dyDescent="0.25">
      <c r="A986">
        <v>2221342</v>
      </c>
      <c r="B986">
        <v>1</v>
      </c>
      <c r="C986" t="s">
        <v>80</v>
      </c>
      <c r="D986" t="s">
        <v>96</v>
      </c>
      <c r="E986" t="s">
        <v>151</v>
      </c>
      <c r="F986" t="s">
        <v>3113</v>
      </c>
      <c r="G986" t="s">
        <v>213</v>
      </c>
      <c r="H986" t="s">
        <v>135</v>
      </c>
      <c r="I986" t="s">
        <v>136</v>
      </c>
      <c r="J986" t="s">
        <v>137</v>
      </c>
      <c r="K986" t="s">
        <v>138</v>
      </c>
      <c r="L986" t="s">
        <v>3114</v>
      </c>
      <c r="M986" t="s">
        <v>3115</v>
      </c>
      <c r="N986">
        <v>1.4058333329999999</v>
      </c>
      <c r="O986">
        <v>0</v>
      </c>
      <c r="P986">
        <v>24</v>
      </c>
      <c r="Q986">
        <v>0</v>
      </c>
      <c r="R986">
        <v>0</v>
      </c>
      <c r="S986">
        <v>0</v>
      </c>
      <c r="T986">
        <v>1</v>
      </c>
      <c r="U986">
        <v>0</v>
      </c>
      <c r="V986">
        <v>0</v>
      </c>
      <c r="W986">
        <v>0</v>
      </c>
      <c r="X986">
        <v>20.260156743744474</v>
      </c>
      <c r="Y986">
        <v>0</v>
      </c>
      <c r="Z986">
        <v>0</v>
      </c>
      <c r="AA986">
        <v>0</v>
      </c>
      <c r="AB986">
        <v>3.2081021537598176</v>
      </c>
      <c r="AC986">
        <v>0</v>
      </c>
      <c r="AD986">
        <v>0</v>
      </c>
      <c r="AE986">
        <v>23.468258897504292</v>
      </c>
    </row>
    <row r="987" spans="1:31" x14ac:dyDescent="0.25">
      <c r="A987">
        <v>2218637</v>
      </c>
      <c r="B987">
        <v>1</v>
      </c>
      <c r="C987" t="s">
        <v>80</v>
      </c>
      <c r="D987" t="s">
        <v>84</v>
      </c>
      <c r="E987" t="s">
        <v>141</v>
      </c>
      <c r="F987" t="s">
        <v>3116</v>
      </c>
      <c r="G987" t="s">
        <v>831</v>
      </c>
      <c r="H987" t="s">
        <v>144</v>
      </c>
      <c r="I987" t="s">
        <v>136</v>
      </c>
      <c r="J987" t="s">
        <v>137</v>
      </c>
      <c r="K987" t="s">
        <v>138</v>
      </c>
      <c r="L987" t="s">
        <v>3117</v>
      </c>
      <c r="M987" t="s">
        <v>3118</v>
      </c>
      <c r="N987">
        <v>4.3705555550000001</v>
      </c>
      <c r="O987">
        <v>0</v>
      </c>
      <c r="P987">
        <v>630</v>
      </c>
      <c r="Q987">
        <v>0</v>
      </c>
      <c r="R987">
        <v>0</v>
      </c>
      <c r="S987">
        <v>0</v>
      </c>
      <c r="T987">
        <v>101</v>
      </c>
      <c r="U987">
        <v>0</v>
      </c>
      <c r="V987">
        <v>0</v>
      </c>
      <c r="W987">
        <v>0</v>
      </c>
      <c r="X987">
        <v>710.35225110632177</v>
      </c>
      <c r="Y987">
        <v>0</v>
      </c>
      <c r="Z987">
        <v>0</v>
      </c>
      <c r="AA987">
        <v>0</v>
      </c>
      <c r="AB987">
        <v>313.52031161686892</v>
      </c>
      <c r="AC987">
        <v>0</v>
      </c>
      <c r="AD987">
        <v>0</v>
      </c>
      <c r="AE987">
        <v>1023.8725627231906</v>
      </c>
    </row>
    <row r="988" spans="1:31" x14ac:dyDescent="0.25">
      <c r="A988">
        <v>2225670</v>
      </c>
      <c r="B988">
        <v>1</v>
      </c>
      <c r="C988" t="s">
        <v>81</v>
      </c>
      <c r="D988" t="s">
        <v>114</v>
      </c>
      <c r="E988" t="s">
        <v>132</v>
      </c>
      <c r="F988" t="s">
        <v>3119</v>
      </c>
      <c r="G988" t="s">
        <v>176</v>
      </c>
      <c r="H988" t="s">
        <v>135</v>
      </c>
      <c r="I988" t="s">
        <v>136</v>
      </c>
      <c r="J988" t="s">
        <v>137</v>
      </c>
      <c r="K988" t="s">
        <v>138</v>
      </c>
      <c r="L988" t="s">
        <v>3120</v>
      </c>
      <c r="M988" t="s">
        <v>3121</v>
      </c>
      <c r="N988">
        <v>0.51055555500000005</v>
      </c>
      <c r="O988">
        <v>0</v>
      </c>
      <c r="P988">
        <v>19</v>
      </c>
      <c r="Q988">
        <v>0</v>
      </c>
      <c r="R988">
        <v>13</v>
      </c>
      <c r="S988">
        <v>0</v>
      </c>
      <c r="T988">
        <v>4</v>
      </c>
      <c r="U988">
        <v>0</v>
      </c>
      <c r="V988">
        <v>0</v>
      </c>
      <c r="W988">
        <v>0</v>
      </c>
      <c r="X988">
        <v>1.0060809017427832</v>
      </c>
      <c r="Y988">
        <v>0</v>
      </c>
      <c r="Z988">
        <v>0.18037863934643553</v>
      </c>
      <c r="AA988">
        <v>0</v>
      </c>
      <c r="AB988">
        <v>0.74802067355988</v>
      </c>
      <c r="AC988">
        <v>0</v>
      </c>
      <c r="AD988">
        <v>0</v>
      </c>
      <c r="AE988">
        <v>1.9344802146490987</v>
      </c>
    </row>
    <row r="989" spans="1:31" x14ac:dyDescent="0.25">
      <c r="A989">
        <v>2228767</v>
      </c>
      <c r="B989">
        <v>1</v>
      </c>
      <c r="C989" t="s">
        <v>81</v>
      </c>
      <c r="D989" t="s">
        <v>128</v>
      </c>
      <c r="E989" t="s">
        <v>225</v>
      </c>
      <c r="F989" t="s">
        <v>3122</v>
      </c>
      <c r="G989" t="s">
        <v>600</v>
      </c>
      <c r="H989" t="s">
        <v>135</v>
      </c>
      <c r="I989" t="s">
        <v>136</v>
      </c>
      <c r="J989" t="s">
        <v>137</v>
      </c>
      <c r="K989" t="s">
        <v>138</v>
      </c>
      <c r="L989" t="s">
        <v>3123</v>
      </c>
      <c r="M989" t="s">
        <v>3124</v>
      </c>
      <c r="N989">
        <v>1.44</v>
      </c>
      <c r="O989">
        <v>0</v>
      </c>
      <c r="P989">
        <v>94</v>
      </c>
      <c r="Q989">
        <v>0</v>
      </c>
      <c r="R989">
        <v>0</v>
      </c>
      <c r="S989">
        <v>0</v>
      </c>
      <c r="T989">
        <v>4</v>
      </c>
      <c r="U989">
        <v>0</v>
      </c>
      <c r="V989">
        <v>0</v>
      </c>
      <c r="W989">
        <v>0</v>
      </c>
      <c r="X989">
        <v>38.193957792691307</v>
      </c>
      <c r="Y989">
        <v>0</v>
      </c>
      <c r="Z989">
        <v>0</v>
      </c>
      <c r="AA989">
        <v>0</v>
      </c>
      <c r="AB989">
        <v>2.0403380037020442</v>
      </c>
      <c r="AC989">
        <v>0</v>
      </c>
      <c r="AD989">
        <v>0</v>
      </c>
      <c r="AE989">
        <v>40.234295796393354</v>
      </c>
    </row>
    <row r="990" spans="1:31" x14ac:dyDescent="0.25">
      <c r="A990">
        <v>2215783</v>
      </c>
      <c r="B990">
        <v>1</v>
      </c>
      <c r="C990" t="s">
        <v>80</v>
      </c>
      <c r="D990" t="s">
        <v>92</v>
      </c>
      <c r="E990" t="s">
        <v>156</v>
      </c>
      <c r="F990" t="s">
        <v>3125</v>
      </c>
      <c r="G990" t="s">
        <v>172</v>
      </c>
      <c r="H990" t="s">
        <v>135</v>
      </c>
      <c r="I990" t="s">
        <v>136</v>
      </c>
      <c r="J990" t="s">
        <v>137</v>
      </c>
      <c r="K990" t="s">
        <v>138</v>
      </c>
      <c r="L990" t="s">
        <v>3126</v>
      </c>
      <c r="M990" t="s">
        <v>3127</v>
      </c>
      <c r="N990">
        <v>8.3175000000000008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3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11.178670445980591</v>
      </c>
      <c r="AC990">
        <v>0</v>
      </c>
      <c r="AD990">
        <v>0</v>
      </c>
      <c r="AE990">
        <v>11.178670445980591</v>
      </c>
    </row>
    <row r="991" spans="1:31" x14ac:dyDescent="0.25">
      <c r="A991">
        <v>2226603</v>
      </c>
      <c r="B991">
        <v>1</v>
      </c>
      <c r="C991" t="s">
        <v>80</v>
      </c>
      <c r="D991" t="s">
        <v>110</v>
      </c>
      <c r="E991" t="s">
        <v>132</v>
      </c>
      <c r="F991" t="s">
        <v>3128</v>
      </c>
      <c r="G991" t="s">
        <v>507</v>
      </c>
      <c r="H991" t="s">
        <v>135</v>
      </c>
      <c r="I991" t="s">
        <v>136</v>
      </c>
      <c r="J991" t="s">
        <v>137</v>
      </c>
      <c r="K991" t="s">
        <v>138</v>
      </c>
      <c r="L991" t="s">
        <v>3129</v>
      </c>
      <c r="M991" t="s">
        <v>3130</v>
      </c>
      <c r="N991">
        <v>2.3336111110000002</v>
      </c>
      <c r="O991">
        <v>0</v>
      </c>
      <c r="P991">
        <v>341</v>
      </c>
      <c r="Q991">
        <v>0</v>
      </c>
      <c r="R991">
        <v>0</v>
      </c>
      <c r="S991">
        <v>0</v>
      </c>
      <c r="T991">
        <v>76</v>
      </c>
      <c r="U991">
        <v>0</v>
      </c>
      <c r="V991">
        <v>0</v>
      </c>
      <c r="W991">
        <v>0</v>
      </c>
      <c r="X991">
        <v>235.31533226497854</v>
      </c>
      <c r="Y991">
        <v>0</v>
      </c>
      <c r="Z991">
        <v>0</v>
      </c>
      <c r="AA991">
        <v>0</v>
      </c>
      <c r="AB991">
        <v>117.47013749748334</v>
      </c>
      <c r="AC991">
        <v>0</v>
      </c>
      <c r="AD991">
        <v>0</v>
      </c>
      <c r="AE991">
        <v>352.78546976246184</v>
      </c>
    </row>
    <row r="992" spans="1:31" x14ac:dyDescent="0.25">
      <c r="A992">
        <v>2222275</v>
      </c>
      <c r="B992">
        <v>1</v>
      </c>
      <c r="C992" t="s">
        <v>80</v>
      </c>
      <c r="D992" t="s">
        <v>97</v>
      </c>
      <c r="E992" t="s">
        <v>151</v>
      </c>
      <c r="F992" t="s">
        <v>3131</v>
      </c>
      <c r="G992" t="s">
        <v>213</v>
      </c>
      <c r="H992" t="s">
        <v>135</v>
      </c>
      <c r="I992" t="s">
        <v>136</v>
      </c>
      <c r="J992" t="s">
        <v>137</v>
      </c>
      <c r="K992" t="s">
        <v>138</v>
      </c>
      <c r="L992" t="s">
        <v>3132</v>
      </c>
      <c r="M992" t="s">
        <v>3133</v>
      </c>
      <c r="N992">
        <v>1.1061111109999999</v>
      </c>
      <c r="O992">
        <v>0</v>
      </c>
      <c r="P992">
        <v>12</v>
      </c>
      <c r="Q992">
        <v>0</v>
      </c>
      <c r="R992">
        <v>19</v>
      </c>
      <c r="S992">
        <v>0</v>
      </c>
      <c r="T992">
        <v>3</v>
      </c>
      <c r="U992">
        <v>0</v>
      </c>
      <c r="V992">
        <v>0</v>
      </c>
      <c r="W992">
        <v>0</v>
      </c>
      <c r="X992">
        <v>5.5462775359771141</v>
      </c>
      <c r="Y992">
        <v>0</v>
      </c>
      <c r="Z992">
        <v>5.2632244339000263</v>
      </c>
      <c r="AA992">
        <v>0</v>
      </c>
      <c r="AB992">
        <v>1.2583794338273044</v>
      </c>
      <c r="AC992">
        <v>0</v>
      </c>
      <c r="AD992">
        <v>0</v>
      </c>
      <c r="AE992">
        <v>12.067881403704444</v>
      </c>
    </row>
    <row r="993" spans="1:31" x14ac:dyDescent="0.25">
      <c r="A993">
        <v>2220111</v>
      </c>
      <c r="B993">
        <v>1</v>
      </c>
      <c r="C993" t="s">
        <v>80</v>
      </c>
      <c r="D993" t="s">
        <v>92</v>
      </c>
      <c r="E993" t="s">
        <v>156</v>
      </c>
      <c r="F993" t="s">
        <v>3134</v>
      </c>
      <c r="G993" t="s">
        <v>161</v>
      </c>
      <c r="H993" t="s">
        <v>135</v>
      </c>
      <c r="I993" t="s">
        <v>136</v>
      </c>
      <c r="J993" t="s">
        <v>137</v>
      </c>
      <c r="K993" t="s">
        <v>138</v>
      </c>
      <c r="L993" t="s">
        <v>3135</v>
      </c>
      <c r="M993" t="s">
        <v>3136</v>
      </c>
      <c r="N993">
        <v>3.2111111110000001</v>
      </c>
      <c r="O993">
        <v>0</v>
      </c>
      <c r="P993">
        <v>1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1.20243502079568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1.20243502079568</v>
      </c>
    </row>
    <row r="994" spans="1:31" x14ac:dyDescent="0.25">
      <c r="A994">
        <v>2217947</v>
      </c>
      <c r="B994">
        <v>1</v>
      </c>
      <c r="C994" t="s">
        <v>81</v>
      </c>
      <c r="D994" t="s">
        <v>128</v>
      </c>
      <c r="E994" t="s">
        <v>151</v>
      </c>
      <c r="F994" t="s">
        <v>3137</v>
      </c>
      <c r="G994" t="s">
        <v>233</v>
      </c>
      <c r="H994" t="s">
        <v>135</v>
      </c>
      <c r="I994" t="s">
        <v>136</v>
      </c>
      <c r="J994" t="s">
        <v>137</v>
      </c>
      <c r="K994" t="s">
        <v>234</v>
      </c>
      <c r="L994" t="s">
        <v>3138</v>
      </c>
      <c r="M994" t="s">
        <v>3139</v>
      </c>
      <c r="N994">
        <v>7.3949147220000002</v>
      </c>
      <c r="O994">
        <v>0</v>
      </c>
      <c r="P994">
        <v>216</v>
      </c>
      <c r="Q994">
        <v>0</v>
      </c>
      <c r="R994">
        <v>0</v>
      </c>
      <c r="S994">
        <v>0</v>
      </c>
      <c r="T994">
        <v>14</v>
      </c>
      <c r="U994">
        <v>0</v>
      </c>
      <c r="V994">
        <v>0</v>
      </c>
      <c r="W994">
        <v>0</v>
      </c>
      <c r="X994">
        <v>408.48727137602953</v>
      </c>
      <c r="Y994">
        <v>0</v>
      </c>
      <c r="Z994">
        <v>0</v>
      </c>
      <c r="AA994">
        <v>0</v>
      </c>
      <c r="AB994">
        <v>115.33768297009929</v>
      </c>
      <c r="AC994">
        <v>0</v>
      </c>
      <c r="AD994">
        <v>0</v>
      </c>
      <c r="AE994">
        <v>523.82495434612883</v>
      </c>
    </row>
    <row r="995" spans="1:31" x14ac:dyDescent="0.25">
      <c r="A995">
        <v>2226211</v>
      </c>
      <c r="B995">
        <v>1</v>
      </c>
      <c r="C995" t="s">
        <v>80</v>
      </c>
      <c r="D995" t="s">
        <v>93</v>
      </c>
      <c r="E995" t="s">
        <v>147</v>
      </c>
      <c r="F995" t="s">
        <v>1552</v>
      </c>
      <c r="G995" t="s">
        <v>200</v>
      </c>
      <c r="H995" t="s">
        <v>144</v>
      </c>
      <c r="I995" t="s">
        <v>136</v>
      </c>
      <c r="J995" t="s">
        <v>137</v>
      </c>
      <c r="K995" t="s">
        <v>138</v>
      </c>
      <c r="L995" t="s">
        <v>3140</v>
      </c>
      <c r="M995" t="s">
        <v>3141</v>
      </c>
      <c r="N995">
        <v>0.15</v>
      </c>
      <c r="O995">
        <v>2</v>
      </c>
      <c r="P995">
        <v>332</v>
      </c>
      <c r="Q995">
        <v>10</v>
      </c>
      <c r="R995">
        <v>260</v>
      </c>
      <c r="S995">
        <v>2</v>
      </c>
      <c r="T995">
        <v>114</v>
      </c>
      <c r="U995">
        <v>0</v>
      </c>
      <c r="V995">
        <v>0</v>
      </c>
      <c r="W995">
        <v>0.79093854082109993</v>
      </c>
      <c r="X995">
        <v>4.9601578037180998</v>
      </c>
      <c r="Y995">
        <v>1.3908798199583996</v>
      </c>
      <c r="Z995">
        <v>6.3409226451332996</v>
      </c>
      <c r="AA995">
        <v>0.43249734105480003</v>
      </c>
      <c r="AB995">
        <v>10.127974456723047</v>
      </c>
      <c r="AC995">
        <v>0</v>
      </c>
      <c r="AD995">
        <v>0</v>
      </c>
      <c r="AE995">
        <v>24.043370607408747</v>
      </c>
    </row>
    <row r="996" spans="1:31" x14ac:dyDescent="0.25">
      <c r="A996">
        <v>2228916</v>
      </c>
      <c r="B996">
        <v>1</v>
      </c>
      <c r="C996" t="s">
        <v>80</v>
      </c>
      <c r="D996" t="s">
        <v>100</v>
      </c>
      <c r="E996" t="s">
        <v>147</v>
      </c>
      <c r="F996" t="s">
        <v>3142</v>
      </c>
      <c r="G996" t="s">
        <v>200</v>
      </c>
      <c r="H996" t="s">
        <v>144</v>
      </c>
      <c r="I996" t="s">
        <v>136</v>
      </c>
      <c r="J996" t="s">
        <v>137</v>
      </c>
      <c r="K996" t="s">
        <v>138</v>
      </c>
      <c r="L996" t="s">
        <v>3143</v>
      </c>
      <c r="M996" t="s">
        <v>3144</v>
      </c>
      <c r="N996">
        <v>0.31777777699999998</v>
      </c>
      <c r="O996">
        <v>6</v>
      </c>
      <c r="P996">
        <v>273</v>
      </c>
      <c r="Q996">
        <v>27</v>
      </c>
      <c r="R996">
        <v>51</v>
      </c>
      <c r="S996">
        <v>8</v>
      </c>
      <c r="T996">
        <v>43</v>
      </c>
      <c r="U996">
        <v>0</v>
      </c>
      <c r="V996">
        <v>0</v>
      </c>
      <c r="W996">
        <v>1.5936209945919755</v>
      </c>
      <c r="X996">
        <v>33.719219399045201</v>
      </c>
      <c r="Y996">
        <v>19.732930352154067</v>
      </c>
      <c r="Z996">
        <v>10.114172820745008</v>
      </c>
      <c r="AA996">
        <v>5.4093593772856741</v>
      </c>
      <c r="AB996">
        <v>6.5907153240086895</v>
      </c>
      <c r="AC996">
        <v>0</v>
      </c>
      <c r="AD996">
        <v>0</v>
      </c>
      <c r="AE996">
        <v>77.160018267830608</v>
      </c>
    </row>
    <row r="997" spans="1:31" x14ac:dyDescent="0.25">
      <c r="A997">
        <v>2226752</v>
      </c>
      <c r="B997">
        <v>1</v>
      </c>
      <c r="C997" t="s">
        <v>80</v>
      </c>
      <c r="D997" t="s">
        <v>100</v>
      </c>
      <c r="E997" t="s">
        <v>151</v>
      </c>
      <c r="F997" t="s">
        <v>3145</v>
      </c>
      <c r="G997" t="s">
        <v>213</v>
      </c>
      <c r="H997" t="s">
        <v>135</v>
      </c>
      <c r="I997" t="s">
        <v>136</v>
      </c>
      <c r="J997" t="s">
        <v>137</v>
      </c>
      <c r="K997" t="s">
        <v>138</v>
      </c>
      <c r="L997" t="s">
        <v>3146</v>
      </c>
      <c r="M997" t="s">
        <v>3147</v>
      </c>
      <c r="N997">
        <v>0.83111111100000001</v>
      </c>
      <c r="O997">
        <v>0</v>
      </c>
      <c r="P997">
        <v>44</v>
      </c>
      <c r="Q997">
        <v>0</v>
      </c>
      <c r="R997">
        <v>2</v>
      </c>
      <c r="S997">
        <v>0</v>
      </c>
      <c r="T997">
        <v>8</v>
      </c>
      <c r="U997">
        <v>0</v>
      </c>
      <c r="V997">
        <v>0</v>
      </c>
      <c r="W997">
        <v>0</v>
      </c>
      <c r="X997">
        <v>7.0903602154245995</v>
      </c>
      <c r="Y997">
        <v>0</v>
      </c>
      <c r="Z997">
        <v>0.49478429905033339</v>
      </c>
      <c r="AA997">
        <v>0</v>
      </c>
      <c r="AB997">
        <v>10.944549287012407</v>
      </c>
      <c r="AC997">
        <v>0</v>
      </c>
      <c r="AD997">
        <v>0</v>
      </c>
      <c r="AE997">
        <v>18.52969380148734</v>
      </c>
    </row>
    <row r="998" spans="1:31" x14ac:dyDescent="0.25">
      <c r="A998">
        <v>2221883</v>
      </c>
      <c r="B998">
        <v>1</v>
      </c>
      <c r="C998" t="s">
        <v>80</v>
      </c>
      <c r="D998" t="s">
        <v>98</v>
      </c>
      <c r="E998" t="s">
        <v>151</v>
      </c>
      <c r="F998" t="s">
        <v>3148</v>
      </c>
      <c r="G998" t="s">
        <v>192</v>
      </c>
      <c r="H998" t="s">
        <v>135</v>
      </c>
      <c r="I998" t="s">
        <v>136</v>
      </c>
      <c r="J998" t="s">
        <v>137</v>
      </c>
      <c r="K998" t="s">
        <v>138</v>
      </c>
      <c r="L998" t="s">
        <v>3149</v>
      </c>
      <c r="M998" t="s">
        <v>3150</v>
      </c>
      <c r="N998">
        <v>2.7969444440000002</v>
      </c>
      <c r="O998">
        <v>0</v>
      </c>
      <c r="P998">
        <v>2</v>
      </c>
      <c r="Q998">
        <v>0</v>
      </c>
      <c r="R998">
        <v>17</v>
      </c>
      <c r="S998">
        <v>0</v>
      </c>
      <c r="T998">
        <v>6</v>
      </c>
      <c r="U998">
        <v>0</v>
      </c>
      <c r="V998">
        <v>0</v>
      </c>
      <c r="W998">
        <v>0</v>
      </c>
      <c r="X998">
        <v>2.2337823341195859</v>
      </c>
      <c r="Y998">
        <v>0</v>
      </c>
      <c r="Z998">
        <v>31.873298009857866</v>
      </c>
      <c r="AA998">
        <v>0</v>
      </c>
      <c r="AB998">
        <v>5.7992281636459433</v>
      </c>
      <c r="AC998">
        <v>0</v>
      </c>
      <c r="AD998">
        <v>0</v>
      </c>
      <c r="AE998">
        <v>39.906308507623393</v>
      </c>
    </row>
    <row r="999" spans="1:31" x14ac:dyDescent="0.25">
      <c r="A999">
        <v>2220260</v>
      </c>
      <c r="B999">
        <v>1</v>
      </c>
      <c r="C999" t="s">
        <v>80</v>
      </c>
      <c r="D999" t="s">
        <v>88</v>
      </c>
      <c r="E999" t="s">
        <v>151</v>
      </c>
      <c r="F999" t="s">
        <v>3151</v>
      </c>
      <c r="G999" t="s">
        <v>213</v>
      </c>
      <c r="H999" t="s">
        <v>135</v>
      </c>
      <c r="I999" t="s">
        <v>136</v>
      </c>
      <c r="J999" t="s">
        <v>137</v>
      </c>
      <c r="K999" t="s">
        <v>138</v>
      </c>
      <c r="L999" t="s">
        <v>3152</v>
      </c>
      <c r="M999" t="s">
        <v>3153</v>
      </c>
      <c r="N999">
        <v>4.4711111109999999</v>
      </c>
      <c r="O999">
        <v>0</v>
      </c>
      <c r="P999">
        <v>32</v>
      </c>
      <c r="Q999">
        <v>0</v>
      </c>
      <c r="R999">
        <v>0</v>
      </c>
      <c r="S999">
        <v>0</v>
      </c>
      <c r="T999">
        <v>7</v>
      </c>
      <c r="U999">
        <v>0</v>
      </c>
      <c r="V999">
        <v>0</v>
      </c>
      <c r="W999">
        <v>0</v>
      </c>
      <c r="X999">
        <v>56.873424796520681</v>
      </c>
      <c r="Y999">
        <v>0</v>
      </c>
      <c r="Z999">
        <v>0</v>
      </c>
      <c r="AA999">
        <v>0</v>
      </c>
      <c r="AB999">
        <v>41.975529409721574</v>
      </c>
      <c r="AC999">
        <v>0</v>
      </c>
      <c r="AD999">
        <v>0</v>
      </c>
      <c r="AE999">
        <v>98.848954206242254</v>
      </c>
    </row>
    <row r="1000" spans="1:31" x14ac:dyDescent="0.25">
      <c r="A1000">
        <v>2224980</v>
      </c>
      <c r="B1000">
        <v>1</v>
      </c>
      <c r="C1000" t="s">
        <v>81</v>
      </c>
      <c r="D1000" t="s">
        <v>123</v>
      </c>
      <c r="E1000" t="s">
        <v>151</v>
      </c>
      <c r="F1000" t="s">
        <v>3154</v>
      </c>
      <c r="G1000" t="s">
        <v>213</v>
      </c>
      <c r="H1000" t="s">
        <v>135</v>
      </c>
      <c r="I1000" t="s">
        <v>136</v>
      </c>
      <c r="J1000" t="s">
        <v>137</v>
      </c>
      <c r="K1000" t="s">
        <v>138</v>
      </c>
      <c r="L1000" t="s">
        <v>3155</v>
      </c>
      <c r="M1000" t="s">
        <v>3156</v>
      </c>
      <c r="N1000">
        <v>1.5319444440000001</v>
      </c>
      <c r="O1000">
        <v>0</v>
      </c>
      <c r="P1000">
        <v>109</v>
      </c>
      <c r="Q1000">
        <v>0</v>
      </c>
      <c r="R1000">
        <v>0</v>
      </c>
      <c r="S1000">
        <v>0</v>
      </c>
      <c r="T1000">
        <v>3</v>
      </c>
      <c r="U1000">
        <v>0</v>
      </c>
      <c r="V1000">
        <v>0</v>
      </c>
      <c r="W1000">
        <v>0</v>
      </c>
      <c r="X1000">
        <v>44.290348835463533</v>
      </c>
      <c r="Y1000">
        <v>0</v>
      </c>
      <c r="Z1000">
        <v>0</v>
      </c>
      <c r="AA1000">
        <v>0</v>
      </c>
      <c r="AB1000">
        <v>1.2054126102987734</v>
      </c>
      <c r="AC1000">
        <v>0</v>
      </c>
      <c r="AD1000">
        <v>0</v>
      </c>
      <c r="AE1000">
        <v>45.495761445762305</v>
      </c>
    </row>
    <row r="1001" spans="1:31" x14ac:dyDescent="0.25">
      <c r="A1001">
        <v>2229308</v>
      </c>
      <c r="B1001">
        <v>1</v>
      </c>
      <c r="C1001" t="s">
        <v>80</v>
      </c>
      <c r="D1001" t="s">
        <v>105</v>
      </c>
      <c r="E1001" t="s">
        <v>151</v>
      </c>
      <c r="F1001" t="s">
        <v>3157</v>
      </c>
      <c r="G1001" t="s">
        <v>213</v>
      </c>
      <c r="H1001" t="s">
        <v>135</v>
      </c>
      <c r="I1001" t="s">
        <v>136</v>
      </c>
      <c r="J1001" t="s">
        <v>137</v>
      </c>
      <c r="K1001" t="s">
        <v>138</v>
      </c>
      <c r="L1001" t="s">
        <v>3158</v>
      </c>
      <c r="M1001" t="s">
        <v>3159</v>
      </c>
      <c r="N1001">
        <v>1.574166666</v>
      </c>
      <c r="O1001">
        <v>0</v>
      </c>
      <c r="P1001">
        <v>55</v>
      </c>
      <c r="Q1001">
        <v>0</v>
      </c>
      <c r="R1001">
        <v>0</v>
      </c>
      <c r="S1001">
        <v>0</v>
      </c>
      <c r="T1001">
        <v>2</v>
      </c>
      <c r="U1001">
        <v>0</v>
      </c>
      <c r="V1001">
        <v>0</v>
      </c>
      <c r="W1001">
        <v>0</v>
      </c>
      <c r="X1001">
        <v>37.754590096883938</v>
      </c>
      <c r="Y1001">
        <v>0</v>
      </c>
      <c r="Z1001">
        <v>0</v>
      </c>
      <c r="AA1001">
        <v>0</v>
      </c>
      <c r="AB1001">
        <v>9.0836157983375E-3</v>
      </c>
      <c r="AC1001">
        <v>0</v>
      </c>
      <c r="AD1001">
        <v>0</v>
      </c>
      <c r="AE1001">
        <v>37.763673712682277</v>
      </c>
    </row>
    <row r="1002" spans="1:31" x14ac:dyDescent="0.25">
      <c r="A1002">
        <v>2223898</v>
      </c>
      <c r="B1002">
        <v>1</v>
      </c>
      <c r="C1002" t="s">
        <v>80</v>
      </c>
      <c r="D1002" t="s">
        <v>109</v>
      </c>
      <c r="E1002" t="s">
        <v>151</v>
      </c>
      <c r="F1002" t="s">
        <v>2799</v>
      </c>
      <c r="G1002" t="s">
        <v>153</v>
      </c>
      <c r="H1002" t="s">
        <v>135</v>
      </c>
      <c r="I1002" t="s">
        <v>136</v>
      </c>
      <c r="J1002" t="s">
        <v>137</v>
      </c>
      <c r="K1002" t="s">
        <v>138</v>
      </c>
      <c r="L1002" t="s">
        <v>3160</v>
      </c>
      <c r="M1002" t="s">
        <v>3161</v>
      </c>
      <c r="N1002">
        <v>1.3316666660000001</v>
      </c>
      <c r="O1002">
        <v>0</v>
      </c>
      <c r="P1002">
        <v>116</v>
      </c>
      <c r="Q1002">
        <v>0</v>
      </c>
      <c r="R1002">
        <v>3</v>
      </c>
      <c r="S1002">
        <v>0</v>
      </c>
      <c r="T1002">
        <v>14</v>
      </c>
      <c r="U1002">
        <v>0</v>
      </c>
      <c r="V1002">
        <v>0</v>
      </c>
      <c r="W1002">
        <v>0</v>
      </c>
      <c r="X1002">
        <v>34.265115819818107</v>
      </c>
      <c r="Y1002">
        <v>0</v>
      </c>
      <c r="Z1002">
        <v>9.0033810787620003E-2</v>
      </c>
      <c r="AA1002">
        <v>0</v>
      </c>
      <c r="AB1002">
        <v>11.285364117763235</v>
      </c>
      <c r="AC1002">
        <v>0</v>
      </c>
      <c r="AD1002">
        <v>0</v>
      </c>
      <c r="AE1002">
        <v>45.64051374836896</v>
      </c>
    </row>
    <row r="1003" spans="1:31" x14ac:dyDescent="0.25">
      <c r="A1003">
        <v>2216324</v>
      </c>
      <c r="B1003">
        <v>1</v>
      </c>
      <c r="C1003" t="s">
        <v>80</v>
      </c>
      <c r="D1003" t="s">
        <v>90</v>
      </c>
      <c r="E1003" t="s">
        <v>151</v>
      </c>
      <c r="F1003" t="s">
        <v>3162</v>
      </c>
      <c r="G1003" t="s">
        <v>405</v>
      </c>
      <c r="H1003" t="s">
        <v>135</v>
      </c>
      <c r="I1003" t="s">
        <v>136</v>
      </c>
      <c r="J1003" t="s">
        <v>137</v>
      </c>
      <c r="K1003" t="s">
        <v>234</v>
      </c>
      <c r="L1003" t="s">
        <v>3163</v>
      </c>
      <c r="M1003" t="s">
        <v>3164</v>
      </c>
      <c r="N1003">
        <v>3.154401666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4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22.852725238383961</v>
      </c>
      <c r="AC1003">
        <v>0</v>
      </c>
      <c r="AD1003">
        <v>0</v>
      </c>
      <c r="AE1003">
        <v>22.852725238383961</v>
      </c>
    </row>
    <row r="1004" spans="1:31" x14ac:dyDescent="0.25">
      <c r="A1004">
        <v>2221734</v>
      </c>
      <c r="B1004">
        <v>1</v>
      </c>
      <c r="C1004" t="s">
        <v>80</v>
      </c>
      <c r="D1004" t="s">
        <v>88</v>
      </c>
      <c r="E1004" t="s">
        <v>156</v>
      </c>
      <c r="F1004" t="s">
        <v>3165</v>
      </c>
      <c r="G1004" t="s">
        <v>172</v>
      </c>
      <c r="H1004" t="s">
        <v>135</v>
      </c>
      <c r="I1004" t="s">
        <v>136</v>
      </c>
      <c r="J1004" t="s">
        <v>137</v>
      </c>
      <c r="K1004" t="s">
        <v>138</v>
      </c>
      <c r="L1004" t="s">
        <v>3166</v>
      </c>
      <c r="M1004" t="s">
        <v>3167</v>
      </c>
      <c r="N1004">
        <v>4.8202777770000003</v>
      </c>
      <c r="O1004">
        <v>0</v>
      </c>
      <c r="P1004">
        <v>21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37.177397037174956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37.177397037174956</v>
      </c>
    </row>
    <row r="1005" spans="1:31" x14ac:dyDescent="0.25">
      <c r="A1005">
        <v>2214160</v>
      </c>
      <c r="B1005">
        <v>1</v>
      </c>
      <c r="C1005" t="s">
        <v>80</v>
      </c>
      <c r="D1005" t="s">
        <v>82</v>
      </c>
      <c r="E1005" t="s">
        <v>156</v>
      </c>
      <c r="F1005" t="s">
        <v>3168</v>
      </c>
      <c r="G1005" t="s">
        <v>165</v>
      </c>
      <c r="H1005" t="s">
        <v>135</v>
      </c>
      <c r="I1005" t="s">
        <v>136</v>
      </c>
      <c r="J1005" t="s">
        <v>137</v>
      </c>
      <c r="K1005" t="s">
        <v>138</v>
      </c>
      <c r="L1005" t="s">
        <v>3169</v>
      </c>
      <c r="M1005" t="s">
        <v>3170</v>
      </c>
      <c r="N1005">
        <v>2.9683333329999999</v>
      </c>
      <c r="O1005">
        <v>0</v>
      </c>
      <c r="P1005">
        <v>10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12.401193341344721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12.401193341344721</v>
      </c>
    </row>
    <row r="1006" spans="1:31" x14ac:dyDescent="0.25">
      <c r="A1006">
        <v>2217406</v>
      </c>
      <c r="B1006">
        <v>1</v>
      </c>
      <c r="C1006" t="s">
        <v>81</v>
      </c>
      <c r="D1006" t="s">
        <v>127</v>
      </c>
      <c r="E1006" t="s">
        <v>141</v>
      </c>
      <c r="F1006" t="s">
        <v>3171</v>
      </c>
      <c r="G1006" t="s">
        <v>233</v>
      </c>
      <c r="H1006" t="s">
        <v>144</v>
      </c>
      <c r="I1006" t="s">
        <v>136</v>
      </c>
      <c r="J1006" t="s">
        <v>137</v>
      </c>
      <c r="K1006" t="s">
        <v>234</v>
      </c>
      <c r="L1006" t="s">
        <v>3172</v>
      </c>
      <c r="M1006" t="s">
        <v>3173</v>
      </c>
      <c r="N1006">
        <v>3.2969416659999999</v>
      </c>
      <c r="O1006">
        <v>0</v>
      </c>
      <c r="P1006">
        <v>805</v>
      </c>
      <c r="Q1006">
        <v>0</v>
      </c>
      <c r="R1006">
        <v>0</v>
      </c>
      <c r="S1006">
        <v>0</v>
      </c>
      <c r="T1006">
        <v>85</v>
      </c>
      <c r="U1006">
        <v>0</v>
      </c>
      <c r="V1006">
        <v>0</v>
      </c>
      <c r="W1006">
        <v>0</v>
      </c>
      <c r="X1006">
        <v>711.90983328554216</v>
      </c>
      <c r="Y1006">
        <v>0</v>
      </c>
      <c r="Z1006">
        <v>0</v>
      </c>
      <c r="AA1006">
        <v>0</v>
      </c>
      <c r="AB1006">
        <v>191.0795967343698</v>
      </c>
      <c r="AC1006">
        <v>0</v>
      </c>
      <c r="AD1006">
        <v>0</v>
      </c>
      <c r="AE1006">
        <v>902.98943001991199</v>
      </c>
    </row>
    <row r="1007" spans="1:31" x14ac:dyDescent="0.25">
      <c r="A1007">
        <v>2215242</v>
      </c>
      <c r="B1007">
        <v>1</v>
      </c>
      <c r="C1007" t="s">
        <v>80</v>
      </c>
      <c r="D1007" t="s">
        <v>96</v>
      </c>
      <c r="E1007" t="s">
        <v>156</v>
      </c>
      <c r="F1007" t="s">
        <v>3174</v>
      </c>
      <c r="G1007" t="s">
        <v>161</v>
      </c>
      <c r="H1007" t="s">
        <v>135</v>
      </c>
      <c r="I1007" t="s">
        <v>136</v>
      </c>
      <c r="J1007" t="s">
        <v>137</v>
      </c>
      <c r="K1007" t="s">
        <v>138</v>
      </c>
      <c r="L1007" t="s">
        <v>3175</v>
      </c>
      <c r="M1007" t="s">
        <v>3176</v>
      </c>
      <c r="N1007">
        <v>1.4638888880000001</v>
      </c>
      <c r="O1007">
        <v>0</v>
      </c>
      <c r="P1007">
        <v>1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0.22952082720381944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0.22952082720381944</v>
      </c>
    </row>
    <row r="1008" spans="1:31" x14ac:dyDescent="0.25">
      <c r="A1008">
        <v>2213078</v>
      </c>
      <c r="B1008">
        <v>1</v>
      </c>
      <c r="C1008" t="s">
        <v>80</v>
      </c>
      <c r="D1008" t="s">
        <v>83</v>
      </c>
      <c r="E1008" t="s">
        <v>141</v>
      </c>
      <c r="F1008" t="s">
        <v>3177</v>
      </c>
      <c r="G1008" t="s">
        <v>349</v>
      </c>
      <c r="H1008" t="s">
        <v>144</v>
      </c>
      <c r="I1008" t="s">
        <v>136</v>
      </c>
      <c r="J1008" t="s">
        <v>137</v>
      </c>
      <c r="K1008" t="s">
        <v>138</v>
      </c>
      <c r="L1008" t="s">
        <v>3178</v>
      </c>
      <c r="M1008" t="s">
        <v>3179</v>
      </c>
      <c r="N1008">
        <v>3.2780555549999999</v>
      </c>
      <c r="O1008">
        <v>0</v>
      </c>
      <c r="P1008">
        <v>1</v>
      </c>
      <c r="Q1008">
        <v>0</v>
      </c>
      <c r="R1008">
        <v>0</v>
      </c>
      <c r="S1008">
        <v>0</v>
      </c>
      <c r="T1008">
        <v>5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46.701063499143338</v>
      </c>
      <c r="AC1008">
        <v>0</v>
      </c>
      <c r="AD1008">
        <v>0</v>
      </c>
      <c r="AE1008">
        <v>46.701063499143338</v>
      </c>
    </row>
    <row r="1009" spans="1:31" x14ac:dyDescent="0.25">
      <c r="A1009">
        <v>2228226</v>
      </c>
      <c r="B1009">
        <v>1</v>
      </c>
      <c r="C1009" t="s">
        <v>80</v>
      </c>
      <c r="D1009" t="s">
        <v>82</v>
      </c>
      <c r="E1009" t="s">
        <v>156</v>
      </c>
      <c r="F1009" t="s">
        <v>3180</v>
      </c>
      <c r="G1009" t="s">
        <v>161</v>
      </c>
      <c r="H1009" t="s">
        <v>135</v>
      </c>
      <c r="I1009" t="s">
        <v>136</v>
      </c>
      <c r="J1009" t="s">
        <v>137</v>
      </c>
      <c r="K1009" t="s">
        <v>138</v>
      </c>
      <c r="L1009" t="s">
        <v>3181</v>
      </c>
      <c r="M1009" t="s">
        <v>3182</v>
      </c>
      <c r="N1009">
        <v>1.8305555549999999</v>
      </c>
      <c r="O1009">
        <v>0</v>
      </c>
      <c r="P1009">
        <v>10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7.2911009288760988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7.2911009288760988</v>
      </c>
    </row>
    <row r="1010" spans="1:31" x14ac:dyDescent="0.25">
      <c r="A1010">
        <v>2215541</v>
      </c>
      <c r="B1010">
        <v>1</v>
      </c>
      <c r="C1010" t="s">
        <v>80</v>
      </c>
      <c r="D1010" t="s">
        <v>95</v>
      </c>
      <c r="E1010" t="s">
        <v>156</v>
      </c>
      <c r="F1010" t="s">
        <v>3183</v>
      </c>
      <c r="G1010" t="s">
        <v>161</v>
      </c>
      <c r="H1010" t="s">
        <v>135</v>
      </c>
      <c r="I1010" t="s">
        <v>136</v>
      </c>
      <c r="J1010" t="s">
        <v>137</v>
      </c>
      <c r="K1010" t="s">
        <v>138</v>
      </c>
      <c r="L1010" t="s">
        <v>3184</v>
      </c>
      <c r="M1010" t="s">
        <v>3185</v>
      </c>
      <c r="N1010">
        <v>0.92027777700000002</v>
      </c>
      <c r="O1010">
        <v>0</v>
      </c>
      <c r="P1010">
        <v>1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</row>
    <row r="1011" spans="1:31" x14ac:dyDescent="0.25">
      <c r="A1011">
        <v>2226510</v>
      </c>
      <c r="B1011">
        <v>1</v>
      </c>
      <c r="C1011" t="s">
        <v>80</v>
      </c>
      <c r="D1011" t="s">
        <v>94</v>
      </c>
      <c r="E1011" t="s">
        <v>132</v>
      </c>
      <c r="F1011" t="s">
        <v>2846</v>
      </c>
      <c r="G1011" t="s">
        <v>176</v>
      </c>
      <c r="H1011" t="s">
        <v>135</v>
      </c>
      <c r="I1011" t="s">
        <v>136</v>
      </c>
      <c r="J1011" t="s">
        <v>137</v>
      </c>
      <c r="K1011" t="s">
        <v>138</v>
      </c>
      <c r="L1011" t="s">
        <v>3186</v>
      </c>
      <c r="M1011" t="s">
        <v>3187</v>
      </c>
      <c r="N1011">
        <v>0.90944444400000002</v>
      </c>
      <c r="O1011">
        <v>0</v>
      </c>
      <c r="P1011">
        <v>181</v>
      </c>
      <c r="Q1011">
        <v>0</v>
      </c>
      <c r="R1011">
        <v>0</v>
      </c>
      <c r="S1011">
        <v>0</v>
      </c>
      <c r="T1011">
        <v>5</v>
      </c>
      <c r="U1011">
        <v>0</v>
      </c>
      <c r="V1011">
        <v>0</v>
      </c>
      <c r="W1011">
        <v>0</v>
      </c>
      <c r="X1011">
        <v>42.897612668191002</v>
      </c>
      <c r="Y1011">
        <v>0</v>
      </c>
      <c r="Z1011">
        <v>0</v>
      </c>
      <c r="AA1011">
        <v>0</v>
      </c>
      <c r="AB1011">
        <v>2.4042254274265176</v>
      </c>
      <c r="AC1011">
        <v>0</v>
      </c>
      <c r="AD1011">
        <v>0</v>
      </c>
      <c r="AE1011">
        <v>45.301838095617519</v>
      </c>
    </row>
    <row r="1012" spans="1:31" x14ac:dyDescent="0.25">
      <c r="A1012">
        <v>2227592</v>
      </c>
      <c r="B1012">
        <v>1</v>
      </c>
      <c r="C1012" t="s">
        <v>80</v>
      </c>
      <c r="D1012" t="s">
        <v>82</v>
      </c>
      <c r="E1012" t="s">
        <v>151</v>
      </c>
      <c r="F1012" t="s">
        <v>3188</v>
      </c>
      <c r="G1012" t="s">
        <v>213</v>
      </c>
      <c r="H1012" t="s">
        <v>135</v>
      </c>
      <c r="I1012" t="s">
        <v>136</v>
      </c>
      <c r="J1012" t="s">
        <v>137</v>
      </c>
      <c r="K1012" t="s">
        <v>138</v>
      </c>
      <c r="L1012" t="s">
        <v>3189</v>
      </c>
      <c r="M1012" t="s">
        <v>3190</v>
      </c>
      <c r="N1012">
        <v>5.221944444</v>
      </c>
      <c r="O1012">
        <v>0</v>
      </c>
      <c r="P1012">
        <v>111</v>
      </c>
      <c r="Q1012">
        <v>0</v>
      </c>
      <c r="R1012">
        <v>0</v>
      </c>
      <c r="S1012">
        <v>0</v>
      </c>
      <c r="T1012">
        <v>10</v>
      </c>
      <c r="U1012">
        <v>0</v>
      </c>
      <c r="V1012">
        <v>0</v>
      </c>
      <c r="W1012">
        <v>0</v>
      </c>
      <c r="X1012">
        <v>269.69514077963623</v>
      </c>
      <c r="Y1012">
        <v>0</v>
      </c>
      <c r="Z1012">
        <v>0</v>
      </c>
      <c r="AA1012">
        <v>0</v>
      </c>
      <c r="AB1012">
        <v>17.374476398017848</v>
      </c>
      <c r="AC1012">
        <v>0</v>
      </c>
      <c r="AD1012">
        <v>0</v>
      </c>
      <c r="AE1012">
        <v>287.0696171776541</v>
      </c>
    </row>
    <row r="1013" spans="1:31" x14ac:dyDescent="0.25">
      <c r="A1013">
        <v>2216915</v>
      </c>
      <c r="B1013">
        <v>1</v>
      </c>
      <c r="C1013" t="s">
        <v>81</v>
      </c>
      <c r="D1013" t="s">
        <v>123</v>
      </c>
      <c r="E1013" t="s">
        <v>147</v>
      </c>
      <c r="F1013" t="s">
        <v>3191</v>
      </c>
      <c r="G1013" t="s">
        <v>143</v>
      </c>
      <c r="H1013" t="s">
        <v>144</v>
      </c>
      <c r="I1013" t="s">
        <v>136</v>
      </c>
      <c r="J1013" t="s">
        <v>137</v>
      </c>
      <c r="K1013" t="s">
        <v>138</v>
      </c>
      <c r="L1013" t="s">
        <v>3192</v>
      </c>
      <c r="M1013" t="s">
        <v>3193</v>
      </c>
      <c r="N1013">
        <v>0.69138888799999998</v>
      </c>
      <c r="O1013">
        <v>6</v>
      </c>
      <c r="P1013">
        <v>0</v>
      </c>
      <c r="Q1013">
        <v>78</v>
      </c>
      <c r="R1013">
        <v>0</v>
      </c>
      <c r="S1013">
        <v>14</v>
      </c>
      <c r="T1013">
        <v>0</v>
      </c>
      <c r="U1013">
        <v>0</v>
      </c>
      <c r="V1013">
        <v>0</v>
      </c>
      <c r="W1013">
        <v>1.0947322716059704</v>
      </c>
      <c r="X1013">
        <v>0</v>
      </c>
      <c r="Y1013">
        <v>23.453131667837894</v>
      </c>
      <c r="Z1013">
        <v>0</v>
      </c>
      <c r="AA1013">
        <v>5.9035215484737007</v>
      </c>
      <c r="AB1013">
        <v>0</v>
      </c>
      <c r="AC1013">
        <v>0</v>
      </c>
      <c r="AD1013">
        <v>0</v>
      </c>
      <c r="AE1013">
        <v>30.451385487917566</v>
      </c>
    </row>
    <row r="1014" spans="1:31" x14ac:dyDescent="0.25">
      <c r="A1014">
        <v>2219079</v>
      </c>
      <c r="B1014">
        <v>1</v>
      </c>
      <c r="C1014" t="s">
        <v>80</v>
      </c>
      <c r="D1014" t="s">
        <v>99</v>
      </c>
      <c r="E1014" t="s">
        <v>151</v>
      </c>
      <c r="F1014" t="s">
        <v>3194</v>
      </c>
      <c r="G1014" t="s">
        <v>153</v>
      </c>
      <c r="H1014" t="s">
        <v>135</v>
      </c>
      <c r="I1014" t="s">
        <v>136</v>
      </c>
      <c r="J1014" t="s">
        <v>137</v>
      </c>
      <c r="K1014" t="s">
        <v>138</v>
      </c>
      <c r="L1014" t="s">
        <v>3195</v>
      </c>
      <c r="M1014" t="s">
        <v>3196</v>
      </c>
      <c r="N1014">
        <v>5.4041666660000001</v>
      </c>
      <c r="O1014">
        <v>0</v>
      </c>
      <c r="P1014">
        <v>61</v>
      </c>
      <c r="Q1014">
        <v>0</v>
      </c>
      <c r="R1014">
        <v>0</v>
      </c>
      <c r="S1014">
        <v>0</v>
      </c>
      <c r="T1014">
        <v>1</v>
      </c>
      <c r="U1014">
        <v>0</v>
      </c>
      <c r="V1014">
        <v>0</v>
      </c>
      <c r="W1014">
        <v>0</v>
      </c>
      <c r="X1014">
        <v>81.937911760468566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81.937911760468566</v>
      </c>
    </row>
    <row r="1015" spans="1:31" x14ac:dyDescent="0.25">
      <c r="A1015">
        <v>2227486</v>
      </c>
      <c r="B1015">
        <v>1</v>
      </c>
      <c r="C1015" t="s">
        <v>80</v>
      </c>
      <c r="D1015" t="s">
        <v>82</v>
      </c>
      <c r="E1015" t="s">
        <v>132</v>
      </c>
      <c r="F1015" t="s">
        <v>3197</v>
      </c>
      <c r="G1015" t="s">
        <v>134</v>
      </c>
      <c r="H1015" t="s">
        <v>135</v>
      </c>
      <c r="I1015" t="s">
        <v>136</v>
      </c>
      <c r="J1015" t="s">
        <v>137</v>
      </c>
      <c r="K1015" t="s">
        <v>138</v>
      </c>
      <c r="L1015" t="s">
        <v>3198</v>
      </c>
      <c r="M1015" t="s">
        <v>3199</v>
      </c>
      <c r="N1015">
        <v>2.7311111110000001</v>
      </c>
      <c r="O1015">
        <v>0</v>
      </c>
      <c r="P1015">
        <v>484</v>
      </c>
      <c r="Q1015">
        <v>0</v>
      </c>
      <c r="R1015">
        <v>0</v>
      </c>
      <c r="S1015">
        <v>0</v>
      </c>
      <c r="T1015">
        <v>46</v>
      </c>
      <c r="U1015">
        <v>0</v>
      </c>
      <c r="V1015">
        <v>0</v>
      </c>
      <c r="W1015">
        <v>0</v>
      </c>
      <c r="X1015">
        <v>502.63591179767604</v>
      </c>
      <c r="Y1015">
        <v>0</v>
      </c>
      <c r="Z1015">
        <v>0</v>
      </c>
      <c r="AA1015">
        <v>0</v>
      </c>
      <c r="AB1015">
        <v>71.989018669542261</v>
      </c>
      <c r="AC1015">
        <v>0</v>
      </c>
      <c r="AD1015">
        <v>0</v>
      </c>
      <c r="AE1015">
        <v>574.62493046721829</v>
      </c>
    </row>
    <row r="1016" spans="1:31" x14ac:dyDescent="0.25">
      <c r="A1016">
        <v>2227492</v>
      </c>
      <c r="B1016">
        <v>1</v>
      </c>
      <c r="C1016" t="s">
        <v>80</v>
      </c>
      <c r="D1016" t="s">
        <v>82</v>
      </c>
      <c r="E1016" t="s">
        <v>225</v>
      </c>
      <c r="F1016" t="s">
        <v>3200</v>
      </c>
      <c r="G1016" t="s">
        <v>213</v>
      </c>
      <c r="H1016" t="s">
        <v>135</v>
      </c>
      <c r="I1016" t="s">
        <v>136</v>
      </c>
      <c r="J1016" t="s">
        <v>137</v>
      </c>
      <c r="K1016" t="s">
        <v>138</v>
      </c>
      <c r="L1016" t="s">
        <v>3201</v>
      </c>
      <c r="M1016" t="s">
        <v>3202</v>
      </c>
      <c r="N1016">
        <v>1.32</v>
      </c>
      <c r="O1016">
        <v>0</v>
      </c>
      <c r="P1016">
        <v>1</v>
      </c>
      <c r="Q1016">
        <v>0</v>
      </c>
      <c r="R1016">
        <v>0</v>
      </c>
      <c r="S1016">
        <v>0</v>
      </c>
      <c r="T1016">
        <v>14</v>
      </c>
      <c r="U1016">
        <v>0</v>
      </c>
      <c r="V1016">
        <v>0</v>
      </c>
      <c r="W1016">
        <v>0</v>
      </c>
      <c r="X1016">
        <v>3.2628818672833329E-3</v>
      </c>
      <c r="Y1016">
        <v>0</v>
      </c>
      <c r="Z1016">
        <v>0</v>
      </c>
      <c r="AA1016">
        <v>0</v>
      </c>
      <c r="AB1016">
        <v>7.2900292345816027</v>
      </c>
      <c r="AC1016">
        <v>0</v>
      </c>
      <c r="AD1016">
        <v>0</v>
      </c>
      <c r="AE1016">
        <v>7.2932921164488862</v>
      </c>
    </row>
    <row r="1017" spans="1:31" x14ac:dyDescent="0.25">
      <c r="A1017">
        <v>2216025</v>
      </c>
      <c r="B1017">
        <v>1</v>
      </c>
      <c r="C1017" t="s">
        <v>81</v>
      </c>
      <c r="D1017" t="s">
        <v>128</v>
      </c>
      <c r="E1017" t="s">
        <v>225</v>
      </c>
      <c r="F1017" t="s">
        <v>3203</v>
      </c>
      <c r="G1017" t="s">
        <v>507</v>
      </c>
      <c r="H1017" t="s">
        <v>135</v>
      </c>
      <c r="I1017" t="s">
        <v>136</v>
      </c>
      <c r="J1017" t="s">
        <v>137</v>
      </c>
      <c r="K1017" t="s">
        <v>138</v>
      </c>
      <c r="L1017" t="s">
        <v>3204</v>
      </c>
      <c r="M1017" t="s">
        <v>3205</v>
      </c>
      <c r="N1017">
        <v>3.8063888879999999</v>
      </c>
      <c r="O1017">
        <v>0</v>
      </c>
      <c r="P1017">
        <v>80</v>
      </c>
      <c r="Q1017">
        <v>0</v>
      </c>
      <c r="R1017">
        <v>0</v>
      </c>
      <c r="S1017">
        <v>0</v>
      </c>
      <c r="T1017">
        <v>9</v>
      </c>
      <c r="U1017">
        <v>0</v>
      </c>
      <c r="V1017">
        <v>0</v>
      </c>
      <c r="W1017">
        <v>0</v>
      </c>
      <c r="X1017">
        <v>82.161517654203493</v>
      </c>
      <c r="Y1017">
        <v>0</v>
      </c>
      <c r="Z1017">
        <v>0</v>
      </c>
      <c r="AA1017">
        <v>0</v>
      </c>
      <c r="AB1017">
        <v>56.20579746245938</v>
      </c>
      <c r="AC1017">
        <v>0</v>
      </c>
      <c r="AD1017">
        <v>0</v>
      </c>
      <c r="AE1017">
        <v>138.36731511666287</v>
      </c>
    </row>
    <row r="1018" spans="1:31" x14ac:dyDescent="0.25">
      <c r="A1018">
        <v>2216523</v>
      </c>
      <c r="B1018">
        <v>1</v>
      </c>
      <c r="C1018" t="s">
        <v>81</v>
      </c>
      <c r="D1018" t="s">
        <v>126</v>
      </c>
      <c r="E1018" t="s">
        <v>141</v>
      </c>
      <c r="F1018" t="s">
        <v>3206</v>
      </c>
      <c r="G1018" t="s">
        <v>1136</v>
      </c>
      <c r="H1018" t="s">
        <v>144</v>
      </c>
      <c r="I1018" t="s">
        <v>136</v>
      </c>
      <c r="J1018" t="s">
        <v>137</v>
      </c>
      <c r="K1018" t="s">
        <v>138</v>
      </c>
      <c r="L1018" t="s">
        <v>3207</v>
      </c>
      <c r="M1018" t="s">
        <v>3208</v>
      </c>
      <c r="N1018">
        <v>0.208055555</v>
      </c>
      <c r="O1018">
        <v>0</v>
      </c>
      <c r="P1018">
        <v>10</v>
      </c>
      <c r="Q1018">
        <v>0</v>
      </c>
      <c r="R1018">
        <v>10</v>
      </c>
      <c r="S1018">
        <v>0</v>
      </c>
      <c r="T1018">
        <v>2</v>
      </c>
      <c r="U1018">
        <v>0</v>
      </c>
      <c r="V1018">
        <v>0</v>
      </c>
      <c r="W1018">
        <v>0</v>
      </c>
      <c r="X1018">
        <v>0.17927888871816</v>
      </c>
      <c r="Y1018">
        <v>0</v>
      </c>
      <c r="Z1018">
        <v>0.36395726568737091</v>
      </c>
      <c r="AA1018">
        <v>0</v>
      </c>
      <c r="AB1018">
        <v>0.21111098681849164</v>
      </c>
      <c r="AC1018">
        <v>0</v>
      </c>
      <c r="AD1018">
        <v>0</v>
      </c>
      <c r="AE1018">
        <v>0.75434714122402247</v>
      </c>
    </row>
    <row r="1019" spans="1:31" x14ac:dyDescent="0.25">
      <c r="A1019">
        <v>2214359</v>
      </c>
      <c r="B1019">
        <v>1</v>
      </c>
      <c r="C1019" t="s">
        <v>81</v>
      </c>
      <c r="D1019" t="s">
        <v>112</v>
      </c>
      <c r="E1019" t="s">
        <v>156</v>
      </c>
      <c r="F1019" t="s">
        <v>3209</v>
      </c>
      <c r="G1019" t="s">
        <v>161</v>
      </c>
      <c r="H1019" t="s">
        <v>135</v>
      </c>
      <c r="I1019" t="s">
        <v>136</v>
      </c>
      <c r="J1019" t="s">
        <v>137</v>
      </c>
      <c r="K1019" t="s">
        <v>138</v>
      </c>
      <c r="L1019" t="s">
        <v>3210</v>
      </c>
      <c r="M1019" t="s">
        <v>3211</v>
      </c>
      <c r="N1019">
        <v>1.5816666660000001</v>
      </c>
      <c r="O1019">
        <v>0</v>
      </c>
      <c r="P1019">
        <v>1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0.12439842781155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0.12439842781155</v>
      </c>
    </row>
    <row r="1020" spans="1:31" x14ac:dyDescent="0.25">
      <c r="A1020">
        <v>2227386</v>
      </c>
      <c r="B1020">
        <v>1</v>
      </c>
      <c r="C1020" t="s">
        <v>81</v>
      </c>
      <c r="D1020" t="s">
        <v>115</v>
      </c>
      <c r="E1020" t="s">
        <v>198</v>
      </c>
      <c r="F1020" t="s">
        <v>3212</v>
      </c>
      <c r="G1020" t="s">
        <v>143</v>
      </c>
      <c r="H1020" t="s">
        <v>144</v>
      </c>
      <c r="I1020" t="s">
        <v>451</v>
      </c>
      <c r="J1020" t="s">
        <v>137</v>
      </c>
      <c r="K1020" t="s">
        <v>138</v>
      </c>
      <c r="L1020" t="s">
        <v>3213</v>
      </c>
      <c r="M1020" t="s">
        <v>3214</v>
      </c>
      <c r="N1020">
        <v>4.8333332999999999E-2</v>
      </c>
      <c r="O1020">
        <v>0</v>
      </c>
      <c r="P1020">
        <v>2127</v>
      </c>
      <c r="Q1020">
        <v>8</v>
      </c>
      <c r="R1020">
        <v>154</v>
      </c>
      <c r="S1020">
        <v>15</v>
      </c>
      <c r="T1020">
        <v>157</v>
      </c>
      <c r="U1020">
        <v>0</v>
      </c>
      <c r="V1020">
        <v>1</v>
      </c>
      <c r="W1020">
        <v>0</v>
      </c>
      <c r="X1020">
        <v>9.0251095470965765</v>
      </c>
      <c r="Y1020">
        <v>0.51581823682076</v>
      </c>
      <c r="Z1020">
        <v>0.85678489078413689</v>
      </c>
      <c r="AA1020">
        <v>3.9151462335423082</v>
      </c>
      <c r="AB1020">
        <v>2.1481424595188083</v>
      </c>
      <c r="AC1020">
        <v>0</v>
      </c>
      <c r="AD1020">
        <v>7.9441437051666668E-5</v>
      </c>
      <c r="AE1020">
        <v>16.461080809199643</v>
      </c>
    </row>
    <row r="1021" spans="1:31" x14ac:dyDescent="0.25">
      <c r="A1021">
        <v>2227194</v>
      </c>
      <c r="B1021">
        <v>1</v>
      </c>
      <c r="C1021" t="s">
        <v>80</v>
      </c>
      <c r="D1021" t="s">
        <v>82</v>
      </c>
      <c r="E1021" t="s">
        <v>151</v>
      </c>
      <c r="F1021" t="s">
        <v>3215</v>
      </c>
      <c r="G1021" t="s">
        <v>213</v>
      </c>
      <c r="H1021" t="s">
        <v>135</v>
      </c>
      <c r="I1021" t="s">
        <v>136</v>
      </c>
      <c r="J1021" t="s">
        <v>137</v>
      </c>
      <c r="K1021" t="s">
        <v>138</v>
      </c>
      <c r="L1021" t="s">
        <v>3216</v>
      </c>
      <c r="M1021" t="s">
        <v>3217</v>
      </c>
      <c r="N1021">
        <v>1.2055555549999999</v>
      </c>
      <c r="O1021">
        <v>0</v>
      </c>
      <c r="P1021">
        <v>64</v>
      </c>
      <c r="Q1021">
        <v>0</v>
      </c>
      <c r="R1021">
        <v>0</v>
      </c>
      <c r="S1021">
        <v>0</v>
      </c>
      <c r="T1021">
        <v>4</v>
      </c>
      <c r="U1021">
        <v>0</v>
      </c>
      <c r="V1021">
        <v>0</v>
      </c>
      <c r="W1021">
        <v>0</v>
      </c>
      <c r="X1021">
        <v>41.683165199081273</v>
      </c>
      <c r="Y1021">
        <v>0</v>
      </c>
      <c r="Z1021">
        <v>0</v>
      </c>
      <c r="AA1021">
        <v>0</v>
      </c>
      <c r="AB1021">
        <v>16.379830369095902</v>
      </c>
      <c r="AC1021">
        <v>0</v>
      </c>
      <c r="AD1021">
        <v>0</v>
      </c>
      <c r="AE1021">
        <v>58.062995568177172</v>
      </c>
    </row>
    <row r="1022" spans="1:31" x14ac:dyDescent="0.25">
      <c r="A1022">
        <v>2229358</v>
      </c>
      <c r="B1022">
        <v>1</v>
      </c>
      <c r="C1022" t="s">
        <v>80</v>
      </c>
      <c r="D1022" t="s">
        <v>82</v>
      </c>
      <c r="E1022" t="s">
        <v>151</v>
      </c>
      <c r="F1022" t="s">
        <v>2158</v>
      </c>
      <c r="G1022" t="s">
        <v>213</v>
      </c>
      <c r="H1022" t="s">
        <v>135</v>
      </c>
      <c r="I1022" t="s">
        <v>136</v>
      </c>
      <c r="J1022" t="s">
        <v>137</v>
      </c>
      <c r="K1022" t="s">
        <v>138</v>
      </c>
      <c r="L1022" t="s">
        <v>3218</v>
      </c>
      <c r="M1022" t="s">
        <v>3219</v>
      </c>
      <c r="N1022">
        <v>0.85750000000000004</v>
      </c>
      <c r="O1022">
        <v>0</v>
      </c>
      <c r="P1022">
        <v>43</v>
      </c>
      <c r="Q1022">
        <v>0</v>
      </c>
      <c r="R1022">
        <v>0</v>
      </c>
      <c r="S1022">
        <v>0</v>
      </c>
      <c r="T1022">
        <v>4</v>
      </c>
      <c r="U1022">
        <v>0</v>
      </c>
      <c r="V1022">
        <v>0</v>
      </c>
      <c r="W1022">
        <v>0</v>
      </c>
      <c r="X1022">
        <v>14.566440759273952</v>
      </c>
      <c r="Y1022">
        <v>0</v>
      </c>
      <c r="Z1022">
        <v>0</v>
      </c>
      <c r="AA1022">
        <v>0</v>
      </c>
      <c r="AB1022">
        <v>0.55987673554994999</v>
      </c>
      <c r="AC1022">
        <v>0</v>
      </c>
      <c r="AD1022">
        <v>0</v>
      </c>
      <c r="AE1022">
        <v>15.126317494823903</v>
      </c>
    </row>
    <row r="1023" spans="1:31" x14ac:dyDescent="0.25">
      <c r="A1023">
        <v>2216125</v>
      </c>
      <c r="B1023">
        <v>1</v>
      </c>
      <c r="C1023" t="s">
        <v>81</v>
      </c>
      <c r="D1023" t="s">
        <v>119</v>
      </c>
      <c r="E1023" t="s">
        <v>151</v>
      </c>
      <c r="F1023" t="s">
        <v>3220</v>
      </c>
      <c r="G1023" t="s">
        <v>213</v>
      </c>
      <c r="H1023" t="s">
        <v>135</v>
      </c>
      <c r="I1023" t="s">
        <v>136</v>
      </c>
      <c r="J1023" t="s">
        <v>137</v>
      </c>
      <c r="K1023" t="s">
        <v>138</v>
      </c>
      <c r="L1023" t="s">
        <v>3221</v>
      </c>
      <c r="M1023" t="s">
        <v>3222</v>
      </c>
      <c r="N1023">
        <v>1.082777777</v>
      </c>
      <c r="O1023">
        <v>0</v>
      </c>
      <c r="P1023">
        <v>1</v>
      </c>
      <c r="Q1023">
        <v>0</v>
      </c>
      <c r="R1023">
        <v>1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6.8263545949333337E-4</v>
      </c>
      <c r="Y1023">
        <v>0</v>
      </c>
      <c r="Z1023">
        <v>0.58302810855302012</v>
      </c>
      <c r="AA1023">
        <v>0</v>
      </c>
      <c r="AB1023">
        <v>0</v>
      </c>
      <c r="AC1023">
        <v>0</v>
      </c>
      <c r="AD1023">
        <v>0</v>
      </c>
      <c r="AE1023">
        <v>0.58371074401251344</v>
      </c>
    </row>
    <row r="1024" spans="1:31" x14ac:dyDescent="0.25">
      <c r="A1024">
        <v>2218289</v>
      </c>
      <c r="B1024">
        <v>1</v>
      </c>
      <c r="C1024" t="s">
        <v>80</v>
      </c>
      <c r="D1024" t="s">
        <v>84</v>
      </c>
      <c r="E1024" t="s">
        <v>151</v>
      </c>
      <c r="F1024" t="s">
        <v>3223</v>
      </c>
      <c r="G1024" t="s">
        <v>153</v>
      </c>
      <c r="H1024" t="s">
        <v>135</v>
      </c>
      <c r="I1024" t="s">
        <v>136</v>
      </c>
      <c r="J1024" t="s">
        <v>137</v>
      </c>
      <c r="K1024" t="s">
        <v>138</v>
      </c>
      <c r="L1024" t="s">
        <v>3224</v>
      </c>
      <c r="M1024" t="s">
        <v>3225</v>
      </c>
      <c r="N1024">
        <v>1.6988888879999999</v>
      </c>
      <c r="O1024">
        <v>0</v>
      </c>
      <c r="P1024">
        <v>57</v>
      </c>
      <c r="Q1024">
        <v>0</v>
      </c>
      <c r="R1024">
        <v>0</v>
      </c>
      <c r="S1024">
        <v>0</v>
      </c>
      <c r="T1024">
        <v>2</v>
      </c>
      <c r="U1024">
        <v>0</v>
      </c>
      <c r="V1024">
        <v>0</v>
      </c>
      <c r="W1024">
        <v>0</v>
      </c>
      <c r="X1024">
        <v>34.657826720999189</v>
      </c>
      <c r="Y1024">
        <v>0</v>
      </c>
      <c r="Z1024">
        <v>0</v>
      </c>
      <c r="AA1024">
        <v>0</v>
      </c>
      <c r="AB1024">
        <v>1.1149318657966911</v>
      </c>
      <c r="AC1024">
        <v>0</v>
      </c>
      <c r="AD1024">
        <v>0</v>
      </c>
      <c r="AE1024">
        <v>35.772758586795881</v>
      </c>
    </row>
    <row r="1025" spans="1:31" x14ac:dyDescent="0.25">
      <c r="A1025">
        <v>2226112</v>
      </c>
      <c r="B1025">
        <v>1</v>
      </c>
      <c r="C1025" t="s">
        <v>80</v>
      </c>
      <c r="D1025" t="s">
        <v>107</v>
      </c>
      <c r="E1025" t="s">
        <v>132</v>
      </c>
      <c r="F1025" t="s">
        <v>3226</v>
      </c>
      <c r="G1025" t="s">
        <v>134</v>
      </c>
      <c r="H1025" t="s">
        <v>135</v>
      </c>
      <c r="I1025" t="s">
        <v>136</v>
      </c>
      <c r="J1025" t="s">
        <v>137</v>
      </c>
      <c r="K1025" t="s">
        <v>138</v>
      </c>
      <c r="L1025" t="s">
        <v>3227</v>
      </c>
      <c r="M1025" t="s">
        <v>3228</v>
      </c>
      <c r="N1025">
        <v>1.1333333329999999</v>
      </c>
      <c r="O1025">
        <v>0</v>
      </c>
      <c r="P1025">
        <v>73</v>
      </c>
      <c r="Q1025">
        <v>0</v>
      </c>
      <c r="R1025">
        <v>0</v>
      </c>
      <c r="S1025">
        <v>0</v>
      </c>
      <c r="T1025">
        <v>12</v>
      </c>
      <c r="U1025">
        <v>0</v>
      </c>
      <c r="V1025">
        <v>0</v>
      </c>
      <c r="W1025">
        <v>0</v>
      </c>
      <c r="X1025">
        <v>18.182587942535186</v>
      </c>
      <c r="Y1025">
        <v>0</v>
      </c>
      <c r="Z1025">
        <v>0</v>
      </c>
      <c r="AA1025">
        <v>0</v>
      </c>
      <c r="AB1025">
        <v>12.269654159922752</v>
      </c>
      <c r="AC1025">
        <v>0</v>
      </c>
      <c r="AD1025">
        <v>0</v>
      </c>
      <c r="AE1025">
        <v>30.452242102457937</v>
      </c>
    </row>
    <row r="1026" spans="1:31" x14ac:dyDescent="0.25">
      <c r="A1026">
        <v>2219371</v>
      </c>
      <c r="B1026">
        <v>1</v>
      </c>
      <c r="C1026" t="s">
        <v>80</v>
      </c>
      <c r="D1026" t="s">
        <v>110</v>
      </c>
      <c r="E1026" t="s">
        <v>156</v>
      </c>
      <c r="F1026" t="s">
        <v>3229</v>
      </c>
      <c r="G1026" t="s">
        <v>161</v>
      </c>
      <c r="H1026" t="s">
        <v>135</v>
      </c>
      <c r="I1026" t="s">
        <v>136</v>
      </c>
      <c r="J1026" t="s">
        <v>137</v>
      </c>
      <c r="K1026" t="s">
        <v>138</v>
      </c>
      <c r="L1026" t="s">
        <v>3230</v>
      </c>
      <c r="M1026" t="s">
        <v>3231</v>
      </c>
      <c r="N1026">
        <v>1.7027777770000001</v>
      </c>
      <c r="O1026">
        <v>0</v>
      </c>
      <c r="P1026">
        <v>3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1.5933425750544088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1.5933425750544088</v>
      </c>
    </row>
    <row r="1027" spans="1:31" x14ac:dyDescent="0.25">
      <c r="A1027">
        <v>2217207</v>
      </c>
      <c r="B1027">
        <v>1</v>
      </c>
      <c r="C1027" t="s">
        <v>80</v>
      </c>
      <c r="D1027" t="s">
        <v>83</v>
      </c>
      <c r="E1027" t="s">
        <v>156</v>
      </c>
      <c r="F1027" t="s">
        <v>3232</v>
      </c>
      <c r="G1027" t="s">
        <v>165</v>
      </c>
      <c r="H1027" t="s">
        <v>135</v>
      </c>
      <c r="I1027" t="s">
        <v>136</v>
      </c>
      <c r="J1027" t="s">
        <v>137</v>
      </c>
      <c r="K1027" t="s">
        <v>138</v>
      </c>
      <c r="L1027" t="s">
        <v>3233</v>
      </c>
      <c r="M1027" t="s">
        <v>3234</v>
      </c>
      <c r="N1027">
        <v>2.0669444440000002</v>
      </c>
      <c r="O1027">
        <v>0</v>
      </c>
      <c r="P1027">
        <v>2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0.90603515406244406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0.90603515406244406</v>
      </c>
    </row>
    <row r="1028" spans="1:31" x14ac:dyDescent="0.25">
      <c r="A1028">
        <v>2220453</v>
      </c>
      <c r="B1028">
        <v>1</v>
      </c>
      <c r="C1028" t="s">
        <v>80</v>
      </c>
      <c r="D1028" t="s">
        <v>83</v>
      </c>
      <c r="E1028" t="s">
        <v>156</v>
      </c>
      <c r="F1028" t="s">
        <v>3235</v>
      </c>
      <c r="G1028" t="s">
        <v>161</v>
      </c>
      <c r="H1028" t="s">
        <v>135</v>
      </c>
      <c r="I1028" t="s">
        <v>136</v>
      </c>
      <c r="J1028" t="s">
        <v>137</v>
      </c>
      <c r="K1028" t="s">
        <v>138</v>
      </c>
      <c r="L1028" t="s">
        <v>3236</v>
      </c>
      <c r="M1028" t="s">
        <v>3237</v>
      </c>
      <c r="N1028">
        <v>2.9788888880000002</v>
      </c>
      <c r="O1028">
        <v>0</v>
      </c>
      <c r="P1028">
        <v>7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7.5693517809959179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7.5693517809959179</v>
      </c>
    </row>
    <row r="1029" spans="1:31" x14ac:dyDescent="0.25">
      <c r="A1029">
        <v>2228276</v>
      </c>
      <c r="B1029">
        <v>1</v>
      </c>
      <c r="C1029" t="s">
        <v>80</v>
      </c>
      <c r="D1029" t="s">
        <v>82</v>
      </c>
      <c r="E1029" t="s">
        <v>151</v>
      </c>
      <c r="F1029" t="s">
        <v>3238</v>
      </c>
      <c r="G1029" t="s">
        <v>802</v>
      </c>
      <c r="H1029" t="s">
        <v>135</v>
      </c>
      <c r="I1029" t="s">
        <v>136</v>
      </c>
      <c r="J1029" t="s">
        <v>137</v>
      </c>
      <c r="K1029" t="s">
        <v>138</v>
      </c>
      <c r="L1029" t="s">
        <v>3239</v>
      </c>
      <c r="M1029" t="s">
        <v>3240</v>
      </c>
      <c r="N1029">
        <v>2.4308333329999998</v>
      </c>
      <c r="O1029">
        <v>0</v>
      </c>
      <c r="P1029">
        <v>1</v>
      </c>
      <c r="Q1029">
        <v>0</v>
      </c>
      <c r="R1029">
        <v>0</v>
      </c>
      <c r="S1029">
        <v>0</v>
      </c>
      <c r="T1029">
        <v>21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49.24139651893227</v>
      </c>
      <c r="AC1029">
        <v>0</v>
      </c>
      <c r="AD1029">
        <v>0</v>
      </c>
      <c r="AE1029">
        <v>49.24139651893227</v>
      </c>
    </row>
    <row r="1030" spans="1:31" x14ac:dyDescent="0.25">
      <c r="A1030">
        <v>2227094</v>
      </c>
      <c r="B1030">
        <v>1</v>
      </c>
      <c r="C1030" t="s">
        <v>80</v>
      </c>
      <c r="D1030" t="s">
        <v>105</v>
      </c>
      <c r="E1030" t="s">
        <v>141</v>
      </c>
      <c r="F1030" t="s">
        <v>3241</v>
      </c>
      <c r="G1030" t="s">
        <v>3242</v>
      </c>
      <c r="H1030" t="s">
        <v>144</v>
      </c>
      <c r="I1030" t="s">
        <v>136</v>
      </c>
      <c r="J1030" t="s">
        <v>137</v>
      </c>
      <c r="K1030" t="s">
        <v>138</v>
      </c>
      <c r="L1030" t="s">
        <v>3243</v>
      </c>
      <c r="M1030" t="s">
        <v>3244</v>
      </c>
      <c r="N1030">
        <v>2.1730555549999999</v>
      </c>
      <c r="O1030">
        <v>0</v>
      </c>
      <c r="P1030">
        <v>89</v>
      </c>
      <c r="Q1030">
        <v>0</v>
      </c>
      <c r="R1030">
        <v>0</v>
      </c>
      <c r="S1030">
        <v>0</v>
      </c>
      <c r="T1030">
        <v>10</v>
      </c>
      <c r="U1030">
        <v>0</v>
      </c>
      <c r="V1030">
        <v>0</v>
      </c>
      <c r="W1030">
        <v>0</v>
      </c>
      <c r="X1030">
        <v>46.948730286166665</v>
      </c>
      <c r="Y1030">
        <v>0</v>
      </c>
      <c r="Z1030">
        <v>0</v>
      </c>
      <c r="AA1030">
        <v>0</v>
      </c>
      <c r="AB1030">
        <v>3.025409840623885</v>
      </c>
      <c r="AC1030">
        <v>0</v>
      </c>
      <c r="AD1030">
        <v>0</v>
      </c>
      <c r="AE1030">
        <v>49.974140126790552</v>
      </c>
    </row>
    <row r="1031" spans="1:31" x14ac:dyDescent="0.25">
      <c r="A1031">
        <v>2218979</v>
      </c>
      <c r="B1031">
        <v>1</v>
      </c>
      <c r="C1031" t="s">
        <v>80</v>
      </c>
      <c r="D1031" t="s">
        <v>105</v>
      </c>
      <c r="E1031" t="s">
        <v>156</v>
      </c>
      <c r="F1031" t="s">
        <v>3245</v>
      </c>
      <c r="G1031" t="s">
        <v>161</v>
      </c>
      <c r="H1031" t="s">
        <v>135</v>
      </c>
      <c r="I1031" t="s">
        <v>136</v>
      </c>
      <c r="J1031" t="s">
        <v>137</v>
      </c>
      <c r="K1031" t="s">
        <v>138</v>
      </c>
      <c r="L1031" t="s">
        <v>3246</v>
      </c>
      <c r="M1031" t="s">
        <v>3247</v>
      </c>
      <c r="N1031">
        <v>1.733333333</v>
      </c>
      <c r="O1031">
        <v>0</v>
      </c>
      <c r="P1031">
        <v>1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0.71257578563360002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0.71257578563360002</v>
      </c>
    </row>
    <row r="1032" spans="1:31" x14ac:dyDescent="0.25">
      <c r="A1032">
        <v>2226012</v>
      </c>
      <c r="B1032">
        <v>1</v>
      </c>
      <c r="C1032" t="s">
        <v>80</v>
      </c>
      <c r="D1032" t="s">
        <v>99</v>
      </c>
      <c r="E1032" t="s">
        <v>141</v>
      </c>
      <c r="F1032" t="s">
        <v>3248</v>
      </c>
      <c r="G1032" t="s">
        <v>523</v>
      </c>
      <c r="H1032" t="s">
        <v>144</v>
      </c>
      <c r="I1032" t="s">
        <v>136</v>
      </c>
      <c r="J1032" t="s">
        <v>137</v>
      </c>
      <c r="K1032" t="s">
        <v>138</v>
      </c>
      <c r="L1032" t="s">
        <v>3249</v>
      </c>
      <c r="M1032" t="s">
        <v>3250</v>
      </c>
      <c r="N1032">
        <v>2.364166666</v>
      </c>
      <c r="O1032">
        <v>0</v>
      </c>
      <c r="P1032">
        <v>15</v>
      </c>
      <c r="Q1032">
        <v>0</v>
      </c>
      <c r="R1032">
        <v>0</v>
      </c>
      <c r="S1032">
        <v>0</v>
      </c>
      <c r="T1032">
        <v>1</v>
      </c>
      <c r="U1032">
        <v>0</v>
      </c>
      <c r="V1032">
        <v>0</v>
      </c>
      <c r="W1032">
        <v>0</v>
      </c>
      <c r="X1032">
        <v>3.0441152881052149</v>
      </c>
      <c r="Y1032">
        <v>0</v>
      </c>
      <c r="Z1032">
        <v>0</v>
      </c>
      <c r="AA1032">
        <v>0</v>
      </c>
      <c r="AB1032">
        <v>2.857947388766361E-2</v>
      </c>
      <c r="AC1032">
        <v>0</v>
      </c>
      <c r="AD1032">
        <v>0</v>
      </c>
      <c r="AE1032">
        <v>3.0726947619928784</v>
      </c>
    </row>
    <row r="1033" spans="1:31" x14ac:dyDescent="0.25">
      <c r="A1033">
        <v>2217897</v>
      </c>
      <c r="B1033">
        <v>1</v>
      </c>
      <c r="C1033" t="s">
        <v>81</v>
      </c>
      <c r="D1033" t="s">
        <v>123</v>
      </c>
      <c r="E1033" t="s">
        <v>147</v>
      </c>
      <c r="F1033" t="s">
        <v>843</v>
      </c>
      <c r="G1033" t="s">
        <v>143</v>
      </c>
      <c r="H1033" t="s">
        <v>144</v>
      </c>
      <c r="I1033" t="s">
        <v>136</v>
      </c>
      <c r="J1033" t="s">
        <v>137</v>
      </c>
      <c r="K1033" t="s">
        <v>138</v>
      </c>
      <c r="L1033" t="s">
        <v>3251</v>
      </c>
      <c r="M1033" t="s">
        <v>3252</v>
      </c>
      <c r="N1033">
        <v>2.4136111109999998</v>
      </c>
      <c r="O1033">
        <v>4</v>
      </c>
      <c r="P1033">
        <v>6</v>
      </c>
      <c r="Q1033">
        <v>76</v>
      </c>
      <c r="R1033">
        <v>70</v>
      </c>
      <c r="S1033">
        <v>13</v>
      </c>
      <c r="T1033">
        <v>9</v>
      </c>
      <c r="U1033">
        <v>0</v>
      </c>
      <c r="V1033">
        <v>0</v>
      </c>
      <c r="W1033">
        <v>2.8094050532553752</v>
      </c>
      <c r="X1033">
        <v>3.5050307142078263</v>
      </c>
      <c r="Y1033">
        <v>88.783354302321456</v>
      </c>
      <c r="Z1033">
        <v>107.39371643217284</v>
      </c>
      <c r="AA1033">
        <v>64.321164282322201</v>
      </c>
      <c r="AB1033">
        <v>31.456481535373356</v>
      </c>
      <c r="AC1033">
        <v>0</v>
      </c>
      <c r="AD1033">
        <v>0</v>
      </c>
      <c r="AE1033">
        <v>298.26915231965307</v>
      </c>
    </row>
    <row r="1034" spans="1:31" x14ac:dyDescent="0.25">
      <c r="A1034">
        <v>2215733</v>
      </c>
      <c r="B1034">
        <v>1</v>
      </c>
      <c r="C1034" t="s">
        <v>81</v>
      </c>
      <c r="D1034" t="s">
        <v>128</v>
      </c>
      <c r="E1034" t="s">
        <v>198</v>
      </c>
      <c r="F1034" t="s">
        <v>3033</v>
      </c>
      <c r="G1034" t="s">
        <v>143</v>
      </c>
      <c r="H1034" t="s">
        <v>144</v>
      </c>
      <c r="I1034" t="s">
        <v>136</v>
      </c>
      <c r="J1034" t="s">
        <v>137</v>
      </c>
      <c r="K1034" t="s">
        <v>138</v>
      </c>
      <c r="L1034" t="s">
        <v>3253</v>
      </c>
      <c r="M1034" t="s">
        <v>3254</v>
      </c>
      <c r="N1034">
        <v>1.3941666660000001</v>
      </c>
      <c r="O1034">
        <v>7</v>
      </c>
      <c r="P1034">
        <v>1312</v>
      </c>
      <c r="Q1034">
        <v>23</v>
      </c>
      <c r="R1034">
        <v>18</v>
      </c>
      <c r="S1034">
        <v>23</v>
      </c>
      <c r="T1034">
        <v>118</v>
      </c>
      <c r="U1034">
        <v>1</v>
      </c>
      <c r="V1034">
        <v>0</v>
      </c>
      <c r="W1034">
        <v>2.9070901534424829</v>
      </c>
      <c r="X1034">
        <v>211.65965073649676</v>
      </c>
      <c r="Y1034">
        <v>108.48317746362886</v>
      </c>
      <c r="Z1034">
        <v>4.5243392593933995</v>
      </c>
      <c r="AA1034">
        <v>96.118604071593339</v>
      </c>
      <c r="AB1034">
        <v>46.209174399767747</v>
      </c>
      <c r="AC1034">
        <v>32.48986785814634</v>
      </c>
      <c r="AD1034">
        <v>0</v>
      </c>
      <c r="AE1034">
        <v>502.3919039424689</v>
      </c>
    </row>
    <row r="1035" spans="1:31" x14ac:dyDescent="0.25">
      <c r="A1035">
        <v>2227323</v>
      </c>
      <c r="B1035">
        <v>1</v>
      </c>
      <c r="C1035" t="s">
        <v>80</v>
      </c>
      <c r="D1035" t="s">
        <v>90</v>
      </c>
      <c r="E1035" t="s">
        <v>251</v>
      </c>
      <c r="F1035" t="s">
        <v>3255</v>
      </c>
      <c r="G1035" t="s">
        <v>143</v>
      </c>
      <c r="H1035" t="s">
        <v>144</v>
      </c>
      <c r="I1035" t="s">
        <v>136</v>
      </c>
      <c r="J1035" t="s">
        <v>137</v>
      </c>
      <c r="K1035" t="s">
        <v>138</v>
      </c>
      <c r="L1035" t="s">
        <v>3256</v>
      </c>
      <c r="M1035" t="s">
        <v>3257</v>
      </c>
      <c r="N1035">
        <v>0.94555555499999999</v>
      </c>
      <c r="O1035">
        <v>0</v>
      </c>
      <c r="P1035">
        <v>9481</v>
      </c>
      <c r="Q1035">
        <v>0</v>
      </c>
      <c r="R1035">
        <v>0</v>
      </c>
      <c r="S1035">
        <v>4</v>
      </c>
      <c r="T1035">
        <v>982</v>
      </c>
      <c r="U1035">
        <v>0</v>
      </c>
      <c r="V1035">
        <v>0</v>
      </c>
      <c r="W1035">
        <v>0</v>
      </c>
      <c r="X1035">
        <v>3041.837274896197</v>
      </c>
      <c r="Y1035">
        <v>0</v>
      </c>
      <c r="Z1035">
        <v>0</v>
      </c>
      <c r="AA1035">
        <v>5.9969890975543985</v>
      </c>
      <c r="AB1035">
        <v>1219.0998404463053</v>
      </c>
      <c r="AC1035">
        <v>0</v>
      </c>
      <c r="AD1035">
        <v>0</v>
      </c>
      <c r="AE1035">
        <v>4266.9341044400571</v>
      </c>
    </row>
    <row r="1036" spans="1:31" x14ac:dyDescent="0.25">
      <c r="A1036">
        <v>2224738</v>
      </c>
      <c r="B1036">
        <v>1</v>
      </c>
      <c r="C1036" t="s">
        <v>81</v>
      </c>
      <c r="D1036" t="s">
        <v>122</v>
      </c>
      <c r="E1036" t="s">
        <v>151</v>
      </c>
      <c r="F1036" t="s">
        <v>3258</v>
      </c>
      <c r="G1036" t="s">
        <v>213</v>
      </c>
      <c r="H1036" t="s">
        <v>135</v>
      </c>
      <c r="I1036" t="s">
        <v>136</v>
      </c>
      <c r="J1036" t="s">
        <v>137</v>
      </c>
      <c r="K1036" t="s">
        <v>138</v>
      </c>
      <c r="L1036" t="s">
        <v>3259</v>
      </c>
      <c r="M1036" t="s">
        <v>3260</v>
      </c>
      <c r="N1036">
        <v>7.0613888879999998</v>
      </c>
      <c r="O1036">
        <v>0</v>
      </c>
      <c r="P1036">
        <v>21</v>
      </c>
      <c r="Q1036">
        <v>0</v>
      </c>
      <c r="R1036">
        <v>0</v>
      </c>
      <c r="S1036">
        <v>0</v>
      </c>
      <c r="T1036">
        <v>9</v>
      </c>
      <c r="U1036">
        <v>0</v>
      </c>
      <c r="V1036">
        <v>0</v>
      </c>
      <c r="W1036">
        <v>0</v>
      </c>
      <c r="X1036">
        <v>19.997574941909985</v>
      </c>
      <c r="Y1036">
        <v>0</v>
      </c>
      <c r="Z1036">
        <v>0</v>
      </c>
      <c r="AA1036">
        <v>0</v>
      </c>
      <c r="AB1036">
        <v>8.3136165482321989</v>
      </c>
      <c r="AC1036">
        <v>0</v>
      </c>
      <c r="AD1036">
        <v>0</v>
      </c>
      <c r="AE1036">
        <v>28.311191490142186</v>
      </c>
    </row>
    <row r="1037" spans="1:31" x14ac:dyDescent="0.25">
      <c r="A1037">
        <v>2220493</v>
      </c>
      <c r="B1037">
        <v>1</v>
      </c>
      <c r="C1037" t="s">
        <v>80</v>
      </c>
      <c r="D1037" t="s">
        <v>110</v>
      </c>
      <c r="E1037" t="s">
        <v>151</v>
      </c>
      <c r="F1037" t="s">
        <v>3261</v>
      </c>
      <c r="G1037" t="s">
        <v>153</v>
      </c>
      <c r="H1037" t="s">
        <v>135</v>
      </c>
      <c r="I1037" t="s">
        <v>136</v>
      </c>
      <c r="J1037" t="s">
        <v>137</v>
      </c>
      <c r="K1037" t="s">
        <v>138</v>
      </c>
      <c r="L1037" t="s">
        <v>3262</v>
      </c>
      <c r="M1037" t="s">
        <v>3263</v>
      </c>
      <c r="N1037">
        <v>1.568888888</v>
      </c>
      <c r="O1037">
        <v>0</v>
      </c>
      <c r="P1037">
        <v>103</v>
      </c>
      <c r="Q1037">
        <v>0</v>
      </c>
      <c r="R1037">
        <v>0</v>
      </c>
      <c r="S1037">
        <v>0</v>
      </c>
      <c r="T1037">
        <v>9</v>
      </c>
      <c r="U1037">
        <v>0</v>
      </c>
      <c r="V1037">
        <v>0</v>
      </c>
      <c r="W1037">
        <v>0</v>
      </c>
      <c r="X1037">
        <v>66.769528304902366</v>
      </c>
      <c r="Y1037">
        <v>0</v>
      </c>
      <c r="Z1037">
        <v>0</v>
      </c>
      <c r="AA1037">
        <v>0</v>
      </c>
      <c r="AB1037">
        <v>8.5774141236385191</v>
      </c>
      <c r="AC1037">
        <v>0</v>
      </c>
      <c r="AD1037">
        <v>0</v>
      </c>
      <c r="AE1037">
        <v>75.346942428540885</v>
      </c>
    </row>
    <row r="1038" spans="1:31" x14ac:dyDescent="0.25">
      <c r="A1038">
        <v>2223410</v>
      </c>
      <c r="B1038">
        <v>1</v>
      </c>
      <c r="C1038" t="s">
        <v>81</v>
      </c>
      <c r="D1038" t="s">
        <v>128</v>
      </c>
      <c r="E1038" t="s">
        <v>156</v>
      </c>
      <c r="F1038" t="s">
        <v>3264</v>
      </c>
      <c r="G1038" t="s">
        <v>165</v>
      </c>
      <c r="H1038" t="s">
        <v>135</v>
      </c>
      <c r="I1038" t="s">
        <v>136</v>
      </c>
      <c r="J1038" t="s">
        <v>137</v>
      </c>
      <c r="K1038" t="s">
        <v>138</v>
      </c>
      <c r="L1038" t="s">
        <v>3265</v>
      </c>
      <c r="M1038" t="s">
        <v>3266</v>
      </c>
      <c r="N1038">
        <v>1.167777777</v>
      </c>
      <c r="O1038">
        <v>0</v>
      </c>
      <c r="P1038">
        <v>1</v>
      </c>
      <c r="Q1038">
        <v>0</v>
      </c>
      <c r="R1038">
        <v>0</v>
      </c>
      <c r="S1038">
        <v>0</v>
      </c>
      <c r="T1038">
        <v>9</v>
      </c>
      <c r="U1038">
        <v>0</v>
      </c>
      <c r="V1038">
        <v>2</v>
      </c>
      <c r="W1038">
        <v>0</v>
      </c>
      <c r="X1038">
        <v>0.97980214708490665</v>
      </c>
      <c r="Y1038">
        <v>0</v>
      </c>
      <c r="Z1038">
        <v>0</v>
      </c>
      <c r="AA1038">
        <v>0</v>
      </c>
      <c r="AB1038">
        <v>7.2573750706118894</v>
      </c>
      <c r="AC1038">
        <v>0</v>
      </c>
      <c r="AD1038">
        <v>22.886330193272002</v>
      </c>
      <c r="AE1038">
        <v>31.123507410968799</v>
      </c>
    </row>
    <row r="1039" spans="1:31" x14ac:dyDescent="0.25">
      <c r="A1039">
        <v>2217267</v>
      </c>
      <c r="B1039">
        <v>1</v>
      </c>
      <c r="C1039" t="s">
        <v>80</v>
      </c>
      <c r="D1039" t="s">
        <v>100</v>
      </c>
      <c r="E1039" t="s">
        <v>156</v>
      </c>
      <c r="F1039" t="s">
        <v>3267</v>
      </c>
      <c r="G1039" t="s">
        <v>172</v>
      </c>
      <c r="H1039" t="s">
        <v>135</v>
      </c>
      <c r="I1039" t="s">
        <v>136</v>
      </c>
      <c r="J1039" t="s">
        <v>137</v>
      </c>
      <c r="K1039" t="s">
        <v>138</v>
      </c>
      <c r="L1039" t="s">
        <v>3268</v>
      </c>
      <c r="M1039" t="s">
        <v>3269</v>
      </c>
      <c r="N1039">
        <v>1.9780555550000001</v>
      </c>
      <c r="O1039">
        <v>0</v>
      </c>
      <c r="P1039">
        <v>2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1.1982788916447933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1.1982788916447933</v>
      </c>
    </row>
    <row r="1040" spans="1:31" x14ac:dyDescent="0.25">
      <c r="A1040">
        <v>2227632</v>
      </c>
      <c r="B1040">
        <v>1</v>
      </c>
      <c r="C1040" t="s">
        <v>80</v>
      </c>
      <c r="D1040" t="s">
        <v>96</v>
      </c>
      <c r="E1040" t="s">
        <v>151</v>
      </c>
      <c r="F1040" t="s">
        <v>3270</v>
      </c>
      <c r="G1040" t="s">
        <v>213</v>
      </c>
      <c r="H1040" t="s">
        <v>135</v>
      </c>
      <c r="I1040" t="s">
        <v>136</v>
      </c>
      <c r="J1040" t="s">
        <v>137</v>
      </c>
      <c r="K1040" t="s">
        <v>138</v>
      </c>
      <c r="L1040" t="s">
        <v>3271</v>
      </c>
      <c r="M1040" t="s">
        <v>3272</v>
      </c>
      <c r="N1040">
        <v>0.71888888799999995</v>
      </c>
      <c r="O1040">
        <v>0</v>
      </c>
      <c r="P1040">
        <v>33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11.913625664577443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11.913625664577443</v>
      </c>
    </row>
    <row r="1041" spans="1:31" x14ac:dyDescent="0.25">
      <c r="A1041">
        <v>2223433</v>
      </c>
      <c r="B1041">
        <v>1</v>
      </c>
      <c r="C1041" t="s">
        <v>80</v>
      </c>
      <c r="D1041" t="s">
        <v>83</v>
      </c>
      <c r="E1041" t="s">
        <v>141</v>
      </c>
      <c r="F1041" t="s">
        <v>3273</v>
      </c>
      <c r="G1041" t="s">
        <v>143</v>
      </c>
      <c r="H1041" t="s">
        <v>144</v>
      </c>
      <c r="I1041" t="s">
        <v>136</v>
      </c>
      <c r="J1041" t="s">
        <v>137</v>
      </c>
      <c r="K1041" t="s">
        <v>138</v>
      </c>
      <c r="L1041" t="s">
        <v>3274</v>
      </c>
      <c r="M1041" t="s">
        <v>3275</v>
      </c>
      <c r="N1041">
        <v>1.0069444439999999</v>
      </c>
      <c r="O1041">
        <v>0</v>
      </c>
      <c r="P1041">
        <v>132</v>
      </c>
      <c r="Q1041">
        <v>0</v>
      </c>
      <c r="R1041">
        <v>1</v>
      </c>
      <c r="S1041">
        <v>36</v>
      </c>
      <c r="T1041">
        <v>17</v>
      </c>
      <c r="U1041">
        <v>17</v>
      </c>
      <c r="V1041">
        <v>3</v>
      </c>
      <c r="W1041">
        <v>0</v>
      </c>
      <c r="X1041">
        <v>55.845914658088383</v>
      </c>
      <c r="Y1041">
        <v>0</v>
      </c>
      <c r="Z1041">
        <v>0.48502302812338749</v>
      </c>
      <c r="AA1041">
        <v>636.98826068304948</v>
      </c>
      <c r="AB1041">
        <v>18.138737075421339</v>
      </c>
      <c r="AC1041">
        <v>646.31957250224877</v>
      </c>
      <c r="AD1041">
        <v>136.45856614132018</v>
      </c>
      <c r="AE1041">
        <v>1494.2360740882516</v>
      </c>
    </row>
    <row r="1042" spans="1:31" x14ac:dyDescent="0.25">
      <c r="A1042">
        <v>2218787</v>
      </c>
      <c r="B1042">
        <v>1</v>
      </c>
      <c r="C1042" t="s">
        <v>80</v>
      </c>
      <c r="D1042" t="s">
        <v>96</v>
      </c>
      <c r="E1042" t="s">
        <v>198</v>
      </c>
      <c r="F1042" t="s">
        <v>3276</v>
      </c>
      <c r="G1042" t="s">
        <v>694</v>
      </c>
      <c r="H1042" t="s">
        <v>144</v>
      </c>
      <c r="I1042" t="s">
        <v>136</v>
      </c>
      <c r="J1042" t="s">
        <v>137</v>
      </c>
      <c r="K1042" t="s">
        <v>138</v>
      </c>
      <c r="L1042" t="s">
        <v>3277</v>
      </c>
      <c r="M1042" t="s">
        <v>3278</v>
      </c>
      <c r="N1042">
        <v>0.83555555500000001</v>
      </c>
      <c r="O1042">
        <v>0</v>
      </c>
      <c r="P1042">
        <v>464</v>
      </c>
      <c r="Q1042">
        <v>4</v>
      </c>
      <c r="R1042">
        <v>0</v>
      </c>
      <c r="S1042">
        <v>0</v>
      </c>
      <c r="T1042">
        <v>12</v>
      </c>
      <c r="U1042">
        <v>0</v>
      </c>
      <c r="V1042">
        <v>0</v>
      </c>
      <c r="W1042">
        <v>0</v>
      </c>
      <c r="X1042">
        <v>100.56649123317024</v>
      </c>
      <c r="Y1042">
        <v>559.70825601599859</v>
      </c>
      <c r="Z1042">
        <v>0</v>
      </c>
      <c r="AA1042">
        <v>0</v>
      </c>
      <c r="AB1042">
        <v>38.275421577395505</v>
      </c>
      <c r="AC1042">
        <v>0</v>
      </c>
      <c r="AD1042">
        <v>0</v>
      </c>
      <c r="AE1042">
        <v>698.55016882656435</v>
      </c>
    </row>
    <row r="1043" spans="1:31" x14ac:dyDescent="0.25">
      <c r="A1043">
        <v>2213377</v>
      </c>
      <c r="B1043">
        <v>1</v>
      </c>
      <c r="C1043" t="s">
        <v>80</v>
      </c>
      <c r="D1043" t="s">
        <v>83</v>
      </c>
      <c r="E1043" t="s">
        <v>156</v>
      </c>
      <c r="F1043" t="s">
        <v>3279</v>
      </c>
      <c r="G1043" t="s">
        <v>172</v>
      </c>
      <c r="H1043" t="s">
        <v>135</v>
      </c>
      <c r="I1043" t="s">
        <v>136</v>
      </c>
      <c r="J1043" t="s">
        <v>137</v>
      </c>
      <c r="K1043" t="s">
        <v>138</v>
      </c>
      <c r="L1043" t="s">
        <v>3280</v>
      </c>
      <c r="M1043" t="s">
        <v>3281</v>
      </c>
      <c r="N1043">
        <v>1.135</v>
      </c>
      <c r="O1043">
        <v>0</v>
      </c>
      <c r="P1043">
        <v>13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5.5484639231193746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5.5484639231193746</v>
      </c>
    </row>
    <row r="1044" spans="1:31" x14ac:dyDescent="0.25">
      <c r="A1044">
        <v>2221704</v>
      </c>
      <c r="B1044">
        <v>1</v>
      </c>
      <c r="C1044" t="s">
        <v>80</v>
      </c>
      <c r="D1044" t="s">
        <v>82</v>
      </c>
      <c r="E1044" t="s">
        <v>151</v>
      </c>
      <c r="F1044" t="s">
        <v>3215</v>
      </c>
      <c r="G1044" t="s">
        <v>213</v>
      </c>
      <c r="H1044" t="s">
        <v>135</v>
      </c>
      <c r="I1044" t="s">
        <v>136</v>
      </c>
      <c r="J1044" t="s">
        <v>137</v>
      </c>
      <c r="K1044" t="s">
        <v>138</v>
      </c>
      <c r="L1044" t="s">
        <v>3282</v>
      </c>
      <c r="M1044" t="s">
        <v>3283</v>
      </c>
      <c r="N1044">
        <v>1.5069444439999999</v>
      </c>
      <c r="O1044">
        <v>0</v>
      </c>
      <c r="P1044">
        <v>64</v>
      </c>
      <c r="Q1044">
        <v>0</v>
      </c>
      <c r="R1044">
        <v>0</v>
      </c>
      <c r="S1044">
        <v>0</v>
      </c>
      <c r="T1044">
        <v>4</v>
      </c>
      <c r="U1044">
        <v>0</v>
      </c>
      <c r="V1044">
        <v>0</v>
      </c>
      <c r="W1044">
        <v>0</v>
      </c>
      <c r="X1044">
        <v>62.548113996130255</v>
      </c>
      <c r="Y1044">
        <v>0</v>
      </c>
      <c r="Z1044">
        <v>0</v>
      </c>
      <c r="AA1044">
        <v>0</v>
      </c>
      <c r="AB1044">
        <v>22.020560807072556</v>
      </c>
      <c r="AC1044">
        <v>0</v>
      </c>
      <c r="AD1044">
        <v>0</v>
      </c>
      <c r="AE1044">
        <v>84.568674803202811</v>
      </c>
    </row>
    <row r="1045" spans="1:31" x14ac:dyDescent="0.25">
      <c r="A1045">
        <v>2217290</v>
      </c>
      <c r="B1045">
        <v>1</v>
      </c>
      <c r="C1045" t="s">
        <v>80</v>
      </c>
      <c r="D1045" t="s">
        <v>93</v>
      </c>
      <c r="E1045" t="s">
        <v>132</v>
      </c>
      <c r="F1045" t="s">
        <v>3284</v>
      </c>
      <c r="G1045" t="s">
        <v>134</v>
      </c>
      <c r="H1045" t="s">
        <v>135</v>
      </c>
      <c r="I1045" t="s">
        <v>136</v>
      </c>
      <c r="J1045" t="s">
        <v>137</v>
      </c>
      <c r="K1045" t="s">
        <v>138</v>
      </c>
      <c r="L1045" t="s">
        <v>3285</v>
      </c>
      <c r="M1045" t="s">
        <v>3286</v>
      </c>
      <c r="N1045">
        <v>1.3152777769999999</v>
      </c>
      <c r="O1045">
        <v>0</v>
      </c>
      <c r="P1045">
        <v>5</v>
      </c>
      <c r="Q1045">
        <v>0</v>
      </c>
      <c r="R1045">
        <v>24</v>
      </c>
      <c r="S1045">
        <v>0</v>
      </c>
      <c r="T1045">
        <v>6</v>
      </c>
      <c r="U1045">
        <v>0</v>
      </c>
      <c r="V1045">
        <v>0</v>
      </c>
      <c r="W1045">
        <v>0</v>
      </c>
      <c r="X1045">
        <v>1.2987956398271876</v>
      </c>
      <c r="Y1045">
        <v>0</v>
      </c>
      <c r="Z1045">
        <v>16.679316477039009</v>
      </c>
      <c r="AA1045">
        <v>0</v>
      </c>
      <c r="AB1045">
        <v>3.2850917670521129</v>
      </c>
      <c r="AC1045">
        <v>0</v>
      </c>
      <c r="AD1045">
        <v>0</v>
      </c>
      <c r="AE1045">
        <v>21.263203883918308</v>
      </c>
    </row>
    <row r="1046" spans="1:31" x14ac:dyDescent="0.25">
      <c r="A1046">
        <v>2217459</v>
      </c>
      <c r="B1046">
        <v>1</v>
      </c>
      <c r="C1046" t="s">
        <v>80</v>
      </c>
      <c r="D1046" t="s">
        <v>102</v>
      </c>
      <c r="E1046" t="s">
        <v>151</v>
      </c>
      <c r="F1046" t="s">
        <v>3287</v>
      </c>
      <c r="G1046" t="s">
        <v>213</v>
      </c>
      <c r="H1046" t="s">
        <v>135</v>
      </c>
      <c r="I1046" t="s">
        <v>136</v>
      </c>
      <c r="J1046" t="s">
        <v>137</v>
      </c>
      <c r="K1046" t="s">
        <v>138</v>
      </c>
      <c r="L1046" t="s">
        <v>3288</v>
      </c>
      <c r="M1046" t="s">
        <v>3289</v>
      </c>
      <c r="N1046">
        <v>0.632222222</v>
      </c>
      <c r="O1046">
        <v>0</v>
      </c>
      <c r="P1046">
        <v>70</v>
      </c>
      <c r="Q1046">
        <v>0</v>
      </c>
      <c r="R1046">
        <v>0</v>
      </c>
      <c r="S1046">
        <v>0</v>
      </c>
      <c r="T1046">
        <v>5</v>
      </c>
      <c r="U1046">
        <v>0</v>
      </c>
      <c r="V1046">
        <v>0</v>
      </c>
      <c r="W1046">
        <v>0</v>
      </c>
      <c r="X1046">
        <v>9.9574265233102945</v>
      </c>
      <c r="Y1046">
        <v>0</v>
      </c>
      <c r="Z1046">
        <v>0</v>
      </c>
      <c r="AA1046">
        <v>0</v>
      </c>
      <c r="AB1046">
        <v>0.50265196597903583</v>
      </c>
      <c r="AC1046">
        <v>0</v>
      </c>
      <c r="AD1046">
        <v>0</v>
      </c>
      <c r="AE1046">
        <v>10.46007848928933</v>
      </c>
    </row>
    <row r="1047" spans="1:31" x14ac:dyDescent="0.25">
      <c r="A1047">
        <v>2213045</v>
      </c>
      <c r="B1047">
        <v>1</v>
      </c>
      <c r="C1047" t="s">
        <v>80</v>
      </c>
      <c r="D1047" t="s">
        <v>82</v>
      </c>
      <c r="E1047" t="s">
        <v>151</v>
      </c>
      <c r="F1047" t="s">
        <v>3290</v>
      </c>
      <c r="G1047" t="s">
        <v>213</v>
      </c>
      <c r="H1047" t="s">
        <v>135</v>
      </c>
      <c r="I1047" t="s">
        <v>136</v>
      </c>
      <c r="J1047" t="s">
        <v>137</v>
      </c>
      <c r="K1047" t="s">
        <v>138</v>
      </c>
      <c r="L1047" t="s">
        <v>3291</v>
      </c>
      <c r="M1047" t="s">
        <v>3292</v>
      </c>
      <c r="N1047">
        <v>1.481944444</v>
      </c>
      <c r="O1047">
        <v>0</v>
      </c>
      <c r="P1047">
        <v>342</v>
      </c>
      <c r="Q1047">
        <v>0</v>
      </c>
      <c r="R1047">
        <v>0</v>
      </c>
      <c r="S1047">
        <v>0</v>
      </c>
      <c r="T1047">
        <v>9</v>
      </c>
      <c r="U1047">
        <v>0</v>
      </c>
      <c r="V1047">
        <v>0</v>
      </c>
      <c r="W1047">
        <v>0</v>
      </c>
      <c r="X1047">
        <v>154.14981430055283</v>
      </c>
      <c r="Y1047">
        <v>0</v>
      </c>
      <c r="Z1047">
        <v>0</v>
      </c>
      <c r="AA1047">
        <v>0</v>
      </c>
      <c r="AB1047">
        <v>4.3736068282797937</v>
      </c>
      <c r="AC1047">
        <v>0</v>
      </c>
      <c r="AD1047">
        <v>0</v>
      </c>
      <c r="AE1047">
        <v>158.52342112883264</v>
      </c>
    </row>
    <row r="1048" spans="1:31" x14ac:dyDescent="0.25">
      <c r="A1048">
        <v>2227346</v>
      </c>
      <c r="B1048">
        <v>1</v>
      </c>
      <c r="C1048" t="s">
        <v>80</v>
      </c>
      <c r="D1048" t="s">
        <v>103</v>
      </c>
      <c r="E1048" t="s">
        <v>156</v>
      </c>
      <c r="F1048" t="s">
        <v>3293</v>
      </c>
      <c r="G1048" t="s">
        <v>280</v>
      </c>
      <c r="H1048" t="s">
        <v>135</v>
      </c>
      <c r="I1048" t="s">
        <v>136</v>
      </c>
      <c r="J1048" t="s">
        <v>137</v>
      </c>
      <c r="K1048" t="s">
        <v>138</v>
      </c>
      <c r="L1048" t="s">
        <v>3294</v>
      </c>
      <c r="M1048" t="s">
        <v>3295</v>
      </c>
      <c r="N1048">
        <v>5.1666666660000002</v>
      </c>
      <c r="O1048">
        <v>0</v>
      </c>
      <c r="P1048">
        <v>4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5.1536148740977952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5.1536148740977952</v>
      </c>
    </row>
    <row r="1049" spans="1:31" x14ac:dyDescent="0.25">
      <c r="A1049">
        <v>2217313</v>
      </c>
      <c r="B1049">
        <v>1</v>
      </c>
      <c r="C1049" t="s">
        <v>80</v>
      </c>
      <c r="D1049" t="s">
        <v>90</v>
      </c>
      <c r="E1049" t="s">
        <v>132</v>
      </c>
      <c r="F1049" t="s">
        <v>3296</v>
      </c>
      <c r="G1049" t="s">
        <v>238</v>
      </c>
      <c r="H1049" t="s">
        <v>135</v>
      </c>
      <c r="I1049" t="s">
        <v>136</v>
      </c>
      <c r="J1049" t="s">
        <v>137</v>
      </c>
      <c r="K1049" t="s">
        <v>138</v>
      </c>
      <c r="L1049" t="s">
        <v>3297</v>
      </c>
      <c r="M1049" t="s">
        <v>3298</v>
      </c>
      <c r="N1049">
        <v>1.250277777</v>
      </c>
      <c r="O1049">
        <v>0</v>
      </c>
      <c r="P1049">
        <v>948</v>
      </c>
      <c r="Q1049">
        <v>0</v>
      </c>
      <c r="R1049">
        <v>0</v>
      </c>
      <c r="S1049">
        <v>0</v>
      </c>
      <c r="T1049">
        <v>100</v>
      </c>
      <c r="U1049">
        <v>0</v>
      </c>
      <c r="V1049">
        <v>0</v>
      </c>
      <c r="W1049">
        <v>0</v>
      </c>
      <c r="X1049">
        <v>278.31898364911825</v>
      </c>
      <c r="Y1049">
        <v>0</v>
      </c>
      <c r="Z1049">
        <v>0</v>
      </c>
      <c r="AA1049">
        <v>0</v>
      </c>
      <c r="AB1049">
        <v>57.652834189174392</v>
      </c>
      <c r="AC1049">
        <v>0</v>
      </c>
      <c r="AD1049">
        <v>0</v>
      </c>
      <c r="AE1049">
        <v>335.97181783829262</v>
      </c>
    </row>
    <row r="1050" spans="1:31" x14ac:dyDescent="0.25">
      <c r="A1050">
        <v>2217436</v>
      </c>
      <c r="B1050">
        <v>1</v>
      </c>
      <c r="C1050" t="s">
        <v>80</v>
      </c>
      <c r="D1050" t="s">
        <v>100</v>
      </c>
      <c r="E1050" t="s">
        <v>147</v>
      </c>
      <c r="F1050" t="s">
        <v>3299</v>
      </c>
      <c r="G1050" t="s">
        <v>200</v>
      </c>
      <c r="H1050" t="s">
        <v>144</v>
      </c>
      <c r="I1050" t="s">
        <v>451</v>
      </c>
      <c r="J1050" t="s">
        <v>137</v>
      </c>
      <c r="K1050" t="s">
        <v>138</v>
      </c>
      <c r="L1050" t="s">
        <v>3300</v>
      </c>
      <c r="M1050" t="s">
        <v>3301</v>
      </c>
      <c r="N1050">
        <v>4.1666665999999998E-2</v>
      </c>
      <c r="O1050">
        <v>3</v>
      </c>
      <c r="P1050">
        <v>368</v>
      </c>
      <c r="Q1050">
        <v>4</v>
      </c>
      <c r="R1050">
        <v>66</v>
      </c>
      <c r="S1050">
        <v>16</v>
      </c>
      <c r="T1050">
        <v>103</v>
      </c>
      <c r="U1050">
        <v>4</v>
      </c>
      <c r="V1050">
        <v>1</v>
      </c>
      <c r="W1050">
        <v>5.6607415992166663E-2</v>
      </c>
      <c r="X1050">
        <v>6.1077184345371629</v>
      </c>
      <c r="Y1050">
        <v>0.12583497421408332</v>
      </c>
      <c r="Z1050">
        <v>1.8610516652864577</v>
      </c>
      <c r="AA1050">
        <v>4.1745570256946252</v>
      </c>
      <c r="AB1050">
        <v>4.6582061379633339</v>
      </c>
      <c r="AC1050">
        <v>17.687643029569873</v>
      </c>
      <c r="AD1050">
        <v>7.9334344832549997</v>
      </c>
      <c r="AE1050">
        <v>42.605053166512704</v>
      </c>
    </row>
    <row r="1051" spans="1:31" x14ac:dyDescent="0.25">
      <c r="A1051">
        <v>2217768</v>
      </c>
      <c r="B1051">
        <v>1</v>
      </c>
      <c r="C1051" t="s">
        <v>80</v>
      </c>
      <c r="D1051" t="s">
        <v>96</v>
      </c>
      <c r="E1051" t="s">
        <v>156</v>
      </c>
      <c r="F1051" t="s">
        <v>3302</v>
      </c>
      <c r="G1051" t="s">
        <v>165</v>
      </c>
      <c r="H1051" t="s">
        <v>135</v>
      </c>
      <c r="I1051" t="s">
        <v>136</v>
      </c>
      <c r="J1051" t="s">
        <v>137</v>
      </c>
      <c r="K1051" t="s">
        <v>138</v>
      </c>
      <c r="L1051" t="s">
        <v>3303</v>
      </c>
      <c r="M1051" t="s">
        <v>3304</v>
      </c>
      <c r="N1051">
        <v>1.995833333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13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23.964785814696992</v>
      </c>
      <c r="AC1051">
        <v>0</v>
      </c>
      <c r="AD1051">
        <v>0</v>
      </c>
      <c r="AE1051">
        <v>23.964785814696992</v>
      </c>
    </row>
    <row r="1052" spans="1:31" x14ac:dyDescent="0.25">
      <c r="A1052">
        <v>2223387</v>
      </c>
      <c r="B1052">
        <v>1</v>
      </c>
      <c r="C1052" t="s">
        <v>80</v>
      </c>
      <c r="D1052" t="s">
        <v>84</v>
      </c>
      <c r="E1052" t="s">
        <v>132</v>
      </c>
      <c r="F1052" t="s">
        <v>3305</v>
      </c>
      <c r="G1052" t="s">
        <v>134</v>
      </c>
      <c r="H1052" t="s">
        <v>135</v>
      </c>
      <c r="I1052" t="s">
        <v>136</v>
      </c>
      <c r="J1052" t="s">
        <v>137</v>
      </c>
      <c r="K1052" t="s">
        <v>138</v>
      </c>
      <c r="L1052" t="s">
        <v>3306</v>
      </c>
      <c r="M1052" t="s">
        <v>3307</v>
      </c>
      <c r="N1052">
        <v>0.520277777</v>
      </c>
      <c r="O1052">
        <v>0</v>
      </c>
      <c r="P1052">
        <v>804</v>
      </c>
      <c r="Q1052">
        <v>0</v>
      </c>
      <c r="R1052">
        <v>0</v>
      </c>
      <c r="S1052">
        <v>0</v>
      </c>
      <c r="T1052">
        <v>36</v>
      </c>
      <c r="U1052">
        <v>0</v>
      </c>
      <c r="V1052">
        <v>1</v>
      </c>
      <c r="W1052">
        <v>0</v>
      </c>
      <c r="X1052">
        <v>106.44979601826719</v>
      </c>
      <c r="Y1052">
        <v>0</v>
      </c>
      <c r="Z1052">
        <v>0</v>
      </c>
      <c r="AA1052">
        <v>0</v>
      </c>
      <c r="AB1052">
        <v>12.7746831003055</v>
      </c>
      <c r="AC1052">
        <v>0</v>
      </c>
      <c r="AD1052">
        <v>8.4883151071640128</v>
      </c>
      <c r="AE1052">
        <v>127.7127942257367</v>
      </c>
    </row>
    <row r="1053" spans="1:31" x14ac:dyDescent="0.25">
      <c r="A1053">
        <v>2221913</v>
      </c>
      <c r="B1053">
        <v>1</v>
      </c>
      <c r="C1053" t="s">
        <v>80</v>
      </c>
      <c r="D1053" t="s">
        <v>93</v>
      </c>
      <c r="E1053" t="s">
        <v>151</v>
      </c>
      <c r="F1053" t="s">
        <v>3308</v>
      </c>
      <c r="G1053" t="s">
        <v>213</v>
      </c>
      <c r="H1053" t="s">
        <v>135</v>
      </c>
      <c r="I1053" t="s">
        <v>136</v>
      </c>
      <c r="J1053" t="s">
        <v>137</v>
      </c>
      <c r="K1053" t="s">
        <v>138</v>
      </c>
      <c r="L1053" t="s">
        <v>3309</v>
      </c>
      <c r="M1053" t="s">
        <v>3310</v>
      </c>
      <c r="N1053">
        <v>0.63555555500000005</v>
      </c>
      <c r="O1053">
        <v>0</v>
      </c>
      <c r="P1053">
        <v>19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4.5399053196241281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4.5399053196241281</v>
      </c>
    </row>
    <row r="1054" spans="1:31" x14ac:dyDescent="0.25">
      <c r="A1054">
        <v>2223241</v>
      </c>
      <c r="B1054">
        <v>1</v>
      </c>
      <c r="C1054" t="s">
        <v>80</v>
      </c>
      <c r="D1054" t="s">
        <v>87</v>
      </c>
      <c r="E1054" t="s">
        <v>141</v>
      </c>
      <c r="F1054" t="s">
        <v>3311</v>
      </c>
      <c r="G1054" t="s">
        <v>143</v>
      </c>
      <c r="H1054" t="s">
        <v>144</v>
      </c>
      <c r="I1054" t="s">
        <v>136</v>
      </c>
      <c r="J1054" t="s">
        <v>137</v>
      </c>
      <c r="K1054" t="s">
        <v>138</v>
      </c>
      <c r="L1054" t="s">
        <v>3312</v>
      </c>
      <c r="M1054" t="s">
        <v>3313</v>
      </c>
      <c r="N1054">
        <v>0.233333333</v>
      </c>
      <c r="O1054">
        <v>1</v>
      </c>
      <c r="P1054">
        <v>1542</v>
      </c>
      <c r="Q1054">
        <v>0</v>
      </c>
      <c r="R1054">
        <v>0</v>
      </c>
      <c r="S1054">
        <v>14</v>
      </c>
      <c r="T1054">
        <v>250</v>
      </c>
      <c r="U1054">
        <v>22</v>
      </c>
      <c r="V1054">
        <v>17</v>
      </c>
      <c r="W1054">
        <v>0</v>
      </c>
      <c r="X1054">
        <v>264.22942372377702</v>
      </c>
      <c r="Y1054">
        <v>0</v>
      </c>
      <c r="Z1054">
        <v>0</v>
      </c>
      <c r="AA1054">
        <v>122.8567966569216</v>
      </c>
      <c r="AB1054">
        <v>201.14662223694629</v>
      </c>
      <c r="AC1054">
        <v>609.57763602568741</v>
      </c>
      <c r="AD1054">
        <v>155.77494393506126</v>
      </c>
      <c r="AE1054">
        <v>1353.5854225783935</v>
      </c>
    </row>
    <row r="1055" spans="1:31" x14ac:dyDescent="0.25">
      <c r="A1055">
        <v>2227177</v>
      </c>
      <c r="B1055">
        <v>1</v>
      </c>
      <c r="C1055" t="s">
        <v>80</v>
      </c>
      <c r="D1055" t="s">
        <v>82</v>
      </c>
      <c r="E1055" t="s">
        <v>151</v>
      </c>
      <c r="F1055" t="s">
        <v>887</v>
      </c>
      <c r="G1055" t="s">
        <v>213</v>
      </c>
      <c r="H1055" t="s">
        <v>135</v>
      </c>
      <c r="I1055" t="s">
        <v>136</v>
      </c>
      <c r="J1055" t="s">
        <v>137</v>
      </c>
      <c r="K1055" t="s">
        <v>138</v>
      </c>
      <c r="L1055" t="s">
        <v>3314</v>
      </c>
      <c r="M1055" t="s">
        <v>3315</v>
      </c>
      <c r="N1055">
        <v>2.4736111109999999</v>
      </c>
      <c r="O1055">
        <v>0</v>
      </c>
      <c r="P1055">
        <v>158</v>
      </c>
      <c r="Q1055">
        <v>0</v>
      </c>
      <c r="R1055">
        <v>0</v>
      </c>
      <c r="S1055">
        <v>0</v>
      </c>
      <c r="T1055">
        <v>4</v>
      </c>
      <c r="U1055">
        <v>0</v>
      </c>
      <c r="V1055">
        <v>0</v>
      </c>
      <c r="W1055">
        <v>0</v>
      </c>
      <c r="X1055">
        <v>113.46380620194029</v>
      </c>
      <c r="Y1055">
        <v>0</v>
      </c>
      <c r="Z1055">
        <v>0</v>
      </c>
      <c r="AA1055">
        <v>0</v>
      </c>
      <c r="AB1055">
        <v>4.5399248376792176</v>
      </c>
      <c r="AC1055">
        <v>0</v>
      </c>
      <c r="AD1055">
        <v>0</v>
      </c>
      <c r="AE1055">
        <v>118.00373103961951</v>
      </c>
    </row>
    <row r="1056" spans="1:31" x14ac:dyDescent="0.25">
      <c r="A1056">
        <v>2219019</v>
      </c>
      <c r="B1056">
        <v>1</v>
      </c>
      <c r="C1056" t="s">
        <v>80</v>
      </c>
      <c r="D1056" t="s">
        <v>88</v>
      </c>
      <c r="E1056" t="s">
        <v>151</v>
      </c>
      <c r="F1056" t="s">
        <v>3316</v>
      </c>
      <c r="G1056" t="s">
        <v>405</v>
      </c>
      <c r="H1056" t="s">
        <v>135</v>
      </c>
      <c r="I1056" t="s">
        <v>136</v>
      </c>
      <c r="J1056" t="s">
        <v>137</v>
      </c>
      <c r="K1056" t="s">
        <v>234</v>
      </c>
      <c r="L1056" t="s">
        <v>3317</v>
      </c>
      <c r="M1056" t="s">
        <v>3318</v>
      </c>
      <c r="N1056">
        <v>0.70628972199999995</v>
      </c>
      <c r="O1056">
        <v>0</v>
      </c>
      <c r="P1056">
        <v>73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12.069650372608228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12.069650372608228</v>
      </c>
    </row>
    <row r="1057" spans="1:31" x14ac:dyDescent="0.25">
      <c r="A1057">
        <v>2214542</v>
      </c>
      <c r="B1057">
        <v>1</v>
      </c>
      <c r="C1057" t="s">
        <v>81</v>
      </c>
      <c r="D1057" t="s">
        <v>128</v>
      </c>
      <c r="E1057" t="s">
        <v>151</v>
      </c>
      <c r="F1057" t="s">
        <v>3319</v>
      </c>
      <c r="G1057" t="s">
        <v>213</v>
      </c>
      <c r="H1057" t="s">
        <v>135</v>
      </c>
      <c r="I1057" t="s">
        <v>136</v>
      </c>
      <c r="J1057" t="s">
        <v>137</v>
      </c>
      <c r="K1057" t="s">
        <v>138</v>
      </c>
      <c r="L1057" t="s">
        <v>3320</v>
      </c>
      <c r="M1057" t="s">
        <v>3321</v>
      </c>
      <c r="N1057">
        <v>3.1411111109999998</v>
      </c>
      <c r="O1057">
        <v>0</v>
      </c>
      <c r="P1057">
        <v>205</v>
      </c>
      <c r="Q1057">
        <v>0</v>
      </c>
      <c r="R1057">
        <v>0</v>
      </c>
      <c r="S1057">
        <v>0</v>
      </c>
      <c r="T1057">
        <v>3</v>
      </c>
      <c r="U1057">
        <v>0</v>
      </c>
      <c r="V1057">
        <v>0</v>
      </c>
      <c r="W1057">
        <v>0</v>
      </c>
      <c r="X1057">
        <v>207.02865444545697</v>
      </c>
      <c r="Y1057">
        <v>0</v>
      </c>
      <c r="Z1057">
        <v>0</v>
      </c>
      <c r="AA1057">
        <v>0</v>
      </c>
      <c r="AB1057">
        <v>3.8910085435819073</v>
      </c>
      <c r="AC1057">
        <v>0</v>
      </c>
      <c r="AD1057">
        <v>0</v>
      </c>
      <c r="AE1057">
        <v>210.91966298903887</v>
      </c>
    </row>
    <row r="1058" spans="1:31" x14ac:dyDescent="0.25">
      <c r="A1058">
        <v>2215793</v>
      </c>
      <c r="B1058">
        <v>1</v>
      </c>
      <c r="C1058" t="s">
        <v>81</v>
      </c>
      <c r="D1058" t="s">
        <v>116</v>
      </c>
      <c r="E1058" t="s">
        <v>141</v>
      </c>
      <c r="F1058" t="s">
        <v>3322</v>
      </c>
      <c r="G1058" t="s">
        <v>143</v>
      </c>
      <c r="H1058" t="s">
        <v>144</v>
      </c>
      <c r="I1058" t="s">
        <v>136</v>
      </c>
      <c r="J1058" t="s">
        <v>137</v>
      </c>
      <c r="K1058" t="s">
        <v>138</v>
      </c>
      <c r="L1058" t="s">
        <v>3323</v>
      </c>
      <c r="M1058" t="s">
        <v>3324</v>
      </c>
      <c r="N1058">
        <v>0.20361111100000001</v>
      </c>
      <c r="O1058">
        <v>0</v>
      </c>
      <c r="P1058">
        <v>394</v>
      </c>
      <c r="Q1058">
        <v>0</v>
      </c>
      <c r="R1058">
        <v>4</v>
      </c>
      <c r="S1058">
        <v>5</v>
      </c>
      <c r="T1058">
        <v>37</v>
      </c>
      <c r="U1058">
        <v>1</v>
      </c>
      <c r="V1058">
        <v>0</v>
      </c>
      <c r="W1058">
        <v>0</v>
      </c>
      <c r="X1058">
        <v>14.899985067109679</v>
      </c>
      <c r="Y1058">
        <v>0</v>
      </c>
      <c r="Z1058">
        <v>5.0910451782822226E-2</v>
      </c>
      <c r="AA1058">
        <v>31.186538712063644</v>
      </c>
      <c r="AB1058">
        <v>3.4202494809880153</v>
      </c>
      <c r="AC1058">
        <v>0</v>
      </c>
      <c r="AD1058">
        <v>0</v>
      </c>
      <c r="AE1058">
        <v>49.557683711944158</v>
      </c>
    </row>
    <row r="1059" spans="1:31" x14ac:dyDescent="0.25">
      <c r="A1059">
        <v>2216039</v>
      </c>
      <c r="B1059">
        <v>1</v>
      </c>
      <c r="C1059" t="s">
        <v>80</v>
      </c>
      <c r="D1059" t="s">
        <v>97</v>
      </c>
      <c r="E1059" t="s">
        <v>156</v>
      </c>
      <c r="F1059" t="s">
        <v>3325</v>
      </c>
      <c r="G1059" t="s">
        <v>161</v>
      </c>
      <c r="H1059" t="s">
        <v>135</v>
      </c>
      <c r="I1059" t="s">
        <v>136</v>
      </c>
      <c r="J1059" t="s">
        <v>137</v>
      </c>
      <c r="K1059" t="s">
        <v>138</v>
      </c>
      <c r="L1059" t="s">
        <v>3326</v>
      </c>
      <c r="M1059" t="s">
        <v>3327</v>
      </c>
      <c r="N1059">
        <v>0.62472222200000005</v>
      </c>
      <c r="O1059">
        <v>0</v>
      </c>
      <c r="P1059">
        <v>2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1.5463530315670777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1.5463530315670777</v>
      </c>
    </row>
    <row r="1060" spans="1:31" x14ac:dyDescent="0.25">
      <c r="A1060">
        <v>2219042</v>
      </c>
      <c r="B1060">
        <v>1</v>
      </c>
      <c r="C1060" t="s">
        <v>81</v>
      </c>
      <c r="D1060" t="s">
        <v>120</v>
      </c>
      <c r="E1060" t="s">
        <v>198</v>
      </c>
      <c r="F1060" t="s">
        <v>3328</v>
      </c>
      <c r="G1060" t="s">
        <v>143</v>
      </c>
      <c r="H1060" t="s">
        <v>144</v>
      </c>
      <c r="I1060" t="s">
        <v>451</v>
      </c>
      <c r="J1060" t="s">
        <v>137</v>
      </c>
      <c r="K1060" t="s">
        <v>138</v>
      </c>
      <c r="L1060" t="s">
        <v>3329</v>
      </c>
      <c r="M1060" t="s">
        <v>3330</v>
      </c>
      <c r="N1060">
        <v>5.5555550000000002E-3</v>
      </c>
      <c r="O1060">
        <v>0</v>
      </c>
      <c r="P1060">
        <v>896</v>
      </c>
      <c r="Q1060">
        <v>33</v>
      </c>
      <c r="R1060">
        <v>65</v>
      </c>
      <c r="S1060">
        <v>6</v>
      </c>
      <c r="T1060">
        <v>66</v>
      </c>
      <c r="U1060">
        <v>1</v>
      </c>
      <c r="V1060">
        <v>0</v>
      </c>
      <c r="W1060">
        <v>0</v>
      </c>
      <c r="X1060">
        <v>1.0361782381945559</v>
      </c>
      <c r="Y1060">
        <v>7.6797675304266677E-2</v>
      </c>
      <c r="Z1060">
        <v>0.10877460390066669</v>
      </c>
      <c r="AA1060">
        <v>0.32666470916333334</v>
      </c>
      <c r="AB1060">
        <v>0.19170019908854444</v>
      </c>
      <c r="AC1060">
        <v>7.5644751899927781E-2</v>
      </c>
      <c r="AD1060">
        <v>0</v>
      </c>
      <c r="AE1060">
        <v>1.8157601775512948</v>
      </c>
    </row>
    <row r="1061" spans="1:31" x14ac:dyDescent="0.25">
      <c r="A1061">
        <v>2224452</v>
      </c>
      <c r="B1061">
        <v>1</v>
      </c>
      <c r="C1061" t="s">
        <v>81</v>
      </c>
      <c r="D1061" t="s">
        <v>120</v>
      </c>
      <c r="E1061" t="s">
        <v>141</v>
      </c>
      <c r="F1061" t="s">
        <v>3331</v>
      </c>
      <c r="G1061" t="s">
        <v>143</v>
      </c>
      <c r="H1061" t="s">
        <v>144</v>
      </c>
      <c r="I1061" t="s">
        <v>451</v>
      </c>
      <c r="J1061" t="s">
        <v>137</v>
      </c>
      <c r="K1061" t="s">
        <v>138</v>
      </c>
      <c r="L1061" t="s">
        <v>3332</v>
      </c>
      <c r="M1061" t="s">
        <v>3333</v>
      </c>
      <c r="N1061">
        <v>4.1666665999999998E-2</v>
      </c>
      <c r="O1061">
        <v>1</v>
      </c>
      <c r="P1061">
        <v>1171</v>
      </c>
      <c r="Q1061">
        <v>87</v>
      </c>
      <c r="R1061">
        <v>65</v>
      </c>
      <c r="S1061">
        <v>22</v>
      </c>
      <c r="T1061">
        <v>65</v>
      </c>
      <c r="U1061">
        <v>2</v>
      </c>
      <c r="V1061">
        <v>0</v>
      </c>
      <c r="W1061">
        <v>4.6280494889999997E-3</v>
      </c>
      <c r="X1061">
        <v>8.3653756955416938</v>
      </c>
      <c r="Y1061">
        <v>1.716044865800499</v>
      </c>
      <c r="Z1061">
        <v>1.4682808871712503</v>
      </c>
      <c r="AA1061">
        <v>2.367011858644875</v>
      </c>
      <c r="AB1061">
        <v>1.5292852616886663</v>
      </c>
      <c r="AC1061">
        <v>1.8332011801425832</v>
      </c>
      <c r="AD1061">
        <v>0</v>
      </c>
      <c r="AE1061">
        <v>17.283827798478569</v>
      </c>
    </row>
    <row r="1062" spans="1:31" x14ac:dyDescent="0.25">
      <c r="A1062">
        <v>2213214</v>
      </c>
      <c r="B1062">
        <v>1</v>
      </c>
      <c r="C1062" t="s">
        <v>80</v>
      </c>
      <c r="D1062" t="s">
        <v>96</v>
      </c>
      <c r="E1062" t="s">
        <v>156</v>
      </c>
      <c r="F1062" t="s">
        <v>3334</v>
      </c>
      <c r="G1062" t="s">
        <v>172</v>
      </c>
      <c r="H1062" t="s">
        <v>135</v>
      </c>
      <c r="I1062" t="s">
        <v>136</v>
      </c>
      <c r="J1062" t="s">
        <v>137</v>
      </c>
      <c r="K1062" t="s">
        <v>138</v>
      </c>
      <c r="L1062" t="s">
        <v>3335</v>
      </c>
      <c r="M1062" t="s">
        <v>3336</v>
      </c>
      <c r="N1062">
        <v>1.7224999999999999</v>
      </c>
      <c r="O1062">
        <v>0</v>
      </c>
      <c r="P1062">
        <v>1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3.0303336334385573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3.0303336334385573</v>
      </c>
    </row>
    <row r="1063" spans="1:31" x14ac:dyDescent="0.25">
      <c r="A1063">
        <v>2213237</v>
      </c>
      <c r="B1063">
        <v>1</v>
      </c>
      <c r="C1063" t="s">
        <v>80</v>
      </c>
      <c r="D1063" t="s">
        <v>101</v>
      </c>
      <c r="E1063" t="s">
        <v>156</v>
      </c>
      <c r="F1063" t="s">
        <v>3337</v>
      </c>
      <c r="G1063" t="s">
        <v>161</v>
      </c>
      <c r="H1063" t="s">
        <v>135</v>
      </c>
      <c r="I1063" t="s">
        <v>136</v>
      </c>
      <c r="J1063" t="s">
        <v>137</v>
      </c>
      <c r="K1063" t="s">
        <v>138</v>
      </c>
      <c r="L1063" t="s">
        <v>3338</v>
      </c>
      <c r="M1063" t="s">
        <v>3339</v>
      </c>
      <c r="N1063">
        <v>2.4680555549999998</v>
      </c>
      <c r="O1063">
        <v>0</v>
      </c>
      <c r="P1063">
        <v>1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1.0734316716182426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1.0734316716182426</v>
      </c>
    </row>
    <row r="1064" spans="1:31" x14ac:dyDescent="0.25">
      <c r="A1064">
        <v>2225926</v>
      </c>
      <c r="B1064">
        <v>1</v>
      </c>
      <c r="C1064" t="s">
        <v>80</v>
      </c>
      <c r="D1064" t="s">
        <v>95</v>
      </c>
      <c r="E1064" t="s">
        <v>151</v>
      </c>
      <c r="F1064" t="s">
        <v>3340</v>
      </c>
      <c r="G1064" t="s">
        <v>153</v>
      </c>
      <c r="H1064" t="s">
        <v>135</v>
      </c>
      <c r="I1064" t="s">
        <v>136</v>
      </c>
      <c r="J1064" t="s">
        <v>137</v>
      </c>
      <c r="K1064" t="s">
        <v>138</v>
      </c>
      <c r="L1064" t="s">
        <v>3341</v>
      </c>
      <c r="M1064" t="s">
        <v>3342</v>
      </c>
      <c r="N1064">
        <v>1.096666666</v>
      </c>
      <c r="O1064">
        <v>0</v>
      </c>
      <c r="P1064">
        <v>6</v>
      </c>
      <c r="Q1064">
        <v>0</v>
      </c>
      <c r="R1064">
        <v>0</v>
      </c>
      <c r="S1064">
        <v>0</v>
      </c>
      <c r="T1064">
        <v>2</v>
      </c>
      <c r="U1064">
        <v>0</v>
      </c>
      <c r="V1064">
        <v>0</v>
      </c>
      <c r="W1064">
        <v>0</v>
      </c>
      <c r="X1064">
        <v>1.8556343372436159</v>
      </c>
      <c r="Y1064">
        <v>0</v>
      </c>
      <c r="Z1064">
        <v>0</v>
      </c>
      <c r="AA1064">
        <v>0</v>
      </c>
      <c r="AB1064">
        <v>0.79111491985474669</v>
      </c>
      <c r="AC1064">
        <v>0</v>
      </c>
      <c r="AD1064">
        <v>0</v>
      </c>
      <c r="AE1064">
        <v>2.6467492570983628</v>
      </c>
    </row>
    <row r="1065" spans="1:31" x14ac:dyDescent="0.25">
      <c r="A1065">
        <v>2215770</v>
      </c>
      <c r="B1065">
        <v>1</v>
      </c>
      <c r="C1065" t="s">
        <v>80</v>
      </c>
      <c r="D1065" t="s">
        <v>88</v>
      </c>
      <c r="E1065" t="s">
        <v>156</v>
      </c>
      <c r="F1065" t="s">
        <v>3343</v>
      </c>
      <c r="G1065" t="s">
        <v>161</v>
      </c>
      <c r="H1065" t="s">
        <v>135</v>
      </c>
      <c r="I1065" t="s">
        <v>136</v>
      </c>
      <c r="J1065" t="s">
        <v>137</v>
      </c>
      <c r="K1065" t="s">
        <v>138</v>
      </c>
      <c r="L1065" t="s">
        <v>3344</v>
      </c>
      <c r="M1065" t="s">
        <v>3345</v>
      </c>
      <c r="N1065">
        <v>4.2538888879999996</v>
      </c>
      <c r="O1065">
        <v>0</v>
      </c>
      <c r="P1065">
        <v>12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20.061527627294453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20.061527627294453</v>
      </c>
    </row>
    <row r="1066" spans="1:31" x14ac:dyDescent="0.25">
      <c r="A1066">
        <v>2224661</v>
      </c>
      <c r="B1066">
        <v>1</v>
      </c>
      <c r="C1066" t="s">
        <v>81</v>
      </c>
      <c r="D1066" t="s">
        <v>122</v>
      </c>
      <c r="E1066" t="s">
        <v>151</v>
      </c>
      <c r="F1066" t="s">
        <v>3258</v>
      </c>
      <c r="G1066" t="s">
        <v>213</v>
      </c>
      <c r="H1066" t="s">
        <v>135</v>
      </c>
      <c r="I1066" t="s">
        <v>136</v>
      </c>
      <c r="J1066" t="s">
        <v>137</v>
      </c>
      <c r="K1066" t="s">
        <v>138</v>
      </c>
      <c r="L1066" t="s">
        <v>3346</v>
      </c>
      <c r="M1066" t="s">
        <v>3347</v>
      </c>
      <c r="N1066">
        <v>2.0952777770000002</v>
      </c>
      <c r="O1066">
        <v>0</v>
      </c>
      <c r="P1066">
        <v>21</v>
      </c>
      <c r="Q1066">
        <v>0</v>
      </c>
      <c r="R1066">
        <v>0</v>
      </c>
      <c r="S1066">
        <v>0</v>
      </c>
      <c r="T1066">
        <v>9</v>
      </c>
      <c r="U1066">
        <v>0</v>
      </c>
      <c r="V1066">
        <v>0</v>
      </c>
      <c r="W1066">
        <v>0</v>
      </c>
      <c r="X1066">
        <v>6.5091437662364831</v>
      </c>
      <c r="Y1066">
        <v>0</v>
      </c>
      <c r="Z1066">
        <v>0</v>
      </c>
      <c r="AA1066">
        <v>0</v>
      </c>
      <c r="AB1066">
        <v>1.9533985027637133</v>
      </c>
      <c r="AC1066">
        <v>0</v>
      </c>
      <c r="AD1066">
        <v>0</v>
      </c>
      <c r="AE1066">
        <v>8.4625422690001955</v>
      </c>
    </row>
    <row r="1067" spans="1:31" x14ac:dyDescent="0.25">
      <c r="A1067">
        <v>2222740</v>
      </c>
      <c r="B1067">
        <v>1</v>
      </c>
      <c r="C1067" t="s">
        <v>80</v>
      </c>
      <c r="D1067" t="s">
        <v>82</v>
      </c>
      <c r="E1067" t="s">
        <v>132</v>
      </c>
      <c r="F1067" t="s">
        <v>3348</v>
      </c>
      <c r="G1067" t="s">
        <v>1470</v>
      </c>
      <c r="H1067" t="s">
        <v>135</v>
      </c>
      <c r="I1067" t="s">
        <v>136</v>
      </c>
      <c r="J1067" t="s">
        <v>137</v>
      </c>
      <c r="K1067" t="s">
        <v>138</v>
      </c>
      <c r="L1067" t="s">
        <v>3349</v>
      </c>
      <c r="M1067" t="s">
        <v>3350</v>
      </c>
      <c r="N1067">
        <v>6.2183333330000004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627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1904.3607830231504</v>
      </c>
      <c r="AC1067">
        <v>0</v>
      </c>
      <c r="AD1067">
        <v>0</v>
      </c>
      <c r="AE1067">
        <v>1904.3607830231504</v>
      </c>
    </row>
    <row r="1068" spans="1:31" x14ac:dyDescent="0.25">
      <c r="A1068">
        <v>2215816</v>
      </c>
      <c r="B1068">
        <v>1</v>
      </c>
      <c r="C1068" t="s">
        <v>80</v>
      </c>
      <c r="D1068" t="s">
        <v>89</v>
      </c>
      <c r="E1068" t="s">
        <v>151</v>
      </c>
      <c r="F1068" t="s">
        <v>3351</v>
      </c>
      <c r="G1068" t="s">
        <v>233</v>
      </c>
      <c r="H1068" t="s">
        <v>135</v>
      </c>
      <c r="I1068" t="s">
        <v>136</v>
      </c>
      <c r="J1068" t="s">
        <v>137</v>
      </c>
      <c r="K1068" t="s">
        <v>234</v>
      </c>
      <c r="L1068" t="s">
        <v>3352</v>
      </c>
      <c r="M1068" t="s">
        <v>3353</v>
      </c>
      <c r="N1068">
        <v>7.1955777769999996</v>
      </c>
      <c r="O1068">
        <v>0</v>
      </c>
      <c r="P1068">
        <v>165</v>
      </c>
      <c r="Q1068">
        <v>0</v>
      </c>
      <c r="R1068">
        <v>0</v>
      </c>
      <c r="S1068">
        <v>0</v>
      </c>
      <c r="T1068">
        <v>12</v>
      </c>
      <c r="U1068">
        <v>0</v>
      </c>
      <c r="V1068">
        <v>0</v>
      </c>
      <c r="W1068">
        <v>0</v>
      </c>
      <c r="X1068">
        <v>414.34450635722408</v>
      </c>
      <c r="Y1068">
        <v>0</v>
      </c>
      <c r="Z1068">
        <v>0</v>
      </c>
      <c r="AA1068">
        <v>0</v>
      </c>
      <c r="AB1068">
        <v>47.884924459034877</v>
      </c>
      <c r="AC1068">
        <v>0</v>
      </c>
      <c r="AD1068">
        <v>0</v>
      </c>
      <c r="AE1068">
        <v>462.22943081625897</v>
      </c>
    </row>
    <row r="1069" spans="1:31" x14ac:dyDescent="0.25">
      <c r="A1069">
        <v>2229275</v>
      </c>
      <c r="B1069">
        <v>1</v>
      </c>
      <c r="C1069" t="s">
        <v>81</v>
      </c>
      <c r="D1069" t="s">
        <v>127</v>
      </c>
      <c r="E1069" t="s">
        <v>151</v>
      </c>
      <c r="F1069" t="s">
        <v>3354</v>
      </c>
      <c r="G1069" t="s">
        <v>213</v>
      </c>
      <c r="H1069" t="s">
        <v>135</v>
      </c>
      <c r="I1069" t="s">
        <v>136</v>
      </c>
      <c r="J1069" t="s">
        <v>137</v>
      </c>
      <c r="K1069" t="s">
        <v>138</v>
      </c>
      <c r="L1069" t="s">
        <v>3355</v>
      </c>
      <c r="M1069" t="s">
        <v>3356</v>
      </c>
      <c r="N1069">
        <v>2.4808333330000001</v>
      </c>
      <c r="O1069">
        <v>0</v>
      </c>
      <c r="P1069">
        <v>5</v>
      </c>
      <c r="Q1069">
        <v>0</v>
      </c>
      <c r="R1069">
        <v>0</v>
      </c>
      <c r="S1069">
        <v>0</v>
      </c>
      <c r="T1069">
        <v>1</v>
      </c>
      <c r="U1069">
        <v>0</v>
      </c>
      <c r="V1069">
        <v>0</v>
      </c>
      <c r="W1069">
        <v>0</v>
      </c>
      <c r="X1069">
        <v>0.98197048993196012</v>
      </c>
      <c r="Y1069">
        <v>0</v>
      </c>
      <c r="Z1069">
        <v>0</v>
      </c>
      <c r="AA1069">
        <v>0</v>
      </c>
      <c r="AB1069">
        <v>2.6107661788451502</v>
      </c>
      <c r="AC1069">
        <v>0</v>
      </c>
      <c r="AD1069">
        <v>0</v>
      </c>
      <c r="AE1069">
        <v>3.5927366687771105</v>
      </c>
    </row>
    <row r="1070" spans="1:31" x14ac:dyDescent="0.25">
      <c r="A1070">
        <v>2214880</v>
      </c>
      <c r="B1070">
        <v>1</v>
      </c>
      <c r="C1070" t="s">
        <v>81</v>
      </c>
      <c r="D1070" t="s">
        <v>112</v>
      </c>
      <c r="E1070" t="s">
        <v>141</v>
      </c>
      <c r="F1070" t="s">
        <v>3357</v>
      </c>
      <c r="G1070" t="s">
        <v>233</v>
      </c>
      <c r="H1070" t="s">
        <v>144</v>
      </c>
      <c r="I1070" t="s">
        <v>136</v>
      </c>
      <c r="J1070" t="s">
        <v>137</v>
      </c>
      <c r="K1070" t="s">
        <v>234</v>
      </c>
      <c r="L1070" t="s">
        <v>3358</v>
      </c>
      <c r="M1070" t="s">
        <v>3359</v>
      </c>
      <c r="N1070">
        <v>6.4791666660000002</v>
      </c>
      <c r="O1070">
        <v>0</v>
      </c>
      <c r="P1070">
        <v>0</v>
      </c>
      <c r="Q1070">
        <v>1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2.981547068766607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2.981547068766607</v>
      </c>
    </row>
    <row r="1071" spans="1:31" x14ac:dyDescent="0.25">
      <c r="A1071">
        <v>2222932</v>
      </c>
      <c r="B1071">
        <v>1</v>
      </c>
      <c r="C1071" t="s">
        <v>80</v>
      </c>
      <c r="D1071" t="s">
        <v>104</v>
      </c>
      <c r="E1071" t="s">
        <v>151</v>
      </c>
      <c r="F1071" t="s">
        <v>3360</v>
      </c>
      <c r="G1071" t="s">
        <v>213</v>
      </c>
      <c r="H1071" t="s">
        <v>135</v>
      </c>
      <c r="I1071" t="s">
        <v>136</v>
      </c>
      <c r="J1071" t="s">
        <v>137</v>
      </c>
      <c r="K1071" t="s">
        <v>138</v>
      </c>
      <c r="L1071" t="s">
        <v>3361</v>
      </c>
      <c r="M1071" t="s">
        <v>3362</v>
      </c>
      <c r="N1071">
        <v>1.0094444440000001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2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3.6254480499029955</v>
      </c>
      <c r="AC1071">
        <v>0</v>
      </c>
      <c r="AD1071">
        <v>0</v>
      </c>
      <c r="AE1071">
        <v>3.6254480499029955</v>
      </c>
    </row>
    <row r="1072" spans="1:31" x14ac:dyDescent="0.25">
      <c r="A1072">
        <v>2224260</v>
      </c>
      <c r="B1072">
        <v>1</v>
      </c>
      <c r="C1072" t="s">
        <v>80</v>
      </c>
      <c r="D1072" t="s">
        <v>94</v>
      </c>
      <c r="E1072" t="s">
        <v>151</v>
      </c>
      <c r="F1072" t="s">
        <v>3363</v>
      </c>
      <c r="G1072" t="s">
        <v>238</v>
      </c>
      <c r="H1072" t="s">
        <v>135</v>
      </c>
      <c r="I1072" t="s">
        <v>136</v>
      </c>
      <c r="J1072" t="s">
        <v>137</v>
      </c>
      <c r="K1072" t="s">
        <v>138</v>
      </c>
      <c r="L1072" t="s">
        <v>3364</v>
      </c>
      <c r="M1072" t="s">
        <v>3365</v>
      </c>
      <c r="N1072">
        <v>2.1219444439999999</v>
      </c>
      <c r="O1072">
        <v>0</v>
      </c>
      <c r="P1072">
        <v>23</v>
      </c>
      <c r="Q1072">
        <v>0</v>
      </c>
      <c r="R1072">
        <v>0</v>
      </c>
      <c r="S1072">
        <v>0</v>
      </c>
      <c r="T1072">
        <v>2</v>
      </c>
      <c r="U1072">
        <v>0</v>
      </c>
      <c r="V1072">
        <v>0</v>
      </c>
      <c r="W1072">
        <v>0</v>
      </c>
      <c r="X1072">
        <v>9.8761690777779449</v>
      </c>
      <c r="Y1072">
        <v>0</v>
      </c>
      <c r="Z1072">
        <v>0</v>
      </c>
      <c r="AA1072">
        <v>0</v>
      </c>
      <c r="AB1072">
        <v>1.5217075751102902</v>
      </c>
      <c r="AC1072">
        <v>0</v>
      </c>
      <c r="AD1072">
        <v>0</v>
      </c>
      <c r="AE1072">
        <v>11.397876652888236</v>
      </c>
    </row>
    <row r="1073" spans="1:31" x14ac:dyDescent="0.25">
      <c r="A1073">
        <v>2217522</v>
      </c>
      <c r="B1073">
        <v>1</v>
      </c>
      <c r="C1073" t="s">
        <v>80</v>
      </c>
      <c r="D1073" t="s">
        <v>110</v>
      </c>
      <c r="E1073" t="s">
        <v>151</v>
      </c>
      <c r="F1073" t="s">
        <v>3366</v>
      </c>
      <c r="G1073" t="s">
        <v>153</v>
      </c>
      <c r="H1073" t="s">
        <v>135</v>
      </c>
      <c r="I1073" t="s">
        <v>136</v>
      </c>
      <c r="J1073" t="s">
        <v>137</v>
      </c>
      <c r="K1073" t="s">
        <v>138</v>
      </c>
      <c r="L1073" t="s">
        <v>3367</v>
      </c>
      <c r="M1073" t="s">
        <v>3368</v>
      </c>
      <c r="N1073">
        <v>2.2108333330000001</v>
      </c>
      <c r="O1073">
        <v>0</v>
      </c>
      <c r="P1073">
        <v>131</v>
      </c>
      <c r="Q1073">
        <v>0</v>
      </c>
      <c r="R1073">
        <v>0</v>
      </c>
      <c r="S1073">
        <v>0</v>
      </c>
      <c r="T1073">
        <v>5</v>
      </c>
      <c r="U1073">
        <v>0</v>
      </c>
      <c r="V1073">
        <v>0</v>
      </c>
      <c r="W1073">
        <v>0</v>
      </c>
      <c r="X1073">
        <v>131.7180257437482</v>
      </c>
      <c r="Y1073">
        <v>0</v>
      </c>
      <c r="Z1073">
        <v>0</v>
      </c>
      <c r="AA1073">
        <v>0</v>
      </c>
      <c r="AB1073">
        <v>24.609264576580813</v>
      </c>
      <c r="AC1073">
        <v>0</v>
      </c>
      <c r="AD1073">
        <v>0</v>
      </c>
      <c r="AE1073">
        <v>156.32729032032901</v>
      </c>
    </row>
    <row r="1074" spans="1:31" x14ac:dyDescent="0.25">
      <c r="A1074">
        <v>2227409</v>
      </c>
      <c r="B1074">
        <v>1</v>
      </c>
      <c r="C1074" t="s">
        <v>81</v>
      </c>
      <c r="D1074" t="s">
        <v>120</v>
      </c>
      <c r="E1074" t="s">
        <v>156</v>
      </c>
      <c r="F1074" t="s">
        <v>3369</v>
      </c>
      <c r="G1074" t="s">
        <v>161</v>
      </c>
      <c r="H1074" t="s">
        <v>135</v>
      </c>
      <c r="I1074" t="s">
        <v>136</v>
      </c>
      <c r="J1074" t="s">
        <v>137</v>
      </c>
      <c r="K1074" t="s">
        <v>138</v>
      </c>
      <c r="L1074" t="s">
        <v>3370</v>
      </c>
      <c r="M1074" t="s">
        <v>3371</v>
      </c>
      <c r="N1074">
        <v>2.400833333</v>
      </c>
      <c r="O1074">
        <v>0</v>
      </c>
      <c r="P1074">
        <v>1</v>
      </c>
      <c r="Q1074">
        <v>0</v>
      </c>
      <c r="R1074">
        <v>0</v>
      </c>
      <c r="S1074">
        <v>0</v>
      </c>
      <c r="T1074">
        <v>1</v>
      </c>
      <c r="U1074">
        <v>0</v>
      </c>
      <c r="V1074">
        <v>0</v>
      </c>
      <c r="W1074">
        <v>0</v>
      </c>
      <c r="X1074">
        <v>0.89146604715798583</v>
      </c>
      <c r="Y1074">
        <v>0</v>
      </c>
      <c r="Z1074">
        <v>0</v>
      </c>
      <c r="AA1074">
        <v>0</v>
      </c>
      <c r="AB1074">
        <v>0.64433868537199257</v>
      </c>
      <c r="AC1074">
        <v>0</v>
      </c>
      <c r="AD1074">
        <v>0</v>
      </c>
      <c r="AE1074">
        <v>1.5358047325299784</v>
      </c>
    </row>
    <row r="1075" spans="1:31" x14ac:dyDescent="0.25">
      <c r="A1075">
        <v>2215166</v>
      </c>
      <c r="B1075">
        <v>1</v>
      </c>
      <c r="C1075" t="s">
        <v>80</v>
      </c>
      <c r="D1075" t="s">
        <v>94</v>
      </c>
      <c r="E1075" t="s">
        <v>225</v>
      </c>
      <c r="F1075" t="s">
        <v>3372</v>
      </c>
      <c r="G1075" t="s">
        <v>345</v>
      </c>
      <c r="H1075" t="s">
        <v>135</v>
      </c>
      <c r="I1075" t="s">
        <v>136</v>
      </c>
      <c r="J1075" t="s">
        <v>137</v>
      </c>
      <c r="K1075" t="s">
        <v>138</v>
      </c>
      <c r="L1075" t="s">
        <v>3373</v>
      </c>
      <c r="M1075" t="s">
        <v>3374</v>
      </c>
      <c r="N1075">
        <v>1.6630555549999999</v>
      </c>
      <c r="O1075">
        <v>0</v>
      </c>
      <c r="P1075">
        <v>27</v>
      </c>
      <c r="Q1075">
        <v>0</v>
      </c>
      <c r="R1075">
        <v>0</v>
      </c>
      <c r="S1075">
        <v>0</v>
      </c>
      <c r="T1075">
        <v>16</v>
      </c>
      <c r="U1075">
        <v>0</v>
      </c>
      <c r="V1075">
        <v>0</v>
      </c>
      <c r="W1075">
        <v>0</v>
      </c>
      <c r="X1075">
        <v>17.896778568286045</v>
      </c>
      <c r="Y1075">
        <v>0</v>
      </c>
      <c r="Z1075">
        <v>0</v>
      </c>
      <c r="AA1075">
        <v>0</v>
      </c>
      <c r="AB1075">
        <v>35.845427045031428</v>
      </c>
      <c r="AC1075">
        <v>0</v>
      </c>
      <c r="AD1075">
        <v>0</v>
      </c>
      <c r="AE1075">
        <v>53.742205613317473</v>
      </c>
    </row>
    <row r="1076" spans="1:31" x14ac:dyDescent="0.25">
      <c r="A1076">
        <v>2218564</v>
      </c>
      <c r="B1076">
        <v>1</v>
      </c>
      <c r="C1076" t="s">
        <v>81</v>
      </c>
      <c r="D1076" t="s">
        <v>112</v>
      </c>
      <c r="E1076" t="s">
        <v>151</v>
      </c>
      <c r="F1076" t="s">
        <v>3375</v>
      </c>
      <c r="G1076" t="s">
        <v>213</v>
      </c>
      <c r="H1076" t="s">
        <v>135</v>
      </c>
      <c r="I1076" t="s">
        <v>136</v>
      </c>
      <c r="J1076" t="s">
        <v>137</v>
      </c>
      <c r="K1076" t="s">
        <v>138</v>
      </c>
      <c r="L1076" t="s">
        <v>3376</v>
      </c>
      <c r="M1076" t="s">
        <v>3377</v>
      </c>
      <c r="N1076">
        <v>1.104166666</v>
      </c>
      <c r="O1076">
        <v>0</v>
      </c>
      <c r="P1076">
        <v>207</v>
      </c>
      <c r="Q1076">
        <v>0</v>
      </c>
      <c r="R1076">
        <v>2</v>
      </c>
      <c r="S1076">
        <v>0</v>
      </c>
      <c r="T1076">
        <v>26</v>
      </c>
      <c r="U1076">
        <v>0</v>
      </c>
      <c r="V1076">
        <v>0</v>
      </c>
      <c r="W1076">
        <v>0</v>
      </c>
      <c r="X1076">
        <v>48.918065693408117</v>
      </c>
      <c r="Y1076">
        <v>0</v>
      </c>
      <c r="Z1076">
        <v>1.2824801773861111E-4</v>
      </c>
      <c r="AA1076">
        <v>0</v>
      </c>
      <c r="AB1076">
        <v>8.112611315183095</v>
      </c>
      <c r="AC1076">
        <v>0</v>
      </c>
      <c r="AD1076">
        <v>0</v>
      </c>
      <c r="AE1076">
        <v>57.03080525660895</v>
      </c>
    </row>
    <row r="1077" spans="1:31" x14ac:dyDescent="0.25">
      <c r="A1077">
        <v>2226181</v>
      </c>
      <c r="B1077">
        <v>1</v>
      </c>
      <c r="C1077" t="s">
        <v>80</v>
      </c>
      <c r="D1077" t="s">
        <v>104</v>
      </c>
      <c r="E1077" t="s">
        <v>156</v>
      </c>
      <c r="F1077" t="s">
        <v>3378</v>
      </c>
      <c r="G1077" t="s">
        <v>280</v>
      </c>
      <c r="H1077" t="s">
        <v>135</v>
      </c>
      <c r="I1077" t="s">
        <v>136</v>
      </c>
      <c r="J1077" t="s">
        <v>137</v>
      </c>
      <c r="K1077" t="s">
        <v>138</v>
      </c>
      <c r="L1077" t="s">
        <v>3379</v>
      </c>
      <c r="M1077" t="s">
        <v>3380</v>
      </c>
      <c r="N1077">
        <v>3.1830555550000001</v>
      </c>
      <c r="O1077">
        <v>0</v>
      </c>
      <c r="P1077">
        <v>12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18.915689422630741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18.915689422630741</v>
      </c>
    </row>
    <row r="1078" spans="1:31" x14ac:dyDescent="0.25">
      <c r="A1078">
        <v>2216400</v>
      </c>
      <c r="B1078">
        <v>1</v>
      </c>
      <c r="C1078" t="s">
        <v>80</v>
      </c>
      <c r="D1078" t="s">
        <v>93</v>
      </c>
      <c r="E1078" t="s">
        <v>151</v>
      </c>
      <c r="F1078" t="s">
        <v>3381</v>
      </c>
      <c r="G1078" t="s">
        <v>213</v>
      </c>
      <c r="H1078" t="s">
        <v>135</v>
      </c>
      <c r="I1078" t="s">
        <v>136</v>
      </c>
      <c r="J1078" t="s">
        <v>137</v>
      </c>
      <c r="K1078" t="s">
        <v>138</v>
      </c>
      <c r="L1078" t="s">
        <v>3382</v>
      </c>
      <c r="M1078" t="s">
        <v>3383</v>
      </c>
      <c r="N1078">
        <v>1.63</v>
      </c>
      <c r="O1078">
        <v>0</v>
      </c>
      <c r="P1078">
        <v>3</v>
      </c>
      <c r="Q1078">
        <v>0</v>
      </c>
      <c r="R1078">
        <v>2</v>
      </c>
      <c r="S1078">
        <v>0</v>
      </c>
      <c r="T1078">
        <v>2</v>
      </c>
      <c r="U1078">
        <v>0</v>
      </c>
      <c r="V1078">
        <v>0</v>
      </c>
      <c r="W1078">
        <v>0</v>
      </c>
      <c r="X1078">
        <v>1.2062927252691702</v>
      </c>
      <c r="Y1078">
        <v>0</v>
      </c>
      <c r="Z1078">
        <v>6.4017428377288761</v>
      </c>
      <c r="AA1078">
        <v>0</v>
      </c>
      <c r="AB1078">
        <v>0.27707347387871251</v>
      </c>
      <c r="AC1078">
        <v>0</v>
      </c>
      <c r="AD1078">
        <v>0</v>
      </c>
      <c r="AE1078">
        <v>7.8851090368767593</v>
      </c>
    </row>
    <row r="1079" spans="1:31" x14ac:dyDescent="0.25">
      <c r="A1079">
        <v>2218710</v>
      </c>
      <c r="B1079">
        <v>1</v>
      </c>
      <c r="C1079" t="s">
        <v>80</v>
      </c>
      <c r="D1079" t="s">
        <v>105</v>
      </c>
      <c r="E1079" t="s">
        <v>141</v>
      </c>
      <c r="F1079" t="s">
        <v>3384</v>
      </c>
      <c r="G1079" t="s">
        <v>349</v>
      </c>
      <c r="H1079" t="s">
        <v>144</v>
      </c>
      <c r="I1079" t="s">
        <v>136</v>
      </c>
      <c r="J1079" t="s">
        <v>137</v>
      </c>
      <c r="K1079" t="s">
        <v>138</v>
      </c>
      <c r="L1079" t="s">
        <v>3385</v>
      </c>
      <c r="M1079" t="s">
        <v>3386</v>
      </c>
      <c r="N1079">
        <v>1.491944444</v>
      </c>
      <c r="O1079">
        <v>0</v>
      </c>
      <c r="P1079">
        <v>15</v>
      </c>
      <c r="Q1079">
        <v>0</v>
      </c>
      <c r="R1079">
        <v>3</v>
      </c>
      <c r="S1079">
        <v>0</v>
      </c>
      <c r="T1079">
        <v>3</v>
      </c>
      <c r="U1079">
        <v>0</v>
      </c>
      <c r="V1079">
        <v>0</v>
      </c>
      <c r="W1079">
        <v>0</v>
      </c>
      <c r="X1079">
        <v>6.9288393564416264</v>
      </c>
      <c r="Y1079">
        <v>0</v>
      </c>
      <c r="Z1079">
        <v>2.5199169511074873</v>
      </c>
      <c r="AA1079">
        <v>0</v>
      </c>
      <c r="AB1079">
        <v>5.5351964493506998</v>
      </c>
      <c r="AC1079">
        <v>0</v>
      </c>
      <c r="AD1079">
        <v>0</v>
      </c>
      <c r="AE1079">
        <v>14.983952756899814</v>
      </c>
    </row>
    <row r="1080" spans="1:31" x14ac:dyDescent="0.25">
      <c r="A1080">
        <v>2218956</v>
      </c>
      <c r="B1080">
        <v>1</v>
      </c>
      <c r="C1080" t="s">
        <v>81</v>
      </c>
      <c r="D1080" t="s">
        <v>120</v>
      </c>
      <c r="E1080" t="s">
        <v>132</v>
      </c>
      <c r="F1080" t="s">
        <v>3387</v>
      </c>
      <c r="G1080" t="s">
        <v>507</v>
      </c>
      <c r="H1080" t="s">
        <v>135</v>
      </c>
      <c r="I1080" t="s">
        <v>136</v>
      </c>
      <c r="J1080" t="s">
        <v>137</v>
      </c>
      <c r="K1080" t="s">
        <v>138</v>
      </c>
      <c r="L1080" t="s">
        <v>3388</v>
      </c>
      <c r="M1080" t="s">
        <v>3389</v>
      </c>
      <c r="N1080">
        <v>1.946111111</v>
      </c>
      <c r="O1080">
        <v>0</v>
      </c>
      <c r="P1080">
        <v>756</v>
      </c>
      <c r="Q1080">
        <v>0</v>
      </c>
      <c r="R1080">
        <v>0</v>
      </c>
      <c r="S1080">
        <v>0</v>
      </c>
      <c r="T1080">
        <v>230</v>
      </c>
      <c r="U1080">
        <v>0</v>
      </c>
      <c r="V1080">
        <v>0</v>
      </c>
      <c r="W1080">
        <v>0</v>
      </c>
      <c r="X1080">
        <v>404.15145658469686</v>
      </c>
      <c r="Y1080">
        <v>0</v>
      </c>
      <c r="Z1080">
        <v>0</v>
      </c>
      <c r="AA1080">
        <v>0</v>
      </c>
      <c r="AB1080">
        <v>456.11451221857283</v>
      </c>
      <c r="AC1080">
        <v>0</v>
      </c>
      <c r="AD1080">
        <v>0</v>
      </c>
      <c r="AE1080">
        <v>860.26596880326974</v>
      </c>
    </row>
    <row r="1081" spans="1:31" x14ac:dyDescent="0.25">
      <c r="A1081">
        <v>2220038</v>
      </c>
      <c r="B1081">
        <v>1</v>
      </c>
      <c r="C1081" t="s">
        <v>80</v>
      </c>
      <c r="D1081" t="s">
        <v>96</v>
      </c>
      <c r="E1081" t="s">
        <v>225</v>
      </c>
      <c r="F1081" t="s">
        <v>3390</v>
      </c>
      <c r="G1081" t="s">
        <v>153</v>
      </c>
      <c r="H1081" t="s">
        <v>135</v>
      </c>
      <c r="I1081" t="s">
        <v>136</v>
      </c>
      <c r="J1081" t="s">
        <v>137</v>
      </c>
      <c r="K1081" t="s">
        <v>138</v>
      </c>
      <c r="L1081" t="s">
        <v>3391</v>
      </c>
      <c r="M1081" t="s">
        <v>3392</v>
      </c>
      <c r="N1081">
        <v>6.7430555549999998</v>
      </c>
      <c r="O1081">
        <v>0</v>
      </c>
      <c r="P1081">
        <v>55</v>
      </c>
      <c r="Q1081">
        <v>0</v>
      </c>
      <c r="R1081">
        <v>0</v>
      </c>
      <c r="S1081">
        <v>0</v>
      </c>
      <c r="T1081">
        <v>2</v>
      </c>
      <c r="U1081">
        <v>0</v>
      </c>
      <c r="V1081">
        <v>0</v>
      </c>
      <c r="W1081">
        <v>0</v>
      </c>
      <c r="X1081">
        <v>81.999317865953628</v>
      </c>
      <c r="Y1081">
        <v>0</v>
      </c>
      <c r="Z1081">
        <v>0</v>
      </c>
      <c r="AA1081">
        <v>0</v>
      </c>
      <c r="AB1081">
        <v>1.9587959838871671</v>
      </c>
      <c r="AC1081">
        <v>0</v>
      </c>
      <c r="AD1081">
        <v>0</v>
      </c>
      <c r="AE1081">
        <v>83.9581138498408</v>
      </c>
    </row>
    <row r="1082" spans="1:31" x14ac:dyDescent="0.25">
      <c r="A1082">
        <v>2227217</v>
      </c>
      <c r="B1082">
        <v>1</v>
      </c>
      <c r="C1082" t="s">
        <v>80</v>
      </c>
      <c r="D1082" t="s">
        <v>90</v>
      </c>
      <c r="E1082" t="s">
        <v>156</v>
      </c>
      <c r="F1082" t="s">
        <v>3393</v>
      </c>
      <c r="G1082" t="s">
        <v>172</v>
      </c>
      <c r="H1082" t="s">
        <v>135</v>
      </c>
      <c r="I1082" t="s">
        <v>136</v>
      </c>
      <c r="J1082" t="s">
        <v>137</v>
      </c>
      <c r="K1082" t="s">
        <v>138</v>
      </c>
      <c r="L1082" t="s">
        <v>3394</v>
      </c>
      <c r="M1082" t="s">
        <v>3395</v>
      </c>
      <c r="N1082">
        <v>14.589722222000001</v>
      </c>
      <c r="O1082">
        <v>0</v>
      </c>
      <c r="P1082">
        <v>8</v>
      </c>
      <c r="Q1082">
        <v>0</v>
      </c>
      <c r="R1082">
        <v>0</v>
      </c>
      <c r="S1082">
        <v>0</v>
      </c>
      <c r="T1082">
        <v>2</v>
      </c>
      <c r="U1082">
        <v>0</v>
      </c>
      <c r="V1082">
        <v>0</v>
      </c>
      <c r="W1082">
        <v>0</v>
      </c>
      <c r="X1082">
        <v>19.224666353168171</v>
      </c>
      <c r="Y1082">
        <v>0</v>
      </c>
      <c r="Z1082">
        <v>0</v>
      </c>
      <c r="AA1082">
        <v>0</v>
      </c>
      <c r="AB1082">
        <v>19.704244270042395</v>
      </c>
      <c r="AC1082">
        <v>0</v>
      </c>
      <c r="AD1082">
        <v>0</v>
      </c>
      <c r="AE1082">
        <v>38.928910623210569</v>
      </c>
    </row>
    <row r="1083" spans="1:31" x14ac:dyDescent="0.25">
      <c r="A1083">
        <v>2226135</v>
      </c>
      <c r="B1083">
        <v>1</v>
      </c>
      <c r="C1083" t="s">
        <v>80</v>
      </c>
      <c r="D1083" t="s">
        <v>98</v>
      </c>
      <c r="E1083" t="s">
        <v>151</v>
      </c>
      <c r="F1083" t="s">
        <v>3396</v>
      </c>
      <c r="G1083" t="s">
        <v>233</v>
      </c>
      <c r="H1083" t="s">
        <v>135</v>
      </c>
      <c r="I1083" t="s">
        <v>136</v>
      </c>
      <c r="J1083" t="s">
        <v>137</v>
      </c>
      <c r="K1083" t="s">
        <v>234</v>
      </c>
      <c r="L1083" t="s">
        <v>3397</v>
      </c>
      <c r="M1083" t="s">
        <v>3398</v>
      </c>
      <c r="N1083">
        <v>6.2188888880000004</v>
      </c>
      <c r="O1083">
        <v>0</v>
      </c>
      <c r="P1083">
        <v>57</v>
      </c>
      <c r="Q1083">
        <v>0</v>
      </c>
      <c r="R1083">
        <v>0</v>
      </c>
      <c r="S1083">
        <v>0</v>
      </c>
      <c r="T1083">
        <v>19</v>
      </c>
      <c r="U1083">
        <v>0</v>
      </c>
      <c r="V1083">
        <v>0</v>
      </c>
      <c r="W1083">
        <v>0</v>
      </c>
      <c r="X1083">
        <v>140.57822286806612</v>
      </c>
      <c r="Y1083">
        <v>0</v>
      </c>
      <c r="Z1083">
        <v>0</v>
      </c>
      <c r="AA1083">
        <v>0</v>
      </c>
      <c r="AB1083">
        <v>83.249987767073009</v>
      </c>
      <c r="AC1083">
        <v>0</v>
      </c>
      <c r="AD1083">
        <v>0</v>
      </c>
      <c r="AE1083">
        <v>223.82821063513913</v>
      </c>
    </row>
    <row r="1084" spans="1:31" x14ac:dyDescent="0.25">
      <c r="A1084">
        <v>2219102</v>
      </c>
      <c r="B1084">
        <v>1</v>
      </c>
      <c r="C1084" t="s">
        <v>80</v>
      </c>
      <c r="D1084" t="s">
        <v>104</v>
      </c>
      <c r="E1084" t="s">
        <v>151</v>
      </c>
      <c r="F1084" t="s">
        <v>3399</v>
      </c>
      <c r="G1084" t="s">
        <v>153</v>
      </c>
      <c r="H1084" t="s">
        <v>135</v>
      </c>
      <c r="I1084" t="s">
        <v>136</v>
      </c>
      <c r="J1084" t="s">
        <v>137</v>
      </c>
      <c r="K1084" t="s">
        <v>138</v>
      </c>
      <c r="L1084" t="s">
        <v>3400</v>
      </c>
      <c r="M1084" t="s">
        <v>3401</v>
      </c>
      <c r="N1084">
        <v>1.929444444</v>
      </c>
      <c r="O1084">
        <v>0</v>
      </c>
      <c r="P1084">
        <v>135</v>
      </c>
      <c r="Q1084">
        <v>0</v>
      </c>
      <c r="R1084">
        <v>0</v>
      </c>
      <c r="S1084">
        <v>0</v>
      </c>
      <c r="T1084">
        <v>9</v>
      </c>
      <c r="U1084">
        <v>0</v>
      </c>
      <c r="V1084">
        <v>0</v>
      </c>
      <c r="W1084">
        <v>0</v>
      </c>
      <c r="X1084">
        <v>77.242518689008605</v>
      </c>
      <c r="Y1084">
        <v>0</v>
      </c>
      <c r="Z1084">
        <v>0</v>
      </c>
      <c r="AA1084">
        <v>0</v>
      </c>
      <c r="AB1084">
        <v>8.0412110161373267</v>
      </c>
      <c r="AC1084">
        <v>0</v>
      </c>
      <c r="AD1084">
        <v>0</v>
      </c>
      <c r="AE1084">
        <v>85.28372970514593</v>
      </c>
    </row>
    <row r="1085" spans="1:31" x14ac:dyDescent="0.25">
      <c r="A1085">
        <v>2227240</v>
      </c>
      <c r="B1085">
        <v>1</v>
      </c>
      <c r="C1085" t="s">
        <v>80</v>
      </c>
      <c r="D1085" t="s">
        <v>106</v>
      </c>
      <c r="E1085" t="s">
        <v>251</v>
      </c>
      <c r="F1085" t="s">
        <v>3402</v>
      </c>
      <c r="G1085" t="s">
        <v>233</v>
      </c>
      <c r="H1085" t="s">
        <v>144</v>
      </c>
      <c r="I1085" t="s">
        <v>136</v>
      </c>
      <c r="J1085" t="s">
        <v>137</v>
      </c>
      <c r="K1085" t="s">
        <v>234</v>
      </c>
      <c r="L1085" t="s">
        <v>3403</v>
      </c>
      <c r="M1085" t="s">
        <v>3404</v>
      </c>
      <c r="N1085">
        <v>7.039290555</v>
      </c>
      <c r="O1085">
        <v>0</v>
      </c>
      <c r="P1085">
        <v>0</v>
      </c>
      <c r="Q1085">
        <v>0</v>
      </c>
      <c r="R1085">
        <v>0</v>
      </c>
      <c r="S1085">
        <v>16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11.068222086728618</v>
      </c>
      <c r="AB1085">
        <v>0</v>
      </c>
      <c r="AC1085">
        <v>0</v>
      </c>
      <c r="AD1085">
        <v>0</v>
      </c>
      <c r="AE1085">
        <v>11.068222086728618</v>
      </c>
    </row>
    <row r="1086" spans="1:31" x14ac:dyDescent="0.25">
      <c r="A1086">
        <v>2226742</v>
      </c>
      <c r="B1086">
        <v>1</v>
      </c>
      <c r="C1086" t="s">
        <v>80</v>
      </c>
      <c r="D1086" t="s">
        <v>92</v>
      </c>
      <c r="E1086" t="s">
        <v>132</v>
      </c>
      <c r="F1086" t="s">
        <v>3405</v>
      </c>
      <c r="G1086" t="s">
        <v>405</v>
      </c>
      <c r="H1086" t="s">
        <v>135</v>
      </c>
      <c r="I1086" t="s">
        <v>136</v>
      </c>
      <c r="J1086" t="s">
        <v>137</v>
      </c>
      <c r="K1086" t="s">
        <v>234</v>
      </c>
      <c r="L1086" t="s">
        <v>3406</v>
      </c>
      <c r="M1086" t="s">
        <v>3407</v>
      </c>
      <c r="N1086">
        <v>6.3885516659999997</v>
      </c>
      <c r="O1086">
        <v>0</v>
      </c>
      <c r="P1086">
        <v>152</v>
      </c>
      <c r="Q1086">
        <v>0</v>
      </c>
      <c r="R1086">
        <v>0</v>
      </c>
      <c r="S1086">
        <v>0</v>
      </c>
      <c r="T1086">
        <v>6</v>
      </c>
      <c r="U1086">
        <v>0</v>
      </c>
      <c r="V1086">
        <v>0</v>
      </c>
      <c r="W1086">
        <v>0</v>
      </c>
      <c r="X1086">
        <v>254.90454630910725</v>
      </c>
      <c r="Y1086">
        <v>0</v>
      </c>
      <c r="Z1086">
        <v>0</v>
      </c>
      <c r="AA1086">
        <v>0</v>
      </c>
      <c r="AB1086">
        <v>36.061235190603895</v>
      </c>
      <c r="AC1086">
        <v>0</v>
      </c>
      <c r="AD1086">
        <v>0</v>
      </c>
      <c r="AE1086">
        <v>290.96578149971117</v>
      </c>
    </row>
    <row r="1087" spans="1:31" x14ac:dyDescent="0.25">
      <c r="A1087">
        <v>2219580</v>
      </c>
      <c r="B1087">
        <v>1</v>
      </c>
      <c r="C1087" t="s">
        <v>80</v>
      </c>
      <c r="D1087" t="s">
        <v>90</v>
      </c>
      <c r="E1087" t="s">
        <v>151</v>
      </c>
      <c r="F1087" t="s">
        <v>3408</v>
      </c>
      <c r="G1087" t="s">
        <v>213</v>
      </c>
      <c r="H1087" t="s">
        <v>135</v>
      </c>
      <c r="I1087" t="s">
        <v>136</v>
      </c>
      <c r="J1087" t="s">
        <v>137</v>
      </c>
      <c r="K1087" t="s">
        <v>138</v>
      </c>
      <c r="L1087" t="s">
        <v>3409</v>
      </c>
      <c r="M1087" t="s">
        <v>3410</v>
      </c>
      <c r="N1087">
        <v>1.6477777769999999</v>
      </c>
      <c r="O1087">
        <v>0</v>
      </c>
      <c r="P1087">
        <v>169</v>
      </c>
      <c r="Q1087">
        <v>0</v>
      </c>
      <c r="R1087">
        <v>0</v>
      </c>
      <c r="S1087">
        <v>0</v>
      </c>
      <c r="T1087">
        <v>20</v>
      </c>
      <c r="U1087">
        <v>0</v>
      </c>
      <c r="V1087">
        <v>0</v>
      </c>
      <c r="W1087">
        <v>0</v>
      </c>
      <c r="X1087">
        <v>75.839352290874416</v>
      </c>
      <c r="Y1087">
        <v>0</v>
      </c>
      <c r="Z1087">
        <v>0</v>
      </c>
      <c r="AA1087">
        <v>0</v>
      </c>
      <c r="AB1087">
        <v>10.288714763302639</v>
      </c>
      <c r="AC1087">
        <v>0</v>
      </c>
      <c r="AD1087">
        <v>0</v>
      </c>
      <c r="AE1087">
        <v>86.128067054177052</v>
      </c>
    </row>
    <row r="1088" spans="1:31" x14ac:dyDescent="0.25">
      <c r="A1088">
        <v>2224821</v>
      </c>
      <c r="B1088">
        <v>1</v>
      </c>
      <c r="C1088" t="s">
        <v>81</v>
      </c>
      <c r="D1088" t="s">
        <v>120</v>
      </c>
      <c r="E1088" t="s">
        <v>156</v>
      </c>
      <c r="F1088" t="s">
        <v>3411</v>
      </c>
      <c r="G1088" t="s">
        <v>161</v>
      </c>
      <c r="H1088" t="s">
        <v>135</v>
      </c>
      <c r="I1088" t="s">
        <v>136</v>
      </c>
      <c r="J1088" t="s">
        <v>137</v>
      </c>
      <c r="K1088" t="s">
        <v>138</v>
      </c>
      <c r="L1088" t="s">
        <v>3412</v>
      </c>
      <c r="M1088" t="s">
        <v>3413</v>
      </c>
      <c r="N1088">
        <v>1.723333333</v>
      </c>
      <c r="O1088">
        <v>0</v>
      </c>
      <c r="P1088">
        <v>1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1.0717191474E-3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1.0717191474E-3</v>
      </c>
    </row>
    <row r="1089" spans="1:31" x14ac:dyDescent="0.25">
      <c r="A1089">
        <v>2227738</v>
      </c>
      <c r="B1089">
        <v>1</v>
      </c>
      <c r="C1089" t="s">
        <v>81</v>
      </c>
      <c r="D1089" t="s">
        <v>122</v>
      </c>
      <c r="E1089" t="s">
        <v>147</v>
      </c>
      <c r="F1089" t="s">
        <v>3414</v>
      </c>
      <c r="G1089" t="s">
        <v>405</v>
      </c>
      <c r="H1089" t="s">
        <v>144</v>
      </c>
      <c r="I1089" t="s">
        <v>136</v>
      </c>
      <c r="J1089" t="s">
        <v>137</v>
      </c>
      <c r="K1089" t="s">
        <v>234</v>
      </c>
      <c r="L1089" t="s">
        <v>3415</v>
      </c>
      <c r="M1089" t="s">
        <v>3416</v>
      </c>
      <c r="N1089">
        <v>8.1449377770000009</v>
      </c>
      <c r="O1089">
        <v>14</v>
      </c>
      <c r="P1089">
        <v>900</v>
      </c>
      <c r="Q1089">
        <v>1</v>
      </c>
      <c r="R1089">
        <v>23</v>
      </c>
      <c r="S1089">
        <v>5</v>
      </c>
      <c r="T1089">
        <v>67</v>
      </c>
      <c r="U1089">
        <v>1</v>
      </c>
      <c r="V1089">
        <v>0</v>
      </c>
      <c r="W1089">
        <v>21.13127661313403</v>
      </c>
      <c r="X1089">
        <v>874.71524030422472</v>
      </c>
      <c r="Y1089">
        <v>2.5395834587515004E-2</v>
      </c>
      <c r="Z1089">
        <v>23.916327454634207</v>
      </c>
      <c r="AA1089">
        <v>916.07872819199724</v>
      </c>
      <c r="AB1089">
        <v>130.10223300079417</v>
      </c>
      <c r="AC1089">
        <v>48.237958296243576</v>
      </c>
      <c r="AD1089">
        <v>0</v>
      </c>
      <c r="AE1089">
        <v>2014.2071596956152</v>
      </c>
    </row>
    <row r="1090" spans="1:31" x14ac:dyDescent="0.25">
      <c r="A1090">
        <v>2228236</v>
      </c>
      <c r="B1090">
        <v>1</v>
      </c>
      <c r="C1090" t="s">
        <v>80</v>
      </c>
      <c r="D1090" t="s">
        <v>99</v>
      </c>
      <c r="E1090" t="s">
        <v>151</v>
      </c>
      <c r="F1090" t="s">
        <v>3417</v>
      </c>
      <c r="G1090" t="s">
        <v>134</v>
      </c>
      <c r="H1090" t="s">
        <v>135</v>
      </c>
      <c r="I1090" t="s">
        <v>136</v>
      </c>
      <c r="J1090" t="s">
        <v>137</v>
      </c>
      <c r="K1090" t="s">
        <v>138</v>
      </c>
      <c r="L1090" t="s">
        <v>3418</v>
      </c>
      <c r="M1090" t="s">
        <v>3419</v>
      </c>
      <c r="N1090">
        <v>0.503611111</v>
      </c>
      <c r="O1090">
        <v>0</v>
      </c>
      <c r="P1090">
        <v>37</v>
      </c>
      <c r="Q1090">
        <v>0</v>
      </c>
      <c r="R1090">
        <v>0</v>
      </c>
      <c r="S1090">
        <v>0</v>
      </c>
      <c r="T1090">
        <v>5</v>
      </c>
      <c r="U1090">
        <v>0</v>
      </c>
      <c r="V1090">
        <v>0</v>
      </c>
      <c r="W1090">
        <v>0</v>
      </c>
      <c r="X1090">
        <v>5.8610934932629997</v>
      </c>
      <c r="Y1090">
        <v>0</v>
      </c>
      <c r="Z1090">
        <v>0</v>
      </c>
      <c r="AA1090">
        <v>0</v>
      </c>
      <c r="AB1090">
        <v>0.44056044225157226</v>
      </c>
      <c r="AC1090">
        <v>0</v>
      </c>
      <c r="AD1090">
        <v>0</v>
      </c>
      <c r="AE1090">
        <v>6.3016539355145715</v>
      </c>
    </row>
    <row r="1091" spans="1:31" x14ac:dyDescent="0.25">
      <c r="A1091">
        <v>2223802</v>
      </c>
      <c r="B1091">
        <v>1</v>
      </c>
      <c r="C1091" t="s">
        <v>80</v>
      </c>
      <c r="D1091" t="s">
        <v>105</v>
      </c>
      <c r="E1091" t="s">
        <v>198</v>
      </c>
      <c r="F1091" t="s">
        <v>3420</v>
      </c>
      <c r="G1091" t="s">
        <v>143</v>
      </c>
      <c r="H1091" t="s">
        <v>144</v>
      </c>
      <c r="I1091" t="s">
        <v>136</v>
      </c>
      <c r="J1091" t="s">
        <v>137</v>
      </c>
      <c r="K1091" t="s">
        <v>138</v>
      </c>
      <c r="L1091" t="s">
        <v>3421</v>
      </c>
      <c r="M1091" t="s">
        <v>3422</v>
      </c>
      <c r="N1091">
        <v>1.0766666659999999</v>
      </c>
      <c r="O1091">
        <v>2</v>
      </c>
      <c r="P1091">
        <v>2</v>
      </c>
      <c r="Q1091">
        <v>0</v>
      </c>
      <c r="R1091">
        <v>2</v>
      </c>
      <c r="S1091">
        <v>8</v>
      </c>
      <c r="T1091">
        <v>6</v>
      </c>
      <c r="U1091">
        <v>1</v>
      </c>
      <c r="V1091">
        <v>0</v>
      </c>
      <c r="W1091">
        <v>3.5466544501780088</v>
      </c>
      <c r="X1091">
        <v>1.17422267191824</v>
      </c>
      <c r="Y1091">
        <v>0</v>
      </c>
      <c r="Z1091">
        <v>1.0705428742668317</v>
      </c>
      <c r="AA1091">
        <v>33.870488727879405</v>
      </c>
      <c r="AB1091">
        <v>6.550286761615884</v>
      </c>
      <c r="AC1091">
        <v>175.83136537228643</v>
      </c>
      <c r="AD1091">
        <v>0</v>
      </c>
      <c r="AE1091">
        <v>222.04356085814482</v>
      </c>
    </row>
    <row r="1092" spans="1:31" x14ac:dyDescent="0.25">
      <c r="A1092">
        <v>2227761</v>
      </c>
      <c r="B1092">
        <v>1</v>
      </c>
      <c r="C1092" t="s">
        <v>80</v>
      </c>
      <c r="D1092" t="s">
        <v>84</v>
      </c>
      <c r="E1092" t="s">
        <v>151</v>
      </c>
      <c r="F1092" t="s">
        <v>3423</v>
      </c>
      <c r="G1092" t="s">
        <v>503</v>
      </c>
      <c r="H1092" t="s">
        <v>135</v>
      </c>
      <c r="I1092" t="s">
        <v>136</v>
      </c>
      <c r="J1092" t="s">
        <v>137</v>
      </c>
      <c r="K1092" t="s">
        <v>138</v>
      </c>
      <c r="L1092" t="s">
        <v>3424</v>
      </c>
      <c r="M1092" t="s">
        <v>3425</v>
      </c>
      <c r="N1092">
        <v>0.95972222200000001</v>
      </c>
      <c r="O1092">
        <v>0</v>
      </c>
      <c r="P1092">
        <v>146</v>
      </c>
      <c r="Q1092">
        <v>0</v>
      </c>
      <c r="R1092">
        <v>0</v>
      </c>
      <c r="S1092">
        <v>0</v>
      </c>
      <c r="T1092">
        <v>3</v>
      </c>
      <c r="U1092">
        <v>0</v>
      </c>
      <c r="V1092">
        <v>0</v>
      </c>
      <c r="W1092">
        <v>0</v>
      </c>
      <c r="X1092">
        <v>41.090347315115466</v>
      </c>
      <c r="Y1092">
        <v>0</v>
      </c>
      <c r="Z1092">
        <v>0</v>
      </c>
      <c r="AA1092">
        <v>0</v>
      </c>
      <c r="AB1092">
        <v>2.4418399857866664</v>
      </c>
      <c r="AC1092">
        <v>0</v>
      </c>
      <c r="AD1092">
        <v>0</v>
      </c>
      <c r="AE1092">
        <v>43.53218730090213</v>
      </c>
    </row>
    <row r="1093" spans="1:31" x14ac:dyDescent="0.25">
      <c r="A1093">
        <v>2220101</v>
      </c>
      <c r="B1093">
        <v>1</v>
      </c>
      <c r="C1093" t="s">
        <v>80</v>
      </c>
      <c r="D1093" t="s">
        <v>82</v>
      </c>
      <c r="E1093" t="s">
        <v>151</v>
      </c>
      <c r="F1093" t="s">
        <v>3215</v>
      </c>
      <c r="G1093" t="s">
        <v>213</v>
      </c>
      <c r="H1093" t="s">
        <v>135</v>
      </c>
      <c r="I1093" t="s">
        <v>136</v>
      </c>
      <c r="J1093" t="s">
        <v>137</v>
      </c>
      <c r="K1093" t="s">
        <v>138</v>
      </c>
      <c r="L1093" t="s">
        <v>3426</v>
      </c>
      <c r="M1093" t="s">
        <v>3427</v>
      </c>
      <c r="N1093">
        <v>1.050277777</v>
      </c>
      <c r="O1093">
        <v>0</v>
      </c>
      <c r="P1093">
        <v>64</v>
      </c>
      <c r="Q1093">
        <v>0</v>
      </c>
      <c r="R1093">
        <v>0</v>
      </c>
      <c r="S1093">
        <v>0</v>
      </c>
      <c r="T1093">
        <v>4</v>
      </c>
      <c r="U1093">
        <v>0</v>
      </c>
      <c r="V1093">
        <v>0</v>
      </c>
      <c r="W1093">
        <v>0</v>
      </c>
      <c r="X1093">
        <v>46.641434822694265</v>
      </c>
      <c r="Y1093">
        <v>0</v>
      </c>
      <c r="Z1093">
        <v>0</v>
      </c>
      <c r="AA1093">
        <v>0</v>
      </c>
      <c r="AB1093">
        <v>17.901845592301445</v>
      </c>
      <c r="AC1093">
        <v>0</v>
      </c>
      <c r="AD1093">
        <v>0</v>
      </c>
      <c r="AE1093">
        <v>64.543280414995706</v>
      </c>
    </row>
    <row r="1094" spans="1:31" x14ac:dyDescent="0.25">
      <c r="A1094">
        <v>2220599</v>
      </c>
      <c r="B1094">
        <v>1</v>
      </c>
      <c r="C1094" t="s">
        <v>80</v>
      </c>
      <c r="D1094" t="s">
        <v>93</v>
      </c>
      <c r="E1094" t="s">
        <v>151</v>
      </c>
      <c r="F1094" t="s">
        <v>3428</v>
      </c>
      <c r="G1094" t="s">
        <v>213</v>
      </c>
      <c r="H1094" t="s">
        <v>135</v>
      </c>
      <c r="I1094" t="s">
        <v>136</v>
      </c>
      <c r="J1094" t="s">
        <v>137</v>
      </c>
      <c r="K1094" t="s">
        <v>138</v>
      </c>
      <c r="L1094" t="s">
        <v>3429</v>
      </c>
      <c r="M1094" t="s">
        <v>3430</v>
      </c>
      <c r="N1094">
        <v>0.97666666599999996</v>
      </c>
      <c r="O1094">
        <v>0</v>
      </c>
      <c r="P1094">
        <v>12</v>
      </c>
      <c r="Q1094">
        <v>0</v>
      </c>
      <c r="R1094">
        <v>6</v>
      </c>
      <c r="S1094">
        <v>0</v>
      </c>
      <c r="T1094">
        <v>3</v>
      </c>
      <c r="U1094">
        <v>0</v>
      </c>
      <c r="V1094">
        <v>0</v>
      </c>
      <c r="W1094">
        <v>0</v>
      </c>
      <c r="X1094">
        <v>4.2831032686573947</v>
      </c>
      <c r="Y1094">
        <v>0</v>
      </c>
      <c r="Z1094">
        <v>3.3897170729403339</v>
      </c>
      <c r="AA1094">
        <v>0</v>
      </c>
      <c r="AB1094">
        <v>0.15860683557363334</v>
      </c>
      <c r="AC1094">
        <v>0</v>
      </c>
      <c r="AD1094">
        <v>0</v>
      </c>
      <c r="AE1094">
        <v>7.8314271771713617</v>
      </c>
    </row>
    <row r="1095" spans="1:31" x14ac:dyDescent="0.25">
      <c r="A1095">
        <v>2220791</v>
      </c>
      <c r="B1095">
        <v>1</v>
      </c>
      <c r="C1095" t="s">
        <v>81</v>
      </c>
      <c r="D1095" t="s">
        <v>112</v>
      </c>
      <c r="E1095" t="s">
        <v>147</v>
      </c>
      <c r="F1095" t="s">
        <v>3431</v>
      </c>
      <c r="G1095" t="s">
        <v>233</v>
      </c>
      <c r="H1095" t="s">
        <v>144</v>
      </c>
      <c r="I1095" t="s">
        <v>136</v>
      </c>
      <c r="J1095" t="s">
        <v>137</v>
      </c>
      <c r="K1095" t="s">
        <v>234</v>
      </c>
      <c r="L1095" t="s">
        <v>3432</v>
      </c>
      <c r="M1095" t="s">
        <v>3433</v>
      </c>
      <c r="N1095">
        <v>8.3936111110000002</v>
      </c>
      <c r="O1095">
        <v>0</v>
      </c>
      <c r="P1095">
        <v>1442</v>
      </c>
      <c r="Q1095">
        <v>11</v>
      </c>
      <c r="R1095">
        <v>67</v>
      </c>
      <c r="S1095">
        <v>0</v>
      </c>
      <c r="T1095">
        <v>57</v>
      </c>
      <c r="U1095">
        <v>0</v>
      </c>
      <c r="V1095">
        <v>0</v>
      </c>
      <c r="W1095">
        <v>0</v>
      </c>
      <c r="X1095">
        <v>2428.8986041562962</v>
      </c>
      <c r="Y1095">
        <v>31.826297017823094</v>
      </c>
      <c r="Z1095">
        <v>53.022788262701411</v>
      </c>
      <c r="AA1095">
        <v>0</v>
      </c>
      <c r="AB1095">
        <v>168.6579124285777</v>
      </c>
      <c r="AC1095">
        <v>0</v>
      </c>
      <c r="AD1095">
        <v>0</v>
      </c>
      <c r="AE1095">
        <v>2682.4056018653982</v>
      </c>
    </row>
    <row r="1096" spans="1:31" x14ac:dyDescent="0.25">
      <c r="A1096">
        <v>2218372</v>
      </c>
      <c r="B1096">
        <v>1</v>
      </c>
      <c r="C1096" t="s">
        <v>80</v>
      </c>
      <c r="D1096" t="s">
        <v>98</v>
      </c>
      <c r="E1096" t="s">
        <v>156</v>
      </c>
      <c r="F1096" t="s">
        <v>3434</v>
      </c>
      <c r="G1096" t="s">
        <v>161</v>
      </c>
      <c r="H1096" t="s">
        <v>135</v>
      </c>
      <c r="I1096" t="s">
        <v>136</v>
      </c>
      <c r="J1096" t="s">
        <v>137</v>
      </c>
      <c r="K1096" t="s">
        <v>138</v>
      </c>
      <c r="L1096" t="s">
        <v>3435</v>
      </c>
      <c r="M1096" t="s">
        <v>3436</v>
      </c>
      <c r="N1096">
        <v>3.4763888879999998</v>
      </c>
      <c r="O1096">
        <v>0</v>
      </c>
      <c r="P1096">
        <v>1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0.7403841143048977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0.7403841143048977</v>
      </c>
    </row>
    <row r="1097" spans="1:31" x14ac:dyDescent="0.25">
      <c r="A1097">
        <v>2224037</v>
      </c>
      <c r="B1097">
        <v>1</v>
      </c>
      <c r="C1097" t="s">
        <v>80</v>
      </c>
      <c r="D1097" t="s">
        <v>101</v>
      </c>
      <c r="E1097" t="s">
        <v>198</v>
      </c>
      <c r="F1097" t="s">
        <v>3437</v>
      </c>
      <c r="G1097" t="s">
        <v>831</v>
      </c>
      <c r="H1097" t="s">
        <v>144</v>
      </c>
      <c r="I1097" t="s">
        <v>136</v>
      </c>
      <c r="J1097" t="s">
        <v>137</v>
      </c>
      <c r="K1097" t="s">
        <v>138</v>
      </c>
      <c r="L1097" t="s">
        <v>3438</v>
      </c>
      <c r="M1097" t="s">
        <v>3439</v>
      </c>
      <c r="N1097">
        <v>2.0919444440000001</v>
      </c>
      <c r="O1097">
        <v>0</v>
      </c>
      <c r="P1097">
        <v>0</v>
      </c>
      <c r="Q1097">
        <v>0</v>
      </c>
      <c r="R1097">
        <v>0</v>
      </c>
      <c r="S1097">
        <v>1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</row>
    <row r="1098" spans="1:31" x14ac:dyDescent="0.25">
      <c r="A1098">
        <v>2216377</v>
      </c>
      <c r="B1098">
        <v>1</v>
      </c>
      <c r="C1098" t="s">
        <v>80</v>
      </c>
      <c r="D1098" t="s">
        <v>92</v>
      </c>
      <c r="E1098" t="s">
        <v>156</v>
      </c>
      <c r="F1098" t="s">
        <v>3440</v>
      </c>
      <c r="G1098" t="s">
        <v>165</v>
      </c>
      <c r="H1098" t="s">
        <v>135</v>
      </c>
      <c r="I1098" t="s">
        <v>136</v>
      </c>
      <c r="J1098" t="s">
        <v>137</v>
      </c>
      <c r="K1098" t="s">
        <v>138</v>
      </c>
      <c r="L1098" t="s">
        <v>3441</v>
      </c>
      <c r="M1098" t="s">
        <v>3442</v>
      </c>
      <c r="N1098">
        <v>2.2313888880000001</v>
      </c>
      <c r="O1098">
        <v>0</v>
      </c>
      <c r="P1098">
        <v>1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0.80713537824619952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0.80713537824619952</v>
      </c>
    </row>
    <row r="1099" spans="1:31" x14ac:dyDescent="0.25">
      <c r="A1099">
        <v>2213131</v>
      </c>
      <c r="B1099">
        <v>1</v>
      </c>
      <c r="C1099" t="s">
        <v>81</v>
      </c>
      <c r="D1099" t="s">
        <v>127</v>
      </c>
      <c r="E1099" t="s">
        <v>141</v>
      </c>
      <c r="F1099" t="s">
        <v>3443</v>
      </c>
      <c r="G1099" t="s">
        <v>143</v>
      </c>
      <c r="H1099" t="s">
        <v>144</v>
      </c>
      <c r="I1099" t="s">
        <v>136</v>
      </c>
      <c r="J1099" t="s">
        <v>137</v>
      </c>
      <c r="K1099" t="s">
        <v>138</v>
      </c>
      <c r="L1099" t="s">
        <v>3444</v>
      </c>
      <c r="M1099" t="s">
        <v>3445</v>
      </c>
      <c r="N1099">
        <v>1.9666666660000001</v>
      </c>
      <c r="O1099">
        <v>3</v>
      </c>
      <c r="P1099">
        <v>442</v>
      </c>
      <c r="Q1099">
        <v>139</v>
      </c>
      <c r="R1099">
        <v>83</v>
      </c>
      <c r="S1099">
        <v>10</v>
      </c>
      <c r="T1099">
        <v>60</v>
      </c>
      <c r="U1099">
        <v>0</v>
      </c>
      <c r="V1099">
        <v>1</v>
      </c>
      <c r="W1099">
        <v>0.46051492021173335</v>
      </c>
      <c r="X1099">
        <v>184.87154874866357</v>
      </c>
      <c r="Y1099">
        <v>151.91809822188722</v>
      </c>
      <c r="Z1099">
        <v>34.066123195957623</v>
      </c>
      <c r="AA1099">
        <v>74.406239796762108</v>
      </c>
      <c r="AB1099">
        <v>24.769740058935763</v>
      </c>
      <c r="AC1099">
        <v>0</v>
      </c>
      <c r="AD1099">
        <v>3.1223288548637669</v>
      </c>
      <c r="AE1099">
        <v>473.61459379728183</v>
      </c>
    </row>
    <row r="1100" spans="1:31" x14ac:dyDescent="0.25">
      <c r="A1100">
        <v>2223018</v>
      </c>
      <c r="B1100">
        <v>1</v>
      </c>
      <c r="C1100" t="s">
        <v>80</v>
      </c>
      <c r="D1100" t="s">
        <v>88</v>
      </c>
      <c r="E1100" t="s">
        <v>151</v>
      </c>
      <c r="F1100" t="s">
        <v>3446</v>
      </c>
      <c r="G1100" t="s">
        <v>233</v>
      </c>
      <c r="H1100" t="s">
        <v>135</v>
      </c>
      <c r="I1100" t="s">
        <v>136</v>
      </c>
      <c r="J1100" t="s">
        <v>137</v>
      </c>
      <c r="K1100" t="s">
        <v>234</v>
      </c>
      <c r="L1100" t="s">
        <v>3447</v>
      </c>
      <c r="M1100" t="s">
        <v>3448</v>
      </c>
      <c r="N1100">
        <v>0.60327583299999998</v>
      </c>
      <c r="O1100">
        <v>0</v>
      </c>
      <c r="P1100">
        <v>34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6.5163241884423675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6.5163241884423675</v>
      </c>
    </row>
    <row r="1101" spans="1:31" x14ac:dyDescent="0.25">
      <c r="A1101">
        <v>2224014</v>
      </c>
      <c r="B1101">
        <v>1</v>
      </c>
      <c r="C1101" t="s">
        <v>80</v>
      </c>
      <c r="D1101" t="s">
        <v>84</v>
      </c>
      <c r="E1101" t="s">
        <v>151</v>
      </c>
      <c r="F1101" t="s">
        <v>3449</v>
      </c>
      <c r="G1101" t="s">
        <v>213</v>
      </c>
      <c r="H1101" t="s">
        <v>135</v>
      </c>
      <c r="I1101" t="s">
        <v>136</v>
      </c>
      <c r="J1101" t="s">
        <v>137</v>
      </c>
      <c r="K1101" t="s">
        <v>138</v>
      </c>
      <c r="L1101" t="s">
        <v>3450</v>
      </c>
      <c r="M1101" t="s">
        <v>3451</v>
      </c>
      <c r="N1101">
        <v>1.061666666</v>
      </c>
      <c r="O1101">
        <v>0</v>
      </c>
      <c r="P1101">
        <v>143</v>
      </c>
      <c r="Q1101">
        <v>0</v>
      </c>
      <c r="R1101">
        <v>0</v>
      </c>
      <c r="S1101">
        <v>0</v>
      </c>
      <c r="T1101">
        <v>2</v>
      </c>
      <c r="U1101">
        <v>0</v>
      </c>
      <c r="V1101">
        <v>0</v>
      </c>
      <c r="W1101">
        <v>0</v>
      </c>
      <c r="X1101">
        <v>46.173124070200302</v>
      </c>
      <c r="Y1101">
        <v>0</v>
      </c>
      <c r="Z1101">
        <v>0</v>
      </c>
      <c r="AA1101">
        <v>0</v>
      </c>
      <c r="AB1101">
        <v>0.35198111806830668</v>
      </c>
      <c r="AC1101">
        <v>0</v>
      </c>
      <c r="AD1101">
        <v>0</v>
      </c>
      <c r="AE1101">
        <v>46.525105188268611</v>
      </c>
    </row>
    <row r="1102" spans="1:31" x14ac:dyDescent="0.25">
      <c r="A1102">
        <v>2226719</v>
      </c>
      <c r="B1102">
        <v>1</v>
      </c>
      <c r="C1102" t="s">
        <v>80</v>
      </c>
      <c r="D1102" t="s">
        <v>82</v>
      </c>
      <c r="E1102" t="s">
        <v>156</v>
      </c>
      <c r="F1102" t="s">
        <v>3452</v>
      </c>
      <c r="G1102" t="s">
        <v>134</v>
      </c>
      <c r="H1102" t="s">
        <v>135</v>
      </c>
      <c r="I1102" t="s">
        <v>136</v>
      </c>
      <c r="J1102" t="s">
        <v>137</v>
      </c>
      <c r="K1102" t="s">
        <v>138</v>
      </c>
      <c r="L1102" t="s">
        <v>3453</v>
      </c>
      <c r="M1102" t="s">
        <v>3454</v>
      </c>
      <c r="N1102">
        <v>2.2025000000000001</v>
      </c>
      <c r="O1102">
        <v>0</v>
      </c>
      <c r="P1102">
        <v>1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</row>
    <row r="1103" spans="1:31" x14ac:dyDescent="0.25">
      <c r="A1103">
        <v>2219411</v>
      </c>
      <c r="B1103">
        <v>1</v>
      </c>
      <c r="C1103" t="s">
        <v>80</v>
      </c>
      <c r="D1103" t="s">
        <v>101</v>
      </c>
      <c r="E1103" t="s">
        <v>198</v>
      </c>
      <c r="F1103" t="s">
        <v>3455</v>
      </c>
      <c r="G1103" t="s">
        <v>143</v>
      </c>
      <c r="H1103" t="s">
        <v>144</v>
      </c>
      <c r="I1103" t="s">
        <v>136</v>
      </c>
      <c r="J1103" t="s">
        <v>137</v>
      </c>
      <c r="K1103" t="s">
        <v>138</v>
      </c>
      <c r="L1103" t="s">
        <v>3456</v>
      </c>
      <c r="M1103" t="s">
        <v>3457</v>
      </c>
      <c r="N1103">
        <v>1.332777777</v>
      </c>
      <c r="O1103">
        <v>27</v>
      </c>
      <c r="P1103">
        <v>20</v>
      </c>
      <c r="Q1103">
        <v>29</v>
      </c>
      <c r="R1103">
        <v>5</v>
      </c>
      <c r="S1103">
        <v>36</v>
      </c>
      <c r="T1103">
        <v>7</v>
      </c>
      <c r="U1103">
        <v>1</v>
      </c>
      <c r="V1103">
        <v>0</v>
      </c>
      <c r="W1103">
        <v>32.557765200879878</v>
      </c>
      <c r="X1103">
        <v>12.767905772034684</v>
      </c>
      <c r="Y1103">
        <v>100.14631321498221</v>
      </c>
      <c r="Z1103">
        <v>0.4326265864111003</v>
      </c>
      <c r="AA1103">
        <v>495.34510888684383</v>
      </c>
      <c r="AB1103">
        <v>9.4114247083070186</v>
      </c>
      <c r="AC1103">
        <v>118.80720423388824</v>
      </c>
      <c r="AD1103">
        <v>0</v>
      </c>
      <c r="AE1103">
        <v>769.46834860334695</v>
      </c>
    </row>
    <row r="1104" spans="1:31" x14ac:dyDescent="0.25">
      <c r="A1104">
        <v>2227569</v>
      </c>
      <c r="B1104">
        <v>1</v>
      </c>
      <c r="C1104" t="s">
        <v>80</v>
      </c>
      <c r="D1104" t="s">
        <v>93</v>
      </c>
      <c r="E1104" t="s">
        <v>151</v>
      </c>
      <c r="F1104" t="s">
        <v>3458</v>
      </c>
      <c r="G1104" t="s">
        <v>192</v>
      </c>
      <c r="H1104" t="s">
        <v>135</v>
      </c>
      <c r="I1104" t="s">
        <v>136</v>
      </c>
      <c r="J1104" t="s">
        <v>137</v>
      </c>
      <c r="K1104" t="s">
        <v>138</v>
      </c>
      <c r="L1104" t="s">
        <v>3459</v>
      </c>
      <c r="M1104" t="s">
        <v>3460</v>
      </c>
      <c r="N1104">
        <v>2.4130555550000001</v>
      </c>
      <c r="O1104">
        <v>0</v>
      </c>
      <c r="P1104">
        <v>49</v>
      </c>
      <c r="Q1104">
        <v>0</v>
      </c>
      <c r="R1104">
        <v>3</v>
      </c>
      <c r="S1104">
        <v>0</v>
      </c>
      <c r="T1104">
        <v>2</v>
      </c>
      <c r="U1104">
        <v>0</v>
      </c>
      <c r="V1104">
        <v>0</v>
      </c>
      <c r="W1104">
        <v>0</v>
      </c>
      <c r="X1104">
        <v>24.228976506629451</v>
      </c>
      <c r="Y1104">
        <v>0</v>
      </c>
      <c r="Z1104">
        <v>1.3489021833235999</v>
      </c>
      <c r="AA1104">
        <v>0</v>
      </c>
      <c r="AB1104">
        <v>4.2695215001291663E-2</v>
      </c>
      <c r="AC1104">
        <v>0</v>
      </c>
      <c r="AD1104">
        <v>0</v>
      </c>
      <c r="AE1104">
        <v>25.620573904954341</v>
      </c>
    </row>
    <row r="1105" spans="1:31" x14ac:dyDescent="0.25">
      <c r="A1105">
        <v>2225488</v>
      </c>
      <c r="B1105">
        <v>1</v>
      </c>
      <c r="C1105" t="s">
        <v>80</v>
      </c>
      <c r="D1105" t="s">
        <v>82</v>
      </c>
      <c r="E1105" t="s">
        <v>151</v>
      </c>
      <c r="F1105" t="s">
        <v>2891</v>
      </c>
      <c r="G1105" t="s">
        <v>213</v>
      </c>
      <c r="H1105" t="s">
        <v>135</v>
      </c>
      <c r="I1105" t="s">
        <v>136</v>
      </c>
      <c r="J1105" t="s">
        <v>137</v>
      </c>
      <c r="K1105" t="s">
        <v>138</v>
      </c>
      <c r="L1105" t="s">
        <v>3461</v>
      </c>
      <c r="M1105" t="s">
        <v>3462</v>
      </c>
      <c r="N1105">
        <v>1.5208333329999999</v>
      </c>
      <c r="O1105">
        <v>0</v>
      </c>
      <c r="P1105">
        <v>218</v>
      </c>
      <c r="Q1105">
        <v>0</v>
      </c>
      <c r="R1105">
        <v>0</v>
      </c>
      <c r="S1105">
        <v>0</v>
      </c>
      <c r="T1105">
        <v>4</v>
      </c>
      <c r="U1105">
        <v>0</v>
      </c>
      <c r="V1105">
        <v>0</v>
      </c>
      <c r="W1105">
        <v>0</v>
      </c>
      <c r="X1105">
        <v>109.62986112056051</v>
      </c>
      <c r="Y1105">
        <v>0</v>
      </c>
      <c r="Z1105">
        <v>0</v>
      </c>
      <c r="AA1105">
        <v>0</v>
      </c>
      <c r="AB1105">
        <v>1.6841882859012616</v>
      </c>
      <c r="AC1105">
        <v>0</v>
      </c>
      <c r="AD1105">
        <v>0</v>
      </c>
      <c r="AE1105">
        <v>111.31404940646176</v>
      </c>
    </row>
    <row r="1106" spans="1:31" x14ac:dyDescent="0.25">
      <c r="A1106">
        <v>2223324</v>
      </c>
      <c r="B1106">
        <v>1</v>
      </c>
      <c r="C1106" t="s">
        <v>80</v>
      </c>
      <c r="D1106" t="s">
        <v>82</v>
      </c>
      <c r="E1106" t="s">
        <v>156</v>
      </c>
      <c r="F1106" t="s">
        <v>3463</v>
      </c>
      <c r="G1106" t="s">
        <v>2326</v>
      </c>
      <c r="H1106" t="s">
        <v>135</v>
      </c>
      <c r="I1106" t="s">
        <v>136</v>
      </c>
      <c r="J1106" t="s">
        <v>137</v>
      </c>
      <c r="K1106" t="s">
        <v>138</v>
      </c>
      <c r="L1106" t="s">
        <v>3464</v>
      </c>
      <c r="M1106" t="s">
        <v>3465</v>
      </c>
      <c r="N1106">
        <v>1.5166666660000001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42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5.6130727833347676</v>
      </c>
      <c r="AC1106">
        <v>0</v>
      </c>
      <c r="AD1106">
        <v>0</v>
      </c>
      <c r="AE1106">
        <v>5.6130727833347676</v>
      </c>
    </row>
    <row r="1107" spans="1:31" x14ac:dyDescent="0.25">
      <c r="A1107">
        <v>2222849</v>
      </c>
      <c r="B1107">
        <v>1</v>
      </c>
      <c r="C1107" t="s">
        <v>81</v>
      </c>
      <c r="D1107" t="s">
        <v>122</v>
      </c>
      <c r="E1107" t="s">
        <v>156</v>
      </c>
      <c r="F1107" t="s">
        <v>3466</v>
      </c>
      <c r="G1107" t="s">
        <v>165</v>
      </c>
      <c r="H1107" t="s">
        <v>135</v>
      </c>
      <c r="I1107" t="s">
        <v>136</v>
      </c>
      <c r="J1107" t="s">
        <v>137</v>
      </c>
      <c r="K1107" t="s">
        <v>138</v>
      </c>
      <c r="L1107" t="s">
        <v>3467</v>
      </c>
      <c r="M1107" t="s">
        <v>3468</v>
      </c>
      <c r="N1107">
        <v>1.0169444439999999</v>
      </c>
      <c r="O1107">
        <v>0</v>
      </c>
      <c r="P1107">
        <v>7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2.3671438679050962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2.3671438679050962</v>
      </c>
    </row>
    <row r="1108" spans="1:31" x14ac:dyDescent="0.25">
      <c r="A1108">
        <v>2225013</v>
      </c>
      <c r="B1108">
        <v>1</v>
      </c>
      <c r="C1108" t="s">
        <v>81</v>
      </c>
      <c r="D1108" t="s">
        <v>122</v>
      </c>
      <c r="E1108" t="s">
        <v>225</v>
      </c>
      <c r="F1108" t="s">
        <v>3469</v>
      </c>
      <c r="G1108" t="s">
        <v>213</v>
      </c>
      <c r="H1108" t="s">
        <v>135</v>
      </c>
      <c r="I1108" t="s">
        <v>136</v>
      </c>
      <c r="J1108" t="s">
        <v>137</v>
      </c>
      <c r="K1108" t="s">
        <v>138</v>
      </c>
      <c r="L1108" t="s">
        <v>3470</v>
      </c>
      <c r="M1108" t="s">
        <v>3471</v>
      </c>
      <c r="N1108">
        <v>1.7250000000000001</v>
      </c>
      <c r="O1108">
        <v>0</v>
      </c>
      <c r="P1108">
        <v>8</v>
      </c>
      <c r="Q1108">
        <v>0</v>
      </c>
      <c r="R1108">
        <v>0</v>
      </c>
      <c r="S1108">
        <v>0</v>
      </c>
      <c r="T1108">
        <v>8</v>
      </c>
      <c r="U1108">
        <v>0</v>
      </c>
      <c r="V1108">
        <v>0</v>
      </c>
      <c r="W1108">
        <v>0</v>
      </c>
      <c r="X1108">
        <v>2.3550046521822803</v>
      </c>
      <c r="Y1108">
        <v>0</v>
      </c>
      <c r="Z1108">
        <v>0</v>
      </c>
      <c r="AA1108">
        <v>0</v>
      </c>
      <c r="AB1108">
        <v>6.8938260455164055</v>
      </c>
      <c r="AC1108">
        <v>0</v>
      </c>
      <c r="AD1108">
        <v>0</v>
      </c>
      <c r="AE1108">
        <v>9.2488306976986863</v>
      </c>
    </row>
    <row r="1109" spans="1:31" x14ac:dyDescent="0.25">
      <c r="A1109">
        <v>2216855</v>
      </c>
      <c r="B1109">
        <v>1</v>
      </c>
      <c r="C1109" t="s">
        <v>81</v>
      </c>
      <c r="D1109" t="s">
        <v>112</v>
      </c>
      <c r="E1109" t="s">
        <v>141</v>
      </c>
      <c r="F1109" t="s">
        <v>3472</v>
      </c>
      <c r="G1109" t="s">
        <v>405</v>
      </c>
      <c r="H1109" t="s">
        <v>144</v>
      </c>
      <c r="I1109" t="s">
        <v>136</v>
      </c>
      <c r="J1109" t="s">
        <v>137</v>
      </c>
      <c r="K1109" t="s">
        <v>234</v>
      </c>
      <c r="L1109" t="s">
        <v>3473</v>
      </c>
      <c r="M1109" t="s">
        <v>3474</v>
      </c>
      <c r="N1109">
        <v>8.9674999999999994</v>
      </c>
      <c r="O1109">
        <v>0</v>
      </c>
      <c r="P1109">
        <v>421</v>
      </c>
      <c r="Q1109">
        <v>7</v>
      </c>
      <c r="R1109">
        <v>53</v>
      </c>
      <c r="S1109">
        <v>4</v>
      </c>
      <c r="T1109">
        <v>18</v>
      </c>
      <c r="U1109">
        <v>0</v>
      </c>
      <c r="V1109">
        <v>0</v>
      </c>
      <c r="W1109">
        <v>0</v>
      </c>
      <c r="X1109">
        <v>285.13128593087055</v>
      </c>
      <c r="Y1109">
        <v>368.66199067585455</v>
      </c>
      <c r="Z1109">
        <v>10.472581898702419</v>
      </c>
      <c r="AA1109">
        <v>192.73521137607582</v>
      </c>
      <c r="AB1109">
        <v>95.794226460363745</v>
      </c>
      <c r="AC1109">
        <v>0</v>
      </c>
      <c r="AD1109">
        <v>0</v>
      </c>
      <c r="AE1109">
        <v>952.79529634186702</v>
      </c>
    </row>
    <row r="1110" spans="1:31" x14ac:dyDescent="0.25">
      <c r="A1110">
        <v>2216898</v>
      </c>
      <c r="B1110">
        <v>1</v>
      </c>
      <c r="C1110" t="s">
        <v>81</v>
      </c>
      <c r="D1110" t="s">
        <v>126</v>
      </c>
      <c r="E1110" t="s">
        <v>198</v>
      </c>
      <c r="F1110" t="s">
        <v>3475</v>
      </c>
      <c r="G1110" t="s">
        <v>143</v>
      </c>
      <c r="H1110" t="s">
        <v>144</v>
      </c>
      <c r="I1110" t="s">
        <v>136</v>
      </c>
      <c r="J1110" t="s">
        <v>137</v>
      </c>
      <c r="K1110" t="s">
        <v>138</v>
      </c>
      <c r="L1110" t="s">
        <v>3476</v>
      </c>
      <c r="M1110" t="s">
        <v>3477</v>
      </c>
      <c r="N1110">
        <v>0.568333333</v>
      </c>
      <c r="O1110">
        <v>2</v>
      </c>
      <c r="P1110">
        <v>287</v>
      </c>
      <c r="Q1110">
        <v>36</v>
      </c>
      <c r="R1110">
        <v>118</v>
      </c>
      <c r="S1110">
        <v>9</v>
      </c>
      <c r="T1110">
        <v>30</v>
      </c>
      <c r="U1110">
        <v>0</v>
      </c>
      <c r="V1110">
        <v>2</v>
      </c>
      <c r="W1110">
        <v>0.5321600449151801</v>
      </c>
      <c r="X1110">
        <v>18.128249983280579</v>
      </c>
      <c r="Y1110">
        <v>48.261917620098231</v>
      </c>
      <c r="Z1110">
        <v>7.2557469302480975</v>
      </c>
      <c r="AA1110">
        <v>25.733610442160138</v>
      </c>
      <c r="AB1110">
        <v>48.39390403301455</v>
      </c>
      <c r="AC1110">
        <v>0</v>
      </c>
      <c r="AD1110">
        <v>1.0423884912405068</v>
      </c>
      <c r="AE1110">
        <v>149.34797754495727</v>
      </c>
    </row>
    <row r="1111" spans="1:31" x14ac:dyDescent="0.25">
      <c r="A1111">
        <v>2218349</v>
      </c>
      <c r="B1111">
        <v>1</v>
      </c>
      <c r="C1111" t="s">
        <v>81</v>
      </c>
      <c r="D1111" t="s">
        <v>115</v>
      </c>
      <c r="E1111" t="s">
        <v>132</v>
      </c>
      <c r="F1111" t="s">
        <v>3478</v>
      </c>
      <c r="G1111" t="s">
        <v>176</v>
      </c>
      <c r="H1111" t="s">
        <v>135</v>
      </c>
      <c r="I1111" t="s">
        <v>136</v>
      </c>
      <c r="J1111" t="s">
        <v>137</v>
      </c>
      <c r="K1111" t="s">
        <v>138</v>
      </c>
      <c r="L1111" t="s">
        <v>3479</v>
      </c>
      <c r="M1111" t="s">
        <v>3480</v>
      </c>
      <c r="N1111">
        <v>7.9288888880000004</v>
      </c>
      <c r="O1111">
        <v>0</v>
      </c>
      <c r="P1111">
        <v>51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12.938473925074469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12.938473925074469</v>
      </c>
    </row>
    <row r="1112" spans="1:31" x14ac:dyDescent="0.25">
      <c r="A1112">
        <v>2216185</v>
      </c>
      <c r="B1112">
        <v>1</v>
      </c>
      <c r="C1112" t="s">
        <v>80</v>
      </c>
      <c r="D1112" t="s">
        <v>82</v>
      </c>
      <c r="E1112" t="s">
        <v>156</v>
      </c>
      <c r="F1112" t="s">
        <v>3481</v>
      </c>
      <c r="G1112" t="s">
        <v>161</v>
      </c>
      <c r="H1112" t="s">
        <v>135</v>
      </c>
      <c r="I1112" t="s">
        <v>136</v>
      </c>
      <c r="J1112" t="s">
        <v>137</v>
      </c>
      <c r="K1112" t="s">
        <v>138</v>
      </c>
      <c r="L1112" t="s">
        <v>3482</v>
      </c>
      <c r="M1112" t="s">
        <v>3483</v>
      </c>
      <c r="N1112">
        <v>3.5819444439999999</v>
      </c>
      <c r="O1112">
        <v>0</v>
      </c>
      <c r="P1112">
        <v>1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</row>
    <row r="1113" spans="1:31" x14ac:dyDescent="0.25">
      <c r="A1113">
        <v>2228216</v>
      </c>
      <c r="B1113">
        <v>1</v>
      </c>
      <c r="C1113" t="s">
        <v>80</v>
      </c>
      <c r="D1113" t="s">
        <v>111</v>
      </c>
      <c r="E1113" t="s">
        <v>141</v>
      </c>
      <c r="F1113" t="s">
        <v>3484</v>
      </c>
      <c r="G1113" t="s">
        <v>233</v>
      </c>
      <c r="H1113" t="s">
        <v>144</v>
      </c>
      <c r="I1113" t="s">
        <v>136</v>
      </c>
      <c r="J1113" t="s">
        <v>137</v>
      </c>
      <c r="K1113" t="s">
        <v>234</v>
      </c>
      <c r="L1113" t="s">
        <v>3485</v>
      </c>
      <c r="M1113" t="s">
        <v>3486</v>
      </c>
      <c r="N1113">
        <v>8.5173655549999996</v>
      </c>
      <c r="O1113">
        <v>0</v>
      </c>
      <c r="P1113">
        <v>14</v>
      </c>
      <c r="Q1113">
        <v>0</v>
      </c>
      <c r="R1113">
        <v>15</v>
      </c>
      <c r="S1113">
        <v>0</v>
      </c>
      <c r="T1113">
        <v>13</v>
      </c>
      <c r="U1113">
        <v>0</v>
      </c>
      <c r="V1113">
        <v>0</v>
      </c>
      <c r="W1113">
        <v>0</v>
      </c>
      <c r="X1113">
        <v>40.117037932361733</v>
      </c>
      <c r="Y1113">
        <v>0</v>
      </c>
      <c r="Z1113">
        <v>54.537517745418889</v>
      </c>
      <c r="AA1113">
        <v>0</v>
      </c>
      <c r="AB1113">
        <v>75.52807256367123</v>
      </c>
      <c r="AC1113">
        <v>0</v>
      </c>
      <c r="AD1113">
        <v>0</v>
      </c>
      <c r="AE1113">
        <v>170.18262824145185</v>
      </c>
    </row>
    <row r="1114" spans="1:31" x14ac:dyDescent="0.25">
      <c r="A1114">
        <v>2213629</v>
      </c>
      <c r="B1114">
        <v>1</v>
      </c>
      <c r="C1114" t="s">
        <v>81</v>
      </c>
      <c r="D1114" t="s">
        <v>112</v>
      </c>
      <c r="E1114" t="s">
        <v>132</v>
      </c>
      <c r="F1114" t="s">
        <v>3487</v>
      </c>
      <c r="G1114" t="s">
        <v>233</v>
      </c>
      <c r="H1114" t="s">
        <v>135</v>
      </c>
      <c r="I1114" t="s">
        <v>136</v>
      </c>
      <c r="J1114" t="s">
        <v>137</v>
      </c>
      <c r="K1114" t="s">
        <v>234</v>
      </c>
      <c r="L1114" t="s">
        <v>3488</v>
      </c>
      <c r="M1114" t="s">
        <v>3489</v>
      </c>
      <c r="N1114">
        <v>4.7527777770000004</v>
      </c>
      <c r="O1114">
        <v>0</v>
      </c>
      <c r="P1114">
        <v>399</v>
      </c>
      <c r="Q1114">
        <v>0</v>
      </c>
      <c r="R1114">
        <v>5</v>
      </c>
      <c r="S1114">
        <v>0</v>
      </c>
      <c r="T1114">
        <v>15</v>
      </c>
      <c r="U1114">
        <v>0</v>
      </c>
      <c r="V1114">
        <v>0</v>
      </c>
      <c r="W1114">
        <v>0</v>
      </c>
      <c r="X1114">
        <v>418.27166909212389</v>
      </c>
      <c r="Y1114">
        <v>0</v>
      </c>
      <c r="Z1114">
        <v>2.231066056972222E-2</v>
      </c>
      <c r="AA1114">
        <v>0</v>
      </c>
      <c r="AB1114">
        <v>58.535707853482307</v>
      </c>
      <c r="AC1114">
        <v>0</v>
      </c>
      <c r="AD1114">
        <v>0</v>
      </c>
      <c r="AE1114">
        <v>476.82968760617587</v>
      </c>
    </row>
    <row r="1115" spans="1:31" x14ac:dyDescent="0.25">
      <c r="A1115">
        <v>2220270</v>
      </c>
      <c r="B1115">
        <v>1</v>
      </c>
      <c r="C1115" t="s">
        <v>81</v>
      </c>
      <c r="D1115" t="s">
        <v>123</v>
      </c>
      <c r="E1115" t="s">
        <v>141</v>
      </c>
      <c r="F1115" t="s">
        <v>3490</v>
      </c>
      <c r="G1115" t="s">
        <v>233</v>
      </c>
      <c r="H1115" t="s">
        <v>144</v>
      </c>
      <c r="I1115" t="s">
        <v>136</v>
      </c>
      <c r="J1115" t="s">
        <v>137</v>
      </c>
      <c r="K1115" t="s">
        <v>234</v>
      </c>
      <c r="L1115" t="s">
        <v>3491</v>
      </c>
      <c r="M1115" t="s">
        <v>3492</v>
      </c>
      <c r="N1115">
        <v>8.1821850000000005</v>
      </c>
      <c r="O1115">
        <v>0</v>
      </c>
      <c r="P1115">
        <v>107</v>
      </c>
      <c r="Q1115">
        <v>0</v>
      </c>
      <c r="R1115">
        <v>3</v>
      </c>
      <c r="S1115">
        <v>0</v>
      </c>
      <c r="T1115">
        <v>5</v>
      </c>
      <c r="U1115">
        <v>0</v>
      </c>
      <c r="V1115">
        <v>0</v>
      </c>
      <c r="W1115">
        <v>0</v>
      </c>
      <c r="X1115">
        <v>132.89979789996835</v>
      </c>
      <c r="Y1115">
        <v>0</v>
      </c>
      <c r="Z1115">
        <v>1.5401540889242313</v>
      </c>
      <c r="AA1115">
        <v>0</v>
      </c>
      <c r="AB1115">
        <v>20.334156559307903</v>
      </c>
      <c r="AC1115">
        <v>0</v>
      </c>
      <c r="AD1115">
        <v>0</v>
      </c>
      <c r="AE1115">
        <v>154.77410854820047</v>
      </c>
    </row>
    <row r="1116" spans="1:31" x14ac:dyDescent="0.25">
      <c r="A1116">
        <v>2215401</v>
      </c>
      <c r="B1116">
        <v>1</v>
      </c>
      <c r="C1116" t="s">
        <v>80</v>
      </c>
      <c r="D1116" t="s">
        <v>83</v>
      </c>
      <c r="E1116" t="s">
        <v>132</v>
      </c>
      <c r="F1116" t="s">
        <v>3493</v>
      </c>
      <c r="G1116" t="s">
        <v>610</v>
      </c>
      <c r="H1116" t="s">
        <v>135</v>
      </c>
      <c r="I1116" t="s">
        <v>451</v>
      </c>
      <c r="J1116" t="s">
        <v>137</v>
      </c>
      <c r="K1116" t="s">
        <v>138</v>
      </c>
      <c r="L1116" t="s">
        <v>3494</v>
      </c>
      <c r="M1116" t="s">
        <v>3495</v>
      </c>
      <c r="N1116">
        <v>2.8333332999999999E-2</v>
      </c>
      <c r="O1116">
        <v>0</v>
      </c>
      <c r="P1116">
        <v>581</v>
      </c>
      <c r="Q1116">
        <v>0</v>
      </c>
      <c r="R1116">
        <v>0</v>
      </c>
      <c r="S1116">
        <v>0</v>
      </c>
      <c r="T1116">
        <v>21</v>
      </c>
      <c r="U1116">
        <v>0</v>
      </c>
      <c r="V1116">
        <v>0</v>
      </c>
      <c r="W1116">
        <v>0</v>
      </c>
      <c r="X1116">
        <v>7.1439697789633101</v>
      </c>
      <c r="Y1116">
        <v>0</v>
      </c>
      <c r="Z1116">
        <v>0</v>
      </c>
      <c r="AA1116">
        <v>0</v>
      </c>
      <c r="AB1116">
        <v>0.5010633794528</v>
      </c>
      <c r="AC1116">
        <v>0</v>
      </c>
      <c r="AD1116">
        <v>0</v>
      </c>
      <c r="AE1116">
        <v>7.6450331584161102</v>
      </c>
    </row>
    <row r="1117" spans="1:31" x14ac:dyDescent="0.25">
      <c r="A1117">
        <v>2218106</v>
      </c>
      <c r="B1117">
        <v>1</v>
      </c>
      <c r="C1117" t="s">
        <v>80</v>
      </c>
      <c r="D1117" t="s">
        <v>90</v>
      </c>
      <c r="E1117" t="s">
        <v>156</v>
      </c>
      <c r="F1117" t="s">
        <v>3496</v>
      </c>
      <c r="G1117" t="s">
        <v>161</v>
      </c>
      <c r="H1117" t="s">
        <v>135</v>
      </c>
      <c r="I1117" t="s">
        <v>136</v>
      </c>
      <c r="J1117" t="s">
        <v>137</v>
      </c>
      <c r="K1117" t="s">
        <v>138</v>
      </c>
      <c r="L1117" t="s">
        <v>3497</v>
      </c>
      <c r="M1117" t="s">
        <v>3498</v>
      </c>
      <c r="N1117">
        <v>4.5291666660000001</v>
      </c>
      <c r="O1117">
        <v>0</v>
      </c>
      <c r="P1117">
        <v>9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8.6996556951960411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8.6996556951960411</v>
      </c>
    </row>
    <row r="1118" spans="1:31" x14ac:dyDescent="0.25">
      <c r="A1118">
        <v>2226072</v>
      </c>
      <c r="B1118">
        <v>1</v>
      </c>
      <c r="C1118" t="s">
        <v>80</v>
      </c>
      <c r="D1118" t="s">
        <v>82</v>
      </c>
      <c r="E1118" t="s">
        <v>156</v>
      </c>
      <c r="F1118" t="s">
        <v>3499</v>
      </c>
      <c r="G1118" t="s">
        <v>161</v>
      </c>
      <c r="H1118" t="s">
        <v>135</v>
      </c>
      <c r="I1118" t="s">
        <v>136</v>
      </c>
      <c r="J1118" t="s">
        <v>137</v>
      </c>
      <c r="K1118" t="s">
        <v>138</v>
      </c>
      <c r="L1118" t="s">
        <v>3500</v>
      </c>
      <c r="M1118" t="s">
        <v>3501</v>
      </c>
      <c r="N1118">
        <v>1.7227777769999999</v>
      </c>
      <c r="O1118">
        <v>0</v>
      </c>
      <c r="P1118">
        <v>1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</row>
    <row r="1119" spans="1:31" x14ac:dyDescent="0.25">
      <c r="A1119">
        <v>2218329</v>
      </c>
      <c r="B1119">
        <v>1</v>
      </c>
      <c r="C1119" t="s">
        <v>80</v>
      </c>
      <c r="D1119" t="s">
        <v>93</v>
      </c>
      <c r="E1119" t="s">
        <v>132</v>
      </c>
      <c r="F1119" t="s">
        <v>3502</v>
      </c>
      <c r="G1119" t="s">
        <v>134</v>
      </c>
      <c r="H1119" t="s">
        <v>135</v>
      </c>
      <c r="I1119" t="s">
        <v>136</v>
      </c>
      <c r="J1119" t="s">
        <v>137</v>
      </c>
      <c r="K1119" t="s">
        <v>138</v>
      </c>
      <c r="L1119" t="s">
        <v>3503</v>
      </c>
      <c r="M1119" t="s">
        <v>3504</v>
      </c>
      <c r="N1119">
        <v>0.38</v>
      </c>
      <c r="O1119">
        <v>0</v>
      </c>
      <c r="P1119">
        <v>102</v>
      </c>
      <c r="Q1119">
        <v>0</v>
      </c>
      <c r="R1119">
        <v>5</v>
      </c>
      <c r="S1119">
        <v>0</v>
      </c>
      <c r="T1119">
        <v>5</v>
      </c>
      <c r="U1119">
        <v>0</v>
      </c>
      <c r="V1119">
        <v>0</v>
      </c>
      <c r="W1119">
        <v>0</v>
      </c>
      <c r="X1119">
        <v>8.1806948362389615</v>
      </c>
      <c r="Y1119">
        <v>0</v>
      </c>
      <c r="Z1119">
        <v>0.57817961107400007</v>
      </c>
      <c r="AA1119">
        <v>0</v>
      </c>
      <c r="AB1119">
        <v>0.43731943056120004</v>
      </c>
      <c r="AC1119">
        <v>0</v>
      </c>
      <c r="AD1119">
        <v>0</v>
      </c>
      <c r="AE1119">
        <v>9.1961938778741619</v>
      </c>
    </row>
    <row r="1120" spans="1:31" x14ac:dyDescent="0.25">
      <c r="A1120">
        <v>2221246</v>
      </c>
      <c r="B1120">
        <v>1</v>
      </c>
      <c r="C1120" t="s">
        <v>80</v>
      </c>
      <c r="D1120" t="s">
        <v>94</v>
      </c>
      <c r="E1120" t="s">
        <v>151</v>
      </c>
      <c r="F1120" t="s">
        <v>3505</v>
      </c>
      <c r="G1120" t="s">
        <v>213</v>
      </c>
      <c r="H1120" t="s">
        <v>135</v>
      </c>
      <c r="I1120" t="s">
        <v>136</v>
      </c>
      <c r="J1120" t="s">
        <v>137</v>
      </c>
      <c r="K1120" t="s">
        <v>138</v>
      </c>
      <c r="L1120" t="s">
        <v>3506</v>
      </c>
      <c r="M1120" t="s">
        <v>3507</v>
      </c>
      <c r="N1120">
        <v>1.5525</v>
      </c>
      <c r="O1120">
        <v>0</v>
      </c>
      <c r="P1120">
        <v>5</v>
      </c>
      <c r="Q1120">
        <v>0</v>
      </c>
      <c r="R1120">
        <v>17</v>
      </c>
      <c r="S1120">
        <v>0</v>
      </c>
      <c r="T1120">
        <v>4</v>
      </c>
      <c r="U1120">
        <v>0</v>
      </c>
      <c r="V1120">
        <v>0</v>
      </c>
      <c r="W1120">
        <v>0</v>
      </c>
      <c r="X1120">
        <v>2.0818615356575383</v>
      </c>
      <c r="Y1120">
        <v>0</v>
      </c>
      <c r="Z1120">
        <v>7.1984547380913835</v>
      </c>
      <c r="AA1120">
        <v>0</v>
      </c>
      <c r="AB1120">
        <v>0.44003864324168007</v>
      </c>
      <c r="AC1120">
        <v>0</v>
      </c>
      <c r="AD1120">
        <v>0</v>
      </c>
      <c r="AE1120">
        <v>9.7203549169906012</v>
      </c>
    </row>
    <row r="1121" spans="1:31" x14ac:dyDescent="0.25">
      <c r="A1121">
        <v>2228906</v>
      </c>
      <c r="B1121">
        <v>1</v>
      </c>
      <c r="C1121" t="s">
        <v>80</v>
      </c>
      <c r="D1121" t="s">
        <v>96</v>
      </c>
      <c r="E1121" t="s">
        <v>151</v>
      </c>
      <c r="F1121" t="s">
        <v>3508</v>
      </c>
      <c r="G1121" t="s">
        <v>405</v>
      </c>
      <c r="H1121" t="s">
        <v>135</v>
      </c>
      <c r="I1121" t="s">
        <v>136</v>
      </c>
      <c r="J1121" t="s">
        <v>137</v>
      </c>
      <c r="K1121" t="s">
        <v>234</v>
      </c>
      <c r="L1121" t="s">
        <v>3509</v>
      </c>
      <c r="M1121" t="s">
        <v>3510</v>
      </c>
      <c r="N1121">
        <v>2.7146647220000002</v>
      </c>
      <c r="O1121">
        <v>0</v>
      </c>
      <c r="P1121">
        <v>20</v>
      </c>
      <c r="Q1121">
        <v>0</v>
      </c>
      <c r="R1121">
        <v>0</v>
      </c>
      <c r="S1121">
        <v>0</v>
      </c>
      <c r="T1121">
        <v>5</v>
      </c>
      <c r="U1121">
        <v>0</v>
      </c>
      <c r="V1121">
        <v>0</v>
      </c>
      <c r="W1121">
        <v>0</v>
      </c>
      <c r="X1121">
        <v>77.849899759224243</v>
      </c>
      <c r="Y1121">
        <v>0</v>
      </c>
      <c r="Z1121">
        <v>0</v>
      </c>
      <c r="AA1121">
        <v>0</v>
      </c>
      <c r="AB1121">
        <v>25.348919156250584</v>
      </c>
      <c r="AC1121">
        <v>0</v>
      </c>
      <c r="AD1121">
        <v>0</v>
      </c>
      <c r="AE1121">
        <v>103.19881891547483</v>
      </c>
    </row>
    <row r="1122" spans="1:31" x14ac:dyDescent="0.25">
      <c r="A1122">
        <v>2222657</v>
      </c>
      <c r="B1122">
        <v>1</v>
      </c>
      <c r="C1122" t="s">
        <v>80</v>
      </c>
      <c r="D1122" t="s">
        <v>90</v>
      </c>
      <c r="E1122" t="s">
        <v>151</v>
      </c>
      <c r="F1122" t="s">
        <v>3511</v>
      </c>
      <c r="G1122" t="s">
        <v>233</v>
      </c>
      <c r="H1122" t="s">
        <v>135</v>
      </c>
      <c r="I1122" t="s">
        <v>136</v>
      </c>
      <c r="J1122" t="s">
        <v>137</v>
      </c>
      <c r="K1122" t="s">
        <v>234</v>
      </c>
      <c r="L1122" t="s">
        <v>3512</v>
      </c>
      <c r="M1122" t="s">
        <v>3513</v>
      </c>
      <c r="N1122">
        <v>7.4550000000000001</v>
      </c>
      <c r="O1122">
        <v>0</v>
      </c>
      <c r="P1122">
        <v>234</v>
      </c>
      <c r="Q1122">
        <v>0</v>
      </c>
      <c r="R1122">
        <v>0</v>
      </c>
      <c r="S1122">
        <v>0</v>
      </c>
      <c r="T1122">
        <v>26</v>
      </c>
      <c r="U1122">
        <v>0</v>
      </c>
      <c r="V1122">
        <v>0</v>
      </c>
      <c r="W1122">
        <v>0</v>
      </c>
      <c r="X1122">
        <v>552.41187758028832</v>
      </c>
      <c r="Y1122">
        <v>0</v>
      </c>
      <c r="Z1122">
        <v>0</v>
      </c>
      <c r="AA1122">
        <v>0</v>
      </c>
      <c r="AB1122">
        <v>75.293785065881636</v>
      </c>
      <c r="AC1122">
        <v>0</v>
      </c>
      <c r="AD1122">
        <v>0</v>
      </c>
      <c r="AE1122">
        <v>627.70566264616991</v>
      </c>
    </row>
    <row r="1123" spans="1:31" x14ac:dyDescent="0.25">
      <c r="A1123">
        <v>2218435</v>
      </c>
      <c r="B1123">
        <v>1</v>
      </c>
      <c r="C1123" t="s">
        <v>80</v>
      </c>
      <c r="D1123" t="s">
        <v>110</v>
      </c>
      <c r="E1123" t="s">
        <v>151</v>
      </c>
      <c r="F1123" t="s">
        <v>3366</v>
      </c>
      <c r="G1123" t="s">
        <v>213</v>
      </c>
      <c r="H1123" t="s">
        <v>135</v>
      </c>
      <c r="I1123" t="s">
        <v>136</v>
      </c>
      <c r="J1123" t="s">
        <v>137</v>
      </c>
      <c r="K1123" t="s">
        <v>138</v>
      </c>
      <c r="L1123" t="s">
        <v>3514</v>
      </c>
      <c r="M1123" t="s">
        <v>3515</v>
      </c>
      <c r="N1123">
        <v>0.70388888800000005</v>
      </c>
      <c r="O1123">
        <v>0</v>
      </c>
      <c r="P1123">
        <v>131</v>
      </c>
      <c r="Q1123">
        <v>0</v>
      </c>
      <c r="R1123">
        <v>0</v>
      </c>
      <c r="S1123">
        <v>0</v>
      </c>
      <c r="T1123">
        <v>5</v>
      </c>
      <c r="U1123">
        <v>0</v>
      </c>
      <c r="V1123">
        <v>0</v>
      </c>
      <c r="W1123">
        <v>0</v>
      </c>
      <c r="X1123">
        <v>49.905317986742787</v>
      </c>
      <c r="Y1123">
        <v>0</v>
      </c>
      <c r="Z1123">
        <v>0</v>
      </c>
      <c r="AA1123">
        <v>0</v>
      </c>
      <c r="AB1123">
        <v>4.6703157207062862</v>
      </c>
      <c r="AC1123">
        <v>0</v>
      </c>
      <c r="AD1123">
        <v>0</v>
      </c>
      <c r="AE1123">
        <v>54.575633707449072</v>
      </c>
    </row>
    <row r="1124" spans="1:31" x14ac:dyDescent="0.25">
      <c r="A1124">
        <v>2214107</v>
      </c>
      <c r="B1124">
        <v>1</v>
      </c>
      <c r="C1124" t="s">
        <v>80</v>
      </c>
      <c r="D1124" t="s">
        <v>88</v>
      </c>
      <c r="E1124" t="s">
        <v>156</v>
      </c>
      <c r="F1124" t="s">
        <v>3516</v>
      </c>
      <c r="G1124" t="s">
        <v>172</v>
      </c>
      <c r="H1124" t="s">
        <v>135</v>
      </c>
      <c r="I1124" t="s">
        <v>136</v>
      </c>
      <c r="J1124" t="s">
        <v>137</v>
      </c>
      <c r="K1124" t="s">
        <v>138</v>
      </c>
      <c r="L1124" t="s">
        <v>3517</v>
      </c>
      <c r="M1124" t="s">
        <v>3518</v>
      </c>
      <c r="N1124">
        <v>0.99805555499999998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1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</row>
    <row r="1125" spans="1:31" x14ac:dyDescent="0.25">
      <c r="A1125">
        <v>2225468</v>
      </c>
      <c r="B1125">
        <v>1</v>
      </c>
      <c r="C1125" t="s">
        <v>80</v>
      </c>
      <c r="D1125" t="s">
        <v>86</v>
      </c>
      <c r="E1125" t="s">
        <v>156</v>
      </c>
      <c r="F1125" t="s">
        <v>3519</v>
      </c>
      <c r="G1125" t="s">
        <v>161</v>
      </c>
      <c r="H1125" t="s">
        <v>135</v>
      </c>
      <c r="I1125" t="s">
        <v>136</v>
      </c>
      <c r="J1125" t="s">
        <v>137</v>
      </c>
      <c r="K1125" t="s">
        <v>138</v>
      </c>
      <c r="L1125" t="s">
        <v>3520</v>
      </c>
      <c r="M1125" t="s">
        <v>3521</v>
      </c>
      <c r="N1125">
        <v>1.1105555549999999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1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1.9843963856804998</v>
      </c>
      <c r="AC1125">
        <v>0</v>
      </c>
      <c r="AD1125">
        <v>0</v>
      </c>
      <c r="AE1125">
        <v>1.9843963856804998</v>
      </c>
    </row>
    <row r="1126" spans="1:31" x14ac:dyDescent="0.25">
      <c r="A1126">
        <v>2222763</v>
      </c>
      <c r="B1126">
        <v>1</v>
      </c>
      <c r="C1126" t="s">
        <v>80</v>
      </c>
      <c r="D1126" t="s">
        <v>96</v>
      </c>
      <c r="E1126" t="s">
        <v>151</v>
      </c>
      <c r="F1126" t="s">
        <v>3522</v>
      </c>
      <c r="G1126" t="s">
        <v>192</v>
      </c>
      <c r="H1126" t="s">
        <v>135</v>
      </c>
      <c r="I1126" t="s">
        <v>136</v>
      </c>
      <c r="J1126" t="s">
        <v>137</v>
      </c>
      <c r="K1126" t="s">
        <v>138</v>
      </c>
      <c r="L1126" t="s">
        <v>3523</v>
      </c>
      <c r="M1126" t="s">
        <v>3524</v>
      </c>
      <c r="N1126">
        <v>1.564166666</v>
      </c>
      <c r="O1126">
        <v>0</v>
      </c>
      <c r="P1126">
        <v>83</v>
      </c>
      <c r="Q1126">
        <v>0</v>
      </c>
      <c r="R1126">
        <v>0</v>
      </c>
      <c r="S1126">
        <v>0</v>
      </c>
      <c r="T1126">
        <v>8</v>
      </c>
      <c r="U1126">
        <v>0</v>
      </c>
      <c r="V1126">
        <v>0</v>
      </c>
      <c r="W1126">
        <v>0</v>
      </c>
      <c r="X1126">
        <v>50.565872837168698</v>
      </c>
      <c r="Y1126">
        <v>0</v>
      </c>
      <c r="Z1126">
        <v>0</v>
      </c>
      <c r="AA1126">
        <v>0</v>
      </c>
      <c r="AB1126">
        <v>15.899214922589012</v>
      </c>
      <c r="AC1126">
        <v>0</v>
      </c>
      <c r="AD1126">
        <v>0</v>
      </c>
      <c r="AE1126">
        <v>66.465087759757708</v>
      </c>
    </row>
    <row r="1127" spans="1:31" x14ac:dyDescent="0.25">
      <c r="A1127">
        <v>2217937</v>
      </c>
      <c r="B1127">
        <v>1</v>
      </c>
      <c r="C1127" t="s">
        <v>80</v>
      </c>
      <c r="D1127" t="s">
        <v>107</v>
      </c>
      <c r="E1127" t="s">
        <v>156</v>
      </c>
      <c r="F1127" t="s">
        <v>3525</v>
      </c>
      <c r="G1127" t="s">
        <v>172</v>
      </c>
      <c r="H1127" t="s">
        <v>135</v>
      </c>
      <c r="I1127" t="s">
        <v>136</v>
      </c>
      <c r="J1127" t="s">
        <v>137</v>
      </c>
      <c r="K1127" t="s">
        <v>138</v>
      </c>
      <c r="L1127" t="s">
        <v>3526</v>
      </c>
      <c r="M1127" t="s">
        <v>3527</v>
      </c>
      <c r="N1127">
        <v>1.625277777</v>
      </c>
      <c r="O1127">
        <v>0</v>
      </c>
      <c r="P1127">
        <v>1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0.30479595084377331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0.30479595084377331</v>
      </c>
    </row>
    <row r="1128" spans="1:31" x14ac:dyDescent="0.25">
      <c r="A1128">
        <v>2225966</v>
      </c>
      <c r="B1128">
        <v>1</v>
      </c>
      <c r="C1128" t="s">
        <v>80</v>
      </c>
      <c r="D1128" t="s">
        <v>94</v>
      </c>
      <c r="E1128" t="s">
        <v>156</v>
      </c>
      <c r="F1128" t="s">
        <v>3528</v>
      </c>
      <c r="G1128" t="s">
        <v>161</v>
      </c>
      <c r="H1128" t="s">
        <v>135</v>
      </c>
      <c r="I1128" t="s">
        <v>136</v>
      </c>
      <c r="J1128" t="s">
        <v>137</v>
      </c>
      <c r="K1128" t="s">
        <v>138</v>
      </c>
      <c r="L1128" t="s">
        <v>3529</v>
      </c>
      <c r="M1128" t="s">
        <v>3530</v>
      </c>
      <c r="N1128">
        <v>2.3147222219999999</v>
      </c>
      <c r="O1128">
        <v>0</v>
      </c>
      <c r="P1128">
        <v>1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0.7911152944543034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0.7911152944543034</v>
      </c>
    </row>
    <row r="1129" spans="1:31" x14ac:dyDescent="0.25">
      <c r="A1129">
        <v>2218541</v>
      </c>
      <c r="B1129">
        <v>1</v>
      </c>
      <c r="C1129" t="s">
        <v>80</v>
      </c>
      <c r="D1129" t="s">
        <v>94</v>
      </c>
      <c r="E1129" t="s">
        <v>147</v>
      </c>
      <c r="F1129" t="s">
        <v>3531</v>
      </c>
      <c r="G1129" t="s">
        <v>143</v>
      </c>
      <c r="H1129" t="s">
        <v>144</v>
      </c>
      <c r="I1129" t="s">
        <v>136</v>
      </c>
      <c r="J1129" t="s">
        <v>137</v>
      </c>
      <c r="K1129" t="s">
        <v>138</v>
      </c>
      <c r="L1129" t="s">
        <v>3532</v>
      </c>
      <c r="M1129" t="s">
        <v>3533</v>
      </c>
      <c r="N1129">
        <v>0.182777777</v>
      </c>
      <c r="O1129">
        <v>0</v>
      </c>
      <c r="P1129">
        <v>2906</v>
      </c>
      <c r="Q1129">
        <v>0</v>
      </c>
      <c r="R1129">
        <v>14</v>
      </c>
      <c r="S1129">
        <v>1</v>
      </c>
      <c r="T1129">
        <v>993</v>
      </c>
      <c r="U1129">
        <v>0</v>
      </c>
      <c r="V1129">
        <v>0</v>
      </c>
      <c r="W1129">
        <v>0</v>
      </c>
      <c r="X1129">
        <v>134.59051920280544</v>
      </c>
      <c r="Y1129">
        <v>0</v>
      </c>
      <c r="Z1129">
        <v>1.5975820459059977</v>
      </c>
      <c r="AA1129">
        <v>0.19608911332853329</v>
      </c>
      <c r="AB1129">
        <v>48.589357255728707</v>
      </c>
      <c r="AC1129">
        <v>0</v>
      </c>
      <c r="AD1129">
        <v>0</v>
      </c>
      <c r="AE1129">
        <v>184.97354761776867</v>
      </c>
    </row>
    <row r="1130" spans="1:31" x14ac:dyDescent="0.25">
      <c r="A1130">
        <v>2218627</v>
      </c>
      <c r="B1130">
        <v>1</v>
      </c>
      <c r="C1130" t="s">
        <v>81</v>
      </c>
      <c r="D1130" t="s">
        <v>122</v>
      </c>
      <c r="E1130" t="s">
        <v>147</v>
      </c>
      <c r="F1130" t="s">
        <v>3534</v>
      </c>
      <c r="G1130" t="s">
        <v>143</v>
      </c>
      <c r="H1130" t="s">
        <v>144</v>
      </c>
      <c r="I1130" t="s">
        <v>136</v>
      </c>
      <c r="J1130" t="s">
        <v>137</v>
      </c>
      <c r="K1130" t="s">
        <v>138</v>
      </c>
      <c r="L1130" t="s">
        <v>3535</v>
      </c>
      <c r="M1130" t="s">
        <v>3536</v>
      </c>
      <c r="N1130">
        <v>4.3025000000000002</v>
      </c>
      <c r="O1130">
        <v>0</v>
      </c>
      <c r="P1130">
        <v>173</v>
      </c>
      <c r="Q1130">
        <v>0</v>
      </c>
      <c r="R1130">
        <v>0</v>
      </c>
      <c r="S1130">
        <v>5</v>
      </c>
      <c r="T1130">
        <v>24</v>
      </c>
      <c r="U1130">
        <v>6</v>
      </c>
      <c r="V1130">
        <v>0</v>
      </c>
      <c r="W1130">
        <v>0</v>
      </c>
      <c r="X1130">
        <v>82.425238031979248</v>
      </c>
      <c r="Y1130">
        <v>0</v>
      </c>
      <c r="Z1130">
        <v>0</v>
      </c>
      <c r="AA1130">
        <v>27.240980055159174</v>
      </c>
      <c r="AB1130">
        <v>60.864775910486017</v>
      </c>
      <c r="AC1130">
        <v>1789.6589090515959</v>
      </c>
      <c r="AD1130">
        <v>0</v>
      </c>
      <c r="AE1130">
        <v>1960.1899030492202</v>
      </c>
    </row>
    <row r="1131" spans="1:31" x14ac:dyDescent="0.25">
      <c r="A1131">
        <v>2225182</v>
      </c>
      <c r="B1131">
        <v>1</v>
      </c>
      <c r="C1131" t="s">
        <v>80</v>
      </c>
      <c r="D1131" t="s">
        <v>106</v>
      </c>
      <c r="E1131" t="s">
        <v>147</v>
      </c>
      <c r="F1131" t="s">
        <v>3537</v>
      </c>
      <c r="G1131" t="s">
        <v>200</v>
      </c>
      <c r="H1131" t="s">
        <v>144</v>
      </c>
      <c r="I1131" t="s">
        <v>136</v>
      </c>
      <c r="J1131" t="s">
        <v>137</v>
      </c>
      <c r="K1131" t="s">
        <v>138</v>
      </c>
      <c r="L1131" t="s">
        <v>3538</v>
      </c>
      <c r="M1131" t="s">
        <v>3539</v>
      </c>
      <c r="N1131">
        <v>0.90722222200000002</v>
      </c>
      <c r="O1131">
        <v>0</v>
      </c>
      <c r="P1131">
        <v>2132</v>
      </c>
      <c r="Q1131">
        <v>0</v>
      </c>
      <c r="R1131">
        <v>10</v>
      </c>
      <c r="S1131">
        <v>1</v>
      </c>
      <c r="T1131">
        <v>107</v>
      </c>
      <c r="U1131">
        <v>0</v>
      </c>
      <c r="V1131">
        <v>0</v>
      </c>
      <c r="W1131">
        <v>0</v>
      </c>
      <c r="X1131">
        <v>483.74568108181143</v>
      </c>
      <c r="Y1131">
        <v>0</v>
      </c>
      <c r="Z1131">
        <v>7.0077743100131258</v>
      </c>
      <c r="AA1131">
        <v>0.93150448508310002</v>
      </c>
      <c r="AB1131">
        <v>35.215463120431778</v>
      </c>
      <c r="AC1131">
        <v>0</v>
      </c>
      <c r="AD1131">
        <v>0</v>
      </c>
      <c r="AE1131">
        <v>526.90042299733943</v>
      </c>
    </row>
    <row r="1132" spans="1:31" x14ac:dyDescent="0.25">
      <c r="A1132">
        <v>2228820</v>
      </c>
      <c r="B1132">
        <v>1</v>
      </c>
      <c r="C1132" t="s">
        <v>80</v>
      </c>
      <c r="D1132" t="s">
        <v>83</v>
      </c>
      <c r="E1132" t="s">
        <v>156</v>
      </c>
      <c r="F1132" t="s">
        <v>3540</v>
      </c>
      <c r="G1132" t="s">
        <v>165</v>
      </c>
      <c r="H1132" t="s">
        <v>135</v>
      </c>
      <c r="I1132" t="s">
        <v>136</v>
      </c>
      <c r="J1132" t="s">
        <v>137</v>
      </c>
      <c r="K1132" t="s">
        <v>138</v>
      </c>
      <c r="L1132" t="s">
        <v>3541</v>
      </c>
      <c r="M1132" t="s">
        <v>3542</v>
      </c>
      <c r="N1132">
        <v>2.9624999999999999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1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1.3018469591007999</v>
      </c>
      <c r="AC1132">
        <v>0</v>
      </c>
      <c r="AD1132">
        <v>0</v>
      </c>
      <c r="AE1132">
        <v>1.3018469591007999</v>
      </c>
    </row>
    <row r="1133" spans="1:31" x14ac:dyDescent="0.25">
      <c r="A1133">
        <v>2226158</v>
      </c>
      <c r="B1133">
        <v>1</v>
      </c>
      <c r="C1133" t="s">
        <v>80</v>
      </c>
      <c r="D1133" t="s">
        <v>92</v>
      </c>
      <c r="E1133" t="s">
        <v>156</v>
      </c>
      <c r="F1133" t="s">
        <v>3543</v>
      </c>
      <c r="G1133" t="s">
        <v>165</v>
      </c>
      <c r="H1133" t="s">
        <v>135</v>
      </c>
      <c r="I1133" t="s">
        <v>136</v>
      </c>
      <c r="J1133" t="s">
        <v>137</v>
      </c>
      <c r="K1133" t="s">
        <v>138</v>
      </c>
      <c r="L1133" t="s">
        <v>3544</v>
      </c>
      <c r="M1133" t="s">
        <v>3545</v>
      </c>
      <c r="N1133">
        <v>2.2538888880000001</v>
      </c>
      <c r="O1133">
        <v>0</v>
      </c>
      <c r="P1133">
        <v>1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0.95060682932304219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0.95060682932304219</v>
      </c>
    </row>
    <row r="1134" spans="1:31" x14ac:dyDescent="0.25">
      <c r="A1134">
        <v>2226656</v>
      </c>
      <c r="B1134">
        <v>1</v>
      </c>
      <c r="C1134" t="s">
        <v>80</v>
      </c>
      <c r="D1134" t="s">
        <v>108</v>
      </c>
      <c r="E1134" t="s">
        <v>156</v>
      </c>
      <c r="F1134" t="s">
        <v>3546</v>
      </c>
      <c r="G1134" t="s">
        <v>161</v>
      </c>
      <c r="H1134" t="s">
        <v>135</v>
      </c>
      <c r="I1134" t="s">
        <v>136</v>
      </c>
      <c r="J1134" t="s">
        <v>137</v>
      </c>
      <c r="K1134" t="s">
        <v>138</v>
      </c>
      <c r="L1134" t="s">
        <v>3547</v>
      </c>
      <c r="M1134" t="s">
        <v>3548</v>
      </c>
      <c r="N1134">
        <v>7.7122222220000003</v>
      </c>
      <c r="O1134">
        <v>0</v>
      </c>
      <c r="P1134">
        <v>1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0.91530568563619896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0.91530568563619896</v>
      </c>
    </row>
    <row r="1135" spans="1:31" x14ac:dyDescent="0.25">
      <c r="A1135">
        <v>2224492</v>
      </c>
      <c r="B1135">
        <v>1</v>
      </c>
      <c r="C1135" t="s">
        <v>81</v>
      </c>
      <c r="D1135" t="s">
        <v>128</v>
      </c>
      <c r="E1135" t="s">
        <v>156</v>
      </c>
      <c r="F1135" t="s">
        <v>3549</v>
      </c>
      <c r="G1135" t="s">
        <v>161</v>
      </c>
      <c r="H1135" t="s">
        <v>135</v>
      </c>
      <c r="I1135" t="s">
        <v>136</v>
      </c>
      <c r="J1135" t="s">
        <v>137</v>
      </c>
      <c r="K1135" t="s">
        <v>138</v>
      </c>
      <c r="L1135" t="s">
        <v>3550</v>
      </c>
      <c r="M1135" t="s">
        <v>3551</v>
      </c>
      <c r="N1135">
        <v>6.0219444439999998</v>
      </c>
      <c r="O1135">
        <v>0</v>
      </c>
      <c r="P1135">
        <v>5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5.7534607886974909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5.7534607886974909</v>
      </c>
    </row>
    <row r="1136" spans="1:31" x14ac:dyDescent="0.25">
      <c r="A1136">
        <v>2222328</v>
      </c>
      <c r="B1136">
        <v>1</v>
      </c>
      <c r="C1136" t="s">
        <v>81</v>
      </c>
      <c r="D1136" t="s">
        <v>128</v>
      </c>
      <c r="E1136" t="s">
        <v>151</v>
      </c>
      <c r="F1136" t="s">
        <v>3552</v>
      </c>
      <c r="G1136" t="s">
        <v>213</v>
      </c>
      <c r="H1136" t="s">
        <v>135</v>
      </c>
      <c r="I1136" t="s">
        <v>136</v>
      </c>
      <c r="J1136" t="s">
        <v>137</v>
      </c>
      <c r="K1136" t="s">
        <v>138</v>
      </c>
      <c r="L1136" t="s">
        <v>3553</v>
      </c>
      <c r="M1136" t="s">
        <v>3554</v>
      </c>
      <c r="N1136">
        <v>1.2736111109999999</v>
      </c>
      <c r="O1136">
        <v>0</v>
      </c>
      <c r="P1136">
        <v>76</v>
      </c>
      <c r="Q1136">
        <v>0</v>
      </c>
      <c r="R1136">
        <v>0</v>
      </c>
      <c r="S1136">
        <v>0</v>
      </c>
      <c r="T1136">
        <v>4</v>
      </c>
      <c r="U1136">
        <v>0</v>
      </c>
      <c r="V1136">
        <v>0</v>
      </c>
      <c r="W1136">
        <v>0</v>
      </c>
      <c r="X1136">
        <v>24.210013103804059</v>
      </c>
      <c r="Y1136">
        <v>0</v>
      </c>
      <c r="Z1136">
        <v>0</v>
      </c>
      <c r="AA1136">
        <v>0</v>
      </c>
      <c r="AB1136">
        <v>2.0503853429969467</v>
      </c>
      <c r="AC1136">
        <v>0</v>
      </c>
      <c r="AD1136">
        <v>0</v>
      </c>
      <c r="AE1136">
        <v>26.260398446801005</v>
      </c>
    </row>
    <row r="1137" spans="1:31" x14ac:dyDescent="0.25">
      <c r="A1137">
        <v>2229212</v>
      </c>
      <c r="B1137">
        <v>1</v>
      </c>
      <c r="C1137" t="s">
        <v>80</v>
      </c>
      <c r="D1137" t="s">
        <v>82</v>
      </c>
      <c r="E1137" t="s">
        <v>156</v>
      </c>
      <c r="F1137" t="s">
        <v>3555</v>
      </c>
      <c r="G1137" t="s">
        <v>161</v>
      </c>
      <c r="H1137" t="s">
        <v>135</v>
      </c>
      <c r="I1137" t="s">
        <v>136</v>
      </c>
      <c r="J1137" t="s">
        <v>137</v>
      </c>
      <c r="K1137" t="s">
        <v>138</v>
      </c>
      <c r="L1137" t="s">
        <v>3556</v>
      </c>
      <c r="M1137" t="s">
        <v>3557</v>
      </c>
      <c r="N1137">
        <v>3.0338888879999999</v>
      </c>
      <c r="O1137">
        <v>0</v>
      </c>
      <c r="P1137">
        <v>7</v>
      </c>
      <c r="Q1137">
        <v>0</v>
      </c>
      <c r="R1137">
        <v>0</v>
      </c>
      <c r="S1137">
        <v>0</v>
      </c>
      <c r="T1137">
        <v>3</v>
      </c>
      <c r="U1137">
        <v>0</v>
      </c>
      <c r="V1137">
        <v>0</v>
      </c>
      <c r="W1137">
        <v>0</v>
      </c>
      <c r="X1137">
        <v>8.9365451664132607</v>
      </c>
      <c r="Y1137">
        <v>0</v>
      </c>
      <c r="Z1137">
        <v>0</v>
      </c>
      <c r="AA1137">
        <v>0</v>
      </c>
      <c r="AB1137">
        <v>5.9582631140962734</v>
      </c>
      <c r="AC1137">
        <v>0</v>
      </c>
      <c r="AD1137">
        <v>0</v>
      </c>
      <c r="AE1137">
        <v>14.894808280509533</v>
      </c>
    </row>
    <row r="1138" spans="1:31" x14ac:dyDescent="0.25">
      <c r="A1138">
        <v>2228714</v>
      </c>
      <c r="B1138">
        <v>1</v>
      </c>
      <c r="C1138" t="s">
        <v>80</v>
      </c>
      <c r="D1138" t="s">
        <v>91</v>
      </c>
      <c r="E1138" t="s">
        <v>151</v>
      </c>
      <c r="F1138" t="s">
        <v>3558</v>
      </c>
      <c r="G1138" t="s">
        <v>213</v>
      </c>
      <c r="H1138" t="s">
        <v>135</v>
      </c>
      <c r="I1138" t="s">
        <v>136</v>
      </c>
      <c r="J1138" t="s">
        <v>137</v>
      </c>
      <c r="K1138" t="s">
        <v>138</v>
      </c>
      <c r="L1138" t="s">
        <v>3559</v>
      </c>
      <c r="M1138" t="s">
        <v>3560</v>
      </c>
      <c r="N1138">
        <v>1.0874999999999999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1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0.39580133694576664</v>
      </c>
      <c r="AC1138">
        <v>0</v>
      </c>
      <c r="AD1138">
        <v>0</v>
      </c>
      <c r="AE1138">
        <v>0.39580133694576664</v>
      </c>
    </row>
    <row r="1139" spans="1:31" x14ac:dyDescent="0.25">
      <c r="A1139">
        <v>2223845</v>
      </c>
      <c r="B1139">
        <v>1</v>
      </c>
      <c r="C1139" t="s">
        <v>80</v>
      </c>
      <c r="D1139" t="s">
        <v>109</v>
      </c>
      <c r="E1139" t="s">
        <v>147</v>
      </c>
      <c r="F1139" t="s">
        <v>3561</v>
      </c>
      <c r="G1139" t="s">
        <v>143</v>
      </c>
      <c r="H1139" t="s">
        <v>144</v>
      </c>
      <c r="I1139" t="s">
        <v>136</v>
      </c>
      <c r="J1139" t="s">
        <v>137</v>
      </c>
      <c r="K1139" t="s">
        <v>138</v>
      </c>
      <c r="L1139" t="s">
        <v>3562</v>
      </c>
      <c r="M1139" t="s">
        <v>3563</v>
      </c>
      <c r="N1139">
        <v>0.06</v>
      </c>
      <c r="O1139">
        <v>0</v>
      </c>
      <c r="P1139">
        <v>507</v>
      </c>
      <c r="Q1139">
        <v>0</v>
      </c>
      <c r="R1139">
        <v>28</v>
      </c>
      <c r="S1139">
        <v>1</v>
      </c>
      <c r="T1139">
        <v>66</v>
      </c>
      <c r="U1139">
        <v>0</v>
      </c>
      <c r="V1139">
        <v>0</v>
      </c>
      <c r="W1139">
        <v>0</v>
      </c>
      <c r="X1139">
        <v>4.049035691995682</v>
      </c>
      <c r="Y1139">
        <v>0</v>
      </c>
      <c r="Z1139">
        <v>0.2949014295935401</v>
      </c>
      <c r="AA1139">
        <v>1.4405912784E-2</v>
      </c>
      <c r="AB1139">
        <v>2.03467913102598</v>
      </c>
      <c r="AC1139">
        <v>0</v>
      </c>
      <c r="AD1139">
        <v>0</v>
      </c>
      <c r="AE1139">
        <v>6.3930221653992021</v>
      </c>
    </row>
    <row r="1140" spans="1:31" x14ac:dyDescent="0.25">
      <c r="A1140">
        <v>2220015</v>
      </c>
      <c r="B1140">
        <v>1</v>
      </c>
      <c r="C1140" t="s">
        <v>81</v>
      </c>
      <c r="D1140" t="s">
        <v>127</v>
      </c>
      <c r="E1140" t="s">
        <v>141</v>
      </c>
      <c r="F1140" t="s">
        <v>3564</v>
      </c>
      <c r="G1140" t="s">
        <v>1057</v>
      </c>
      <c r="H1140" t="s">
        <v>144</v>
      </c>
      <c r="I1140" t="s">
        <v>136</v>
      </c>
      <c r="J1140" t="s">
        <v>137</v>
      </c>
      <c r="K1140" t="s">
        <v>138</v>
      </c>
      <c r="L1140" t="s">
        <v>3565</v>
      </c>
      <c r="M1140" t="s">
        <v>3566</v>
      </c>
      <c r="N1140">
        <v>8.9499999999999993</v>
      </c>
      <c r="O1140">
        <v>0</v>
      </c>
      <c r="P1140">
        <v>0</v>
      </c>
      <c r="Q1140">
        <v>0</v>
      </c>
      <c r="R1140">
        <v>10</v>
      </c>
      <c r="S1140">
        <v>0</v>
      </c>
      <c r="T1140">
        <v>1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53.987225822878884</v>
      </c>
      <c r="AA1140">
        <v>0</v>
      </c>
      <c r="AB1140">
        <v>20.793341940714498</v>
      </c>
      <c r="AC1140">
        <v>0</v>
      </c>
      <c r="AD1140">
        <v>0</v>
      </c>
      <c r="AE1140">
        <v>74.780567763593382</v>
      </c>
    </row>
    <row r="1141" spans="1:31" x14ac:dyDescent="0.25">
      <c r="A1141">
        <v>2215189</v>
      </c>
      <c r="B1141">
        <v>1</v>
      </c>
      <c r="C1141" t="s">
        <v>80</v>
      </c>
      <c r="D1141" t="s">
        <v>106</v>
      </c>
      <c r="E1141" t="s">
        <v>156</v>
      </c>
      <c r="F1141" t="s">
        <v>3567</v>
      </c>
      <c r="G1141" t="s">
        <v>165</v>
      </c>
      <c r="H1141" t="s">
        <v>135</v>
      </c>
      <c r="I1141" t="s">
        <v>136</v>
      </c>
      <c r="J1141" t="s">
        <v>137</v>
      </c>
      <c r="K1141" t="s">
        <v>138</v>
      </c>
      <c r="L1141" t="s">
        <v>3568</v>
      </c>
      <c r="M1141" t="s">
        <v>3569</v>
      </c>
      <c r="N1141">
        <v>0.27222222200000001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1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1.2650921505745836</v>
      </c>
      <c r="AC1141">
        <v>0</v>
      </c>
      <c r="AD1141">
        <v>0</v>
      </c>
      <c r="AE1141">
        <v>1.2650921505745836</v>
      </c>
    </row>
    <row r="1142" spans="1:31" x14ac:dyDescent="0.25">
      <c r="A1142">
        <v>2222720</v>
      </c>
      <c r="B1142">
        <v>1</v>
      </c>
      <c r="C1142" t="s">
        <v>80</v>
      </c>
      <c r="D1142" t="s">
        <v>83</v>
      </c>
      <c r="E1142" t="s">
        <v>156</v>
      </c>
      <c r="F1142" t="s">
        <v>3570</v>
      </c>
      <c r="G1142" t="s">
        <v>165</v>
      </c>
      <c r="H1142" t="s">
        <v>135</v>
      </c>
      <c r="I1142" t="s">
        <v>136</v>
      </c>
      <c r="J1142" t="s">
        <v>137</v>
      </c>
      <c r="K1142" t="s">
        <v>138</v>
      </c>
      <c r="L1142" t="s">
        <v>3571</v>
      </c>
      <c r="M1142" t="s">
        <v>3572</v>
      </c>
      <c r="N1142">
        <v>1.078333333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1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2.1773714704792999</v>
      </c>
      <c r="AC1142">
        <v>0</v>
      </c>
      <c r="AD1142">
        <v>0</v>
      </c>
      <c r="AE1142">
        <v>2.1773714704792999</v>
      </c>
    </row>
    <row r="1143" spans="1:31" x14ac:dyDescent="0.25">
      <c r="A1143">
        <v>2212633</v>
      </c>
      <c r="B1143">
        <v>1</v>
      </c>
      <c r="C1143" t="s">
        <v>80</v>
      </c>
      <c r="D1143" t="s">
        <v>96</v>
      </c>
      <c r="E1143" t="s">
        <v>132</v>
      </c>
      <c r="F1143" t="s">
        <v>3573</v>
      </c>
      <c r="G1143" t="s">
        <v>3574</v>
      </c>
      <c r="H1143" t="s">
        <v>135</v>
      </c>
      <c r="I1143" t="s">
        <v>136</v>
      </c>
      <c r="J1143" t="s">
        <v>137</v>
      </c>
      <c r="K1143" t="s">
        <v>138</v>
      </c>
      <c r="L1143" t="s">
        <v>3575</v>
      </c>
      <c r="M1143" t="s">
        <v>3576</v>
      </c>
      <c r="N1143">
        <v>0.259722222</v>
      </c>
      <c r="O1143">
        <v>0</v>
      </c>
      <c r="P1143">
        <v>1021</v>
      </c>
      <c r="Q1143">
        <v>0</v>
      </c>
      <c r="R1143">
        <v>0</v>
      </c>
      <c r="S1143">
        <v>0</v>
      </c>
      <c r="T1143">
        <v>95</v>
      </c>
      <c r="U1143">
        <v>0</v>
      </c>
      <c r="V1143">
        <v>0</v>
      </c>
      <c r="W1143">
        <v>0</v>
      </c>
      <c r="X1143">
        <v>84.762933283758784</v>
      </c>
      <c r="Y1143">
        <v>0</v>
      </c>
      <c r="Z1143">
        <v>0</v>
      </c>
      <c r="AA1143">
        <v>0</v>
      </c>
      <c r="AB1143">
        <v>10.486370415993454</v>
      </c>
      <c r="AC1143">
        <v>0</v>
      </c>
      <c r="AD1143">
        <v>0</v>
      </c>
      <c r="AE1143">
        <v>95.249303699752232</v>
      </c>
    </row>
    <row r="1144" spans="1:31" x14ac:dyDescent="0.25">
      <c r="A1144">
        <v>2221289</v>
      </c>
      <c r="B1144">
        <v>1</v>
      </c>
      <c r="C1144" t="s">
        <v>80</v>
      </c>
      <c r="D1144" t="s">
        <v>83</v>
      </c>
      <c r="E1144" t="s">
        <v>151</v>
      </c>
      <c r="F1144" t="s">
        <v>3577</v>
      </c>
      <c r="G1144" t="s">
        <v>134</v>
      </c>
      <c r="H1144" t="s">
        <v>135</v>
      </c>
      <c r="I1144" t="s">
        <v>136</v>
      </c>
      <c r="J1144" t="s">
        <v>137</v>
      </c>
      <c r="K1144" t="s">
        <v>138</v>
      </c>
      <c r="L1144" t="s">
        <v>3578</v>
      </c>
      <c r="M1144" t="s">
        <v>3579</v>
      </c>
      <c r="N1144">
        <v>1.1061111109999999</v>
      </c>
      <c r="O1144">
        <v>0</v>
      </c>
      <c r="P1144">
        <v>149</v>
      </c>
      <c r="Q1144">
        <v>0</v>
      </c>
      <c r="R1144">
        <v>0</v>
      </c>
      <c r="S1144">
        <v>0</v>
      </c>
      <c r="T1144">
        <v>1</v>
      </c>
      <c r="U1144">
        <v>0</v>
      </c>
      <c r="V1144">
        <v>0</v>
      </c>
      <c r="W1144">
        <v>0</v>
      </c>
      <c r="X1144">
        <v>47.386973783667877</v>
      </c>
      <c r="Y1144">
        <v>0</v>
      </c>
      <c r="Z1144">
        <v>0</v>
      </c>
      <c r="AA1144">
        <v>0</v>
      </c>
      <c r="AB1144">
        <v>2.7648608954519448E-2</v>
      </c>
      <c r="AC1144">
        <v>0</v>
      </c>
      <c r="AD1144">
        <v>0</v>
      </c>
      <c r="AE1144">
        <v>47.414622392622398</v>
      </c>
    </row>
    <row r="1145" spans="1:31" x14ac:dyDescent="0.25">
      <c r="A1145">
        <v>2219125</v>
      </c>
      <c r="B1145">
        <v>1</v>
      </c>
      <c r="C1145" t="s">
        <v>80</v>
      </c>
      <c r="D1145" t="s">
        <v>85</v>
      </c>
      <c r="E1145" t="s">
        <v>151</v>
      </c>
      <c r="F1145" t="s">
        <v>3580</v>
      </c>
      <c r="G1145" t="s">
        <v>213</v>
      </c>
      <c r="H1145" t="s">
        <v>135</v>
      </c>
      <c r="I1145" t="s">
        <v>136</v>
      </c>
      <c r="J1145" t="s">
        <v>137</v>
      </c>
      <c r="K1145" t="s">
        <v>138</v>
      </c>
      <c r="L1145" t="s">
        <v>3581</v>
      </c>
      <c r="M1145" t="s">
        <v>3582</v>
      </c>
      <c r="N1145">
        <v>2.6947222219999998</v>
      </c>
      <c r="O1145">
        <v>0</v>
      </c>
      <c r="P1145">
        <v>195</v>
      </c>
      <c r="Q1145">
        <v>0</v>
      </c>
      <c r="R1145">
        <v>0</v>
      </c>
      <c r="S1145">
        <v>0</v>
      </c>
      <c r="T1145">
        <v>27</v>
      </c>
      <c r="U1145">
        <v>0</v>
      </c>
      <c r="V1145">
        <v>0</v>
      </c>
      <c r="W1145">
        <v>0</v>
      </c>
      <c r="X1145">
        <v>168.3397147778249</v>
      </c>
      <c r="Y1145">
        <v>0</v>
      </c>
      <c r="Z1145">
        <v>0</v>
      </c>
      <c r="AA1145">
        <v>0</v>
      </c>
      <c r="AB1145">
        <v>42.353529894474107</v>
      </c>
      <c r="AC1145">
        <v>0</v>
      </c>
      <c r="AD1145">
        <v>0</v>
      </c>
      <c r="AE1145">
        <v>210.69324467229899</v>
      </c>
    </row>
    <row r="1146" spans="1:31" x14ac:dyDescent="0.25">
      <c r="A1146">
        <v>2222371</v>
      </c>
      <c r="B1146">
        <v>1</v>
      </c>
      <c r="C1146" t="s">
        <v>81</v>
      </c>
      <c r="D1146" t="s">
        <v>118</v>
      </c>
      <c r="E1146" t="s">
        <v>141</v>
      </c>
      <c r="F1146" t="s">
        <v>3583</v>
      </c>
      <c r="G1146" t="s">
        <v>349</v>
      </c>
      <c r="H1146" t="s">
        <v>144</v>
      </c>
      <c r="I1146" t="s">
        <v>136</v>
      </c>
      <c r="J1146" t="s">
        <v>137</v>
      </c>
      <c r="K1146" t="s">
        <v>138</v>
      </c>
      <c r="L1146" t="s">
        <v>3584</v>
      </c>
      <c r="M1146" t="s">
        <v>3585</v>
      </c>
      <c r="N1146">
        <v>1.1788888879999999</v>
      </c>
      <c r="O1146">
        <v>0</v>
      </c>
      <c r="P1146">
        <v>78</v>
      </c>
      <c r="Q1146">
        <v>0</v>
      </c>
      <c r="R1146">
        <v>7</v>
      </c>
      <c r="S1146">
        <v>0</v>
      </c>
      <c r="T1146">
        <v>21</v>
      </c>
      <c r="U1146">
        <v>0</v>
      </c>
      <c r="V1146">
        <v>0</v>
      </c>
      <c r="W1146">
        <v>0</v>
      </c>
      <c r="X1146">
        <v>16.327222109649544</v>
      </c>
      <c r="Y1146">
        <v>0</v>
      </c>
      <c r="Z1146">
        <v>1.5285320934157804</v>
      </c>
      <c r="AA1146">
        <v>0</v>
      </c>
      <c r="AB1146">
        <v>4.6364251365806837</v>
      </c>
      <c r="AC1146">
        <v>0</v>
      </c>
      <c r="AD1146">
        <v>0</v>
      </c>
      <c r="AE1146">
        <v>22.492179339646007</v>
      </c>
    </row>
    <row r="1147" spans="1:31" x14ac:dyDescent="0.25">
      <c r="A1147">
        <v>2219331</v>
      </c>
      <c r="B1147">
        <v>1</v>
      </c>
      <c r="C1147" t="s">
        <v>80</v>
      </c>
      <c r="D1147" t="s">
        <v>96</v>
      </c>
      <c r="E1147" t="s">
        <v>151</v>
      </c>
      <c r="F1147" t="s">
        <v>3586</v>
      </c>
      <c r="G1147" t="s">
        <v>153</v>
      </c>
      <c r="H1147" t="s">
        <v>135</v>
      </c>
      <c r="I1147" t="s">
        <v>136</v>
      </c>
      <c r="J1147" t="s">
        <v>137</v>
      </c>
      <c r="K1147" t="s">
        <v>138</v>
      </c>
      <c r="L1147" t="s">
        <v>3587</v>
      </c>
      <c r="M1147" t="s">
        <v>3588</v>
      </c>
      <c r="N1147">
        <v>3.5350000000000001</v>
      </c>
      <c r="O1147">
        <v>0</v>
      </c>
      <c r="P1147">
        <v>61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140.00564955345587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140.00564955345587</v>
      </c>
    </row>
    <row r="1148" spans="1:31" x14ac:dyDescent="0.25">
      <c r="A1148">
        <v>2224240</v>
      </c>
      <c r="B1148">
        <v>1</v>
      </c>
      <c r="C1148" t="s">
        <v>81</v>
      </c>
      <c r="D1148" t="s">
        <v>128</v>
      </c>
      <c r="E1148" t="s">
        <v>132</v>
      </c>
      <c r="F1148" t="s">
        <v>3589</v>
      </c>
      <c r="G1148" t="s">
        <v>176</v>
      </c>
      <c r="H1148" t="s">
        <v>135</v>
      </c>
      <c r="I1148" t="s">
        <v>136</v>
      </c>
      <c r="J1148" t="s">
        <v>137</v>
      </c>
      <c r="K1148" t="s">
        <v>138</v>
      </c>
      <c r="L1148" t="s">
        <v>3590</v>
      </c>
      <c r="M1148" t="s">
        <v>3591</v>
      </c>
      <c r="N1148">
        <v>3.2886111109999998</v>
      </c>
      <c r="O1148">
        <v>0</v>
      </c>
      <c r="P1148">
        <v>1</v>
      </c>
      <c r="Q1148">
        <v>0</v>
      </c>
      <c r="R1148">
        <v>0</v>
      </c>
      <c r="S1148">
        <v>0</v>
      </c>
      <c r="T1148">
        <v>1</v>
      </c>
      <c r="U1148">
        <v>0</v>
      </c>
      <c r="V1148">
        <v>5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1.5427446047578903</v>
      </c>
      <c r="AC1148">
        <v>0</v>
      </c>
      <c r="AD1148">
        <v>305.19411946636473</v>
      </c>
      <c r="AE1148">
        <v>306.73686407112262</v>
      </c>
    </row>
    <row r="1149" spans="1:31" x14ac:dyDescent="0.25">
      <c r="A1149">
        <v>2214422</v>
      </c>
      <c r="B1149">
        <v>1</v>
      </c>
      <c r="C1149" t="s">
        <v>80</v>
      </c>
      <c r="D1149" t="s">
        <v>84</v>
      </c>
      <c r="E1149" t="s">
        <v>198</v>
      </c>
      <c r="F1149" t="s">
        <v>3592</v>
      </c>
      <c r="G1149" t="s">
        <v>200</v>
      </c>
      <c r="H1149" t="s">
        <v>144</v>
      </c>
      <c r="I1149" t="s">
        <v>451</v>
      </c>
      <c r="J1149" t="s">
        <v>137</v>
      </c>
      <c r="K1149" t="s">
        <v>138</v>
      </c>
      <c r="L1149" t="s">
        <v>3593</v>
      </c>
      <c r="M1149" t="s">
        <v>3594</v>
      </c>
      <c r="N1149">
        <v>2.0833332999999999E-2</v>
      </c>
      <c r="O1149">
        <v>6</v>
      </c>
      <c r="P1149">
        <v>1318</v>
      </c>
      <c r="Q1149">
        <v>12</v>
      </c>
      <c r="R1149">
        <v>285</v>
      </c>
      <c r="S1149">
        <v>30</v>
      </c>
      <c r="T1149">
        <v>230</v>
      </c>
      <c r="U1149">
        <v>1</v>
      </c>
      <c r="V1149">
        <v>0</v>
      </c>
      <c r="W1149">
        <v>8.9273251867299994E-2</v>
      </c>
      <c r="X1149">
        <v>10.385746618584639</v>
      </c>
      <c r="Y1149">
        <v>0.37115934156134994</v>
      </c>
      <c r="Z1149">
        <v>2.2601459622493998</v>
      </c>
      <c r="AA1149">
        <v>1.9679576503175495</v>
      </c>
      <c r="AB1149">
        <v>3.2082427184681679</v>
      </c>
      <c r="AC1149">
        <v>2.7359161683396671</v>
      </c>
      <c r="AD1149">
        <v>0</v>
      </c>
      <c r="AE1149">
        <v>21.018441711388075</v>
      </c>
    </row>
    <row r="1150" spans="1:31" x14ac:dyDescent="0.25">
      <c r="A1150">
        <v>2222248</v>
      </c>
      <c r="B1150">
        <v>1</v>
      </c>
      <c r="C1150" t="s">
        <v>81</v>
      </c>
      <c r="D1150" t="s">
        <v>117</v>
      </c>
      <c r="E1150" t="s">
        <v>156</v>
      </c>
      <c r="F1150" t="s">
        <v>3595</v>
      </c>
      <c r="G1150" t="s">
        <v>165</v>
      </c>
      <c r="H1150" t="s">
        <v>135</v>
      </c>
      <c r="I1150" t="s">
        <v>136</v>
      </c>
      <c r="J1150" t="s">
        <v>137</v>
      </c>
      <c r="K1150" t="s">
        <v>138</v>
      </c>
      <c r="L1150" t="s">
        <v>3596</v>
      </c>
      <c r="M1150" t="s">
        <v>3597</v>
      </c>
      <c r="N1150">
        <v>1.7866666659999999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1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18.135835347796878</v>
      </c>
      <c r="AE1150">
        <v>18.135835347796878</v>
      </c>
    </row>
    <row r="1151" spans="1:31" x14ac:dyDescent="0.25">
      <c r="A1151">
        <v>2227821</v>
      </c>
      <c r="B1151">
        <v>1</v>
      </c>
      <c r="C1151" t="s">
        <v>80</v>
      </c>
      <c r="D1151" t="s">
        <v>83</v>
      </c>
      <c r="E1151" t="s">
        <v>156</v>
      </c>
      <c r="F1151" t="s">
        <v>3598</v>
      </c>
      <c r="G1151" t="s">
        <v>165</v>
      </c>
      <c r="H1151" t="s">
        <v>135</v>
      </c>
      <c r="I1151" t="s">
        <v>136</v>
      </c>
      <c r="J1151" t="s">
        <v>137</v>
      </c>
      <c r="K1151" t="s">
        <v>138</v>
      </c>
      <c r="L1151" t="s">
        <v>3599</v>
      </c>
      <c r="M1151" t="s">
        <v>3600</v>
      </c>
      <c r="N1151">
        <v>1.3461111109999999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7</v>
      </c>
      <c r="U1151">
        <v>0</v>
      </c>
      <c r="V1151">
        <v>1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23.66078836126276</v>
      </c>
      <c r="AC1151">
        <v>0</v>
      </c>
      <c r="AD1151">
        <v>8.7812360560600418</v>
      </c>
      <c r="AE1151">
        <v>32.442024417322799</v>
      </c>
    </row>
    <row r="1152" spans="1:31" x14ac:dyDescent="0.25">
      <c r="A1152">
        <v>2227134</v>
      </c>
      <c r="B1152">
        <v>1</v>
      </c>
      <c r="C1152" t="s">
        <v>80</v>
      </c>
      <c r="D1152" t="s">
        <v>90</v>
      </c>
      <c r="E1152" t="s">
        <v>141</v>
      </c>
      <c r="F1152" t="s">
        <v>3601</v>
      </c>
      <c r="G1152" t="s">
        <v>831</v>
      </c>
      <c r="H1152" t="s">
        <v>144</v>
      </c>
      <c r="I1152" t="s">
        <v>136</v>
      </c>
      <c r="J1152" t="s">
        <v>137</v>
      </c>
      <c r="K1152" t="s">
        <v>138</v>
      </c>
      <c r="L1152" t="s">
        <v>3602</v>
      </c>
      <c r="M1152" t="s">
        <v>3603</v>
      </c>
      <c r="N1152">
        <v>3.5113888879999999</v>
      </c>
      <c r="O1152">
        <v>0</v>
      </c>
      <c r="P1152">
        <v>444</v>
      </c>
      <c r="Q1152">
        <v>0</v>
      </c>
      <c r="R1152">
        <v>0</v>
      </c>
      <c r="S1152">
        <v>0</v>
      </c>
      <c r="T1152">
        <v>47</v>
      </c>
      <c r="U1152">
        <v>0</v>
      </c>
      <c r="V1152">
        <v>0</v>
      </c>
      <c r="W1152">
        <v>0</v>
      </c>
      <c r="X1152">
        <v>428.44778820372358</v>
      </c>
      <c r="Y1152">
        <v>0</v>
      </c>
      <c r="Z1152">
        <v>0</v>
      </c>
      <c r="AA1152">
        <v>0</v>
      </c>
      <c r="AB1152">
        <v>96.387321033976519</v>
      </c>
      <c r="AC1152">
        <v>0</v>
      </c>
      <c r="AD1152">
        <v>0</v>
      </c>
      <c r="AE1152">
        <v>524.83510923770007</v>
      </c>
    </row>
    <row r="1153" spans="1:31" x14ac:dyDescent="0.25">
      <c r="A1153">
        <v>2216437</v>
      </c>
      <c r="B1153">
        <v>1</v>
      </c>
      <c r="C1153" t="s">
        <v>80</v>
      </c>
      <c r="D1153" t="s">
        <v>90</v>
      </c>
      <c r="E1153" t="s">
        <v>156</v>
      </c>
      <c r="F1153" t="s">
        <v>3604</v>
      </c>
      <c r="G1153" t="s">
        <v>134</v>
      </c>
      <c r="H1153" t="s">
        <v>135</v>
      </c>
      <c r="I1153" t="s">
        <v>136</v>
      </c>
      <c r="J1153" t="s">
        <v>137</v>
      </c>
      <c r="K1153" t="s">
        <v>138</v>
      </c>
      <c r="L1153" t="s">
        <v>3605</v>
      </c>
      <c r="M1153" t="s">
        <v>3606</v>
      </c>
      <c r="N1153">
        <v>4.9330555550000001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3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38.342463700808629</v>
      </c>
      <c r="AC1153">
        <v>0</v>
      </c>
      <c r="AD1153">
        <v>0</v>
      </c>
      <c r="AE1153">
        <v>38.342463700808629</v>
      </c>
    </row>
    <row r="1154" spans="1:31" x14ac:dyDescent="0.25">
      <c r="A1154">
        <v>2219308</v>
      </c>
      <c r="B1154">
        <v>1</v>
      </c>
      <c r="C1154" t="s">
        <v>80</v>
      </c>
      <c r="D1154" t="s">
        <v>95</v>
      </c>
      <c r="E1154" t="s">
        <v>251</v>
      </c>
      <c r="F1154" t="s">
        <v>3607</v>
      </c>
      <c r="G1154" t="s">
        <v>143</v>
      </c>
      <c r="H1154" t="s">
        <v>144</v>
      </c>
      <c r="I1154" t="s">
        <v>136</v>
      </c>
      <c r="J1154" t="s">
        <v>137</v>
      </c>
      <c r="K1154" t="s">
        <v>138</v>
      </c>
      <c r="L1154" t="s">
        <v>3608</v>
      </c>
      <c r="M1154" t="s">
        <v>3609</v>
      </c>
      <c r="N1154">
        <v>0.465277777</v>
      </c>
      <c r="O1154">
        <v>32</v>
      </c>
      <c r="P1154">
        <v>4241</v>
      </c>
      <c r="Q1154">
        <v>32</v>
      </c>
      <c r="R1154">
        <v>8</v>
      </c>
      <c r="S1154">
        <v>79</v>
      </c>
      <c r="T1154">
        <v>342</v>
      </c>
      <c r="U1154">
        <v>3</v>
      </c>
      <c r="V1154">
        <v>0</v>
      </c>
      <c r="W1154">
        <v>24.441593075001443</v>
      </c>
      <c r="X1154">
        <v>917.0331399065783</v>
      </c>
      <c r="Y1154">
        <v>43.264612916176887</v>
      </c>
      <c r="Z1154">
        <v>0.23463046903206947</v>
      </c>
      <c r="AA1154">
        <v>1834.8831806040198</v>
      </c>
      <c r="AB1154">
        <v>127.04298351020033</v>
      </c>
      <c r="AC1154">
        <v>253.95008715510988</v>
      </c>
      <c r="AD1154">
        <v>0</v>
      </c>
      <c r="AE1154">
        <v>3200.8502276361187</v>
      </c>
    </row>
    <row r="1155" spans="1:31" x14ac:dyDescent="0.25">
      <c r="A1155">
        <v>2224263</v>
      </c>
      <c r="B1155">
        <v>1</v>
      </c>
      <c r="C1155" t="s">
        <v>80</v>
      </c>
      <c r="D1155" t="s">
        <v>93</v>
      </c>
      <c r="E1155" t="s">
        <v>147</v>
      </c>
      <c r="F1155" t="s">
        <v>3610</v>
      </c>
      <c r="G1155" t="s">
        <v>143</v>
      </c>
      <c r="H1155" t="s">
        <v>144</v>
      </c>
      <c r="I1155" t="s">
        <v>136</v>
      </c>
      <c r="J1155" t="s">
        <v>137</v>
      </c>
      <c r="K1155" t="s">
        <v>138</v>
      </c>
      <c r="L1155" t="s">
        <v>3611</v>
      </c>
      <c r="M1155" t="s">
        <v>3612</v>
      </c>
      <c r="N1155">
        <v>0.514444444</v>
      </c>
      <c r="O1155">
        <v>0</v>
      </c>
      <c r="P1155">
        <v>20</v>
      </c>
      <c r="Q1155">
        <v>0</v>
      </c>
      <c r="R1155">
        <v>5</v>
      </c>
      <c r="S1155">
        <v>8</v>
      </c>
      <c r="T1155">
        <v>977</v>
      </c>
      <c r="U1155">
        <v>7</v>
      </c>
      <c r="V1155">
        <v>20</v>
      </c>
      <c r="W1155">
        <v>0</v>
      </c>
      <c r="X1155">
        <v>1.3716077824700099</v>
      </c>
      <c r="Y1155">
        <v>0</v>
      </c>
      <c r="Z1155">
        <v>2.5646704949224892</v>
      </c>
      <c r="AA1155">
        <v>13.603632910119735</v>
      </c>
      <c r="AB1155">
        <v>239.86598002132632</v>
      </c>
      <c r="AC1155">
        <v>93.098407180945131</v>
      </c>
      <c r="AD1155">
        <v>265.93816088751782</v>
      </c>
      <c r="AE1155">
        <v>616.44245927730151</v>
      </c>
    </row>
    <row r="1156" spans="1:31" x14ac:dyDescent="0.25">
      <c r="A1156">
        <v>2225806</v>
      </c>
      <c r="B1156">
        <v>1</v>
      </c>
      <c r="C1156" t="s">
        <v>80</v>
      </c>
      <c r="D1156" t="s">
        <v>88</v>
      </c>
      <c r="E1156" t="s">
        <v>225</v>
      </c>
      <c r="F1156" t="s">
        <v>3613</v>
      </c>
      <c r="G1156" t="s">
        <v>213</v>
      </c>
      <c r="H1156" t="s">
        <v>135</v>
      </c>
      <c r="I1156" t="s">
        <v>136</v>
      </c>
      <c r="J1156" t="s">
        <v>137</v>
      </c>
      <c r="K1156" t="s">
        <v>138</v>
      </c>
      <c r="L1156" t="s">
        <v>3614</v>
      </c>
      <c r="M1156" t="s">
        <v>3615</v>
      </c>
      <c r="N1156">
        <v>2.5452777769999999</v>
      </c>
      <c r="O1156">
        <v>0</v>
      </c>
      <c r="P1156">
        <v>191</v>
      </c>
      <c r="Q1156">
        <v>0</v>
      </c>
      <c r="R1156">
        <v>0</v>
      </c>
      <c r="S1156">
        <v>0</v>
      </c>
      <c r="T1156">
        <v>5</v>
      </c>
      <c r="U1156">
        <v>0</v>
      </c>
      <c r="V1156">
        <v>0</v>
      </c>
      <c r="W1156">
        <v>0</v>
      </c>
      <c r="X1156">
        <v>107.86574017662026</v>
      </c>
      <c r="Y1156">
        <v>0</v>
      </c>
      <c r="Z1156">
        <v>0</v>
      </c>
      <c r="AA1156">
        <v>0</v>
      </c>
      <c r="AB1156">
        <v>4.7536659900212781</v>
      </c>
      <c r="AC1156">
        <v>0</v>
      </c>
      <c r="AD1156">
        <v>0</v>
      </c>
      <c r="AE1156">
        <v>112.61940616664154</v>
      </c>
    </row>
    <row r="1157" spans="1:31" x14ac:dyDescent="0.25">
      <c r="A1157">
        <v>2215773</v>
      </c>
      <c r="B1157">
        <v>1</v>
      </c>
      <c r="C1157" t="s">
        <v>80</v>
      </c>
      <c r="D1157" t="s">
        <v>105</v>
      </c>
      <c r="E1157" t="s">
        <v>141</v>
      </c>
      <c r="F1157" t="s">
        <v>3616</v>
      </c>
      <c r="G1157" t="s">
        <v>349</v>
      </c>
      <c r="H1157" t="s">
        <v>144</v>
      </c>
      <c r="I1157" t="s">
        <v>136</v>
      </c>
      <c r="J1157" t="s">
        <v>137</v>
      </c>
      <c r="K1157" t="s">
        <v>138</v>
      </c>
      <c r="L1157" t="s">
        <v>3617</v>
      </c>
      <c r="M1157" t="s">
        <v>3618</v>
      </c>
      <c r="N1157">
        <v>4.1530555549999999</v>
      </c>
      <c r="O1157">
        <v>1</v>
      </c>
      <c r="P1157">
        <v>0</v>
      </c>
      <c r="Q1157">
        <v>7</v>
      </c>
      <c r="R1157">
        <v>0</v>
      </c>
      <c r="S1157">
        <v>5</v>
      </c>
      <c r="T1157">
        <v>0</v>
      </c>
      <c r="U1157">
        <v>1</v>
      </c>
      <c r="V1157">
        <v>0</v>
      </c>
      <c r="W1157">
        <v>2.0939604621206791</v>
      </c>
      <c r="X1157">
        <v>0</v>
      </c>
      <c r="Y1157">
        <v>47.713319042743471</v>
      </c>
      <c r="Z1157">
        <v>0</v>
      </c>
      <c r="AA1157">
        <v>56.83294893267049</v>
      </c>
      <c r="AB1157">
        <v>0</v>
      </c>
      <c r="AC1157">
        <v>453.15375400366582</v>
      </c>
      <c r="AD1157">
        <v>0</v>
      </c>
      <c r="AE1157">
        <v>559.79398244120046</v>
      </c>
    </row>
    <row r="1158" spans="1:31" x14ac:dyDescent="0.25">
      <c r="A1158">
        <v>2226278</v>
      </c>
      <c r="B1158">
        <v>1</v>
      </c>
      <c r="C1158" t="s">
        <v>80</v>
      </c>
      <c r="D1158" t="s">
        <v>103</v>
      </c>
      <c r="E1158" t="s">
        <v>132</v>
      </c>
      <c r="F1158" t="s">
        <v>3619</v>
      </c>
      <c r="G1158" t="s">
        <v>233</v>
      </c>
      <c r="H1158" t="s">
        <v>135</v>
      </c>
      <c r="I1158" t="s">
        <v>136</v>
      </c>
      <c r="J1158" t="s">
        <v>137</v>
      </c>
      <c r="K1158" t="s">
        <v>234</v>
      </c>
      <c r="L1158" t="s">
        <v>3620</v>
      </c>
      <c r="M1158" t="s">
        <v>3621</v>
      </c>
      <c r="N1158">
        <v>2.9970183330000002</v>
      </c>
      <c r="O1158">
        <v>0</v>
      </c>
      <c r="P1158">
        <v>349</v>
      </c>
      <c r="Q1158">
        <v>0</v>
      </c>
      <c r="R1158">
        <v>0</v>
      </c>
      <c r="S1158">
        <v>0</v>
      </c>
      <c r="T1158">
        <v>7</v>
      </c>
      <c r="U1158">
        <v>0</v>
      </c>
      <c r="V1158">
        <v>0</v>
      </c>
      <c r="W1158">
        <v>0</v>
      </c>
      <c r="X1158">
        <v>213.91528334202678</v>
      </c>
      <c r="Y1158">
        <v>0</v>
      </c>
      <c r="Z1158">
        <v>0</v>
      </c>
      <c r="AA1158">
        <v>0</v>
      </c>
      <c r="AB1158">
        <v>22.100880305261509</v>
      </c>
      <c r="AC1158">
        <v>0</v>
      </c>
      <c r="AD1158">
        <v>0</v>
      </c>
      <c r="AE1158">
        <v>236.01616364728829</v>
      </c>
    </row>
    <row r="1159" spans="1:31" x14ac:dyDescent="0.25">
      <c r="A1159">
        <v>2225783</v>
      </c>
      <c r="B1159">
        <v>1</v>
      </c>
      <c r="C1159" t="s">
        <v>81</v>
      </c>
      <c r="D1159" t="s">
        <v>112</v>
      </c>
      <c r="E1159" t="s">
        <v>156</v>
      </c>
      <c r="F1159" t="s">
        <v>3622</v>
      </c>
      <c r="G1159" t="s">
        <v>161</v>
      </c>
      <c r="H1159" t="s">
        <v>135</v>
      </c>
      <c r="I1159" t="s">
        <v>136</v>
      </c>
      <c r="J1159" t="s">
        <v>137</v>
      </c>
      <c r="K1159" t="s">
        <v>138</v>
      </c>
      <c r="L1159" t="s">
        <v>3623</v>
      </c>
      <c r="M1159" t="s">
        <v>3624</v>
      </c>
      <c r="N1159">
        <v>1.4483333329999999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1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1.4149779340350002E-3</v>
      </c>
      <c r="AC1159">
        <v>0</v>
      </c>
      <c r="AD1159">
        <v>0</v>
      </c>
      <c r="AE1159">
        <v>1.4149779340350002E-3</v>
      </c>
    </row>
    <row r="1160" spans="1:31" x14ac:dyDescent="0.25">
      <c r="A1160">
        <v>2221346</v>
      </c>
      <c r="B1160">
        <v>1</v>
      </c>
      <c r="C1160" t="s">
        <v>80</v>
      </c>
      <c r="D1160" t="s">
        <v>86</v>
      </c>
      <c r="E1160" t="s">
        <v>132</v>
      </c>
      <c r="F1160" t="s">
        <v>3625</v>
      </c>
      <c r="G1160" t="s">
        <v>134</v>
      </c>
      <c r="H1160" t="s">
        <v>135</v>
      </c>
      <c r="I1160" t="s">
        <v>136</v>
      </c>
      <c r="J1160" t="s">
        <v>137</v>
      </c>
      <c r="K1160" t="s">
        <v>138</v>
      </c>
      <c r="L1160" t="s">
        <v>3626</v>
      </c>
      <c r="M1160" t="s">
        <v>3627</v>
      </c>
      <c r="N1160">
        <v>0.435</v>
      </c>
      <c r="O1160">
        <v>0</v>
      </c>
      <c r="P1160">
        <v>136</v>
      </c>
      <c r="Q1160">
        <v>0</v>
      </c>
      <c r="R1160">
        <v>36</v>
      </c>
      <c r="S1160">
        <v>0</v>
      </c>
      <c r="T1160">
        <v>16</v>
      </c>
      <c r="U1160">
        <v>0</v>
      </c>
      <c r="V1160">
        <v>0</v>
      </c>
      <c r="W1160">
        <v>0</v>
      </c>
      <c r="X1160">
        <v>123.93382763312349</v>
      </c>
      <c r="Y1160">
        <v>0</v>
      </c>
      <c r="Z1160">
        <v>3.0425941255166107</v>
      </c>
      <c r="AA1160">
        <v>0</v>
      </c>
      <c r="AB1160">
        <v>12.741431601174353</v>
      </c>
      <c r="AC1160">
        <v>0</v>
      </c>
      <c r="AD1160">
        <v>0</v>
      </c>
      <c r="AE1160">
        <v>139.71785335981446</v>
      </c>
    </row>
    <row r="1161" spans="1:31" x14ac:dyDescent="0.25">
      <c r="A1161">
        <v>2226301</v>
      </c>
      <c r="B1161">
        <v>1</v>
      </c>
      <c r="C1161" t="s">
        <v>80</v>
      </c>
      <c r="D1161" t="s">
        <v>90</v>
      </c>
      <c r="E1161" t="s">
        <v>156</v>
      </c>
      <c r="F1161" t="s">
        <v>3628</v>
      </c>
      <c r="G1161" t="s">
        <v>161</v>
      </c>
      <c r="H1161" t="s">
        <v>135</v>
      </c>
      <c r="I1161" t="s">
        <v>136</v>
      </c>
      <c r="J1161" t="s">
        <v>137</v>
      </c>
      <c r="K1161" t="s">
        <v>138</v>
      </c>
      <c r="L1161" t="s">
        <v>3629</v>
      </c>
      <c r="M1161" t="s">
        <v>3630</v>
      </c>
      <c r="N1161">
        <v>2.6388888879999999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2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70.564932372627752</v>
      </c>
      <c r="AC1161">
        <v>0</v>
      </c>
      <c r="AD1161">
        <v>0</v>
      </c>
      <c r="AE1161">
        <v>70.564932372627752</v>
      </c>
    </row>
    <row r="1162" spans="1:31" x14ac:dyDescent="0.25">
      <c r="A1162">
        <v>2219354</v>
      </c>
      <c r="B1162">
        <v>1</v>
      </c>
      <c r="C1162" t="s">
        <v>81</v>
      </c>
      <c r="D1162" t="s">
        <v>124</v>
      </c>
      <c r="E1162" t="s">
        <v>151</v>
      </c>
      <c r="F1162" t="s">
        <v>3631</v>
      </c>
      <c r="G1162" t="s">
        <v>153</v>
      </c>
      <c r="H1162" t="s">
        <v>135</v>
      </c>
      <c r="I1162" t="s">
        <v>136</v>
      </c>
      <c r="J1162" t="s">
        <v>137</v>
      </c>
      <c r="K1162" t="s">
        <v>138</v>
      </c>
      <c r="L1162" t="s">
        <v>3632</v>
      </c>
      <c r="M1162" t="s">
        <v>3633</v>
      </c>
      <c r="N1162">
        <v>2.2722222219999999</v>
      </c>
      <c r="O1162">
        <v>0</v>
      </c>
      <c r="P1162">
        <v>126</v>
      </c>
      <c r="Q1162">
        <v>0</v>
      </c>
      <c r="R1162">
        <v>1</v>
      </c>
      <c r="S1162">
        <v>0</v>
      </c>
      <c r="T1162">
        <v>5</v>
      </c>
      <c r="U1162">
        <v>0</v>
      </c>
      <c r="V1162">
        <v>0</v>
      </c>
      <c r="W1162">
        <v>0</v>
      </c>
      <c r="X1162">
        <v>74.98692171574595</v>
      </c>
      <c r="Y1162">
        <v>0</v>
      </c>
      <c r="Z1162">
        <v>0.88889339877385842</v>
      </c>
      <c r="AA1162">
        <v>0</v>
      </c>
      <c r="AB1162">
        <v>5.847429705630562</v>
      </c>
      <c r="AC1162">
        <v>0</v>
      </c>
      <c r="AD1162">
        <v>0</v>
      </c>
      <c r="AE1162">
        <v>81.72324482015037</v>
      </c>
    </row>
    <row r="1163" spans="1:31" x14ac:dyDescent="0.25">
      <c r="A1163">
        <v>2225760</v>
      </c>
      <c r="B1163">
        <v>1</v>
      </c>
      <c r="C1163" t="s">
        <v>80</v>
      </c>
      <c r="D1163" t="s">
        <v>90</v>
      </c>
      <c r="E1163" t="s">
        <v>151</v>
      </c>
      <c r="F1163" t="s">
        <v>3634</v>
      </c>
      <c r="G1163" t="s">
        <v>213</v>
      </c>
      <c r="H1163" t="s">
        <v>135</v>
      </c>
      <c r="I1163" t="s">
        <v>136</v>
      </c>
      <c r="J1163" t="s">
        <v>137</v>
      </c>
      <c r="K1163" t="s">
        <v>138</v>
      </c>
      <c r="L1163" t="s">
        <v>3635</v>
      </c>
      <c r="M1163" t="s">
        <v>3636</v>
      </c>
      <c r="N1163">
        <v>2.5216666659999998</v>
      </c>
      <c r="O1163">
        <v>0</v>
      </c>
      <c r="P1163">
        <v>284</v>
      </c>
      <c r="Q1163">
        <v>0</v>
      </c>
      <c r="R1163">
        <v>0</v>
      </c>
      <c r="S1163">
        <v>0</v>
      </c>
      <c r="T1163">
        <v>17</v>
      </c>
      <c r="U1163">
        <v>0</v>
      </c>
      <c r="V1163">
        <v>0</v>
      </c>
      <c r="W1163">
        <v>0</v>
      </c>
      <c r="X1163">
        <v>200.615693199226</v>
      </c>
      <c r="Y1163">
        <v>0</v>
      </c>
      <c r="Z1163">
        <v>0</v>
      </c>
      <c r="AA1163">
        <v>0</v>
      </c>
      <c r="AB1163">
        <v>37.86974549397771</v>
      </c>
      <c r="AC1163">
        <v>0</v>
      </c>
      <c r="AD1163">
        <v>0</v>
      </c>
      <c r="AE1163">
        <v>238.48543869320372</v>
      </c>
    </row>
    <row r="1164" spans="1:31" x14ac:dyDescent="0.25">
      <c r="A1164">
        <v>2229318</v>
      </c>
      <c r="B1164">
        <v>1</v>
      </c>
      <c r="C1164" t="s">
        <v>81</v>
      </c>
      <c r="D1164" t="s">
        <v>117</v>
      </c>
      <c r="E1164" t="s">
        <v>156</v>
      </c>
      <c r="F1164" t="s">
        <v>3637</v>
      </c>
      <c r="G1164" t="s">
        <v>165</v>
      </c>
      <c r="H1164" t="s">
        <v>135</v>
      </c>
      <c r="I1164" t="s">
        <v>136</v>
      </c>
      <c r="J1164" t="s">
        <v>137</v>
      </c>
      <c r="K1164" t="s">
        <v>138</v>
      </c>
      <c r="L1164" t="s">
        <v>3638</v>
      </c>
      <c r="M1164" t="s">
        <v>3639</v>
      </c>
      <c r="N1164">
        <v>0.45250000000000001</v>
      </c>
      <c r="O1164">
        <v>0</v>
      </c>
      <c r="P1164">
        <v>9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1.2244463485253356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1.2244463485253356</v>
      </c>
    </row>
    <row r="1165" spans="1:31" x14ac:dyDescent="0.25">
      <c r="A1165">
        <v>2215919</v>
      </c>
      <c r="B1165">
        <v>1</v>
      </c>
      <c r="C1165" t="s">
        <v>81</v>
      </c>
      <c r="D1165" t="s">
        <v>127</v>
      </c>
      <c r="E1165" t="s">
        <v>198</v>
      </c>
      <c r="F1165" t="s">
        <v>3640</v>
      </c>
      <c r="G1165" t="s">
        <v>143</v>
      </c>
      <c r="H1165" t="s">
        <v>144</v>
      </c>
      <c r="I1165" t="s">
        <v>136</v>
      </c>
      <c r="J1165" t="s">
        <v>137</v>
      </c>
      <c r="K1165" t="s">
        <v>138</v>
      </c>
      <c r="L1165" t="s">
        <v>3641</v>
      </c>
      <c r="M1165" t="s">
        <v>3642</v>
      </c>
      <c r="N1165">
        <v>3.247222222</v>
      </c>
      <c r="O1165">
        <v>0</v>
      </c>
      <c r="P1165">
        <v>773</v>
      </c>
      <c r="Q1165">
        <v>28</v>
      </c>
      <c r="R1165">
        <v>34</v>
      </c>
      <c r="S1165">
        <v>2</v>
      </c>
      <c r="T1165">
        <v>87</v>
      </c>
      <c r="U1165">
        <v>0</v>
      </c>
      <c r="V1165">
        <v>0</v>
      </c>
      <c r="W1165">
        <v>0</v>
      </c>
      <c r="X1165">
        <v>430.40786487899834</v>
      </c>
      <c r="Y1165">
        <v>31.651984573682942</v>
      </c>
      <c r="Z1165">
        <v>8.5569377805867166</v>
      </c>
      <c r="AA1165">
        <v>7.1552526330497495</v>
      </c>
      <c r="AB1165">
        <v>210.71286207627665</v>
      </c>
      <c r="AC1165">
        <v>0</v>
      </c>
      <c r="AD1165">
        <v>0</v>
      </c>
      <c r="AE1165">
        <v>688.48490194259443</v>
      </c>
    </row>
    <row r="1166" spans="1:31" x14ac:dyDescent="0.25">
      <c r="A1166">
        <v>2228654</v>
      </c>
      <c r="B1166">
        <v>1</v>
      </c>
      <c r="C1166" t="s">
        <v>80</v>
      </c>
      <c r="D1166" t="s">
        <v>85</v>
      </c>
      <c r="E1166" t="s">
        <v>156</v>
      </c>
      <c r="F1166" t="s">
        <v>3643</v>
      </c>
      <c r="G1166" t="s">
        <v>172</v>
      </c>
      <c r="H1166" t="s">
        <v>135</v>
      </c>
      <c r="I1166" t="s">
        <v>136</v>
      </c>
      <c r="J1166" t="s">
        <v>137</v>
      </c>
      <c r="K1166" t="s">
        <v>138</v>
      </c>
      <c r="L1166" t="s">
        <v>3644</v>
      </c>
      <c r="M1166" t="s">
        <v>3645</v>
      </c>
      <c r="N1166">
        <v>1.3983333330000001</v>
      </c>
      <c r="O1166">
        <v>0</v>
      </c>
      <c r="P1166">
        <v>15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5.611725723236817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5.611725723236817</v>
      </c>
    </row>
    <row r="1167" spans="1:31" x14ac:dyDescent="0.25">
      <c r="A1167">
        <v>2228677</v>
      </c>
      <c r="B1167">
        <v>1</v>
      </c>
      <c r="C1167" t="s">
        <v>80</v>
      </c>
      <c r="D1167" t="s">
        <v>106</v>
      </c>
      <c r="E1167" t="s">
        <v>156</v>
      </c>
      <c r="F1167" t="s">
        <v>3646</v>
      </c>
      <c r="G1167" t="s">
        <v>161</v>
      </c>
      <c r="H1167" t="s">
        <v>135</v>
      </c>
      <c r="I1167" t="s">
        <v>136</v>
      </c>
      <c r="J1167" t="s">
        <v>137</v>
      </c>
      <c r="K1167" t="s">
        <v>138</v>
      </c>
      <c r="L1167" t="s">
        <v>3647</v>
      </c>
      <c r="M1167" t="s">
        <v>3648</v>
      </c>
      <c r="N1167">
        <v>1.6630555549999999</v>
      </c>
      <c r="O1167">
        <v>0</v>
      </c>
      <c r="P1167">
        <v>1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0.26221907986731996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0.26221907986731996</v>
      </c>
    </row>
    <row r="1168" spans="1:31" x14ac:dyDescent="0.25">
      <c r="A1168">
        <v>2219849</v>
      </c>
      <c r="B1168">
        <v>1</v>
      </c>
      <c r="C1168" t="s">
        <v>80</v>
      </c>
      <c r="D1168" t="s">
        <v>99</v>
      </c>
      <c r="E1168" t="s">
        <v>156</v>
      </c>
      <c r="F1168" t="s">
        <v>3649</v>
      </c>
      <c r="G1168" t="s">
        <v>161</v>
      </c>
      <c r="H1168" t="s">
        <v>135</v>
      </c>
      <c r="I1168" t="s">
        <v>136</v>
      </c>
      <c r="J1168" t="s">
        <v>137</v>
      </c>
      <c r="K1168" t="s">
        <v>138</v>
      </c>
      <c r="L1168" t="s">
        <v>3650</v>
      </c>
      <c r="M1168" t="s">
        <v>3651</v>
      </c>
      <c r="N1168">
        <v>6.7474999999999996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1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11.037330702583249</v>
      </c>
      <c r="AC1168">
        <v>0</v>
      </c>
      <c r="AD1168">
        <v>0</v>
      </c>
      <c r="AE1168">
        <v>11.037330702583249</v>
      </c>
    </row>
    <row r="1169" spans="1:31" x14ac:dyDescent="0.25">
      <c r="A1169">
        <v>2228339</v>
      </c>
      <c r="B1169">
        <v>1</v>
      </c>
      <c r="C1169" t="s">
        <v>80</v>
      </c>
      <c r="D1169" t="s">
        <v>83</v>
      </c>
      <c r="E1169" t="s">
        <v>151</v>
      </c>
      <c r="F1169" t="s">
        <v>3652</v>
      </c>
      <c r="G1169" t="s">
        <v>153</v>
      </c>
      <c r="H1169" t="s">
        <v>135</v>
      </c>
      <c r="I1169" t="s">
        <v>136</v>
      </c>
      <c r="J1169" t="s">
        <v>137</v>
      </c>
      <c r="K1169" t="s">
        <v>138</v>
      </c>
      <c r="L1169" t="s">
        <v>3653</v>
      </c>
      <c r="M1169" t="s">
        <v>3654</v>
      </c>
      <c r="N1169">
        <v>1.1325000000000001</v>
      </c>
      <c r="O1169">
        <v>0</v>
      </c>
      <c r="P1169">
        <v>2</v>
      </c>
      <c r="Q1169">
        <v>0</v>
      </c>
      <c r="R1169">
        <v>0</v>
      </c>
      <c r="S1169">
        <v>0</v>
      </c>
      <c r="T1169">
        <v>23</v>
      </c>
      <c r="U1169">
        <v>0</v>
      </c>
      <c r="V1169">
        <v>1</v>
      </c>
      <c r="W1169">
        <v>0</v>
      </c>
      <c r="X1169">
        <v>1.0134061647959818</v>
      </c>
      <c r="Y1169">
        <v>0</v>
      </c>
      <c r="Z1169">
        <v>0</v>
      </c>
      <c r="AA1169">
        <v>0</v>
      </c>
      <c r="AB1169">
        <v>45.433250629365752</v>
      </c>
      <c r="AC1169">
        <v>0</v>
      </c>
      <c r="AD1169">
        <v>16.893262020899549</v>
      </c>
      <c r="AE1169">
        <v>63.339918815061282</v>
      </c>
    </row>
    <row r="1170" spans="1:31" x14ac:dyDescent="0.25">
      <c r="A1170">
        <v>2229195</v>
      </c>
      <c r="B1170">
        <v>1</v>
      </c>
      <c r="C1170" t="s">
        <v>80</v>
      </c>
      <c r="D1170" t="s">
        <v>96</v>
      </c>
      <c r="E1170" t="s">
        <v>156</v>
      </c>
      <c r="F1170" t="s">
        <v>3655</v>
      </c>
      <c r="G1170" t="s">
        <v>172</v>
      </c>
      <c r="H1170" t="s">
        <v>135</v>
      </c>
      <c r="I1170" t="s">
        <v>136</v>
      </c>
      <c r="J1170" t="s">
        <v>137</v>
      </c>
      <c r="K1170" t="s">
        <v>138</v>
      </c>
      <c r="L1170" t="s">
        <v>3656</v>
      </c>
      <c r="M1170" t="s">
        <v>3657</v>
      </c>
      <c r="N1170">
        <v>2.1994444440000001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1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0.19757248589925</v>
      </c>
      <c r="AC1170">
        <v>0</v>
      </c>
      <c r="AD1170">
        <v>0</v>
      </c>
      <c r="AE1170">
        <v>0.19757248589925</v>
      </c>
    </row>
    <row r="1171" spans="1:31" x14ac:dyDescent="0.25">
      <c r="A1171">
        <v>2226616</v>
      </c>
      <c r="B1171">
        <v>1</v>
      </c>
      <c r="C1171" t="s">
        <v>80</v>
      </c>
      <c r="D1171" t="s">
        <v>90</v>
      </c>
      <c r="E1171" t="s">
        <v>151</v>
      </c>
      <c r="F1171" t="s">
        <v>3658</v>
      </c>
      <c r="G1171" t="s">
        <v>213</v>
      </c>
      <c r="H1171" t="s">
        <v>135</v>
      </c>
      <c r="I1171" t="s">
        <v>136</v>
      </c>
      <c r="J1171" t="s">
        <v>137</v>
      </c>
      <c r="K1171" t="s">
        <v>138</v>
      </c>
      <c r="L1171" t="s">
        <v>3659</v>
      </c>
      <c r="M1171" t="s">
        <v>3660</v>
      </c>
      <c r="N1171">
        <v>3.0927777769999998</v>
      </c>
      <c r="O1171">
        <v>0</v>
      </c>
      <c r="P1171">
        <v>296</v>
      </c>
      <c r="Q1171">
        <v>0</v>
      </c>
      <c r="R1171">
        <v>0</v>
      </c>
      <c r="S1171">
        <v>0</v>
      </c>
      <c r="T1171">
        <v>17</v>
      </c>
      <c r="U1171">
        <v>0</v>
      </c>
      <c r="V1171">
        <v>0</v>
      </c>
      <c r="W1171">
        <v>0</v>
      </c>
      <c r="X1171">
        <v>195.04102162255677</v>
      </c>
      <c r="Y1171">
        <v>0</v>
      </c>
      <c r="Z1171">
        <v>0</v>
      </c>
      <c r="AA1171">
        <v>0</v>
      </c>
      <c r="AB1171">
        <v>16.445127128179386</v>
      </c>
      <c r="AC1171">
        <v>0</v>
      </c>
      <c r="AD1171">
        <v>0</v>
      </c>
      <c r="AE1171">
        <v>211.48614875073616</v>
      </c>
    </row>
    <row r="1172" spans="1:31" x14ac:dyDescent="0.25">
      <c r="A1172">
        <v>2216460</v>
      </c>
      <c r="B1172">
        <v>1</v>
      </c>
      <c r="C1172" t="s">
        <v>80</v>
      </c>
      <c r="D1172" t="s">
        <v>96</v>
      </c>
      <c r="E1172" t="s">
        <v>156</v>
      </c>
      <c r="F1172" t="s">
        <v>3661</v>
      </c>
      <c r="G1172" t="s">
        <v>161</v>
      </c>
      <c r="H1172" t="s">
        <v>135</v>
      </c>
      <c r="I1172" t="s">
        <v>136</v>
      </c>
      <c r="J1172" t="s">
        <v>137</v>
      </c>
      <c r="K1172" t="s">
        <v>138</v>
      </c>
      <c r="L1172" t="s">
        <v>3662</v>
      </c>
      <c r="M1172" t="s">
        <v>3663</v>
      </c>
      <c r="N1172">
        <v>4.9088888879999999</v>
      </c>
      <c r="O1172">
        <v>0</v>
      </c>
      <c r="P1172">
        <v>1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3.0835031063769676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3.0835031063769676</v>
      </c>
    </row>
    <row r="1173" spans="1:31" x14ac:dyDescent="0.25">
      <c r="A1173">
        <v>2217293</v>
      </c>
      <c r="B1173">
        <v>1</v>
      </c>
      <c r="C1173" t="s">
        <v>80</v>
      </c>
      <c r="D1173" t="s">
        <v>100</v>
      </c>
      <c r="E1173" t="s">
        <v>156</v>
      </c>
      <c r="F1173" t="s">
        <v>3664</v>
      </c>
      <c r="G1173" t="s">
        <v>165</v>
      </c>
      <c r="H1173" t="s">
        <v>135</v>
      </c>
      <c r="I1173" t="s">
        <v>136</v>
      </c>
      <c r="J1173" t="s">
        <v>137</v>
      </c>
      <c r="K1173" t="s">
        <v>138</v>
      </c>
      <c r="L1173" t="s">
        <v>3665</v>
      </c>
      <c r="M1173" t="s">
        <v>3666</v>
      </c>
      <c r="N1173">
        <v>1.8725000000000001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1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1.3359792778139852</v>
      </c>
      <c r="AC1173">
        <v>0</v>
      </c>
      <c r="AD1173">
        <v>0</v>
      </c>
      <c r="AE1173">
        <v>1.3359792778139852</v>
      </c>
    </row>
    <row r="1174" spans="1:31" x14ac:dyDescent="0.25">
      <c r="A1174">
        <v>2227698</v>
      </c>
      <c r="B1174">
        <v>1</v>
      </c>
      <c r="C1174" t="s">
        <v>80</v>
      </c>
      <c r="D1174" t="s">
        <v>97</v>
      </c>
      <c r="E1174" t="s">
        <v>156</v>
      </c>
      <c r="F1174" t="s">
        <v>3667</v>
      </c>
      <c r="G1174" t="s">
        <v>161</v>
      </c>
      <c r="H1174" t="s">
        <v>135</v>
      </c>
      <c r="I1174" t="s">
        <v>136</v>
      </c>
      <c r="J1174" t="s">
        <v>137</v>
      </c>
      <c r="K1174" t="s">
        <v>138</v>
      </c>
      <c r="L1174" t="s">
        <v>3668</v>
      </c>
      <c r="M1174" t="s">
        <v>3669</v>
      </c>
      <c r="N1174">
        <v>2.6924999999999999</v>
      </c>
      <c r="O1174">
        <v>0</v>
      </c>
      <c r="P1174">
        <v>4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5.6355927928137426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5.6355927928137426</v>
      </c>
    </row>
    <row r="1175" spans="1:31" x14ac:dyDescent="0.25">
      <c r="A1175">
        <v>2217788</v>
      </c>
      <c r="B1175">
        <v>1</v>
      </c>
      <c r="C1175" t="s">
        <v>80</v>
      </c>
      <c r="D1175" t="s">
        <v>93</v>
      </c>
      <c r="E1175" t="s">
        <v>156</v>
      </c>
      <c r="F1175" t="s">
        <v>3670</v>
      </c>
      <c r="G1175" t="s">
        <v>161</v>
      </c>
      <c r="H1175" t="s">
        <v>135</v>
      </c>
      <c r="I1175" t="s">
        <v>136</v>
      </c>
      <c r="J1175" t="s">
        <v>137</v>
      </c>
      <c r="K1175" t="s">
        <v>138</v>
      </c>
      <c r="L1175" t="s">
        <v>3671</v>
      </c>
      <c r="M1175" t="s">
        <v>3672</v>
      </c>
      <c r="N1175">
        <v>5.9008333329999996</v>
      </c>
      <c r="O1175">
        <v>0</v>
      </c>
      <c r="P1175">
        <v>1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1.5443234606618306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1.5443234606618306</v>
      </c>
    </row>
    <row r="1176" spans="1:31" x14ac:dyDescent="0.25">
      <c r="A1176">
        <v>2217957</v>
      </c>
      <c r="B1176">
        <v>1</v>
      </c>
      <c r="C1176" t="s">
        <v>80</v>
      </c>
      <c r="D1176" t="s">
        <v>101</v>
      </c>
      <c r="E1176" t="s">
        <v>156</v>
      </c>
      <c r="F1176" t="s">
        <v>3673</v>
      </c>
      <c r="G1176" t="s">
        <v>161</v>
      </c>
      <c r="H1176" t="s">
        <v>135</v>
      </c>
      <c r="I1176" t="s">
        <v>136</v>
      </c>
      <c r="J1176" t="s">
        <v>137</v>
      </c>
      <c r="K1176" t="s">
        <v>138</v>
      </c>
      <c r="L1176" t="s">
        <v>3674</v>
      </c>
      <c r="M1176" t="s">
        <v>3675</v>
      </c>
      <c r="N1176">
        <v>2.6688888880000001</v>
      </c>
      <c r="O1176">
        <v>0</v>
      </c>
      <c r="P1176">
        <v>2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1.0996108595176224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1.0996108595176224</v>
      </c>
    </row>
    <row r="1177" spans="1:31" x14ac:dyDescent="0.25">
      <c r="A1177">
        <v>2227303</v>
      </c>
      <c r="B1177">
        <v>1</v>
      </c>
      <c r="C1177" t="s">
        <v>81</v>
      </c>
      <c r="D1177" t="s">
        <v>128</v>
      </c>
      <c r="E1177" t="s">
        <v>132</v>
      </c>
      <c r="F1177" t="s">
        <v>3676</v>
      </c>
      <c r="G1177" t="s">
        <v>176</v>
      </c>
      <c r="H1177" t="s">
        <v>135</v>
      </c>
      <c r="I1177" t="s">
        <v>136</v>
      </c>
      <c r="J1177" t="s">
        <v>137</v>
      </c>
      <c r="K1177" t="s">
        <v>138</v>
      </c>
      <c r="L1177" t="s">
        <v>3677</v>
      </c>
      <c r="M1177" t="s">
        <v>3678</v>
      </c>
      <c r="N1177">
        <v>3.0641666660000002</v>
      </c>
      <c r="O1177">
        <v>0</v>
      </c>
      <c r="P1177">
        <v>1</v>
      </c>
      <c r="Q1177">
        <v>0</v>
      </c>
      <c r="R1177">
        <v>0</v>
      </c>
      <c r="S1177">
        <v>0</v>
      </c>
      <c r="T1177">
        <v>144</v>
      </c>
      <c r="U1177">
        <v>0</v>
      </c>
      <c r="V1177">
        <v>1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453.23863612176393</v>
      </c>
      <c r="AC1177">
        <v>0</v>
      </c>
      <c r="AD1177">
        <v>553.15649555451421</v>
      </c>
      <c r="AE1177">
        <v>1006.3951316762782</v>
      </c>
    </row>
    <row r="1178" spans="1:31" x14ac:dyDescent="0.25">
      <c r="A1178">
        <v>2215942</v>
      </c>
      <c r="B1178">
        <v>1</v>
      </c>
      <c r="C1178" t="s">
        <v>80</v>
      </c>
      <c r="D1178" t="s">
        <v>92</v>
      </c>
      <c r="E1178" t="s">
        <v>156</v>
      </c>
      <c r="F1178" t="s">
        <v>3679</v>
      </c>
      <c r="G1178" t="s">
        <v>161</v>
      </c>
      <c r="H1178" t="s">
        <v>135</v>
      </c>
      <c r="I1178" t="s">
        <v>136</v>
      </c>
      <c r="J1178" t="s">
        <v>137</v>
      </c>
      <c r="K1178" t="s">
        <v>138</v>
      </c>
      <c r="L1178" t="s">
        <v>3680</v>
      </c>
      <c r="M1178" t="s">
        <v>3681</v>
      </c>
      <c r="N1178">
        <v>0.66111111099999997</v>
      </c>
      <c r="O1178">
        <v>0</v>
      </c>
      <c r="P1178">
        <v>1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6.0399855369387231E-2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6.0399855369387231E-2</v>
      </c>
    </row>
    <row r="1179" spans="1:31" x14ac:dyDescent="0.25">
      <c r="A1179">
        <v>2228631</v>
      </c>
      <c r="B1179">
        <v>1</v>
      </c>
      <c r="C1179" t="s">
        <v>80</v>
      </c>
      <c r="D1179" t="s">
        <v>107</v>
      </c>
      <c r="E1179" t="s">
        <v>156</v>
      </c>
      <c r="F1179" t="s">
        <v>3682</v>
      </c>
      <c r="G1179" t="s">
        <v>165</v>
      </c>
      <c r="H1179" t="s">
        <v>135</v>
      </c>
      <c r="I1179" t="s">
        <v>136</v>
      </c>
      <c r="J1179" t="s">
        <v>137</v>
      </c>
      <c r="K1179" t="s">
        <v>138</v>
      </c>
      <c r="L1179" t="s">
        <v>3683</v>
      </c>
      <c r="M1179" t="s">
        <v>3684</v>
      </c>
      <c r="N1179">
        <v>1.3049999999999999</v>
      </c>
      <c r="O1179">
        <v>0</v>
      </c>
      <c r="P1179">
        <v>1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0.19024886598196672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0.19024886598196672</v>
      </c>
    </row>
    <row r="1180" spans="1:31" x14ac:dyDescent="0.25">
      <c r="A1180">
        <v>2218475</v>
      </c>
      <c r="B1180">
        <v>1</v>
      </c>
      <c r="C1180" t="s">
        <v>81</v>
      </c>
      <c r="D1180" t="s">
        <v>120</v>
      </c>
      <c r="E1180" t="s">
        <v>156</v>
      </c>
      <c r="F1180" t="s">
        <v>3685</v>
      </c>
      <c r="G1180" t="s">
        <v>161</v>
      </c>
      <c r="H1180" t="s">
        <v>135</v>
      </c>
      <c r="I1180" t="s">
        <v>136</v>
      </c>
      <c r="J1180" t="s">
        <v>137</v>
      </c>
      <c r="K1180" t="s">
        <v>138</v>
      </c>
      <c r="L1180" t="s">
        <v>3686</v>
      </c>
      <c r="M1180" t="s">
        <v>3687</v>
      </c>
      <c r="N1180">
        <v>1.1391666659999999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1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</row>
    <row r="1181" spans="1:31" x14ac:dyDescent="0.25">
      <c r="A1181">
        <v>2216483</v>
      </c>
      <c r="B1181">
        <v>1</v>
      </c>
      <c r="C1181" t="s">
        <v>80</v>
      </c>
      <c r="D1181" t="s">
        <v>83</v>
      </c>
      <c r="E1181" t="s">
        <v>156</v>
      </c>
      <c r="F1181" t="s">
        <v>3688</v>
      </c>
      <c r="G1181" t="s">
        <v>161</v>
      </c>
      <c r="H1181" t="s">
        <v>135</v>
      </c>
      <c r="I1181" t="s">
        <v>136</v>
      </c>
      <c r="J1181" t="s">
        <v>137</v>
      </c>
      <c r="K1181" t="s">
        <v>138</v>
      </c>
      <c r="L1181" t="s">
        <v>3689</v>
      </c>
      <c r="M1181" t="s">
        <v>3690</v>
      </c>
      <c r="N1181">
        <v>6.2711111109999997</v>
      </c>
      <c r="O1181">
        <v>0</v>
      </c>
      <c r="P1181">
        <v>1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0.33287914949818664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0.33287914949818664</v>
      </c>
    </row>
    <row r="1182" spans="1:31" x14ac:dyDescent="0.25">
      <c r="A1182">
        <v>2227721</v>
      </c>
      <c r="B1182">
        <v>1</v>
      </c>
      <c r="C1182" t="s">
        <v>80</v>
      </c>
      <c r="D1182" t="s">
        <v>83</v>
      </c>
      <c r="E1182" t="s">
        <v>251</v>
      </c>
      <c r="F1182" t="s">
        <v>3691</v>
      </c>
      <c r="G1182" t="s">
        <v>200</v>
      </c>
      <c r="H1182" t="s">
        <v>144</v>
      </c>
      <c r="I1182" t="s">
        <v>136</v>
      </c>
      <c r="J1182" t="s">
        <v>137</v>
      </c>
      <c r="K1182" t="s">
        <v>234</v>
      </c>
      <c r="L1182" t="s">
        <v>3692</v>
      </c>
      <c r="M1182" t="s">
        <v>3693</v>
      </c>
      <c r="N1182">
        <v>0.24083333300000001</v>
      </c>
      <c r="O1182">
        <v>13</v>
      </c>
      <c r="P1182">
        <v>1294</v>
      </c>
      <c r="Q1182">
        <v>17</v>
      </c>
      <c r="R1182">
        <v>66</v>
      </c>
      <c r="S1182">
        <v>55</v>
      </c>
      <c r="T1182">
        <v>139</v>
      </c>
      <c r="U1182">
        <v>1</v>
      </c>
      <c r="V1182">
        <v>0</v>
      </c>
      <c r="W1182">
        <v>19.764497938025059</v>
      </c>
      <c r="X1182">
        <v>135.18604805720943</v>
      </c>
      <c r="Y1182">
        <v>5.8308660546214179</v>
      </c>
      <c r="Z1182">
        <v>9.61294243021859</v>
      </c>
      <c r="AA1182">
        <v>174.23252665998166</v>
      </c>
      <c r="AB1182">
        <v>103.13333059664352</v>
      </c>
      <c r="AC1182">
        <v>3.7424961104156496</v>
      </c>
      <c r="AD1182">
        <v>0</v>
      </c>
      <c r="AE1182">
        <v>451.50270784711535</v>
      </c>
    </row>
    <row r="1183" spans="1:31" x14ac:dyDescent="0.25">
      <c r="A1183">
        <v>2227844</v>
      </c>
      <c r="B1183">
        <v>1</v>
      </c>
      <c r="C1183" t="s">
        <v>80</v>
      </c>
      <c r="D1183" t="s">
        <v>97</v>
      </c>
      <c r="E1183" t="s">
        <v>132</v>
      </c>
      <c r="F1183" t="s">
        <v>3694</v>
      </c>
      <c r="G1183" t="s">
        <v>176</v>
      </c>
      <c r="H1183" t="s">
        <v>135</v>
      </c>
      <c r="I1183" t="s">
        <v>136</v>
      </c>
      <c r="J1183" t="s">
        <v>137</v>
      </c>
      <c r="K1183" t="s">
        <v>138</v>
      </c>
      <c r="L1183" t="s">
        <v>3695</v>
      </c>
      <c r="M1183" t="s">
        <v>3696</v>
      </c>
      <c r="N1183">
        <v>0.38555555499999999</v>
      </c>
      <c r="O1183">
        <v>0</v>
      </c>
      <c r="P1183">
        <v>66</v>
      </c>
      <c r="Q1183">
        <v>0</v>
      </c>
      <c r="R1183">
        <v>29</v>
      </c>
      <c r="S1183">
        <v>0</v>
      </c>
      <c r="T1183">
        <v>36</v>
      </c>
      <c r="U1183">
        <v>0</v>
      </c>
      <c r="V1183">
        <v>0</v>
      </c>
      <c r="W1183">
        <v>0</v>
      </c>
      <c r="X1183">
        <v>12.631866169816579</v>
      </c>
      <c r="Y1183">
        <v>0</v>
      </c>
      <c r="Z1183">
        <v>17.022849685944987</v>
      </c>
      <c r="AA1183">
        <v>0</v>
      </c>
      <c r="AB1183">
        <v>38.701850394451945</v>
      </c>
      <c r="AC1183">
        <v>0</v>
      </c>
      <c r="AD1183">
        <v>0</v>
      </c>
      <c r="AE1183">
        <v>68.356566250213518</v>
      </c>
    </row>
    <row r="1184" spans="1:31" x14ac:dyDescent="0.25">
      <c r="A1184">
        <v>2225242</v>
      </c>
      <c r="B1184">
        <v>1</v>
      </c>
      <c r="C1184" t="s">
        <v>80</v>
      </c>
      <c r="D1184" t="s">
        <v>97</v>
      </c>
      <c r="E1184" t="s">
        <v>151</v>
      </c>
      <c r="F1184" t="s">
        <v>3697</v>
      </c>
      <c r="G1184" t="s">
        <v>153</v>
      </c>
      <c r="H1184" t="s">
        <v>135</v>
      </c>
      <c r="I1184" t="s">
        <v>136</v>
      </c>
      <c r="J1184" t="s">
        <v>137</v>
      </c>
      <c r="K1184" t="s">
        <v>138</v>
      </c>
      <c r="L1184" t="s">
        <v>3698</v>
      </c>
      <c r="M1184" t="s">
        <v>3699</v>
      </c>
      <c r="N1184">
        <v>6.6755555549999999</v>
      </c>
      <c r="O1184">
        <v>0</v>
      </c>
      <c r="P1184">
        <v>15</v>
      </c>
      <c r="Q1184">
        <v>0</v>
      </c>
      <c r="R1184">
        <v>20</v>
      </c>
      <c r="S1184">
        <v>0</v>
      </c>
      <c r="T1184">
        <v>7</v>
      </c>
      <c r="U1184">
        <v>0</v>
      </c>
      <c r="V1184">
        <v>0</v>
      </c>
      <c r="W1184">
        <v>0</v>
      </c>
      <c r="X1184">
        <v>35.420447370450248</v>
      </c>
      <c r="Y1184">
        <v>0</v>
      </c>
      <c r="Z1184">
        <v>68.866782003290922</v>
      </c>
      <c r="AA1184">
        <v>0</v>
      </c>
      <c r="AB1184">
        <v>36.946102390186127</v>
      </c>
      <c r="AC1184">
        <v>0</v>
      </c>
      <c r="AD1184">
        <v>0</v>
      </c>
      <c r="AE1184">
        <v>141.23333176392731</v>
      </c>
    </row>
    <row r="1185" spans="1:31" x14ac:dyDescent="0.25">
      <c r="A1185">
        <v>2221910</v>
      </c>
      <c r="B1185">
        <v>1</v>
      </c>
      <c r="C1185" t="s">
        <v>81</v>
      </c>
      <c r="D1185" t="s">
        <v>118</v>
      </c>
      <c r="E1185" t="s">
        <v>156</v>
      </c>
      <c r="F1185" t="s">
        <v>3700</v>
      </c>
      <c r="G1185" t="s">
        <v>161</v>
      </c>
      <c r="H1185" t="s">
        <v>135</v>
      </c>
      <c r="I1185" t="s">
        <v>136</v>
      </c>
      <c r="J1185" t="s">
        <v>137</v>
      </c>
      <c r="K1185" t="s">
        <v>138</v>
      </c>
      <c r="L1185" t="s">
        <v>3701</v>
      </c>
      <c r="M1185" t="s">
        <v>3702</v>
      </c>
      <c r="N1185">
        <v>1.743333333</v>
      </c>
      <c r="O1185">
        <v>0</v>
      </c>
      <c r="P1185">
        <v>1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0.18661887332597668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0.18661887332597668</v>
      </c>
    </row>
    <row r="1186" spans="1:31" x14ac:dyDescent="0.25">
      <c r="A1186">
        <v>2220333</v>
      </c>
      <c r="B1186">
        <v>1</v>
      </c>
      <c r="C1186" t="s">
        <v>81</v>
      </c>
      <c r="D1186" t="s">
        <v>118</v>
      </c>
      <c r="E1186" t="s">
        <v>151</v>
      </c>
      <c r="F1186" t="s">
        <v>3703</v>
      </c>
      <c r="G1186" t="s">
        <v>213</v>
      </c>
      <c r="H1186" t="s">
        <v>135</v>
      </c>
      <c r="I1186" t="s">
        <v>136</v>
      </c>
      <c r="J1186" t="s">
        <v>137</v>
      </c>
      <c r="K1186" t="s">
        <v>138</v>
      </c>
      <c r="L1186" t="s">
        <v>3704</v>
      </c>
      <c r="M1186" t="s">
        <v>3705</v>
      </c>
      <c r="N1186">
        <v>1.530277777</v>
      </c>
      <c r="O1186">
        <v>0</v>
      </c>
      <c r="P1186">
        <v>17</v>
      </c>
      <c r="Q1186">
        <v>0</v>
      </c>
      <c r="R1186">
        <v>0</v>
      </c>
      <c r="S1186">
        <v>0</v>
      </c>
      <c r="T1186">
        <v>1</v>
      </c>
      <c r="U1186">
        <v>0</v>
      </c>
      <c r="V1186">
        <v>0</v>
      </c>
      <c r="W1186">
        <v>0</v>
      </c>
      <c r="X1186">
        <v>7.8556236057455466</v>
      </c>
      <c r="Y1186">
        <v>0</v>
      </c>
      <c r="Z1186">
        <v>0</v>
      </c>
      <c r="AA1186">
        <v>0</v>
      </c>
      <c r="AB1186">
        <v>1.862878844096675</v>
      </c>
      <c r="AC1186">
        <v>0</v>
      </c>
      <c r="AD1186">
        <v>0</v>
      </c>
      <c r="AE1186">
        <v>9.7185024498422212</v>
      </c>
    </row>
    <row r="1187" spans="1:31" x14ac:dyDescent="0.25">
      <c r="A1187">
        <v>2218767</v>
      </c>
      <c r="B1187">
        <v>1</v>
      </c>
      <c r="C1187" t="s">
        <v>81</v>
      </c>
      <c r="D1187" t="s">
        <v>128</v>
      </c>
      <c r="E1187" t="s">
        <v>151</v>
      </c>
      <c r="F1187" t="s">
        <v>3706</v>
      </c>
      <c r="G1187" t="s">
        <v>213</v>
      </c>
      <c r="H1187" t="s">
        <v>135</v>
      </c>
      <c r="I1187" t="s">
        <v>136</v>
      </c>
      <c r="J1187" t="s">
        <v>137</v>
      </c>
      <c r="K1187" t="s">
        <v>138</v>
      </c>
      <c r="L1187" t="s">
        <v>3707</v>
      </c>
      <c r="M1187" t="s">
        <v>3708</v>
      </c>
      <c r="N1187">
        <v>4.960555555</v>
      </c>
      <c r="O1187">
        <v>0</v>
      </c>
      <c r="P1187">
        <v>78</v>
      </c>
      <c r="Q1187">
        <v>0</v>
      </c>
      <c r="R1187">
        <v>0</v>
      </c>
      <c r="S1187">
        <v>0</v>
      </c>
      <c r="T1187">
        <v>9</v>
      </c>
      <c r="U1187">
        <v>0</v>
      </c>
      <c r="V1187">
        <v>0</v>
      </c>
      <c r="W1187">
        <v>0</v>
      </c>
      <c r="X1187">
        <v>63.086371774983519</v>
      </c>
      <c r="Y1187">
        <v>0</v>
      </c>
      <c r="Z1187">
        <v>0</v>
      </c>
      <c r="AA1187">
        <v>0</v>
      </c>
      <c r="AB1187">
        <v>25.33471268975708</v>
      </c>
      <c r="AC1187">
        <v>0</v>
      </c>
      <c r="AD1187">
        <v>0</v>
      </c>
      <c r="AE1187">
        <v>88.421084464740602</v>
      </c>
    </row>
    <row r="1188" spans="1:31" x14ac:dyDescent="0.25">
      <c r="A1188">
        <v>2227257</v>
      </c>
      <c r="B1188">
        <v>1</v>
      </c>
      <c r="C1188" t="s">
        <v>80</v>
      </c>
      <c r="D1188" t="s">
        <v>90</v>
      </c>
      <c r="E1188" t="s">
        <v>141</v>
      </c>
      <c r="F1188" t="s">
        <v>3709</v>
      </c>
      <c r="G1188" t="s">
        <v>405</v>
      </c>
      <c r="H1188" t="s">
        <v>144</v>
      </c>
      <c r="I1188" t="s">
        <v>136</v>
      </c>
      <c r="J1188" t="s">
        <v>137</v>
      </c>
      <c r="K1188" t="s">
        <v>234</v>
      </c>
      <c r="L1188" t="s">
        <v>3710</v>
      </c>
      <c r="M1188" t="s">
        <v>3711</v>
      </c>
      <c r="N1188">
        <v>6.324166666</v>
      </c>
      <c r="O1188">
        <v>0</v>
      </c>
      <c r="P1188">
        <v>542</v>
      </c>
      <c r="Q1188">
        <v>0</v>
      </c>
      <c r="R1188">
        <v>0</v>
      </c>
      <c r="S1188">
        <v>0</v>
      </c>
      <c r="T1188">
        <v>18</v>
      </c>
      <c r="U1188">
        <v>0</v>
      </c>
      <c r="V1188">
        <v>0</v>
      </c>
      <c r="W1188">
        <v>0</v>
      </c>
      <c r="X1188">
        <v>1266.4583727305865</v>
      </c>
      <c r="Y1188">
        <v>0</v>
      </c>
      <c r="Z1188">
        <v>0</v>
      </c>
      <c r="AA1188">
        <v>0</v>
      </c>
      <c r="AB1188">
        <v>47.069658057678723</v>
      </c>
      <c r="AC1188">
        <v>0</v>
      </c>
      <c r="AD1188">
        <v>0</v>
      </c>
      <c r="AE1188">
        <v>1313.5280307882651</v>
      </c>
    </row>
    <row r="1189" spans="1:31" x14ac:dyDescent="0.25">
      <c r="A1189">
        <v>2219646</v>
      </c>
      <c r="B1189">
        <v>1</v>
      </c>
      <c r="C1189" t="s">
        <v>80</v>
      </c>
      <c r="D1189" t="s">
        <v>82</v>
      </c>
      <c r="E1189" t="s">
        <v>151</v>
      </c>
      <c r="F1189" t="s">
        <v>3712</v>
      </c>
      <c r="G1189" t="s">
        <v>405</v>
      </c>
      <c r="H1189" t="s">
        <v>135</v>
      </c>
      <c r="I1189" t="s">
        <v>136</v>
      </c>
      <c r="J1189" t="s">
        <v>137</v>
      </c>
      <c r="K1189" t="s">
        <v>234</v>
      </c>
      <c r="L1189" t="s">
        <v>3713</v>
      </c>
      <c r="M1189" t="s">
        <v>3714</v>
      </c>
      <c r="N1189">
        <v>1.572777777</v>
      </c>
      <c r="O1189">
        <v>0</v>
      </c>
      <c r="P1189">
        <v>282</v>
      </c>
      <c r="Q1189">
        <v>0</v>
      </c>
      <c r="R1189">
        <v>0</v>
      </c>
      <c r="S1189">
        <v>0</v>
      </c>
      <c r="T1189">
        <v>12</v>
      </c>
      <c r="U1189">
        <v>0</v>
      </c>
      <c r="V1189">
        <v>0</v>
      </c>
      <c r="W1189">
        <v>0</v>
      </c>
      <c r="X1189">
        <v>196.14413451457071</v>
      </c>
      <c r="Y1189">
        <v>0</v>
      </c>
      <c r="Z1189">
        <v>0</v>
      </c>
      <c r="AA1189">
        <v>0</v>
      </c>
      <c r="AB1189">
        <v>15.287043961218421</v>
      </c>
      <c r="AC1189">
        <v>0</v>
      </c>
      <c r="AD1189">
        <v>0</v>
      </c>
      <c r="AE1189">
        <v>211.43117847578912</v>
      </c>
    </row>
    <row r="1190" spans="1:31" x14ac:dyDescent="0.25">
      <c r="A1190">
        <v>2225196</v>
      </c>
      <c r="B1190">
        <v>1</v>
      </c>
      <c r="C1190" t="s">
        <v>80</v>
      </c>
      <c r="D1190" t="s">
        <v>97</v>
      </c>
      <c r="E1190" t="s">
        <v>156</v>
      </c>
      <c r="F1190" t="s">
        <v>3715</v>
      </c>
      <c r="G1190" t="s">
        <v>172</v>
      </c>
      <c r="H1190" t="s">
        <v>135</v>
      </c>
      <c r="I1190" t="s">
        <v>136</v>
      </c>
      <c r="J1190" t="s">
        <v>137</v>
      </c>
      <c r="K1190" t="s">
        <v>138</v>
      </c>
      <c r="L1190" t="s">
        <v>3716</v>
      </c>
      <c r="M1190" t="s">
        <v>3717</v>
      </c>
      <c r="N1190">
        <v>4.3258333330000003</v>
      </c>
      <c r="O1190">
        <v>0</v>
      </c>
      <c r="P1190">
        <v>3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16.502737020773967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16.502737020773967</v>
      </c>
    </row>
    <row r="1191" spans="1:31" x14ac:dyDescent="0.25">
      <c r="A1191">
        <v>2213881</v>
      </c>
      <c r="B1191">
        <v>1</v>
      </c>
      <c r="C1191" t="s">
        <v>80</v>
      </c>
      <c r="D1191" t="s">
        <v>93</v>
      </c>
      <c r="E1191" t="s">
        <v>156</v>
      </c>
      <c r="F1191" t="s">
        <v>3718</v>
      </c>
      <c r="G1191" t="s">
        <v>161</v>
      </c>
      <c r="H1191" t="s">
        <v>135</v>
      </c>
      <c r="I1191" t="s">
        <v>136</v>
      </c>
      <c r="J1191" t="s">
        <v>137</v>
      </c>
      <c r="K1191" t="s">
        <v>138</v>
      </c>
      <c r="L1191" t="s">
        <v>3719</v>
      </c>
      <c r="M1191" t="s">
        <v>3720</v>
      </c>
      <c r="N1191">
        <v>1.201944444</v>
      </c>
      <c r="O1191">
        <v>0</v>
      </c>
      <c r="P1191">
        <v>1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8.289023620500835E-2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8.289023620500835E-2</v>
      </c>
    </row>
    <row r="1192" spans="1:31" x14ac:dyDescent="0.25">
      <c r="A1192">
        <v>2226865</v>
      </c>
      <c r="B1192">
        <v>1</v>
      </c>
      <c r="C1192" t="s">
        <v>80</v>
      </c>
      <c r="D1192" t="s">
        <v>88</v>
      </c>
      <c r="E1192" t="s">
        <v>156</v>
      </c>
      <c r="F1192" t="s">
        <v>3721</v>
      </c>
      <c r="G1192" t="s">
        <v>165</v>
      </c>
      <c r="H1192" t="s">
        <v>135</v>
      </c>
      <c r="I1192" t="s">
        <v>136</v>
      </c>
      <c r="J1192" t="s">
        <v>137</v>
      </c>
      <c r="K1192" t="s">
        <v>138</v>
      </c>
      <c r="L1192" t="s">
        <v>3722</v>
      </c>
      <c r="M1192" t="s">
        <v>3723</v>
      </c>
      <c r="N1192">
        <v>5.6086111110000001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1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10.077063239275725</v>
      </c>
      <c r="AC1192">
        <v>0</v>
      </c>
      <c r="AD1192">
        <v>0</v>
      </c>
      <c r="AE1192">
        <v>10.077063239275725</v>
      </c>
    </row>
    <row r="1193" spans="1:31" x14ac:dyDescent="0.25">
      <c r="A1193">
        <v>2214963</v>
      </c>
      <c r="B1193">
        <v>1</v>
      </c>
      <c r="C1193" t="s">
        <v>80</v>
      </c>
      <c r="D1193" t="s">
        <v>96</v>
      </c>
      <c r="E1193" t="s">
        <v>156</v>
      </c>
      <c r="F1193" t="s">
        <v>3724</v>
      </c>
      <c r="G1193" t="s">
        <v>172</v>
      </c>
      <c r="H1193" t="s">
        <v>135</v>
      </c>
      <c r="I1193" t="s">
        <v>136</v>
      </c>
      <c r="J1193" t="s">
        <v>137</v>
      </c>
      <c r="K1193" t="s">
        <v>138</v>
      </c>
      <c r="L1193" t="s">
        <v>3725</v>
      </c>
      <c r="M1193" t="s">
        <v>3726</v>
      </c>
      <c r="N1193">
        <v>1.109444444</v>
      </c>
      <c r="O1193">
        <v>0</v>
      </c>
      <c r="P1193">
        <v>3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0.26635620792449999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0.26635620792449999</v>
      </c>
    </row>
    <row r="1194" spans="1:31" x14ac:dyDescent="0.25">
      <c r="A1194">
        <v>2220287</v>
      </c>
      <c r="B1194">
        <v>1</v>
      </c>
      <c r="C1194" t="s">
        <v>80</v>
      </c>
      <c r="D1194" t="s">
        <v>103</v>
      </c>
      <c r="E1194" t="s">
        <v>198</v>
      </c>
      <c r="F1194" t="s">
        <v>3727</v>
      </c>
      <c r="G1194" t="s">
        <v>233</v>
      </c>
      <c r="H1194" t="s">
        <v>144</v>
      </c>
      <c r="I1194" t="s">
        <v>136</v>
      </c>
      <c r="J1194" t="s">
        <v>137</v>
      </c>
      <c r="K1194" t="s">
        <v>234</v>
      </c>
      <c r="L1194" t="s">
        <v>3728</v>
      </c>
      <c r="M1194" t="s">
        <v>3729</v>
      </c>
      <c r="N1194">
        <v>5.2297222220000004</v>
      </c>
      <c r="O1194">
        <v>1</v>
      </c>
      <c r="P1194">
        <v>0</v>
      </c>
      <c r="Q1194">
        <v>3</v>
      </c>
      <c r="R1194">
        <v>0</v>
      </c>
      <c r="S1194">
        <v>10</v>
      </c>
      <c r="T1194">
        <v>1</v>
      </c>
      <c r="U1194">
        <v>3</v>
      </c>
      <c r="V1194">
        <v>0</v>
      </c>
      <c r="W1194">
        <v>4.4520954850394876</v>
      </c>
      <c r="X1194">
        <v>0</v>
      </c>
      <c r="Y1194">
        <v>137.39051668457296</v>
      </c>
      <c r="Z1194">
        <v>0</v>
      </c>
      <c r="AA1194">
        <v>1857.5559308643428</v>
      </c>
      <c r="AB1194">
        <v>0</v>
      </c>
      <c r="AC1194">
        <v>672.67823573833255</v>
      </c>
      <c r="AD1194">
        <v>0</v>
      </c>
      <c r="AE1194">
        <v>2672.076778772288</v>
      </c>
    </row>
    <row r="1195" spans="1:31" x14ac:dyDescent="0.25">
      <c r="A1195">
        <v>2218813</v>
      </c>
      <c r="B1195">
        <v>1</v>
      </c>
      <c r="C1195" t="s">
        <v>80</v>
      </c>
      <c r="D1195" t="s">
        <v>105</v>
      </c>
      <c r="E1195" t="s">
        <v>151</v>
      </c>
      <c r="F1195" t="s">
        <v>3730</v>
      </c>
      <c r="G1195" t="s">
        <v>213</v>
      </c>
      <c r="H1195" t="s">
        <v>135</v>
      </c>
      <c r="I1195" t="s">
        <v>136</v>
      </c>
      <c r="J1195" t="s">
        <v>137</v>
      </c>
      <c r="K1195" t="s">
        <v>138</v>
      </c>
      <c r="L1195" t="s">
        <v>3731</v>
      </c>
      <c r="M1195" t="s">
        <v>3732</v>
      </c>
      <c r="N1195">
        <v>2.875277777</v>
      </c>
      <c r="O1195">
        <v>0</v>
      </c>
      <c r="P1195">
        <v>10</v>
      </c>
      <c r="Q1195">
        <v>0</v>
      </c>
      <c r="R1195">
        <v>1</v>
      </c>
      <c r="S1195">
        <v>0</v>
      </c>
      <c r="T1195">
        <v>3</v>
      </c>
      <c r="U1195">
        <v>0</v>
      </c>
      <c r="V1195">
        <v>0</v>
      </c>
      <c r="W1195">
        <v>0</v>
      </c>
      <c r="X1195">
        <v>4.5584531473553911</v>
      </c>
      <c r="Y1195">
        <v>0</v>
      </c>
      <c r="Z1195">
        <v>2.1654171747611112E-2</v>
      </c>
      <c r="AA1195">
        <v>0</v>
      </c>
      <c r="AB1195">
        <v>6.9716068498449912</v>
      </c>
      <c r="AC1195">
        <v>0</v>
      </c>
      <c r="AD1195">
        <v>0</v>
      </c>
      <c r="AE1195">
        <v>11.551714168947994</v>
      </c>
    </row>
    <row r="1196" spans="1:31" x14ac:dyDescent="0.25">
      <c r="A1196">
        <v>2220828</v>
      </c>
      <c r="B1196">
        <v>1</v>
      </c>
      <c r="C1196" t="s">
        <v>81</v>
      </c>
      <c r="D1196" t="s">
        <v>115</v>
      </c>
      <c r="E1196" t="s">
        <v>132</v>
      </c>
      <c r="F1196" t="s">
        <v>3733</v>
      </c>
      <c r="G1196" t="s">
        <v>176</v>
      </c>
      <c r="H1196" t="s">
        <v>135</v>
      </c>
      <c r="I1196" t="s">
        <v>136</v>
      </c>
      <c r="J1196" t="s">
        <v>137</v>
      </c>
      <c r="K1196" t="s">
        <v>138</v>
      </c>
      <c r="L1196" t="s">
        <v>3734</v>
      </c>
      <c r="M1196" t="s">
        <v>3735</v>
      </c>
      <c r="N1196">
        <v>1.2694444439999999</v>
      </c>
      <c r="O1196">
        <v>0</v>
      </c>
      <c r="P1196">
        <v>41</v>
      </c>
      <c r="Q1196">
        <v>0</v>
      </c>
      <c r="R1196">
        <v>8</v>
      </c>
      <c r="S1196">
        <v>0</v>
      </c>
      <c r="T1196">
        <v>2</v>
      </c>
      <c r="U1196">
        <v>0</v>
      </c>
      <c r="V1196">
        <v>0</v>
      </c>
      <c r="W1196">
        <v>0</v>
      </c>
      <c r="X1196">
        <v>1.1580071541532482</v>
      </c>
      <c r="Y1196">
        <v>0</v>
      </c>
      <c r="Z1196">
        <v>2.5610586828512854</v>
      </c>
      <c r="AA1196">
        <v>0</v>
      </c>
      <c r="AB1196">
        <v>3.4488480848100642</v>
      </c>
      <c r="AC1196">
        <v>0</v>
      </c>
      <c r="AD1196">
        <v>0</v>
      </c>
      <c r="AE1196">
        <v>7.1679139218145984</v>
      </c>
    </row>
    <row r="1197" spans="1:31" x14ac:dyDescent="0.25">
      <c r="A1197">
        <v>2221415</v>
      </c>
      <c r="B1197">
        <v>1</v>
      </c>
      <c r="C1197" t="s">
        <v>80</v>
      </c>
      <c r="D1197" t="s">
        <v>95</v>
      </c>
      <c r="E1197" t="s">
        <v>151</v>
      </c>
      <c r="F1197" t="s">
        <v>3736</v>
      </c>
      <c r="G1197" t="s">
        <v>503</v>
      </c>
      <c r="H1197" t="s">
        <v>135</v>
      </c>
      <c r="I1197" t="s">
        <v>136</v>
      </c>
      <c r="J1197" t="s">
        <v>137</v>
      </c>
      <c r="K1197" t="s">
        <v>138</v>
      </c>
      <c r="L1197" t="s">
        <v>3737</v>
      </c>
      <c r="M1197" t="s">
        <v>3738</v>
      </c>
      <c r="N1197">
        <v>0.79277777699999996</v>
      </c>
      <c r="O1197">
        <v>0</v>
      </c>
      <c r="P1197">
        <v>475</v>
      </c>
      <c r="Q1197">
        <v>0</v>
      </c>
      <c r="R1197">
        <v>0</v>
      </c>
      <c r="S1197">
        <v>0</v>
      </c>
      <c r="T1197">
        <v>39</v>
      </c>
      <c r="U1197">
        <v>0</v>
      </c>
      <c r="V1197">
        <v>0</v>
      </c>
      <c r="W1197">
        <v>0</v>
      </c>
      <c r="X1197">
        <v>108.17354139754255</v>
      </c>
      <c r="Y1197">
        <v>0</v>
      </c>
      <c r="Z1197">
        <v>0</v>
      </c>
      <c r="AA1197">
        <v>0</v>
      </c>
      <c r="AB1197">
        <v>45.619896513390216</v>
      </c>
      <c r="AC1197">
        <v>0</v>
      </c>
      <c r="AD1197">
        <v>0</v>
      </c>
      <c r="AE1197">
        <v>153.79343791093277</v>
      </c>
    </row>
    <row r="1198" spans="1:31" x14ac:dyDescent="0.25">
      <c r="A1198">
        <v>2221166</v>
      </c>
      <c r="B1198">
        <v>1</v>
      </c>
      <c r="C1198" t="s">
        <v>81</v>
      </c>
      <c r="D1198" t="s">
        <v>128</v>
      </c>
      <c r="E1198" t="s">
        <v>151</v>
      </c>
      <c r="F1198" t="s">
        <v>3739</v>
      </c>
      <c r="G1198" t="s">
        <v>213</v>
      </c>
      <c r="H1198" t="s">
        <v>135</v>
      </c>
      <c r="I1198" t="s">
        <v>136</v>
      </c>
      <c r="J1198" t="s">
        <v>137</v>
      </c>
      <c r="K1198" t="s">
        <v>138</v>
      </c>
      <c r="L1198" t="s">
        <v>3740</v>
      </c>
      <c r="M1198" t="s">
        <v>3741</v>
      </c>
      <c r="N1198">
        <v>0.99583333299999999</v>
      </c>
      <c r="O1198">
        <v>0</v>
      </c>
      <c r="P1198">
        <v>18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3.8922563595153603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3.8922563595153603</v>
      </c>
    </row>
    <row r="1199" spans="1:31" x14ac:dyDescent="0.25">
      <c r="A1199">
        <v>2222743</v>
      </c>
      <c r="B1199">
        <v>1</v>
      </c>
      <c r="C1199" t="s">
        <v>80</v>
      </c>
      <c r="D1199" t="s">
        <v>96</v>
      </c>
      <c r="E1199" t="s">
        <v>156</v>
      </c>
      <c r="F1199" t="s">
        <v>3742</v>
      </c>
      <c r="G1199" t="s">
        <v>172</v>
      </c>
      <c r="H1199" t="s">
        <v>135</v>
      </c>
      <c r="I1199" t="s">
        <v>136</v>
      </c>
      <c r="J1199" t="s">
        <v>137</v>
      </c>
      <c r="K1199" t="s">
        <v>138</v>
      </c>
      <c r="L1199" t="s">
        <v>3743</v>
      </c>
      <c r="M1199" t="s">
        <v>3744</v>
      </c>
      <c r="N1199">
        <v>3.156111111</v>
      </c>
      <c r="O1199">
        <v>0</v>
      </c>
      <c r="P1199">
        <v>1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</row>
    <row r="1200" spans="1:31" x14ac:dyDescent="0.25">
      <c r="A1200">
        <v>2225737</v>
      </c>
      <c r="B1200">
        <v>1</v>
      </c>
      <c r="C1200" t="s">
        <v>81</v>
      </c>
      <c r="D1200" t="s">
        <v>122</v>
      </c>
      <c r="E1200" t="s">
        <v>147</v>
      </c>
      <c r="F1200" t="s">
        <v>986</v>
      </c>
      <c r="G1200" t="s">
        <v>143</v>
      </c>
      <c r="H1200" t="s">
        <v>144</v>
      </c>
      <c r="I1200" t="s">
        <v>136</v>
      </c>
      <c r="J1200" t="s">
        <v>137</v>
      </c>
      <c r="K1200" t="s">
        <v>138</v>
      </c>
      <c r="L1200" t="s">
        <v>3745</v>
      </c>
      <c r="M1200" t="s">
        <v>3746</v>
      </c>
      <c r="N1200">
        <v>0.95250000000000001</v>
      </c>
      <c r="O1200">
        <v>3</v>
      </c>
      <c r="P1200">
        <v>110</v>
      </c>
      <c r="Q1200">
        <v>12</v>
      </c>
      <c r="R1200">
        <v>0</v>
      </c>
      <c r="S1200">
        <v>8</v>
      </c>
      <c r="T1200">
        <v>4</v>
      </c>
      <c r="U1200">
        <v>2</v>
      </c>
      <c r="V1200">
        <v>0</v>
      </c>
      <c r="W1200">
        <v>0.38003145738317501</v>
      </c>
      <c r="X1200">
        <v>12.398675652390146</v>
      </c>
      <c r="Y1200">
        <v>7.896710562547657</v>
      </c>
      <c r="Z1200">
        <v>0</v>
      </c>
      <c r="AA1200">
        <v>39.150230320534973</v>
      </c>
      <c r="AB1200">
        <v>1.0276713912999602</v>
      </c>
      <c r="AC1200">
        <v>91.544507836610151</v>
      </c>
      <c r="AD1200">
        <v>0</v>
      </c>
      <c r="AE1200">
        <v>152.39782722076606</v>
      </c>
    </row>
    <row r="1201" spans="1:31" x14ac:dyDescent="0.25">
      <c r="A1201">
        <v>2223722</v>
      </c>
      <c r="B1201">
        <v>1</v>
      </c>
      <c r="C1201" t="s">
        <v>80</v>
      </c>
      <c r="D1201" t="s">
        <v>92</v>
      </c>
      <c r="E1201" t="s">
        <v>151</v>
      </c>
      <c r="F1201" t="s">
        <v>3747</v>
      </c>
      <c r="G1201" t="s">
        <v>345</v>
      </c>
      <c r="H1201" t="s">
        <v>135</v>
      </c>
      <c r="I1201" t="s">
        <v>136</v>
      </c>
      <c r="J1201" t="s">
        <v>137</v>
      </c>
      <c r="K1201" t="s">
        <v>138</v>
      </c>
      <c r="L1201" t="s">
        <v>3748</v>
      </c>
      <c r="M1201" t="s">
        <v>3749</v>
      </c>
      <c r="N1201">
        <v>2.5538888879999999</v>
      </c>
      <c r="O1201">
        <v>0</v>
      </c>
      <c r="P1201">
        <v>9</v>
      </c>
      <c r="Q1201">
        <v>0</v>
      </c>
      <c r="R1201">
        <v>9</v>
      </c>
      <c r="S1201">
        <v>0</v>
      </c>
      <c r="T1201">
        <v>1</v>
      </c>
      <c r="U1201">
        <v>0</v>
      </c>
      <c r="V1201">
        <v>0</v>
      </c>
      <c r="W1201">
        <v>0</v>
      </c>
      <c r="X1201">
        <v>9.1692783206422099</v>
      </c>
      <c r="Y1201">
        <v>0</v>
      </c>
      <c r="Z1201">
        <v>16.16390316345284</v>
      </c>
      <c r="AA1201">
        <v>0</v>
      </c>
      <c r="AB1201">
        <v>4.7116108883499503</v>
      </c>
      <c r="AC1201">
        <v>0</v>
      </c>
      <c r="AD1201">
        <v>0</v>
      </c>
      <c r="AE1201">
        <v>30.044792372445002</v>
      </c>
    </row>
    <row r="1202" spans="1:31" x14ac:dyDescent="0.25">
      <c r="A1202">
        <v>2225345</v>
      </c>
      <c r="B1202">
        <v>1</v>
      </c>
      <c r="C1202" t="s">
        <v>80</v>
      </c>
      <c r="D1202" t="s">
        <v>105</v>
      </c>
      <c r="E1202" t="s">
        <v>156</v>
      </c>
      <c r="F1202" t="s">
        <v>3750</v>
      </c>
      <c r="G1202" t="s">
        <v>161</v>
      </c>
      <c r="H1202" t="s">
        <v>135</v>
      </c>
      <c r="I1202" t="s">
        <v>136</v>
      </c>
      <c r="J1202" t="s">
        <v>137</v>
      </c>
      <c r="K1202" t="s">
        <v>138</v>
      </c>
      <c r="L1202" t="s">
        <v>3751</v>
      </c>
      <c r="M1202" t="s">
        <v>3752</v>
      </c>
      <c r="N1202">
        <v>6.9336111110000003</v>
      </c>
      <c r="O1202">
        <v>0</v>
      </c>
      <c r="P1202">
        <v>1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1.5678519099549117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1.5678519099549117</v>
      </c>
    </row>
    <row r="1203" spans="1:31" x14ac:dyDescent="0.25">
      <c r="A1203">
        <v>2223181</v>
      </c>
      <c r="B1203">
        <v>1</v>
      </c>
      <c r="C1203" t="s">
        <v>80</v>
      </c>
      <c r="D1203" t="s">
        <v>104</v>
      </c>
      <c r="E1203" t="s">
        <v>156</v>
      </c>
      <c r="F1203" t="s">
        <v>3753</v>
      </c>
      <c r="G1203" t="s">
        <v>161</v>
      </c>
      <c r="H1203" t="s">
        <v>135</v>
      </c>
      <c r="I1203" t="s">
        <v>136</v>
      </c>
      <c r="J1203" t="s">
        <v>137</v>
      </c>
      <c r="K1203" t="s">
        <v>138</v>
      </c>
      <c r="L1203" t="s">
        <v>3754</v>
      </c>
      <c r="M1203" t="s">
        <v>3755</v>
      </c>
      <c r="N1203">
        <v>8.2391666659999991</v>
      </c>
      <c r="O1203">
        <v>0</v>
      </c>
      <c r="P1203">
        <v>2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3.0123562838277569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3.0123562838277569</v>
      </c>
    </row>
    <row r="1204" spans="1:31" x14ac:dyDescent="0.25">
      <c r="A1204">
        <v>2223284</v>
      </c>
      <c r="B1204">
        <v>1</v>
      </c>
      <c r="C1204" t="s">
        <v>80</v>
      </c>
      <c r="D1204" t="s">
        <v>92</v>
      </c>
      <c r="E1204" t="s">
        <v>141</v>
      </c>
      <c r="F1204" t="s">
        <v>3756</v>
      </c>
      <c r="G1204" t="s">
        <v>233</v>
      </c>
      <c r="H1204" t="s">
        <v>144</v>
      </c>
      <c r="I1204" t="s">
        <v>136</v>
      </c>
      <c r="J1204" t="s">
        <v>137</v>
      </c>
      <c r="K1204" t="s">
        <v>234</v>
      </c>
      <c r="L1204" t="s">
        <v>3757</v>
      </c>
      <c r="M1204" t="s">
        <v>3758</v>
      </c>
      <c r="N1204">
        <v>3.296572222</v>
      </c>
      <c r="O1204">
        <v>0</v>
      </c>
      <c r="P1204">
        <v>0</v>
      </c>
      <c r="Q1204">
        <v>0</v>
      </c>
      <c r="R1204">
        <v>0</v>
      </c>
      <c r="S1204">
        <v>1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65.892965699753049</v>
      </c>
      <c r="AB1204">
        <v>0</v>
      </c>
      <c r="AC1204">
        <v>0</v>
      </c>
      <c r="AD1204">
        <v>0</v>
      </c>
      <c r="AE1204">
        <v>65.892965699753049</v>
      </c>
    </row>
    <row r="1205" spans="1:31" x14ac:dyDescent="0.25">
      <c r="A1205">
        <v>2213397</v>
      </c>
      <c r="B1205">
        <v>1</v>
      </c>
      <c r="C1205" t="s">
        <v>80</v>
      </c>
      <c r="D1205" t="s">
        <v>98</v>
      </c>
      <c r="E1205" t="s">
        <v>132</v>
      </c>
      <c r="F1205" t="s">
        <v>3759</v>
      </c>
      <c r="G1205" t="s">
        <v>176</v>
      </c>
      <c r="H1205" t="s">
        <v>135</v>
      </c>
      <c r="I1205" t="s">
        <v>136</v>
      </c>
      <c r="J1205" t="s">
        <v>137</v>
      </c>
      <c r="K1205" t="s">
        <v>138</v>
      </c>
      <c r="L1205" t="s">
        <v>3760</v>
      </c>
      <c r="M1205" t="s">
        <v>3761</v>
      </c>
      <c r="N1205">
        <v>0.97027777699999995</v>
      </c>
      <c r="O1205">
        <v>0</v>
      </c>
      <c r="P1205">
        <v>47</v>
      </c>
      <c r="Q1205">
        <v>0</v>
      </c>
      <c r="R1205">
        <v>5</v>
      </c>
      <c r="S1205">
        <v>0</v>
      </c>
      <c r="T1205">
        <v>12</v>
      </c>
      <c r="U1205">
        <v>0</v>
      </c>
      <c r="V1205">
        <v>0</v>
      </c>
      <c r="W1205">
        <v>0</v>
      </c>
      <c r="X1205">
        <v>7.221195332007726</v>
      </c>
      <c r="Y1205">
        <v>0</v>
      </c>
      <c r="Z1205">
        <v>4.4679582177777776E-4</v>
      </c>
      <c r="AA1205">
        <v>0</v>
      </c>
      <c r="AB1205">
        <v>2.1927995875660735</v>
      </c>
      <c r="AC1205">
        <v>0</v>
      </c>
      <c r="AD1205">
        <v>0</v>
      </c>
      <c r="AE1205">
        <v>9.4144417153955775</v>
      </c>
    </row>
    <row r="1206" spans="1:31" x14ac:dyDescent="0.25">
      <c r="A1206">
        <v>2223971</v>
      </c>
      <c r="B1206">
        <v>1</v>
      </c>
      <c r="C1206" t="s">
        <v>81</v>
      </c>
      <c r="D1206" t="s">
        <v>128</v>
      </c>
      <c r="E1206" t="s">
        <v>198</v>
      </c>
      <c r="F1206" t="s">
        <v>3762</v>
      </c>
      <c r="G1206" t="s">
        <v>143</v>
      </c>
      <c r="H1206" t="s">
        <v>144</v>
      </c>
      <c r="I1206" t="s">
        <v>136</v>
      </c>
      <c r="J1206" t="s">
        <v>137</v>
      </c>
      <c r="K1206" t="s">
        <v>138</v>
      </c>
      <c r="L1206" t="s">
        <v>3763</v>
      </c>
      <c r="M1206" t="s">
        <v>3764</v>
      </c>
      <c r="N1206">
        <v>0.30388888800000002</v>
      </c>
      <c r="O1206">
        <v>0</v>
      </c>
      <c r="P1206">
        <v>0</v>
      </c>
      <c r="Q1206">
        <v>0</v>
      </c>
      <c r="R1206">
        <v>0</v>
      </c>
      <c r="S1206">
        <v>15</v>
      </c>
      <c r="T1206">
        <v>0</v>
      </c>
      <c r="U1206">
        <v>10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18.0294222846716</v>
      </c>
      <c r="AB1206">
        <v>0</v>
      </c>
      <c r="AC1206">
        <v>110.22907030519799</v>
      </c>
      <c r="AD1206">
        <v>0</v>
      </c>
      <c r="AE1206">
        <v>128.2584925898696</v>
      </c>
    </row>
    <row r="1207" spans="1:31" x14ac:dyDescent="0.25">
      <c r="A1207">
        <v>2222348</v>
      </c>
      <c r="B1207">
        <v>1</v>
      </c>
      <c r="C1207" t="s">
        <v>81</v>
      </c>
      <c r="D1207" t="s">
        <v>113</v>
      </c>
      <c r="E1207" t="s">
        <v>225</v>
      </c>
      <c r="F1207" t="s">
        <v>1676</v>
      </c>
      <c r="G1207" t="s">
        <v>345</v>
      </c>
      <c r="H1207" t="s">
        <v>135</v>
      </c>
      <c r="I1207" t="s">
        <v>136</v>
      </c>
      <c r="J1207" t="s">
        <v>137</v>
      </c>
      <c r="K1207" t="s">
        <v>138</v>
      </c>
      <c r="L1207" t="s">
        <v>3765</v>
      </c>
      <c r="M1207" t="s">
        <v>3766</v>
      </c>
      <c r="N1207">
        <v>1.878055555</v>
      </c>
      <c r="O1207">
        <v>0</v>
      </c>
      <c r="P1207">
        <v>27</v>
      </c>
      <c r="Q1207">
        <v>0</v>
      </c>
      <c r="R1207">
        <v>0</v>
      </c>
      <c r="S1207">
        <v>0</v>
      </c>
      <c r="T1207">
        <v>1</v>
      </c>
      <c r="U1207">
        <v>0</v>
      </c>
      <c r="V1207">
        <v>0</v>
      </c>
      <c r="W1207">
        <v>0</v>
      </c>
      <c r="X1207">
        <v>15.901079879796804</v>
      </c>
      <c r="Y1207">
        <v>0</v>
      </c>
      <c r="Z1207">
        <v>0</v>
      </c>
      <c r="AA1207">
        <v>0</v>
      </c>
      <c r="AB1207">
        <v>1.8033166900763247</v>
      </c>
      <c r="AC1207">
        <v>0</v>
      </c>
      <c r="AD1207">
        <v>0</v>
      </c>
      <c r="AE1207">
        <v>17.704396569873129</v>
      </c>
    </row>
    <row r="1208" spans="1:31" x14ac:dyDescent="0.25">
      <c r="A1208">
        <v>2212856</v>
      </c>
      <c r="B1208">
        <v>1</v>
      </c>
      <c r="C1208" t="s">
        <v>81</v>
      </c>
      <c r="D1208" t="s">
        <v>128</v>
      </c>
      <c r="E1208" t="s">
        <v>132</v>
      </c>
      <c r="F1208" t="s">
        <v>3767</v>
      </c>
      <c r="G1208" t="s">
        <v>176</v>
      </c>
      <c r="H1208" t="s">
        <v>135</v>
      </c>
      <c r="I1208" t="s">
        <v>136</v>
      </c>
      <c r="J1208" t="s">
        <v>137</v>
      </c>
      <c r="K1208" t="s">
        <v>138</v>
      </c>
      <c r="L1208" t="s">
        <v>3768</v>
      </c>
      <c r="M1208" t="s">
        <v>3769</v>
      </c>
      <c r="N1208">
        <v>0.80055555499999997</v>
      </c>
      <c r="O1208">
        <v>0</v>
      </c>
      <c r="P1208">
        <v>37</v>
      </c>
      <c r="Q1208">
        <v>0</v>
      </c>
      <c r="R1208">
        <v>2</v>
      </c>
      <c r="S1208">
        <v>0</v>
      </c>
      <c r="T1208">
        <v>10</v>
      </c>
      <c r="U1208">
        <v>0</v>
      </c>
      <c r="V1208">
        <v>0</v>
      </c>
      <c r="W1208">
        <v>0</v>
      </c>
      <c r="X1208">
        <v>5.0528600159654395</v>
      </c>
      <c r="Y1208">
        <v>0</v>
      </c>
      <c r="Z1208">
        <v>4.9381735742603325</v>
      </c>
      <c r="AA1208">
        <v>0</v>
      </c>
      <c r="AB1208">
        <v>11.976109953248454</v>
      </c>
      <c r="AC1208">
        <v>0</v>
      </c>
      <c r="AD1208">
        <v>0</v>
      </c>
      <c r="AE1208">
        <v>21.967143543474226</v>
      </c>
    </row>
    <row r="1209" spans="1:31" x14ac:dyDescent="0.25">
      <c r="A1209">
        <v>2223430</v>
      </c>
      <c r="B1209">
        <v>1</v>
      </c>
      <c r="C1209" t="s">
        <v>80</v>
      </c>
      <c r="D1209" t="s">
        <v>96</v>
      </c>
      <c r="E1209" t="s">
        <v>156</v>
      </c>
      <c r="F1209" t="s">
        <v>3770</v>
      </c>
      <c r="G1209" t="s">
        <v>161</v>
      </c>
      <c r="H1209" t="s">
        <v>135</v>
      </c>
      <c r="I1209" t="s">
        <v>136</v>
      </c>
      <c r="J1209" t="s">
        <v>137</v>
      </c>
      <c r="K1209" t="s">
        <v>138</v>
      </c>
      <c r="L1209" t="s">
        <v>3771</v>
      </c>
      <c r="M1209" t="s">
        <v>3772</v>
      </c>
      <c r="N1209">
        <v>4.6208333330000002</v>
      </c>
      <c r="O1209">
        <v>0</v>
      </c>
      <c r="P1209">
        <v>2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12.063791066035819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12.063791066035819</v>
      </c>
    </row>
    <row r="1210" spans="1:31" x14ac:dyDescent="0.25">
      <c r="A1210">
        <v>2224489</v>
      </c>
      <c r="B1210">
        <v>1</v>
      </c>
      <c r="C1210" t="s">
        <v>80</v>
      </c>
      <c r="D1210" t="s">
        <v>82</v>
      </c>
      <c r="E1210" t="s">
        <v>151</v>
      </c>
      <c r="F1210" t="s">
        <v>3773</v>
      </c>
      <c r="G1210" t="s">
        <v>238</v>
      </c>
      <c r="H1210" t="s">
        <v>135</v>
      </c>
      <c r="I1210" t="s">
        <v>136</v>
      </c>
      <c r="J1210" t="s">
        <v>137</v>
      </c>
      <c r="K1210" t="s">
        <v>138</v>
      </c>
      <c r="L1210" t="s">
        <v>3774</v>
      </c>
      <c r="M1210" t="s">
        <v>3775</v>
      </c>
      <c r="N1210">
        <v>3.0916666660000001</v>
      </c>
      <c r="O1210">
        <v>0</v>
      </c>
      <c r="P1210">
        <v>38</v>
      </c>
      <c r="Q1210">
        <v>0</v>
      </c>
      <c r="R1210">
        <v>0</v>
      </c>
      <c r="S1210">
        <v>0</v>
      </c>
      <c r="T1210">
        <v>2</v>
      </c>
      <c r="U1210">
        <v>0</v>
      </c>
      <c r="V1210">
        <v>0</v>
      </c>
      <c r="W1210">
        <v>0</v>
      </c>
      <c r="X1210">
        <v>64.186366212868322</v>
      </c>
      <c r="Y1210">
        <v>0</v>
      </c>
      <c r="Z1210">
        <v>0</v>
      </c>
      <c r="AA1210">
        <v>0</v>
      </c>
      <c r="AB1210">
        <v>1.0107996847704066</v>
      </c>
      <c r="AC1210">
        <v>0</v>
      </c>
      <c r="AD1210">
        <v>0</v>
      </c>
      <c r="AE1210">
        <v>65.197165897638726</v>
      </c>
    </row>
    <row r="1211" spans="1:31" x14ac:dyDescent="0.25">
      <c r="A1211">
        <v>2227572</v>
      </c>
      <c r="B1211">
        <v>1</v>
      </c>
      <c r="C1211" t="s">
        <v>80</v>
      </c>
      <c r="D1211" t="s">
        <v>96</v>
      </c>
      <c r="E1211" t="s">
        <v>151</v>
      </c>
      <c r="F1211" t="s">
        <v>3776</v>
      </c>
      <c r="G1211" t="s">
        <v>213</v>
      </c>
      <c r="H1211" t="s">
        <v>135</v>
      </c>
      <c r="I1211" t="s">
        <v>136</v>
      </c>
      <c r="J1211" t="s">
        <v>137</v>
      </c>
      <c r="K1211" t="s">
        <v>138</v>
      </c>
      <c r="L1211" t="s">
        <v>3777</v>
      </c>
      <c r="M1211" t="s">
        <v>3778</v>
      </c>
      <c r="N1211">
        <v>2.4900000000000002</v>
      </c>
      <c r="O1211">
        <v>0</v>
      </c>
      <c r="P1211">
        <v>35</v>
      </c>
      <c r="Q1211">
        <v>0</v>
      </c>
      <c r="R1211">
        <v>5</v>
      </c>
      <c r="S1211">
        <v>0</v>
      </c>
      <c r="T1211">
        <v>9</v>
      </c>
      <c r="U1211">
        <v>0</v>
      </c>
      <c r="V1211">
        <v>0</v>
      </c>
      <c r="W1211">
        <v>0</v>
      </c>
      <c r="X1211">
        <v>68.94857955820514</v>
      </c>
      <c r="Y1211">
        <v>0</v>
      </c>
      <c r="Z1211">
        <v>17.910203321679251</v>
      </c>
      <c r="AA1211">
        <v>0</v>
      </c>
      <c r="AB1211">
        <v>32.668920712142395</v>
      </c>
      <c r="AC1211">
        <v>0</v>
      </c>
      <c r="AD1211">
        <v>0</v>
      </c>
      <c r="AE1211">
        <v>119.52770359202678</v>
      </c>
    </row>
    <row r="1212" spans="1:31" x14ac:dyDescent="0.25">
      <c r="A1212">
        <v>2222497</v>
      </c>
      <c r="B1212">
        <v>1</v>
      </c>
      <c r="C1212" t="s">
        <v>80</v>
      </c>
      <c r="D1212" t="s">
        <v>94</v>
      </c>
      <c r="E1212" t="s">
        <v>156</v>
      </c>
      <c r="F1212" t="s">
        <v>3779</v>
      </c>
      <c r="G1212" t="s">
        <v>172</v>
      </c>
      <c r="H1212" t="s">
        <v>135</v>
      </c>
      <c r="I1212" t="s">
        <v>136</v>
      </c>
      <c r="J1212" t="s">
        <v>137</v>
      </c>
      <c r="K1212" t="s">
        <v>138</v>
      </c>
      <c r="L1212" t="s">
        <v>3780</v>
      </c>
      <c r="M1212" t="s">
        <v>3781</v>
      </c>
      <c r="N1212">
        <v>5.18</v>
      </c>
      <c r="O1212">
        <v>0</v>
      </c>
      <c r="P1212">
        <v>10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15.984419855761034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15.984419855761034</v>
      </c>
    </row>
    <row r="1213" spans="1:31" x14ac:dyDescent="0.25">
      <c r="A1213">
        <v>2220931</v>
      </c>
      <c r="B1213">
        <v>1</v>
      </c>
      <c r="C1213" t="s">
        <v>80</v>
      </c>
      <c r="D1213" t="s">
        <v>93</v>
      </c>
      <c r="E1213" t="s">
        <v>147</v>
      </c>
      <c r="F1213" t="s">
        <v>3782</v>
      </c>
      <c r="G1213" t="s">
        <v>143</v>
      </c>
      <c r="H1213" t="s">
        <v>144</v>
      </c>
      <c r="I1213" t="s">
        <v>136</v>
      </c>
      <c r="J1213" t="s">
        <v>137</v>
      </c>
      <c r="K1213" t="s">
        <v>138</v>
      </c>
      <c r="L1213" t="s">
        <v>3783</v>
      </c>
      <c r="M1213" t="s">
        <v>3784</v>
      </c>
      <c r="N1213">
        <v>1.541388888</v>
      </c>
      <c r="O1213">
        <v>0</v>
      </c>
      <c r="P1213">
        <v>384</v>
      </c>
      <c r="Q1213">
        <v>0</v>
      </c>
      <c r="R1213">
        <v>4</v>
      </c>
      <c r="S1213">
        <v>0</v>
      </c>
      <c r="T1213">
        <v>132</v>
      </c>
      <c r="U1213">
        <v>0</v>
      </c>
      <c r="V1213">
        <v>0</v>
      </c>
      <c r="W1213">
        <v>0</v>
      </c>
      <c r="X1213">
        <v>105.54494567630861</v>
      </c>
      <c r="Y1213">
        <v>0</v>
      </c>
      <c r="Z1213">
        <v>1.0771958912639055</v>
      </c>
      <c r="AA1213">
        <v>0</v>
      </c>
      <c r="AB1213">
        <v>76.682879423725538</v>
      </c>
      <c r="AC1213">
        <v>0</v>
      </c>
      <c r="AD1213">
        <v>0</v>
      </c>
      <c r="AE1213">
        <v>183.30502099129808</v>
      </c>
    </row>
    <row r="1214" spans="1:31" x14ac:dyDescent="0.25">
      <c r="A1214">
        <v>2227429</v>
      </c>
      <c r="B1214">
        <v>1</v>
      </c>
      <c r="C1214" t="s">
        <v>80</v>
      </c>
      <c r="D1214" t="s">
        <v>86</v>
      </c>
      <c r="E1214" t="s">
        <v>156</v>
      </c>
      <c r="F1214" t="s">
        <v>3785</v>
      </c>
      <c r="G1214" t="s">
        <v>165</v>
      </c>
      <c r="H1214" t="s">
        <v>135</v>
      </c>
      <c r="I1214" t="s">
        <v>136</v>
      </c>
      <c r="J1214" t="s">
        <v>137</v>
      </c>
      <c r="K1214" t="s">
        <v>138</v>
      </c>
      <c r="L1214" t="s">
        <v>3786</v>
      </c>
      <c r="M1214" t="s">
        <v>3787</v>
      </c>
      <c r="N1214">
        <v>1.095555555</v>
      </c>
      <c r="O1214">
        <v>0</v>
      </c>
      <c r="P1214">
        <v>1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0.71275813288190004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0.71275813288190004</v>
      </c>
    </row>
    <row r="1215" spans="1:31" x14ac:dyDescent="0.25">
      <c r="A1215">
        <v>2222474</v>
      </c>
      <c r="B1215">
        <v>1</v>
      </c>
      <c r="C1215" t="s">
        <v>80</v>
      </c>
      <c r="D1215" t="s">
        <v>93</v>
      </c>
      <c r="E1215" t="s">
        <v>132</v>
      </c>
      <c r="F1215" t="s">
        <v>3788</v>
      </c>
      <c r="G1215" t="s">
        <v>233</v>
      </c>
      <c r="H1215" t="s">
        <v>135</v>
      </c>
      <c r="I1215" t="s">
        <v>136</v>
      </c>
      <c r="J1215" t="s">
        <v>137</v>
      </c>
      <c r="K1215" t="s">
        <v>234</v>
      </c>
      <c r="L1215" t="s">
        <v>3789</v>
      </c>
      <c r="M1215" t="s">
        <v>3790</v>
      </c>
      <c r="N1215">
        <v>8.5858405550000008</v>
      </c>
      <c r="O1215">
        <v>0</v>
      </c>
      <c r="P1215">
        <v>1</v>
      </c>
      <c r="Q1215">
        <v>0</v>
      </c>
      <c r="R1215">
        <v>1</v>
      </c>
      <c r="S1215">
        <v>0</v>
      </c>
      <c r="T1215">
        <v>137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3.1713297525056294</v>
      </c>
      <c r="AA1215">
        <v>0</v>
      </c>
      <c r="AB1215">
        <v>633.06993209637017</v>
      </c>
      <c r="AC1215">
        <v>0</v>
      </c>
      <c r="AD1215">
        <v>0</v>
      </c>
      <c r="AE1215">
        <v>636.24126184887575</v>
      </c>
    </row>
    <row r="1216" spans="1:31" x14ac:dyDescent="0.25">
      <c r="A1216">
        <v>2216045</v>
      </c>
      <c r="B1216">
        <v>1</v>
      </c>
      <c r="C1216" t="s">
        <v>80</v>
      </c>
      <c r="D1216" t="s">
        <v>92</v>
      </c>
      <c r="E1216" t="s">
        <v>141</v>
      </c>
      <c r="F1216" t="s">
        <v>3791</v>
      </c>
      <c r="G1216" t="s">
        <v>349</v>
      </c>
      <c r="H1216" t="s">
        <v>144</v>
      </c>
      <c r="I1216" t="s">
        <v>136</v>
      </c>
      <c r="J1216" t="s">
        <v>137</v>
      </c>
      <c r="K1216" t="s">
        <v>138</v>
      </c>
      <c r="L1216" t="s">
        <v>3792</v>
      </c>
      <c r="M1216" t="s">
        <v>3793</v>
      </c>
      <c r="N1216">
        <v>4.2358333330000004</v>
      </c>
      <c r="O1216">
        <v>0</v>
      </c>
      <c r="P1216">
        <v>151</v>
      </c>
      <c r="Q1216">
        <v>0</v>
      </c>
      <c r="R1216">
        <v>131</v>
      </c>
      <c r="S1216">
        <v>3</v>
      </c>
      <c r="T1216">
        <v>20</v>
      </c>
      <c r="U1216">
        <v>0</v>
      </c>
      <c r="V1216">
        <v>0</v>
      </c>
      <c r="W1216">
        <v>0</v>
      </c>
      <c r="X1216">
        <v>271.74623797837938</v>
      </c>
      <c r="Y1216">
        <v>0</v>
      </c>
      <c r="Z1216">
        <v>86.241960028728414</v>
      </c>
      <c r="AA1216">
        <v>764.14831106795714</v>
      </c>
      <c r="AB1216">
        <v>61.530424391601002</v>
      </c>
      <c r="AC1216">
        <v>0</v>
      </c>
      <c r="AD1216">
        <v>0</v>
      </c>
      <c r="AE1216">
        <v>1183.666933466666</v>
      </c>
    </row>
    <row r="1217" spans="1:31" x14ac:dyDescent="0.25">
      <c r="A1217">
        <v>2212799</v>
      </c>
      <c r="B1217">
        <v>1</v>
      </c>
      <c r="C1217" t="s">
        <v>80</v>
      </c>
      <c r="D1217" t="s">
        <v>100</v>
      </c>
      <c r="E1217" t="s">
        <v>147</v>
      </c>
      <c r="F1217" t="s">
        <v>3794</v>
      </c>
      <c r="G1217" t="s">
        <v>143</v>
      </c>
      <c r="H1217" t="s">
        <v>144</v>
      </c>
      <c r="I1217" t="s">
        <v>136</v>
      </c>
      <c r="J1217" t="s">
        <v>137</v>
      </c>
      <c r="K1217" t="s">
        <v>138</v>
      </c>
      <c r="L1217" t="s">
        <v>3795</v>
      </c>
      <c r="M1217" t="s">
        <v>3796</v>
      </c>
      <c r="N1217">
        <v>0.91583333300000003</v>
      </c>
      <c r="O1217">
        <v>0</v>
      </c>
      <c r="P1217">
        <v>0</v>
      </c>
      <c r="Q1217">
        <v>16</v>
      </c>
      <c r="R1217">
        <v>15</v>
      </c>
      <c r="S1217">
        <v>2</v>
      </c>
      <c r="T1217">
        <v>1</v>
      </c>
      <c r="U1217">
        <v>0</v>
      </c>
      <c r="V1217">
        <v>0</v>
      </c>
      <c r="W1217">
        <v>0</v>
      </c>
      <c r="X1217">
        <v>0</v>
      </c>
      <c r="Y1217">
        <v>46.223700933113435</v>
      </c>
      <c r="Z1217">
        <v>24.625754978616563</v>
      </c>
      <c r="AA1217">
        <v>0.90683073727150831</v>
      </c>
      <c r="AB1217">
        <v>0.42983323169864446</v>
      </c>
      <c r="AC1217">
        <v>0</v>
      </c>
      <c r="AD1217">
        <v>0</v>
      </c>
      <c r="AE1217">
        <v>72.186119880700133</v>
      </c>
    </row>
    <row r="1218" spans="1:31" x14ac:dyDescent="0.25">
      <c r="A1218">
        <v>2226075</v>
      </c>
      <c r="B1218">
        <v>1</v>
      </c>
      <c r="C1218" t="s">
        <v>80</v>
      </c>
      <c r="D1218" t="s">
        <v>104</v>
      </c>
      <c r="E1218" t="s">
        <v>251</v>
      </c>
      <c r="F1218" t="s">
        <v>3797</v>
      </c>
      <c r="G1218" t="s">
        <v>143</v>
      </c>
      <c r="H1218" t="s">
        <v>144</v>
      </c>
      <c r="I1218" t="s">
        <v>136</v>
      </c>
      <c r="J1218" t="s">
        <v>137</v>
      </c>
      <c r="K1218" t="s">
        <v>138</v>
      </c>
      <c r="L1218" t="s">
        <v>3798</v>
      </c>
      <c r="M1218" t="s">
        <v>3799</v>
      </c>
      <c r="N1218">
        <v>0.56805555500000005</v>
      </c>
      <c r="O1218">
        <v>3</v>
      </c>
      <c r="P1218">
        <v>6502</v>
      </c>
      <c r="Q1218">
        <v>29</v>
      </c>
      <c r="R1218">
        <v>348</v>
      </c>
      <c r="S1218">
        <v>66</v>
      </c>
      <c r="T1218">
        <v>628</v>
      </c>
      <c r="U1218">
        <v>26</v>
      </c>
      <c r="V1218">
        <v>2</v>
      </c>
      <c r="W1218">
        <v>23.343183211283396</v>
      </c>
      <c r="X1218">
        <v>1002.6723923267436</v>
      </c>
      <c r="Y1218">
        <v>7.92654360078728</v>
      </c>
      <c r="Z1218">
        <v>62.570417452144845</v>
      </c>
      <c r="AA1218">
        <v>1017.9433755078709</v>
      </c>
      <c r="AB1218">
        <v>389.65902917983829</v>
      </c>
      <c r="AC1218">
        <v>4449.3125569314452</v>
      </c>
      <c r="AD1218">
        <v>15.852156879631451</v>
      </c>
      <c r="AE1218">
        <v>6969.2796550897447</v>
      </c>
    </row>
    <row r="1219" spans="1:31" x14ac:dyDescent="0.25">
      <c r="A1219">
        <v>2228903</v>
      </c>
      <c r="B1219">
        <v>1</v>
      </c>
      <c r="C1219" t="s">
        <v>80</v>
      </c>
      <c r="D1219" t="s">
        <v>100</v>
      </c>
      <c r="E1219" t="s">
        <v>156</v>
      </c>
      <c r="F1219" t="s">
        <v>3800</v>
      </c>
      <c r="G1219" t="s">
        <v>161</v>
      </c>
      <c r="H1219" t="s">
        <v>135</v>
      </c>
      <c r="I1219" t="s">
        <v>136</v>
      </c>
      <c r="J1219" t="s">
        <v>137</v>
      </c>
      <c r="K1219" t="s">
        <v>138</v>
      </c>
      <c r="L1219" t="s">
        <v>3801</v>
      </c>
      <c r="M1219" t="s">
        <v>3802</v>
      </c>
      <c r="N1219">
        <v>0.94750000000000001</v>
      </c>
      <c r="O1219">
        <v>0</v>
      </c>
      <c r="P1219">
        <v>2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0.21704577710066664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0.21704577710066664</v>
      </c>
    </row>
    <row r="1220" spans="1:31" x14ac:dyDescent="0.25">
      <c r="A1220">
        <v>2215504</v>
      </c>
      <c r="B1220">
        <v>1</v>
      </c>
      <c r="C1220" t="s">
        <v>81</v>
      </c>
      <c r="D1220" t="s">
        <v>127</v>
      </c>
      <c r="E1220" t="s">
        <v>132</v>
      </c>
      <c r="F1220" t="s">
        <v>3803</v>
      </c>
      <c r="G1220" t="s">
        <v>176</v>
      </c>
      <c r="H1220" t="s">
        <v>135</v>
      </c>
      <c r="I1220" t="s">
        <v>136</v>
      </c>
      <c r="J1220" t="s">
        <v>137</v>
      </c>
      <c r="K1220" t="s">
        <v>138</v>
      </c>
      <c r="L1220" t="s">
        <v>3804</v>
      </c>
      <c r="M1220" t="s">
        <v>3805</v>
      </c>
      <c r="N1220">
        <v>4.3316666660000003</v>
      </c>
      <c r="O1220">
        <v>0</v>
      </c>
      <c r="P1220">
        <v>0</v>
      </c>
      <c r="Q1220">
        <v>0</v>
      </c>
      <c r="R1220">
        <v>5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8.233824341447141</v>
      </c>
      <c r="AA1220">
        <v>0</v>
      </c>
      <c r="AB1220">
        <v>0</v>
      </c>
      <c r="AC1220">
        <v>0</v>
      </c>
      <c r="AD1220">
        <v>0</v>
      </c>
      <c r="AE1220">
        <v>8.233824341447141</v>
      </c>
    </row>
    <row r="1221" spans="1:31" x14ac:dyDescent="0.25">
      <c r="A1221">
        <v>2215670</v>
      </c>
      <c r="B1221">
        <v>1</v>
      </c>
      <c r="C1221" t="s">
        <v>81</v>
      </c>
      <c r="D1221" t="s">
        <v>123</v>
      </c>
      <c r="E1221" t="s">
        <v>147</v>
      </c>
      <c r="F1221" t="s">
        <v>3806</v>
      </c>
      <c r="G1221" t="s">
        <v>143</v>
      </c>
      <c r="H1221" t="s">
        <v>144</v>
      </c>
      <c r="I1221" t="s">
        <v>136</v>
      </c>
      <c r="J1221" t="s">
        <v>137</v>
      </c>
      <c r="K1221" t="s">
        <v>138</v>
      </c>
      <c r="L1221" t="s">
        <v>3807</v>
      </c>
      <c r="M1221" t="s">
        <v>3808</v>
      </c>
      <c r="N1221">
        <v>0.97222222199999997</v>
      </c>
      <c r="O1221">
        <v>5</v>
      </c>
      <c r="P1221">
        <v>35</v>
      </c>
      <c r="Q1221">
        <v>278</v>
      </c>
      <c r="R1221">
        <v>292</v>
      </c>
      <c r="S1221">
        <v>41</v>
      </c>
      <c r="T1221">
        <v>69</v>
      </c>
      <c r="U1221">
        <v>0</v>
      </c>
      <c r="V1221">
        <v>0</v>
      </c>
      <c r="W1221">
        <v>1.2649678099599551</v>
      </c>
      <c r="X1221">
        <v>6.1879601445028189</v>
      </c>
      <c r="Y1221">
        <v>94.128393476357772</v>
      </c>
      <c r="Z1221">
        <v>75.191788207106185</v>
      </c>
      <c r="AA1221">
        <v>22.402674202350688</v>
      </c>
      <c r="AB1221">
        <v>41.998580480229379</v>
      </c>
      <c r="AC1221">
        <v>0</v>
      </c>
      <c r="AD1221">
        <v>0</v>
      </c>
      <c r="AE1221">
        <v>241.17436432050678</v>
      </c>
    </row>
    <row r="1222" spans="1:31" x14ac:dyDescent="0.25">
      <c r="A1222">
        <v>2218226</v>
      </c>
      <c r="B1222">
        <v>1</v>
      </c>
      <c r="C1222" t="s">
        <v>80</v>
      </c>
      <c r="D1222" t="s">
        <v>100</v>
      </c>
      <c r="E1222" t="s">
        <v>156</v>
      </c>
      <c r="F1222" t="s">
        <v>3809</v>
      </c>
      <c r="G1222" t="s">
        <v>161</v>
      </c>
      <c r="H1222" t="s">
        <v>135</v>
      </c>
      <c r="I1222" t="s">
        <v>136</v>
      </c>
      <c r="J1222" t="s">
        <v>137</v>
      </c>
      <c r="K1222" t="s">
        <v>138</v>
      </c>
      <c r="L1222" t="s">
        <v>3810</v>
      </c>
      <c r="M1222" t="s">
        <v>3811</v>
      </c>
      <c r="N1222">
        <v>2.4224999999999999</v>
      </c>
      <c r="O1222">
        <v>0</v>
      </c>
      <c r="P1222">
        <v>1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0.13699126540012335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0.13699126540012335</v>
      </c>
    </row>
    <row r="1223" spans="1:31" x14ac:dyDescent="0.25">
      <c r="A1223">
        <v>2226175</v>
      </c>
      <c r="B1223">
        <v>1</v>
      </c>
      <c r="C1223" t="s">
        <v>80</v>
      </c>
      <c r="D1223" t="s">
        <v>88</v>
      </c>
      <c r="E1223" t="s">
        <v>151</v>
      </c>
      <c r="F1223" t="s">
        <v>3812</v>
      </c>
      <c r="G1223" t="s">
        <v>238</v>
      </c>
      <c r="H1223" t="s">
        <v>135</v>
      </c>
      <c r="I1223" t="s">
        <v>136</v>
      </c>
      <c r="J1223" t="s">
        <v>137</v>
      </c>
      <c r="K1223" t="s">
        <v>138</v>
      </c>
      <c r="L1223" t="s">
        <v>3813</v>
      </c>
      <c r="M1223" t="s">
        <v>3814</v>
      </c>
      <c r="N1223">
        <v>2.9366666659999998</v>
      </c>
      <c r="O1223">
        <v>0</v>
      </c>
      <c r="P1223">
        <v>58</v>
      </c>
      <c r="Q1223">
        <v>0</v>
      </c>
      <c r="R1223">
        <v>0</v>
      </c>
      <c r="S1223">
        <v>0</v>
      </c>
      <c r="T1223">
        <v>1</v>
      </c>
      <c r="U1223">
        <v>0</v>
      </c>
      <c r="V1223">
        <v>0</v>
      </c>
      <c r="W1223">
        <v>0</v>
      </c>
      <c r="X1223">
        <v>35.25799651204521</v>
      </c>
      <c r="Y1223">
        <v>0</v>
      </c>
      <c r="Z1223">
        <v>0</v>
      </c>
      <c r="AA1223">
        <v>0</v>
      </c>
      <c r="AB1223">
        <v>0.98651251824161534</v>
      </c>
      <c r="AC1223">
        <v>0</v>
      </c>
      <c r="AD1223">
        <v>0</v>
      </c>
      <c r="AE1223">
        <v>36.244509030286828</v>
      </c>
    </row>
    <row r="1224" spans="1:31" x14ac:dyDescent="0.25">
      <c r="A1224">
        <v>2224183</v>
      </c>
      <c r="B1224">
        <v>1</v>
      </c>
      <c r="C1224" t="s">
        <v>81</v>
      </c>
      <c r="D1224" t="s">
        <v>122</v>
      </c>
      <c r="E1224" t="s">
        <v>141</v>
      </c>
      <c r="F1224" t="s">
        <v>3815</v>
      </c>
      <c r="G1224" t="s">
        <v>3816</v>
      </c>
      <c r="H1224" t="s">
        <v>144</v>
      </c>
      <c r="I1224" t="s">
        <v>136</v>
      </c>
      <c r="J1224" t="s">
        <v>137</v>
      </c>
      <c r="K1224" t="s">
        <v>138</v>
      </c>
      <c r="L1224" t="s">
        <v>3817</v>
      </c>
      <c r="M1224" t="s">
        <v>3818</v>
      </c>
      <c r="N1224">
        <v>17.850000000000001</v>
      </c>
      <c r="O1224">
        <v>1</v>
      </c>
      <c r="P1224">
        <v>267</v>
      </c>
      <c r="Q1224">
        <v>3</v>
      </c>
      <c r="R1224">
        <v>0</v>
      </c>
      <c r="S1224">
        <v>1</v>
      </c>
      <c r="T1224">
        <v>9</v>
      </c>
      <c r="U1224">
        <v>1</v>
      </c>
      <c r="V1224">
        <v>0</v>
      </c>
      <c r="W1224">
        <v>1.9728899202077834</v>
      </c>
      <c r="X1224">
        <v>315.09345343958194</v>
      </c>
      <c r="Y1224">
        <v>51.648407833106717</v>
      </c>
      <c r="Z1224">
        <v>0</v>
      </c>
      <c r="AA1224">
        <v>156.90150632824637</v>
      </c>
      <c r="AB1224">
        <v>48.560061866154648</v>
      </c>
      <c r="AC1224">
        <v>22.421247970552205</v>
      </c>
      <c r="AD1224">
        <v>0</v>
      </c>
      <c r="AE1224">
        <v>596.5975673578497</v>
      </c>
    </row>
    <row r="1225" spans="1:31" x14ac:dyDescent="0.25">
      <c r="A1225">
        <v>2226716</v>
      </c>
      <c r="B1225">
        <v>1</v>
      </c>
      <c r="C1225" t="s">
        <v>81</v>
      </c>
      <c r="D1225" t="s">
        <v>113</v>
      </c>
      <c r="E1225" t="s">
        <v>132</v>
      </c>
      <c r="F1225" t="s">
        <v>3819</v>
      </c>
      <c r="G1225" t="s">
        <v>405</v>
      </c>
      <c r="H1225" t="s">
        <v>135</v>
      </c>
      <c r="I1225" t="s">
        <v>136</v>
      </c>
      <c r="J1225" t="s">
        <v>137</v>
      </c>
      <c r="K1225" t="s">
        <v>234</v>
      </c>
      <c r="L1225" t="s">
        <v>3820</v>
      </c>
      <c r="M1225" t="s">
        <v>3821</v>
      </c>
      <c r="N1225">
        <v>3.8474683330000001</v>
      </c>
      <c r="O1225">
        <v>0</v>
      </c>
      <c r="P1225">
        <v>110</v>
      </c>
      <c r="Q1225">
        <v>0</v>
      </c>
      <c r="R1225">
        <v>1</v>
      </c>
      <c r="S1225">
        <v>0</v>
      </c>
      <c r="T1225">
        <v>76</v>
      </c>
      <c r="U1225">
        <v>0</v>
      </c>
      <c r="V1225">
        <v>0</v>
      </c>
      <c r="W1225">
        <v>0</v>
      </c>
      <c r="X1225">
        <v>131.26682722099957</v>
      </c>
      <c r="Y1225">
        <v>0</v>
      </c>
      <c r="Z1225">
        <v>0.59743431550067005</v>
      </c>
      <c r="AA1225">
        <v>0</v>
      </c>
      <c r="AB1225">
        <v>211.3754908976008</v>
      </c>
      <c r="AC1225">
        <v>0</v>
      </c>
      <c r="AD1225">
        <v>0</v>
      </c>
      <c r="AE1225">
        <v>343.23975243410104</v>
      </c>
    </row>
    <row r="1226" spans="1:31" x14ac:dyDescent="0.25">
      <c r="A1226">
        <v>2224724</v>
      </c>
      <c r="B1226">
        <v>1</v>
      </c>
      <c r="C1226" t="s">
        <v>80</v>
      </c>
      <c r="D1226" t="s">
        <v>83</v>
      </c>
      <c r="E1226" t="s">
        <v>141</v>
      </c>
      <c r="F1226" t="s">
        <v>3822</v>
      </c>
      <c r="G1226" t="s">
        <v>143</v>
      </c>
      <c r="H1226" t="s">
        <v>144</v>
      </c>
      <c r="I1226" t="s">
        <v>136</v>
      </c>
      <c r="J1226" t="s">
        <v>137</v>
      </c>
      <c r="K1226" t="s">
        <v>138</v>
      </c>
      <c r="L1226" t="s">
        <v>3823</v>
      </c>
      <c r="M1226" t="s">
        <v>3824</v>
      </c>
      <c r="N1226">
        <v>1.55</v>
      </c>
      <c r="O1226">
        <v>0</v>
      </c>
      <c r="P1226">
        <v>2</v>
      </c>
      <c r="Q1226">
        <v>0</v>
      </c>
      <c r="R1226">
        <v>0</v>
      </c>
      <c r="S1226">
        <v>0</v>
      </c>
      <c r="T1226">
        <v>1170</v>
      </c>
      <c r="U1226">
        <v>0</v>
      </c>
      <c r="V1226">
        <v>20</v>
      </c>
      <c r="W1226">
        <v>0</v>
      </c>
      <c r="X1226">
        <v>2.1236387232464335</v>
      </c>
      <c r="Y1226">
        <v>0</v>
      </c>
      <c r="Z1226">
        <v>0</v>
      </c>
      <c r="AA1226">
        <v>0</v>
      </c>
      <c r="AB1226">
        <v>624.76237851838607</v>
      </c>
      <c r="AC1226">
        <v>0</v>
      </c>
      <c r="AD1226">
        <v>106.86510130050451</v>
      </c>
      <c r="AE1226">
        <v>733.75111854213708</v>
      </c>
    </row>
    <row r="1227" spans="1:31" x14ac:dyDescent="0.25">
      <c r="A1227">
        <v>2227031</v>
      </c>
      <c r="B1227">
        <v>1</v>
      </c>
      <c r="C1227" t="s">
        <v>80</v>
      </c>
      <c r="D1227" t="s">
        <v>105</v>
      </c>
      <c r="E1227" t="s">
        <v>156</v>
      </c>
      <c r="F1227" t="s">
        <v>3825</v>
      </c>
      <c r="G1227" t="s">
        <v>134</v>
      </c>
      <c r="H1227" t="s">
        <v>135</v>
      </c>
      <c r="I1227" t="s">
        <v>136</v>
      </c>
      <c r="J1227" t="s">
        <v>137</v>
      </c>
      <c r="K1227" t="s">
        <v>138</v>
      </c>
      <c r="L1227" t="s">
        <v>3826</v>
      </c>
      <c r="M1227" t="s">
        <v>3827</v>
      </c>
      <c r="N1227">
        <v>7.5083333330000004</v>
      </c>
      <c r="O1227">
        <v>0</v>
      </c>
      <c r="P1227">
        <v>10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68.301824312605177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68.301824312605177</v>
      </c>
    </row>
    <row r="1228" spans="1:31" x14ac:dyDescent="0.25">
      <c r="A1228">
        <v>2213632</v>
      </c>
      <c r="B1228">
        <v>1</v>
      </c>
      <c r="C1228" t="s">
        <v>80</v>
      </c>
      <c r="D1228" t="s">
        <v>93</v>
      </c>
      <c r="E1228" t="s">
        <v>156</v>
      </c>
      <c r="F1228" t="s">
        <v>3828</v>
      </c>
      <c r="G1228" t="s">
        <v>172</v>
      </c>
      <c r="H1228" t="s">
        <v>135</v>
      </c>
      <c r="I1228" t="s">
        <v>136</v>
      </c>
      <c r="J1228" t="s">
        <v>137</v>
      </c>
      <c r="K1228" t="s">
        <v>138</v>
      </c>
      <c r="L1228" t="s">
        <v>3829</v>
      </c>
      <c r="M1228" t="s">
        <v>3830</v>
      </c>
      <c r="N1228">
        <v>1.0874999999999999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1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0.35605757263989057</v>
      </c>
      <c r="AC1228">
        <v>0</v>
      </c>
      <c r="AD1228">
        <v>0</v>
      </c>
      <c r="AE1228">
        <v>0.35605757263989057</v>
      </c>
    </row>
    <row r="1229" spans="1:31" x14ac:dyDescent="0.25">
      <c r="A1229">
        <v>2228780</v>
      </c>
      <c r="B1229">
        <v>1</v>
      </c>
      <c r="C1229" t="s">
        <v>81</v>
      </c>
      <c r="D1229" t="s">
        <v>118</v>
      </c>
      <c r="E1229" t="s">
        <v>151</v>
      </c>
      <c r="F1229" t="s">
        <v>3831</v>
      </c>
      <c r="G1229" t="s">
        <v>213</v>
      </c>
      <c r="H1229" t="s">
        <v>135</v>
      </c>
      <c r="I1229" t="s">
        <v>136</v>
      </c>
      <c r="J1229" t="s">
        <v>137</v>
      </c>
      <c r="K1229" t="s">
        <v>138</v>
      </c>
      <c r="L1229" t="s">
        <v>3832</v>
      </c>
      <c r="M1229" t="s">
        <v>3833</v>
      </c>
      <c r="N1229">
        <v>0.70805555499999995</v>
      </c>
      <c r="O1229">
        <v>0</v>
      </c>
      <c r="P1229">
        <v>21</v>
      </c>
      <c r="Q1229">
        <v>0</v>
      </c>
      <c r="R1229">
        <v>0</v>
      </c>
      <c r="S1229">
        <v>0</v>
      </c>
      <c r="T1229">
        <v>2</v>
      </c>
      <c r="U1229">
        <v>0</v>
      </c>
      <c r="V1229">
        <v>0</v>
      </c>
      <c r="W1229">
        <v>0</v>
      </c>
      <c r="X1229">
        <v>4.4230625549058269</v>
      </c>
      <c r="Y1229">
        <v>0</v>
      </c>
      <c r="Z1229">
        <v>0</v>
      </c>
      <c r="AA1229">
        <v>0</v>
      </c>
      <c r="AB1229">
        <v>8.030260537096999E-2</v>
      </c>
      <c r="AC1229">
        <v>0</v>
      </c>
      <c r="AD1229">
        <v>0</v>
      </c>
      <c r="AE1229">
        <v>4.5033651602767968</v>
      </c>
    </row>
    <row r="1230" spans="1:31" x14ac:dyDescent="0.25">
      <c r="A1230">
        <v>2226198</v>
      </c>
      <c r="B1230">
        <v>1</v>
      </c>
      <c r="C1230" t="s">
        <v>81</v>
      </c>
      <c r="D1230" t="s">
        <v>123</v>
      </c>
      <c r="E1230" t="s">
        <v>151</v>
      </c>
      <c r="F1230" t="s">
        <v>3834</v>
      </c>
      <c r="G1230" t="s">
        <v>213</v>
      </c>
      <c r="H1230" t="s">
        <v>135</v>
      </c>
      <c r="I1230" t="s">
        <v>136</v>
      </c>
      <c r="J1230" t="s">
        <v>137</v>
      </c>
      <c r="K1230" t="s">
        <v>138</v>
      </c>
      <c r="L1230" t="s">
        <v>3835</v>
      </c>
      <c r="M1230" t="s">
        <v>3836</v>
      </c>
      <c r="N1230">
        <v>1.1333333329999999</v>
      </c>
      <c r="O1230">
        <v>0</v>
      </c>
      <c r="P1230">
        <v>3</v>
      </c>
      <c r="Q1230">
        <v>0</v>
      </c>
      <c r="R1230">
        <v>0</v>
      </c>
      <c r="S1230">
        <v>0</v>
      </c>
      <c r="T1230">
        <v>1</v>
      </c>
      <c r="U1230">
        <v>0</v>
      </c>
      <c r="V1230">
        <v>0</v>
      </c>
      <c r="W1230">
        <v>0</v>
      </c>
      <c r="X1230">
        <v>1.8094663922211622</v>
      </c>
      <c r="Y1230">
        <v>0</v>
      </c>
      <c r="Z1230">
        <v>0</v>
      </c>
      <c r="AA1230">
        <v>0</v>
      </c>
      <c r="AB1230">
        <v>0.27342888195935111</v>
      </c>
      <c r="AC1230">
        <v>0</v>
      </c>
      <c r="AD1230">
        <v>0</v>
      </c>
      <c r="AE1230">
        <v>2.0828952741805136</v>
      </c>
    </row>
    <row r="1231" spans="1:31" x14ac:dyDescent="0.25">
      <c r="A1231">
        <v>2219457</v>
      </c>
      <c r="B1231">
        <v>1</v>
      </c>
      <c r="C1231" t="s">
        <v>80</v>
      </c>
      <c r="D1231" t="s">
        <v>103</v>
      </c>
      <c r="E1231" t="s">
        <v>156</v>
      </c>
      <c r="F1231" t="s">
        <v>3837</v>
      </c>
      <c r="G1231" t="s">
        <v>161</v>
      </c>
      <c r="H1231" t="s">
        <v>135</v>
      </c>
      <c r="I1231" t="s">
        <v>136</v>
      </c>
      <c r="J1231" t="s">
        <v>137</v>
      </c>
      <c r="K1231" t="s">
        <v>138</v>
      </c>
      <c r="L1231" t="s">
        <v>3838</v>
      </c>
      <c r="M1231" t="s">
        <v>3839</v>
      </c>
      <c r="N1231">
        <v>2.5444444439999998</v>
      </c>
      <c r="O1231">
        <v>0</v>
      </c>
      <c r="P1231">
        <v>1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0.40396340947964998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0.40396340947964998</v>
      </c>
    </row>
    <row r="1232" spans="1:31" x14ac:dyDescent="0.25">
      <c r="A1232">
        <v>2215378</v>
      </c>
      <c r="B1232">
        <v>1</v>
      </c>
      <c r="C1232" t="s">
        <v>80</v>
      </c>
      <c r="D1232" t="s">
        <v>97</v>
      </c>
      <c r="E1232" t="s">
        <v>251</v>
      </c>
      <c r="F1232" t="s">
        <v>3840</v>
      </c>
      <c r="G1232" t="s">
        <v>1495</v>
      </c>
      <c r="H1232" t="s">
        <v>144</v>
      </c>
      <c r="I1232" t="s">
        <v>136</v>
      </c>
      <c r="J1232" t="s">
        <v>137</v>
      </c>
      <c r="K1232" t="s">
        <v>138</v>
      </c>
      <c r="L1232" t="s">
        <v>3841</v>
      </c>
      <c r="M1232" t="s">
        <v>3842</v>
      </c>
      <c r="N1232">
        <v>3.1869444439999999</v>
      </c>
      <c r="O1232">
        <v>0</v>
      </c>
      <c r="P1232">
        <v>0</v>
      </c>
      <c r="Q1232">
        <v>0</v>
      </c>
      <c r="R1232">
        <v>0</v>
      </c>
      <c r="S1232">
        <v>10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988.13371541607432</v>
      </c>
      <c r="AB1232">
        <v>0</v>
      </c>
      <c r="AC1232">
        <v>0</v>
      </c>
      <c r="AD1232">
        <v>0</v>
      </c>
      <c r="AE1232">
        <v>988.13371541607432</v>
      </c>
    </row>
    <row r="1233" spans="1:31" x14ac:dyDescent="0.25">
      <c r="A1233">
        <v>2225016</v>
      </c>
      <c r="B1233">
        <v>1</v>
      </c>
      <c r="C1233" t="s">
        <v>81</v>
      </c>
      <c r="D1233" t="s">
        <v>119</v>
      </c>
      <c r="E1233" t="s">
        <v>132</v>
      </c>
      <c r="F1233" t="s">
        <v>3843</v>
      </c>
      <c r="G1233" t="s">
        <v>213</v>
      </c>
      <c r="H1233" t="s">
        <v>135</v>
      </c>
      <c r="I1233" t="s">
        <v>136</v>
      </c>
      <c r="J1233" t="s">
        <v>137</v>
      </c>
      <c r="K1233" t="s">
        <v>138</v>
      </c>
      <c r="L1233" t="s">
        <v>3844</v>
      </c>
      <c r="M1233" t="s">
        <v>3845</v>
      </c>
      <c r="N1233">
        <v>2.1005555550000001</v>
      </c>
      <c r="O1233">
        <v>0</v>
      </c>
      <c r="P1233">
        <v>0</v>
      </c>
      <c r="Q1233">
        <v>0</v>
      </c>
      <c r="R1233">
        <v>4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</row>
    <row r="1234" spans="1:31" x14ac:dyDescent="0.25">
      <c r="A1234">
        <v>2216729</v>
      </c>
      <c r="B1234">
        <v>1</v>
      </c>
      <c r="C1234" t="s">
        <v>81</v>
      </c>
      <c r="D1234" t="s">
        <v>112</v>
      </c>
      <c r="E1234" t="s">
        <v>141</v>
      </c>
      <c r="F1234" t="s">
        <v>3846</v>
      </c>
      <c r="G1234" t="s">
        <v>1628</v>
      </c>
      <c r="H1234" t="s">
        <v>144</v>
      </c>
      <c r="I1234" t="s">
        <v>136</v>
      </c>
      <c r="J1234" t="s">
        <v>137</v>
      </c>
      <c r="K1234" t="s">
        <v>138</v>
      </c>
      <c r="L1234" t="s">
        <v>3847</v>
      </c>
      <c r="M1234" t="s">
        <v>3848</v>
      </c>
      <c r="N1234">
        <v>1.035833333</v>
      </c>
      <c r="O1234">
        <v>0</v>
      </c>
      <c r="P1234">
        <v>810</v>
      </c>
      <c r="Q1234">
        <v>0</v>
      </c>
      <c r="R1234">
        <v>0</v>
      </c>
      <c r="S1234">
        <v>0</v>
      </c>
      <c r="T1234">
        <v>102</v>
      </c>
      <c r="U1234">
        <v>0</v>
      </c>
      <c r="V1234">
        <v>0</v>
      </c>
      <c r="W1234">
        <v>0</v>
      </c>
      <c r="X1234">
        <v>145.61524055905255</v>
      </c>
      <c r="Y1234">
        <v>0</v>
      </c>
      <c r="Z1234">
        <v>0</v>
      </c>
      <c r="AA1234">
        <v>0</v>
      </c>
      <c r="AB1234">
        <v>27.039207900776759</v>
      </c>
      <c r="AC1234">
        <v>0</v>
      </c>
      <c r="AD1234">
        <v>0</v>
      </c>
      <c r="AE1234">
        <v>172.65444845982933</v>
      </c>
    </row>
    <row r="1235" spans="1:31" x14ac:dyDescent="0.25">
      <c r="A1235">
        <v>2216852</v>
      </c>
      <c r="B1235">
        <v>1</v>
      </c>
      <c r="C1235" t="s">
        <v>80</v>
      </c>
      <c r="D1235" t="s">
        <v>105</v>
      </c>
      <c r="E1235" t="s">
        <v>141</v>
      </c>
      <c r="F1235" t="s">
        <v>3849</v>
      </c>
      <c r="G1235" t="s">
        <v>405</v>
      </c>
      <c r="H1235" t="s">
        <v>144</v>
      </c>
      <c r="I1235" t="s">
        <v>136</v>
      </c>
      <c r="J1235" t="s">
        <v>137</v>
      </c>
      <c r="K1235" t="s">
        <v>234</v>
      </c>
      <c r="L1235" t="s">
        <v>3850</v>
      </c>
      <c r="M1235" t="s">
        <v>3851</v>
      </c>
      <c r="N1235">
        <v>8.0006072219999993</v>
      </c>
      <c r="O1235">
        <v>3</v>
      </c>
      <c r="P1235">
        <v>1</v>
      </c>
      <c r="Q1235">
        <v>1</v>
      </c>
      <c r="R1235">
        <v>4</v>
      </c>
      <c r="S1235">
        <v>3</v>
      </c>
      <c r="T1235">
        <v>4</v>
      </c>
      <c r="U1235">
        <v>2</v>
      </c>
      <c r="V1235">
        <v>0</v>
      </c>
      <c r="W1235">
        <v>16.93392623811657</v>
      </c>
      <c r="X1235">
        <v>1.8434663940356166</v>
      </c>
      <c r="Y1235">
        <v>0</v>
      </c>
      <c r="Z1235">
        <v>10.749036571362028</v>
      </c>
      <c r="AA1235">
        <v>366.4131726640195</v>
      </c>
      <c r="AB1235">
        <v>72.963787694589357</v>
      </c>
      <c r="AC1235">
        <v>2376.8550627958866</v>
      </c>
      <c r="AD1235">
        <v>0</v>
      </c>
      <c r="AE1235">
        <v>2845.7584523580099</v>
      </c>
    </row>
    <row r="1236" spans="1:31" x14ac:dyDescent="0.25">
      <c r="A1236">
        <v>2219016</v>
      </c>
      <c r="B1236">
        <v>1</v>
      </c>
      <c r="C1236" t="s">
        <v>80</v>
      </c>
      <c r="D1236" t="s">
        <v>96</v>
      </c>
      <c r="E1236" t="s">
        <v>156</v>
      </c>
      <c r="F1236" t="s">
        <v>3852</v>
      </c>
      <c r="G1236" t="s">
        <v>161</v>
      </c>
      <c r="H1236" t="s">
        <v>135</v>
      </c>
      <c r="I1236" t="s">
        <v>136</v>
      </c>
      <c r="J1236" t="s">
        <v>137</v>
      </c>
      <c r="K1236" t="s">
        <v>138</v>
      </c>
      <c r="L1236" t="s">
        <v>3853</v>
      </c>
      <c r="M1236" t="s">
        <v>3854</v>
      </c>
      <c r="N1236">
        <v>6.0747222220000001</v>
      </c>
      <c r="O1236">
        <v>0</v>
      </c>
      <c r="P1236">
        <v>1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3.0809417812367736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3.0809417812367736</v>
      </c>
    </row>
    <row r="1237" spans="1:31" x14ac:dyDescent="0.25">
      <c r="A1237">
        <v>2228803</v>
      </c>
      <c r="B1237">
        <v>1</v>
      </c>
      <c r="C1237" t="s">
        <v>80</v>
      </c>
      <c r="D1237" t="s">
        <v>106</v>
      </c>
      <c r="E1237" t="s">
        <v>151</v>
      </c>
      <c r="F1237" t="s">
        <v>3855</v>
      </c>
      <c r="G1237" t="s">
        <v>245</v>
      </c>
      <c r="H1237" t="s">
        <v>135</v>
      </c>
      <c r="I1237" t="s">
        <v>136</v>
      </c>
      <c r="J1237" t="s">
        <v>137</v>
      </c>
      <c r="K1237" t="s">
        <v>138</v>
      </c>
      <c r="L1237" t="s">
        <v>3856</v>
      </c>
      <c r="M1237" t="s">
        <v>3857</v>
      </c>
      <c r="N1237">
        <v>3.3538888880000002</v>
      </c>
      <c r="O1237">
        <v>0</v>
      </c>
      <c r="P1237">
        <v>27</v>
      </c>
      <c r="Q1237">
        <v>0</v>
      </c>
      <c r="R1237">
        <v>0</v>
      </c>
      <c r="S1237">
        <v>0</v>
      </c>
      <c r="T1237">
        <v>2</v>
      </c>
      <c r="U1237">
        <v>0</v>
      </c>
      <c r="V1237">
        <v>0</v>
      </c>
      <c r="W1237">
        <v>0</v>
      </c>
      <c r="X1237">
        <v>16.778360347659046</v>
      </c>
      <c r="Y1237">
        <v>0</v>
      </c>
      <c r="Z1237">
        <v>0</v>
      </c>
      <c r="AA1237">
        <v>0</v>
      </c>
      <c r="AB1237">
        <v>2.9007969611289832</v>
      </c>
      <c r="AC1237">
        <v>0</v>
      </c>
      <c r="AD1237">
        <v>0</v>
      </c>
      <c r="AE1237">
        <v>19.679157308788028</v>
      </c>
    </row>
    <row r="1238" spans="1:31" x14ac:dyDescent="0.25">
      <c r="A1238">
        <v>2226098</v>
      </c>
      <c r="B1238">
        <v>1</v>
      </c>
      <c r="C1238" t="s">
        <v>80</v>
      </c>
      <c r="D1238" t="s">
        <v>97</v>
      </c>
      <c r="E1238" t="s">
        <v>225</v>
      </c>
      <c r="F1238" t="s">
        <v>3858</v>
      </c>
      <c r="G1238" t="s">
        <v>600</v>
      </c>
      <c r="H1238" t="s">
        <v>135</v>
      </c>
      <c r="I1238" t="s">
        <v>136</v>
      </c>
      <c r="J1238" t="s">
        <v>137</v>
      </c>
      <c r="K1238" t="s">
        <v>138</v>
      </c>
      <c r="L1238" t="s">
        <v>3859</v>
      </c>
      <c r="M1238" t="s">
        <v>3860</v>
      </c>
      <c r="N1238">
        <v>1.8758333330000001</v>
      </c>
      <c r="O1238">
        <v>0</v>
      </c>
      <c r="P1238">
        <v>72</v>
      </c>
      <c r="Q1238">
        <v>0</v>
      </c>
      <c r="R1238">
        <v>0</v>
      </c>
      <c r="S1238">
        <v>0</v>
      </c>
      <c r="T1238">
        <v>94</v>
      </c>
      <c r="U1238">
        <v>0</v>
      </c>
      <c r="V1238">
        <v>0</v>
      </c>
      <c r="W1238">
        <v>0</v>
      </c>
      <c r="X1238">
        <v>70.017657919590931</v>
      </c>
      <c r="Y1238">
        <v>0</v>
      </c>
      <c r="Z1238">
        <v>0</v>
      </c>
      <c r="AA1238">
        <v>0</v>
      </c>
      <c r="AB1238">
        <v>158.06292269811289</v>
      </c>
      <c r="AC1238">
        <v>0</v>
      </c>
      <c r="AD1238">
        <v>0</v>
      </c>
      <c r="AE1238">
        <v>228.08058061770382</v>
      </c>
    </row>
    <row r="1239" spans="1:31" x14ac:dyDescent="0.25">
      <c r="A1239">
        <v>2217393</v>
      </c>
      <c r="B1239">
        <v>1</v>
      </c>
      <c r="C1239" t="s">
        <v>80</v>
      </c>
      <c r="D1239" t="s">
        <v>88</v>
      </c>
      <c r="E1239" t="s">
        <v>132</v>
      </c>
      <c r="F1239" t="s">
        <v>1350</v>
      </c>
      <c r="G1239" t="s">
        <v>233</v>
      </c>
      <c r="H1239" t="s">
        <v>135</v>
      </c>
      <c r="I1239" t="s">
        <v>136</v>
      </c>
      <c r="J1239" t="s">
        <v>137</v>
      </c>
      <c r="K1239" t="s">
        <v>234</v>
      </c>
      <c r="L1239" t="s">
        <v>3861</v>
      </c>
      <c r="M1239" t="s">
        <v>3862</v>
      </c>
      <c r="N1239">
        <v>8.7372222219999998</v>
      </c>
      <c r="O1239">
        <v>0</v>
      </c>
      <c r="P1239">
        <v>635</v>
      </c>
      <c r="Q1239">
        <v>0</v>
      </c>
      <c r="R1239">
        <v>0</v>
      </c>
      <c r="S1239">
        <v>0</v>
      </c>
      <c r="T1239">
        <v>25</v>
      </c>
      <c r="U1239">
        <v>0</v>
      </c>
      <c r="V1239">
        <v>0</v>
      </c>
      <c r="W1239">
        <v>0</v>
      </c>
      <c r="X1239">
        <v>1538.0980074680749</v>
      </c>
      <c r="Y1239">
        <v>0</v>
      </c>
      <c r="Z1239">
        <v>0</v>
      </c>
      <c r="AA1239">
        <v>0</v>
      </c>
      <c r="AB1239">
        <v>107.01961185267108</v>
      </c>
      <c r="AC1239">
        <v>0</v>
      </c>
      <c r="AD1239">
        <v>0</v>
      </c>
      <c r="AE1239">
        <v>1645.1176193207459</v>
      </c>
    </row>
    <row r="1240" spans="1:31" x14ac:dyDescent="0.25">
      <c r="A1240">
        <v>2227672</v>
      </c>
      <c r="B1240">
        <v>1</v>
      </c>
      <c r="C1240" t="s">
        <v>80</v>
      </c>
      <c r="D1240" t="s">
        <v>103</v>
      </c>
      <c r="E1240" t="s">
        <v>156</v>
      </c>
      <c r="F1240" t="s">
        <v>3863</v>
      </c>
      <c r="G1240" t="s">
        <v>161</v>
      </c>
      <c r="H1240" t="s">
        <v>135</v>
      </c>
      <c r="I1240" t="s">
        <v>136</v>
      </c>
      <c r="J1240" t="s">
        <v>137</v>
      </c>
      <c r="K1240" t="s">
        <v>138</v>
      </c>
      <c r="L1240" t="s">
        <v>3864</v>
      </c>
      <c r="M1240" t="s">
        <v>3865</v>
      </c>
      <c r="N1240">
        <v>1.3266666659999999</v>
      </c>
      <c r="O1240">
        <v>0</v>
      </c>
      <c r="P1240">
        <v>1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0.11048599162455335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0.11048599162455335</v>
      </c>
    </row>
    <row r="1241" spans="1:31" x14ac:dyDescent="0.25">
      <c r="A1241">
        <v>2220098</v>
      </c>
      <c r="B1241">
        <v>1</v>
      </c>
      <c r="C1241" t="s">
        <v>80</v>
      </c>
      <c r="D1241" t="s">
        <v>92</v>
      </c>
      <c r="E1241" t="s">
        <v>151</v>
      </c>
      <c r="F1241" t="s">
        <v>3866</v>
      </c>
      <c r="G1241" t="s">
        <v>213</v>
      </c>
      <c r="H1241" t="s">
        <v>135</v>
      </c>
      <c r="I1241" t="s">
        <v>136</v>
      </c>
      <c r="J1241" t="s">
        <v>137</v>
      </c>
      <c r="K1241" t="s">
        <v>138</v>
      </c>
      <c r="L1241" t="s">
        <v>3867</v>
      </c>
      <c r="M1241" t="s">
        <v>3868</v>
      </c>
      <c r="N1241">
        <v>1.1063888879999999</v>
      </c>
      <c r="O1241">
        <v>0</v>
      </c>
      <c r="P1241">
        <v>13</v>
      </c>
      <c r="Q1241">
        <v>0</v>
      </c>
      <c r="R1241">
        <v>5</v>
      </c>
      <c r="S1241">
        <v>0</v>
      </c>
      <c r="T1241">
        <v>1</v>
      </c>
      <c r="U1241">
        <v>0</v>
      </c>
      <c r="V1241">
        <v>0</v>
      </c>
      <c r="W1241">
        <v>0</v>
      </c>
      <c r="X1241">
        <v>7.8626029778290949</v>
      </c>
      <c r="Y1241">
        <v>0</v>
      </c>
      <c r="Z1241">
        <v>0.85896093318558508</v>
      </c>
      <c r="AA1241">
        <v>0</v>
      </c>
      <c r="AB1241">
        <v>1.2574622531892667</v>
      </c>
      <c r="AC1241">
        <v>0</v>
      </c>
      <c r="AD1241">
        <v>0</v>
      </c>
      <c r="AE1241">
        <v>9.9790261642039475</v>
      </c>
    </row>
    <row r="1242" spans="1:31" x14ac:dyDescent="0.25">
      <c r="A1242">
        <v>2228262</v>
      </c>
      <c r="B1242">
        <v>1</v>
      </c>
      <c r="C1242" t="s">
        <v>80</v>
      </c>
      <c r="D1242" t="s">
        <v>100</v>
      </c>
      <c r="E1242" t="s">
        <v>151</v>
      </c>
      <c r="F1242" t="s">
        <v>3869</v>
      </c>
      <c r="G1242" t="s">
        <v>280</v>
      </c>
      <c r="H1242" t="s">
        <v>135</v>
      </c>
      <c r="I1242" t="s">
        <v>136</v>
      </c>
      <c r="J1242" t="s">
        <v>137</v>
      </c>
      <c r="K1242" t="s">
        <v>138</v>
      </c>
      <c r="L1242" t="s">
        <v>3870</v>
      </c>
      <c r="M1242" t="s">
        <v>3871</v>
      </c>
      <c r="N1242">
        <v>5.3486111110000003</v>
      </c>
      <c r="O1242">
        <v>0</v>
      </c>
      <c r="P1242">
        <v>83</v>
      </c>
      <c r="Q1242">
        <v>0</v>
      </c>
      <c r="R1242">
        <v>1</v>
      </c>
      <c r="S1242">
        <v>0</v>
      </c>
      <c r="T1242">
        <v>9</v>
      </c>
      <c r="U1242">
        <v>0</v>
      </c>
      <c r="V1242">
        <v>0</v>
      </c>
      <c r="W1242">
        <v>0</v>
      </c>
      <c r="X1242">
        <v>99.66444634641266</v>
      </c>
      <c r="Y1242">
        <v>0</v>
      </c>
      <c r="Z1242">
        <v>0</v>
      </c>
      <c r="AA1242">
        <v>0</v>
      </c>
      <c r="AB1242">
        <v>31.511438926410893</v>
      </c>
      <c r="AC1242">
        <v>0</v>
      </c>
      <c r="AD1242">
        <v>0</v>
      </c>
      <c r="AE1242">
        <v>131.17588527282356</v>
      </c>
    </row>
    <row r="1243" spans="1:31" x14ac:dyDescent="0.25">
      <c r="A1243">
        <v>2215647</v>
      </c>
      <c r="B1243">
        <v>1</v>
      </c>
      <c r="C1243" t="s">
        <v>81</v>
      </c>
      <c r="D1243" t="s">
        <v>128</v>
      </c>
      <c r="E1243" t="s">
        <v>198</v>
      </c>
      <c r="F1243" t="s">
        <v>3872</v>
      </c>
      <c r="G1243" t="s">
        <v>143</v>
      </c>
      <c r="H1243" t="s">
        <v>144</v>
      </c>
      <c r="I1243" t="s">
        <v>136</v>
      </c>
      <c r="J1243" t="s">
        <v>137</v>
      </c>
      <c r="K1243" t="s">
        <v>138</v>
      </c>
      <c r="L1243" t="s">
        <v>3873</v>
      </c>
      <c r="M1243" t="s">
        <v>3874</v>
      </c>
      <c r="N1243">
        <v>0.435</v>
      </c>
      <c r="O1243">
        <v>7</v>
      </c>
      <c r="P1243">
        <v>1312</v>
      </c>
      <c r="Q1243">
        <v>23</v>
      </c>
      <c r="R1243">
        <v>18</v>
      </c>
      <c r="S1243">
        <v>23</v>
      </c>
      <c r="T1243">
        <v>118</v>
      </c>
      <c r="U1243">
        <v>1</v>
      </c>
      <c r="V1243">
        <v>0</v>
      </c>
      <c r="W1243">
        <v>1.4883625548814501</v>
      </c>
      <c r="X1243">
        <v>90.892753681814725</v>
      </c>
      <c r="Y1243">
        <v>40.973840701647205</v>
      </c>
      <c r="Z1243">
        <v>2.1757238387819999</v>
      </c>
      <c r="AA1243">
        <v>38.502273817172252</v>
      </c>
      <c r="AB1243">
        <v>23.231378686012974</v>
      </c>
      <c r="AC1243">
        <v>12.969675599045368</v>
      </c>
      <c r="AD1243">
        <v>0</v>
      </c>
      <c r="AE1243">
        <v>210.23400887935597</v>
      </c>
    </row>
    <row r="1244" spans="1:31" x14ac:dyDescent="0.25">
      <c r="A1244">
        <v>2228574</v>
      </c>
      <c r="B1244">
        <v>1</v>
      </c>
      <c r="C1244" t="s">
        <v>81</v>
      </c>
      <c r="D1244" t="s">
        <v>115</v>
      </c>
      <c r="E1244" t="s">
        <v>151</v>
      </c>
      <c r="F1244" t="s">
        <v>3875</v>
      </c>
      <c r="G1244" t="s">
        <v>134</v>
      </c>
      <c r="H1244" t="s">
        <v>135</v>
      </c>
      <c r="I1244" t="s">
        <v>136</v>
      </c>
      <c r="J1244" t="s">
        <v>137</v>
      </c>
      <c r="K1244" t="s">
        <v>138</v>
      </c>
      <c r="L1244" t="s">
        <v>3876</v>
      </c>
      <c r="M1244" t="s">
        <v>3877</v>
      </c>
      <c r="N1244">
        <v>6.0697222220000002</v>
      </c>
      <c r="O1244">
        <v>0</v>
      </c>
      <c r="P1244">
        <v>7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1.81544080242628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1.81544080242628</v>
      </c>
    </row>
    <row r="1245" spans="1:31" x14ac:dyDescent="0.25">
      <c r="A1245">
        <v>2226404</v>
      </c>
      <c r="B1245">
        <v>1</v>
      </c>
      <c r="C1245" t="s">
        <v>80</v>
      </c>
      <c r="D1245" t="s">
        <v>96</v>
      </c>
      <c r="E1245" t="s">
        <v>151</v>
      </c>
      <c r="F1245" t="s">
        <v>3878</v>
      </c>
      <c r="G1245" t="s">
        <v>192</v>
      </c>
      <c r="H1245" t="s">
        <v>135</v>
      </c>
      <c r="I1245" t="s">
        <v>136</v>
      </c>
      <c r="J1245" t="s">
        <v>137</v>
      </c>
      <c r="K1245" t="s">
        <v>138</v>
      </c>
      <c r="L1245" t="s">
        <v>3879</v>
      </c>
      <c r="M1245" t="s">
        <v>3880</v>
      </c>
      <c r="N1245">
        <v>2.2613888879999999</v>
      </c>
      <c r="O1245">
        <v>0</v>
      </c>
      <c r="P1245">
        <v>56</v>
      </c>
      <c r="Q1245">
        <v>0</v>
      </c>
      <c r="R1245">
        <v>1</v>
      </c>
      <c r="S1245">
        <v>0</v>
      </c>
      <c r="T1245">
        <v>5</v>
      </c>
      <c r="U1245">
        <v>0</v>
      </c>
      <c r="V1245">
        <v>0</v>
      </c>
      <c r="W1245">
        <v>0</v>
      </c>
      <c r="X1245">
        <v>131.4947607756493</v>
      </c>
      <c r="Y1245">
        <v>0</v>
      </c>
      <c r="Z1245">
        <v>2.089358555999302</v>
      </c>
      <c r="AA1245">
        <v>0</v>
      </c>
      <c r="AB1245">
        <v>20.961541643752639</v>
      </c>
      <c r="AC1245">
        <v>0</v>
      </c>
      <c r="AD1245">
        <v>0</v>
      </c>
      <c r="AE1245">
        <v>154.54566097540123</v>
      </c>
    </row>
    <row r="1246" spans="1:31" x14ac:dyDescent="0.25">
      <c r="A1246">
        <v>2217001</v>
      </c>
      <c r="B1246">
        <v>1</v>
      </c>
      <c r="C1246" t="s">
        <v>81</v>
      </c>
      <c r="D1246" t="s">
        <v>114</v>
      </c>
      <c r="E1246" t="s">
        <v>156</v>
      </c>
      <c r="F1246" t="s">
        <v>3881</v>
      </c>
      <c r="G1246" t="s">
        <v>161</v>
      </c>
      <c r="H1246" t="s">
        <v>135</v>
      </c>
      <c r="I1246" t="s">
        <v>136</v>
      </c>
      <c r="J1246" t="s">
        <v>137</v>
      </c>
      <c r="K1246" t="s">
        <v>138</v>
      </c>
      <c r="L1246" t="s">
        <v>3882</v>
      </c>
      <c r="M1246" t="s">
        <v>3883</v>
      </c>
      <c r="N1246">
        <v>2.1902777769999999</v>
      </c>
      <c r="O1246">
        <v>0</v>
      </c>
      <c r="P1246">
        <v>1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0.32033941503061669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0.32033941503061669</v>
      </c>
    </row>
    <row r="1247" spans="1:31" x14ac:dyDescent="0.25">
      <c r="A1247">
        <v>2222325</v>
      </c>
      <c r="B1247">
        <v>1</v>
      </c>
      <c r="C1247" t="s">
        <v>80</v>
      </c>
      <c r="D1247" t="s">
        <v>98</v>
      </c>
      <c r="E1247" t="s">
        <v>151</v>
      </c>
      <c r="F1247" t="s">
        <v>3884</v>
      </c>
      <c r="G1247" t="s">
        <v>238</v>
      </c>
      <c r="H1247" t="s">
        <v>135</v>
      </c>
      <c r="I1247" t="s">
        <v>136</v>
      </c>
      <c r="J1247" t="s">
        <v>137</v>
      </c>
      <c r="K1247" t="s">
        <v>138</v>
      </c>
      <c r="L1247" t="s">
        <v>3885</v>
      </c>
      <c r="M1247" t="s">
        <v>3886</v>
      </c>
      <c r="N1247">
        <v>2.1494444439999998</v>
      </c>
      <c r="O1247">
        <v>0</v>
      </c>
      <c r="P1247">
        <v>9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4.2890791954768881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4.2890791954768881</v>
      </c>
    </row>
    <row r="1248" spans="1:31" x14ac:dyDescent="0.25">
      <c r="A1248">
        <v>2225657</v>
      </c>
      <c r="B1248">
        <v>1</v>
      </c>
      <c r="C1248" t="s">
        <v>80</v>
      </c>
      <c r="D1248" t="s">
        <v>96</v>
      </c>
      <c r="E1248" t="s">
        <v>156</v>
      </c>
      <c r="F1248" t="s">
        <v>3887</v>
      </c>
      <c r="G1248" t="s">
        <v>161</v>
      </c>
      <c r="H1248" t="s">
        <v>135</v>
      </c>
      <c r="I1248" t="s">
        <v>136</v>
      </c>
      <c r="J1248" t="s">
        <v>137</v>
      </c>
      <c r="K1248" t="s">
        <v>138</v>
      </c>
      <c r="L1248" t="s">
        <v>3888</v>
      </c>
      <c r="M1248" t="s">
        <v>3889</v>
      </c>
      <c r="N1248">
        <v>1.207222222</v>
      </c>
      <c r="O1248">
        <v>0</v>
      </c>
      <c r="P1248">
        <v>2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2.6549470762984781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2.6549470762984781</v>
      </c>
    </row>
    <row r="1249" spans="1:31" x14ac:dyDescent="0.25">
      <c r="A1249">
        <v>2225265</v>
      </c>
      <c r="B1249">
        <v>1</v>
      </c>
      <c r="C1249" t="s">
        <v>80</v>
      </c>
      <c r="D1249" t="s">
        <v>98</v>
      </c>
      <c r="E1249" t="s">
        <v>147</v>
      </c>
      <c r="F1249" t="s">
        <v>3890</v>
      </c>
      <c r="G1249" t="s">
        <v>233</v>
      </c>
      <c r="H1249" t="s">
        <v>144</v>
      </c>
      <c r="I1249" t="s">
        <v>136</v>
      </c>
      <c r="J1249" t="s">
        <v>137</v>
      </c>
      <c r="K1249" t="s">
        <v>234</v>
      </c>
      <c r="L1249" t="s">
        <v>3891</v>
      </c>
      <c r="M1249" t="s">
        <v>3892</v>
      </c>
      <c r="N1249">
        <v>0.70611111100000001</v>
      </c>
      <c r="O1249">
        <v>0</v>
      </c>
      <c r="P1249">
        <v>1809</v>
      </c>
      <c r="Q1249">
        <v>0</v>
      </c>
      <c r="R1249">
        <v>1</v>
      </c>
      <c r="S1249">
        <v>0</v>
      </c>
      <c r="T1249">
        <v>217</v>
      </c>
      <c r="U1249">
        <v>0</v>
      </c>
      <c r="V1249">
        <v>0</v>
      </c>
      <c r="W1249">
        <v>0</v>
      </c>
      <c r="X1249">
        <v>292.39770824947658</v>
      </c>
      <c r="Y1249">
        <v>0</v>
      </c>
      <c r="Z1249">
        <v>0.87361638599006508</v>
      </c>
      <c r="AA1249">
        <v>0</v>
      </c>
      <c r="AB1249">
        <v>114.40764932579364</v>
      </c>
      <c r="AC1249">
        <v>0</v>
      </c>
      <c r="AD1249">
        <v>0</v>
      </c>
      <c r="AE1249">
        <v>407.67897396126034</v>
      </c>
    </row>
    <row r="1250" spans="1:31" x14ac:dyDescent="0.25">
      <c r="A1250">
        <v>2223642</v>
      </c>
      <c r="B1250">
        <v>1</v>
      </c>
      <c r="C1250" t="s">
        <v>80</v>
      </c>
      <c r="D1250" t="s">
        <v>97</v>
      </c>
      <c r="E1250" t="s">
        <v>156</v>
      </c>
      <c r="F1250" t="s">
        <v>3893</v>
      </c>
      <c r="G1250" t="s">
        <v>161</v>
      </c>
      <c r="H1250" t="s">
        <v>135</v>
      </c>
      <c r="I1250" t="s">
        <v>136</v>
      </c>
      <c r="J1250" t="s">
        <v>137</v>
      </c>
      <c r="K1250" t="s">
        <v>138</v>
      </c>
      <c r="L1250" t="s">
        <v>3894</v>
      </c>
      <c r="M1250" t="s">
        <v>3895</v>
      </c>
      <c r="N1250">
        <v>4.5613888879999998</v>
      </c>
      <c r="O1250">
        <v>0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</row>
    <row r="1251" spans="1:31" x14ac:dyDescent="0.25">
      <c r="A1251">
        <v>2220310</v>
      </c>
      <c r="B1251">
        <v>1</v>
      </c>
      <c r="C1251" t="s">
        <v>80</v>
      </c>
      <c r="D1251" t="s">
        <v>88</v>
      </c>
      <c r="E1251" t="s">
        <v>141</v>
      </c>
      <c r="F1251" t="s">
        <v>3896</v>
      </c>
      <c r="G1251" t="s">
        <v>143</v>
      </c>
      <c r="H1251" t="s">
        <v>144</v>
      </c>
      <c r="I1251" t="s">
        <v>136</v>
      </c>
      <c r="J1251" t="s">
        <v>137</v>
      </c>
      <c r="K1251" t="s">
        <v>138</v>
      </c>
      <c r="L1251" t="s">
        <v>3897</v>
      </c>
      <c r="M1251" t="s">
        <v>1342</v>
      </c>
      <c r="N1251">
        <v>0.70666666600000005</v>
      </c>
      <c r="O1251">
        <v>0</v>
      </c>
      <c r="P1251">
        <v>87</v>
      </c>
      <c r="Q1251">
        <v>0</v>
      </c>
      <c r="R1251">
        <v>0</v>
      </c>
      <c r="S1251">
        <v>0</v>
      </c>
      <c r="T1251">
        <v>2</v>
      </c>
      <c r="U1251">
        <v>0</v>
      </c>
      <c r="V1251">
        <v>0</v>
      </c>
      <c r="W1251">
        <v>0</v>
      </c>
      <c r="X1251">
        <v>58.023166231782106</v>
      </c>
      <c r="Y1251">
        <v>0</v>
      </c>
      <c r="Z1251">
        <v>0</v>
      </c>
      <c r="AA1251">
        <v>0</v>
      </c>
      <c r="AB1251">
        <v>1.7320113235215999</v>
      </c>
      <c r="AC1251">
        <v>0</v>
      </c>
      <c r="AD1251">
        <v>0</v>
      </c>
      <c r="AE1251">
        <v>59.755177555303703</v>
      </c>
    </row>
    <row r="1252" spans="1:31" x14ac:dyDescent="0.25">
      <c r="A1252">
        <v>2223158</v>
      </c>
      <c r="B1252">
        <v>1</v>
      </c>
      <c r="C1252" t="s">
        <v>80</v>
      </c>
      <c r="D1252" t="s">
        <v>103</v>
      </c>
      <c r="E1252" t="s">
        <v>198</v>
      </c>
      <c r="F1252" t="s">
        <v>3898</v>
      </c>
      <c r="G1252" t="s">
        <v>143</v>
      </c>
      <c r="H1252" t="s">
        <v>144</v>
      </c>
      <c r="I1252" t="s">
        <v>136</v>
      </c>
      <c r="J1252" t="s">
        <v>137</v>
      </c>
      <c r="K1252" t="s">
        <v>138</v>
      </c>
      <c r="L1252" t="s">
        <v>3899</v>
      </c>
      <c r="M1252" t="s">
        <v>3900</v>
      </c>
      <c r="N1252">
        <v>0.36499999999999999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5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152.75913141708932</v>
      </c>
      <c r="AD1252">
        <v>0</v>
      </c>
      <c r="AE1252">
        <v>152.75913141708932</v>
      </c>
    </row>
    <row r="1253" spans="1:31" x14ac:dyDescent="0.25">
      <c r="A1253">
        <v>2225322</v>
      </c>
      <c r="B1253">
        <v>1</v>
      </c>
      <c r="C1253" t="s">
        <v>80</v>
      </c>
      <c r="D1253" t="s">
        <v>87</v>
      </c>
      <c r="E1253" t="s">
        <v>225</v>
      </c>
      <c r="F1253" t="s">
        <v>3901</v>
      </c>
      <c r="G1253" t="s">
        <v>600</v>
      </c>
      <c r="H1253" t="s">
        <v>135</v>
      </c>
      <c r="I1253" t="s">
        <v>136</v>
      </c>
      <c r="J1253" t="s">
        <v>137</v>
      </c>
      <c r="K1253" t="s">
        <v>138</v>
      </c>
      <c r="L1253" t="s">
        <v>3902</v>
      </c>
      <c r="M1253" t="s">
        <v>3903</v>
      </c>
      <c r="N1253">
        <v>5.26</v>
      </c>
      <c r="O1253">
        <v>0</v>
      </c>
      <c r="P1253">
        <v>63</v>
      </c>
      <c r="Q1253">
        <v>0</v>
      </c>
      <c r="R1253">
        <v>0</v>
      </c>
      <c r="S1253">
        <v>0</v>
      </c>
      <c r="T1253">
        <v>35</v>
      </c>
      <c r="U1253">
        <v>0</v>
      </c>
      <c r="V1253">
        <v>0</v>
      </c>
      <c r="W1253">
        <v>0</v>
      </c>
      <c r="X1253">
        <v>87.028296460197907</v>
      </c>
      <c r="Y1253">
        <v>0</v>
      </c>
      <c r="Z1253">
        <v>0</v>
      </c>
      <c r="AA1253">
        <v>0</v>
      </c>
      <c r="AB1253">
        <v>216.83073093296767</v>
      </c>
      <c r="AC1253">
        <v>0</v>
      </c>
      <c r="AD1253">
        <v>0</v>
      </c>
      <c r="AE1253">
        <v>303.85902739316555</v>
      </c>
    </row>
    <row r="1254" spans="1:31" x14ac:dyDescent="0.25">
      <c r="A1254">
        <v>2218687</v>
      </c>
      <c r="B1254">
        <v>1</v>
      </c>
      <c r="C1254" t="s">
        <v>81</v>
      </c>
      <c r="D1254" t="s">
        <v>112</v>
      </c>
      <c r="E1254" t="s">
        <v>198</v>
      </c>
      <c r="F1254" t="s">
        <v>3904</v>
      </c>
      <c r="G1254" t="s">
        <v>143</v>
      </c>
      <c r="H1254" t="s">
        <v>144</v>
      </c>
      <c r="I1254" t="s">
        <v>136</v>
      </c>
      <c r="J1254" t="s">
        <v>137</v>
      </c>
      <c r="K1254" t="s">
        <v>138</v>
      </c>
      <c r="L1254" t="s">
        <v>3905</v>
      </c>
      <c r="M1254" t="s">
        <v>3906</v>
      </c>
      <c r="N1254">
        <v>3.0238888880000001</v>
      </c>
      <c r="O1254">
        <v>0</v>
      </c>
      <c r="P1254">
        <v>467</v>
      </c>
      <c r="Q1254">
        <v>0</v>
      </c>
      <c r="R1254">
        <v>61</v>
      </c>
      <c r="S1254">
        <v>0</v>
      </c>
      <c r="T1254">
        <v>63</v>
      </c>
      <c r="U1254">
        <v>1</v>
      </c>
      <c r="V1254">
        <v>1</v>
      </c>
      <c r="W1254">
        <v>0</v>
      </c>
      <c r="X1254">
        <v>254.43308428528263</v>
      </c>
      <c r="Y1254">
        <v>0</v>
      </c>
      <c r="Z1254">
        <v>24.661909488555548</v>
      </c>
      <c r="AA1254">
        <v>0</v>
      </c>
      <c r="AB1254">
        <v>102.02708423567763</v>
      </c>
      <c r="AC1254">
        <v>110.31103982469315</v>
      </c>
      <c r="AD1254">
        <v>76.065966373002311</v>
      </c>
      <c r="AE1254">
        <v>567.49908420721124</v>
      </c>
    </row>
    <row r="1255" spans="1:31" x14ac:dyDescent="0.25">
      <c r="A1255">
        <v>2220851</v>
      </c>
      <c r="B1255">
        <v>1</v>
      </c>
      <c r="C1255" t="s">
        <v>81</v>
      </c>
      <c r="D1255" t="s">
        <v>117</v>
      </c>
      <c r="E1255" t="s">
        <v>147</v>
      </c>
      <c r="F1255" t="s">
        <v>3907</v>
      </c>
      <c r="G1255" t="s">
        <v>233</v>
      </c>
      <c r="H1255" t="s">
        <v>144</v>
      </c>
      <c r="I1255" t="s">
        <v>136</v>
      </c>
      <c r="J1255" t="s">
        <v>137</v>
      </c>
      <c r="K1255" t="s">
        <v>234</v>
      </c>
      <c r="L1255" t="s">
        <v>3908</v>
      </c>
      <c r="M1255" t="s">
        <v>3909</v>
      </c>
      <c r="N1255">
        <v>2.0108333329999999</v>
      </c>
      <c r="O1255">
        <v>0</v>
      </c>
      <c r="P1255">
        <v>1025</v>
      </c>
      <c r="Q1255">
        <v>20</v>
      </c>
      <c r="R1255">
        <v>31</v>
      </c>
      <c r="S1255">
        <v>17</v>
      </c>
      <c r="T1255">
        <v>51</v>
      </c>
      <c r="U1255">
        <v>2</v>
      </c>
      <c r="V1255">
        <v>0</v>
      </c>
      <c r="W1255">
        <v>0</v>
      </c>
      <c r="X1255">
        <v>157.53809706931347</v>
      </c>
      <c r="Y1255">
        <v>87.537031591354619</v>
      </c>
      <c r="Z1255">
        <v>9.3164678058155221</v>
      </c>
      <c r="AA1255">
        <v>92.08693631934176</v>
      </c>
      <c r="AB1255">
        <v>38.865599682878596</v>
      </c>
      <c r="AC1255">
        <v>152.82137449799998</v>
      </c>
      <c r="AD1255">
        <v>0</v>
      </c>
      <c r="AE1255">
        <v>538.16550696670402</v>
      </c>
    </row>
    <row r="1256" spans="1:31" x14ac:dyDescent="0.25">
      <c r="A1256">
        <v>2223015</v>
      </c>
      <c r="B1256">
        <v>1</v>
      </c>
      <c r="C1256" t="s">
        <v>80</v>
      </c>
      <c r="D1256" t="s">
        <v>96</v>
      </c>
      <c r="E1256" t="s">
        <v>251</v>
      </c>
      <c r="F1256" t="s">
        <v>1227</v>
      </c>
      <c r="G1256" t="s">
        <v>405</v>
      </c>
      <c r="H1256" t="s">
        <v>144</v>
      </c>
      <c r="I1256" t="s">
        <v>136</v>
      </c>
      <c r="J1256" t="s">
        <v>137</v>
      </c>
      <c r="K1256" t="s">
        <v>234</v>
      </c>
      <c r="L1256" t="s">
        <v>3910</v>
      </c>
      <c r="M1256" t="s">
        <v>3911</v>
      </c>
      <c r="N1256">
        <v>8.4283333329999994</v>
      </c>
      <c r="O1256">
        <v>1</v>
      </c>
      <c r="P1256">
        <v>277</v>
      </c>
      <c r="Q1256">
        <v>13</v>
      </c>
      <c r="R1256">
        <v>26</v>
      </c>
      <c r="S1256">
        <v>22</v>
      </c>
      <c r="T1256">
        <v>43</v>
      </c>
      <c r="U1256">
        <v>5</v>
      </c>
      <c r="V1256">
        <v>0</v>
      </c>
      <c r="W1256">
        <v>0</v>
      </c>
      <c r="X1256">
        <v>993.55869796975367</v>
      </c>
      <c r="Y1256">
        <v>97.958595887122115</v>
      </c>
      <c r="Z1256">
        <v>124.293264614968</v>
      </c>
      <c r="AA1256">
        <v>781.22906588916794</v>
      </c>
      <c r="AB1256">
        <v>331.78068759772395</v>
      </c>
      <c r="AC1256">
        <v>1983.5396438145626</v>
      </c>
      <c r="AD1256">
        <v>0</v>
      </c>
      <c r="AE1256">
        <v>4312.3599557732978</v>
      </c>
    </row>
    <row r="1257" spans="1:31" x14ac:dyDescent="0.25">
      <c r="A1257">
        <v>2212730</v>
      </c>
      <c r="B1257">
        <v>1</v>
      </c>
      <c r="C1257" t="s">
        <v>80</v>
      </c>
      <c r="D1257" t="s">
        <v>103</v>
      </c>
      <c r="E1257" t="s">
        <v>132</v>
      </c>
      <c r="F1257" t="s">
        <v>3912</v>
      </c>
      <c r="G1257" t="s">
        <v>176</v>
      </c>
      <c r="H1257" t="s">
        <v>135</v>
      </c>
      <c r="I1257" t="s">
        <v>136</v>
      </c>
      <c r="J1257" t="s">
        <v>137</v>
      </c>
      <c r="K1257" t="s">
        <v>138</v>
      </c>
      <c r="L1257" t="s">
        <v>3913</v>
      </c>
      <c r="M1257" t="s">
        <v>3914</v>
      </c>
      <c r="N1257">
        <v>0.77805555500000001</v>
      </c>
      <c r="O1257">
        <v>0</v>
      </c>
      <c r="P1257">
        <v>52</v>
      </c>
      <c r="Q1257">
        <v>0</v>
      </c>
      <c r="R1257">
        <v>14</v>
      </c>
      <c r="S1257">
        <v>0</v>
      </c>
      <c r="T1257">
        <v>31</v>
      </c>
      <c r="U1257">
        <v>0</v>
      </c>
      <c r="V1257">
        <v>0</v>
      </c>
      <c r="W1257">
        <v>0</v>
      </c>
      <c r="X1257">
        <v>8.9134365706362804</v>
      </c>
      <c r="Y1257">
        <v>0</v>
      </c>
      <c r="Z1257">
        <v>2.7334829761338759</v>
      </c>
      <c r="AA1257">
        <v>0</v>
      </c>
      <c r="AB1257">
        <v>42.314110312430302</v>
      </c>
      <c r="AC1257">
        <v>0</v>
      </c>
      <c r="AD1257">
        <v>0</v>
      </c>
      <c r="AE1257">
        <v>53.961029859200458</v>
      </c>
    </row>
    <row r="1258" spans="1:31" x14ac:dyDescent="0.25">
      <c r="A1258">
        <v>2219228</v>
      </c>
      <c r="B1258">
        <v>1</v>
      </c>
      <c r="C1258" t="s">
        <v>80</v>
      </c>
      <c r="D1258" t="s">
        <v>83</v>
      </c>
      <c r="E1258" t="s">
        <v>156</v>
      </c>
      <c r="F1258" t="s">
        <v>3915</v>
      </c>
      <c r="G1258" t="s">
        <v>165</v>
      </c>
      <c r="H1258" t="s">
        <v>135</v>
      </c>
      <c r="I1258" t="s">
        <v>136</v>
      </c>
      <c r="J1258" t="s">
        <v>137</v>
      </c>
      <c r="K1258" t="s">
        <v>138</v>
      </c>
      <c r="L1258" t="s">
        <v>3916</v>
      </c>
      <c r="M1258" t="s">
        <v>3917</v>
      </c>
      <c r="N1258">
        <v>1.362777777</v>
      </c>
      <c r="O1258">
        <v>0</v>
      </c>
      <c r="P1258">
        <v>7</v>
      </c>
      <c r="Q1258">
        <v>0</v>
      </c>
      <c r="R1258">
        <v>0</v>
      </c>
      <c r="S1258">
        <v>0</v>
      </c>
      <c r="T1258">
        <v>2</v>
      </c>
      <c r="U1258">
        <v>0</v>
      </c>
      <c r="V1258">
        <v>0</v>
      </c>
      <c r="W1258">
        <v>0</v>
      </c>
      <c r="X1258">
        <v>1.5151031942098907</v>
      </c>
      <c r="Y1258">
        <v>0</v>
      </c>
      <c r="Z1258">
        <v>0</v>
      </c>
      <c r="AA1258">
        <v>0</v>
      </c>
      <c r="AB1258">
        <v>1.2909557096717397</v>
      </c>
      <c r="AC1258">
        <v>0</v>
      </c>
      <c r="AD1258">
        <v>0</v>
      </c>
      <c r="AE1258">
        <v>2.8060589038816302</v>
      </c>
    </row>
    <row r="1259" spans="1:31" x14ac:dyDescent="0.25">
      <c r="A1259">
        <v>2222866</v>
      </c>
      <c r="B1259">
        <v>1</v>
      </c>
      <c r="C1259" t="s">
        <v>80</v>
      </c>
      <c r="D1259" t="s">
        <v>82</v>
      </c>
      <c r="E1259" t="s">
        <v>141</v>
      </c>
      <c r="F1259" t="s">
        <v>3918</v>
      </c>
      <c r="G1259" t="s">
        <v>831</v>
      </c>
      <c r="H1259" t="s">
        <v>144</v>
      </c>
      <c r="I1259" t="s">
        <v>136</v>
      </c>
      <c r="J1259" t="s">
        <v>137</v>
      </c>
      <c r="K1259" t="s">
        <v>138</v>
      </c>
      <c r="L1259" t="s">
        <v>3919</v>
      </c>
      <c r="M1259" t="s">
        <v>3920</v>
      </c>
      <c r="N1259">
        <v>4.6016666659999999</v>
      </c>
      <c r="O1259">
        <v>0</v>
      </c>
      <c r="P1259">
        <v>950</v>
      </c>
      <c r="Q1259">
        <v>0</v>
      </c>
      <c r="R1259">
        <v>0</v>
      </c>
      <c r="S1259">
        <v>0</v>
      </c>
      <c r="T1259">
        <v>72</v>
      </c>
      <c r="U1259">
        <v>0</v>
      </c>
      <c r="V1259">
        <v>0</v>
      </c>
      <c r="W1259">
        <v>0</v>
      </c>
      <c r="X1259">
        <v>1963.0253744905174</v>
      </c>
      <c r="Y1259">
        <v>0</v>
      </c>
      <c r="Z1259">
        <v>0</v>
      </c>
      <c r="AA1259">
        <v>0</v>
      </c>
      <c r="AB1259">
        <v>182.95219747111346</v>
      </c>
      <c r="AC1259">
        <v>0</v>
      </c>
      <c r="AD1259">
        <v>0</v>
      </c>
      <c r="AE1259">
        <v>2145.9775719616309</v>
      </c>
    </row>
    <row r="1260" spans="1:31" x14ac:dyDescent="0.25">
      <c r="A1260">
        <v>2223699</v>
      </c>
      <c r="B1260">
        <v>1</v>
      </c>
      <c r="C1260" t="s">
        <v>80</v>
      </c>
      <c r="D1260" t="s">
        <v>93</v>
      </c>
      <c r="E1260" t="s">
        <v>151</v>
      </c>
      <c r="F1260" t="s">
        <v>1436</v>
      </c>
      <c r="G1260" t="s">
        <v>213</v>
      </c>
      <c r="H1260" t="s">
        <v>135</v>
      </c>
      <c r="I1260" t="s">
        <v>136</v>
      </c>
      <c r="J1260" t="s">
        <v>137</v>
      </c>
      <c r="K1260" t="s">
        <v>138</v>
      </c>
      <c r="L1260" t="s">
        <v>3921</v>
      </c>
      <c r="M1260" t="s">
        <v>3922</v>
      </c>
      <c r="N1260">
        <v>3.188055555</v>
      </c>
      <c r="O1260">
        <v>0</v>
      </c>
      <c r="P1260">
        <v>5</v>
      </c>
      <c r="Q1260">
        <v>0</v>
      </c>
      <c r="R1260">
        <v>4</v>
      </c>
      <c r="S1260">
        <v>0</v>
      </c>
      <c r="T1260">
        <v>2</v>
      </c>
      <c r="U1260">
        <v>0</v>
      </c>
      <c r="V1260">
        <v>0</v>
      </c>
      <c r="W1260">
        <v>0</v>
      </c>
      <c r="X1260">
        <v>16.239624967094851</v>
      </c>
      <c r="Y1260">
        <v>0</v>
      </c>
      <c r="Z1260">
        <v>24.194927350114643</v>
      </c>
      <c r="AA1260">
        <v>0</v>
      </c>
      <c r="AB1260">
        <v>13.035350127586121</v>
      </c>
      <c r="AC1260">
        <v>0</v>
      </c>
      <c r="AD1260">
        <v>0</v>
      </c>
      <c r="AE1260">
        <v>53.469902444795615</v>
      </c>
    </row>
    <row r="1261" spans="1:31" x14ac:dyDescent="0.25">
      <c r="A1261">
        <v>2213961</v>
      </c>
      <c r="B1261">
        <v>1</v>
      </c>
      <c r="C1261" t="s">
        <v>80</v>
      </c>
      <c r="D1261" t="s">
        <v>82</v>
      </c>
      <c r="E1261" t="s">
        <v>156</v>
      </c>
      <c r="F1261" t="s">
        <v>3923</v>
      </c>
      <c r="G1261" t="s">
        <v>165</v>
      </c>
      <c r="H1261" t="s">
        <v>135</v>
      </c>
      <c r="I1261" t="s">
        <v>136</v>
      </c>
      <c r="J1261" t="s">
        <v>137</v>
      </c>
      <c r="K1261" t="s">
        <v>138</v>
      </c>
      <c r="L1261" t="s">
        <v>3924</v>
      </c>
      <c r="M1261" t="s">
        <v>3925</v>
      </c>
      <c r="N1261">
        <v>4.4905555550000003</v>
      </c>
      <c r="O1261">
        <v>0</v>
      </c>
      <c r="P1261">
        <v>7</v>
      </c>
      <c r="Q1261">
        <v>0</v>
      </c>
      <c r="R1261">
        <v>0</v>
      </c>
      <c r="S1261">
        <v>0</v>
      </c>
      <c r="T1261">
        <v>2</v>
      </c>
      <c r="U1261">
        <v>0</v>
      </c>
      <c r="V1261">
        <v>0</v>
      </c>
      <c r="W1261">
        <v>0</v>
      </c>
      <c r="X1261">
        <v>11.230334646117546</v>
      </c>
      <c r="Y1261">
        <v>0</v>
      </c>
      <c r="Z1261">
        <v>0</v>
      </c>
      <c r="AA1261">
        <v>0</v>
      </c>
      <c r="AB1261">
        <v>0.3849234038708334</v>
      </c>
      <c r="AC1261">
        <v>0</v>
      </c>
      <c r="AD1261">
        <v>0</v>
      </c>
      <c r="AE1261">
        <v>11.61525804998838</v>
      </c>
    </row>
    <row r="1262" spans="1:31" x14ac:dyDescent="0.25">
      <c r="A1262">
        <v>2226945</v>
      </c>
      <c r="B1262">
        <v>1</v>
      </c>
      <c r="C1262" t="s">
        <v>80</v>
      </c>
      <c r="D1262" t="s">
        <v>107</v>
      </c>
      <c r="E1262" t="s">
        <v>156</v>
      </c>
      <c r="F1262" t="s">
        <v>3926</v>
      </c>
      <c r="G1262" t="s">
        <v>172</v>
      </c>
      <c r="H1262" t="s">
        <v>135</v>
      </c>
      <c r="I1262" t="s">
        <v>136</v>
      </c>
      <c r="J1262" t="s">
        <v>137</v>
      </c>
      <c r="K1262" t="s">
        <v>138</v>
      </c>
      <c r="L1262" t="s">
        <v>3927</v>
      </c>
      <c r="M1262" t="s">
        <v>3928</v>
      </c>
      <c r="N1262">
        <v>3.179444444</v>
      </c>
      <c r="O1262">
        <v>0</v>
      </c>
      <c r="P1262">
        <v>1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0.39613817812950336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0.39613817812950336</v>
      </c>
    </row>
    <row r="1263" spans="1:31" x14ac:dyDescent="0.25">
      <c r="A1263">
        <v>2224781</v>
      </c>
      <c r="B1263">
        <v>1</v>
      </c>
      <c r="C1263" t="s">
        <v>80</v>
      </c>
      <c r="D1263" t="s">
        <v>90</v>
      </c>
      <c r="E1263" t="s">
        <v>151</v>
      </c>
      <c r="F1263" t="s">
        <v>3929</v>
      </c>
      <c r="G1263" t="s">
        <v>3930</v>
      </c>
      <c r="H1263" t="s">
        <v>135</v>
      </c>
      <c r="I1263" t="s">
        <v>136</v>
      </c>
      <c r="J1263" t="s">
        <v>137</v>
      </c>
      <c r="K1263" t="s">
        <v>138</v>
      </c>
      <c r="L1263" t="s">
        <v>3931</v>
      </c>
      <c r="M1263" t="s">
        <v>3932</v>
      </c>
      <c r="N1263">
        <v>4.5502777769999998</v>
      </c>
      <c r="O1263">
        <v>0</v>
      </c>
      <c r="P1263">
        <v>79</v>
      </c>
      <c r="Q1263">
        <v>0</v>
      </c>
      <c r="R1263">
        <v>0</v>
      </c>
      <c r="S1263">
        <v>0</v>
      </c>
      <c r="T1263">
        <v>5</v>
      </c>
      <c r="U1263">
        <v>0</v>
      </c>
      <c r="V1263">
        <v>0</v>
      </c>
      <c r="W1263">
        <v>0</v>
      </c>
      <c r="X1263">
        <v>79.988900533553391</v>
      </c>
      <c r="Y1263">
        <v>0</v>
      </c>
      <c r="Z1263">
        <v>0</v>
      </c>
      <c r="AA1263">
        <v>0</v>
      </c>
      <c r="AB1263">
        <v>4.0180101898877467</v>
      </c>
      <c r="AC1263">
        <v>0</v>
      </c>
      <c r="AD1263">
        <v>0</v>
      </c>
      <c r="AE1263">
        <v>84.006910723441138</v>
      </c>
    </row>
    <row r="1264" spans="1:31" x14ac:dyDescent="0.25">
      <c r="A1264">
        <v>2222617</v>
      </c>
      <c r="B1264">
        <v>1</v>
      </c>
      <c r="C1264" t="s">
        <v>81</v>
      </c>
      <c r="D1264" t="s">
        <v>120</v>
      </c>
      <c r="E1264" t="s">
        <v>147</v>
      </c>
      <c r="F1264" t="s">
        <v>3933</v>
      </c>
      <c r="G1264" t="s">
        <v>143</v>
      </c>
      <c r="H1264" t="s">
        <v>144</v>
      </c>
      <c r="I1264" t="s">
        <v>136</v>
      </c>
      <c r="J1264" t="s">
        <v>137</v>
      </c>
      <c r="K1264" t="s">
        <v>138</v>
      </c>
      <c r="L1264" t="s">
        <v>3934</v>
      </c>
      <c r="M1264" t="s">
        <v>3935</v>
      </c>
      <c r="N1264">
        <v>0.51277777700000005</v>
      </c>
      <c r="O1264">
        <v>0</v>
      </c>
      <c r="P1264">
        <v>3340</v>
      </c>
      <c r="Q1264">
        <v>206</v>
      </c>
      <c r="R1264">
        <v>165</v>
      </c>
      <c r="S1264">
        <v>47</v>
      </c>
      <c r="T1264">
        <v>333</v>
      </c>
      <c r="U1264">
        <v>5</v>
      </c>
      <c r="V1264">
        <v>1</v>
      </c>
      <c r="W1264">
        <v>0</v>
      </c>
      <c r="X1264">
        <v>398.90419766026628</v>
      </c>
      <c r="Y1264">
        <v>50.946536200616379</v>
      </c>
      <c r="Z1264">
        <v>32.26747414702016</v>
      </c>
      <c r="AA1264">
        <v>112.82922032043328</v>
      </c>
      <c r="AB1264">
        <v>94.759920160181338</v>
      </c>
      <c r="AC1264">
        <v>33.446872499688027</v>
      </c>
      <c r="AD1264">
        <v>79.640665291780977</v>
      </c>
      <c r="AE1264">
        <v>802.79488627998649</v>
      </c>
    </row>
    <row r="1265" spans="1:31" x14ac:dyDescent="0.25">
      <c r="A1265">
        <v>2212879</v>
      </c>
      <c r="B1265">
        <v>1</v>
      </c>
      <c r="C1265" t="s">
        <v>81</v>
      </c>
      <c r="D1265" t="s">
        <v>128</v>
      </c>
      <c r="E1265" t="s">
        <v>156</v>
      </c>
      <c r="F1265" t="s">
        <v>3936</v>
      </c>
      <c r="G1265" t="s">
        <v>161</v>
      </c>
      <c r="H1265" t="s">
        <v>135</v>
      </c>
      <c r="I1265" t="s">
        <v>136</v>
      </c>
      <c r="J1265" t="s">
        <v>137</v>
      </c>
      <c r="K1265" t="s">
        <v>138</v>
      </c>
      <c r="L1265" t="s">
        <v>3937</v>
      </c>
      <c r="M1265" t="s">
        <v>3938</v>
      </c>
      <c r="N1265">
        <v>1.4358333329999999</v>
      </c>
      <c r="O1265">
        <v>0</v>
      </c>
      <c r="P1265">
        <v>1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0.34629437553119113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0.34629437553119113</v>
      </c>
    </row>
    <row r="1266" spans="1:31" x14ac:dyDescent="0.25">
      <c r="A1266">
        <v>2224930</v>
      </c>
      <c r="B1266">
        <v>1</v>
      </c>
      <c r="C1266" t="s">
        <v>80</v>
      </c>
      <c r="D1266" t="s">
        <v>100</v>
      </c>
      <c r="E1266" t="s">
        <v>151</v>
      </c>
      <c r="F1266" t="s">
        <v>3939</v>
      </c>
      <c r="G1266" t="s">
        <v>153</v>
      </c>
      <c r="H1266" t="s">
        <v>135</v>
      </c>
      <c r="I1266" t="s">
        <v>136</v>
      </c>
      <c r="J1266" t="s">
        <v>137</v>
      </c>
      <c r="K1266" t="s">
        <v>138</v>
      </c>
      <c r="L1266" t="s">
        <v>3940</v>
      </c>
      <c r="M1266" t="s">
        <v>3941</v>
      </c>
      <c r="N1266">
        <v>3.736388888</v>
      </c>
      <c r="O1266">
        <v>0</v>
      </c>
      <c r="P1266">
        <v>8</v>
      </c>
      <c r="Q1266">
        <v>0</v>
      </c>
      <c r="R1266">
        <v>1</v>
      </c>
      <c r="S1266">
        <v>0</v>
      </c>
      <c r="T1266">
        <v>12</v>
      </c>
      <c r="U1266">
        <v>0</v>
      </c>
      <c r="V1266">
        <v>0</v>
      </c>
      <c r="W1266">
        <v>0</v>
      </c>
      <c r="X1266">
        <v>7.797705589641593</v>
      </c>
      <c r="Y1266">
        <v>0</v>
      </c>
      <c r="Z1266">
        <v>0.56995755191699338</v>
      </c>
      <c r="AA1266">
        <v>0</v>
      </c>
      <c r="AB1266">
        <v>45.672462071603015</v>
      </c>
      <c r="AC1266">
        <v>0</v>
      </c>
      <c r="AD1266">
        <v>0</v>
      </c>
      <c r="AE1266">
        <v>54.040125213161602</v>
      </c>
    </row>
    <row r="1267" spans="1:31" x14ac:dyDescent="0.25">
      <c r="A1267">
        <v>2221143</v>
      </c>
      <c r="B1267">
        <v>1</v>
      </c>
      <c r="C1267" t="s">
        <v>81</v>
      </c>
      <c r="D1267" t="s">
        <v>128</v>
      </c>
      <c r="E1267" t="s">
        <v>151</v>
      </c>
      <c r="F1267" t="s">
        <v>3942</v>
      </c>
      <c r="G1267" t="s">
        <v>213</v>
      </c>
      <c r="H1267" t="s">
        <v>135</v>
      </c>
      <c r="I1267" t="s">
        <v>136</v>
      </c>
      <c r="J1267" t="s">
        <v>137</v>
      </c>
      <c r="K1267" t="s">
        <v>138</v>
      </c>
      <c r="L1267" t="s">
        <v>3943</v>
      </c>
      <c r="M1267" t="s">
        <v>3944</v>
      </c>
      <c r="N1267">
        <v>1.375</v>
      </c>
      <c r="O1267">
        <v>0</v>
      </c>
      <c r="P1267">
        <v>601</v>
      </c>
      <c r="Q1267">
        <v>0</v>
      </c>
      <c r="R1267">
        <v>2</v>
      </c>
      <c r="S1267">
        <v>0</v>
      </c>
      <c r="T1267">
        <v>18</v>
      </c>
      <c r="U1267">
        <v>0</v>
      </c>
      <c r="V1267">
        <v>0</v>
      </c>
      <c r="W1267">
        <v>0</v>
      </c>
      <c r="X1267">
        <v>191.00130593671727</v>
      </c>
      <c r="Y1267">
        <v>0</v>
      </c>
      <c r="Z1267">
        <v>0</v>
      </c>
      <c r="AA1267">
        <v>0</v>
      </c>
      <c r="AB1267">
        <v>9.1971310688969812</v>
      </c>
      <c r="AC1267">
        <v>0</v>
      </c>
      <c r="AD1267">
        <v>0</v>
      </c>
      <c r="AE1267">
        <v>200.19843700561427</v>
      </c>
    </row>
    <row r="1268" spans="1:31" x14ac:dyDescent="0.25">
      <c r="A1268">
        <v>2213569</v>
      </c>
      <c r="B1268">
        <v>1</v>
      </c>
      <c r="C1268" t="s">
        <v>80</v>
      </c>
      <c r="D1268" t="s">
        <v>92</v>
      </c>
      <c r="E1268" t="s">
        <v>147</v>
      </c>
      <c r="F1268" t="s">
        <v>3945</v>
      </c>
      <c r="G1268" t="s">
        <v>233</v>
      </c>
      <c r="H1268" t="s">
        <v>144</v>
      </c>
      <c r="I1268" t="s">
        <v>136</v>
      </c>
      <c r="J1268" t="s">
        <v>137</v>
      </c>
      <c r="K1268" t="s">
        <v>234</v>
      </c>
      <c r="L1268" t="s">
        <v>3946</v>
      </c>
      <c r="M1268" t="s">
        <v>3947</v>
      </c>
      <c r="N1268">
        <v>9.5168127770000002</v>
      </c>
      <c r="O1268">
        <v>0</v>
      </c>
      <c r="P1268">
        <v>905</v>
      </c>
      <c r="Q1268">
        <v>2</v>
      </c>
      <c r="R1268">
        <v>308</v>
      </c>
      <c r="S1268">
        <v>7</v>
      </c>
      <c r="T1268">
        <v>87</v>
      </c>
      <c r="U1268">
        <v>0</v>
      </c>
      <c r="V1268">
        <v>1</v>
      </c>
      <c r="W1268">
        <v>0</v>
      </c>
      <c r="X1268">
        <v>2123.6150797536648</v>
      </c>
      <c r="Y1268">
        <v>6.3628372655772463</v>
      </c>
      <c r="Z1268">
        <v>567.14190998023253</v>
      </c>
      <c r="AA1268">
        <v>112.53297002687685</v>
      </c>
      <c r="AB1268">
        <v>793.24484290432815</v>
      </c>
      <c r="AC1268">
        <v>0</v>
      </c>
      <c r="AD1268">
        <v>47.072424483524287</v>
      </c>
      <c r="AE1268">
        <v>3649.9700644142035</v>
      </c>
    </row>
    <row r="1269" spans="1:31" x14ac:dyDescent="0.25">
      <c r="A1269">
        <v>2224389</v>
      </c>
      <c r="B1269">
        <v>1</v>
      </c>
      <c r="C1269" t="s">
        <v>81</v>
      </c>
      <c r="D1269" t="s">
        <v>117</v>
      </c>
      <c r="E1269" t="s">
        <v>156</v>
      </c>
      <c r="F1269" t="s">
        <v>3948</v>
      </c>
      <c r="G1269" t="s">
        <v>161</v>
      </c>
      <c r="H1269" t="s">
        <v>135</v>
      </c>
      <c r="I1269" t="s">
        <v>136</v>
      </c>
      <c r="J1269" t="s">
        <v>137</v>
      </c>
      <c r="K1269" t="s">
        <v>138</v>
      </c>
      <c r="L1269" t="s">
        <v>325</v>
      </c>
      <c r="M1269" t="s">
        <v>3949</v>
      </c>
      <c r="N1269">
        <v>1.5449999999999999</v>
      </c>
      <c r="O1269">
        <v>0</v>
      </c>
      <c r="P1269">
        <v>2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0.52102750995480007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0.52102750995480007</v>
      </c>
    </row>
    <row r="1270" spans="1:31" x14ac:dyDescent="0.25">
      <c r="A1270">
        <v>2219520</v>
      </c>
      <c r="B1270">
        <v>1</v>
      </c>
      <c r="C1270" t="s">
        <v>80</v>
      </c>
      <c r="D1270" t="s">
        <v>90</v>
      </c>
      <c r="E1270" t="s">
        <v>156</v>
      </c>
      <c r="F1270" t="s">
        <v>3950</v>
      </c>
      <c r="G1270" t="s">
        <v>161</v>
      </c>
      <c r="H1270" t="s">
        <v>135</v>
      </c>
      <c r="I1270" t="s">
        <v>136</v>
      </c>
      <c r="J1270" t="s">
        <v>137</v>
      </c>
      <c r="K1270" t="s">
        <v>138</v>
      </c>
      <c r="L1270" t="s">
        <v>3951</v>
      </c>
      <c r="M1270" t="s">
        <v>3952</v>
      </c>
      <c r="N1270">
        <v>3.9550000000000001</v>
      </c>
      <c r="O1270">
        <v>0</v>
      </c>
      <c r="P1270">
        <v>3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4.2967683333227527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4.2967683333227527</v>
      </c>
    </row>
    <row r="1271" spans="1:31" x14ac:dyDescent="0.25">
      <c r="A1271">
        <v>2222225</v>
      </c>
      <c r="B1271">
        <v>1</v>
      </c>
      <c r="C1271" t="s">
        <v>81</v>
      </c>
      <c r="D1271" t="s">
        <v>118</v>
      </c>
      <c r="E1271" t="s">
        <v>198</v>
      </c>
      <c r="F1271" t="s">
        <v>3953</v>
      </c>
      <c r="G1271" t="s">
        <v>143</v>
      </c>
      <c r="H1271" t="s">
        <v>144</v>
      </c>
      <c r="I1271" t="s">
        <v>451</v>
      </c>
      <c r="J1271" t="s">
        <v>137</v>
      </c>
      <c r="K1271" t="s">
        <v>138</v>
      </c>
      <c r="L1271" t="s">
        <v>3954</v>
      </c>
      <c r="M1271" t="s">
        <v>3955</v>
      </c>
      <c r="N1271">
        <v>3.6111110000000002E-3</v>
      </c>
      <c r="O1271">
        <v>0</v>
      </c>
      <c r="P1271">
        <v>758</v>
      </c>
      <c r="Q1271">
        <v>7</v>
      </c>
      <c r="R1271">
        <v>24</v>
      </c>
      <c r="S1271">
        <v>4</v>
      </c>
      <c r="T1271">
        <v>33</v>
      </c>
      <c r="U1271">
        <v>0</v>
      </c>
      <c r="V1271">
        <v>0</v>
      </c>
      <c r="W1271">
        <v>0</v>
      </c>
      <c r="X1271">
        <v>0.33245629226146656</v>
      </c>
      <c r="Y1271">
        <v>1.0775957475948891E-2</v>
      </c>
      <c r="Z1271">
        <v>3.6658178197593344E-2</v>
      </c>
      <c r="AA1271">
        <v>4.2715045625134999E-2</v>
      </c>
      <c r="AB1271">
        <v>5.1833013720594165E-2</v>
      </c>
      <c r="AC1271">
        <v>0</v>
      </c>
      <c r="AD1271">
        <v>0</v>
      </c>
      <c r="AE1271">
        <v>0.47443848728073801</v>
      </c>
    </row>
    <row r="1272" spans="1:31" x14ac:dyDescent="0.25">
      <c r="A1272">
        <v>2223307</v>
      </c>
      <c r="B1272">
        <v>1</v>
      </c>
      <c r="C1272" t="s">
        <v>80</v>
      </c>
      <c r="D1272" t="s">
        <v>82</v>
      </c>
      <c r="E1272" t="s">
        <v>225</v>
      </c>
      <c r="F1272" t="s">
        <v>3956</v>
      </c>
      <c r="G1272" t="s">
        <v>3957</v>
      </c>
      <c r="H1272" t="s">
        <v>135</v>
      </c>
      <c r="I1272" t="s">
        <v>136</v>
      </c>
      <c r="J1272" t="s">
        <v>137</v>
      </c>
      <c r="K1272" t="s">
        <v>138</v>
      </c>
      <c r="L1272" t="s">
        <v>3958</v>
      </c>
      <c r="M1272" t="s">
        <v>3959</v>
      </c>
      <c r="N1272">
        <v>3.6147222220000002</v>
      </c>
      <c r="O1272">
        <v>0</v>
      </c>
      <c r="P1272">
        <v>28</v>
      </c>
      <c r="Q1272">
        <v>0</v>
      </c>
      <c r="R1272">
        <v>0</v>
      </c>
      <c r="S1272">
        <v>0</v>
      </c>
      <c r="T1272">
        <v>30</v>
      </c>
      <c r="U1272">
        <v>0</v>
      </c>
      <c r="V1272">
        <v>0</v>
      </c>
      <c r="W1272">
        <v>0</v>
      </c>
      <c r="X1272">
        <v>35.971016616205794</v>
      </c>
      <c r="Y1272">
        <v>0</v>
      </c>
      <c r="Z1272">
        <v>0</v>
      </c>
      <c r="AA1272">
        <v>0</v>
      </c>
      <c r="AB1272">
        <v>213.5644412073506</v>
      </c>
      <c r="AC1272">
        <v>0</v>
      </c>
      <c r="AD1272">
        <v>0</v>
      </c>
      <c r="AE1272">
        <v>249.53545782355638</v>
      </c>
    </row>
    <row r="1273" spans="1:31" x14ac:dyDescent="0.25">
      <c r="A1273">
        <v>2220602</v>
      </c>
      <c r="B1273">
        <v>1</v>
      </c>
      <c r="C1273" t="s">
        <v>80</v>
      </c>
      <c r="D1273" t="s">
        <v>110</v>
      </c>
      <c r="E1273" t="s">
        <v>156</v>
      </c>
      <c r="F1273" t="s">
        <v>3960</v>
      </c>
      <c r="G1273" t="s">
        <v>161</v>
      </c>
      <c r="H1273" t="s">
        <v>135</v>
      </c>
      <c r="I1273" t="s">
        <v>136</v>
      </c>
      <c r="J1273" t="s">
        <v>137</v>
      </c>
      <c r="K1273" t="s">
        <v>138</v>
      </c>
      <c r="L1273" t="s">
        <v>3961</v>
      </c>
      <c r="M1273" t="s">
        <v>3962</v>
      </c>
      <c r="N1273">
        <v>6.5930555550000003</v>
      </c>
      <c r="O1273">
        <v>0</v>
      </c>
      <c r="P1273">
        <v>1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2.1366781622632933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2.1366781622632933</v>
      </c>
    </row>
    <row r="1274" spans="1:31" x14ac:dyDescent="0.25">
      <c r="A1274">
        <v>2226991</v>
      </c>
      <c r="B1274">
        <v>1</v>
      </c>
      <c r="C1274" t="s">
        <v>80</v>
      </c>
      <c r="D1274" t="s">
        <v>88</v>
      </c>
      <c r="E1274" t="s">
        <v>156</v>
      </c>
      <c r="F1274" t="s">
        <v>3963</v>
      </c>
      <c r="G1274" t="s">
        <v>165</v>
      </c>
      <c r="H1274" t="s">
        <v>135</v>
      </c>
      <c r="I1274" t="s">
        <v>136</v>
      </c>
      <c r="J1274" t="s">
        <v>137</v>
      </c>
      <c r="K1274" t="s">
        <v>138</v>
      </c>
      <c r="L1274" t="s">
        <v>3964</v>
      </c>
      <c r="M1274" t="s">
        <v>3965</v>
      </c>
      <c r="N1274">
        <v>3.1850000000000001</v>
      </c>
      <c r="O1274">
        <v>0</v>
      </c>
      <c r="P1274">
        <v>8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7.8356188276261838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7.8356188276261838</v>
      </c>
    </row>
    <row r="1275" spans="1:31" x14ac:dyDescent="0.25">
      <c r="A1275">
        <v>2220161</v>
      </c>
      <c r="B1275">
        <v>1</v>
      </c>
      <c r="C1275" t="s">
        <v>80</v>
      </c>
      <c r="D1275" t="s">
        <v>100</v>
      </c>
      <c r="E1275" t="s">
        <v>141</v>
      </c>
      <c r="F1275" t="s">
        <v>3966</v>
      </c>
      <c r="G1275" t="s">
        <v>1136</v>
      </c>
      <c r="H1275" t="s">
        <v>144</v>
      </c>
      <c r="I1275" t="s">
        <v>136</v>
      </c>
      <c r="J1275" t="s">
        <v>137</v>
      </c>
      <c r="K1275" t="s">
        <v>138</v>
      </c>
      <c r="L1275" t="s">
        <v>3967</v>
      </c>
      <c r="M1275" t="s">
        <v>3968</v>
      </c>
      <c r="N1275">
        <v>0.62638888800000003</v>
      </c>
      <c r="O1275">
        <v>0</v>
      </c>
      <c r="P1275">
        <v>889</v>
      </c>
      <c r="Q1275">
        <v>0</v>
      </c>
      <c r="R1275">
        <v>127</v>
      </c>
      <c r="S1275">
        <v>0</v>
      </c>
      <c r="T1275">
        <v>107</v>
      </c>
      <c r="U1275">
        <v>0</v>
      </c>
      <c r="V1275">
        <v>0</v>
      </c>
      <c r="W1275">
        <v>0</v>
      </c>
      <c r="X1275">
        <v>225.01072781999815</v>
      </c>
      <c r="Y1275">
        <v>0</v>
      </c>
      <c r="Z1275">
        <v>45.93436286528118</v>
      </c>
      <c r="AA1275">
        <v>0</v>
      </c>
      <c r="AB1275">
        <v>29.277568596809321</v>
      </c>
      <c r="AC1275">
        <v>0</v>
      </c>
      <c r="AD1275">
        <v>0</v>
      </c>
      <c r="AE1275">
        <v>300.22265928208867</v>
      </c>
    </row>
    <row r="1276" spans="1:31" x14ac:dyDescent="0.25">
      <c r="A1276">
        <v>2219142</v>
      </c>
      <c r="B1276">
        <v>1</v>
      </c>
      <c r="C1276" t="s">
        <v>80</v>
      </c>
      <c r="D1276" t="s">
        <v>105</v>
      </c>
      <c r="E1276" t="s">
        <v>151</v>
      </c>
      <c r="F1276" t="s">
        <v>1988</v>
      </c>
      <c r="G1276" t="s">
        <v>213</v>
      </c>
      <c r="H1276" t="s">
        <v>135</v>
      </c>
      <c r="I1276" t="s">
        <v>136</v>
      </c>
      <c r="J1276" t="s">
        <v>137</v>
      </c>
      <c r="K1276" t="s">
        <v>138</v>
      </c>
      <c r="L1276" t="s">
        <v>3969</v>
      </c>
      <c r="M1276" t="s">
        <v>3970</v>
      </c>
      <c r="N1276">
        <v>2.6152777770000002</v>
      </c>
      <c r="O1276">
        <v>0</v>
      </c>
      <c r="P1276">
        <v>7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4.5168691945215151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4.5168691945215151</v>
      </c>
    </row>
    <row r="1277" spans="1:31" x14ac:dyDescent="0.25">
      <c r="A1277">
        <v>2227964</v>
      </c>
      <c r="B1277">
        <v>1</v>
      </c>
      <c r="C1277" t="s">
        <v>81</v>
      </c>
      <c r="D1277" t="s">
        <v>118</v>
      </c>
      <c r="E1277" t="s">
        <v>198</v>
      </c>
      <c r="F1277" t="s">
        <v>3971</v>
      </c>
      <c r="G1277" t="s">
        <v>405</v>
      </c>
      <c r="H1277" t="s">
        <v>144</v>
      </c>
      <c r="I1277" t="s">
        <v>136</v>
      </c>
      <c r="J1277" t="s">
        <v>137</v>
      </c>
      <c r="K1277" t="s">
        <v>234</v>
      </c>
      <c r="L1277" t="s">
        <v>3972</v>
      </c>
      <c r="M1277" t="s">
        <v>3973</v>
      </c>
      <c r="N1277">
        <v>2.0238211110000002</v>
      </c>
      <c r="O1277">
        <v>2</v>
      </c>
      <c r="P1277">
        <v>4</v>
      </c>
      <c r="Q1277">
        <v>6</v>
      </c>
      <c r="R1277">
        <v>9</v>
      </c>
      <c r="S1277">
        <v>15</v>
      </c>
      <c r="T1277">
        <v>9</v>
      </c>
      <c r="U1277">
        <v>3</v>
      </c>
      <c r="V1277">
        <v>0</v>
      </c>
      <c r="W1277">
        <v>1.6975134973335353</v>
      </c>
      <c r="X1277">
        <v>2.040162121087917E-2</v>
      </c>
      <c r="Y1277">
        <v>4.6247497752112263</v>
      </c>
      <c r="Z1277">
        <v>5.2342768182269248</v>
      </c>
      <c r="AA1277">
        <v>272.33537781055657</v>
      </c>
      <c r="AB1277">
        <v>52.642525065475382</v>
      </c>
      <c r="AC1277">
        <v>124.16585211469987</v>
      </c>
      <c r="AD1277">
        <v>0</v>
      </c>
      <c r="AE1277">
        <v>460.72069670271435</v>
      </c>
    </row>
    <row r="1278" spans="1:31" x14ac:dyDescent="0.25">
      <c r="A1278">
        <v>2225972</v>
      </c>
      <c r="B1278">
        <v>1</v>
      </c>
      <c r="C1278" t="s">
        <v>80</v>
      </c>
      <c r="D1278" t="s">
        <v>94</v>
      </c>
      <c r="E1278" t="s">
        <v>156</v>
      </c>
      <c r="F1278" t="s">
        <v>3974</v>
      </c>
      <c r="G1278" t="s">
        <v>161</v>
      </c>
      <c r="H1278" t="s">
        <v>135</v>
      </c>
      <c r="I1278" t="s">
        <v>136</v>
      </c>
      <c r="J1278" t="s">
        <v>137</v>
      </c>
      <c r="K1278" t="s">
        <v>138</v>
      </c>
      <c r="L1278" t="s">
        <v>3975</v>
      </c>
      <c r="M1278" t="s">
        <v>3976</v>
      </c>
      <c r="N1278">
        <v>3.3238888879999999</v>
      </c>
      <c r="O1278">
        <v>0</v>
      </c>
      <c r="P1278">
        <v>1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5.1437453745880005E-2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5.1437453745880005E-2</v>
      </c>
    </row>
    <row r="1279" spans="1:31" x14ac:dyDescent="0.25">
      <c r="A1279">
        <v>2223032</v>
      </c>
      <c r="B1279">
        <v>1</v>
      </c>
      <c r="C1279" t="s">
        <v>80</v>
      </c>
      <c r="D1279" t="s">
        <v>103</v>
      </c>
      <c r="E1279" t="s">
        <v>151</v>
      </c>
      <c r="F1279" t="s">
        <v>3977</v>
      </c>
      <c r="G1279" t="s">
        <v>213</v>
      </c>
      <c r="H1279" t="s">
        <v>135</v>
      </c>
      <c r="I1279" t="s">
        <v>136</v>
      </c>
      <c r="J1279" t="s">
        <v>137</v>
      </c>
      <c r="K1279" t="s">
        <v>138</v>
      </c>
      <c r="L1279" t="s">
        <v>3978</v>
      </c>
      <c r="M1279" t="s">
        <v>3979</v>
      </c>
      <c r="N1279">
        <v>1.2766666659999999</v>
      </c>
      <c r="O1279">
        <v>0</v>
      </c>
      <c r="P1279">
        <v>68</v>
      </c>
      <c r="Q1279">
        <v>0</v>
      </c>
      <c r="R1279">
        <v>13</v>
      </c>
      <c r="S1279">
        <v>0</v>
      </c>
      <c r="T1279">
        <v>25</v>
      </c>
      <c r="U1279">
        <v>0</v>
      </c>
      <c r="V1279">
        <v>0</v>
      </c>
      <c r="W1279">
        <v>0</v>
      </c>
      <c r="X1279">
        <v>11.659377870885624</v>
      </c>
      <c r="Y1279">
        <v>0</v>
      </c>
      <c r="Z1279">
        <v>0.9985767003267757</v>
      </c>
      <c r="AA1279">
        <v>0</v>
      </c>
      <c r="AB1279">
        <v>28.229321452793993</v>
      </c>
      <c r="AC1279">
        <v>0</v>
      </c>
      <c r="AD1279">
        <v>0</v>
      </c>
      <c r="AE1279">
        <v>40.887276024006397</v>
      </c>
    </row>
    <row r="1280" spans="1:31" x14ac:dyDescent="0.25">
      <c r="A1280">
        <v>2212713</v>
      </c>
      <c r="B1280">
        <v>1</v>
      </c>
      <c r="C1280" t="s">
        <v>80</v>
      </c>
      <c r="D1280" t="s">
        <v>92</v>
      </c>
      <c r="E1280" t="s">
        <v>156</v>
      </c>
      <c r="F1280" t="s">
        <v>3980</v>
      </c>
      <c r="G1280" t="s">
        <v>165</v>
      </c>
      <c r="H1280" t="s">
        <v>135</v>
      </c>
      <c r="I1280" t="s">
        <v>136</v>
      </c>
      <c r="J1280" t="s">
        <v>137</v>
      </c>
      <c r="K1280" t="s">
        <v>138</v>
      </c>
      <c r="L1280" t="s">
        <v>3981</v>
      </c>
      <c r="M1280" t="s">
        <v>3982</v>
      </c>
      <c r="N1280">
        <v>1.4483333329999999</v>
      </c>
      <c r="O1280">
        <v>0</v>
      </c>
      <c r="P1280">
        <v>11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3.9512536467681443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3.9512536467681443</v>
      </c>
    </row>
    <row r="1281" spans="1:31" x14ac:dyDescent="0.25">
      <c r="A1281">
        <v>2221040</v>
      </c>
      <c r="B1281">
        <v>1</v>
      </c>
      <c r="C1281" t="s">
        <v>81</v>
      </c>
      <c r="D1281" t="s">
        <v>120</v>
      </c>
      <c r="E1281" t="s">
        <v>132</v>
      </c>
      <c r="F1281" t="s">
        <v>1979</v>
      </c>
      <c r="G1281" t="s">
        <v>176</v>
      </c>
      <c r="H1281" t="s">
        <v>135</v>
      </c>
      <c r="I1281" t="s">
        <v>136</v>
      </c>
      <c r="J1281" t="s">
        <v>137</v>
      </c>
      <c r="K1281" t="s">
        <v>138</v>
      </c>
      <c r="L1281" t="s">
        <v>3983</v>
      </c>
      <c r="M1281" t="s">
        <v>3984</v>
      </c>
      <c r="N1281">
        <v>2.3913888879999998</v>
      </c>
      <c r="O1281">
        <v>0</v>
      </c>
      <c r="P1281">
        <v>241</v>
      </c>
      <c r="Q1281">
        <v>0</v>
      </c>
      <c r="R1281">
        <v>8</v>
      </c>
      <c r="S1281">
        <v>0</v>
      </c>
      <c r="T1281">
        <v>29</v>
      </c>
      <c r="U1281">
        <v>0</v>
      </c>
      <c r="V1281">
        <v>0</v>
      </c>
      <c r="W1281">
        <v>0</v>
      </c>
      <c r="X1281">
        <v>104.91449124468187</v>
      </c>
      <c r="Y1281">
        <v>0</v>
      </c>
      <c r="Z1281">
        <v>1.442971548107421</v>
      </c>
      <c r="AA1281">
        <v>0</v>
      </c>
      <c r="AB1281">
        <v>9.0544607988850689</v>
      </c>
      <c r="AC1281">
        <v>0</v>
      </c>
      <c r="AD1281">
        <v>0</v>
      </c>
      <c r="AE1281">
        <v>115.41192359167437</v>
      </c>
    </row>
    <row r="1282" spans="1:31" x14ac:dyDescent="0.25">
      <c r="A1282">
        <v>2229029</v>
      </c>
      <c r="B1282">
        <v>1</v>
      </c>
      <c r="C1282" t="s">
        <v>80</v>
      </c>
      <c r="D1282" t="s">
        <v>84</v>
      </c>
      <c r="E1282" t="s">
        <v>151</v>
      </c>
      <c r="F1282" t="s">
        <v>3985</v>
      </c>
      <c r="G1282" t="s">
        <v>213</v>
      </c>
      <c r="H1282" t="s">
        <v>135</v>
      </c>
      <c r="I1282" t="s">
        <v>136</v>
      </c>
      <c r="J1282" t="s">
        <v>137</v>
      </c>
      <c r="K1282" t="s">
        <v>138</v>
      </c>
      <c r="L1282" t="s">
        <v>3986</v>
      </c>
      <c r="M1282" t="s">
        <v>3987</v>
      </c>
      <c r="N1282">
        <v>1.3225</v>
      </c>
      <c r="O1282">
        <v>0</v>
      </c>
      <c r="P1282">
        <v>154</v>
      </c>
      <c r="Q1282">
        <v>0</v>
      </c>
      <c r="R1282">
        <v>0</v>
      </c>
      <c r="S1282">
        <v>0</v>
      </c>
      <c r="T1282">
        <v>18</v>
      </c>
      <c r="U1282">
        <v>0</v>
      </c>
      <c r="V1282">
        <v>0</v>
      </c>
      <c r="W1282">
        <v>0</v>
      </c>
      <c r="X1282">
        <v>77.922575487138388</v>
      </c>
      <c r="Y1282">
        <v>0</v>
      </c>
      <c r="Z1282">
        <v>0</v>
      </c>
      <c r="AA1282">
        <v>0</v>
      </c>
      <c r="AB1282">
        <v>28.006810282609468</v>
      </c>
      <c r="AC1282">
        <v>0</v>
      </c>
      <c r="AD1282">
        <v>0</v>
      </c>
      <c r="AE1282">
        <v>105.92938576974785</v>
      </c>
    </row>
    <row r="1283" spans="1:31" x14ac:dyDescent="0.25">
      <c r="A1283">
        <v>2228033</v>
      </c>
      <c r="B1283">
        <v>1</v>
      </c>
      <c r="C1283" t="s">
        <v>80</v>
      </c>
      <c r="D1283" t="s">
        <v>84</v>
      </c>
      <c r="E1283" t="s">
        <v>156</v>
      </c>
      <c r="F1283" t="s">
        <v>3988</v>
      </c>
      <c r="G1283" t="s">
        <v>213</v>
      </c>
      <c r="H1283" t="s">
        <v>135</v>
      </c>
      <c r="I1283" t="s">
        <v>136</v>
      </c>
      <c r="J1283" t="s">
        <v>137</v>
      </c>
      <c r="K1283" t="s">
        <v>138</v>
      </c>
      <c r="L1283" t="s">
        <v>3989</v>
      </c>
      <c r="M1283" t="s">
        <v>3990</v>
      </c>
      <c r="N1283">
        <v>2.5419444439999999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2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0.57598675646229669</v>
      </c>
      <c r="AC1283">
        <v>0</v>
      </c>
      <c r="AD1283">
        <v>0</v>
      </c>
      <c r="AE1283">
        <v>0.57598675646229669</v>
      </c>
    </row>
    <row r="1284" spans="1:31" x14ac:dyDescent="0.25">
      <c r="A1284">
        <v>2215630</v>
      </c>
      <c r="B1284">
        <v>1</v>
      </c>
      <c r="C1284" t="s">
        <v>80</v>
      </c>
      <c r="D1284" t="s">
        <v>100</v>
      </c>
      <c r="E1284" t="s">
        <v>156</v>
      </c>
      <c r="F1284" t="s">
        <v>3991</v>
      </c>
      <c r="G1284" t="s">
        <v>161</v>
      </c>
      <c r="H1284" t="s">
        <v>135</v>
      </c>
      <c r="I1284" t="s">
        <v>136</v>
      </c>
      <c r="J1284" t="s">
        <v>137</v>
      </c>
      <c r="K1284" t="s">
        <v>138</v>
      </c>
      <c r="L1284" t="s">
        <v>3992</v>
      </c>
      <c r="M1284" t="s">
        <v>3993</v>
      </c>
      <c r="N1284">
        <v>1.9188888879999999</v>
      </c>
      <c r="O1284">
        <v>0</v>
      </c>
      <c r="P1284">
        <v>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0.22921736914075996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0.22921736914075996</v>
      </c>
    </row>
    <row r="1285" spans="1:31" x14ac:dyDescent="0.25">
      <c r="A1285">
        <v>2218123</v>
      </c>
      <c r="B1285">
        <v>1</v>
      </c>
      <c r="C1285" t="s">
        <v>80</v>
      </c>
      <c r="D1285" t="s">
        <v>96</v>
      </c>
      <c r="E1285" t="s">
        <v>156</v>
      </c>
      <c r="F1285" t="s">
        <v>3994</v>
      </c>
      <c r="G1285" t="s">
        <v>161</v>
      </c>
      <c r="H1285" t="s">
        <v>135</v>
      </c>
      <c r="I1285" t="s">
        <v>136</v>
      </c>
      <c r="J1285" t="s">
        <v>137</v>
      </c>
      <c r="K1285" t="s">
        <v>138</v>
      </c>
      <c r="L1285" t="s">
        <v>3995</v>
      </c>
      <c r="M1285" t="s">
        <v>3996</v>
      </c>
      <c r="N1285">
        <v>6.2836111109999999</v>
      </c>
      <c r="O1285">
        <v>0</v>
      </c>
      <c r="P1285">
        <v>1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4.4307645243924263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4.4307645243924263</v>
      </c>
    </row>
    <row r="1286" spans="1:31" x14ac:dyDescent="0.25">
      <c r="A1286">
        <v>2216649</v>
      </c>
      <c r="B1286">
        <v>1</v>
      </c>
      <c r="C1286" t="s">
        <v>80</v>
      </c>
      <c r="D1286" t="s">
        <v>92</v>
      </c>
      <c r="E1286" t="s">
        <v>156</v>
      </c>
      <c r="F1286" t="s">
        <v>3997</v>
      </c>
      <c r="G1286" t="s">
        <v>172</v>
      </c>
      <c r="H1286" t="s">
        <v>135</v>
      </c>
      <c r="I1286" t="s">
        <v>136</v>
      </c>
      <c r="J1286" t="s">
        <v>137</v>
      </c>
      <c r="K1286" t="s">
        <v>138</v>
      </c>
      <c r="L1286" t="s">
        <v>3998</v>
      </c>
      <c r="M1286" t="s">
        <v>3999</v>
      </c>
      <c r="N1286">
        <v>5.2466666660000003</v>
      </c>
      <c r="O1286">
        <v>0</v>
      </c>
      <c r="P1286">
        <v>1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1.4576988028053999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1.4576988028053999</v>
      </c>
    </row>
    <row r="1287" spans="1:31" x14ac:dyDescent="0.25">
      <c r="A1287">
        <v>2212690</v>
      </c>
      <c r="B1287">
        <v>1</v>
      </c>
      <c r="C1287" t="s">
        <v>81</v>
      </c>
      <c r="D1287" t="s">
        <v>112</v>
      </c>
      <c r="E1287" t="s">
        <v>147</v>
      </c>
      <c r="F1287" t="s">
        <v>4000</v>
      </c>
      <c r="G1287" t="s">
        <v>143</v>
      </c>
      <c r="H1287" t="s">
        <v>144</v>
      </c>
      <c r="I1287" t="s">
        <v>136</v>
      </c>
      <c r="J1287" t="s">
        <v>137</v>
      </c>
      <c r="K1287" t="s">
        <v>138</v>
      </c>
      <c r="L1287" t="s">
        <v>4001</v>
      </c>
      <c r="M1287" t="s">
        <v>4002</v>
      </c>
      <c r="N1287">
        <v>0.85305555499999997</v>
      </c>
      <c r="O1287">
        <v>1</v>
      </c>
      <c r="P1287">
        <v>222</v>
      </c>
      <c r="Q1287">
        <v>142</v>
      </c>
      <c r="R1287">
        <v>255</v>
      </c>
      <c r="S1287">
        <v>28</v>
      </c>
      <c r="T1287">
        <v>25</v>
      </c>
      <c r="U1287">
        <v>6</v>
      </c>
      <c r="V1287">
        <v>0</v>
      </c>
      <c r="W1287">
        <v>0</v>
      </c>
      <c r="X1287">
        <v>22.216905067487108</v>
      </c>
      <c r="Y1287">
        <v>68.417434260656918</v>
      </c>
      <c r="Z1287">
        <v>28.8747901221119</v>
      </c>
      <c r="AA1287">
        <v>76.188023685098642</v>
      </c>
      <c r="AB1287">
        <v>12.767331975223989</v>
      </c>
      <c r="AC1287">
        <v>87.83773463161539</v>
      </c>
      <c r="AD1287">
        <v>0</v>
      </c>
      <c r="AE1287">
        <v>296.30221974219393</v>
      </c>
    </row>
    <row r="1288" spans="1:31" x14ac:dyDescent="0.25">
      <c r="A1288">
        <v>2218641</v>
      </c>
      <c r="B1288">
        <v>1</v>
      </c>
      <c r="C1288" t="s">
        <v>80</v>
      </c>
      <c r="D1288" t="s">
        <v>95</v>
      </c>
      <c r="E1288" t="s">
        <v>141</v>
      </c>
      <c r="F1288" t="s">
        <v>4003</v>
      </c>
      <c r="G1288" t="s">
        <v>523</v>
      </c>
      <c r="H1288" t="s">
        <v>144</v>
      </c>
      <c r="I1288" t="s">
        <v>136</v>
      </c>
      <c r="J1288" t="s">
        <v>137</v>
      </c>
      <c r="K1288" t="s">
        <v>138</v>
      </c>
      <c r="L1288" t="s">
        <v>4004</v>
      </c>
      <c r="M1288" t="s">
        <v>4005</v>
      </c>
      <c r="N1288">
        <v>1.558333333</v>
      </c>
      <c r="O1288">
        <v>0</v>
      </c>
      <c r="P1288">
        <v>717</v>
      </c>
      <c r="Q1288">
        <v>0</v>
      </c>
      <c r="R1288">
        <v>0</v>
      </c>
      <c r="S1288">
        <v>1</v>
      </c>
      <c r="T1288">
        <v>48</v>
      </c>
      <c r="U1288">
        <v>0</v>
      </c>
      <c r="V1288">
        <v>0</v>
      </c>
      <c r="W1288">
        <v>0</v>
      </c>
      <c r="X1288">
        <v>309.86077199877587</v>
      </c>
      <c r="Y1288">
        <v>0</v>
      </c>
      <c r="Z1288">
        <v>0</v>
      </c>
      <c r="AA1288">
        <v>40.163544204385985</v>
      </c>
      <c r="AB1288">
        <v>1465.6509900411054</v>
      </c>
      <c r="AC1288">
        <v>0</v>
      </c>
      <c r="AD1288">
        <v>0</v>
      </c>
      <c r="AE1288">
        <v>1815.6753062442672</v>
      </c>
    </row>
    <row r="1289" spans="1:31" x14ac:dyDescent="0.25">
      <c r="A1289">
        <v>2224051</v>
      </c>
      <c r="B1289">
        <v>1</v>
      </c>
      <c r="C1289" t="s">
        <v>80</v>
      </c>
      <c r="D1289" t="s">
        <v>104</v>
      </c>
      <c r="E1289" t="s">
        <v>132</v>
      </c>
      <c r="F1289" t="s">
        <v>4006</v>
      </c>
      <c r="G1289" t="s">
        <v>134</v>
      </c>
      <c r="H1289" t="s">
        <v>135</v>
      </c>
      <c r="I1289" t="s">
        <v>136</v>
      </c>
      <c r="J1289" t="s">
        <v>137</v>
      </c>
      <c r="K1289" t="s">
        <v>138</v>
      </c>
      <c r="L1289" t="s">
        <v>4007</v>
      </c>
      <c r="M1289" t="s">
        <v>4008</v>
      </c>
      <c r="N1289">
        <v>2.099444444</v>
      </c>
      <c r="O1289">
        <v>0</v>
      </c>
      <c r="P1289">
        <v>248</v>
      </c>
      <c r="Q1289">
        <v>0</v>
      </c>
      <c r="R1289">
        <v>0</v>
      </c>
      <c r="S1289">
        <v>0</v>
      </c>
      <c r="T1289">
        <v>7</v>
      </c>
      <c r="U1289">
        <v>0</v>
      </c>
      <c r="V1289">
        <v>0</v>
      </c>
      <c r="W1289">
        <v>0</v>
      </c>
      <c r="X1289">
        <v>118.01779639607268</v>
      </c>
      <c r="Y1289">
        <v>0</v>
      </c>
      <c r="Z1289">
        <v>0</v>
      </c>
      <c r="AA1289">
        <v>0</v>
      </c>
      <c r="AB1289">
        <v>2.5658589772242126</v>
      </c>
      <c r="AC1289">
        <v>0</v>
      </c>
      <c r="AD1289">
        <v>0</v>
      </c>
      <c r="AE1289">
        <v>120.58365537329689</v>
      </c>
    </row>
    <row r="1290" spans="1:31" x14ac:dyDescent="0.25">
      <c r="A1290">
        <v>2229006</v>
      </c>
      <c r="B1290">
        <v>1</v>
      </c>
      <c r="C1290" t="s">
        <v>80</v>
      </c>
      <c r="D1290" t="s">
        <v>83</v>
      </c>
      <c r="E1290" t="s">
        <v>141</v>
      </c>
      <c r="F1290" t="s">
        <v>4009</v>
      </c>
      <c r="G1290" t="s">
        <v>143</v>
      </c>
      <c r="H1290" t="s">
        <v>144</v>
      </c>
      <c r="I1290" t="s">
        <v>136</v>
      </c>
      <c r="J1290" t="s">
        <v>137</v>
      </c>
      <c r="K1290" t="s">
        <v>138</v>
      </c>
      <c r="L1290" t="s">
        <v>4010</v>
      </c>
      <c r="M1290" t="s">
        <v>4011</v>
      </c>
      <c r="N1290">
        <v>0.46666666600000001</v>
      </c>
      <c r="O1290">
        <v>0</v>
      </c>
      <c r="P1290">
        <v>3069</v>
      </c>
      <c r="Q1290">
        <v>1</v>
      </c>
      <c r="R1290">
        <v>3</v>
      </c>
      <c r="S1290">
        <v>11</v>
      </c>
      <c r="T1290">
        <v>1348</v>
      </c>
      <c r="U1290">
        <v>9</v>
      </c>
      <c r="V1290">
        <v>47</v>
      </c>
      <c r="W1290">
        <v>0</v>
      </c>
      <c r="X1290">
        <v>422.22558985454981</v>
      </c>
      <c r="Y1290">
        <v>79.92012139744773</v>
      </c>
      <c r="Z1290">
        <v>1.0051704146164</v>
      </c>
      <c r="AA1290">
        <v>69.820707030307204</v>
      </c>
      <c r="AB1290">
        <v>796.55537271825483</v>
      </c>
      <c r="AC1290">
        <v>226.25373697382699</v>
      </c>
      <c r="AD1290">
        <v>1337.199678116375</v>
      </c>
      <c r="AE1290">
        <v>2932.980376505378</v>
      </c>
    </row>
    <row r="1291" spans="1:31" x14ac:dyDescent="0.25">
      <c r="A1291">
        <v>2217104</v>
      </c>
      <c r="B1291">
        <v>1</v>
      </c>
      <c r="C1291" t="s">
        <v>80</v>
      </c>
      <c r="D1291" t="s">
        <v>93</v>
      </c>
      <c r="E1291" t="s">
        <v>147</v>
      </c>
      <c r="F1291" t="s">
        <v>4012</v>
      </c>
      <c r="G1291" t="s">
        <v>143</v>
      </c>
      <c r="H1291" t="s">
        <v>144</v>
      </c>
      <c r="I1291" t="s">
        <v>136</v>
      </c>
      <c r="J1291" t="s">
        <v>137</v>
      </c>
      <c r="K1291" t="s">
        <v>138</v>
      </c>
      <c r="L1291" t="s">
        <v>4013</v>
      </c>
      <c r="M1291" t="s">
        <v>4014</v>
      </c>
      <c r="N1291">
        <v>9.4444444000000002E-2</v>
      </c>
      <c r="O1291">
        <v>0</v>
      </c>
      <c r="P1291">
        <v>1630</v>
      </c>
      <c r="Q1291">
        <v>37</v>
      </c>
      <c r="R1291">
        <v>154</v>
      </c>
      <c r="S1291">
        <v>15</v>
      </c>
      <c r="T1291">
        <v>238</v>
      </c>
      <c r="U1291">
        <v>1</v>
      </c>
      <c r="V1291">
        <v>1</v>
      </c>
      <c r="W1291">
        <v>0</v>
      </c>
      <c r="X1291">
        <v>36.193400002560004</v>
      </c>
      <c r="Y1291">
        <v>3.0842659139504329</v>
      </c>
      <c r="Z1291">
        <v>6.708871032659804</v>
      </c>
      <c r="AA1291">
        <v>7.4524631812389011</v>
      </c>
      <c r="AB1291">
        <v>11.236443763258338</v>
      </c>
      <c r="AC1291">
        <v>35.6955548977269</v>
      </c>
      <c r="AD1291">
        <v>5.3439580946844885</v>
      </c>
      <c r="AE1291">
        <v>105.71495688607888</v>
      </c>
    </row>
    <row r="1292" spans="1:31" x14ac:dyDescent="0.25">
      <c r="A1292">
        <v>2222059</v>
      </c>
      <c r="B1292">
        <v>1</v>
      </c>
      <c r="C1292" t="s">
        <v>80</v>
      </c>
      <c r="D1292" t="s">
        <v>102</v>
      </c>
      <c r="E1292" t="s">
        <v>141</v>
      </c>
      <c r="F1292" t="s">
        <v>4015</v>
      </c>
      <c r="G1292" t="s">
        <v>1806</v>
      </c>
      <c r="H1292" t="s">
        <v>144</v>
      </c>
      <c r="I1292" t="s">
        <v>136</v>
      </c>
      <c r="J1292" t="s">
        <v>137</v>
      </c>
      <c r="K1292" t="s">
        <v>234</v>
      </c>
      <c r="L1292" t="s">
        <v>4016</v>
      </c>
      <c r="M1292" t="s">
        <v>4017</v>
      </c>
      <c r="N1292">
        <v>1.433333333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1555.275378195731</v>
      </c>
      <c r="AD1292">
        <v>0</v>
      </c>
      <c r="AE1292">
        <v>1555.275378195731</v>
      </c>
    </row>
    <row r="1293" spans="1:31" x14ac:dyDescent="0.25">
      <c r="A1293">
        <v>2217645</v>
      </c>
      <c r="B1293">
        <v>1</v>
      </c>
      <c r="C1293" t="s">
        <v>80</v>
      </c>
      <c r="D1293" t="s">
        <v>90</v>
      </c>
      <c r="E1293" t="s">
        <v>132</v>
      </c>
      <c r="F1293" t="s">
        <v>4018</v>
      </c>
      <c r="G1293" t="s">
        <v>134</v>
      </c>
      <c r="H1293" t="s">
        <v>135</v>
      </c>
      <c r="I1293" t="s">
        <v>136</v>
      </c>
      <c r="J1293" t="s">
        <v>137</v>
      </c>
      <c r="K1293" t="s">
        <v>138</v>
      </c>
      <c r="L1293" t="s">
        <v>4019</v>
      </c>
      <c r="M1293" t="s">
        <v>4020</v>
      </c>
      <c r="N1293">
        <v>0.51111111099999995</v>
      </c>
      <c r="O1293">
        <v>0</v>
      </c>
      <c r="P1293">
        <v>69</v>
      </c>
      <c r="Q1293">
        <v>0</v>
      </c>
      <c r="R1293">
        <v>0</v>
      </c>
      <c r="S1293">
        <v>0</v>
      </c>
      <c r="T1293">
        <v>200</v>
      </c>
      <c r="U1293">
        <v>0</v>
      </c>
      <c r="V1293">
        <v>2</v>
      </c>
      <c r="W1293">
        <v>0</v>
      </c>
      <c r="X1293">
        <v>9.7464279737142885</v>
      </c>
      <c r="Y1293">
        <v>0</v>
      </c>
      <c r="Z1293">
        <v>0</v>
      </c>
      <c r="AA1293">
        <v>0</v>
      </c>
      <c r="AB1293">
        <v>184.95053946914877</v>
      </c>
      <c r="AC1293">
        <v>0</v>
      </c>
      <c r="AD1293">
        <v>99.349511948420201</v>
      </c>
      <c r="AE1293">
        <v>294.04647939128324</v>
      </c>
    </row>
    <row r="1294" spans="1:31" x14ac:dyDescent="0.25">
      <c r="A1294">
        <v>2228010</v>
      </c>
      <c r="B1294">
        <v>1</v>
      </c>
      <c r="C1294" t="s">
        <v>81</v>
      </c>
      <c r="D1294" t="s">
        <v>118</v>
      </c>
      <c r="E1294" t="s">
        <v>156</v>
      </c>
      <c r="F1294" t="s">
        <v>4021</v>
      </c>
      <c r="G1294" t="s">
        <v>161</v>
      </c>
      <c r="H1294" t="s">
        <v>135</v>
      </c>
      <c r="I1294" t="s">
        <v>136</v>
      </c>
      <c r="J1294" t="s">
        <v>137</v>
      </c>
      <c r="K1294" t="s">
        <v>138</v>
      </c>
      <c r="L1294" t="s">
        <v>4022</v>
      </c>
      <c r="M1294" t="s">
        <v>4023</v>
      </c>
      <c r="N1294">
        <v>1.0961111109999999</v>
      </c>
      <c r="O1294">
        <v>0</v>
      </c>
      <c r="P1294">
        <v>11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2.1834589759850269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2.1834589759850269</v>
      </c>
    </row>
    <row r="1295" spans="1:31" x14ac:dyDescent="0.25">
      <c r="A1295">
        <v>2218100</v>
      </c>
      <c r="B1295">
        <v>1</v>
      </c>
      <c r="C1295" t="s">
        <v>81</v>
      </c>
      <c r="D1295" t="s">
        <v>116</v>
      </c>
      <c r="E1295" t="s">
        <v>151</v>
      </c>
      <c r="F1295" t="s">
        <v>4024</v>
      </c>
      <c r="G1295" t="s">
        <v>213</v>
      </c>
      <c r="H1295" t="s">
        <v>135</v>
      </c>
      <c r="I1295" t="s">
        <v>136</v>
      </c>
      <c r="J1295" t="s">
        <v>137</v>
      </c>
      <c r="K1295" t="s">
        <v>138</v>
      </c>
      <c r="L1295" t="s">
        <v>4025</v>
      </c>
      <c r="M1295" t="s">
        <v>4026</v>
      </c>
      <c r="N1295">
        <v>1.741666666</v>
      </c>
      <c r="O1295">
        <v>0</v>
      </c>
      <c r="P1295">
        <v>43</v>
      </c>
      <c r="Q1295">
        <v>0</v>
      </c>
      <c r="R1295">
        <v>1</v>
      </c>
      <c r="S1295">
        <v>0</v>
      </c>
      <c r="T1295">
        <v>2</v>
      </c>
      <c r="U1295">
        <v>0</v>
      </c>
      <c r="V1295">
        <v>0</v>
      </c>
      <c r="W1295">
        <v>0</v>
      </c>
      <c r="X1295">
        <v>10.35283638924207</v>
      </c>
      <c r="Y1295">
        <v>0</v>
      </c>
      <c r="Z1295">
        <v>3.9854830287079993E-2</v>
      </c>
      <c r="AA1295">
        <v>0</v>
      </c>
      <c r="AB1295">
        <v>1.2356592793436545</v>
      </c>
      <c r="AC1295">
        <v>0</v>
      </c>
      <c r="AD1295">
        <v>0</v>
      </c>
      <c r="AE1295">
        <v>11.628350498872804</v>
      </c>
    </row>
    <row r="1296" spans="1:31" x14ac:dyDescent="0.25">
      <c r="A1296">
        <v>2219660</v>
      </c>
      <c r="B1296">
        <v>1</v>
      </c>
      <c r="C1296" t="s">
        <v>80</v>
      </c>
      <c r="D1296" t="s">
        <v>111</v>
      </c>
      <c r="E1296" t="s">
        <v>141</v>
      </c>
      <c r="F1296" t="s">
        <v>4027</v>
      </c>
      <c r="G1296" t="s">
        <v>405</v>
      </c>
      <c r="H1296" t="s">
        <v>144</v>
      </c>
      <c r="I1296" t="s">
        <v>136</v>
      </c>
      <c r="J1296" t="s">
        <v>137</v>
      </c>
      <c r="K1296" t="s">
        <v>234</v>
      </c>
      <c r="L1296" t="s">
        <v>4028</v>
      </c>
      <c r="M1296" t="s">
        <v>4029</v>
      </c>
      <c r="N1296">
        <v>8.0816666660000003</v>
      </c>
      <c r="O1296">
        <v>0</v>
      </c>
      <c r="P1296">
        <v>351</v>
      </c>
      <c r="Q1296">
        <v>0</v>
      </c>
      <c r="R1296">
        <v>0</v>
      </c>
      <c r="S1296">
        <v>2</v>
      </c>
      <c r="T1296">
        <v>30</v>
      </c>
      <c r="U1296">
        <v>0</v>
      </c>
      <c r="V1296">
        <v>0</v>
      </c>
      <c r="W1296">
        <v>0</v>
      </c>
      <c r="X1296">
        <v>921.46431769460276</v>
      </c>
      <c r="Y1296">
        <v>0</v>
      </c>
      <c r="Z1296">
        <v>0</v>
      </c>
      <c r="AA1296">
        <v>14.403955215063501</v>
      </c>
      <c r="AB1296">
        <v>108.22426289669629</v>
      </c>
      <c r="AC1296">
        <v>0</v>
      </c>
      <c r="AD1296">
        <v>0</v>
      </c>
      <c r="AE1296">
        <v>1044.0925358063625</v>
      </c>
    </row>
    <row r="1297" spans="1:31" x14ac:dyDescent="0.25">
      <c r="A1297">
        <v>2222577</v>
      </c>
      <c r="B1297">
        <v>1</v>
      </c>
      <c r="C1297" t="s">
        <v>81</v>
      </c>
      <c r="D1297" t="s">
        <v>120</v>
      </c>
      <c r="E1297" t="s">
        <v>156</v>
      </c>
      <c r="F1297" t="s">
        <v>4030</v>
      </c>
      <c r="G1297" t="s">
        <v>161</v>
      </c>
      <c r="H1297" t="s">
        <v>135</v>
      </c>
      <c r="I1297" t="s">
        <v>136</v>
      </c>
      <c r="J1297" t="s">
        <v>137</v>
      </c>
      <c r="K1297" t="s">
        <v>138</v>
      </c>
      <c r="L1297" t="s">
        <v>4031</v>
      </c>
      <c r="M1297" t="s">
        <v>4032</v>
      </c>
      <c r="N1297">
        <v>0.97388888799999995</v>
      </c>
      <c r="O1297">
        <v>0</v>
      </c>
      <c r="P1297">
        <v>1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0.21378742727042666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0.21378742727042666</v>
      </c>
    </row>
    <row r="1298" spans="1:31" x14ac:dyDescent="0.25">
      <c r="A1298">
        <v>2213168</v>
      </c>
      <c r="B1298">
        <v>1</v>
      </c>
      <c r="C1298" t="s">
        <v>81</v>
      </c>
      <c r="D1298" t="s">
        <v>112</v>
      </c>
      <c r="E1298" t="s">
        <v>141</v>
      </c>
      <c r="F1298" t="s">
        <v>4033</v>
      </c>
      <c r="G1298" t="s">
        <v>405</v>
      </c>
      <c r="H1298" t="s">
        <v>144</v>
      </c>
      <c r="I1298" t="s">
        <v>136</v>
      </c>
      <c r="J1298" t="s">
        <v>137</v>
      </c>
      <c r="K1298" t="s">
        <v>234</v>
      </c>
      <c r="L1298" t="s">
        <v>4034</v>
      </c>
      <c r="M1298" t="s">
        <v>4035</v>
      </c>
      <c r="N1298">
        <v>7.5448444439999998</v>
      </c>
      <c r="O1298">
        <v>0</v>
      </c>
      <c r="P1298">
        <v>143</v>
      </c>
      <c r="Q1298">
        <v>0</v>
      </c>
      <c r="R1298">
        <v>0</v>
      </c>
      <c r="S1298">
        <v>0</v>
      </c>
      <c r="T1298">
        <v>153</v>
      </c>
      <c r="U1298">
        <v>0</v>
      </c>
      <c r="V1298">
        <v>0</v>
      </c>
      <c r="W1298">
        <v>0</v>
      </c>
      <c r="X1298">
        <v>165.88688940610766</v>
      </c>
      <c r="Y1298">
        <v>0</v>
      </c>
      <c r="Z1298">
        <v>0</v>
      </c>
      <c r="AA1298">
        <v>0</v>
      </c>
      <c r="AB1298">
        <v>227.65951290136283</v>
      </c>
      <c r="AC1298">
        <v>0</v>
      </c>
      <c r="AD1298">
        <v>0</v>
      </c>
      <c r="AE1298">
        <v>393.54640230747049</v>
      </c>
    </row>
    <row r="1299" spans="1:31" x14ac:dyDescent="0.25">
      <c r="A1299">
        <v>2228505</v>
      </c>
      <c r="B1299">
        <v>1</v>
      </c>
      <c r="C1299" t="s">
        <v>81</v>
      </c>
      <c r="D1299" t="s">
        <v>118</v>
      </c>
      <c r="E1299" t="s">
        <v>141</v>
      </c>
      <c r="F1299" t="s">
        <v>4036</v>
      </c>
      <c r="G1299" t="s">
        <v>349</v>
      </c>
      <c r="H1299" t="s">
        <v>144</v>
      </c>
      <c r="I1299" t="s">
        <v>136</v>
      </c>
      <c r="J1299" t="s">
        <v>137</v>
      </c>
      <c r="K1299" t="s">
        <v>138</v>
      </c>
      <c r="L1299" t="s">
        <v>4037</v>
      </c>
      <c r="M1299" t="s">
        <v>4038</v>
      </c>
      <c r="N1299">
        <v>1.3533333329999999</v>
      </c>
      <c r="O1299">
        <v>0</v>
      </c>
      <c r="P1299">
        <v>83</v>
      </c>
      <c r="Q1299">
        <v>0</v>
      </c>
      <c r="R1299">
        <v>14</v>
      </c>
      <c r="S1299">
        <v>0</v>
      </c>
      <c r="T1299">
        <v>8</v>
      </c>
      <c r="U1299">
        <v>0</v>
      </c>
      <c r="V1299">
        <v>0</v>
      </c>
      <c r="W1299">
        <v>0</v>
      </c>
      <c r="X1299">
        <v>13.82405718156136</v>
      </c>
      <c r="Y1299">
        <v>0</v>
      </c>
      <c r="Z1299">
        <v>3.2460717730224085</v>
      </c>
      <c r="AA1299">
        <v>0</v>
      </c>
      <c r="AB1299">
        <v>1.7345540424838664</v>
      </c>
      <c r="AC1299">
        <v>0</v>
      </c>
      <c r="AD1299">
        <v>0</v>
      </c>
      <c r="AE1299">
        <v>18.804682997067637</v>
      </c>
    </row>
    <row r="1300" spans="1:31" x14ac:dyDescent="0.25">
      <c r="A1300">
        <v>2213732</v>
      </c>
      <c r="B1300">
        <v>1</v>
      </c>
      <c r="C1300" t="s">
        <v>80</v>
      </c>
      <c r="D1300" t="s">
        <v>98</v>
      </c>
      <c r="E1300" t="s">
        <v>141</v>
      </c>
      <c r="F1300" t="s">
        <v>4039</v>
      </c>
      <c r="G1300" t="s">
        <v>349</v>
      </c>
      <c r="H1300" t="s">
        <v>144</v>
      </c>
      <c r="I1300" t="s">
        <v>136</v>
      </c>
      <c r="J1300" t="s">
        <v>137</v>
      </c>
      <c r="K1300" t="s">
        <v>138</v>
      </c>
      <c r="L1300" t="s">
        <v>4040</v>
      </c>
      <c r="M1300" t="s">
        <v>4041</v>
      </c>
      <c r="N1300">
        <v>1.1455555550000001</v>
      </c>
      <c r="O1300">
        <v>0</v>
      </c>
      <c r="P1300">
        <v>129</v>
      </c>
      <c r="Q1300">
        <v>0</v>
      </c>
      <c r="R1300">
        <v>5</v>
      </c>
      <c r="S1300">
        <v>0</v>
      </c>
      <c r="T1300">
        <v>4</v>
      </c>
      <c r="U1300">
        <v>0</v>
      </c>
      <c r="V1300">
        <v>0</v>
      </c>
      <c r="W1300">
        <v>0</v>
      </c>
      <c r="X1300">
        <v>19.896096302691454</v>
      </c>
      <c r="Y1300">
        <v>0</v>
      </c>
      <c r="Z1300">
        <v>2.6022335388057303</v>
      </c>
      <c r="AA1300">
        <v>0</v>
      </c>
      <c r="AB1300">
        <v>1.5713548067626109</v>
      </c>
      <c r="AC1300">
        <v>0</v>
      </c>
      <c r="AD1300">
        <v>0</v>
      </c>
      <c r="AE1300">
        <v>24.069684648259795</v>
      </c>
    </row>
    <row r="1301" spans="1:31" x14ac:dyDescent="0.25">
      <c r="A1301">
        <v>2226513</v>
      </c>
      <c r="B1301">
        <v>1</v>
      </c>
      <c r="C1301" t="s">
        <v>80</v>
      </c>
      <c r="D1301" t="s">
        <v>98</v>
      </c>
      <c r="E1301" t="s">
        <v>156</v>
      </c>
      <c r="F1301" t="s">
        <v>4042</v>
      </c>
      <c r="G1301" t="s">
        <v>161</v>
      </c>
      <c r="H1301" t="s">
        <v>135</v>
      </c>
      <c r="I1301" t="s">
        <v>136</v>
      </c>
      <c r="J1301" t="s">
        <v>137</v>
      </c>
      <c r="K1301" t="s">
        <v>138</v>
      </c>
      <c r="L1301" t="s">
        <v>4043</v>
      </c>
      <c r="M1301" t="s">
        <v>4044</v>
      </c>
      <c r="N1301">
        <v>0.44138888799999998</v>
      </c>
      <c r="O1301">
        <v>0</v>
      </c>
      <c r="P1301">
        <v>2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8.7030888224233341E-2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8.7030888224233341E-2</v>
      </c>
    </row>
    <row r="1302" spans="1:31" x14ac:dyDescent="0.25">
      <c r="A1302">
        <v>2220021</v>
      </c>
      <c r="B1302">
        <v>1</v>
      </c>
      <c r="C1302" t="s">
        <v>80</v>
      </c>
      <c r="D1302" t="s">
        <v>96</v>
      </c>
      <c r="E1302" t="s">
        <v>151</v>
      </c>
      <c r="F1302" t="s">
        <v>4045</v>
      </c>
      <c r="G1302" t="s">
        <v>1155</v>
      </c>
      <c r="H1302" t="s">
        <v>135</v>
      </c>
      <c r="I1302" t="s">
        <v>136</v>
      </c>
      <c r="J1302" t="s">
        <v>137</v>
      </c>
      <c r="K1302" t="s">
        <v>138</v>
      </c>
      <c r="L1302" t="s">
        <v>4046</v>
      </c>
      <c r="M1302" t="s">
        <v>4047</v>
      </c>
      <c r="N1302">
        <v>8.6258333329999992</v>
      </c>
      <c r="O1302">
        <v>0</v>
      </c>
      <c r="P1302">
        <v>68</v>
      </c>
      <c r="Q1302">
        <v>0</v>
      </c>
      <c r="R1302">
        <v>1</v>
      </c>
      <c r="S1302">
        <v>0</v>
      </c>
      <c r="T1302">
        <v>6</v>
      </c>
      <c r="U1302">
        <v>0</v>
      </c>
      <c r="V1302">
        <v>0</v>
      </c>
      <c r="W1302">
        <v>0</v>
      </c>
      <c r="X1302">
        <v>312.70142311098761</v>
      </c>
      <c r="Y1302">
        <v>0</v>
      </c>
      <c r="Z1302">
        <v>1.3954399191348332E-2</v>
      </c>
      <c r="AA1302">
        <v>0</v>
      </c>
      <c r="AB1302">
        <v>23.39823587649888</v>
      </c>
      <c r="AC1302">
        <v>0</v>
      </c>
      <c r="AD1302">
        <v>0</v>
      </c>
      <c r="AE1302">
        <v>336.1136133866778</v>
      </c>
    </row>
    <row r="1303" spans="1:31" x14ac:dyDescent="0.25">
      <c r="A1303">
        <v>2222554</v>
      </c>
      <c r="B1303">
        <v>1</v>
      </c>
      <c r="C1303" t="s">
        <v>80</v>
      </c>
      <c r="D1303" t="s">
        <v>97</v>
      </c>
      <c r="E1303" t="s">
        <v>141</v>
      </c>
      <c r="F1303" t="s">
        <v>4048</v>
      </c>
      <c r="G1303" t="s">
        <v>143</v>
      </c>
      <c r="H1303" t="s">
        <v>144</v>
      </c>
      <c r="I1303" t="s">
        <v>136</v>
      </c>
      <c r="J1303" t="s">
        <v>137</v>
      </c>
      <c r="K1303" t="s">
        <v>138</v>
      </c>
      <c r="L1303" t="s">
        <v>4049</v>
      </c>
      <c r="M1303" t="s">
        <v>4050</v>
      </c>
      <c r="N1303">
        <v>0.116666666</v>
      </c>
      <c r="O1303">
        <v>23</v>
      </c>
      <c r="P1303">
        <v>229</v>
      </c>
      <c r="Q1303">
        <v>1</v>
      </c>
      <c r="R1303">
        <v>52</v>
      </c>
      <c r="S1303">
        <v>5</v>
      </c>
      <c r="T1303">
        <v>36</v>
      </c>
      <c r="U1303">
        <v>0</v>
      </c>
      <c r="V1303">
        <v>0</v>
      </c>
      <c r="W1303">
        <v>66.268074104523194</v>
      </c>
      <c r="X1303">
        <v>65.423114305998155</v>
      </c>
      <c r="Y1303">
        <v>0</v>
      </c>
      <c r="Z1303">
        <v>4.3175439565279001</v>
      </c>
      <c r="AA1303">
        <v>11.085968214743451</v>
      </c>
      <c r="AB1303">
        <v>4.048291209824983</v>
      </c>
      <c r="AC1303">
        <v>0</v>
      </c>
      <c r="AD1303">
        <v>0</v>
      </c>
      <c r="AE1303">
        <v>151.1429917916177</v>
      </c>
    </row>
    <row r="1304" spans="1:31" x14ac:dyDescent="0.25">
      <c r="A1304">
        <v>2213191</v>
      </c>
      <c r="B1304">
        <v>1</v>
      </c>
      <c r="C1304" t="s">
        <v>80</v>
      </c>
      <c r="D1304" t="s">
        <v>96</v>
      </c>
      <c r="E1304" t="s">
        <v>156</v>
      </c>
      <c r="F1304" t="s">
        <v>4051</v>
      </c>
      <c r="G1304" t="s">
        <v>161</v>
      </c>
      <c r="H1304" t="s">
        <v>135</v>
      </c>
      <c r="I1304" t="s">
        <v>136</v>
      </c>
      <c r="J1304" t="s">
        <v>137</v>
      </c>
      <c r="K1304" t="s">
        <v>138</v>
      </c>
      <c r="L1304" t="s">
        <v>4052</v>
      </c>
      <c r="M1304" t="s">
        <v>4053</v>
      </c>
      <c r="N1304">
        <v>2.6291666660000002</v>
      </c>
      <c r="O1304">
        <v>0</v>
      </c>
      <c r="P1304">
        <v>1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1.7977170863278362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1.7977170863278362</v>
      </c>
    </row>
    <row r="1305" spans="1:31" x14ac:dyDescent="0.25">
      <c r="A1305">
        <v>2229344</v>
      </c>
      <c r="B1305">
        <v>1</v>
      </c>
      <c r="C1305" t="s">
        <v>81</v>
      </c>
      <c r="D1305" t="s">
        <v>122</v>
      </c>
      <c r="E1305" t="s">
        <v>156</v>
      </c>
      <c r="F1305" t="s">
        <v>4054</v>
      </c>
      <c r="G1305" t="s">
        <v>161</v>
      </c>
      <c r="H1305" t="s">
        <v>135</v>
      </c>
      <c r="I1305" t="s">
        <v>136</v>
      </c>
      <c r="J1305" t="s">
        <v>137</v>
      </c>
      <c r="K1305" t="s">
        <v>138</v>
      </c>
      <c r="L1305" t="s">
        <v>4055</v>
      </c>
      <c r="M1305" t="s">
        <v>4056</v>
      </c>
      <c r="N1305">
        <v>1.285555555</v>
      </c>
      <c r="O1305">
        <v>0</v>
      </c>
      <c r="P1305">
        <v>3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0.53401866067073345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0.53401866067073345</v>
      </c>
    </row>
    <row r="1306" spans="1:31" x14ac:dyDescent="0.25">
      <c r="A1306">
        <v>2224412</v>
      </c>
      <c r="B1306">
        <v>1</v>
      </c>
      <c r="C1306" t="s">
        <v>80</v>
      </c>
      <c r="D1306" t="s">
        <v>94</v>
      </c>
      <c r="E1306" t="s">
        <v>151</v>
      </c>
      <c r="F1306" t="s">
        <v>4057</v>
      </c>
      <c r="G1306" t="s">
        <v>213</v>
      </c>
      <c r="H1306" t="s">
        <v>135</v>
      </c>
      <c r="I1306" t="s">
        <v>136</v>
      </c>
      <c r="J1306" t="s">
        <v>137</v>
      </c>
      <c r="K1306" t="s">
        <v>138</v>
      </c>
      <c r="L1306" t="s">
        <v>4058</v>
      </c>
      <c r="M1306" t="s">
        <v>4059</v>
      </c>
      <c r="N1306">
        <v>6.6119444439999997</v>
      </c>
      <c r="O1306">
        <v>0</v>
      </c>
      <c r="P1306">
        <v>66</v>
      </c>
      <c r="Q1306">
        <v>0</v>
      </c>
      <c r="R1306">
        <v>1</v>
      </c>
      <c r="S1306">
        <v>0</v>
      </c>
      <c r="T1306">
        <v>11</v>
      </c>
      <c r="U1306">
        <v>0</v>
      </c>
      <c r="V1306">
        <v>0</v>
      </c>
      <c r="W1306">
        <v>0</v>
      </c>
      <c r="X1306">
        <v>78.584662214130702</v>
      </c>
      <c r="Y1306">
        <v>0</v>
      </c>
      <c r="Z1306">
        <v>2.2256401015540739</v>
      </c>
      <c r="AA1306">
        <v>0</v>
      </c>
      <c r="AB1306">
        <v>11.762460649520264</v>
      </c>
      <c r="AC1306">
        <v>0</v>
      </c>
      <c r="AD1306">
        <v>0</v>
      </c>
      <c r="AE1306">
        <v>92.572762965205044</v>
      </c>
    </row>
    <row r="1307" spans="1:31" x14ac:dyDescent="0.25">
      <c r="A1307">
        <v>2222491</v>
      </c>
      <c r="B1307">
        <v>1</v>
      </c>
      <c r="C1307" t="s">
        <v>81</v>
      </c>
      <c r="D1307" t="s">
        <v>116</v>
      </c>
      <c r="E1307" t="s">
        <v>151</v>
      </c>
      <c r="F1307" t="s">
        <v>4060</v>
      </c>
      <c r="G1307" t="s">
        <v>245</v>
      </c>
      <c r="H1307" t="s">
        <v>135</v>
      </c>
      <c r="I1307" t="s">
        <v>136</v>
      </c>
      <c r="J1307" t="s">
        <v>137</v>
      </c>
      <c r="K1307" t="s">
        <v>138</v>
      </c>
      <c r="L1307" t="s">
        <v>4061</v>
      </c>
      <c r="M1307" t="s">
        <v>4062</v>
      </c>
      <c r="N1307">
        <v>1.8419444439999999</v>
      </c>
      <c r="O1307">
        <v>0</v>
      </c>
      <c r="P1307">
        <v>14</v>
      </c>
      <c r="Q1307">
        <v>0</v>
      </c>
      <c r="R1307">
        <v>0</v>
      </c>
      <c r="S1307">
        <v>0</v>
      </c>
      <c r="T1307">
        <v>1</v>
      </c>
      <c r="U1307">
        <v>0</v>
      </c>
      <c r="V1307">
        <v>0</v>
      </c>
      <c r="W1307">
        <v>0</v>
      </c>
      <c r="X1307">
        <v>3.8534983519088692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3.8534983519088692</v>
      </c>
    </row>
    <row r="1308" spans="1:31" x14ac:dyDescent="0.25">
      <c r="A1308">
        <v>2225408</v>
      </c>
      <c r="B1308">
        <v>1</v>
      </c>
      <c r="C1308" t="s">
        <v>81</v>
      </c>
      <c r="D1308" t="s">
        <v>126</v>
      </c>
      <c r="E1308" t="s">
        <v>198</v>
      </c>
      <c r="F1308" t="s">
        <v>4063</v>
      </c>
      <c r="G1308" t="s">
        <v>405</v>
      </c>
      <c r="H1308" t="s">
        <v>144</v>
      </c>
      <c r="I1308" t="s">
        <v>136</v>
      </c>
      <c r="J1308" t="s">
        <v>137</v>
      </c>
      <c r="K1308" t="s">
        <v>234</v>
      </c>
      <c r="L1308" t="s">
        <v>4064</v>
      </c>
      <c r="M1308" t="s">
        <v>4065</v>
      </c>
      <c r="N1308">
        <v>1.049678611</v>
      </c>
      <c r="O1308">
        <v>0</v>
      </c>
      <c r="P1308">
        <v>897</v>
      </c>
      <c r="Q1308">
        <v>2</v>
      </c>
      <c r="R1308">
        <v>121</v>
      </c>
      <c r="S1308">
        <v>0</v>
      </c>
      <c r="T1308">
        <v>67</v>
      </c>
      <c r="U1308">
        <v>0</v>
      </c>
      <c r="V1308">
        <v>2</v>
      </c>
      <c r="W1308">
        <v>0</v>
      </c>
      <c r="X1308">
        <v>75.647993093464905</v>
      </c>
      <c r="Y1308">
        <v>1.1266768753092222</v>
      </c>
      <c r="Z1308">
        <v>16.618163108059818</v>
      </c>
      <c r="AA1308">
        <v>0</v>
      </c>
      <c r="AB1308">
        <v>47.859466071134683</v>
      </c>
      <c r="AC1308">
        <v>0</v>
      </c>
      <c r="AD1308">
        <v>2.3061218011075457</v>
      </c>
      <c r="AE1308">
        <v>143.55842094907618</v>
      </c>
    </row>
    <row r="1309" spans="1:31" x14ac:dyDescent="0.25">
      <c r="A1309">
        <v>2213254</v>
      </c>
      <c r="B1309">
        <v>1</v>
      </c>
      <c r="C1309" t="s">
        <v>80</v>
      </c>
      <c r="D1309" t="s">
        <v>87</v>
      </c>
      <c r="E1309" t="s">
        <v>147</v>
      </c>
      <c r="F1309" t="s">
        <v>4066</v>
      </c>
      <c r="G1309" t="s">
        <v>143</v>
      </c>
      <c r="H1309" t="s">
        <v>144</v>
      </c>
      <c r="I1309" t="s">
        <v>136</v>
      </c>
      <c r="J1309" t="s">
        <v>137</v>
      </c>
      <c r="K1309" t="s">
        <v>138</v>
      </c>
      <c r="L1309" t="s">
        <v>4067</v>
      </c>
      <c r="M1309" t="s">
        <v>4068</v>
      </c>
      <c r="N1309">
        <v>0.191111111</v>
      </c>
      <c r="O1309">
        <v>0</v>
      </c>
      <c r="P1309">
        <v>2022</v>
      </c>
      <c r="Q1309">
        <v>0</v>
      </c>
      <c r="R1309">
        <v>1</v>
      </c>
      <c r="S1309">
        <v>9</v>
      </c>
      <c r="T1309">
        <v>92</v>
      </c>
      <c r="U1309">
        <v>0</v>
      </c>
      <c r="V1309">
        <v>0</v>
      </c>
      <c r="W1309">
        <v>0</v>
      </c>
      <c r="X1309">
        <v>110.00810072478856</v>
      </c>
      <c r="Y1309">
        <v>0</v>
      </c>
      <c r="Z1309">
        <v>6.7228165940888896E-3</v>
      </c>
      <c r="AA1309">
        <v>6.6821365351646094</v>
      </c>
      <c r="AB1309">
        <v>19.298832977046704</v>
      </c>
      <c r="AC1309">
        <v>0</v>
      </c>
      <c r="AD1309">
        <v>0</v>
      </c>
      <c r="AE1309">
        <v>135.99579305359399</v>
      </c>
    </row>
    <row r="1310" spans="1:31" x14ac:dyDescent="0.25">
      <c r="A1310">
        <v>2218163</v>
      </c>
      <c r="B1310">
        <v>1</v>
      </c>
      <c r="C1310" t="s">
        <v>80</v>
      </c>
      <c r="D1310" t="s">
        <v>96</v>
      </c>
      <c r="E1310" t="s">
        <v>151</v>
      </c>
      <c r="F1310" t="s">
        <v>4069</v>
      </c>
      <c r="G1310" t="s">
        <v>238</v>
      </c>
      <c r="H1310" t="s">
        <v>135</v>
      </c>
      <c r="I1310" t="s">
        <v>136</v>
      </c>
      <c r="J1310" t="s">
        <v>137</v>
      </c>
      <c r="K1310" t="s">
        <v>138</v>
      </c>
      <c r="L1310" t="s">
        <v>4070</v>
      </c>
      <c r="M1310" t="s">
        <v>4071</v>
      </c>
      <c r="N1310">
        <v>5.438055555</v>
      </c>
      <c r="O1310">
        <v>0</v>
      </c>
      <c r="P1310">
        <v>4</v>
      </c>
      <c r="Q1310">
        <v>0</v>
      </c>
      <c r="R1310">
        <v>13</v>
      </c>
      <c r="S1310">
        <v>0</v>
      </c>
      <c r="T1310">
        <v>9</v>
      </c>
      <c r="U1310">
        <v>0</v>
      </c>
      <c r="V1310">
        <v>0</v>
      </c>
      <c r="W1310">
        <v>0</v>
      </c>
      <c r="X1310">
        <v>8.712903260095537</v>
      </c>
      <c r="Y1310">
        <v>0</v>
      </c>
      <c r="Z1310">
        <v>53.910040214192911</v>
      </c>
      <c r="AA1310">
        <v>0</v>
      </c>
      <c r="AB1310">
        <v>124.21799480545262</v>
      </c>
      <c r="AC1310">
        <v>0</v>
      </c>
      <c r="AD1310">
        <v>0</v>
      </c>
      <c r="AE1310">
        <v>186.84093827974107</v>
      </c>
    </row>
    <row r="1311" spans="1:31" x14ac:dyDescent="0.25">
      <c r="A1311">
        <v>2216148</v>
      </c>
      <c r="B1311">
        <v>1</v>
      </c>
      <c r="C1311" t="s">
        <v>80</v>
      </c>
      <c r="D1311" t="s">
        <v>111</v>
      </c>
      <c r="E1311" t="s">
        <v>132</v>
      </c>
      <c r="F1311" t="s">
        <v>1926</v>
      </c>
      <c r="G1311" t="s">
        <v>1927</v>
      </c>
      <c r="H1311" t="s">
        <v>135</v>
      </c>
      <c r="I1311" t="s">
        <v>136</v>
      </c>
      <c r="J1311" t="s">
        <v>137</v>
      </c>
      <c r="K1311" t="s">
        <v>138</v>
      </c>
      <c r="L1311" t="s">
        <v>4072</v>
      </c>
      <c r="M1311" t="s">
        <v>4073</v>
      </c>
      <c r="N1311">
        <v>0.94805555500000005</v>
      </c>
      <c r="O1311">
        <v>0</v>
      </c>
      <c r="P1311">
        <v>67</v>
      </c>
      <c r="Q1311">
        <v>0</v>
      </c>
      <c r="R1311">
        <v>23</v>
      </c>
      <c r="S1311">
        <v>0</v>
      </c>
      <c r="T1311">
        <v>37</v>
      </c>
      <c r="U1311">
        <v>0</v>
      </c>
      <c r="V1311">
        <v>0</v>
      </c>
      <c r="W1311">
        <v>0</v>
      </c>
      <c r="X1311">
        <v>24.661130400804836</v>
      </c>
      <c r="Y1311">
        <v>0</v>
      </c>
      <c r="Z1311">
        <v>9.1728702538479698</v>
      </c>
      <c r="AA1311">
        <v>0</v>
      </c>
      <c r="AB1311">
        <v>50.721656054191463</v>
      </c>
      <c r="AC1311">
        <v>0</v>
      </c>
      <c r="AD1311">
        <v>0</v>
      </c>
      <c r="AE1311">
        <v>84.555656708844268</v>
      </c>
    </row>
    <row r="1312" spans="1:31" x14ac:dyDescent="0.25">
      <c r="A1312">
        <v>2226427</v>
      </c>
      <c r="B1312">
        <v>1</v>
      </c>
      <c r="C1312" t="s">
        <v>80</v>
      </c>
      <c r="D1312" t="s">
        <v>82</v>
      </c>
      <c r="E1312" t="s">
        <v>132</v>
      </c>
      <c r="F1312" t="s">
        <v>4074</v>
      </c>
      <c r="G1312" t="s">
        <v>1927</v>
      </c>
      <c r="H1312" t="s">
        <v>135</v>
      </c>
      <c r="I1312" t="s">
        <v>136</v>
      </c>
      <c r="J1312" t="s">
        <v>137</v>
      </c>
      <c r="K1312" t="s">
        <v>138</v>
      </c>
      <c r="L1312" t="s">
        <v>4075</v>
      </c>
      <c r="M1312" t="s">
        <v>4076</v>
      </c>
      <c r="N1312">
        <v>2.6675</v>
      </c>
      <c r="O1312">
        <v>0</v>
      </c>
      <c r="P1312">
        <v>429</v>
      </c>
      <c r="Q1312">
        <v>0</v>
      </c>
      <c r="R1312">
        <v>0</v>
      </c>
      <c r="S1312">
        <v>0</v>
      </c>
      <c r="T1312">
        <v>11</v>
      </c>
      <c r="U1312">
        <v>0</v>
      </c>
      <c r="V1312">
        <v>0</v>
      </c>
      <c r="W1312">
        <v>0</v>
      </c>
      <c r="X1312">
        <v>508.57212533538814</v>
      </c>
      <c r="Y1312">
        <v>0</v>
      </c>
      <c r="Z1312">
        <v>0</v>
      </c>
      <c r="AA1312">
        <v>0</v>
      </c>
      <c r="AB1312">
        <v>8.9734661615504638</v>
      </c>
      <c r="AC1312">
        <v>0</v>
      </c>
      <c r="AD1312">
        <v>0</v>
      </c>
      <c r="AE1312">
        <v>517.54559149693864</v>
      </c>
    </row>
    <row r="1313" spans="1:31" x14ac:dyDescent="0.25">
      <c r="A1313">
        <v>2217144</v>
      </c>
      <c r="B1313">
        <v>1</v>
      </c>
      <c r="C1313" t="s">
        <v>81</v>
      </c>
      <c r="D1313" t="s">
        <v>123</v>
      </c>
      <c r="E1313" t="s">
        <v>151</v>
      </c>
      <c r="F1313" t="s">
        <v>4077</v>
      </c>
      <c r="G1313" t="s">
        <v>213</v>
      </c>
      <c r="H1313" t="s">
        <v>135</v>
      </c>
      <c r="I1313" t="s">
        <v>136</v>
      </c>
      <c r="J1313" t="s">
        <v>137</v>
      </c>
      <c r="K1313" t="s">
        <v>138</v>
      </c>
      <c r="L1313" t="s">
        <v>4078</v>
      </c>
      <c r="M1313" t="s">
        <v>4079</v>
      </c>
      <c r="N1313">
        <v>2.5108333329999999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19</v>
      </c>
      <c r="U1313">
        <v>0</v>
      </c>
      <c r="V1313">
        <v>2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64.231322794116522</v>
      </c>
      <c r="AC1313">
        <v>0</v>
      </c>
      <c r="AD1313">
        <v>107.41997845257909</v>
      </c>
      <c r="AE1313">
        <v>171.6513012466956</v>
      </c>
    </row>
    <row r="1314" spans="1:31" x14ac:dyDescent="0.25">
      <c r="A1314">
        <v>2222099</v>
      </c>
      <c r="B1314">
        <v>1</v>
      </c>
      <c r="C1314" t="s">
        <v>81</v>
      </c>
      <c r="D1314" t="s">
        <v>114</v>
      </c>
      <c r="E1314" t="s">
        <v>141</v>
      </c>
      <c r="F1314" t="s">
        <v>4080</v>
      </c>
      <c r="G1314" t="s">
        <v>349</v>
      </c>
      <c r="H1314" t="s">
        <v>144</v>
      </c>
      <c r="I1314" t="s">
        <v>136</v>
      </c>
      <c r="J1314" t="s">
        <v>137</v>
      </c>
      <c r="K1314" t="s">
        <v>138</v>
      </c>
      <c r="L1314" t="s">
        <v>4081</v>
      </c>
      <c r="M1314" t="s">
        <v>4082</v>
      </c>
      <c r="N1314">
        <v>0.89972222199999996</v>
      </c>
      <c r="O1314">
        <v>0</v>
      </c>
      <c r="P1314">
        <v>26</v>
      </c>
      <c r="Q1314">
        <v>0</v>
      </c>
      <c r="R1314">
        <v>0</v>
      </c>
      <c r="S1314">
        <v>0</v>
      </c>
      <c r="T1314">
        <v>8</v>
      </c>
      <c r="U1314">
        <v>0</v>
      </c>
      <c r="V1314">
        <v>0</v>
      </c>
      <c r="W1314">
        <v>0</v>
      </c>
      <c r="X1314">
        <v>3.0208236420581094</v>
      </c>
      <c r="Y1314">
        <v>0</v>
      </c>
      <c r="Z1314">
        <v>0</v>
      </c>
      <c r="AA1314">
        <v>0</v>
      </c>
      <c r="AB1314">
        <v>5.4850079488491144</v>
      </c>
      <c r="AC1314">
        <v>0</v>
      </c>
      <c r="AD1314">
        <v>0</v>
      </c>
      <c r="AE1314">
        <v>8.5058315909072242</v>
      </c>
    </row>
    <row r="1315" spans="1:31" x14ac:dyDescent="0.25">
      <c r="A1315">
        <v>2227423</v>
      </c>
      <c r="B1315">
        <v>1</v>
      </c>
      <c r="C1315" t="s">
        <v>80</v>
      </c>
      <c r="D1315" t="s">
        <v>82</v>
      </c>
      <c r="E1315" t="s">
        <v>156</v>
      </c>
      <c r="F1315" t="s">
        <v>4083</v>
      </c>
      <c r="G1315" t="s">
        <v>161</v>
      </c>
      <c r="H1315" t="s">
        <v>135</v>
      </c>
      <c r="I1315" t="s">
        <v>136</v>
      </c>
      <c r="J1315" t="s">
        <v>137</v>
      </c>
      <c r="K1315" t="s">
        <v>138</v>
      </c>
      <c r="L1315" t="s">
        <v>4084</v>
      </c>
      <c r="M1315" t="s">
        <v>4085</v>
      </c>
      <c r="N1315">
        <v>3.9116666659999999</v>
      </c>
      <c r="O1315">
        <v>0</v>
      </c>
      <c r="P1315">
        <v>1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0.49006111977463673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0.49006111977463673</v>
      </c>
    </row>
    <row r="1316" spans="1:31" x14ac:dyDescent="0.25">
      <c r="A1316">
        <v>2225634</v>
      </c>
      <c r="B1316">
        <v>1</v>
      </c>
      <c r="C1316" t="s">
        <v>80</v>
      </c>
      <c r="D1316" t="s">
        <v>84</v>
      </c>
      <c r="E1316" t="s">
        <v>151</v>
      </c>
      <c r="F1316" t="s">
        <v>4086</v>
      </c>
      <c r="G1316" t="s">
        <v>213</v>
      </c>
      <c r="H1316" t="s">
        <v>135</v>
      </c>
      <c r="I1316" t="s">
        <v>136</v>
      </c>
      <c r="J1316" t="s">
        <v>137</v>
      </c>
      <c r="K1316" t="s">
        <v>138</v>
      </c>
      <c r="L1316" t="s">
        <v>4087</v>
      </c>
      <c r="M1316" t="s">
        <v>4088</v>
      </c>
      <c r="N1316">
        <v>0.69361111099999995</v>
      </c>
      <c r="O1316">
        <v>0</v>
      </c>
      <c r="P1316">
        <v>124</v>
      </c>
      <c r="Q1316">
        <v>0</v>
      </c>
      <c r="R1316">
        <v>0</v>
      </c>
      <c r="S1316">
        <v>0</v>
      </c>
      <c r="T1316">
        <v>11</v>
      </c>
      <c r="U1316">
        <v>0</v>
      </c>
      <c r="V1316">
        <v>0</v>
      </c>
      <c r="W1316">
        <v>0</v>
      </c>
      <c r="X1316">
        <v>35.222321195832414</v>
      </c>
      <c r="Y1316">
        <v>0</v>
      </c>
      <c r="Z1316">
        <v>0</v>
      </c>
      <c r="AA1316">
        <v>0</v>
      </c>
      <c r="AB1316">
        <v>7.2727878795606973</v>
      </c>
      <c r="AC1316">
        <v>0</v>
      </c>
      <c r="AD1316">
        <v>0</v>
      </c>
      <c r="AE1316">
        <v>42.49510907539311</v>
      </c>
    </row>
    <row r="1317" spans="1:31" x14ac:dyDescent="0.25">
      <c r="A1317">
        <v>2220476</v>
      </c>
      <c r="B1317">
        <v>1</v>
      </c>
      <c r="C1317" t="s">
        <v>81</v>
      </c>
      <c r="D1317" t="s">
        <v>115</v>
      </c>
      <c r="E1317" t="s">
        <v>151</v>
      </c>
      <c r="F1317" t="s">
        <v>4089</v>
      </c>
      <c r="G1317" t="s">
        <v>213</v>
      </c>
      <c r="H1317" t="s">
        <v>135</v>
      </c>
      <c r="I1317" t="s">
        <v>136</v>
      </c>
      <c r="J1317" t="s">
        <v>137</v>
      </c>
      <c r="K1317" t="s">
        <v>138</v>
      </c>
      <c r="L1317" t="s">
        <v>4090</v>
      </c>
      <c r="M1317" t="s">
        <v>4091</v>
      </c>
      <c r="N1317">
        <v>1.032777777</v>
      </c>
      <c r="O1317">
        <v>0</v>
      </c>
      <c r="P1317">
        <v>56</v>
      </c>
      <c r="Q1317">
        <v>0</v>
      </c>
      <c r="R1317">
        <v>0</v>
      </c>
      <c r="S1317">
        <v>0</v>
      </c>
      <c r="T1317">
        <v>3</v>
      </c>
      <c r="U1317">
        <v>0</v>
      </c>
      <c r="V1317">
        <v>1</v>
      </c>
      <c r="W1317">
        <v>0</v>
      </c>
      <c r="X1317">
        <v>6.9196676359644913</v>
      </c>
      <c r="Y1317">
        <v>0</v>
      </c>
      <c r="Z1317">
        <v>0</v>
      </c>
      <c r="AA1317">
        <v>0</v>
      </c>
      <c r="AB1317">
        <v>0.69815822502054559</v>
      </c>
      <c r="AC1317">
        <v>0</v>
      </c>
      <c r="AD1317">
        <v>7.3389961857777775E-4</v>
      </c>
      <c r="AE1317">
        <v>7.6185597606036151</v>
      </c>
    </row>
    <row r="1318" spans="1:31" x14ac:dyDescent="0.25">
      <c r="A1318">
        <v>2223619</v>
      </c>
      <c r="B1318">
        <v>1</v>
      </c>
      <c r="C1318" t="s">
        <v>81</v>
      </c>
      <c r="D1318" t="s">
        <v>127</v>
      </c>
      <c r="E1318" t="s">
        <v>147</v>
      </c>
      <c r="F1318" t="s">
        <v>4092</v>
      </c>
      <c r="G1318" t="s">
        <v>405</v>
      </c>
      <c r="H1318" t="s">
        <v>144</v>
      </c>
      <c r="I1318" t="s">
        <v>136</v>
      </c>
      <c r="J1318" t="s">
        <v>137</v>
      </c>
      <c r="K1318" t="s">
        <v>234</v>
      </c>
      <c r="L1318" t="s">
        <v>4093</v>
      </c>
      <c r="M1318" t="s">
        <v>4094</v>
      </c>
      <c r="N1318">
        <v>7.583346111</v>
      </c>
      <c r="O1318">
        <v>1</v>
      </c>
      <c r="P1318">
        <v>13726</v>
      </c>
      <c r="Q1318">
        <v>0</v>
      </c>
      <c r="R1318">
        <v>26</v>
      </c>
      <c r="S1318">
        <v>6</v>
      </c>
      <c r="T1318">
        <v>999</v>
      </c>
      <c r="U1318">
        <v>4</v>
      </c>
      <c r="V1318">
        <v>6</v>
      </c>
      <c r="W1318">
        <v>0</v>
      </c>
      <c r="X1318">
        <v>27318.013961308523</v>
      </c>
      <c r="Y1318">
        <v>0</v>
      </c>
      <c r="Z1318">
        <v>42.713040597534622</v>
      </c>
      <c r="AA1318">
        <v>838.87227227016024</v>
      </c>
      <c r="AB1318">
        <v>9190.7203979763344</v>
      </c>
      <c r="AC1318">
        <v>2742.1120106782842</v>
      </c>
      <c r="AD1318">
        <v>1445.0744717987377</v>
      </c>
      <c r="AE1318">
        <v>41577.506154629576</v>
      </c>
    </row>
    <row r="1319" spans="1:31" x14ac:dyDescent="0.25">
      <c r="A1319">
        <v>2228943</v>
      </c>
      <c r="B1319">
        <v>1</v>
      </c>
      <c r="C1319" t="s">
        <v>80</v>
      </c>
      <c r="D1319" t="s">
        <v>106</v>
      </c>
      <c r="E1319" t="s">
        <v>141</v>
      </c>
      <c r="F1319" t="s">
        <v>4095</v>
      </c>
      <c r="G1319" t="s">
        <v>694</v>
      </c>
      <c r="H1319" t="s">
        <v>144</v>
      </c>
      <c r="I1319" t="s">
        <v>136</v>
      </c>
      <c r="J1319" t="s">
        <v>137</v>
      </c>
      <c r="K1319" t="s">
        <v>138</v>
      </c>
      <c r="L1319" t="s">
        <v>4096</v>
      </c>
      <c r="M1319" t="s">
        <v>4097</v>
      </c>
      <c r="N1319">
        <v>2.6994444440000001</v>
      </c>
      <c r="O1319">
        <v>0</v>
      </c>
      <c r="P1319">
        <v>0</v>
      </c>
      <c r="Q1319">
        <v>2</v>
      </c>
      <c r="R1319">
        <v>9</v>
      </c>
      <c r="S1319">
        <v>0</v>
      </c>
      <c r="T1319">
        <v>3</v>
      </c>
      <c r="U1319">
        <v>0</v>
      </c>
      <c r="V1319">
        <v>0</v>
      </c>
      <c r="W1319">
        <v>0</v>
      </c>
      <c r="X1319">
        <v>0</v>
      </c>
      <c r="Y1319">
        <v>368.96432358268049</v>
      </c>
      <c r="Z1319">
        <v>19.036415523241999</v>
      </c>
      <c r="AA1319">
        <v>0</v>
      </c>
      <c r="AB1319">
        <v>14.601414571451762</v>
      </c>
      <c r="AC1319">
        <v>0</v>
      </c>
      <c r="AD1319">
        <v>0</v>
      </c>
      <c r="AE1319">
        <v>402.60215367737425</v>
      </c>
    </row>
    <row r="1320" spans="1:31" x14ac:dyDescent="0.25">
      <c r="A1320">
        <v>2224114</v>
      </c>
      <c r="B1320">
        <v>1</v>
      </c>
      <c r="C1320" t="s">
        <v>81</v>
      </c>
      <c r="D1320" t="s">
        <v>122</v>
      </c>
      <c r="E1320" t="s">
        <v>151</v>
      </c>
      <c r="F1320" t="s">
        <v>3258</v>
      </c>
      <c r="G1320" t="s">
        <v>213</v>
      </c>
      <c r="H1320" t="s">
        <v>135</v>
      </c>
      <c r="I1320" t="s">
        <v>136</v>
      </c>
      <c r="J1320" t="s">
        <v>137</v>
      </c>
      <c r="K1320" t="s">
        <v>138</v>
      </c>
      <c r="L1320" t="s">
        <v>4098</v>
      </c>
      <c r="M1320" t="s">
        <v>4099</v>
      </c>
      <c r="N1320">
        <v>0.61555555500000003</v>
      </c>
      <c r="O1320">
        <v>0</v>
      </c>
      <c r="P1320">
        <v>21</v>
      </c>
      <c r="Q1320">
        <v>0</v>
      </c>
      <c r="R1320">
        <v>0</v>
      </c>
      <c r="S1320">
        <v>0</v>
      </c>
      <c r="T1320">
        <v>9</v>
      </c>
      <c r="U1320">
        <v>0</v>
      </c>
      <c r="V1320">
        <v>0</v>
      </c>
      <c r="W1320">
        <v>0</v>
      </c>
      <c r="X1320">
        <v>1.9852815608694758</v>
      </c>
      <c r="Y1320">
        <v>0</v>
      </c>
      <c r="Z1320">
        <v>0</v>
      </c>
      <c r="AA1320">
        <v>0</v>
      </c>
      <c r="AB1320">
        <v>0.60350508778034229</v>
      </c>
      <c r="AC1320">
        <v>0</v>
      </c>
      <c r="AD1320">
        <v>0</v>
      </c>
      <c r="AE1320">
        <v>2.5887866486498181</v>
      </c>
    </row>
    <row r="1321" spans="1:31" x14ac:dyDescent="0.25">
      <c r="A1321">
        <v>2224615</v>
      </c>
      <c r="B1321">
        <v>1</v>
      </c>
      <c r="C1321" t="s">
        <v>80</v>
      </c>
      <c r="D1321" t="s">
        <v>83</v>
      </c>
      <c r="E1321" t="s">
        <v>156</v>
      </c>
      <c r="F1321" t="s">
        <v>4100</v>
      </c>
      <c r="G1321" t="s">
        <v>165</v>
      </c>
      <c r="H1321" t="s">
        <v>135</v>
      </c>
      <c r="I1321" t="s">
        <v>136</v>
      </c>
      <c r="J1321" t="s">
        <v>137</v>
      </c>
      <c r="K1321" t="s">
        <v>138</v>
      </c>
      <c r="L1321" t="s">
        <v>4101</v>
      </c>
      <c r="M1321" t="s">
        <v>4102</v>
      </c>
      <c r="N1321">
        <v>1.042777777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25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6.9332253063510407</v>
      </c>
      <c r="AC1321">
        <v>0</v>
      </c>
      <c r="AD1321">
        <v>0</v>
      </c>
      <c r="AE1321">
        <v>6.9332253063510407</v>
      </c>
    </row>
    <row r="1322" spans="1:31" x14ac:dyDescent="0.25">
      <c r="A1322">
        <v>2218209</v>
      </c>
      <c r="B1322">
        <v>1</v>
      </c>
      <c r="C1322" t="s">
        <v>80</v>
      </c>
      <c r="D1322" t="s">
        <v>99</v>
      </c>
      <c r="E1322" t="s">
        <v>147</v>
      </c>
      <c r="F1322" t="s">
        <v>4103</v>
      </c>
      <c r="G1322" t="s">
        <v>143</v>
      </c>
      <c r="H1322" t="s">
        <v>144</v>
      </c>
      <c r="I1322" t="s">
        <v>136</v>
      </c>
      <c r="J1322" t="s">
        <v>137</v>
      </c>
      <c r="K1322" t="s">
        <v>138</v>
      </c>
      <c r="L1322" t="s">
        <v>4104</v>
      </c>
      <c r="M1322" t="s">
        <v>4105</v>
      </c>
      <c r="N1322">
        <v>0.961388888</v>
      </c>
      <c r="O1322">
        <v>4</v>
      </c>
      <c r="P1322">
        <v>821</v>
      </c>
      <c r="Q1322">
        <v>13</v>
      </c>
      <c r="R1322">
        <v>117</v>
      </c>
      <c r="S1322">
        <v>19</v>
      </c>
      <c r="T1322">
        <v>62</v>
      </c>
      <c r="U1322">
        <v>0</v>
      </c>
      <c r="V1322">
        <v>4</v>
      </c>
      <c r="W1322">
        <v>13.252622254820453</v>
      </c>
      <c r="X1322">
        <v>144.26615029978018</v>
      </c>
      <c r="Y1322">
        <v>12.086491616525247</v>
      </c>
      <c r="Z1322">
        <v>28.691529308237868</v>
      </c>
      <c r="AA1322">
        <v>44.777533398169972</v>
      </c>
      <c r="AB1322">
        <v>27.22296246846544</v>
      </c>
      <c r="AC1322">
        <v>0</v>
      </c>
      <c r="AD1322">
        <v>514.55319140979759</v>
      </c>
      <c r="AE1322">
        <v>784.85048075579675</v>
      </c>
    </row>
    <row r="1323" spans="1:31" x14ac:dyDescent="0.25">
      <c r="A1323">
        <v>2228551</v>
      </c>
      <c r="B1323">
        <v>1</v>
      </c>
      <c r="C1323" t="s">
        <v>80</v>
      </c>
      <c r="D1323" t="s">
        <v>103</v>
      </c>
      <c r="E1323" t="s">
        <v>141</v>
      </c>
      <c r="F1323" t="s">
        <v>4106</v>
      </c>
      <c r="G1323" t="s">
        <v>1136</v>
      </c>
      <c r="H1323" t="s">
        <v>144</v>
      </c>
      <c r="I1323" t="s">
        <v>136</v>
      </c>
      <c r="J1323" t="s">
        <v>137</v>
      </c>
      <c r="K1323" t="s">
        <v>138</v>
      </c>
      <c r="L1323" t="s">
        <v>4107</v>
      </c>
      <c r="M1323" t="s">
        <v>4108</v>
      </c>
      <c r="N1323">
        <v>1.1950000000000001</v>
      </c>
      <c r="O1323">
        <v>0</v>
      </c>
      <c r="P1323">
        <v>514</v>
      </c>
      <c r="Q1323">
        <v>0</v>
      </c>
      <c r="R1323">
        <v>34</v>
      </c>
      <c r="S1323">
        <v>2</v>
      </c>
      <c r="T1323">
        <v>189</v>
      </c>
      <c r="U1323">
        <v>1</v>
      </c>
      <c r="V1323">
        <v>0</v>
      </c>
      <c r="W1323">
        <v>0</v>
      </c>
      <c r="X1323">
        <v>90.874266992438379</v>
      </c>
      <c r="Y1323">
        <v>0</v>
      </c>
      <c r="Z1323">
        <v>15.284774069362017</v>
      </c>
      <c r="AA1323">
        <v>2.4074631445901002</v>
      </c>
      <c r="AB1323">
        <v>100.09277284921909</v>
      </c>
      <c r="AC1323">
        <v>0</v>
      </c>
      <c r="AD1323">
        <v>0</v>
      </c>
      <c r="AE1323">
        <v>208.65927705560958</v>
      </c>
    </row>
    <row r="1324" spans="1:31" x14ac:dyDescent="0.25">
      <c r="A1324">
        <v>2217190</v>
      </c>
      <c r="B1324">
        <v>1</v>
      </c>
      <c r="C1324" t="s">
        <v>80</v>
      </c>
      <c r="D1324" t="s">
        <v>93</v>
      </c>
      <c r="E1324" t="s">
        <v>156</v>
      </c>
      <c r="F1324" t="s">
        <v>4109</v>
      </c>
      <c r="G1324" t="s">
        <v>172</v>
      </c>
      <c r="H1324" t="s">
        <v>135</v>
      </c>
      <c r="I1324" t="s">
        <v>136</v>
      </c>
      <c r="J1324" t="s">
        <v>137</v>
      </c>
      <c r="K1324" t="s">
        <v>138</v>
      </c>
      <c r="L1324" t="s">
        <v>4110</v>
      </c>
      <c r="M1324" t="s">
        <v>4111</v>
      </c>
      <c r="N1324">
        <v>1.157777777</v>
      </c>
      <c r="O1324">
        <v>0</v>
      </c>
      <c r="P1324">
        <v>1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0.34040977264731115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0.34040977264731115</v>
      </c>
    </row>
    <row r="1325" spans="1:31" x14ac:dyDescent="0.25">
      <c r="A1325">
        <v>2225156</v>
      </c>
      <c r="B1325">
        <v>1</v>
      </c>
      <c r="C1325" t="s">
        <v>80</v>
      </c>
      <c r="D1325" t="s">
        <v>108</v>
      </c>
      <c r="E1325" t="s">
        <v>141</v>
      </c>
      <c r="F1325" t="s">
        <v>4112</v>
      </c>
      <c r="G1325" t="s">
        <v>349</v>
      </c>
      <c r="H1325" t="s">
        <v>144</v>
      </c>
      <c r="I1325" t="s">
        <v>136</v>
      </c>
      <c r="J1325" t="s">
        <v>137</v>
      </c>
      <c r="K1325" t="s">
        <v>138</v>
      </c>
      <c r="L1325" t="s">
        <v>4113</v>
      </c>
      <c r="M1325" t="s">
        <v>4114</v>
      </c>
      <c r="N1325">
        <v>2.9311111109999999</v>
      </c>
      <c r="O1325">
        <v>0</v>
      </c>
      <c r="P1325">
        <v>29</v>
      </c>
      <c r="Q1325">
        <v>0</v>
      </c>
      <c r="R1325">
        <v>9</v>
      </c>
      <c r="S1325">
        <v>0</v>
      </c>
      <c r="T1325">
        <v>5</v>
      </c>
      <c r="U1325">
        <v>0</v>
      </c>
      <c r="V1325">
        <v>0</v>
      </c>
      <c r="W1325">
        <v>0</v>
      </c>
      <c r="X1325">
        <v>10.346148208547252</v>
      </c>
      <c r="Y1325">
        <v>0</v>
      </c>
      <c r="Z1325">
        <v>1.6988242369736601</v>
      </c>
      <c r="AA1325">
        <v>0</v>
      </c>
      <c r="AB1325">
        <v>2.8900033808003114</v>
      </c>
      <c r="AC1325">
        <v>0</v>
      </c>
      <c r="AD1325">
        <v>0</v>
      </c>
      <c r="AE1325">
        <v>14.934975826321224</v>
      </c>
    </row>
    <row r="1326" spans="1:31" x14ac:dyDescent="0.25">
      <c r="A1326">
        <v>2217081</v>
      </c>
      <c r="B1326">
        <v>1</v>
      </c>
      <c r="C1326" t="s">
        <v>81</v>
      </c>
      <c r="D1326" t="s">
        <v>123</v>
      </c>
      <c r="E1326" t="s">
        <v>156</v>
      </c>
      <c r="F1326" t="s">
        <v>4115</v>
      </c>
      <c r="G1326" t="s">
        <v>161</v>
      </c>
      <c r="H1326" t="s">
        <v>135</v>
      </c>
      <c r="I1326" t="s">
        <v>136</v>
      </c>
      <c r="J1326" t="s">
        <v>137</v>
      </c>
      <c r="K1326" t="s">
        <v>138</v>
      </c>
      <c r="L1326" t="s">
        <v>4116</v>
      </c>
      <c r="M1326" t="s">
        <v>4117</v>
      </c>
      <c r="N1326">
        <v>0.66305555500000002</v>
      </c>
      <c r="O1326">
        <v>0</v>
      </c>
      <c r="P1326">
        <v>1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4.5159397312516669E-2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4.5159397312516669E-2</v>
      </c>
    </row>
    <row r="1327" spans="1:31" x14ac:dyDescent="0.25">
      <c r="A1327">
        <v>2225494</v>
      </c>
      <c r="B1327">
        <v>1</v>
      </c>
      <c r="C1327" t="s">
        <v>80</v>
      </c>
      <c r="D1327" t="s">
        <v>85</v>
      </c>
      <c r="E1327" t="s">
        <v>156</v>
      </c>
      <c r="F1327" t="s">
        <v>4118</v>
      </c>
      <c r="G1327" t="s">
        <v>165</v>
      </c>
      <c r="H1327" t="s">
        <v>135</v>
      </c>
      <c r="I1327" t="s">
        <v>136</v>
      </c>
      <c r="J1327" t="s">
        <v>137</v>
      </c>
      <c r="K1327" t="s">
        <v>138</v>
      </c>
      <c r="L1327" t="s">
        <v>4119</v>
      </c>
      <c r="M1327" t="s">
        <v>4120</v>
      </c>
      <c r="N1327">
        <v>1.1091666659999999</v>
      </c>
      <c r="O1327">
        <v>0</v>
      </c>
      <c r="P1327">
        <v>3</v>
      </c>
      <c r="Q1327">
        <v>0</v>
      </c>
      <c r="R1327">
        <v>0</v>
      </c>
      <c r="S1327">
        <v>0</v>
      </c>
      <c r="T1327">
        <v>7</v>
      </c>
      <c r="U1327">
        <v>0</v>
      </c>
      <c r="V1327">
        <v>0</v>
      </c>
      <c r="W1327">
        <v>0</v>
      </c>
      <c r="X1327">
        <v>0.6508136213078578</v>
      </c>
      <c r="Y1327">
        <v>0</v>
      </c>
      <c r="Z1327">
        <v>0</v>
      </c>
      <c r="AA1327">
        <v>0</v>
      </c>
      <c r="AB1327">
        <v>6.4269723611216918</v>
      </c>
      <c r="AC1327">
        <v>0</v>
      </c>
      <c r="AD1327">
        <v>0</v>
      </c>
      <c r="AE1327">
        <v>7.0777859824295497</v>
      </c>
    </row>
    <row r="1328" spans="1:31" x14ac:dyDescent="0.25">
      <c r="A1328">
        <v>2214525</v>
      </c>
      <c r="B1328">
        <v>1</v>
      </c>
      <c r="C1328" t="s">
        <v>80</v>
      </c>
      <c r="D1328" t="s">
        <v>85</v>
      </c>
      <c r="E1328" t="s">
        <v>132</v>
      </c>
      <c r="F1328" t="s">
        <v>4121</v>
      </c>
      <c r="G1328" t="s">
        <v>134</v>
      </c>
      <c r="H1328" t="s">
        <v>135</v>
      </c>
      <c r="I1328" t="s">
        <v>136</v>
      </c>
      <c r="J1328" t="s">
        <v>137</v>
      </c>
      <c r="K1328" t="s">
        <v>138</v>
      </c>
      <c r="L1328" t="s">
        <v>4122</v>
      </c>
      <c r="M1328" t="s">
        <v>4123</v>
      </c>
      <c r="N1328">
        <v>2.4102777770000001</v>
      </c>
      <c r="O1328">
        <v>0</v>
      </c>
      <c r="P1328">
        <v>71</v>
      </c>
      <c r="Q1328">
        <v>0</v>
      </c>
      <c r="R1328">
        <v>0</v>
      </c>
      <c r="S1328">
        <v>0</v>
      </c>
      <c r="T1328">
        <v>237</v>
      </c>
      <c r="U1328">
        <v>0</v>
      </c>
      <c r="V1328">
        <v>0</v>
      </c>
      <c r="W1328">
        <v>0</v>
      </c>
      <c r="X1328">
        <v>45.448803977633403</v>
      </c>
      <c r="Y1328">
        <v>0</v>
      </c>
      <c r="Z1328">
        <v>0</v>
      </c>
      <c r="AA1328">
        <v>0</v>
      </c>
      <c r="AB1328">
        <v>552.503714409498</v>
      </c>
      <c r="AC1328">
        <v>0</v>
      </c>
      <c r="AD1328">
        <v>0</v>
      </c>
      <c r="AE1328">
        <v>597.95251838713136</v>
      </c>
    </row>
    <row r="1329" spans="1:31" x14ac:dyDescent="0.25">
      <c r="A1329">
        <v>2221017</v>
      </c>
      <c r="B1329">
        <v>1</v>
      </c>
      <c r="C1329" t="s">
        <v>80</v>
      </c>
      <c r="D1329" t="s">
        <v>103</v>
      </c>
      <c r="E1329" t="s">
        <v>141</v>
      </c>
      <c r="F1329" t="s">
        <v>4124</v>
      </c>
      <c r="G1329" t="s">
        <v>200</v>
      </c>
      <c r="H1329" t="s">
        <v>144</v>
      </c>
      <c r="I1329" t="s">
        <v>136</v>
      </c>
      <c r="J1329" t="s">
        <v>137</v>
      </c>
      <c r="K1329" t="s">
        <v>234</v>
      </c>
      <c r="L1329" t="s">
        <v>4125</v>
      </c>
      <c r="M1329" t="s">
        <v>4126</v>
      </c>
      <c r="N1329">
        <v>0.181666666</v>
      </c>
      <c r="O1329">
        <v>1</v>
      </c>
      <c r="P1329">
        <v>12125</v>
      </c>
      <c r="Q1329">
        <v>28</v>
      </c>
      <c r="R1329">
        <v>64</v>
      </c>
      <c r="S1329">
        <v>38</v>
      </c>
      <c r="T1329">
        <v>1324</v>
      </c>
      <c r="U1329">
        <v>9</v>
      </c>
      <c r="V1329">
        <v>4</v>
      </c>
      <c r="W1329">
        <v>5.2774868650283344E-2</v>
      </c>
      <c r="X1329">
        <v>545.62035139214731</v>
      </c>
      <c r="Y1329">
        <v>15.949277283214169</v>
      </c>
      <c r="Z1329">
        <v>7.270458721567894</v>
      </c>
      <c r="AA1329">
        <v>79.672019766633298</v>
      </c>
      <c r="AB1329">
        <v>188.3554145478486</v>
      </c>
      <c r="AC1329">
        <v>35.057609073578007</v>
      </c>
      <c r="AD1329">
        <v>17.82438605056926</v>
      </c>
      <c r="AE1329">
        <v>889.80229170420887</v>
      </c>
    </row>
    <row r="1330" spans="1:31" x14ac:dyDescent="0.25">
      <c r="A1330">
        <v>2221558</v>
      </c>
      <c r="B1330">
        <v>1</v>
      </c>
      <c r="C1330" t="s">
        <v>81</v>
      </c>
      <c r="D1330" t="s">
        <v>123</v>
      </c>
      <c r="E1330" t="s">
        <v>151</v>
      </c>
      <c r="F1330" t="s">
        <v>4127</v>
      </c>
      <c r="G1330" t="s">
        <v>503</v>
      </c>
      <c r="H1330" t="s">
        <v>135</v>
      </c>
      <c r="I1330" t="s">
        <v>136</v>
      </c>
      <c r="J1330" t="s">
        <v>137</v>
      </c>
      <c r="K1330" t="s">
        <v>138</v>
      </c>
      <c r="L1330" t="s">
        <v>4128</v>
      </c>
      <c r="M1330" t="s">
        <v>4129</v>
      </c>
      <c r="N1330">
        <v>0.81333333299999999</v>
      </c>
      <c r="O1330">
        <v>0</v>
      </c>
      <c r="P1330">
        <v>105</v>
      </c>
      <c r="Q1330">
        <v>0</v>
      </c>
      <c r="R1330">
        <v>1</v>
      </c>
      <c r="S1330">
        <v>0</v>
      </c>
      <c r="T1330">
        <v>5</v>
      </c>
      <c r="U1330">
        <v>0</v>
      </c>
      <c r="V1330">
        <v>0</v>
      </c>
      <c r="W1330">
        <v>0</v>
      </c>
      <c r="X1330">
        <v>21.392312463951026</v>
      </c>
      <c r="Y1330">
        <v>0</v>
      </c>
      <c r="Z1330">
        <v>0</v>
      </c>
      <c r="AA1330">
        <v>0</v>
      </c>
      <c r="AB1330">
        <v>1.7766100899527002</v>
      </c>
      <c r="AC1330">
        <v>0</v>
      </c>
      <c r="AD1330">
        <v>0</v>
      </c>
      <c r="AE1330">
        <v>23.168922553903727</v>
      </c>
    </row>
    <row r="1331" spans="1:31" x14ac:dyDescent="0.25">
      <c r="A1331">
        <v>2215066</v>
      </c>
      <c r="B1331">
        <v>1</v>
      </c>
      <c r="C1331" t="s">
        <v>80</v>
      </c>
      <c r="D1331" t="s">
        <v>93</v>
      </c>
      <c r="E1331" t="s">
        <v>151</v>
      </c>
      <c r="F1331" t="s">
        <v>4130</v>
      </c>
      <c r="G1331" t="s">
        <v>213</v>
      </c>
      <c r="H1331" t="s">
        <v>135</v>
      </c>
      <c r="I1331" t="s">
        <v>136</v>
      </c>
      <c r="J1331" t="s">
        <v>137</v>
      </c>
      <c r="K1331" t="s">
        <v>138</v>
      </c>
      <c r="L1331" t="s">
        <v>4131</v>
      </c>
      <c r="M1331" t="s">
        <v>4132</v>
      </c>
      <c r="N1331">
        <v>1.360833333</v>
      </c>
      <c r="O1331">
        <v>0</v>
      </c>
      <c r="P1331">
        <v>2</v>
      </c>
      <c r="Q1331">
        <v>0</v>
      </c>
      <c r="R1331">
        <v>0</v>
      </c>
      <c r="S1331">
        <v>0</v>
      </c>
      <c r="T1331">
        <v>19</v>
      </c>
      <c r="U1331">
        <v>0</v>
      </c>
      <c r="V1331">
        <v>0</v>
      </c>
      <c r="W1331">
        <v>0</v>
      </c>
      <c r="X1331">
        <v>0.41785319852840863</v>
      </c>
      <c r="Y1331">
        <v>0</v>
      </c>
      <c r="Z1331">
        <v>0</v>
      </c>
      <c r="AA1331">
        <v>0</v>
      </c>
      <c r="AB1331">
        <v>26.95976570559391</v>
      </c>
      <c r="AC1331">
        <v>0</v>
      </c>
      <c r="AD1331">
        <v>0</v>
      </c>
      <c r="AE1331">
        <v>27.377618904122318</v>
      </c>
    </row>
    <row r="1332" spans="1:31" x14ac:dyDescent="0.25">
      <c r="A1332">
        <v>2226035</v>
      </c>
      <c r="B1332">
        <v>1</v>
      </c>
      <c r="C1332" t="s">
        <v>81</v>
      </c>
      <c r="D1332" t="s">
        <v>128</v>
      </c>
      <c r="E1332" t="s">
        <v>151</v>
      </c>
      <c r="F1332" t="s">
        <v>1631</v>
      </c>
      <c r="G1332" t="s">
        <v>233</v>
      </c>
      <c r="H1332" t="s">
        <v>135</v>
      </c>
      <c r="I1332" t="s">
        <v>136</v>
      </c>
      <c r="J1332" t="s">
        <v>137</v>
      </c>
      <c r="K1332" t="s">
        <v>234</v>
      </c>
      <c r="L1332" t="s">
        <v>4133</v>
      </c>
      <c r="M1332" t="s">
        <v>4134</v>
      </c>
      <c r="N1332">
        <v>7.322625833</v>
      </c>
      <c r="O1332">
        <v>0</v>
      </c>
      <c r="P1332">
        <v>246</v>
      </c>
      <c r="Q1332">
        <v>0</v>
      </c>
      <c r="R1332">
        <v>0</v>
      </c>
      <c r="S1332">
        <v>0</v>
      </c>
      <c r="T1332">
        <v>16</v>
      </c>
      <c r="U1332">
        <v>0</v>
      </c>
      <c r="V1332">
        <v>0</v>
      </c>
      <c r="W1332">
        <v>0</v>
      </c>
      <c r="X1332">
        <v>428.4822087026638</v>
      </c>
      <c r="Y1332">
        <v>0</v>
      </c>
      <c r="Z1332">
        <v>0</v>
      </c>
      <c r="AA1332">
        <v>0</v>
      </c>
      <c r="AB1332">
        <v>162.72916446117549</v>
      </c>
      <c r="AC1332">
        <v>0</v>
      </c>
      <c r="AD1332">
        <v>0</v>
      </c>
      <c r="AE1332">
        <v>591.21137316383931</v>
      </c>
    </row>
    <row r="1333" spans="1:31" x14ac:dyDescent="0.25">
      <c r="A1333">
        <v>2223659</v>
      </c>
      <c r="B1333">
        <v>1</v>
      </c>
      <c r="C1333" t="s">
        <v>80</v>
      </c>
      <c r="D1333" t="s">
        <v>90</v>
      </c>
      <c r="E1333" t="s">
        <v>151</v>
      </c>
      <c r="F1333" t="s">
        <v>4135</v>
      </c>
      <c r="G1333" t="s">
        <v>213</v>
      </c>
      <c r="H1333" t="s">
        <v>135</v>
      </c>
      <c r="I1333" t="s">
        <v>136</v>
      </c>
      <c r="J1333" t="s">
        <v>137</v>
      </c>
      <c r="K1333" t="s">
        <v>138</v>
      </c>
      <c r="L1333" t="s">
        <v>4136</v>
      </c>
      <c r="M1333" t="s">
        <v>4137</v>
      </c>
      <c r="N1333">
        <v>1.595</v>
      </c>
      <c r="O1333">
        <v>0</v>
      </c>
      <c r="P1333">
        <v>7</v>
      </c>
      <c r="Q1333">
        <v>0</v>
      </c>
      <c r="R1333">
        <v>0</v>
      </c>
      <c r="S1333">
        <v>0</v>
      </c>
      <c r="T1333">
        <v>82</v>
      </c>
      <c r="U1333">
        <v>0</v>
      </c>
      <c r="V1333">
        <v>2</v>
      </c>
      <c r="W1333">
        <v>0</v>
      </c>
      <c r="X1333">
        <v>5.8854913783484344</v>
      </c>
      <c r="Y1333">
        <v>0</v>
      </c>
      <c r="Z1333">
        <v>0</v>
      </c>
      <c r="AA1333">
        <v>0</v>
      </c>
      <c r="AB1333">
        <v>275.5057866334941</v>
      </c>
      <c r="AC1333">
        <v>0</v>
      </c>
      <c r="AD1333">
        <v>367.93895115864166</v>
      </c>
      <c r="AE1333">
        <v>649.33022917048424</v>
      </c>
    </row>
    <row r="1334" spans="1:31" x14ac:dyDescent="0.25">
      <c r="A1334">
        <v>2226576</v>
      </c>
      <c r="B1334">
        <v>1</v>
      </c>
      <c r="C1334" t="s">
        <v>80</v>
      </c>
      <c r="D1334" t="s">
        <v>88</v>
      </c>
      <c r="E1334" t="s">
        <v>151</v>
      </c>
      <c r="F1334" t="s">
        <v>2101</v>
      </c>
      <c r="G1334" t="s">
        <v>153</v>
      </c>
      <c r="H1334" t="s">
        <v>135</v>
      </c>
      <c r="I1334" t="s">
        <v>136</v>
      </c>
      <c r="J1334" t="s">
        <v>137</v>
      </c>
      <c r="K1334" t="s">
        <v>138</v>
      </c>
      <c r="L1334" t="s">
        <v>4138</v>
      </c>
      <c r="M1334" t="s">
        <v>4139</v>
      </c>
      <c r="N1334">
        <v>4.6663888880000002</v>
      </c>
      <c r="O1334">
        <v>0</v>
      </c>
      <c r="P1334">
        <v>143</v>
      </c>
      <c r="Q1334">
        <v>0</v>
      </c>
      <c r="R1334">
        <v>0</v>
      </c>
      <c r="S1334">
        <v>0</v>
      </c>
      <c r="T1334">
        <v>19</v>
      </c>
      <c r="U1334">
        <v>0</v>
      </c>
      <c r="V1334">
        <v>0</v>
      </c>
      <c r="W1334">
        <v>0</v>
      </c>
      <c r="X1334">
        <v>200.14654340292606</v>
      </c>
      <c r="Y1334">
        <v>0</v>
      </c>
      <c r="Z1334">
        <v>0</v>
      </c>
      <c r="AA1334">
        <v>0</v>
      </c>
      <c r="AB1334">
        <v>60.6442883192734</v>
      </c>
      <c r="AC1334">
        <v>0</v>
      </c>
      <c r="AD1334">
        <v>0</v>
      </c>
      <c r="AE1334">
        <v>260.79083172219947</v>
      </c>
    </row>
    <row r="1335" spans="1:31" x14ac:dyDescent="0.25">
      <c r="A1335">
        <v>2214007</v>
      </c>
      <c r="B1335">
        <v>1</v>
      </c>
      <c r="C1335" t="s">
        <v>80</v>
      </c>
      <c r="D1335" t="s">
        <v>83</v>
      </c>
      <c r="E1335" t="s">
        <v>156</v>
      </c>
      <c r="F1335" t="s">
        <v>4140</v>
      </c>
      <c r="G1335" t="s">
        <v>165</v>
      </c>
      <c r="H1335" t="s">
        <v>135</v>
      </c>
      <c r="I1335" t="s">
        <v>136</v>
      </c>
      <c r="J1335" t="s">
        <v>137</v>
      </c>
      <c r="K1335" t="s">
        <v>138</v>
      </c>
      <c r="L1335" t="s">
        <v>4141</v>
      </c>
      <c r="M1335" t="s">
        <v>4142</v>
      </c>
      <c r="N1335">
        <v>1.7513888879999999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2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3.5103664513231023</v>
      </c>
      <c r="AC1335">
        <v>0</v>
      </c>
      <c r="AD1335">
        <v>0</v>
      </c>
      <c r="AE1335">
        <v>3.5103664513231023</v>
      </c>
    </row>
    <row r="1336" spans="1:31" x14ac:dyDescent="0.25">
      <c r="A1336">
        <v>2222663</v>
      </c>
      <c r="B1336">
        <v>1</v>
      </c>
      <c r="C1336" t="s">
        <v>81</v>
      </c>
      <c r="D1336" t="s">
        <v>127</v>
      </c>
      <c r="E1336" t="s">
        <v>151</v>
      </c>
      <c r="F1336" t="s">
        <v>4143</v>
      </c>
      <c r="G1336" t="s">
        <v>213</v>
      </c>
      <c r="H1336" t="s">
        <v>135</v>
      </c>
      <c r="I1336" t="s">
        <v>136</v>
      </c>
      <c r="J1336" t="s">
        <v>137</v>
      </c>
      <c r="K1336" t="s">
        <v>138</v>
      </c>
      <c r="L1336" t="s">
        <v>4144</v>
      </c>
      <c r="M1336" t="s">
        <v>4145</v>
      </c>
      <c r="N1336">
        <v>6.5886111109999996</v>
      </c>
      <c r="O1336">
        <v>0</v>
      </c>
      <c r="P1336">
        <v>6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13.147428466645671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13.147428466645671</v>
      </c>
    </row>
    <row r="1337" spans="1:31" x14ac:dyDescent="0.25">
      <c r="A1337">
        <v>2218939</v>
      </c>
      <c r="B1337">
        <v>1</v>
      </c>
      <c r="C1337" t="s">
        <v>80</v>
      </c>
      <c r="D1337" t="s">
        <v>93</v>
      </c>
      <c r="E1337" t="s">
        <v>151</v>
      </c>
      <c r="F1337" t="s">
        <v>4146</v>
      </c>
      <c r="G1337" t="s">
        <v>238</v>
      </c>
      <c r="H1337" t="s">
        <v>135</v>
      </c>
      <c r="I1337" t="s">
        <v>136</v>
      </c>
      <c r="J1337" t="s">
        <v>137</v>
      </c>
      <c r="K1337" t="s">
        <v>138</v>
      </c>
      <c r="L1337" t="s">
        <v>4147</v>
      </c>
      <c r="M1337" t="s">
        <v>4148</v>
      </c>
      <c r="N1337">
        <v>3.5844444439999998</v>
      </c>
      <c r="O1337">
        <v>0</v>
      </c>
      <c r="P1337">
        <v>9</v>
      </c>
      <c r="Q1337">
        <v>0</v>
      </c>
      <c r="R1337">
        <v>2</v>
      </c>
      <c r="S1337">
        <v>0</v>
      </c>
      <c r="T1337">
        <v>3</v>
      </c>
      <c r="U1337">
        <v>0</v>
      </c>
      <c r="V1337">
        <v>0</v>
      </c>
      <c r="W1337">
        <v>0</v>
      </c>
      <c r="X1337">
        <v>2.2758635327982475</v>
      </c>
      <c r="Y1337">
        <v>0</v>
      </c>
      <c r="Z1337">
        <v>1.4044276220865</v>
      </c>
      <c r="AA1337">
        <v>0</v>
      </c>
      <c r="AB1337">
        <v>2.4524698741127939</v>
      </c>
      <c r="AC1337">
        <v>0</v>
      </c>
      <c r="AD1337">
        <v>0</v>
      </c>
      <c r="AE1337">
        <v>6.1327610289975407</v>
      </c>
    </row>
    <row r="1338" spans="1:31" x14ac:dyDescent="0.25">
      <c r="A1338">
        <v>2227595</v>
      </c>
      <c r="B1338">
        <v>1</v>
      </c>
      <c r="C1338" t="s">
        <v>80</v>
      </c>
      <c r="D1338" t="s">
        <v>82</v>
      </c>
      <c r="E1338" t="s">
        <v>225</v>
      </c>
      <c r="F1338" t="s">
        <v>4149</v>
      </c>
      <c r="G1338" t="s">
        <v>213</v>
      </c>
      <c r="H1338" t="s">
        <v>135</v>
      </c>
      <c r="I1338" t="s">
        <v>136</v>
      </c>
      <c r="J1338" t="s">
        <v>137</v>
      </c>
      <c r="K1338" t="s">
        <v>138</v>
      </c>
      <c r="L1338" t="s">
        <v>4150</v>
      </c>
      <c r="M1338" t="s">
        <v>4151</v>
      </c>
      <c r="N1338">
        <v>4.1358333329999999</v>
      </c>
      <c r="O1338">
        <v>0</v>
      </c>
      <c r="P1338">
        <v>1</v>
      </c>
      <c r="Q1338">
        <v>0</v>
      </c>
      <c r="R1338">
        <v>0</v>
      </c>
      <c r="S1338">
        <v>0</v>
      </c>
      <c r="T1338">
        <v>4</v>
      </c>
      <c r="U1338">
        <v>0</v>
      </c>
      <c r="V1338">
        <v>0</v>
      </c>
      <c r="W1338">
        <v>0</v>
      </c>
      <c r="X1338">
        <v>2.0074637245506435</v>
      </c>
      <c r="Y1338">
        <v>0</v>
      </c>
      <c r="Z1338">
        <v>0</v>
      </c>
      <c r="AA1338">
        <v>0</v>
      </c>
      <c r="AB1338">
        <v>9.6794533476440101</v>
      </c>
      <c r="AC1338">
        <v>0</v>
      </c>
      <c r="AD1338">
        <v>0</v>
      </c>
      <c r="AE1338">
        <v>11.686917072194653</v>
      </c>
    </row>
    <row r="1339" spans="1:31" x14ac:dyDescent="0.25">
      <c r="A1339">
        <v>2219935</v>
      </c>
      <c r="B1339">
        <v>1</v>
      </c>
      <c r="C1339" t="s">
        <v>80</v>
      </c>
      <c r="D1339" t="s">
        <v>90</v>
      </c>
      <c r="E1339" t="s">
        <v>156</v>
      </c>
      <c r="F1339" t="s">
        <v>4152</v>
      </c>
      <c r="G1339" t="s">
        <v>165</v>
      </c>
      <c r="H1339" t="s">
        <v>135</v>
      </c>
      <c r="I1339" t="s">
        <v>136</v>
      </c>
      <c r="J1339" t="s">
        <v>137</v>
      </c>
      <c r="K1339" t="s">
        <v>138</v>
      </c>
      <c r="L1339" t="s">
        <v>4153</v>
      </c>
      <c r="M1339" t="s">
        <v>4154</v>
      </c>
      <c r="N1339">
        <v>3.1786111109999999</v>
      </c>
      <c r="O1339">
        <v>0</v>
      </c>
      <c r="P1339">
        <v>4</v>
      </c>
      <c r="Q1339">
        <v>0</v>
      </c>
      <c r="R1339">
        <v>0</v>
      </c>
      <c r="S1339">
        <v>0</v>
      </c>
      <c r="T1339">
        <v>1</v>
      </c>
      <c r="U1339">
        <v>0</v>
      </c>
      <c r="V1339">
        <v>0</v>
      </c>
      <c r="W1339">
        <v>0</v>
      </c>
      <c r="X1339">
        <v>2.512723150049053</v>
      </c>
      <c r="Y1339">
        <v>0</v>
      </c>
      <c r="Z1339">
        <v>0</v>
      </c>
      <c r="AA1339">
        <v>0</v>
      </c>
      <c r="AB1339">
        <v>4.5560130818986391</v>
      </c>
      <c r="AC1339">
        <v>0</v>
      </c>
      <c r="AD1339">
        <v>0</v>
      </c>
      <c r="AE1339">
        <v>7.0687362319476925</v>
      </c>
    </row>
    <row r="1340" spans="1:31" x14ac:dyDescent="0.25">
      <c r="A1340">
        <v>2218704</v>
      </c>
      <c r="B1340">
        <v>1</v>
      </c>
      <c r="C1340" t="s">
        <v>80</v>
      </c>
      <c r="D1340" t="s">
        <v>94</v>
      </c>
      <c r="E1340" t="s">
        <v>151</v>
      </c>
      <c r="F1340" t="s">
        <v>4155</v>
      </c>
      <c r="G1340" t="s">
        <v>213</v>
      </c>
      <c r="H1340" t="s">
        <v>135</v>
      </c>
      <c r="I1340" t="s">
        <v>136</v>
      </c>
      <c r="J1340" t="s">
        <v>137</v>
      </c>
      <c r="K1340" t="s">
        <v>138</v>
      </c>
      <c r="L1340" t="s">
        <v>4156</v>
      </c>
      <c r="M1340" t="s">
        <v>4157</v>
      </c>
      <c r="N1340">
        <v>2.8725000000000001</v>
      </c>
      <c r="O1340">
        <v>0</v>
      </c>
      <c r="P1340">
        <v>44</v>
      </c>
      <c r="Q1340">
        <v>0</v>
      </c>
      <c r="R1340">
        <v>0</v>
      </c>
      <c r="S1340">
        <v>0</v>
      </c>
      <c r="T1340">
        <v>5</v>
      </c>
      <c r="U1340">
        <v>0</v>
      </c>
      <c r="V1340">
        <v>0</v>
      </c>
      <c r="W1340">
        <v>0</v>
      </c>
      <c r="X1340">
        <v>20.796421384405519</v>
      </c>
      <c r="Y1340">
        <v>0</v>
      </c>
      <c r="Z1340">
        <v>0</v>
      </c>
      <c r="AA1340">
        <v>0</v>
      </c>
      <c r="AB1340">
        <v>1.4320790852393497</v>
      </c>
      <c r="AC1340">
        <v>0</v>
      </c>
      <c r="AD1340">
        <v>0</v>
      </c>
      <c r="AE1340">
        <v>22.228500469644871</v>
      </c>
    </row>
    <row r="1341" spans="1:31" x14ac:dyDescent="0.25">
      <c r="A1341">
        <v>2216712</v>
      </c>
      <c r="B1341">
        <v>1</v>
      </c>
      <c r="C1341" t="s">
        <v>80</v>
      </c>
      <c r="D1341" t="s">
        <v>90</v>
      </c>
      <c r="E1341" t="s">
        <v>151</v>
      </c>
      <c r="F1341" t="s">
        <v>1302</v>
      </c>
      <c r="G1341" t="s">
        <v>213</v>
      </c>
      <c r="H1341" t="s">
        <v>135</v>
      </c>
      <c r="I1341" t="s">
        <v>136</v>
      </c>
      <c r="J1341" t="s">
        <v>137</v>
      </c>
      <c r="K1341" t="s">
        <v>138</v>
      </c>
      <c r="L1341" t="s">
        <v>4158</v>
      </c>
      <c r="M1341" t="s">
        <v>4159</v>
      </c>
      <c r="N1341">
        <v>1.079722222</v>
      </c>
      <c r="O1341">
        <v>0</v>
      </c>
      <c r="P1341">
        <v>304</v>
      </c>
      <c r="Q1341">
        <v>0</v>
      </c>
      <c r="R1341">
        <v>0</v>
      </c>
      <c r="S1341">
        <v>0</v>
      </c>
      <c r="T1341">
        <v>11</v>
      </c>
      <c r="U1341">
        <v>0</v>
      </c>
      <c r="V1341">
        <v>0</v>
      </c>
      <c r="W1341">
        <v>0</v>
      </c>
      <c r="X1341">
        <v>98.770505001124874</v>
      </c>
      <c r="Y1341">
        <v>0</v>
      </c>
      <c r="Z1341">
        <v>0</v>
      </c>
      <c r="AA1341">
        <v>0</v>
      </c>
      <c r="AB1341">
        <v>5.5269716060523617</v>
      </c>
      <c r="AC1341">
        <v>0</v>
      </c>
      <c r="AD1341">
        <v>0</v>
      </c>
      <c r="AE1341">
        <v>104.29747660717723</v>
      </c>
    </row>
    <row r="1342" spans="1:31" x14ac:dyDescent="0.25">
      <c r="A1342">
        <v>2226364</v>
      </c>
      <c r="B1342">
        <v>1</v>
      </c>
      <c r="C1342" t="s">
        <v>80</v>
      </c>
      <c r="D1342" t="s">
        <v>96</v>
      </c>
      <c r="E1342" t="s">
        <v>225</v>
      </c>
      <c r="F1342" t="s">
        <v>4160</v>
      </c>
      <c r="G1342" t="s">
        <v>213</v>
      </c>
      <c r="H1342" t="s">
        <v>135</v>
      </c>
      <c r="I1342" t="s">
        <v>136</v>
      </c>
      <c r="J1342" t="s">
        <v>137</v>
      </c>
      <c r="K1342" t="s">
        <v>138</v>
      </c>
      <c r="L1342" t="s">
        <v>4161</v>
      </c>
      <c r="M1342" t="s">
        <v>4162</v>
      </c>
      <c r="N1342">
        <v>1.1911111109999999</v>
      </c>
      <c r="O1342">
        <v>0</v>
      </c>
      <c r="P1342">
        <v>38</v>
      </c>
      <c r="Q1342">
        <v>0</v>
      </c>
      <c r="R1342">
        <v>0</v>
      </c>
      <c r="S1342">
        <v>0</v>
      </c>
      <c r="T1342">
        <v>22</v>
      </c>
      <c r="U1342">
        <v>0</v>
      </c>
      <c r="V1342">
        <v>0</v>
      </c>
      <c r="W1342">
        <v>0</v>
      </c>
      <c r="X1342">
        <v>48.859745396670718</v>
      </c>
      <c r="Y1342">
        <v>0</v>
      </c>
      <c r="Z1342">
        <v>0</v>
      </c>
      <c r="AA1342">
        <v>0</v>
      </c>
      <c r="AB1342">
        <v>39.503068888625627</v>
      </c>
      <c r="AC1342">
        <v>0</v>
      </c>
      <c r="AD1342">
        <v>0</v>
      </c>
      <c r="AE1342">
        <v>88.362814285296338</v>
      </c>
    </row>
    <row r="1343" spans="1:31" x14ac:dyDescent="0.25">
      <c r="A1343">
        <v>2228614</v>
      </c>
      <c r="B1343">
        <v>1</v>
      </c>
      <c r="C1343" t="s">
        <v>81</v>
      </c>
      <c r="D1343" t="s">
        <v>119</v>
      </c>
      <c r="E1343" t="s">
        <v>147</v>
      </c>
      <c r="F1343" t="s">
        <v>4163</v>
      </c>
      <c r="G1343" t="s">
        <v>405</v>
      </c>
      <c r="H1343" t="s">
        <v>144</v>
      </c>
      <c r="I1343" t="s">
        <v>136</v>
      </c>
      <c r="J1343" t="s">
        <v>137</v>
      </c>
      <c r="K1343" t="s">
        <v>234</v>
      </c>
      <c r="L1343" t="s">
        <v>4164</v>
      </c>
      <c r="M1343" t="s">
        <v>4165</v>
      </c>
      <c r="N1343">
        <v>0.34634722200000001</v>
      </c>
      <c r="O1343">
        <v>0</v>
      </c>
      <c r="P1343">
        <v>1920</v>
      </c>
      <c r="Q1343">
        <v>0</v>
      </c>
      <c r="R1343">
        <v>63</v>
      </c>
      <c r="S1343">
        <v>0</v>
      </c>
      <c r="T1343">
        <v>736</v>
      </c>
      <c r="U1343">
        <v>0</v>
      </c>
      <c r="V1343">
        <v>0</v>
      </c>
      <c r="W1343">
        <v>0</v>
      </c>
      <c r="X1343">
        <v>154.66006271623596</v>
      </c>
      <c r="Y1343">
        <v>0</v>
      </c>
      <c r="Z1343">
        <v>2.7438267999803481</v>
      </c>
      <c r="AA1343">
        <v>0</v>
      </c>
      <c r="AB1343">
        <v>101.90700535505165</v>
      </c>
      <c r="AC1343">
        <v>0</v>
      </c>
      <c r="AD1343">
        <v>0</v>
      </c>
      <c r="AE1343">
        <v>259.31089487126798</v>
      </c>
    </row>
    <row r="1344" spans="1:31" x14ac:dyDescent="0.25">
      <c r="A1344">
        <v>2213795</v>
      </c>
      <c r="B1344">
        <v>1</v>
      </c>
      <c r="C1344" t="s">
        <v>80</v>
      </c>
      <c r="D1344" t="s">
        <v>84</v>
      </c>
      <c r="E1344" t="s">
        <v>156</v>
      </c>
      <c r="F1344" t="s">
        <v>4166</v>
      </c>
      <c r="G1344" t="s">
        <v>165</v>
      </c>
      <c r="H1344" t="s">
        <v>135</v>
      </c>
      <c r="I1344" t="s">
        <v>136</v>
      </c>
      <c r="J1344" t="s">
        <v>137</v>
      </c>
      <c r="K1344" t="s">
        <v>138</v>
      </c>
      <c r="L1344" t="s">
        <v>4167</v>
      </c>
      <c r="M1344" t="s">
        <v>4168</v>
      </c>
      <c r="N1344">
        <v>1.8988888880000001</v>
      </c>
      <c r="O1344">
        <v>0</v>
      </c>
      <c r="P1344">
        <v>5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1.9170741977683514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1.9170741977683514</v>
      </c>
    </row>
    <row r="1345" spans="1:31" x14ac:dyDescent="0.25">
      <c r="A1345">
        <v>2217041</v>
      </c>
      <c r="B1345">
        <v>1</v>
      </c>
      <c r="C1345" t="s">
        <v>80</v>
      </c>
      <c r="D1345" t="s">
        <v>93</v>
      </c>
      <c r="E1345" t="s">
        <v>147</v>
      </c>
      <c r="F1345" t="s">
        <v>4169</v>
      </c>
      <c r="G1345" t="s">
        <v>143</v>
      </c>
      <c r="H1345" t="s">
        <v>144</v>
      </c>
      <c r="I1345" t="s">
        <v>136</v>
      </c>
      <c r="J1345" t="s">
        <v>137</v>
      </c>
      <c r="K1345" t="s">
        <v>138</v>
      </c>
      <c r="L1345" t="s">
        <v>4170</v>
      </c>
      <c r="M1345" t="s">
        <v>4171</v>
      </c>
      <c r="N1345">
        <v>0.51388888799999999</v>
      </c>
      <c r="O1345">
        <v>0</v>
      </c>
      <c r="P1345">
        <v>4107</v>
      </c>
      <c r="Q1345">
        <v>0</v>
      </c>
      <c r="R1345">
        <v>0</v>
      </c>
      <c r="S1345">
        <v>3</v>
      </c>
      <c r="T1345">
        <v>427</v>
      </c>
      <c r="U1345">
        <v>0</v>
      </c>
      <c r="V1345">
        <v>0</v>
      </c>
      <c r="W1345">
        <v>0</v>
      </c>
      <c r="X1345">
        <v>570.55087199009301</v>
      </c>
      <c r="Y1345">
        <v>0</v>
      </c>
      <c r="Z1345">
        <v>0</v>
      </c>
      <c r="AA1345">
        <v>13.707965960874109</v>
      </c>
      <c r="AB1345">
        <v>283.97147415448899</v>
      </c>
      <c r="AC1345">
        <v>0</v>
      </c>
      <c r="AD1345">
        <v>0</v>
      </c>
      <c r="AE1345">
        <v>868.23031210545616</v>
      </c>
    </row>
    <row r="1346" spans="1:31" x14ac:dyDescent="0.25">
      <c r="A1346">
        <v>2219958</v>
      </c>
      <c r="B1346">
        <v>1</v>
      </c>
      <c r="C1346" t="s">
        <v>80</v>
      </c>
      <c r="D1346" t="s">
        <v>92</v>
      </c>
      <c r="E1346" t="s">
        <v>156</v>
      </c>
      <c r="F1346" t="s">
        <v>4172</v>
      </c>
      <c r="G1346" t="s">
        <v>161</v>
      </c>
      <c r="H1346" t="s">
        <v>135</v>
      </c>
      <c r="I1346" t="s">
        <v>136</v>
      </c>
      <c r="J1346" t="s">
        <v>137</v>
      </c>
      <c r="K1346" t="s">
        <v>138</v>
      </c>
      <c r="L1346" t="s">
        <v>4173</v>
      </c>
      <c r="M1346" t="s">
        <v>4174</v>
      </c>
      <c r="N1346">
        <v>2.6955555549999999</v>
      </c>
      <c r="O1346">
        <v>0</v>
      </c>
      <c r="P1346">
        <v>0</v>
      </c>
      <c r="Q1346">
        <v>0</v>
      </c>
      <c r="R1346">
        <v>2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3.4615801839947224E-3</v>
      </c>
      <c r="AA1346">
        <v>0</v>
      </c>
      <c r="AB1346">
        <v>0</v>
      </c>
      <c r="AC1346">
        <v>0</v>
      </c>
      <c r="AD1346">
        <v>0</v>
      </c>
      <c r="AE1346">
        <v>3.4615801839947224E-3</v>
      </c>
    </row>
    <row r="1347" spans="1:31" x14ac:dyDescent="0.25">
      <c r="A1347">
        <v>2225697</v>
      </c>
      <c r="B1347">
        <v>1</v>
      </c>
      <c r="C1347" t="s">
        <v>81</v>
      </c>
      <c r="D1347" t="s">
        <v>128</v>
      </c>
      <c r="E1347" t="s">
        <v>156</v>
      </c>
      <c r="F1347" t="s">
        <v>4175</v>
      </c>
      <c r="G1347" t="s">
        <v>172</v>
      </c>
      <c r="H1347" t="s">
        <v>135</v>
      </c>
      <c r="I1347" t="s">
        <v>136</v>
      </c>
      <c r="J1347" t="s">
        <v>137</v>
      </c>
      <c r="K1347" t="s">
        <v>138</v>
      </c>
      <c r="L1347" t="s">
        <v>4176</v>
      </c>
      <c r="M1347" t="s">
        <v>4177</v>
      </c>
      <c r="N1347">
        <v>1.19</v>
      </c>
      <c r="O1347">
        <v>0</v>
      </c>
      <c r="P1347">
        <v>6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1.04577626987376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1.04577626987376</v>
      </c>
    </row>
    <row r="1348" spans="1:31" x14ac:dyDescent="0.25">
      <c r="A1348">
        <v>2229092</v>
      </c>
      <c r="B1348">
        <v>1</v>
      </c>
      <c r="C1348" t="s">
        <v>80</v>
      </c>
      <c r="D1348" t="s">
        <v>84</v>
      </c>
      <c r="E1348" t="s">
        <v>151</v>
      </c>
      <c r="F1348" t="s">
        <v>3985</v>
      </c>
      <c r="G1348" t="s">
        <v>213</v>
      </c>
      <c r="H1348" t="s">
        <v>135</v>
      </c>
      <c r="I1348" t="s">
        <v>136</v>
      </c>
      <c r="J1348" t="s">
        <v>137</v>
      </c>
      <c r="K1348" t="s">
        <v>138</v>
      </c>
      <c r="L1348" t="s">
        <v>4178</v>
      </c>
      <c r="M1348" t="s">
        <v>4179</v>
      </c>
      <c r="N1348">
        <v>3.6597222220000001</v>
      </c>
      <c r="O1348">
        <v>0</v>
      </c>
      <c r="P1348">
        <v>154</v>
      </c>
      <c r="Q1348">
        <v>0</v>
      </c>
      <c r="R1348">
        <v>0</v>
      </c>
      <c r="S1348">
        <v>0</v>
      </c>
      <c r="T1348">
        <v>18</v>
      </c>
      <c r="U1348">
        <v>0</v>
      </c>
      <c r="V1348">
        <v>0</v>
      </c>
      <c r="W1348">
        <v>0</v>
      </c>
      <c r="X1348">
        <v>204.4251915375699</v>
      </c>
      <c r="Y1348">
        <v>0</v>
      </c>
      <c r="Z1348">
        <v>0</v>
      </c>
      <c r="AA1348">
        <v>0</v>
      </c>
      <c r="AB1348">
        <v>71.750047388730891</v>
      </c>
      <c r="AC1348">
        <v>0</v>
      </c>
      <c r="AD1348">
        <v>0</v>
      </c>
      <c r="AE1348">
        <v>276.17523892630078</v>
      </c>
    </row>
    <row r="1349" spans="1:31" x14ac:dyDescent="0.25">
      <c r="A1349">
        <v>2218727</v>
      </c>
      <c r="B1349">
        <v>1</v>
      </c>
      <c r="C1349" t="s">
        <v>80</v>
      </c>
      <c r="D1349" t="s">
        <v>104</v>
      </c>
      <c r="E1349" t="s">
        <v>156</v>
      </c>
      <c r="F1349" t="s">
        <v>4180</v>
      </c>
      <c r="G1349" t="s">
        <v>161</v>
      </c>
      <c r="H1349" t="s">
        <v>135</v>
      </c>
      <c r="I1349" t="s">
        <v>136</v>
      </c>
      <c r="J1349" t="s">
        <v>137</v>
      </c>
      <c r="K1349" t="s">
        <v>138</v>
      </c>
      <c r="L1349" t="s">
        <v>4181</v>
      </c>
      <c r="M1349" t="s">
        <v>4182</v>
      </c>
      <c r="N1349">
        <v>4.0722222219999997</v>
      </c>
      <c r="O1349">
        <v>0</v>
      </c>
      <c r="P1349">
        <v>2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3.2823353087207838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3.2823353087207838</v>
      </c>
    </row>
    <row r="1350" spans="1:31" x14ac:dyDescent="0.25">
      <c r="A1350">
        <v>2220977</v>
      </c>
      <c r="B1350">
        <v>1</v>
      </c>
      <c r="C1350" t="s">
        <v>80</v>
      </c>
      <c r="D1350" t="s">
        <v>108</v>
      </c>
      <c r="E1350" t="s">
        <v>132</v>
      </c>
      <c r="F1350" t="s">
        <v>4183</v>
      </c>
      <c r="G1350" t="s">
        <v>213</v>
      </c>
      <c r="H1350" t="s">
        <v>135</v>
      </c>
      <c r="I1350" t="s">
        <v>136</v>
      </c>
      <c r="J1350" t="s">
        <v>137</v>
      </c>
      <c r="K1350" t="s">
        <v>138</v>
      </c>
      <c r="L1350" t="s">
        <v>4184</v>
      </c>
      <c r="M1350" t="s">
        <v>4185</v>
      </c>
      <c r="N1350">
        <v>1.8802777770000001</v>
      </c>
      <c r="O1350">
        <v>0</v>
      </c>
      <c r="P1350">
        <v>27</v>
      </c>
      <c r="Q1350">
        <v>0</v>
      </c>
      <c r="R1350">
        <v>6</v>
      </c>
      <c r="S1350">
        <v>0</v>
      </c>
      <c r="T1350">
        <v>1</v>
      </c>
      <c r="U1350">
        <v>0</v>
      </c>
      <c r="V1350">
        <v>0</v>
      </c>
      <c r="W1350">
        <v>0</v>
      </c>
      <c r="X1350">
        <v>4.2504293394226877</v>
      </c>
      <c r="Y1350">
        <v>0</v>
      </c>
      <c r="Z1350">
        <v>0.30639710406851389</v>
      </c>
      <c r="AA1350">
        <v>0</v>
      </c>
      <c r="AB1350">
        <v>0.25044600364937836</v>
      </c>
      <c r="AC1350">
        <v>0</v>
      </c>
      <c r="AD1350">
        <v>0</v>
      </c>
      <c r="AE1350">
        <v>4.8072724471405808</v>
      </c>
    </row>
    <row r="1351" spans="1:31" x14ac:dyDescent="0.25">
      <c r="A1351">
        <v>2221432</v>
      </c>
      <c r="B1351">
        <v>1</v>
      </c>
      <c r="C1351" t="s">
        <v>80</v>
      </c>
      <c r="D1351" t="s">
        <v>110</v>
      </c>
      <c r="E1351" t="s">
        <v>156</v>
      </c>
      <c r="F1351" t="s">
        <v>4186</v>
      </c>
      <c r="G1351" t="s">
        <v>280</v>
      </c>
      <c r="H1351" t="s">
        <v>135</v>
      </c>
      <c r="I1351" t="s">
        <v>136</v>
      </c>
      <c r="J1351" t="s">
        <v>137</v>
      </c>
      <c r="K1351" t="s">
        <v>138</v>
      </c>
      <c r="L1351" t="s">
        <v>4187</v>
      </c>
      <c r="M1351" t="s">
        <v>4188</v>
      </c>
      <c r="N1351">
        <v>6.7380555549999999</v>
      </c>
      <c r="O1351">
        <v>0</v>
      </c>
      <c r="P1351">
        <v>2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2.2443366789938999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2.2443366789938999</v>
      </c>
    </row>
    <row r="1352" spans="1:31" x14ac:dyDescent="0.25">
      <c r="A1352">
        <v>2216022</v>
      </c>
      <c r="B1352">
        <v>1</v>
      </c>
      <c r="C1352" t="s">
        <v>80</v>
      </c>
      <c r="D1352" t="s">
        <v>96</v>
      </c>
      <c r="E1352" t="s">
        <v>132</v>
      </c>
      <c r="F1352" t="s">
        <v>4189</v>
      </c>
      <c r="G1352" t="s">
        <v>176</v>
      </c>
      <c r="H1352" t="s">
        <v>135</v>
      </c>
      <c r="I1352" t="s">
        <v>136</v>
      </c>
      <c r="J1352" t="s">
        <v>137</v>
      </c>
      <c r="K1352" t="s">
        <v>138</v>
      </c>
      <c r="L1352" t="s">
        <v>4190</v>
      </c>
      <c r="M1352" t="s">
        <v>4191</v>
      </c>
      <c r="N1352">
        <v>0.81083333300000004</v>
      </c>
      <c r="O1352">
        <v>0</v>
      </c>
      <c r="P1352">
        <v>171</v>
      </c>
      <c r="Q1352">
        <v>0</v>
      </c>
      <c r="R1352">
        <v>0</v>
      </c>
      <c r="S1352">
        <v>0</v>
      </c>
      <c r="T1352">
        <v>16</v>
      </c>
      <c r="U1352">
        <v>0</v>
      </c>
      <c r="V1352">
        <v>0</v>
      </c>
      <c r="W1352">
        <v>0</v>
      </c>
      <c r="X1352">
        <v>117.72221079200341</v>
      </c>
      <c r="Y1352">
        <v>0</v>
      </c>
      <c r="Z1352">
        <v>0</v>
      </c>
      <c r="AA1352">
        <v>0</v>
      </c>
      <c r="AB1352">
        <v>6.0964451718582149</v>
      </c>
      <c r="AC1352">
        <v>0</v>
      </c>
      <c r="AD1352">
        <v>0</v>
      </c>
      <c r="AE1352">
        <v>123.81865596386163</v>
      </c>
    </row>
    <row r="1353" spans="1:31" x14ac:dyDescent="0.25">
      <c r="A1353">
        <v>2217018</v>
      </c>
      <c r="B1353">
        <v>1</v>
      </c>
      <c r="C1353" t="s">
        <v>80</v>
      </c>
      <c r="D1353" t="s">
        <v>84</v>
      </c>
      <c r="E1353" t="s">
        <v>141</v>
      </c>
      <c r="F1353" t="s">
        <v>4192</v>
      </c>
      <c r="G1353" t="s">
        <v>323</v>
      </c>
      <c r="H1353" t="s">
        <v>144</v>
      </c>
      <c r="I1353" t="s">
        <v>136</v>
      </c>
      <c r="J1353" t="s">
        <v>137</v>
      </c>
      <c r="K1353" t="s">
        <v>138</v>
      </c>
      <c r="L1353" t="s">
        <v>4193</v>
      </c>
      <c r="M1353" t="s">
        <v>4194</v>
      </c>
      <c r="N1353">
        <v>3.4055555549999998</v>
      </c>
      <c r="O1353">
        <v>0</v>
      </c>
      <c r="P1353">
        <v>550</v>
      </c>
      <c r="Q1353">
        <v>0</v>
      </c>
      <c r="R1353">
        <v>0</v>
      </c>
      <c r="S1353">
        <v>0</v>
      </c>
      <c r="T1353">
        <v>68</v>
      </c>
      <c r="U1353">
        <v>0</v>
      </c>
      <c r="V1353">
        <v>0</v>
      </c>
      <c r="W1353">
        <v>0</v>
      </c>
      <c r="X1353">
        <v>474.8220679439188</v>
      </c>
      <c r="Y1353">
        <v>0</v>
      </c>
      <c r="Z1353">
        <v>0</v>
      </c>
      <c r="AA1353">
        <v>0</v>
      </c>
      <c r="AB1353">
        <v>199.0472535308208</v>
      </c>
      <c r="AC1353">
        <v>0</v>
      </c>
      <c r="AD1353">
        <v>0</v>
      </c>
      <c r="AE1353">
        <v>673.86932147473954</v>
      </c>
    </row>
    <row r="1354" spans="1:31" x14ac:dyDescent="0.25">
      <c r="A1354">
        <v>2219723</v>
      </c>
      <c r="B1354">
        <v>1</v>
      </c>
      <c r="C1354" t="s">
        <v>80</v>
      </c>
      <c r="D1354" t="s">
        <v>96</v>
      </c>
      <c r="E1354" t="s">
        <v>141</v>
      </c>
      <c r="F1354" t="s">
        <v>4195</v>
      </c>
      <c r="G1354" t="s">
        <v>233</v>
      </c>
      <c r="H1354" t="s">
        <v>144</v>
      </c>
      <c r="I1354" t="s">
        <v>136</v>
      </c>
      <c r="J1354" t="s">
        <v>137</v>
      </c>
      <c r="K1354" t="s">
        <v>234</v>
      </c>
      <c r="L1354" t="s">
        <v>4196</v>
      </c>
      <c r="M1354" t="s">
        <v>4197</v>
      </c>
      <c r="N1354">
        <v>10.683620276999999</v>
      </c>
      <c r="O1354">
        <v>1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161.06445312952596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161.06445312952596</v>
      </c>
    </row>
    <row r="1355" spans="1:31" x14ac:dyDescent="0.25">
      <c r="A1355">
        <v>2224678</v>
      </c>
      <c r="B1355">
        <v>1</v>
      </c>
      <c r="C1355" t="s">
        <v>80</v>
      </c>
      <c r="D1355" t="s">
        <v>85</v>
      </c>
      <c r="E1355" t="s">
        <v>156</v>
      </c>
      <c r="F1355" t="s">
        <v>4198</v>
      </c>
      <c r="G1355" t="s">
        <v>165</v>
      </c>
      <c r="H1355" t="s">
        <v>135</v>
      </c>
      <c r="I1355" t="s">
        <v>136</v>
      </c>
      <c r="J1355" t="s">
        <v>137</v>
      </c>
      <c r="K1355" t="s">
        <v>138</v>
      </c>
      <c r="L1355" t="s">
        <v>4199</v>
      </c>
      <c r="M1355" t="s">
        <v>4200</v>
      </c>
      <c r="N1355">
        <v>2.5225</v>
      </c>
      <c r="O1355">
        <v>0</v>
      </c>
      <c r="P1355">
        <v>8</v>
      </c>
      <c r="Q1355">
        <v>0</v>
      </c>
      <c r="R1355">
        <v>0</v>
      </c>
      <c r="S1355">
        <v>0</v>
      </c>
      <c r="T1355">
        <v>2</v>
      </c>
      <c r="U1355">
        <v>0</v>
      </c>
      <c r="V1355">
        <v>0</v>
      </c>
      <c r="W1355">
        <v>0</v>
      </c>
      <c r="X1355">
        <v>5.799147473354199</v>
      </c>
      <c r="Y1355">
        <v>0</v>
      </c>
      <c r="Z1355">
        <v>0</v>
      </c>
      <c r="AA1355">
        <v>0</v>
      </c>
      <c r="AB1355">
        <v>0.31209864680546395</v>
      </c>
      <c r="AC1355">
        <v>0</v>
      </c>
      <c r="AD1355">
        <v>0</v>
      </c>
      <c r="AE1355">
        <v>6.1112461201596631</v>
      </c>
    </row>
    <row r="1356" spans="1:31" x14ac:dyDescent="0.25">
      <c r="A1356">
        <v>2222428</v>
      </c>
      <c r="B1356">
        <v>1</v>
      </c>
      <c r="C1356" t="s">
        <v>80</v>
      </c>
      <c r="D1356" t="s">
        <v>88</v>
      </c>
      <c r="E1356" t="s">
        <v>156</v>
      </c>
      <c r="F1356" t="s">
        <v>4201</v>
      </c>
      <c r="G1356" t="s">
        <v>165</v>
      </c>
      <c r="H1356" t="s">
        <v>135</v>
      </c>
      <c r="I1356" t="s">
        <v>136</v>
      </c>
      <c r="J1356" t="s">
        <v>137</v>
      </c>
      <c r="K1356" t="s">
        <v>138</v>
      </c>
      <c r="L1356" t="s">
        <v>4202</v>
      </c>
      <c r="M1356" t="s">
        <v>4203</v>
      </c>
      <c r="N1356">
        <v>2.0538888879999999</v>
      </c>
      <c r="O1356">
        <v>0</v>
      </c>
      <c r="P1356">
        <v>3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6.1905847928184723E-2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6.1905847928184723E-2</v>
      </c>
    </row>
    <row r="1357" spans="1:31" x14ac:dyDescent="0.25">
      <c r="A1357">
        <v>2213317</v>
      </c>
      <c r="B1357">
        <v>1</v>
      </c>
      <c r="C1357" t="s">
        <v>81</v>
      </c>
      <c r="D1357" t="s">
        <v>116</v>
      </c>
      <c r="E1357" t="s">
        <v>198</v>
      </c>
      <c r="F1357" t="s">
        <v>4204</v>
      </c>
      <c r="G1357" t="s">
        <v>143</v>
      </c>
      <c r="H1357" t="s">
        <v>144</v>
      </c>
      <c r="I1357" t="s">
        <v>451</v>
      </c>
      <c r="J1357" t="s">
        <v>137</v>
      </c>
      <c r="K1357" t="s">
        <v>138</v>
      </c>
      <c r="L1357" t="s">
        <v>4205</v>
      </c>
      <c r="M1357" t="s">
        <v>4206</v>
      </c>
      <c r="N1357">
        <v>1.9444444000000002E-2</v>
      </c>
      <c r="O1357">
        <v>0</v>
      </c>
      <c r="P1357">
        <v>385</v>
      </c>
      <c r="Q1357">
        <v>198</v>
      </c>
      <c r="R1357">
        <v>12</v>
      </c>
      <c r="S1357">
        <v>9</v>
      </c>
      <c r="T1357">
        <v>43</v>
      </c>
      <c r="U1357">
        <v>0</v>
      </c>
      <c r="V1357">
        <v>0</v>
      </c>
      <c r="W1357">
        <v>0</v>
      </c>
      <c r="X1357">
        <v>0.86618680631046729</v>
      </c>
      <c r="Y1357">
        <v>0.85244714305704694</v>
      </c>
      <c r="Z1357">
        <v>8.8372632025144449E-2</v>
      </c>
      <c r="AA1357">
        <v>0.41781886650373329</v>
      </c>
      <c r="AB1357">
        <v>9.0014822191583299E-2</v>
      </c>
      <c r="AC1357">
        <v>0</v>
      </c>
      <c r="AD1357">
        <v>0</v>
      </c>
      <c r="AE1357">
        <v>2.3148402700879753</v>
      </c>
    </row>
    <row r="1358" spans="1:31" x14ac:dyDescent="0.25">
      <c r="A1358">
        <v>2218249</v>
      </c>
      <c r="B1358">
        <v>1</v>
      </c>
      <c r="C1358" t="s">
        <v>80</v>
      </c>
      <c r="D1358" t="s">
        <v>92</v>
      </c>
      <c r="E1358" t="s">
        <v>156</v>
      </c>
      <c r="F1358" t="s">
        <v>4207</v>
      </c>
      <c r="G1358" t="s">
        <v>172</v>
      </c>
      <c r="H1358" t="s">
        <v>135</v>
      </c>
      <c r="I1358" t="s">
        <v>136</v>
      </c>
      <c r="J1358" t="s">
        <v>137</v>
      </c>
      <c r="K1358" t="s">
        <v>138</v>
      </c>
      <c r="L1358" t="s">
        <v>4208</v>
      </c>
      <c r="M1358" t="s">
        <v>4209</v>
      </c>
      <c r="N1358">
        <v>2.5066666660000001</v>
      </c>
      <c r="O1358">
        <v>0</v>
      </c>
      <c r="P1358">
        <v>2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1.3297810901766811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1.3297810901766811</v>
      </c>
    </row>
    <row r="1359" spans="1:31" x14ac:dyDescent="0.25">
      <c r="A1359">
        <v>2226905</v>
      </c>
      <c r="B1359">
        <v>1</v>
      </c>
      <c r="C1359" t="s">
        <v>81</v>
      </c>
      <c r="D1359" t="s">
        <v>128</v>
      </c>
      <c r="E1359" t="s">
        <v>156</v>
      </c>
      <c r="F1359" t="s">
        <v>4210</v>
      </c>
      <c r="G1359" t="s">
        <v>165</v>
      </c>
      <c r="H1359" t="s">
        <v>135</v>
      </c>
      <c r="I1359" t="s">
        <v>136</v>
      </c>
      <c r="J1359" t="s">
        <v>137</v>
      </c>
      <c r="K1359" t="s">
        <v>138</v>
      </c>
      <c r="L1359" t="s">
        <v>4211</v>
      </c>
      <c r="M1359" t="s">
        <v>4212</v>
      </c>
      <c r="N1359">
        <v>0.88916666600000005</v>
      </c>
      <c r="O1359">
        <v>0</v>
      </c>
      <c r="P1359">
        <v>3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0.67059125997908064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0.67059125997908064</v>
      </c>
    </row>
    <row r="1360" spans="1:31" x14ac:dyDescent="0.25">
      <c r="A1360">
        <v>2217496</v>
      </c>
      <c r="B1360">
        <v>1</v>
      </c>
      <c r="C1360" t="s">
        <v>81</v>
      </c>
      <c r="D1360" t="s">
        <v>123</v>
      </c>
      <c r="E1360" t="s">
        <v>132</v>
      </c>
      <c r="F1360" t="s">
        <v>4213</v>
      </c>
      <c r="G1360" t="s">
        <v>245</v>
      </c>
      <c r="H1360" t="s">
        <v>135</v>
      </c>
      <c r="I1360" t="s">
        <v>136</v>
      </c>
      <c r="J1360" t="s">
        <v>137</v>
      </c>
      <c r="K1360" t="s">
        <v>138</v>
      </c>
      <c r="L1360" t="s">
        <v>4214</v>
      </c>
      <c r="M1360" t="s">
        <v>4215</v>
      </c>
      <c r="N1360">
        <v>2.696666666</v>
      </c>
      <c r="O1360">
        <v>0</v>
      </c>
      <c r="P1360">
        <v>113</v>
      </c>
      <c r="Q1360">
        <v>0</v>
      </c>
      <c r="R1360">
        <v>8</v>
      </c>
      <c r="S1360">
        <v>0</v>
      </c>
      <c r="T1360">
        <v>4</v>
      </c>
      <c r="U1360">
        <v>0</v>
      </c>
      <c r="V1360">
        <v>0</v>
      </c>
      <c r="W1360">
        <v>0</v>
      </c>
      <c r="X1360">
        <v>68.293441325880906</v>
      </c>
      <c r="Y1360">
        <v>0</v>
      </c>
      <c r="Z1360">
        <v>3.4708527165375491</v>
      </c>
      <c r="AA1360">
        <v>0</v>
      </c>
      <c r="AB1360">
        <v>6.9680480533521472</v>
      </c>
      <c r="AC1360">
        <v>0</v>
      </c>
      <c r="AD1360">
        <v>0</v>
      </c>
      <c r="AE1360">
        <v>78.732342095770605</v>
      </c>
    </row>
    <row r="1361" spans="1:31" x14ac:dyDescent="0.25">
      <c r="A1361">
        <v>2227054</v>
      </c>
      <c r="B1361">
        <v>1</v>
      </c>
      <c r="C1361" t="s">
        <v>80</v>
      </c>
      <c r="D1361" t="s">
        <v>103</v>
      </c>
      <c r="E1361" t="s">
        <v>156</v>
      </c>
      <c r="F1361" t="s">
        <v>4216</v>
      </c>
      <c r="G1361" t="s">
        <v>280</v>
      </c>
      <c r="H1361" t="s">
        <v>135</v>
      </c>
      <c r="I1361" t="s">
        <v>136</v>
      </c>
      <c r="J1361" t="s">
        <v>3</v>
      </c>
      <c r="K1361" t="s">
        <v>138</v>
      </c>
      <c r="L1361" t="s">
        <v>4217</v>
      </c>
      <c r="M1361" t="s">
        <v>4218</v>
      </c>
      <c r="N1361">
        <v>2.5299999999999998</v>
      </c>
      <c r="O1361">
        <v>0</v>
      </c>
      <c r="P1361">
        <v>1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0.24876665936547332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0.24876665936547332</v>
      </c>
    </row>
    <row r="1362" spans="1:31" x14ac:dyDescent="0.25">
      <c r="A1362">
        <v>2224349</v>
      </c>
      <c r="B1362">
        <v>1</v>
      </c>
      <c r="C1362" t="s">
        <v>80</v>
      </c>
      <c r="D1362" t="s">
        <v>82</v>
      </c>
      <c r="E1362" t="s">
        <v>156</v>
      </c>
      <c r="F1362" t="s">
        <v>4219</v>
      </c>
      <c r="G1362" t="s">
        <v>165</v>
      </c>
      <c r="H1362" t="s">
        <v>135</v>
      </c>
      <c r="I1362" t="s">
        <v>136</v>
      </c>
      <c r="J1362" t="s">
        <v>137</v>
      </c>
      <c r="K1362" t="s">
        <v>138</v>
      </c>
      <c r="L1362" t="s">
        <v>4220</v>
      </c>
      <c r="M1362" t="s">
        <v>4221</v>
      </c>
      <c r="N1362">
        <v>2.7711111110000002</v>
      </c>
      <c r="O1362">
        <v>0</v>
      </c>
      <c r="P1362">
        <v>5</v>
      </c>
      <c r="Q1362">
        <v>0</v>
      </c>
      <c r="R1362">
        <v>0</v>
      </c>
      <c r="S1362">
        <v>0</v>
      </c>
      <c r="T1362">
        <v>7</v>
      </c>
      <c r="U1362">
        <v>0</v>
      </c>
      <c r="V1362">
        <v>0</v>
      </c>
      <c r="W1362">
        <v>0</v>
      </c>
      <c r="X1362">
        <v>3.7702187712815896</v>
      </c>
      <c r="Y1362">
        <v>0</v>
      </c>
      <c r="Z1362">
        <v>0</v>
      </c>
      <c r="AA1362">
        <v>0</v>
      </c>
      <c r="AB1362">
        <v>13.575249455274301</v>
      </c>
      <c r="AC1362">
        <v>0</v>
      </c>
      <c r="AD1362">
        <v>0</v>
      </c>
      <c r="AE1362">
        <v>17.345468226555891</v>
      </c>
    </row>
    <row r="1363" spans="1:31" x14ac:dyDescent="0.25">
      <c r="A1363">
        <v>2218578</v>
      </c>
      <c r="B1363">
        <v>1</v>
      </c>
      <c r="C1363" t="s">
        <v>81</v>
      </c>
      <c r="D1363" t="s">
        <v>122</v>
      </c>
      <c r="E1363" t="s">
        <v>198</v>
      </c>
      <c r="F1363" t="s">
        <v>4222</v>
      </c>
      <c r="G1363" t="s">
        <v>143</v>
      </c>
      <c r="H1363" t="s">
        <v>144</v>
      </c>
      <c r="I1363" t="s">
        <v>136</v>
      </c>
      <c r="J1363" t="s">
        <v>137</v>
      </c>
      <c r="K1363" t="s">
        <v>138</v>
      </c>
      <c r="L1363" t="s">
        <v>4223</v>
      </c>
      <c r="M1363" t="s">
        <v>4224</v>
      </c>
      <c r="N1363">
        <v>2.2863888879999998</v>
      </c>
      <c r="O1363">
        <v>0</v>
      </c>
      <c r="P1363">
        <v>117</v>
      </c>
      <c r="Q1363">
        <v>0</v>
      </c>
      <c r="R1363">
        <v>0</v>
      </c>
      <c r="S1363">
        <v>0</v>
      </c>
      <c r="T1363">
        <v>14</v>
      </c>
      <c r="U1363">
        <v>0</v>
      </c>
      <c r="V1363">
        <v>0</v>
      </c>
      <c r="W1363">
        <v>0</v>
      </c>
      <c r="X1363">
        <v>26.053703411235507</v>
      </c>
      <c r="Y1363">
        <v>0</v>
      </c>
      <c r="Z1363">
        <v>0</v>
      </c>
      <c r="AA1363">
        <v>0</v>
      </c>
      <c r="AB1363">
        <v>8.860402161451967</v>
      </c>
      <c r="AC1363">
        <v>0</v>
      </c>
      <c r="AD1363">
        <v>0</v>
      </c>
      <c r="AE1363">
        <v>34.914105572687475</v>
      </c>
    </row>
    <row r="1364" spans="1:31" x14ac:dyDescent="0.25">
      <c r="A1364">
        <v>2216171</v>
      </c>
      <c r="B1364">
        <v>1</v>
      </c>
      <c r="C1364" t="s">
        <v>80</v>
      </c>
      <c r="D1364" t="s">
        <v>92</v>
      </c>
      <c r="E1364" t="s">
        <v>151</v>
      </c>
      <c r="F1364" t="s">
        <v>4225</v>
      </c>
      <c r="G1364" t="s">
        <v>213</v>
      </c>
      <c r="H1364" t="s">
        <v>135</v>
      </c>
      <c r="I1364" t="s">
        <v>136</v>
      </c>
      <c r="J1364" t="s">
        <v>137</v>
      </c>
      <c r="K1364" t="s">
        <v>138</v>
      </c>
      <c r="L1364" t="s">
        <v>4226</v>
      </c>
      <c r="M1364" t="s">
        <v>4227</v>
      </c>
      <c r="N1364">
        <v>1.048888888</v>
      </c>
      <c r="O1364">
        <v>0</v>
      </c>
      <c r="P1364">
        <v>0</v>
      </c>
      <c r="Q1364">
        <v>0</v>
      </c>
      <c r="R1364">
        <v>12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0.3094186368749034</v>
      </c>
      <c r="AA1364">
        <v>0</v>
      </c>
      <c r="AB1364">
        <v>0</v>
      </c>
      <c r="AC1364">
        <v>0</v>
      </c>
      <c r="AD1364">
        <v>0</v>
      </c>
      <c r="AE1364">
        <v>0.3094186368749034</v>
      </c>
    </row>
    <row r="1365" spans="1:31" x14ac:dyDescent="0.25">
      <c r="A1365">
        <v>2224827</v>
      </c>
      <c r="B1365">
        <v>1</v>
      </c>
      <c r="C1365" t="s">
        <v>80</v>
      </c>
      <c r="D1365" t="s">
        <v>85</v>
      </c>
      <c r="E1365" t="s">
        <v>225</v>
      </c>
      <c r="F1365" t="s">
        <v>4228</v>
      </c>
      <c r="G1365" t="s">
        <v>600</v>
      </c>
      <c r="H1365" t="s">
        <v>135</v>
      </c>
      <c r="I1365" t="s">
        <v>136</v>
      </c>
      <c r="J1365" t="s">
        <v>137</v>
      </c>
      <c r="K1365" t="s">
        <v>138</v>
      </c>
      <c r="L1365" t="s">
        <v>4229</v>
      </c>
      <c r="M1365" t="s">
        <v>4230</v>
      </c>
      <c r="N1365">
        <v>0.509444444</v>
      </c>
      <c r="O1365">
        <v>0</v>
      </c>
      <c r="P1365">
        <v>107</v>
      </c>
      <c r="Q1365">
        <v>0</v>
      </c>
      <c r="R1365">
        <v>0</v>
      </c>
      <c r="S1365">
        <v>0</v>
      </c>
      <c r="T1365">
        <v>9</v>
      </c>
      <c r="U1365">
        <v>0</v>
      </c>
      <c r="V1365">
        <v>0</v>
      </c>
      <c r="W1365">
        <v>0</v>
      </c>
      <c r="X1365">
        <v>14.876693737610411</v>
      </c>
      <c r="Y1365">
        <v>0</v>
      </c>
      <c r="Z1365">
        <v>0</v>
      </c>
      <c r="AA1365">
        <v>0</v>
      </c>
      <c r="AB1365">
        <v>1.8315079087082866</v>
      </c>
      <c r="AC1365">
        <v>0</v>
      </c>
      <c r="AD1365">
        <v>0</v>
      </c>
      <c r="AE1365">
        <v>16.708201646318699</v>
      </c>
    </row>
    <row r="1366" spans="1:31" x14ac:dyDescent="0.25">
      <c r="A1366">
        <v>2212839</v>
      </c>
      <c r="B1366">
        <v>1</v>
      </c>
      <c r="C1366" t="s">
        <v>80</v>
      </c>
      <c r="D1366" t="s">
        <v>101</v>
      </c>
      <c r="E1366" t="s">
        <v>198</v>
      </c>
      <c r="F1366" t="s">
        <v>4231</v>
      </c>
      <c r="G1366" t="s">
        <v>143</v>
      </c>
      <c r="H1366" t="s">
        <v>144</v>
      </c>
      <c r="I1366" t="s">
        <v>136</v>
      </c>
      <c r="J1366" t="s">
        <v>137</v>
      </c>
      <c r="K1366" t="s">
        <v>138</v>
      </c>
      <c r="L1366" t="s">
        <v>4232</v>
      </c>
      <c r="M1366" t="s">
        <v>4233</v>
      </c>
      <c r="N1366">
        <v>1.045833333</v>
      </c>
      <c r="O1366">
        <v>10</v>
      </c>
      <c r="P1366">
        <v>5</v>
      </c>
      <c r="Q1366">
        <v>9</v>
      </c>
      <c r="R1366">
        <v>0</v>
      </c>
      <c r="S1366">
        <v>7</v>
      </c>
      <c r="T1366">
        <v>1</v>
      </c>
      <c r="U1366">
        <v>0</v>
      </c>
      <c r="V1366">
        <v>0</v>
      </c>
      <c r="W1366">
        <v>2.9308782235882727</v>
      </c>
      <c r="X1366">
        <v>1.0369045966724233</v>
      </c>
      <c r="Y1366">
        <v>101.71137626738197</v>
      </c>
      <c r="Z1366">
        <v>0</v>
      </c>
      <c r="AA1366">
        <v>52.229679812250978</v>
      </c>
      <c r="AB1366">
        <v>2.320199175183333E-2</v>
      </c>
      <c r="AC1366">
        <v>0</v>
      </c>
      <c r="AD1366">
        <v>0</v>
      </c>
      <c r="AE1366">
        <v>157.93204089164547</v>
      </c>
    </row>
    <row r="1367" spans="1:31" x14ac:dyDescent="0.25">
      <c r="A1367">
        <v>2220499</v>
      </c>
      <c r="B1367">
        <v>1</v>
      </c>
      <c r="C1367" t="s">
        <v>81</v>
      </c>
      <c r="D1367" t="s">
        <v>121</v>
      </c>
      <c r="E1367" t="s">
        <v>156</v>
      </c>
      <c r="F1367" t="s">
        <v>4234</v>
      </c>
      <c r="G1367" t="s">
        <v>161</v>
      </c>
      <c r="H1367" t="s">
        <v>135</v>
      </c>
      <c r="I1367" t="s">
        <v>136</v>
      </c>
      <c r="J1367" t="s">
        <v>137</v>
      </c>
      <c r="K1367" t="s">
        <v>138</v>
      </c>
      <c r="L1367" t="s">
        <v>4235</v>
      </c>
      <c r="M1367" t="s">
        <v>4236</v>
      </c>
      <c r="N1367">
        <v>1.4622222220000001</v>
      </c>
      <c r="O1367">
        <v>0</v>
      </c>
      <c r="P1367">
        <v>1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9.7308021388383334E-2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9.7308021388383334E-2</v>
      </c>
    </row>
    <row r="1368" spans="1:31" x14ac:dyDescent="0.25">
      <c r="A1368">
        <v>2225823</v>
      </c>
      <c r="B1368">
        <v>1</v>
      </c>
      <c r="C1368" t="s">
        <v>80</v>
      </c>
      <c r="D1368" t="s">
        <v>85</v>
      </c>
      <c r="E1368" t="s">
        <v>132</v>
      </c>
      <c r="F1368" t="s">
        <v>4237</v>
      </c>
      <c r="G1368" t="s">
        <v>1470</v>
      </c>
      <c r="H1368" t="s">
        <v>135</v>
      </c>
      <c r="I1368" t="s">
        <v>136</v>
      </c>
      <c r="J1368" t="s">
        <v>137</v>
      </c>
      <c r="K1368" t="s">
        <v>138</v>
      </c>
      <c r="L1368" t="s">
        <v>4238</v>
      </c>
      <c r="M1368" t="s">
        <v>4239</v>
      </c>
      <c r="N1368">
        <v>6.6108333330000004</v>
      </c>
      <c r="O1368">
        <v>0</v>
      </c>
      <c r="P1368">
        <v>907</v>
      </c>
      <c r="Q1368">
        <v>0</v>
      </c>
      <c r="R1368">
        <v>0</v>
      </c>
      <c r="S1368">
        <v>0</v>
      </c>
      <c r="T1368">
        <v>120</v>
      </c>
      <c r="U1368">
        <v>0</v>
      </c>
      <c r="V1368">
        <v>0</v>
      </c>
      <c r="W1368">
        <v>0</v>
      </c>
      <c r="X1368">
        <v>1397.3319034754966</v>
      </c>
      <c r="Y1368">
        <v>0</v>
      </c>
      <c r="Z1368">
        <v>0</v>
      </c>
      <c r="AA1368">
        <v>0</v>
      </c>
      <c r="AB1368">
        <v>374.25341635909558</v>
      </c>
      <c r="AC1368">
        <v>0</v>
      </c>
      <c r="AD1368">
        <v>0</v>
      </c>
      <c r="AE1368">
        <v>1771.5853198345922</v>
      </c>
    </row>
    <row r="1369" spans="1:31" x14ac:dyDescent="0.25">
      <c r="A1369">
        <v>2223808</v>
      </c>
      <c r="B1369">
        <v>1</v>
      </c>
      <c r="C1369" t="s">
        <v>81</v>
      </c>
      <c r="D1369" t="s">
        <v>123</v>
      </c>
      <c r="E1369" t="s">
        <v>141</v>
      </c>
      <c r="F1369" t="s">
        <v>4240</v>
      </c>
      <c r="G1369" t="s">
        <v>143</v>
      </c>
      <c r="H1369" t="s">
        <v>144</v>
      </c>
      <c r="I1369" t="s">
        <v>136</v>
      </c>
      <c r="J1369" t="s">
        <v>137</v>
      </c>
      <c r="K1369" t="s">
        <v>138</v>
      </c>
      <c r="L1369" t="s">
        <v>4241</v>
      </c>
      <c r="M1369" t="s">
        <v>4242</v>
      </c>
      <c r="N1369">
        <v>0.57166666600000005</v>
      </c>
      <c r="O1369">
        <v>0</v>
      </c>
      <c r="P1369">
        <v>10</v>
      </c>
      <c r="Q1369">
        <v>0</v>
      </c>
      <c r="R1369">
        <v>41</v>
      </c>
      <c r="S1369">
        <v>13</v>
      </c>
      <c r="T1369">
        <v>392</v>
      </c>
      <c r="U1369">
        <v>14</v>
      </c>
      <c r="V1369">
        <v>16</v>
      </c>
      <c r="W1369">
        <v>0</v>
      </c>
      <c r="X1369">
        <v>1.4398426530766202</v>
      </c>
      <c r="Y1369">
        <v>0</v>
      </c>
      <c r="Z1369">
        <v>6.6400431582778685</v>
      </c>
      <c r="AA1369">
        <v>117.85144714882739</v>
      </c>
      <c r="AB1369">
        <v>376.75341682749081</v>
      </c>
      <c r="AC1369">
        <v>1925.4259352541053</v>
      </c>
      <c r="AD1369">
        <v>447.25244953654891</v>
      </c>
      <c r="AE1369">
        <v>2875.3631345783269</v>
      </c>
    </row>
    <row r="1370" spans="1:31" x14ac:dyDescent="0.25">
      <c r="A1370">
        <v>2228136</v>
      </c>
      <c r="B1370">
        <v>1</v>
      </c>
      <c r="C1370" t="s">
        <v>80</v>
      </c>
      <c r="D1370" t="s">
        <v>99</v>
      </c>
      <c r="E1370" t="s">
        <v>156</v>
      </c>
      <c r="F1370" t="s">
        <v>4243</v>
      </c>
      <c r="G1370" t="s">
        <v>161</v>
      </c>
      <c r="H1370" t="s">
        <v>135</v>
      </c>
      <c r="I1370" t="s">
        <v>136</v>
      </c>
      <c r="J1370" t="s">
        <v>137</v>
      </c>
      <c r="K1370" t="s">
        <v>138</v>
      </c>
      <c r="L1370" t="s">
        <v>4244</v>
      </c>
      <c r="M1370" t="s">
        <v>4245</v>
      </c>
      <c r="N1370">
        <v>0.69138888799999998</v>
      </c>
      <c r="O1370">
        <v>0</v>
      </c>
      <c r="P1370">
        <v>1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0.11036368520120834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0.11036368520120834</v>
      </c>
    </row>
    <row r="1371" spans="1:31" x14ac:dyDescent="0.25">
      <c r="A1371">
        <v>2214548</v>
      </c>
      <c r="B1371">
        <v>1</v>
      </c>
      <c r="C1371" t="s">
        <v>80</v>
      </c>
      <c r="D1371" t="s">
        <v>83</v>
      </c>
      <c r="E1371" t="s">
        <v>156</v>
      </c>
      <c r="F1371" t="s">
        <v>4246</v>
      </c>
      <c r="G1371" t="s">
        <v>172</v>
      </c>
      <c r="H1371" t="s">
        <v>135</v>
      </c>
      <c r="I1371" t="s">
        <v>136</v>
      </c>
      <c r="J1371" t="s">
        <v>137</v>
      </c>
      <c r="K1371" t="s">
        <v>138</v>
      </c>
      <c r="L1371" t="s">
        <v>4247</v>
      </c>
      <c r="M1371" t="s">
        <v>4248</v>
      </c>
      <c r="N1371">
        <v>1.2536111109999999</v>
      </c>
      <c r="O1371">
        <v>0</v>
      </c>
      <c r="P1371">
        <v>3</v>
      </c>
      <c r="Q1371">
        <v>0</v>
      </c>
      <c r="R1371">
        <v>0</v>
      </c>
      <c r="S1371">
        <v>0</v>
      </c>
      <c r="T1371">
        <v>3</v>
      </c>
      <c r="U1371">
        <v>0</v>
      </c>
      <c r="V1371">
        <v>0</v>
      </c>
      <c r="W1371">
        <v>0</v>
      </c>
      <c r="X1371">
        <v>1.0894911566744334</v>
      </c>
      <c r="Y1371">
        <v>0</v>
      </c>
      <c r="Z1371">
        <v>0</v>
      </c>
      <c r="AA1371">
        <v>0</v>
      </c>
      <c r="AB1371">
        <v>7.5845905026129152</v>
      </c>
      <c r="AC1371">
        <v>0</v>
      </c>
      <c r="AD1371">
        <v>0</v>
      </c>
      <c r="AE1371">
        <v>8.6740816592873493</v>
      </c>
    </row>
    <row r="1372" spans="1:31" x14ac:dyDescent="0.25">
      <c r="A1372">
        <v>2215873</v>
      </c>
      <c r="B1372">
        <v>1</v>
      </c>
      <c r="C1372" t="s">
        <v>80</v>
      </c>
      <c r="D1372" t="s">
        <v>101</v>
      </c>
      <c r="E1372" t="s">
        <v>141</v>
      </c>
      <c r="F1372" t="s">
        <v>1092</v>
      </c>
      <c r="G1372" t="s">
        <v>349</v>
      </c>
      <c r="H1372" t="s">
        <v>144</v>
      </c>
      <c r="I1372" t="s">
        <v>136</v>
      </c>
      <c r="J1372" t="s">
        <v>137</v>
      </c>
      <c r="K1372" t="s">
        <v>138</v>
      </c>
      <c r="L1372" t="s">
        <v>4249</v>
      </c>
      <c r="M1372" t="s">
        <v>4250</v>
      </c>
      <c r="N1372">
        <v>1.3519444439999999</v>
      </c>
      <c r="O1372">
        <v>2</v>
      </c>
      <c r="P1372">
        <v>0</v>
      </c>
      <c r="Q1372">
        <v>2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0.2470695677128189</v>
      </c>
      <c r="X1372">
        <v>0</v>
      </c>
      <c r="Y1372">
        <v>0.57483843187648886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0.82190799958930771</v>
      </c>
    </row>
    <row r="1373" spans="1:31" x14ac:dyDescent="0.25">
      <c r="A1373">
        <v>2228528</v>
      </c>
      <c r="B1373">
        <v>1</v>
      </c>
      <c r="C1373" t="s">
        <v>80</v>
      </c>
      <c r="D1373" t="s">
        <v>97</v>
      </c>
      <c r="E1373" t="s">
        <v>141</v>
      </c>
      <c r="F1373" t="s">
        <v>4251</v>
      </c>
      <c r="G1373" t="s">
        <v>1628</v>
      </c>
      <c r="H1373" t="s">
        <v>144</v>
      </c>
      <c r="I1373" t="s">
        <v>136</v>
      </c>
      <c r="J1373" t="s">
        <v>137</v>
      </c>
      <c r="K1373" t="s">
        <v>138</v>
      </c>
      <c r="L1373" t="s">
        <v>4252</v>
      </c>
      <c r="M1373" t="s">
        <v>4253</v>
      </c>
      <c r="N1373">
        <v>0.43333333299999999</v>
      </c>
      <c r="O1373">
        <v>0</v>
      </c>
      <c r="P1373">
        <v>27</v>
      </c>
      <c r="Q1373">
        <v>0</v>
      </c>
      <c r="R1373">
        <v>37</v>
      </c>
      <c r="S1373">
        <v>0</v>
      </c>
      <c r="T1373">
        <v>16</v>
      </c>
      <c r="U1373">
        <v>0</v>
      </c>
      <c r="V1373">
        <v>0</v>
      </c>
      <c r="W1373">
        <v>0</v>
      </c>
      <c r="X1373">
        <v>5.9158294726154006</v>
      </c>
      <c r="Y1373">
        <v>0</v>
      </c>
      <c r="Z1373">
        <v>4.077914080204466</v>
      </c>
      <c r="AA1373">
        <v>0</v>
      </c>
      <c r="AB1373">
        <v>2.1964737394881668</v>
      </c>
      <c r="AC1373">
        <v>0</v>
      </c>
      <c r="AD1373">
        <v>0</v>
      </c>
      <c r="AE1373">
        <v>12.190217292308034</v>
      </c>
    </row>
    <row r="1374" spans="1:31" x14ac:dyDescent="0.25">
      <c r="A1374">
        <v>2216955</v>
      </c>
      <c r="B1374">
        <v>1</v>
      </c>
      <c r="C1374" t="s">
        <v>80</v>
      </c>
      <c r="D1374" t="s">
        <v>83</v>
      </c>
      <c r="E1374" t="s">
        <v>151</v>
      </c>
      <c r="F1374" t="s">
        <v>3066</v>
      </c>
      <c r="G1374" t="s">
        <v>213</v>
      </c>
      <c r="H1374" t="s">
        <v>135</v>
      </c>
      <c r="I1374" t="s">
        <v>136</v>
      </c>
      <c r="J1374" t="s">
        <v>137</v>
      </c>
      <c r="K1374" t="s">
        <v>138</v>
      </c>
      <c r="L1374" t="s">
        <v>4254</v>
      </c>
      <c r="M1374" t="s">
        <v>4255</v>
      </c>
      <c r="N1374">
        <v>1.5972222220000001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4</v>
      </c>
      <c r="U1374">
        <v>0</v>
      </c>
      <c r="V1374">
        <v>1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5.5269929475934614</v>
      </c>
      <c r="AC1374">
        <v>0</v>
      </c>
      <c r="AD1374">
        <v>32.507603858941586</v>
      </c>
      <c r="AE1374">
        <v>38.034596806535049</v>
      </c>
    </row>
    <row r="1375" spans="1:31" x14ac:dyDescent="0.25">
      <c r="A1375">
        <v>2214462</v>
      </c>
      <c r="B1375">
        <v>1</v>
      </c>
      <c r="C1375" t="s">
        <v>81</v>
      </c>
      <c r="D1375" t="s">
        <v>113</v>
      </c>
      <c r="E1375" t="s">
        <v>198</v>
      </c>
      <c r="F1375" t="s">
        <v>4256</v>
      </c>
      <c r="G1375" t="s">
        <v>143</v>
      </c>
      <c r="H1375" t="s">
        <v>144</v>
      </c>
      <c r="I1375" t="s">
        <v>451</v>
      </c>
      <c r="J1375" t="s">
        <v>137</v>
      </c>
      <c r="K1375" t="s">
        <v>138</v>
      </c>
      <c r="L1375" t="s">
        <v>4257</v>
      </c>
      <c r="M1375" t="s">
        <v>4258</v>
      </c>
      <c r="N1375">
        <v>1.3888888E-2</v>
      </c>
      <c r="O1375">
        <v>1</v>
      </c>
      <c r="P1375">
        <v>228</v>
      </c>
      <c r="Q1375">
        <v>97</v>
      </c>
      <c r="R1375">
        <v>185</v>
      </c>
      <c r="S1375">
        <v>9</v>
      </c>
      <c r="T1375">
        <v>13</v>
      </c>
      <c r="U1375">
        <v>1</v>
      </c>
      <c r="V1375">
        <v>0</v>
      </c>
      <c r="W1375">
        <v>4.2535261361111116E-3</v>
      </c>
      <c r="X1375">
        <v>0.45245409029872197</v>
      </c>
      <c r="Y1375">
        <v>1.6920252994174729</v>
      </c>
      <c r="Z1375">
        <v>2.4925828400452494</v>
      </c>
      <c r="AA1375">
        <v>0.43504433126988884</v>
      </c>
      <c r="AB1375">
        <v>0.142173319271375</v>
      </c>
      <c r="AC1375">
        <v>9.6332529013416643E-2</v>
      </c>
      <c r="AD1375">
        <v>0</v>
      </c>
      <c r="AE1375">
        <v>5.3148659354522358</v>
      </c>
    </row>
    <row r="1376" spans="1:31" x14ac:dyDescent="0.25">
      <c r="A1376">
        <v>2227532</v>
      </c>
      <c r="B1376">
        <v>1</v>
      </c>
      <c r="C1376" t="s">
        <v>80</v>
      </c>
      <c r="D1376" t="s">
        <v>88</v>
      </c>
      <c r="E1376" t="s">
        <v>251</v>
      </c>
      <c r="F1376" t="s">
        <v>4259</v>
      </c>
      <c r="G1376" t="s">
        <v>280</v>
      </c>
      <c r="H1376" t="s">
        <v>144</v>
      </c>
      <c r="I1376" t="s">
        <v>136</v>
      </c>
      <c r="J1376" t="s">
        <v>3</v>
      </c>
      <c r="K1376" t="s">
        <v>138</v>
      </c>
      <c r="L1376" t="s">
        <v>4260</v>
      </c>
      <c r="M1376" t="s">
        <v>4261</v>
      </c>
      <c r="N1376">
        <v>2.5085683329999999</v>
      </c>
      <c r="O1376">
        <v>0</v>
      </c>
      <c r="P1376">
        <v>1113</v>
      </c>
      <c r="Q1376">
        <v>0</v>
      </c>
      <c r="R1376">
        <v>0</v>
      </c>
      <c r="S1376">
        <v>0</v>
      </c>
      <c r="T1376">
        <v>132</v>
      </c>
      <c r="U1376">
        <v>0</v>
      </c>
      <c r="V1376">
        <v>0</v>
      </c>
      <c r="W1376">
        <v>0</v>
      </c>
      <c r="X1376">
        <v>959.19066347821217</v>
      </c>
      <c r="Y1376">
        <v>0</v>
      </c>
      <c r="Z1376">
        <v>0</v>
      </c>
      <c r="AA1376">
        <v>0</v>
      </c>
      <c r="AB1376">
        <v>322.59073366986792</v>
      </c>
      <c r="AC1376">
        <v>0</v>
      </c>
      <c r="AD1376">
        <v>0</v>
      </c>
      <c r="AE1376">
        <v>1281.78139714808</v>
      </c>
    </row>
    <row r="1377" spans="1:31" x14ac:dyDescent="0.25">
      <c r="A1377">
        <v>2219872</v>
      </c>
      <c r="B1377">
        <v>1</v>
      </c>
      <c r="C1377" t="s">
        <v>80</v>
      </c>
      <c r="D1377" t="s">
        <v>101</v>
      </c>
      <c r="E1377" t="s">
        <v>151</v>
      </c>
      <c r="F1377" t="s">
        <v>4262</v>
      </c>
      <c r="G1377" t="s">
        <v>213</v>
      </c>
      <c r="H1377" t="s">
        <v>135</v>
      </c>
      <c r="I1377" t="s">
        <v>136</v>
      </c>
      <c r="J1377" t="s">
        <v>137</v>
      </c>
      <c r="K1377" t="s">
        <v>138</v>
      </c>
      <c r="L1377" t="s">
        <v>4263</v>
      </c>
      <c r="M1377" t="s">
        <v>4264</v>
      </c>
      <c r="N1377">
        <v>2.7933333330000001</v>
      </c>
      <c r="O1377">
        <v>0</v>
      </c>
      <c r="P1377">
        <v>42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26.992045972985238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26.992045972985238</v>
      </c>
    </row>
    <row r="1378" spans="1:31" x14ac:dyDescent="0.25">
      <c r="A1378">
        <v>2220201</v>
      </c>
      <c r="B1378">
        <v>1</v>
      </c>
      <c r="C1378" t="s">
        <v>80</v>
      </c>
      <c r="D1378" t="s">
        <v>100</v>
      </c>
      <c r="E1378" t="s">
        <v>156</v>
      </c>
      <c r="F1378" t="s">
        <v>4265</v>
      </c>
      <c r="G1378" t="s">
        <v>165</v>
      </c>
      <c r="H1378" t="s">
        <v>135</v>
      </c>
      <c r="I1378" t="s">
        <v>136</v>
      </c>
      <c r="J1378" t="s">
        <v>137</v>
      </c>
      <c r="K1378" t="s">
        <v>138</v>
      </c>
      <c r="L1378" t="s">
        <v>4266</v>
      </c>
      <c r="M1378" t="s">
        <v>4267</v>
      </c>
      <c r="N1378">
        <v>1.1316666660000001</v>
      </c>
      <c r="O1378">
        <v>0</v>
      </c>
      <c r="P1378">
        <v>5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0.9167274679068641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0.9167274679068641</v>
      </c>
    </row>
    <row r="1379" spans="1:31" x14ac:dyDescent="0.25">
      <c r="A1379">
        <v>2215544</v>
      </c>
      <c r="B1379">
        <v>1</v>
      </c>
      <c r="C1379" t="s">
        <v>81</v>
      </c>
      <c r="D1379" t="s">
        <v>123</v>
      </c>
      <c r="E1379" t="s">
        <v>156</v>
      </c>
      <c r="F1379" t="s">
        <v>4268</v>
      </c>
      <c r="G1379" t="s">
        <v>161</v>
      </c>
      <c r="H1379" t="s">
        <v>135</v>
      </c>
      <c r="I1379" t="s">
        <v>136</v>
      </c>
      <c r="J1379" t="s">
        <v>137</v>
      </c>
      <c r="K1379" t="s">
        <v>138</v>
      </c>
      <c r="L1379" t="s">
        <v>4269</v>
      </c>
      <c r="M1379" t="s">
        <v>4270</v>
      </c>
      <c r="N1379">
        <v>1.041388888</v>
      </c>
      <c r="O1379">
        <v>0</v>
      </c>
      <c r="P1379">
        <v>1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0.73019675628993563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0.73019675628993563</v>
      </c>
    </row>
    <row r="1380" spans="1:31" x14ac:dyDescent="0.25">
      <c r="A1380">
        <v>2220891</v>
      </c>
      <c r="B1380">
        <v>1</v>
      </c>
      <c r="C1380" t="s">
        <v>80</v>
      </c>
      <c r="D1380" t="s">
        <v>99</v>
      </c>
      <c r="E1380" t="s">
        <v>151</v>
      </c>
      <c r="F1380" t="s">
        <v>4271</v>
      </c>
      <c r="G1380" t="s">
        <v>153</v>
      </c>
      <c r="H1380" t="s">
        <v>135</v>
      </c>
      <c r="I1380" t="s">
        <v>136</v>
      </c>
      <c r="J1380" t="s">
        <v>137</v>
      </c>
      <c r="K1380" t="s">
        <v>138</v>
      </c>
      <c r="L1380" t="s">
        <v>4272</v>
      </c>
      <c r="M1380" t="s">
        <v>4273</v>
      </c>
      <c r="N1380">
        <v>2.5350000000000001</v>
      </c>
      <c r="O1380">
        <v>0</v>
      </c>
      <c r="P1380">
        <v>10</v>
      </c>
      <c r="Q1380">
        <v>0</v>
      </c>
      <c r="R1380">
        <v>0</v>
      </c>
      <c r="S1380">
        <v>0</v>
      </c>
      <c r="T1380">
        <v>1</v>
      </c>
      <c r="U1380">
        <v>0</v>
      </c>
      <c r="V1380">
        <v>0</v>
      </c>
      <c r="W1380">
        <v>0</v>
      </c>
      <c r="X1380">
        <v>6.1117943001205735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6.1117943001205735</v>
      </c>
    </row>
    <row r="1381" spans="1:31" x14ac:dyDescent="0.25">
      <c r="A1381">
        <v>2225219</v>
      </c>
      <c r="B1381">
        <v>1</v>
      </c>
      <c r="C1381" t="s">
        <v>80</v>
      </c>
      <c r="D1381" t="s">
        <v>108</v>
      </c>
      <c r="E1381" t="s">
        <v>132</v>
      </c>
      <c r="F1381" t="s">
        <v>2089</v>
      </c>
      <c r="G1381" t="s">
        <v>238</v>
      </c>
      <c r="H1381" t="s">
        <v>135</v>
      </c>
      <c r="I1381" t="s">
        <v>136</v>
      </c>
      <c r="J1381" t="s">
        <v>137</v>
      </c>
      <c r="K1381" t="s">
        <v>138</v>
      </c>
      <c r="L1381" t="s">
        <v>4274</v>
      </c>
      <c r="M1381" t="s">
        <v>4275</v>
      </c>
      <c r="N1381">
        <v>0.82611111100000001</v>
      </c>
      <c r="O1381">
        <v>0</v>
      </c>
      <c r="P1381">
        <v>50</v>
      </c>
      <c r="Q1381">
        <v>0</v>
      </c>
      <c r="R1381">
        <v>28</v>
      </c>
      <c r="S1381">
        <v>0</v>
      </c>
      <c r="T1381">
        <v>5</v>
      </c>
      <c r="U1381">
        <v>0</v>
      </c>
      <c r="V1381">
        <v>0</v>
      </c>
      <c r="W1381">
        <v>0</v>
      </c>
      <c r="X1381">
        <v>3.7896799293154202</v>
      </c>
      <c r="Y1381">
        <v>0</v>
      </c>
      <c r="Z1381">
        <v>0.79318993573503505</v>
      </c>
      <c r="AA1381">
        <v>0</v>
      </c>
      <c r="AB1381">
        <v>0.18978911139200028</v>
      </c>
      <c r="AC1381">
        <v>0</v>
      </c>
      <c r="AD1381">
        <v>0</v>
      </c>
      <c r="AE1381">
        <v>4.7726589764424556</v>
      </c>
    </row>
    <row r="1382" spans="1:31" x14ac:dyDescent="0.25">
      <c r="A1382">
        <v>2223596</v>
      </c>
      <c r="B1382">
        <v>1</v>
      </c>
      <c r="C1382" t="s">
        <v>80</v>
      </c>
      <c r="D1382" t="s">
        <v>84</v>
      </c>
      <c r="E1382" t="s">
        <v>151</v>
      </c>
      <c r="F1382" t="s">
        <v>4276</v>
      </c>
      <c r="G1382" t="s">
        <v>213</v>
      </c>
      <c r="H1382" t="s">
        <v>135</v>
      </c>
      <c r="I1382" t="s">
        <v>136</v>
      </c>
      <c r="J1382" t="s">
        <v>137</v>
      </c>
      <c r="K1382" t="s">
        <v>138</v>
      </c>
      <c r="L1382" t="s">
        <v>4277</v>
      </c>
      <c r="M1382" t="s">
        <v>4278</v>
      </c>
      <c r="N1382">
        <v>1.6997222219999999</v>
      </c>
      <c r="O1382">
        <v>0</v>
      </c>
      <c r="P1382">
        <v>110</v>
      </c>
      <c r="Q1382">
        <v>0</v>
      </c>
      <c r="R1382">
        <v>0</v>
      </c>
      <c r="S1382">
        <v>0</v>
      </c>
      <c r="T1382">
        <v>6</v>
      </c>
      <c r="U1382">
        <v>0</v>
      </c>
      <c r="V1382">
        <v>0</v>
      </c>
      <c r="W1382">
        <v>0</v>
      </c>
      <c r="X1382">
        <v>53.212934968218477</v>
      </c>
      <c r="Y1382">
        <v>0</v>
      </c>
      <c r="Z1382">
        <v>0</v>
      </c>
      <c r="AA1382">
        <v>0</v>
      </c>
      <c r="AB1382">
        <v>2.5299196878248797</v>
      </c>
      <c r="AC1382">
        <v>0</v>
      </c>
      <c r="AD1382">
        <v>0</v>
      </c>
      <c r="AE1382">
        <v>55.742854656043356</v>
      </c>
    </row>
    <row r="1383" spans="1:31" x14ac:dyDescent="0.25">
      <c r="A1383">
        <v>2219182</v>
      </c>
      <c r="B1383">
        <v>1</v>
      </c>
      <c r="C1383" t="s">
        <v>80</v>
      </c>
      <c r="D1383" t="s">
        <v>97</v>
      </c>
      <c r="E1383" t="s">
        <v>156</v>
      </c>
      <c r="F1383" t="s">
        <v>4279</v>
      </c>
      <c r="G1383" t="s">
        <v>134</v>
      </c>
      <c r="H1383" t="s">
        <v>135</v>
      </c>
      <c r="I1383" t="s">
        <v>136</v>
      </c>
      <c r="J1383" t="s">
        <v>137</v>
      </c>
      <c r="K1383" t="s">
        <v>138</v>
      </c>
      <c r="L1383" t="s">
        <v>4280</v>
      </c>
      <c r="M1383" t="s">
        <v>4281</v>
      </c>
      <c r="N1383">
        <v>2.4424999999999999</v>
      </c>
      <c r="O1383">
        <v>0</v>
      </c>
      <c r="P1383">
        <v>2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1.4650734602906579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1.4650734602906579</v>
      </c>
    </row>
    <row r="1384" spans="1:31" x14ac:dyDescent="0.25">
      <c r="A1384">
        <v>2224137</v>
      </c>
      <c r="B1384">
        <v>1</v>
      </c>
      <c r="C1384" t="s">
        <v>80</v>
      </c>
      <c r="D1384" t="s">
        <v>106</v>
      </c>
      <c r="E1384" t="s">
        <v>132</v>
      </c>
      <c r="F1384" t="s">
        <v>4282</v>
      </c>
      <c r="G1384" t="s">
        <v>176</v>
      </c>
      <c r="H1384" t="s">
        <v>135</v>
      </c>
      <c r="I1384" t="s">
        <v>136</v>
      </c>
      <c r="J1384" t="s">
        <v>137</v>
      </c>
      <c r="K1384" t="s">
        <v>138</v>
      </c>
      <c r="L1384" t="s">
        <v>4283</v>
      </c>
      <c r="M1384" t="s">
        <v>4284</v>
      </c>
      <c r="N1384">
        <v>1.6130555550000001</v>
      </c>
      <c r="O1384">
        <v>0</v>
      </c>
      <c r="P1384">
        <v>91</v>
      </c>
      <c r="Q1384">
        <v>0</v>
      </c>
      <c r="R1384">
        <v>0</v>
      </c>
      <c r="S1384">
        <v>0</v>
      </c>
      <c r="T1384">
        <v>16</v>
      </c>
      <c r="U1384">
        <v>0</v>
      </c>
      <c r="V1384">
        <v>0</v>
      </c>
      <c r="W1384">
        <v>0</v>
      </c>
      <c r="X1384">
        <v>24.622555867054231</v>
      </c>
      <c r="Y1384">
        <v>0</v>
      </c>
      <c r="Z1384">
        <v>0</v>
      </c>
      <c r="AA1384">
        <v>0</v>
      </c>
      <c r="AB1384">
        <v>23.851991807508981</v>
      </c>
      <c r="AC1384">
        <v>0</v>
      </c>
      <c r="AD1384">
        <v>0</v>
      </c>
      <c r="AE1384">
        <v>48.474547674563212</v>
      </c>
    </row>
    <row r="1385" spans="1:31" x14ac:dyDescent="0.25">
      <c r="A1385">
        <v>2219268</v>
      </c>
      <c r="B1385">
        <v>1</v>
      </c>
      <c r="C1385" t="s">
        <v>81</v>
      </c>
      <c r="D1385" t="s">
        <v>113</v>
      </c>
      <c r="E1385" t="s">
        <v>151</v>
      </c>
      <c r="F1385" t="s">
        <v>4285</v>
      </c>
      <c r="G1385" t="s">
        <v>213</v>
      </c>
      <c r="H1385" t="s">
        <v>135</v>
      </c>
      <c r="I1385" t="s">
        <v>136</v>
      </c>
      <c r="J1385" t="s">
        <v>137</v>
      </c>
      <c r="K1385" t="s">
        <v>138</v>
      </c>
      <c r="L1385" t="s">
        <v>4286</v>
      </c>
      <c r="M1385" t="s">
        <v>4287</v>
      </c>
      <c r="N1385">
        <v>1.9286111109999999</v>
      </c>
      <c r="O1385">
        <v>0</v>
      </c>
      <c r="P1385">
        <v>21</v>
      </c>
      <c r="Q1385">
        <v>0</v>
      </c>
      <c r="R1385">
        <v>1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4.2617911196813889</v>
      </c>
      <c r="Y1385">
        <v>0</v>
      </c>
      <c r="Z1385">
        <v>0.33706451615168553</v>
      </c>
      <c r="AA1385">
        <v>0</v>
      </c>
      <c r="AB1385">
        <v>0</v>
      </c>
      <c r="AC1385">
        <v>0</v>
      </c>
      <c r="AD1385">
        <v>0</v>
      </c>
      <c r="AE1385">
        <v>4.5988556358330746</v>
      </c>
    </row>
    <row r="1386" spans="1:31" x14ac:dyDescent="0.25">
      <c r="A1386">
        <v>2218186</v>
      </c>
      <c r="B1386">
        <v>1</v>
      </c>
      <c r="C1386" t="s">
        <v>80</v>
      </c>
      <c r="D1386" t="s">
        <v>90</v>
      </c>
      <c r="E1386" t="s">
        <v>156</v>
      </c>
      <c r="F1386" t="s">
        <v>4288</v>
      </c>
      <c r="G1386" t="s">
        <v>161</v>
      </c>
      <c r="H1386" t="s">
        <v>135</v>
      </c>
      <c r="I1386" t="s">
        <v>136</v>
      </c>
      <c r="J1386" t="s">
        <v>137</v>
      </c>
      <c r="K1386" t="s">
        <v>138</v>
      </c>
      <c r="L1386" t="s">
        <v>4289</v>
      </c>
      <c r="M1386" t="s">
        <v>4290</v>
      </c>
      <c r="N1386">
        <v>4.4775</v>
      </c>
      <c r="O1386">
        <v>0</v>
      </c>
      <c r="P1386">
        <v>2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1.8784831596553748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1.8784831596553748</v>
      </c>
    </row>
    <row r="1387" spans="1:31" x14ac:dyDescent="0.25">
      <c r="A1387">
        <v>2216477</v>
      </c>
      <c r="B1387">
        <v>1</v>
      </c>
      <c r="C1387" t="s">
        <v>80</v>
      </c>
      <c r="D1387" t="s">
        <v>99</v>
      </c>
      <c r="E1387" t="s">
        <v>156</v>
      </c>
      <c r="F1387" t="s">
        <v>4291</v>
      </c>
      <c r="G1387" t="s">
        <v>161</v>
      </c>
      <c r="H1387" t="s">
        <v>135</v>
      </c>
      <c r="I1387" t="s">
        <v>136</v>
      </c>
      <c r="J1387" t="s">
        <v>137</v>
      </c>
      <c r="K1387" t="s">
        <v>138</v>
      </c>
      <c r="L1387" t="s">
        <v>4292</v>
      </c>
      <c r="M1387" t="s">
        <v>4293</v>
      </c>
      <c r="N1387">
        <v>1.3319444439999999</v>
      </c>
      <c r="O1387">
        <v>0</v>
      </c>
      <c r="P1387">
        <v>1</v>
      </c>
      <c r="Q1387">
        <v>0</v>
      </c>
      <c r="R1387">
        <v>1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0.53182551133166012</v>
      </c>
      <c r="Y1387">
        <v>0</v>
      </c>
      <c r="Z1387">
        <v>1.1957431055407503E-2</v>
      </c>
      <c r="AA1387">
        <v>0</v>
      </c>
      <c r="AB1387">
        <v>0</v>
      </c>
      <c r="AC1387">
        <v>0</v>
      </c>
      <c r="AD1387">
        <v>0</v>
      </c>
      <c r="AE1387">
        <v>0.54378294238706759</v>
      </c>
    </row>
    <row r="1388" spans="1:31" x14ac:dyDescent="0.25">
      <c r="A1388">
        <v>2221887</v>
      </c>
      <c r="B1388">
        <v>1</v>
      </c>
      <c r="C1388" t="s">
        <v>80</v>
      </c>
      <c r="D1388" t="s">
        <v>90</v>
      </c>
      <c r="E1388" t="s">
        <v>151</v>
      </c>
      <c r="F1388" t="s">
        <v>4294</v>
      </c>
      <c r="G1388" t="s">
        <v>405</v>
      </c>
      <c r="H1388" t="s">
        <v>135</v>
      </c>
      <c r="I1388" t="s">
        <v>136</v>
      </c>
      <c r="J1388" t="s">
        <v>137</v>
      </c>
      <c r="K1388" t="s">
        <v>234</v>
      </c>
      <c r="L1388" t="s">
        <v>4295</v>
      </c>
      <c r="M1388" t="s">
        <v>4296</v>
      </c>
      <c r="N1388">
        <v>2.3468388880000002</v>
      </c>
      <c r="O1388">
        <v>0</v>
      </c>
      <c r="P1388">
        <v>68</v>
      </c>
      <c r="Q1388">
        <v>0</v>
      </c>
      <c r="R1388">
        <v>0</v>
      </c>
      <c r="S1388">
        <v>0</v>
      </c>
      <c r="T1388">
        <v>1</v>
      </c>
      <c r="U1388">
        <v>0</v>
      </c>
      <c r="V1388">
        <v>0</v>
      </c>
      <c r="W1388">
        <v>0</v>
      </c>
      <c r="X1388">
        <v>55.34413961862078</v>
      </c>
      <c r="Y1388">
        <v>0</v>
      </c>
      <c r="Z1388">
        <v>0</v>
      </c>
      <c r="AA1388">
        <v>0</v>
      </c>
      <c r="AB1388">
        <v>0.48163040415976499</v>
      </c>
      <c r="AC1388">
        <v>0</v>
      </c>
      <c r="AD1388">
        <v>0</v>
      </c>
      <c r="AE1388">
        <v>55.825770022780546</v>
      </c>
    </row>
    <row r="1389" spans="1:31" x14ac:dyDescent="0.25">
      <c r="A1389">
        <v>2224592</v>
      </c>
      <c r="B1389">
        <v>1</v>
      </c>
      <c r="C1389" t="s">
        <v>80</v>
      </c>
      <c r="D1389" t="s">
        <v>82</v>
      </c>
      <c r="E1389" t="s">
        <v>151</v>
      </c>
      <c r="F1389" t="s">
        <v>4297</v>
      </c>
      <c r="G1389" t="s">
        <v>213</v>
      </c>
      <c r="H1389" t="s">
        <v>135</v>
      </c>
      <c r="I1389" t="s">
        <v>136</v>
      </c>
      <c r="J1389" t="s">
        <v>137</v>
      </c>
      <c r="K1389" t="s">
        <v>138</v>
      </c>
      <c r="L1389" t="s">
        <v>4298</v>
      </c>
      <c r="M1389" t="s">
        <v>4299</v>
      </c>
      <c r="N1389">
        <v>2.9775</v>
      </c>
      <c r="O1389">
        <v>0</v>
      </c>
      <c r="P1389">
        <v>149</v>
      </c>
      <c r="Q1389">
        <v>0</v>
      </c>
      <c r="R1389">
        <v>0</v>
      </c>
      <c r="S1389">
        <v>0</v>
      </c>
      <c r="T1389">
        <v>9</v>
      </c>
      <c r="U1389">
        <v>0</v>
      </c>
      <c r="V1389">
        <v>0</v>
      </c>
      <c r="W1389">
        <v>0</v>
      </c>
      <c r="X1389">
        <v>181.4060083070664</v>
      </c>
      <c r="Y1389">
        <v>0</v>
      </c>
      <c r="Z1389">
        <v>0</v>
      </c>
      <c r="AA1389">
        <v>0</v>
      </c>
      <c r="AB1389">
        <v>5.5544077054198002</v>
      </c>
      <c r="AC1389">
        <v>0</v>
      </c>
      <c r="AD1389">
        <v>0</v>
      </c>
      <c r="AE1389">
        <v>186.96041601248621</v>
      </c>
    </row>
    <row r="1390" spans="1:31" x14ac:dyDescent="0.25">
      <c r="A1390">
        <v>2219809</v>
      </c>
      <c r="B1390">
        <v>1</v>
      </c>
      <c r="C1390" t="s">
        <v>81</v>
      </c>
      <c r="D1390" t="s">
        <v>123</v>
      </c>
      <c r="E1390" t="s">
        <v>151</v>
      </c>
      <c r="F1390" t="s">
        <v>4300</v>
      </c>
      <c r="G1390" t="s">
        <v>213</v>
      </c>
      <c r="H1390" t="s">
        <v>135</v>
      </c>
      <c r="I1390" t="s">
        <v>136</v>
      </c>
      <c r="J1390" t="s">
        <v>137</v>
      </c>
      <c r="K1390" t="s">
        <v>138</v>
      </c>
      <c r="L1390" t="s">
        <v>4301</v>
      </c>
      <c r="M1390" t="s">
        <v>4302</v>
      </c>
      <c r="N1390">
        <v>1.009166666</v>
      </c>
      <c r="O1390">
        <v>0</v>
      </c>
      <c r="P1390">
        <v>200</v>
      </c>
      <c r="Q1390">
        <v>0</v>
      </c>
      <c r="R1390">
        <v>2</v>
      </c>
      <c r="S1390">
        <v>0</v>
      </c>
      <c r="T1390">
        <v>10</v>
      </c>
      <c r="U1390">
        <v>0</v>
      </c>
      <c r="V1390">
        <v>1</v>
      </c>
      <c r="W1390">
        <v>0</v>
      </c>
      <c r="X1390">
        <v>43.974814909647549</v>
      </c>
      <c r="Y1390">
        <v>0</v>
      </c>
      <c r="Z1390">
        <v>0.81217679547038668</v>
      </c>
      <c r="AA1390">
        <v>0</v>
      </c>
      <c r="AB1390">
        <v>4.5854808423618572</v>
      </c>
      <c r="AC1390">
        <v>0</v>
      </c>
      <c r="AD1390">
        <v>0.92822120387155249</v>
      </c>
      <c r="AE1390">
        <v>50.300693751351339</v>
      </c>
    </row>
    <row r="1391" spans="1:31" x14ac:dyDescent="0.25">
      <c r="A1391">
        <v>2227924</v>
      </c>
      <c r="B1391">
        <v>1</v>
      </c>
      <c r="C1391" t="s">
        <v>80</v>
      </c>
      <c r="D1391" t="s">
        <v>110</v>
      </c>
      <c r="E1391" t="s">
        <v>156</v>
      </c>
      <c r="F1391" t="s">
        <v>4303</v>
      </c>
      <c r="G1391" t="s">
        <v>161</v>
      </c>
      <c r="H1391" t="s">
        <v>135</v>
      </c>
      <c r="I1391" t="s">
        <v>136</v>
      </c>
      <c r="J1391" t="s">
        <v>137</v>
      </c>
      <c r="K1391" t="s">
        <v>138</v>
      </c>
      <c r="L1391" t="s">
        <v>4304</v>
      </c>
      <c r="M1391" t="s">
        <v>4305</v>
      </c>
      <c r="N1391">
        <v>3.520277777</v>
      </c>
      <c r="O1391">
        <v>0</v>
      </c>
      <c r="P1391">
        <v>1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2.5086025401464185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2.5086025401464185</v>
      </c>
    </row>
    <row r="1392" spans="1:31" x14ac:dyDescent="0.25">
      <c r="A1392">
        <v>2220264</v>
      </c>
      <c r="B1392">
        <v>1</v>
      </c>
      <c r="C1392" t="s">
        <v>81</v>
      </c>
      <c r="D1392" t="s">
        <v>113</v>
      </c>
      <c r="E1392" t="s">
        <v>147</v>
      </c>
      <c r="F1392" t="s">
        <v>4306</v>
      </c>
      <c r="G1392" t="s">
        <v>233</v>
      </c>
      <c r="H1392" t="s">
        <v>144</v>
      </c>
      <c r="I1392" t="s">
        <v>136</v>
      </c>
      <c r="J1392" t="s">
        <v>137</v>
      </c>
      <c r="K1392" t="s">
        <v>234</v>
      </c>
      <c r="L1392" t="s">
        <v>4307</v>
      </c>
      <c r="M1392" t="s">
        <v>4308</v>
      </c>
      <c r="N1392">
        <v>10.784453611</v>
      </c>
      <c r="O1392">
        <v>0</v>
      </c>
      <c r="P1392">
        <v>1280</v>
      </c>
      <c r="Q1392">
        <v>2</v>
      </c>
      <c r="R1392">
        <v>420</v>
      </c>
      <c r="S1392">
        <v>5</v>
      </c>
      <c r="T1392">
        <v>71</v>
      </c>
      <c r="U1392">
        <v>0</v>
      </c>
      <c r="V1392">
        <v>2</v>
      </c>
      <c r="W1392">
        <v>0</v>
      </c>
      <c r="X1392">
        <v>1437.2379436652177</v>
      </c>
      <c r="Y1392">
        <v>7.9457136848918477</v>
      </c>
      <c r="Z1392">
        <v>470.76816871741096</v>
      </c>
      <c r="AA1392">
        <v>153.30849472214797</v>
      </c>
      <c r="AB1392">
        <v>650.53630747801139</v>
      </c>
      <c r="AC1392">
        <v>0</v>
      </c>
      <c r="AD1392">
        <v>31.175127676180541</v>
      </c>
      <c r="AE1392">
        <v>2750.9717559438604</v>
      </c>
    </row>
    <row r="1393" spans="1:31" x14ac:dyDescent="0.25">
      <c r="A1393">
        <v>2221581</v>
      </c>
      <c r="B1393">
        <v>1</v>
      </c>
      <c r="C1393" t="s">
        <v>80</v>
      </c>
      <c r="D1393" t="s">
        <v>92</v>
      </c>
      <c r="E1393" t="s">
        <v>156</v>
      </c>
      <c r="F1393" t="s">
        <v>4309</v>
      </c>
      <c r="G1393" t="s">
        <v>165</v>
      </c>
      <c r="H1393" t="s">
        <v>135</v>
      </c>
      <c r="I1393" t="s">
        <v>136</v>
      </c>
      <c r="J1393" t="s">
        <v>137</v>
      </c>
      <c r="K1393" t="s">
        <v>138</v>
      </c>
      <c r="L1393" t="s">
        <v>4310</v>
      </c>
      <c r="M1393" t="s">
        <v>4311</v>
      </c>
      <c r="N1393">
        <v>1.8136111109999999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1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0.48742899960245833</v>
      </c>
      <c r="AC1393">
        <v>0</v>
      </c>
      <c r="AD1393">
        <v>0</v>
      </c>
      <c r="AE1393">
        <v>0.48742899960245833</v>
      </c>
    </row>
    <row r="1394" spans="1:31" x14ac:dyDescent="0.25">
      <c r="A1394">
        <v>2219417</v>
      </c>
      <c r="B1394">
        <v>1</v>
      </c>
      <c r="C1394" t="s">
        <v>80</v>
      </c>
      <c r="D1394" t="s">
        <v>100</v>
      </c>
      <c r="E1394" t="s">
        <v>151</v>
      </c>
      <c r="F1394" t="s">
        <v>4312</v>
      </c>
      <c r="G1394" t="s">
        <v>245</v>
      </c>
      <c r="H1394" t="s">
        <v>135</v>
      </c>
      <c r="I1394" t="s">
        <v>136</v>
      </c>
      <c r="J1394" t="s">
        <v>137</v>
      </c>
      <c r="K1394" t="s">
        <v>138</v>
      </c>
      <c r="L1394" t="s">
        <v>4313</v>
      </c>
      <c r="M1394" t="s">
        <v>4314</v>
      </c>
      <c r="N1394">
        <v>1.284444444</v>
      </c>
      <c r="O1394">
        <v>0</v>
      </c>
      <c r="P1394">
        <v>35</v>
      </c>
      <c r="Q1394">
        <v>0</v>
      </c>
      <c r="R1394">
        <v>0</v>
      </c>
      <c r="S1394">
        <v>0</v>
      </c>
      <c r="T1394">
        <v>1</v>
      </c>
      <c r="U1394">
        <v>0</v>
      </c>
      <c r="V1394">
        <v>0</v>
      </c>
      <c r="W1394">
        <v>0</v>
      </c>
      <c r="X1394">
        <v>17.00728743359744</v>
      </c>
      <c r="Y1394">
        <v>0</v>
      </c>
      <c r="Z1394">
        <v>0</v>
      </c>
      <c r="AA1394">
        <v>0</v>
      </c>
      <c r="AB1394">
        <v>1.2931371075165499</v>
      </c>
      <c r="AC1394">
        <v>0</v>
      </c>
      <c r="AD1394">
        <v>0</v>
      </c>
      <c r="AE1394">
        <v>18.300424541113991</v>
      </c>
    </row>
    <row r="1395" spans="1:31" x14ac:dyDescent="0.25">
      <c r="A1395">
        <v>2215089</v>
      </c>
      <c r="B1395">
        <v>1</v>
      </c>
      <c r="C1395" t="s">
        <v>80</v>
      </c>
      <c r="D1395" t="s">
        <v>82</v>
      </c>
      <c r="E1395" t="s">
        <v>156</v>
      </c>
      <c r="F1395" t="s">
        <v>4315</v>
      </c>
      <c r="G1395" t="s">
        <v>172</v>
      </c>
      <c r="H1395" t="s">
        <v>135</v>
      </c>
      <c r="I1395" t="s">
        <v>136</v>
      </c>
      <c r="J1395" t="s">
        <v>137</v>
      </c>
      <c r="K1395" t="s">
        <v>138</v>
      </c>
      <c r="L1395" t="s">
        <v>4316</v>
      </c>
      <c r="M1395" t="s">
        <v>4317</v>
      </c>
      <c r="N1395">
        <v>3.2555555549999999</v>
      </c>
      <c r="O1395">
        <v>0</v>
      </c>
      <c r="P1395">
        <v>10</v>
      </c>
      <c r="Q1395">
        <v>0</v>
      </c>
      <c r="R1395">
        <v>0</v>
      </c>
      <c r="S1395">
        <v>0</v>
      </c>
      <c r="T1395">
        <v>7</v>
      </c>
      <c r="U1395">
        <v>0</v>
      </c>
      <c r="V1395">
        <v>0</v>
      </c>
      <c r="W1395">
        <v>0</v>
      </c>
      <c r="X1395">
        <v>14.655938051467084</v>
      </c>
      <c r="Y1395">
        <v>0</v>
      </c>
      <c r="Z1395">
        <v>0</v>
      </c>
      <c r="AA1395">
        <v>0</v>
      </c>
      <c r="AB1395">
        <v>8.3185200111826401</v>
      </c>
      <c r="AC1395">
        <v>0</v>
      </c>
      <c r="AD1395">
        <v>0</v>
      </c>
      <c r="AE1395">
        <v>22.974458062649724</v>
      </c>
    </row>
    <row r="1396" spans="1:31" x14ac:dyDescent="0.25">
      <c r="A1396">
        <v>2212925</v>
      </c>
      <c r="B1396">
        <v>1</v>
      </c>
      <c r="C1396" t="s">
        <v>81</v>
      </c>
      <c r="D1396" t="s">
        <v>123</v>
      </c>
      <c r="E1396" t="s">
        <v>147</v>
      </c>
      <c r="F1396" t="s">
        <v>4318</v>
      </c>
      <c r="G1396" t="s">
        <v>143</v>
      </c>
      <c r="H1396" t="s">
        <v>144</v>
      </c>
      <c r="I1396" t="s">
        <v>136</v>
      </c>
      <c r="J1396" t="s">
        <v>137</v>
      </c>
      <c r="K1396" t="s">
        <v>138</v>
      </c>
      <c r="L1396" t="s">
        <v>4319</v>
      </c>
      <c r="M1396" t="s">
        <v>4320</v>
      </c>
      <c r="N1396">
        <v>6.1922222219999998</v>
      </c>
      <c r="O1396">
        <v>4</v>
      </c>
      <c r="P1396">
        <v>6</v>
      </c>
      <c r="Q1396">
        <v>76</v>
      </c>
      <c r="R1396">
        <v>70</v>
      </c>
      <c r="S1396">
        <v>13</v>
      </c>
      <c r="T1396">
        <v>9</v>
      </c>
      <c r="U1396">
        <v>0</v>
      </c>
      <c r="V1396">
        <v>0</v>
      </c>
      <c r="W1396">
        <v>7.9478200438662325</v>
      </c>
      <c r="X1396">
        <v>7.8335972696433904</v>
      </c>
      <c r="Y1396">
        <v>194.10056737432325</v>
      </c>
      <c r="Z1396">
        <v>228.77580942583103</v>
      </c>
      <c r="AA1396">
        <v>105.01656868954076</v>
      </c>
      <c r="AB1396">
        <v>38.045609041950371</v>
      </c>
      <c r="AC1396">
        <v>0</v>
      </c>
      <c r="AD1396">
        <v>0</v>
      </c>
      <c r="AE1396">
        <v>581.71997184515499</v>
      </c>
    </row>
    <row r="1397" spans="1:31" x14ac:dyDescent="0.25">
      <c r="A1397">
        <v>2225909</v>
      </c>
      <c r="B1397">
        <v>1</v>
      </c>
      <c r="C1397" t="s">
        <v>80</v>
      </c>
      <c r="D1397" t="s">
        <v>100</v>
      </c>
      <c r="E1397" t="s">
        <v>132</v>
      </c>
      <c r="F1397" t="s">
        <v>1359</v>
      </c>
      <c r="G1397" t="s">
        <v>1927</v>
      </c>
      <c r="H1397" t="s">
        <v>135</v>
      </c>
      <c r="I1397" t="s">
        <v>136</v>
      </c>
      <c r="J1397" t="s">
        <v>137</v>
      </c>
      <c r="K1397" t="s">
        <v>138</v>
      </c>
      <c r="L1397" t="s">
        <v>4321</v>
      </c>
      <c r="M1397" t="s">
        <v>4322</v>
      </c>
      <c r="N1397">
        <v>2.0663888880000001</v>
      </c>
      <c r="O1397">
        <v>0</v>
      </c>
      <c r="P1397">
        <v>395</v>
      </c>
      <c r="Q1397">
        <v>0</v>
      </c>
      <c r="R1397">
        <v>3</v>
      </c>
      <c r="S1397">
        <v>0</v>
      </c>
      <c r="T1397">
        <v>20</v>
      </c>
      <c r="U1397">
        <v>0</v>
      </c>
      <c r="V1397">
        <v>0</v>
      </c>
      <c r="W1397">
        <v>0</v>
      </c>
      <c r="X1397">
        <v>145.0837076290446</v>
      </c>
      <c r="Y1397">
        <v>0</v>
      </c>
      <c r="Z1397">
        <v>3.5030817930336311</v>
      </c>
      <c r="AA1397">
        <v>0</v>
      </c>
      <c r="AB1397">
        <v>13.117199350908407</v>
      </c>
      <c r="AC1397">
        <v>0</v>
      </c>
      <c r="AD1397">
        <v>0</v>
      </c>
      <c r="AE1397">
        <v>161.70398877298663</v>
      </c>
    </row>
    <row r="1398" spans="1:31" x14ac:dyDescent="0.25">
      <c r="A1398">
        <v>2226161</v>
      </c>
      <c r="B1398">
        <v>1</v>
      </c>
      <c r="C1398" t="s">
        <v>80</v>
      </c>
      <c r="D1398" t="s">
        <v>101</v>
      </c>
      <c r="E1398" t="s">
        <v>225</v>
      </c>
      <c r="F1398" t="s">
        <v>4323</v>
      </c>
      <c r="G1398" t="s">
        <v>213</v>
      </c>
      <c r="H1398" t="s">
        <v>135</v>
      </c>
      <c r="I1398" t="s">
        <v>136</v>
      </c>
      <c r="J1398" t="s">
        <v>137</v>
      </c>
      <c r="K1398" t="s">
        <v>138</v>
      </c>
      <c r="L1398" t="s">
        <v>4324</v>
      </c>
      <c r="M1398" t="s">
        <v>4325</v>
      </c>
      <c r="N1398">
        <v>0.96333333300000001</v>
      </c>
      <c r="O1398">
        <v>0</v>
      </c>
      <c r="P1398">
        <v>2</v>
      </c>
      <c r="Q1398">
        <v>0</v>
      </c>
      <c r="R1398">
        <v>0</v>
      </c>
      <c r="S1398">
        <v>0</v>
      </c>
      <c r="T1398">
        <v>7</v>
      </c>
      <c r="U1398">
        <v>0</v>
      </c>
      <c r="V1398">
        <v>0</v>
      </c>
      <c r="W1398">
        <v>0</v>
      </c>
      <c r="X1398">
        <v>0.53709860792741226</v>
      </c>
      <c r="Y1398">
        <v>0</v>
      </c>
      <c r="Z1398">
        <v>0</v>
      </c>
      <c r="AA1398">
        <v>0</v>
      </c>
      <c r="AB1398">
        <v>12.324342167063865</v>
      </c>
      <c r="AC1398">
        <v>0</v>
      </c>
      <c r="AD1398">
        <v>0</v>
      </c>
      <c r="AE1398">
        <v>12.861440774991276</v>
      </c>
    </row>
    <row r="1399" spans="1:31" x14ac:dyDescent="0.25">
      <c r="A1399">
        <v>2227750</v>
      </c>
      <c r="B1399">
        <v>1</v>
      </c>
      <c r="C1399" t="s">
        <v>80</v>
      </c>
      <c r="D1399" t="s">
        <v>85</v>
      </c>
      <c r="E1399" t="s">
        <v>225</v>
      </c>
      <c r="F1399" t="s">
        <v>4326</v>
      </c>
      <c r="G1399" t="s">
        <v>600</v>
      </c>
      <c r="H1399" t="s">
        <v>135</v>
      </c>
      <c r="I1399" t="s">
        <v>136</v>
      </c>
      <c r="J1399" t="s">
        <v>137</v>
      </c>
      <c r="K1399" t="s">
        <v>138</v>
      </c>
      <c r="L1399" t="s">
        <v>4327</v>
      </c>
      <c r="M1399" t="s">
        <v>4328</v>
      </c>
      <c r="N1399">
        <v>2.5616666659999998</v>
      </c>
      <c r="O1399">
        <v>0</v>
      </c>
      <c r="P1399">
        <v>25</v>
      </c>
      <c r="Q1399">
        <v>0</v>
      </c>
      <c r="R1399">
        <v>0</v>
      </c>
      <c r="S1399">
        <v>0</v>
      </c>
      <c r="T1399">
        <v>1</v>
      </c>
      <c r="U1399">
        <v>0</v>
      </c>
      <c r="V1399">
        <v>0</v>
      </c>
      <c r="W1399">
        <v>0</v>
      </c>
      <c r="X1399">
        <v>23.889026009984125</v>
      </c>
      <c r="Y1399">
        <v>0</v>
      </c>
      <c r="Z1399">
        <v>0</v>
      </c>
      <c r="AA1399">
        <v>0</v>
      </c>
      <c r="AB1399">
        <v>100.75450546062446</v>
      </c>
      <c r="AC1399">
        <v>0</v>
      </c>
      <c r="AD1399">
        <v>0</v>
      </c>
      <c r="AE1399">
        <v>124.64353147060858</v>
      </c>
    </row>
    <row r="1400" spans="1:31" x14ac:dyDescent="0.25">
      <c r="A1400">
        <v>2220588</v>
      </c>
      <c r="B1400">
        <v>1</v>
      </c>
      <c r="C1400" t="s">
        <v>80</v>
      </c>
      <c r="D1400" t="s">
        <v>96</v>
      </c>
      <c r="E1400" t="s">
        <v>156</v>
      </c>
      <c r="F1400" t="s">
        <v>4329</v>
      </c>
      <c r="G1400" t="s">
        <v>172</v>
      </c>
      <c r="H1400" t="s">
        <v>135</v>
      </c>
      <c r="I1400" t="s">
        <v>136</v>
      </c>
      <c r="J1400" t="s">
        <v>137</v>
      </c>
      <c r="K1400" t="s">
        <v>138</v>
      </c>
      <c r="L1400" t="s">
        <v>4330</v>
      </c>
      <c r="M1400" t="s">
        <v>4331</v>
      </c>
      <c r="N1400">
        <v>2.5105555549999998</v>
      </c>
      <c r="O1400">
        <v>0</v>
      </c>
      <c r="P1400">
        <v>1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2.3482073327617075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2.3482073327617075</v>
      </c>
    </row>
    <row r="1401" spans="1:31" x14ac:dyDescent="0.25">
      <c r="A1401">
        <v>2229101</v>
      </c>
      <c r="B1401">
        <v>1</v>
      </c>
      <c r="C1401" t="s">
        <v>80</v>
      </c>
      <c r="D1401" t="s">
        <v>110</v>
      </c>
      <c r="E1401" t="s">
        <v>156</v>
      </c>
      <c r="F1401" t="s">
        <v>4332</v>
      </c>
      <c r="G1401" t="s">
        <v>161</v>
      </c>
      <c r="H1401" t="s">
        <v>135</v>
      </c>
      <c r="I1401" t="s">
        <v>136</v>
      </c>
      <c r="J1401" t="s">
        <v>137</v>
      </c>
      <c r="K1401" t="s">
        <v>138</v>
      </c>
      <c r="L1401" t="s">
        <v>4333</v>
      </c>
      <c r="M1401" t="s">
        <v>4334</v>
      </c>
      <c r="N1401">
        <v>3.5302777769999998</v>
      </c>
      <c r="O1401">
        <v>0</v>
      </c>
      <c r="P1401">
        <v>2</v>
      </c>
      <c r="Q1401">
        <v>0</v>
      </c>
      <c r="R1401">
        <v>0</v>
      </c>
      <c r="S1401">
        <v>0</v>
      </c>
      <c r="T1401">
        <v>1</v>
      </c>
      <c r="U1401">
        <v>0</v>
      </c>
      <c r="V1401">
        <v>0</v>
      </c>
      <c r="W1401">
        <v>0</v>
      </c>
      <c r="X1401">
        <v>2.7891325590395852</v>
      </c>
      <c r="Y1401">
        <v>0</v>
      </c>
      <c r="Z1401">
        <v>0</v>
      </c>
      <c r="AA1401">
        <v>0</v>
      </c>
      <c r="AB1401">
        <v>0.91325117937937583</v>
      </c>
      <c r="AC1401">
        <v>0</v>
      </c>
      <c r="AD1401">
        <v>0</v>
      </c>
      <c r="AE1401">
        <v>3.7023837384189608</v>
      </c>
    </row>
    <row r="1402" spans="1:31" x14ac:dyDescent="0.25">
      <c r="A1402">
        <v>2221939</v>
      </c>
      <c r="B1402">
        <v>1</v>
      </c>
      <c r="C1402" t="s">
        <v>80</v>
      </c>
      <c r="D1402" t="s">
        <v>103</v>
      </c>
      <c r="E1402" t="s">
        <v>151</v>
      </c>
      <c r="F1402" t="s">
        <v>4335</v>
      </c>
      <c r="G1402" t="s">
        <v>213</v>
      </c>
      <c r="H1402" t="s">
        <v>135</v>
      </c>
      <c r="I1402" t="s">
        <v>136</v>
      </c>
      <c r="J1402" t="s">
        <v>137</v>
      </c>
      <c r="K1402" t="s">
        <v>138</v>
      </c>
      <c r="L1402" t="s">
        <v>4336</v>
      </c>
      <c r="M1402" t="s">
        <v>4337</v>
      </c>
      <c r="N1402">
        <v>0.74444444399999998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2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1.338837295643458</v>
      </c>
      <c r="AC1402">
        <v>0</v>
      </c>
      <c r="AD1402">
        <v>0</v>
      </c>
      <c r="AE1402">
        <v>1.338837295643458</v>
      </c>
    </row>
    <row r="1403" spans="1:31" x14ac:dyDescent="0.25">
      <c r="A1403">
        <v>2214992</v>
      </c>
      <c r="B1403">
        <v>1</v>
      </c>
      <c r="C1403" t="s">
        <v>80</v>
      </c>
      <c r="D1403" t="s">
        <v>100</v>
      </c>
      <c r="E1403" t="s">
        <v>132</v>
      </c>
      <c r="F1403" t="s">
        <v>4338</v>
      </c>
      <c r="G1403" t="s">
        <v>3574</v>
      </c>
      <c r="H1403" t="s">
        <v>135</v>
      </c>
      <c r="I1403" t="s">
        <v>136</v>
      </c>
      <c r="J1403" t="s">
        <v>137</v>
      </c>
      <c r="K1403" t="s">
        <v>138</v>
      </c>
      <c r="L1403" t="s">
        <v>4339</v>
      </c>
      <c r="M1403" t="s">
        <v>4340</v>
      </c>
      <c r="N1403">
        <v>0.45944444400000001</v>
      </c>
      <c r="O1403">
        <v>0</v>
      </c>
      <c r="P1403">
        <v>652</v>
      </c>
      <c r="Q1403">
        <v>0</v>
      </c>
      <c r="R1403">
        <v>0</v>
      </c>
      <c r="S1403">
        <v>0</v>
      </c>
      <c r="T1403">
        <v>62</v>
      </c>
      <c r="U1403">
        <v>0</v>
      </c>
      <c r="V1403">
        <v>1</v>
      </c>
      <c r="W1403">
        <v>0</v>
      </c>
      <c r="X1403">
        <v>85.556169468318146</v>
      </c>
      <c r="Y1403">
        <v>0</v>
      </c>
      <c r="Z1403">
        <v>0</v>
      </c>
      <c r="AA1403">
        <v>0</v>
      </c>
      <c r="AB1403">
        <v>32.827928151513341</v>
      </c>
      <c r="AC1403">
        <v>0</v>
      </c>
      <c r="AD1403">
        <v>9.3133105112054579</v>
      </c>
      <c r="AE1403">
        <v>127.69740813103695</v>
      </c>
    </row>
    <row r="1404" spans="1:31" x14ac:dyDescent="0.25">
      <c r="A1404">
        <v>2220611</v>
      </c>
      <c r="B1404">
        <v>1</v>
      </c>
      <c r="C1404" t="s">
        <v>80</v>
      </c>
      <c r="D1404" t="s">
        <v>97</v>
      </c>
      <c r="E1404" t="s">
        <v>156</v>
      </c>
      <c r="F1404" t="s">
        <v>4341</v>
      </c>
      <c r="G1404" t="s">
        <v>161</v>
      </c>
      <c r="H1404" t="s">
        <v>135</v>
      </c>
      <c r="I1404" t="s">
        <v>136</v>
      </c>
      <c r="J1404" t="s">
        <v>137</v>
      </c>
      <c r="K1404" t="s">
        <v>138</v>
      </c>
      <c r="L1404" t="s">
        <v>4342</v>
      </c>
      <c r="M1404" t="s">
        <v>4343</v>
      </c>
      <c r="N1404">
        <v>4.8655555550000003</v>
      </c>
      <c r="O1404">
        <v>0</v>
      </c>
      <c r="P1404">
        <v>1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0.28759255817028229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0.28759255817028229</v>
      </c>
    </row>
    <row r="1405" spans="1:31" x14ac:dyDescent="0.25">
      <c r="A1405">
        <v>2223482</v>
      </c>
      <c r="B1405">
        <v>1</v>
      </c>
      <c r="C1405" t="s">
        <v>81</v>
      </c>
      <c r="D1405" t="s">
        <v>113</v>
      </c>
      <c r="E1405" t="s">
        <v>151</v>
      </c>
      <c r="F1405" t="s">
        <v>4344</v>
      </c>
      <c r="G1405" t="s">
        <v>213</v>
      </c>
      <c r="H1405" t="s">
        <v>135</v>
      </c>
      <c r="I1405" t="s">
        <v>136</v>
      </c>
      <c r="J1405" t="s">
        <v>137</v>
      </c>
      <c r="K1405" t="s">
        <v>138</v>
      </c>
      <c r="L1405" t="s">
        <v>4345</v>
      </c>
      <c r="M1405" t="s">
        <v>4346</v>
      </c>
      <c r="N1405">
        <v>2.332777777</v>
      </c>
      <c r="O1405">
        <v>0</v>
      </c>
      <c r="P1405">
        <v>39</v>
      </c>
      <c r="Q1405">
        <v>0</v>
      </c>
      <c r="R1405">
        <v>1</v>
      </c>
      <c r="S1405">
        <v>0</v>
      </c>
      <c r="T1405">
        <v>5</v>
      </c>
      <c r="U1405">
        <v>0</v>
      </c>
      <c r="V1405">
        <v>0</v>
      </c>
      <c r="W1405">
        <v>0</v>
      </c>
      <c r="X1405">
        <v>17.110083820564856</v>
      </c>
      <c r="Y1405">
        <v>0</v>
      </c>
      <c r="Z1405">
        <v>1.3270868504857913</v>
      </c>
      <c r="AA1405">
        <v>0</v>
      </c>
      <c r="AB1405">
        <v>5.6999683717490255</v>
      </c>
      <c r="AC1405">
        <v>0</v>
      </c>
      <c r="AD1405">
        <v>0</v>
      </c>
      <c r="AE1405">
        <v>24.137139042799674</v>
      </c>
    </row>
    <row r="1406" spans="1:31" x14ac:dyDescent="0.25">
      <c r="A1406">
        <v>2226376</v>
      </c>
      <c r="B1406">
        <v>1</v>
      </c>
      <c r="C1406" t="s">
        <v>80</v>
      </c>
      <c r="D1406" t="s">
        <v>82</v>
      </c>
      <c r="E1406" t="s">
        <v>151</v>
      </c>
      <c r="F1406" t="s">
        <v>4347</v>
      </c>
      <c r="G1406" t="s">
        <v>213</v>
      </c>
      <c r="H1406" t="s">
        <v>135</v>
      </c>
      <c r="I1406" t="s">
        <v>136</v>
      </c>
      <c r="J1406" t="s">
        <v>137</v>
      </c>
      <c r="K1406" t="s">
        <v>138</v>
      </c>
      <c r="L1406" t="s">
        <v>4348</v>
      </c>
      <c r="M1406" t="s">
        <v>4349</v>
      </c>
      <c r="N1406">
        <v>0.94777777699999999</v>
      </c>
      <c r="O1406">
        <v>0</v>
      </c>
      <c r="P1406">
        <v>140</v>
      </c>
      <c r="Q1406">
        <v>0</v>
      </c>
      <c r="R1406">
        <v>0</v>
      </c>
      <c r="S1406">
        <v>0</v>
      </c>
      <c r="T1406">
        <v>15</v>
      </c>
      <c r="U1406">
        <v>0</v>
      </c>
      <c r="V1406">
        <v>0</v>
      </c>
      <c r="W1406">
        <v>0</v>
      </c>
      <c r="X1406">
        <v>32.896701661241423</v>
      </c>
      <c r="Y1406">
        <v>0</v>
      </c>
      <c r="Z1406">
        <v>0</v>
      </c>
      <c r="AA1406">
        <v>0</v>
      </c>
      <c r="AB1406">
        <v>17.629113910461729</v>
      </c>
      <c r="AC1406">
        <v>0</v>
      </c>
      <c r="AD1406">
        <v>0</v>
      </c>
      <c r="AE1406">
        <v>50.525815571703149</v>
      </c>
    </row>
    <row r="1407" spans="1:31" x14ac:dyDescent="0.25">
      <c r="A1407">
        <v>2221962</v>
      </c>
      <c r="B1407">
        <v>1</v>
      </c>
      <c r="C1407" t="s">
        <v>81</v>
      </c>
      <c r="D1407" t="s">
        <v>113</v>
      </c>
      <c r="E1407" t="s">
        <v>151</v>
      </c>
      <c r="F1407" t="s">
        <v>4350</v>
      </c>
      <c r="G1407" t="s">
        <v>213</v>
      </c>
      <c r="H1407" t="s">
        <v>135</v>
      </c>
      <c r="I1407" t="s">
        <v>136</v>
      </c>
      <c r="J1407" t="s">
        <v>137</v>
      </c>
      <c r="K1407" t="s">
        <v>138</v>
      </c>
      <c r="L1407" t="s">
        <v>4351</v>
      </c>
      <c r="M1407" t="s">
        <v>4352</v>
      </c>
      <c r="N1407">
        <v>0.80138888799999997</v>
      </c>
      <c r="O1407">
        <v>0</v>
      </c>
      <c r="P1407">
        <v>1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0.11583854468838752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0.11583854468838752</v>
      </c>
    </row>
    <row r="1408" spans="1:31" x14ac:dyDescent="0.25">
      <c r="A1408">
        <v>2222131</v>
      </c>
      <c r="B1408">
        <v>1</v>
      </c>
      <c r="C1408" t="s">
        <v>80</v>
      </c>
      <c r="D1408" t="s">
        <v>108</v>
      </c>
      <c r="E1408" t="s">
        <v>147</v>
      </c>
      <c r="F1408" t="s">
        <v>4353</v>
      </c>
      <c r="G1408" t="s">
        <v>200</v>
      </c>
      <c r="H1408" t="s">
        <v>144</v>
      </c>
      <c r="I1408" t="s">
        <v>451</v>
      </c>
      <c r="J1408" t="s">
        <v>137</v>
      </c>
      <c r="K1408" t="s">
        <v>138</v>
      </c>
      <c r="L1408" t="s">
        <v>4354</v>
      </c>
      <c r="M1408" t="s">
        <v>4355</v>
      </c>
      <c r="N1408">
        <v>1.2222222E-2</v>
      </c>
      <c r="O1408">
        <v>0</v>
      </c>
      <c r="P1408">
        <v>2451</v>
      </c>
      <c r="Q1408">
        <v>0</v>
      </c>
      <c r="R1408">
        <v>137</v>
      </c>
      <c r="S1408">
        <v>2</v>
      </c>
      <c r="T1408">
        <v>895</v>
      </c>
      <c r="U1408">
        <v>1</v>
      </c>
      <c r="V1408">
        <v>2</v>
      </c>
      <c r="W1408">
        <v>0</v>
      </c>
      <c r="X1408">
        <v>8.0685139942606252</v>
      </c>
      <c r="Y1408">
        <v>0</v>
      </c>
      <c r="Z1408">
        <v>0.2986733369334123</v>
      </c>
      <c r="AA1408">
        <v>0.44980361066050678</v>
      </c>
      <c r="AB1408">
        <v>7.3966652182962607</v>
      </c>
      <c r="AC1408">
        <v>2.202206172224606</v>
      </c>
      <c r="AD1408">
        <v>9.1027305526813346E-2</v>
      </c>
      <c r="AE1408">
        <v>18.506889637902226</v>
      </c>
    </row>
    <row r="1409" spans="1:31" x14ac:dyDescent="0.25">
      <c r="A1409">
        <v>2216366</v>
      </c>
      <c r="B1409">
        <v>1</v>
      </c>
      <c r="C1409" t="s">
        <v>80</v>
      </c>
      <c r="D1409" t="s">
        <v>106</v>
      </c>
      <c r="E1409" t="s">
        <v>151</v>
      </c>
      <c r="F1409" t="s">
        <v>4356</v>
      </c>
      <c r="G1409" t="s">
        <v>213</v>
      </c>
      <c r="H1409" t="s">
        <v>135</v>
      </c>
      <c r="I1409" t="s">
        <v>136</v>
      </c>
      <c r="J1409" t="s">
        <v>137</v>
      </c>
      <c r="K1409" t="s">
        <v>138</v>
      </c>
      <c r="L1409" t="s">
        <v>4357</v>
      </c>
      <c r="M1409" t="s">
        <v>4358</v>
      </c>
      <c r="N1409">
        <v>1.119444444</v>
      </c>
      <c r="O1409">
        <v>0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2.5106347442222226E-4</v>
      </c>
      <c r="AA1409">
        <v>0</v>
      </c>
      <c r="AB1409">
        <v>0</v>
      </c>
      <c r="AC1409">
        <v>0</v>
      </c>
      <c r="AD1409">
        <v>0</v>
      </c>
      <c r="AE1409">
        <v>2.5106347442222226E-4</v>
      </c>
    </row>
    <row r="1410" spans="1:31" x14ac:dyDescent="0.25">
      <c r="A1410">
        <v>2217694</v>
      </c>
      <c r="B1410">
        <v>1</v>
      </c>
      <c r="C1410" t="s">
        <v>80</v>
      </c>
      <c r="D1410" t="s">
        <v>110</v>
      </c>
      <c r="E1410" t="s">
        <v>156</v>
      </c>
      <c r="F1410" t="s">
        <v>4359</v>
      </c>
      <c r="G1410" t="s">
        <v>161</v>
      </c>
      <c r="H1410" t="s">
        <v>135</v>
      </c>
      <c r="I1410" t="s">
        <v>136</v>
      </c>
      <c r="J1410" t="s">
        <v>137</v>
      </c>
      <c r="K1410" t="s">
        <v>138</v>
      </c>
      <c r="L1410" t="s">
        <v>4360</v>
      </c>
      <c r="M1410" t="s">
        <v>4361</v>
      </c>
      <c r="N1410">
        <v>4.9163888880000002</v>
      </c>
      <c r="O1410">
        <v>0</v>
      </c>
      <c r="P1410">
        <v>29</v>
      </c>
      <c r="Q1410">
        <v>0</v>
      </c>
      <c r="R1410">
        <v>0</v>
      </c>
      <c r="S1410">
        <v>0</v>
      </c>
      <c r="T1410">
        <v>2</v>
      </c>
      <c r="U1410">
        <v>0</v>
      </c>
      <c r="V1410">
        <v>0</v>
      </c>
      <c r="W1410">
        <v>0</v>
      </c>
      <c r="X1410">
        <v>45.525273115412602</v>
      </c>
      <c r="Y1410">
        <v>0</v>
      </c>
      <c r="Z1410">
        <v>0</v>
      </c>
      <c r="AA1410">
        <v>0</v>
      </c>
      <c r="AB1410">
        <v>1.8234969325001362</v>
      </c>
      <c r="AC1410">
        <v>0</v>
      </c>
      <c r="AD1410">
        <v>0</v>
      </c>
      <c r="AE1410">
        <v>47.348770047912737</v>
      </c>
    </row>
    <row r="1411" spans="1:31" x14ac:dyDescent="0.25">
      <c r="A1411">
        <v>2223436</v>
      </c>
      <c r="B1411">
        <v>1</v>
      </c>
      <c r="C1411" t="s">
        <v>80</v>
      </c>
      <c r="D1411" t="s">
        <v>100</v>
      </c>
      <c r="E1411" t="s">
        <v>147</v>
      </c>
      <c r="F1411" t="s">
        <v>4362</v>
      </c>
      <c r="G1411" t="s">
        <v>200</v>
      </c>
      <c r="H1411" t="s">
        <v>144</v>
      </c>
      <c r="I1411" t="s">
        <v>451</v>
      </c>
      <c r="J1411" t="s">
        <v>137</v>
      </c>
      <c r="K1411" t="s">
        <v>138</v>
      </c>
      <c r="L1411" t="s">
        <v>4363</v>
      </c>
      <c r="M1411" t="s">
        <v>4364</v>
      </c>
      <c r="N1411">
        <v>3.5000000000000003E-2</v>
      </c>
      <c r="O1411">
        <v>0</v>
      </c>
      <c r="P1411">
        <v>2004</v>
      </c>
      <c r="Q1411">
        <v>0</v>
      </c>
      <c r="R1411">
        <v>139</v>
      </c>
      <c r="S1411">
        <v>2</v>
      </c>
      <c r="T1411">
        <v>224</v>
      </c>
      <c r="U1411">
        <v>0</v>
      </c>
      <c r="V1411">
        <v>1</v>
      </c>
      <c r="W1411">
        <v>0</v>
      </c>
      <c r="X1411">
        <v>24.345599177320448</v>
      </c>
      <c r="Y1411">
        <v>0</v>
      </c>
      <c r="Z1411">
        <v>2.3149935325607656</v>
      </c>
      <c r="AA1411">
        <v>0.56295140379492004</v>
      </c>
      <c r="AB1411">
        <v>8.1373684564630526</v>
      </c>
      <c r="AC1411">
        <v>0</v>
      </c>
      <c r="AD1411">
        <v>0.14747814477357502</v>
      </c>
      <c r="AE1411">
        <v>35.508390714912757</v>
      </c>
    </row>
    <row r="1412" spans="1:31" x14ac:dyDescent="0.25">
      <c r="A1412">
        <v>2220757</v>
      </c>
      <c r="B1412">
        <v>1</v>
      </c>
      <c r="C1412" t="s">
        <v>80</v>
      </c>
      <c r="D1412" t="s">
        <v>85</v>
      </c>
      <c r="E1412" t="s">
        <v>225</v>
      </c>
      <c r="F1412" t="s">
        <v>2179</v>
      </c>
      <c r="G1412" t="s">
        <v>345</v>
      </c>
      <c r="H1412" t="s">
        <v>135</v>
      </c>
      <c r="I1412" t="s">
        <v>136</v>
      </c>
      <c r="J1412" t="s">
        <v>137</v>
      </c>
      <c r="K1412" t="s">
        <v>138</v>
      </c>
      <c r="L1412" t="s">
        <v>4365</v>
      </c>
      <c r="M1412" t="s">
        <v>4366</v>
      </c>
      <c r="N1412">
        <v>1.8136111109999999</v>
      </c>
      <c r="O1412">
        <v>0</v>
      </c>
      <c r="P1412">
        <v>62</v>
      </c>
      <c r="Q1412">
        <v>0</v>
      </c>
      <c r="R1412">
        <v>0</v>
      </c>
      <c r="S1412">
        <v>0</v>
      </c>
      <c r="T1412">
        <v>24</v>
      </c>
      <c r="U1412">
        <v>0</v>
      </c>
      <c r="V1412">
        <v>0</v>
      </c>
      <c r="W1412">
        <v>0</v>
      </c>
      <c r="X1412">
        <v>28.787145611359815</v>
      </c>
      <c r="Y1412">
        <v>0</v>
      </c>
      <c r="Z1412">
        <v>0</v>
      </c>
      <c r="AA1412">
        <v>0</v>
      </c>
      <c r="AB1412">
        <v>76.084716418818971</v>
      </c>
      <c r="AC1412">
        <v>0</v>
      </c>
      <c r="AD1412">
        <v>0</v>
      </c>
      <c r="AE1412">
        <v>104.87186203017879</v>
      </c>
    </row>
    <row r="1413" spans="1:31" x14ac:dyDescent="0.25">
      <c r="A1413">
        <v>2229247</v>
      </c>
      <c r="B1413">
        <v>1</v>
      </c>
      <c r="C1413" t="s">
        <v>81</v>
      </c>
      <c r="D1413" t="s">
        <v>115</v>
      </c>
      <c r="E1413" t="s">
        <v>141</v>
      </c>
      <c r="F1413" t="s">
        <v>4367</v>
      </c>
      <c r="G1413" t="s">
        <v>4368</v>
      </c>
      <c r="H1413" t="s">
        <v>144</v>
      </c>
      <c r="I1413" t="s">
        <v>136</v>
      </c>
      <c r="J1413" t="s">
        <v>137</v>
      </c>
      <c r="K1413" t="s">
        <v>138</v>
      </c>
      <c r="L1413" t="s">
        <v>4369</v>
      </c>
      <c r="M1413" t="s">
        <v>4370</v>
      </c>
      <c r="N1413">
        <v>7.7677777770000001</v>
      </c>
      <c r="O1413">
        <v>0</v>
      </c>
      <c r="P1413">
        <v>315</v>
      </c>
      <c r="Q1413">
        <v>1</v>
      </c>
      <c r="R1413">
        <v>43</v>
      </c>
      <c r="S1413">
        <v>2</v>
      </c>
      <c r="T1413">
        <v>22</v>
      </c>
      <c r="U1413">
        <v>0</v>
      </c>
      <c r="V1413">
        <v>0</v>
      </c>
      <c r="W1413">
        <v>0</v>
      </c>
      <c r="X1413">
        <v>185.00314059338632</v>
      </c>
      <c r="Y1413">
        <v>1.7575625383591478</v>
      </c>
      <c r="Z1413">
        <v>23.137171243521504</v>
      </c>
      <c r="AA1413">
        <v>18.724900021638501</v>
      </c>
      <c r="AB1413">
        <v>42.876314173805554</v>
      </c>
      <c r="AC1413">
        <v>0</v>
      </c>
      <c r="AD1413">
        <v>0</v>
      </c>
      <c r="AE1413">
        <v>271.49908857071102</v>
      </c>
    </row>
    <row r="1414" spans="1:31" x14ac:dyDescent="0.25">
      <c r="A1414">
        <v>2219091</v>
      </c>
      <c r="B1414">
        <v>1</v>
      </c>
      <c r="C1414" t="s">
        <v>80</v>
      </c>
      <c r="D1414" t="s">
        <v>100</v>
      </c>
      <c r="E1414" t="s">
        <v>156</v>
      </c>
      <c r="F1414" t="s">
        <v>4371</v>
      </c>
      <c r="G1414" t="s">
        <v>161</v>
      </c>
      <c r="H1414" t="s">
        <v>135</v>
      </c>
      <c r="I1414" t="s">
        <v>136</v>
      </c>
      <c r="J1414" t="s">
        <v>137</v>
      </c>
      <c r="K1414" t="s">
        <v>138</v>
      </c>
      <c r="L1414" t="s">
        <v>4372</v>
      </c>
      <c r="M1414" t="s">
        <v>4373</v>
      </c>
      <c r="N1414">
        <v>4.3533333330000001</v>
      </c>
      <c r="O1414">
        <v>0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0.15907936317663665</v>
      </c>
      <c r="AA1414">
        <v>0</v>
      </c>
      <c r="AB1414">
        <v>0</v>
      </c>
      <c r="AC1414">
        <v>0</v>
      </c>
      <c r="AD1414">
        <v>0</v>
      </c>
      <c r="AE1414">
        <v>0.15907936317663665</v>
      </c>
    </row>
    <row r="1415" spans="1:31" x14ac:dyDescent="0.25">
      <c r="A1415">
        <v>2216512</v>
      </c>
      <c r="B1415">
        <v>1</v>
      </c>
      <c r="C1415" t="s">
        <v>81</v>
      </c>
      <c r="D1415" t="s">
        <v>126</v>
      </c>
      <c r="E1415" t="s">
        <v>198</v>
      </c>
      <c r="F1415" t="s">
        <v>4374</v>
      </c>
      <c r="G1415" t="s">
        <v>143</v>
      </c>
      <c r="H1415" t="s">
        <v>144</v>
      </c>
      <c r="I1415" t="s">
        <v>451</v>
      </c>
      <c r="J1415" t="s">
        <v>137</v>
      </c>
      <c r="K1415" t="s">
        <v>138</v>
      </c>
      <c r="L1415" t="s">
        <v>4375</v>
      </c>
      <c r="M1415" t="s">
        <v>4376</v>
      </c>
      <c r="N1415">
        <v>1.1111111E-2</v>
      </c>
      <c r="O1415">
        <v>0</v>
      </c>
      <c r="P1415">
        <v>663</v>
      </c>
      <c r="Q1415">
        <v>6</v>
      </c>
      <c r="R1415">
        <v>90</v>
      </c>
      <c r="S1415">
        <v>19</v>
      </c>
      <c r="T1415">
        <v>54</v>
      </c>
      <c r="U1415">
        <v>1</v>
      </c>
      <c r="V1415">
        <v>0</v>
      </c>
      <c r="W1415">
        <v>0</v>
      </c>
      <c r="X1415">
        <v>0.62636212609342223</v>
      </c>
      <c r="Y1415">
        <v>9.4467532872066676E-2</v>
      </c>
      <c r="Z1415">
        <v>0.24878143752071111</v>
      </c>
      <c r="AA1415">
        <v>0.68605465953422218</v>
      </c>
      <c r="AB1415">
        <v>0.4125467869827999</v>
      </c>
      <c r="AC1415">
        <v>1.3552695888333334E-2</v>
      </c>
      <c r="AD1415">
        <v>0</v>
      </c>
      <c r="AE1415">
        <v>2.0817652388915553</v>
      </c>
    </row>
    <row r="1416" spans="1:31" x14ac:dyDescent="0.25">
      <c r="A1416">
        <v>2222085</v>
      </c>
      <c r="B1416">
        <v>1</v>
      </c>
      <c r="C1416" t="s">
        <v>80</v>
      </c>
      <c r="D1416" t="s">
        <v>88</v>
      </c>
      <c r="E1416" t="s">
        <v>225</v>
      </c>
      <c r="F1416" t="s">
        <v>4377</v>
      </c>
      <c r="G1416" t="s">
        <v>134</v>
      </c>
      <c r="H1416" t="s">
        <v>135</v>
      </c>
      <c r="I1416" t="s">
        <v>136</v>
      </c>
      <c r="J1416" t="s">
        <v>137</v>
      </c>
      <c r="K1416" t="s">
        <v>138</v>
      </c>
      <c r="L1416" t="s">
        <v>4378</v>
      </c>
      <c r="M1416" t="s">
        <v>4379</v>
      </c>
      <c r="N1416">
        <v>0.41166666600000001</v>
      </c>
      <c r="O1416">
        <v>0</v>
      </c>
      <c r="P1416">
        <v>36</v>
      </c>
      <c r="Q1416">
        <v>0</v>
      </c>
      <c r="R1416">
        <v>0</v>
      </c>
      <c r="S1416">
        <v>0</v>
      </c>
      <c r="T1416">
        <v>2</v>
      </c>
      <c r="U1416">
        <v>0</v>
      </c>
      <c r="V1416">
        <v>0</v>
      </c>
      <c r="W1416">
        <v>0</v>
      </c>
      <c r="X1416">
        <v>4.2267848791156322</v>
      </c>
      <c r="Y1416">
        <v>0</v>
      </c>
      <c r="Z1416">
        <v>0</v>
      </c>
      <c r="AA1416">
        <v>0</v>
      </c>
      <c r="AB1416">
        <v>0.48373281778074007</v>
      </c>
      <c r="AC1416">
        <v>0</v>
      </c>
      <c r="AD1416">
        <v>0</v>
      </c>
      <c r="AE1416">
        <v>4.710517696896372</v>
      </c>
    </row>
    <row r="1417" spans="1:31" x14ac:dyDescent="0.25">
      <c r="A1417">
        <v>2217840</v>
      </c>
      <c r="B1417">
        <v>1</v>
      </c>
      <c r="C1417" t="s">
        <v>80</v>
      </c>
      <c r="D1417" t="s">
        <v>93</v>
      </c>
      <c r="E1417" t="s">
        <v>141</v>
      </c>
      <c r="F1417" t="s">
        <v>4380</v>
      </c>
      <c r="G1417" t="s">
        <v>4381</v>
      </c>
      <c r="H1417" t="s">
        <v>144</v>
      </c>
      <c r="I1417" t="s">
        <v>136</v>
      </c>
      <c r="J1417" t="s">
        <v>137</v>
      </c>
      <c r="K1417" t="s">
        <v>138</v>
      </c>
      <c r="L1417" t="s">
        <v>4382</v>
      </c>
      <c r="M1417" t="s">
        <v>4383</v>
      </c>
      <c r="N1417">
        <v>1.0522222219999999</v>
      </c>
      <c r="O1417">
        <v>0</v>
      </c>
      <c r="P1417">
        <v>14</v>
      </c>
      <c r="Q1417">
        <v>0</v>
      </c>
      <c r="R1417">
        <v>4</v>
      </c>
      <c r="S1417">
        <v>8</v>
      </c>
      <c r="T1417">
        <v>576</v>
      </c>
      <c r="U1417">
        <v>7</v>
      </c>
      <c r="V1417">
        <v>18</v>
      </c>
      <c r="W1417">
        <v>0</v>
      </c>
      <c r="X1417">
        <v>2.206278189300821</v>
      </c>
      <c r="Y1417">
        <v>0</v>
      </c>
      <c r="Z1417">
        <v>4.2554289945847295</v>
      </c>
      <c r="AA1417">
        <v>23.006267520953102</v>
      </c>
      <c r="AB1417">
        <v>222.04726957235872</v>
      </c>
      <c r="AC1417">
        <v>123.27182232536752</v>
      </c>
      <c r="AD1417">
        <v>350.06517606143933</v>
      </c>
      <c r="AE1417">
        <v>724.85224266400428</v>
      </c>
    </row>
    <row r="1418" spans="1:31" x14ac:dyDescent="0.25">
      <c r="A1418">
        <v>2229224</v>
      </c>
      <c r="B1418">
        <v>1</v>
      </c>
      <c r="C1418" t="s">
        <v>80</v>
      </c>
      <c r="D1418" t="s">
        <v>94</v>
      </c>
      <c r="E1418" t="s">
        <v>156</v>
      </c>
      <c r="F1418" t="s">
        <v>4384</v>
      </c>
      <c r="G1418" t="s">
        <v>161</v>
      </c>
      <c r="H1418" t="s">
        <v>135</v>
      </c>
      <c r="I1418" t="s">
        <v>136</v>
      </c>
      <c r="J1418" t="s">
        <v>137</v>
      </c>
      <c r="K1418" t="s">
        <v>138</v>
      </c>
      <c r="L1418" t="s">
        <v>4385</v>
      </c>
      <c r="M1418" t="s">
        <v>4386</v>
      </c>
      <c r="N1418">
        <v>1.1063888879999999</v>
      </c>
      <c r="O1418">
        <v>0</v>
      </c>
      <c r="P1418">
        <v>2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0.68497467586733474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0.68497467586733474</v>
      </c>
    </row>
    <row r="1419" spans="1:31" x14ac:dyDescent="0.25">
      <c r="A1419">
        <v>2219068</v>
      </c>
      <c r="B1419">
        <v>1</v>
      </c>
      <c r="C1419" t="s">
        <v>80</v>
      </c>
      <c r="D1419" t="s">
        <v>94</v>
      </c>
      <c r="E1419" t="s">
        <v>141</v>
      </c>
      <c r="F1419" t="s">
        <v>4387</v>
      </c>
      <c r="G1419" t="s">
        <v>4381</v>
      </c>
      <c r="H1419" t="s">
        <v>144</v>
      </c>
      <c r="I1419" t="s">
        <v>136</v>
      </c>
      <c r="J1419" t="s">
        <v>137</v>
      </c>
      <c r="K1419" t="s">
        <v>138</v>
      </c>
      <c r="L1419" t="s">
        <v>4388</v>
      </c>
      <c r="M1419" t="s">
        <v>4389</v>
      </c>
      <c r="N1419">
        <v>0.41722222199999998</v>
      </c>
      <c r="O1419">
        <v>0</v>
      </c>
      <c r="P1419">
        <v>163</v>
      </c>
      <c r="Q1419">
        <v>0</v>
      </c>
      <c r="R1419">
        <v>4</v>
      </c>
      <c r="S1419">
        <v>0</v>
      </c>
      <c r="T1419">
        <v>11</v>
      </c>
      <c r="U1419">
        <v>0</v>
      </c>
      <c r="V1419">
        <v>0</v>
      </c>
      <c r="W1419">
        <v>0</v>
      </c>
      <c r="X1419">
        <v>9.8580553312865611</v>
      </c>
      <c r="Y1419">
        <v>0</v>
      </c>
      <c r="Z1419">
        <v>0.10962966084012889</v>
      </c>
      <c r="AA1419">
        <v>0</v>
      </c>
      <c r="AB1419">
        <v>2.7279272867151159</v>
      </c>
      <c r="AC1419">
        <v>0</v>
      </c>
      <c r="AD1419">
        <v>0</v>
      </c>
      <c r="AE1419">
        <v>12.695612278841807</v>
      </c>
    </row>
    <row r="1420" spans="1:31" x14ac:dyDescent="0.25">
      <c r="A1420">
        <v>2217863</v>
      </c>
      <c r="B1420">
        <v>1</v>
      </c>
      <c r="C1420" t="s">
        <v>80</v>
      </c>
      <c r="D1420" t="s">
        <v>90</v>
      </c>
      <c r="E1420" t="s">
        <v>151</v>
      </c>
      <c r="F1420" t="s">
        <v>739</v>
      </c>
      <c r="G1420" t="s">
        <v>213</v>
      </c>
      <c r="H1420" t="s">
        <v>135</v>
      </c>
      <c r="I1420" t="s">
        <v>136</v>
      </c>
      <c r="J1420" t="s">
        <v>137</v>
      </c>
      <c r="K1420" t="s">
        <v>138</v>
      </c>
      <c r="L1420" t="s">
        <v>4390</v>
      </c>
      <c r="M1420" t="s">
        <v>4391</v>
      </c>
      <c r="N1420">
        <v>3.1061111110000001</v>
      </c>
      <c r="O1420">
        <v>0</v>
      </c>
      <c r="P1420">
        <v>63</v>
      </c>
      <c r="Q1420">
        <v>0</v>
      </c>
      <c r="R1420">
        <v>0</v>
      </c>
      <c r="S1420">
        <v>0</v>
      </c>
      <c r="T1420">
        <v>1</v>
      </c>
      <c r="U1420">
        <v>0</v>
      </c>
      <c r="V1420">
        <v>0</v>
      </c>
      <c r="W1420">
        <v>0</v>
      </c>
      <c r="X1420">
        <v>79.740921049619274</v>
      </c>
      <c r="Y1420">
        <v>0</v>
      </c>
      <c r="Z1420">
        <v>0</v>
      </c>
      <c r="AA1420">
        <v>0</v>
      </c>
      <c r="AB1420">
        <v>1.3640026155733334E-3</v>
      </c>
      <c r="AC1420">
        <v>0</v>
      </c>
      <c r="AD1420">
        <v>0</v>
      </c>
      <c r="AE1420">
        <v>79.742285052234848</v>
      </c>
    </row>
    <row r="1421" spans="1:31" x14ac:dyDescent="0.25">
      <c r="A1421">
        <v>2219214</v>
      </c>
      <c r="B1421">
        <v>1</v>
      </c>
      <c r="C1421" t="s">
        <v>81</v>
      </c>
      <c r="D1421" t="s">
        <v>128</v>
      </c>
      <c r="E1421" t="s">
        <v>141</v>
      </c>
      <c r="F1421" t="s">
        <v>4392</v>
      </c>
      <c r="G1421" t="s">
        <v>523</v>
      </c>
      <c r="H1421" t="s">
        <v>144</v>
      </c>
      <c r="I1421" t="s">
        <v>136</v>
      </c>
      <c r="J1421" t="s">
        <v>137</v>
      </c>
      <c r="K1421" t="s">
        <v>138</v>
      </c>
      <c r="L1421" t="s">
        <v>4393</v>
      </c>
      <c r="M1421" t="s">
        <v>4394</v>
      </c>
      <c r="N1421">
        <v>6.3827777770000003</v>
      </c>
      <c r="O1421">
        <v>0</v>
      </c>
      <c r="P1421">
        <v>2</v>
      </c>
      <c r="Q1421">
        <v>0</v>
      </c>
      <c r="R1421">
        <v>0</v>
      </c>
      <c r="S1421">
        <v>2</v>
      </c>
      <c r="T1421">
        <v>150</v>
      </c>
      <c r="U1421">
        <v>1</v>
      </c>
      <c r="V1421">
        <v>6</v>
      </c>
      <c r="W1421">
        <v>0</v>
      </c>
      <c r="X1421">
        <v>0</v>
      </c>
      <c r="Y1421">
        <v>0</v>
      </c>
      <c r="Z1421">
        <v>0</v>
      </c>
      <c r="AA1421">
        <v>11.106895144466428</v>
      </c>
      <c r="AB1421">
        <v>1019.6471988893925</v>
      </c>
      <c r="AC1421">
        <v>96.603728958783236</v>
      </c>
      <c r="AD1421">
        <v>54.038120717057936</v>
      </c>
      <c r="AE1421">
        <v>1181.3959437097001</v>
      </c>
    </row>
    <row r="1422" spans="1:31" x14ac:dyDescent="0.25">
      <c r="A1422">
        <v>2219383</v>
      </c>
      <c r="B1422">
        <v>1</v>
      </c>
      <c r="C1422" t="s">
        <v>80</v>
      </c>
      <c r="D1422" t="s">
        <v>100</v>
      </c>
      <c r="E1422" t="s">
        <v>151</v>
      </c>
      <c r="F1422" t="s">
        <v>4395</v>
      </c>
      <c r="G1422" t="s">
        <v>213</v>
      </c>
      <c r="H1422" t="s">
        <v>135</v>
      </c>
      <c r="I1422" t="s">
        <v>136</v>
      </c>
      <c r="J1422" t="s">
        <v>137</v>
      </c>
      <c r="K1422" t="s">
        <v>138</v>
      </c>
      <c r="L1422" t="s">
        <v>4396</v>
      </c>
      <c r="M1422" t="s">
        <v>4397</v>
      </c>
      <c r="N1422">
        <v>0.93305555500000004</v>
      </c>
      <c r="O1422">
        <v>0</v>
      </c>
      <c r="P1422">
        <v>147</v>
      </c>
      <c r="Q1422">
        <v>0</v>
      </c>
      <c r="R1422">
        <v>0</v>
      </c>
      <c r="S1422">
        <v>0</v>
      </c>
      <c r="T1422">
        <v>16</v>
      </c>
      <c r="U1422">
        <v>0</v>
      </c>
      <c r="V1422">
        <v>0</v>
      </c>
      <c r="W1422">
        <v>0</v>
      </c>
      <c r="X1422">
        <v>46.784512880279294</v>
      </c>
      <c r="Y1422">
        <v>0</v>
      </c>
      <c r="Z1422">
        <v>0</v>
      </c>
      <c r="AA1422">
        <v>0</v>
      </c>
      <c r="AB1422">
        <v>15.085033289331538</v>
      </c>
      <c r="AC1422">
        <v>0</v>
      </c>
      <c r="AD1422">
        <v>0</v>
      </c>
      <c r="AE1422">
        <v>61.869546169610828</v>
      </c>
    </row>
    <row r="1423" spans="1:31" x14ac:dyDescent="0.25">
      <c r="A1423">
        <v>2220688</v>
      </c>
      <c r="B1423">
        <v>1</v>
      </c>
      <c r="C1423" t="s">
        <v>80</v>
      </c>
      <c r="D1423" t="s">
        <v>110</v>
      </c>
      <c r="E1423" t="s">
        <v>132</v>
      </c>
      <c r="F1423" t="s">
        <v>4398</v>
      </c>
      <c r="G1423" t="s">
        <v>134</v>
      </c>
      <c r="H1423" t="s">
        <v>135</v>
      </c>
      <c r="I1423" t="s">
        <v>136</v>
      </c>
      <c r="J1423" t="s">
        <v>137</v>
      </c>
      <c r="K1423" t="s">
        <v>138</v>
      </c>
      <c r="L1423" t="s">
        <v>4399</v>
      </c>
      <c r="M1423" t="s">
        <v>4400</v>
      </c>
      <c r="N1423">
        <v>1.2116666659999999</v>
      </c>
      <c r="O1423">
        <v>0</v>
      </c>
      <c r="P1423">
        <v>292</v>
      </c>
      <c r="Q1423">
        <v>0</v>
      </c>
      <c r="R1423">
        <v>0</v>
      </c>
      <c r="S1423">
        <v>0</v>
      </c>
      <c r="T1423">
        <v>67</v>
      </c>
      <c r="U1423">
        <v>0</v>
      </c>
      <c r="V1423">
        <v>0</v>
      </c>
      <c r="W1423">
        <v>0</v>
      </c>
      <c r="X1423">
        <v>119.11994076517817</v>
      </c>
      <c r="Y1423">
        <v>0</v>
      </c>
      <c r="Z1423">
        <v>0</v>
      </c>
      <c r="AA1423">
        <v>0</v>
      </c>
      <c r="AB1423">
        <v>26.659163635978057</v>
      </c>
      <c r="AC1423">
        <v>0</v>
      </c>
      <c r="AD1423">
        <v>0</v>
      </c>
      <c r="AE1423">
        <v>145.77910440115622</v>
      </c>
    </row>
    <row r="1424" spans="1:31" x14ac:dyDescent="0.25">
      <c r="A1424">
        <v>2221770</v>
      </c>
      <c r="B1424">
        <v>1</v>
      </c>
      <c r="C1424" t="s">
        <v>81</v>
      </c>
      <c r="D1424" t="s">
        <v>122</v>
      </c>
      <c r="E1424" t="s">
        <v>198</v>
      </c>
      <c r="F1424" t="s">
        <v>4401</v>
      </c>
      <c r="G1424" t="s">
        <v>143</v>
      </c>
      <c r="H1424" t="s">
        <v>144</v>
      </c>
      <c r="I1424" t="s">
        <v>136</v>
      </c>
      <c r="J1424" t="s">
        <v>137</v>
      </c>
      <c r="K1424" t="s">
        <v>138</v>
      </c>
      <c r="L1424" t="s">
        <v>4402</v>
      </c>
      <c r="M1424" t="s">
        <v>4403</v>
      </c>
      <c r="N1424">
        <v>1.1727777770000001</v>
      </c>
      <c r="O1424">
        <v>0</v>
      </c>
      <c r="P1424">
        <v>0</v>
      </c>
      <c r="Q1424">
        <v>0</v>
      </c>
      <c r="R1424">
        <v>0</v>
      </c>
      <c r="S1424">
        <v>1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439.34589665491796</v>
      </c>
      <c r="AB1424">
        <v>0</v>
      </c>
      <c r="AC1424">
        <v>0</v>
      </c>
      <c r="AD1424">
        <v>0</v>
      </c>
      <c r="AE1424">
        <v>439.34589665491796</v>
      </c>
    </row>
    <row r="1425" spans="1:31" x14ac:dyDescent="0.25">
      <c r="A1425">
        <v>2219360</v>
      </c>
      <c r="B1425">
        <v>1</v>
      </c>
      <c r="C1425" t="s">
        <v>80</v>
      </c>
      <c r="D1425" t="s">
        <v>95</v>
      </c>
      <c r="E1425" t="s">
        <v>151</v>
      </c>
      <c r="F1425" t="s">
        <v>4404</v>
      </c>
      <c r="G1425" t="s">
        <v>153</v>
      </c>
      <c r="H1425" t="s">
        <v>135</v>
      </c>
      <c r="I1425" t="s">
        <v>136</v>
      </c>
      <c r="J1425" t="s">
        <v>137</v>
      </c>
      <c r="K1425" t="s">
        <v>138</v>
      </c>
      <c r="L1425" t="s">
        <v>4405</v>
      </c>
      <c r="M1425" t="s">
        <v>4406</v>
      </c>
      <c r="N1425">
        <v>3.1258333330000001</v>
      </c>
      <c r="O1425">
        <v>0</v>
      </c>
      <c r="P1425">
        <v>42</v>
      </c>
      <c r="Q1425">
        <v>0</v>
      </c>
      <c r="R1425">
        <v>0</v>
      </c>
      <c r="S1425">
        <v>0</v>
      </c>
      <c r="T1425">
        <v>6</v>
      </c>
      <c r="U1425">
        <v>0</v>
      </c>
      <c r="V1425">
        <v>0</v>
      </c>
      <c r="W1425">
        <v>0</v>
      </c>
      <c r="X1425">
        <v>52.727164159005461</v>
      </c>
      <c r="Y1425">
        <v>0</v>
      </c>
      <c r="Z1425">
        <v>0</v>
      </c>
      <c r="AA1425">
        <v>0</v>
      </c>
      <c r="AB1425">
        <v>20.654912746732162</v>
      </c>
      <c r="AC1425">
        <v>0</v>
      </c>
      <c r="AD1425">
        <v>0</v>
      </c>
      <c r="AE1425">
        <v>73.38207690573762</v>
      </c>
    </row>
    <row r="1426" spans="1:31" x14ac:dyDescent="0.25">
      <c r="A1426">
        <v>2227412</v>
      </c>
      <c r="B1426">
        <v>1</v>
      </c>
      <c r="C1426" t="s">
        <v>80</v>
      </c>
      <c r="D1426" t="s">
        <v>110</v>
      </c>
      <c r="E1426" t="s">
        <v>151</v>
      </c>
      <c r="F1426" t="s">
        <v>4407</v>
      </c>
      <c r="G1426" t="s">
        <v>134</v>
      </c>
      <c r="H1426" t="s">
        <v>135</v>
      </c>
      <c r="I1426" t="s">
        <v>136</v>
      </c>
      <c r="J1426" t="s">
        <v>137</v>
      </c>
      <c r="K1426" t="s">
        <v>138</v>
      </c>
      <c r="L1426" t="s">
        <v>4408</v>
      </c>
      <c r="M1426" t="s">
        <v>4409</v>
      </c>
      <c r="N1426">
        <v>3.5183333330000002</v>
      </c>
      <c r="O1426">
        <v>0</v>
      </c>
      <c r="P1426">
        <v>161</v>
      </c>
      <c r="Q1426">
        <v>0</v>
      </c>
      <c r="R1426">
        <v>0</v>
      </c>
      <c r="S1426">
        <v>0</v>
      </c>
      <c r="T1426">
        <v>23</v>
      </c>
      <c r="U1426">
        <v>0</v>
      </c>
      <c r="V1426">
        <v>0</v>
      </c>
      <c r="W1426">
        <v>0</v>
      </c>
      <c r="X1426">
        <v>194.02194486299788</v>
      </c>
      <c r="Y1426">
        <v>0</v>
      </c>
      <c r="Z1426">
        <v>0</v>
      </c>
      <c r="AA1426">
        <v>0</v>
      </c>
      <c r="AB1426">
        <v>21.138190030052254</v>
      </c>
      <c r="AC1426">
        <v>0</v>
      </c>
      <c r="AD1426">
        <v>0</v>
      </c>
      <c r="AE1426">
        <v>215.16013489305013</v>
      </c>
    </row>
    <row r="1427" spans="1:31" x14ac:dyDescent="0.25">
      <c r="A1427">
        <v>2218009</v>
      </c>
      <c r="B1427">
        <v>1</v>
      </c>
      <c r="C1427" t="s">
        <v>80</v>
      </c>
      <c r="D1427" t="s">
        <v>104</v>
      </c>
      <c r="E1427" t="s">
        <v>156</v>
      </c>
      <c r="F1427" t="s">
        <v>4410</v>
      </c>
      <c r="G1427" t="s">
        <v>172</v>
      </c>
      <c r="H1427" t="s">
        <v>135</v>
      </c>
      <c r="I1427" t="s">
        <v>136</v>
      </c>
      <c r="J1427" t="s">
        <v>137</v>
      </c>
      <c r="K1427" t="s">
        <v>138</v>
      </c>
      <c r="L1427" t="s">
        <v>4411</v>
      </c>
      <c r="M1427" t="s">
        <v>4412</v>
      </c>
      <c r="N1427">
        <v>3.6527777769999998</v>
      </c>
      <c r="O1427">
        <v>0</v>
      </c>
      <c r="P1427">
        <v>5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11.607702941222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11.607702941222</v>
      </c>
    </row>
    <row r="1428" spans="1:31" x14ac:dyDescent="0.25">
      <c r="A1428">
        <v>2225148</v>
      </c>
      <c r="B1428">
        <v>1</v>
      </c>
      <c r="C1428" t="s">
        <v>80</v>
      </c>
      <c r="D1428" t="s">
        <v>92</v>
      </c>
      <c r="E1428" t="s">
        <v>141</v>
      </c>
      <c r="F1428" t="s">
        <v>4413</v>
      </c>
      <c r="G1428" t="s">
        <v>2499</v>
      </c>
      <c r="H1428" t="s">
        <v>144</v>
      </c>
      <c r="I1428" t="s">
        <v>136</v>
      </c>
      <c r="J1428" t="s">
        <v>137</v>
      </c>
      <c r="K1428" t="s">
        <v>138</v>
      </c>
      <c r="L1428" t="s">
        <v>4414</v>
      </c>
      <c r="M1428" t="s">
        <v>4415</v>
      </c>
      <c r="N1428">
        <v>2.343611111</v>
      </c>
      <c r="O1428">
        <v>0</v>
      </c>
      <c r="P1428">
        <v>208</v>
      </c>
      <c r="Q1428">
        <v>0</v>
      </c>
      <c r="R1428">
        <v>0</v>
      </c>
      <c r="S1428">
        <v>0</v>
      </c>
      <c r="T1428">
        <v>2</v>
      </c>
      <c r="U1428">
        <v>0</v>
      </c>
      <c r="V1428">
        <v>0</v>
      </c>
      <c r="W1428">
        <v>0</v>
      </c>
      <c r="X1428">
        <v>87.694892068846798</v>
      </c>
      <c r="Y1428">
        <v>0</v>
      </c>
      <c r="Z1428">
        <v>0</v>
      </c>
      <c r="AA1428">
        <v>0</v>
      </c>
      <c r="AB1428">
        <v>2.7929259077924891</v>
      </c>
      <c r="AC1428">
        <v>0</v>
      </c>
      <c r="AD1428">
        <v>0</v>
      </c>
      <c r="AE1428">
        <v>90.487817976639292</v>
      </c>
    </row>
    <row r="1429" spans="1:31" x14ac:dyDescent="0.25">
      <c r="A1429">
        <v>2223144</v>
      </c>
      <c r="B1429">
        <v>1</v>
      </c>
      <c r="C1429" t="s">
        <v>80</v>
      </c>
      <c r="D1429" t="s">
        <v>100</v>
      </c>
      <c r="E1429" t="s">
        <v>151</v>
      </c>
      <c r="F1429" t="s">
        <v>4416</v>
      </c>
      <c r="G1429" t="s">
        <v>153</v>
      </c>
      <c r="H1429" t="s">
        <v>135</v>
      </c>
      <c r="I1429" t="s">
        <v>136</v>
      </c>
      <c r="J1429" t="s">
        <v>137</v>
      </c>
      <c r="K1429" t="s">
        <v>138</v>
      </c>
      <c r="L1429" t="s">
        <v>4417</v>
      </c>
      <c r="M1429" t="s">
        <v>4418</v>
      </c>
      <c r="N1429">
        <v>1.728611111</v>
      </c>
      <c r="O1429">
        <v>0</v>
      </c>
      <c r="P1429">
        <v>33</v>
      </c>
      <c r="Q1429">
        <v>0</v>
      </c>
      <c r="R1429">
        <v>9</v>
      </c>
      <c r="S1429">
        <v>0</v>
      </c>
      <c r="T1429">
        <v>9</v>
      </c>
      <c r="U1429">
        <v>0</v>
      </c>
      <c r="V1429">
        <v>0</v>
      </c>
      <c r="W1429">
        <v>0</v>
      </c>
      <c r="X1429">
        <v>19.307279141110151</v>
      </c>
      <c r="Y1429">
        <v>0</v>
      </c>
      <c r="Z1429">
        <v>3.785191434293127</v>
      </c>
      <c r="AA1429">
        <v>0</v>
      </c>
      <c r="AB1429">
        <v>38.039181393287848</v>
      </c>
      <c r="AC1429">
        <v>0</v>
      </c>
      <c r="AD1429">
        <v>0</v>
      </c>
      <c r="AE1429">
        <v>61.131651968691123</v>
      </c>
    </row>
    <row r="1430" spans="1:31" x14ac:dyDescent="0.25">
      <c r="A1430">
        <v>2221816</v>
      </c>
      <c r="B1430">
        <v>1</v>
      </c>
      <c r="C1430" t="s">
        <v>80</v>
      </c>
      <c r="D1430" t="s">
        <v>94</v>
      </c>
      <c r="E1430" t="s">
        <v>198</v>
      </c>
      <c r="F1430" t="s">
        <v>4419</v>
      </c>
      <c r="G1430" t="s">
        <v>143</v>
      </c>
      <c r="H1430" t="s">
        <v>144</v>
      </c>
      <c r="I1430" t="s">
        <v>136</v>
      </c>
      <c r="J1430" t="s">
        <v>137</v>
      </c>
      <c r="K1430" t="s">
        <v>138</v>
      </c>
      <c r="L1430" t="s">
        <v>4420</v>
      </c>
      <c r="M1430" t="s">
        <v>4421</v>
      </c>
      <c r="N1430">
        <v>1.1625000000000001</v>
      </c>
      <c r="O1430">
        <v>0</v>
      </c>
      <c r="P1430">
        <v>211</v>
      </c>
      <c r="Q1430">
        <v>1</v>
      </c>
      <c r="R1430">
        <v>16</v>
      </c>
      <c r="S1430">
        <v>19</v>
      </c>
      <c r="T1430">
        <v>30</v>
      </c>
      <c r="U1430">
        <v>1</v>
      </c>
      <c r="V1430">
        <v>0</v>
      </c>
      <c r="W1430">
        <v>0</v>
      </c>
      <c r="X1430">
        <v>28.104368153655006</v>
      </c>
      <c r="Y1430">
        <v>1.7892867900487501</v>
      </c>
      <c r="Z1430">
        <v>2.5339690037218503</v>
      </c>
      <c r="AA1430">
        <v>18.695938709269605</v>
      </c>
      <c r="AB1430">
        <v>14.849999855721624</v>
      </c>
      <c r="AC1430">
        <v>215.85554215415061</v>
      </c>
      <c r="AD1430">
        <v>0</v>
      </c>
      <c r="AE1430">
        <v>281.82910466656745</v>
      </c>
    </row>
    <row r="1431" spans="1:31" x14ac:dyDescent="0.25">
      <c r="A1431">
        <v>2220273</v>
      </c>
      <c r="B1431">
        <v>1</v>
      </c>
      <c r="C1431" t="s">
        <v>80</v>
      </c>
      <c r="D1431" t="s">
        <v>88</v>
      </c>
      <c r="E1431" t="s">
        <v>156</v>
      </c>
      <c r="F1431" t="s">
        <v>4422</v>
      </c>
      <c r="G1431" t="s">
        <v>172</v>
      </c>
      <c r="H1431" t="s">
        <v>135</v>
      </c>
      <c r="I1431" t="s">
        <v>136</v>
      </c>
      <c r="J1431" t="s">
        <v>137</v>
      </c>
      <c r="K1431" t="s">
        <v>138</v>
      </c>
      <c r="L1431" t="s">
        <v>4423</v>
      </c>
      <c r="M1431" t="s">
        <v>4424</v>
      </c>
      <c r="N1431">
        <v>9.0588888880000003</v>
      </c>
      <c r="O1431">
        <v>0</v>
      </c>
      <c r="P1431">
        <v>2</v>
      </c>
      <c r="Q1431">
        <v>0</v>
      </c>
      <c r="R1431">
        <v>0</v>
      </c>
      <c r="S1431">
        <v>0</v>
      </c>
      <c r="T1431">
        <v>1</v>
      </c>
      <c r="U1431">
        <v>0</v>
      </c>
      <c r="V1431">
        <v>0</v>
      </c>
      <c r="W1431">
        <v>0</v>
      </c>
      <c r="X1431">
        <v>6.7014948338726699</v>
      </c>
      <c r="Y1431">
        <v>0</v>
      </c>
      <c r="Z1431">
        <v>0</v>
      </c>
      <c r="AA1431">
        <v>0</v>
      </c>
      <c r="AB1431">
        <v>6.0441749998933342E-3</v>
      </c>
      <c r="AC1431">
        <v>0</v>
      </c>
      <c r="AD1431">
        <v>0</v>
      </c>
      <c r="AE1431">
        <v>6.7075390088725628</v>
      </c>
    </row>
    <row r="1432" spans="1:31" x14ac:dyDescent="0.25">
      <c r="A1432">
        <v>2216635</v>
      </c>
      <c r="B1432">
        <v>1</v>
      </c>
      <c r="C1432" t="s">
        <v>80</v>
      </c>
      <c r="D1432" t="s">
        <v>88</v>
      </c>
      <c r="E1432" t="s">
        <v>225</v>
      </c>
      <c r="F1432" t="s">
        <v>4425</v>
      </c>
      <c r="G1432" t="s">
        <v>345</v>
      </c>
      <c r="H1432" t="s">
        <v>135</v>
      </c>
      <c r="I1432" t="s">
        <v>136</v>
      </c>
      <c r="J1432" t="s">
        <v>137</v>
      </c>
      <c r="K1432" t="s">
        <v>138</v>
      </c>
      <c r="L1432" t="s">
        <v>4426</v>
      </c>
      <c r="M1432" t="s">
        <v>4427</v>
      </c>
      <c r="N1432">
        <v>8.4058333330000004</v>
      </c>
      <c r="O1432">
        <v>0</v>
      </c>
      <c r="P1432">
        <v>51</v>
      </c>
      <c r="Q1432">
        <v>0</v>
      </c>
      <c r="R1432">
        <v>0</v>
      </c>
      <c r="S1432">
        <v>0</v>
      </c>
      <c r="T1432">
        <v>2</v>
      </c>
      <c r="U1432">
        <v>0</v>
      </c>
      <c r="V1432">
        <v>0</v>
      </c>
      <c r="W1432">
        <v>0</v>
      </c>
      <c r="X1432">
        <v>108.60305647270637</v>
      </c>
      <c r="Y1432">
        <v>0</v>
      </c>
      <c r="Z1432">
        <v>0</v>
      </c>
      <c r="AA1432">
        <v>0</v>
      </c>
      <c r="AB1432">
        <v>7.0489603080992378</v>
      </c>
      <c r="AC1432">
        <v>0</v>
      </c>
      <c r="AD1432">
        <v>0</v>
      </c>
      <c r="AE1432">
        <v>115.65201678080561</v>
      </c>
    </row>
    <row r="1433" spans="1:31" x14ac:dyDescent="0.25">
      <c r="A1433">
        <v>2220880</v>
      </c>
      <c r="B1433">
        <v>1</v>
      </c>
      <c r="C1433" t="s">
        <v>80</v>
      </c>
      <c r="D1433" t="s">
        <v>107</v>
      </c>
      <c r="E1433" t="s">
        <v>225</v>
      </c>
      <c r="F1433" t="s">
        <v>4428</v>
      </c>
      <c r="G1433" t="s">
        <v>600</v>
      </c>
      <c r="H1433" t="s">
        <v>135</v>
      </c>
      <c r="I1433" t="s">
        <v>136</v>
      </c>
      <c r="J1433" t="s">
        <v>137</v>
      </c>
      <c r="K1433" t="s">
        <v>138</v>
      </c>
      <c r="L1433" t="s">
        <v>4429</v>
      </c>
      <c r="M1433" t="s">
        <v>4430</v>
      </c>
      <c r="N1433">
        <v>2.5591666659999999</v>
      </c>
      <c r="O1433">
        <v>0</v>
      </c>
      <c r="P1433">
        <v>16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5.5904771393241406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5.5904771393241406</v>
      </c>
    </row>
    <row r="1434" spans="1:31" x14ac:dyDescent="0.25">
      <c r="A1434">
        <v>2228786</v>
      </c>
      <c r="B1434">
        <v>1</v>
      </c>
      <c r="C1434" t="s">
        <v>81</v>
      </c>
      <c r="D1434" t="s">
        <v>127</v>
      </c>
      <c r="E1434" t="s">
        <v>156</v>
      </c>
      <c r="F1434" t="s">
        <v>4431</v>
      </c>
      <c r="G1434" t="s">
        <v>161</v>
      </c>
      <c r="H1434" t="s">
        <v>135</v>
      </c>
      <c r="I1434" t="s">
        <v>136</v>
      </c>
      <c r="J1434" t="s">
        <v>137</v>
      </c>
      <c r="K1434" t="s">
        <v>138</v>
      </c>
      <c r="L1434" t="s">
        <v>4432</v>
      </c>
      <c r="M1434" t="s">
        <v>4433</v>
      </c>
      <c r="N1434">
        <v>2.6144444440000001</v>
      </c>
      <c r="O1434">
        <v>0</v>
      </c>
      <c r="P1434">
        <v>1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0.86631874981669421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0.86631874981669421</v>
      </c>
    </row>
    <row r="1435" spans="1:31" x14ac:dyDescent="0.25">
      <c r="A1435">
        <v>2227458</v>
      </c>
      <c r="B1435">
        <v>1</v>
      </c>
      <c r="C1435" t="s">
        <v>80</v>
      </c>
      <c r="D1435" t="s">
        <v>90</v>
      </c>
      <c r="E1435" t="s">
        <v>141</v>
      </c>
      <c r="F1435" t="s">
        <v>4434</v>
      </c>
      <c r="G1435" t="s">
        <v>143</v>
      </c>
      <c r="H1435" t="s">
        <v>144</v>
      </c>
      <c r="I1435" t="s">
        <v>136</v>
      </c>
      <c r="J1435" t="s">
        <v>137</v>
      </c>
      <c r="K1435" t="s">
        <v>138</v>
      </c>
      <c r="L1435" t="s">
        <v>4435</v>
      </c>
      <c r="M1435" t="s">
        <v>4436</v>
      </c>
      <c r="N1435">
        <v>1.6383333330000001</v>
      </c>
      <c r="O1435">
        <v>0</v>
      </c>
      <c r="P1435">
        <v>10640</v>
      </c>
      <c r="Q1435">
        <v>0</v>
      </c>
      <c r="R1435">
        <v>0</v>
      </c>
      <c r="S1435">
        <v>1</v>
      </c>
      <c r="T1435">
        <v>896</v>
      </c>
      <c r="U1435">
        <v>0</v>
      </c>
      <c r="V1435">
        <v>2</v>
      </c>
      <c r="W1435">
        <v>0</v>
      </c>
      <c r="X1435">
        <v>5542.1392513700703</v>
      </c>
      <c r="Y1435">
        <v>0</v>
      </c>
      <c r="Z1435">
        <v>0</v>
      </c>
      <c r="AA1435">
        <v>203.80246980033235</v>
      </c>
      <c r="AB1435">
        <v>1213.0249162837601</v>
      </c>
      <c r="AC1435">
        <v>0</v>
      </c>
      <c r="AD1435">
        <v>34.447883960692103</v>
      </c>
      <c r="AE1435">
        <v>6993.4145214148539</v>
      </c>
    </row>
    <row r="1436" spans="1:31" x14ac:dyDescent="0.25">
      <c r="A1436">
        <v>2213303</v>
      </c>
      <c r="B1436">
        <v>1</v>
      </c>
      <c r="C1436" t="s">
        <v>80</v>
      </c>
      <c r="D1436" t="s">
        <v>96</v>
      </c>
      <c r="E1436" t="s">
        <v>156</v>
      </c>
      <c r="F1436" t="s">
        <v>4437</v>
      </c>
      <c r="G1436" t="s">
        <v>161</v>
      </c>
      <c r="H1436" t="s">
        <v>135</v>
      </c>
      <c r="I1436" t="s">
        <v>136</v>
      </c>
      <c r="J1436" t="s">
        <v>137</v>
      </c>
      <c r="K1436" t="s">
        <v>138</v>
      </c>
      <c r="L1436" t="s">
        <v>4438</v>
      </c>
      <c r="M1436" t="s">
        <v>4439</v>
      </c>
      <c r="N1436">
        <v>3.29</v>
      </c>
      <c r="O1436">
        <v>0</v>
      </c>
      <c r="P1436">
        <v>1</v>
      </c>
      <c r="Q1436">
        <v>0</v>
      </c>
      <c r="R1436">
        <v>0</v>
      </c>
      <c r="S1436">
        <v>0</v>
      </c>
      <c r="T1436">
        <v>1</v>
      </c>
      <c r="U1436">
        <v>0</v>
      </c>
      <c r="V1436">
        <v>0</v>
      </c>
      <c r="W1436">
        <v>0</v>
      </c>
      <c r="X1436">
        <v>0.97709966722399999</v>
      </c>
      <c r="Y1436">
        <v>0</v>
      </c>
      <c r="Z1436">
        <v>0</v>
      </c>
      <c r="AA1436">
        <v>0</v>
      </c>
      <c r="AB1436">
        <v>1.2378269847735301</v>
      </c>
      <c r="AC1436">
        <v>0</v>
      </c>
      <c r="AD1436">
        <v>0</v>
      </c>
      <c r="AE1436">
        <v>2.2149266519975299</v>
      </c>
    </row>
    <row r="1437" spans="1:31" x14ac:dyDescent="0.25">
      <c r="A1437">
        <v>2228932</v>
      </c>
      <c r="B1437">
        <v>1</v>
      </c>
      <c r="C1437" t="s">
        <v>81</v>
      </c>
      <c r="D1437" t="s">
        <v>123</v>
      </c>
      <c r="E1437" t="s">
        <v>225</v>
      </c>
      <c r="F1437" t="s">
        <v>4440</v>
      </c>
      <c r="G1437" t="s">
        <v>345</v>
      </c>
      <c r="H1437" t="s">
        <v>135</v>
      </c>
      <c r="I1437" t="s">
        <v>136</v>
      </c>
      <c r="J1437" t="s">
        <v>137</v>
      </c>
      <c r="K1437" t="s">
        <v>138</v>
      </c>
      <c r="L1437" t="s">
        <v>4441</v>
      </c>
      <c r="M1437" t="s">
        <v>4442</v>
      </c>
      <c r="N1437">
        <v>2.3711111109999998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23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93.836581242397244</v>
      </c>
      <c r="AC1437">
        <v>0</v>
      </c>
      <c r="AD1437">
        <v>0</v>
      </c>
      <c r="AE1437">
        <v>93.836581242397244</v>
      </c>
    </row>
    <row r="1438" spans="1:31" x14ac:dyDescent="0.25">
      <c r="A1438">
        <v>2226522</v>
      </c>
      <c r="B1438">
        <v>1</v>
      </c>
      <c r="C1438" t="s">
        <v>81</v>
      </c>
      <c r="D1438" t="s">
        <v>123</v>
      </c>
      <c r="E1438" t="s">
        <v>156</v>
      </c>
      <c r="F1438" t="s">
        <v>4443</v>
      </c>
      <c r="G1438" t="s">
        <v>165</v>
      </c>
      <c r="H1438" t="s">
        <v>135</v>
      </c>
      <c r="I1438" t="s">
        <v>136</v>
      </c>
      <c r="J1438" t="s">
        <v>137</v>
      </c>
      <c r="K1438" t="s">
        <v>138</v>
      </c>
      <c r="L1438" t="s">
        <v>4444</v>
      </c>
      <c r="M1438" t="s">
        <v>4445</v>
      </c>
      <c r="N1438">
        <v>0.75249999999999995</v>
      </c>
      <c r="O1438">
        <v>0</v>
      </c>
      <c r="P1438">
        <v>5</v>
      </c>
      <c r="Q1438">
        <v>0</v>
      </c>
      <c r="R1438">
        <v>0</v>
      </c>
      <c r="S1438">
        <v>0</v>
      </c>
      <c r="T1438">
        <v>3</v>
      </c>
      <c r="U1438">
        <v>0</v>
      </c>
      <c r="V1438">
        <v>0</v>
      </c>
      <c r="W1438">
        <v>0</v>
      </c>
      <c r="X1438">
        <v>0.95297634927288999</v>
      </c>
      <c r="Y1438">
        <v>0</v>
      </c>
      <c r="Z1438">
        <v>0</v>
      </c>
      <c r="AA1438">
        <v>0</v>
      </c>
      <c r="AB1438">
        <v>0.73357517976240671</v>
      </c>
      <c r="AC1438">
        <v>0</v>
      </c>
      <c r="AD1438">
        <v>0</v>
      </c>
      <c r="AE1438">
        <v>1.6865515290352966</v>
      </c>
    </row>
    <row r="1439" spans="1:31" x14ac:dyDescent="0.25">
      <c r="A1439">
        <v>2216489</v>
      </c>
      <c r="B1439">
        <v>1</v>
      </c>
      <c r="C1439" t="s">
        <v>80</v>
      </c>
      <c r="D1439" t="s">
        <v>90</v>
      </c>
      <c r="E1439" t="s">
        <v>156</v>
      </c>
      <c r="F1439" t="s">
        <v>4446</v>
      </c>
      <c r="G1439" t="s">
        <v>172</v>
      </c>
      <c r="H1439" t="s">
        <v>135</v>
      </c>
      <c r="I1439" t="s">
        <v>136</v>
      </c>
      <c r="J1439" t="s">
        <v>137</v>
      </c>
      <c r="K1439" t="s">
        <v>138</v>
      </c>
      <c r="L1439" t="s">
        <v>4447</v>
      </c>
      <c r="M1439" t="s">
        <v>4448</v>
      </c>
      <c r="N1439">
        <v>2.8058333329999998</v>
      </c>
      <c r="O1439">
        <v>0</v>
      </c>
      <c r="P1439">
        <v>4</v>
      </c>
      <c r="Q1439">
        <v>0</v>
      </c>
      <c r="R1439">
        <v>0</v>
      </c>
      <c r="S1439">
        <v>0</v>
      </c>
      <c r="T1439">
        <v>1</v>
      </c>
      <c r="U1439">
        <v>0</v>
      </c>
      <c r="V1439">
        <v>0</v>
      </c>
      <c r="W1439">
        <v>0</v>
      </c>
      <c r="X1439">
        <v>4.2571103537462269</v>
      </c>
      <c r="Y1439">
        <v>0</v>
      </c>
      <c r="Z1439">
        <v>0</v>
      </c>
      <c r="AA1439">
        <v>0</v>
      </c>
      <c r="AB1439">
        <v>0.78381352658930759</v>
      </c>
      <c r="AC1439">
        <v>0</v>
      </c>
      <c r="AD1439">
        <v>0</v>
      </c>
      <c r="AE1439">
        <v>5.0409238803355345</v>
      </c>
    </row>
    <row r="1440" spans="1:31" x14ac:dyDescent="0.25">
      <c r="A1440">
        <v>2227850</v>
      </c>
      <c r="B1440">
        <v>1</v>
      </c>
      <c r="C1440" t="s">
        <v>81</v>
      </c>
      <c r="D1440" t="s">
        <v>115</v>
      </c>
      <c r="E1440" t="s">
        <v>141</v>
      </c>
      <c r="F1440" t="s">
        <v>4449</v>
      </c>
      <c r="G1440" t="s">
        <v>1136</v>
      </c>
      <c r="H1440" t="s">
        <v>144</v>
      </c>
      <c r="I1440" t="s">
        <v>136</v>
      </c>
      <c r="J1440" t="s">
        <v>137</v>
      </c>
      <c r="K1440" t="s">
        <v>138</v>
      </c>
      <c r="L1440" t="s">
        <v>4450</v>
      </c>
      <c r="M1440" t="s">
        <v>4451</v>
      </c>
      <c r="N1440">
        <v>1.9983333329999999</v>
      </c>
      <c r="O1440">
        <v>0</v>
      </c>
      <c r="P1440">
        <v>170</v>
      </c>
      <c r="Q1440">
        <v>0</v>
      </c>
      <c r="R1440">
        <v>0</v>
      </c>
      <c r="S1440">
        <v>0</v>
      </c>
      <c r="T1440">
        <v>12</v>
      </c>
      <c r="U1440">
        <v>0</v>
      </c>
      <c r="V1440">
        <v>0</v>
      </c>
      <c r="W1440">
        <v>0</v>
      </c>
      <c r="X1440">
        <v>25.487073690972199</v>
      </c>
      <c r="Y1440">
        <v>0</v>
      </c>
      <c r="Z1440">
        <v>0</v>
      </c>
      <c r="AA1440">
        <v>0</v>
      </c>
      <c r="AB1440">
        <v>9.0574442345816717</v>
      </c>
      <c r="AC1440">
        <v>0</v>
      </c>
      <c r="AD1440">
        <v>0</v>
      </c>
      <c r="AE1440">
        <v>34.544517925553869</v>
      </c>
    </row>
    <row r="1441" spans="1:31" x14ac:dyDescent="0.25">
      <c r="A1441">
        <v>2213157</v>
      </c>
      <c r="B1441">
        <v>1</v>
      </c>
      <c r="C1441" t="s">
        <v>80</v>
      </c>
      <c r="D1441" t="s">
        <v>83</v>
      </c>
      <c r="E1441" t="s">
        <v>141</v>
      </c>
      <c r="F1441" t="s">
        <v>4452</v>
      </c>
      <c r="G1441" t="s">
        <v>233</v>
      </c>
      <c r="H1441" t="s">
        <v>144</v>
      </c>
      <c r="I1441" t="s">
        <v>136</v>
      </c>
      <c r="J1441" t="s">
        <v>137</v>
      </c>
      <c r="K1441" t="s">
        <v>234</v>
      </c>
      <c r="L1441" t="s">
        <v>4453</v>
      </c>
      <c r="M1441" t="s">
        <v>4454</v>
      </c>
      <c r="N1441">
        <v>4.8911869440000002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3063.1267090015604</v>
      </c>
      <c r="AD1441">
        <v>0</v>
      </c>
      <c r="AE1441">
        <v>3063.1267090015604</v>
      </c>
    </row>
    <row r="1442" spans="1:31" x14ac:dyDescent="0.25">
      <c r="A1442">
        <v>2218753</v>
      </c>
      <c r="B1442">
        <v>1</v>
      </c>
      <c r="C1442" t="s">
        <v>80</v>
      </c>
      <c r="D1442" t="s">
        <v>92</v>
      </c>
      <c r="E1442" t="s">
        <v>156</v>
      </c>
      <c r="F1442" t="s">
        <v>4455</v>
      </c>
      <c r="G1442" t="s">
        <v>165</v>
      </c>
      <c r="H1442" t="s">
        <v>135</v>
      </c>
      <c r="I1442" t="s">
        <v>136</v>
      </c>
      <c r="J1442" t="s">
        <v>137</v>
      </c>
      <c r="K1442" t="s">
        <v>138</v>
      </c>
      <c r="L1442" t="s">
        <v>4456</v>
      </c>
      <c r="M1442" t="s">
        <v>4457</v>
      </c>
      <c r="N1442">
        <v>2.7258333330000002</v>
      </c>
      <c r="O1442">
        <v>0</v>
      </c>
      <c r="P1442">
        <v>9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6.5937934577068544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6.5937934577068544</v>
      </c>
    </row>
    <row r="1443" spans="1:31" x14ac:dyDescent="0.25">
      <c r="A1443">
        <v>2224664</v>
      </c>
      <c r="B1443">
        <v>1</v>
      </c>
      <c r="C1443" t="s">
        <v>80</v>
      </c>
      <c r="D1443" t="s">
        <v>85</v>
      </c>
      <c r="E1443" t="s">
        <v>156</v>
      </c>
      <c r="F1443" t="s">
        <v>4458</v>
      </c>
      <c r="G1443" t="s">
        <v>165</v>
      </c>
      <c r="H1443" t="s">
        <v>135</v>
      </c>
      <c r="I1443" t="s">
        <v>136</v>
      </c>
      <c r="J1443" t="s">
        <v>137</v>
      </c>
      <c r="K1443" t="s">
        <v>138</v>
      </c>
      <c r="L1443" t="s">
        <v>4459</v>
      </c>
      <c r="M1443" t="s">
        <v>4460</v>
      </c>
      <c r="N1443">
        <v>1.937777777</v>
      </c>
      <c r="O1443">
        <v>0</v>
      </c>
      <c r="P1443">
        <v>5</v>
      </c>
      <c r="Q1443">
        <v>0</v>
      </c>
      <c r="R1443">
        <v>0</v>
      </c>
      <c r="S1443">
        <v>0</v>
      </c>
      <c r="T1443">
        <v>1</v>
      </c>
      <c r="U1443">
        <v>0</v>
      </c>
      <c r="V1443">
        <v>0</v>
      </c>
      <c r="W1443">
        <v>0</v>
      </c>
      <c r="X1443">
        <v>2.3636895218981211</v>
      </c>
      <c r="Y1443">
        <v>0</v>
      </c>
      <c r="Z1443">
        <v>0</v>
      </c>
      <c r="AA1443">
        <v>0</v>
      </c>
      <c r="AB1443">
        <v>0.33692971217391532</v>
      </c>
      <c r="AC1443">
        <v>0</v>
      </c>
      <c r="AD1443">
        <v>0</v>
      </c>
      <c r="AE1443">
        <v>2.7006192340720365</v>
      </c>
    </row>
    <row r="1444" spans="1:31" x14ac:dyDescent="0.25">
      <c r="A1444">
        <v>2217425</v>
      </c>
      <c r="B1444">
        <v>1</v>
      </c>
      <c r="C1444" t="s">
        <v>80</v>
      </c>
      <c r="D1444" t="s">
        <v>101</v>
      </c>
      <c r="E1444" t="s">
        <v>198</v>
      </c>
      <c r="F1444" t="s">
        <v>2192</v>
      </c>
      <c r="G1444" t="s">
        <v>143</v>
      </c>
      <c r="H1444" t="s">
        <v>144</v>
      </c>
      <c r="I1444" t="s">
        <v>451</v>
      </c>
      <c r="J1444" t="s">
        <v>137</v>
      </c>
      <c r="K1444" t="s">
        <v>138</v>
      </c>
      <c r="L1444" t="s">
        <v>4461</v>
      </c>
      <c r="M1444" t="s">
        <v>4462</v>
      </c>
      <c r="N1444">
        <v>3.0555550000000002E-3</v>
      </c>
      <c r="O1444">
        <v>16</v>
      </c>
      <c r="P1444">
        <v>3456</v>
      </c>
      <c r="Q1444">
        <v>11</v>
      </c>
      <c r="R1444">
        <v>108</v>
      </c>
      <c r="S1444">
        <v>35</v>
      </c>
      <c r="T1444">
        <v>403</v>
      </c>
      <c r="U1444">
        <v>2</v>
      </c>
      <c r="V1444">
        <v>0</v>
      </c>
      <c r="W1444">
        <v>3.0201007489125006E-2</v>
      </c>
      <c r="X1444">
        <v>4.2860568086204314</v>
      </c>
      <c r="Y1444">
        <v>0.10857217492630666</v>
      </c>
      <c r="Z1444">
        <v>7.5075434491135837E-2</v>
      </c>
      <c r="AA1444">
        <v>0.51236398514419246</v>
      </c>
      <c r="AB1444">
        <v>1.5269669462869608</v>
      </c>
      <c r="AC1444">
        <v>0.85501392818397126</v>
      </c>
      <c r="AD1444">
        <v>0</v>
      </c>
      <c r="AE1444">
        <v>7.3942502851421228</v>
      </c>
    </row>
    <row r="1445" spans="1:31" x14ac:dyDescent="0.25">
      <c r="A1445">
        <v>2223336</v>
      </c>
      <c r="B1445">
        <v>1</v>
      </c>
      <c r="C1445" t="s">
        <v>80</v>
      </c>
      <c r="D1445" t="s">
        <v>96</v>
      </c>
      <c r="E1445" t="s">
        <v>156</v>
      </c>
      <c r="F1445" t="s">
        <v>4463</v>
      </c>
      <c r="G1445" t="s">
        <v>172</v>
      </c>
      <c r="H1445" t="s">
        <v>135</v>
      </c>
      <c r="I1445" t="s">
        <v>136</v>
      </c>
      <c r="J1445" t="s">
        <v>137</v>
      </c>
      <c r="K1445" t="s">
        <v>138</v>
      </c>
      <c r="L1445" t="s">
        <v>4464</v>
      </c>
      <c r="M1445" t="s">
        <v>4465</v>
      </c>
      <c r="N1445">
        <v>3.2011111109999999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1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3.5379659228586404</v>
      </c>
      <c r="AC1445">
        <v>0</v>
      </c>
      <c r="AD1445">
        <v>0</v>
      </c>
      <c r="AE1445">
        <v>3.5379659228586404</v>
      </c>
    </row>
    <row r="1446" spans="1:31" x14ac:dyDescent="0.25">
      <c r="A1446">
        <v>2214531</v>
      </c>
      <c r="B1446">
        <v>1</v>
      </c>
      <c r="C1446" t="s">
        <v>80</v>
      </c>
      <c r="D1446" t="s">
        <v>87</v>
      </c>
      <c r="E1446" t="s">
        <v>151</v>
      </c>
      <c r="F1446" t="s">
        <v>4466</v>
      </c>
      <c r="G1446" t="s">
        <v>213</v>
      </c>
      <c r="H1446" t="s">
        <v>135</v>
      </c>
      <c r="I1446" t="s">
        <v>136</v>
      </c>
      <c r="J1446" t="s">
        <v>137</v>
      </c>
      <c r="K1446" t="s">
        <v>138</v>
      </c>
      <c r="L1446" t="s">
        <v>4467</v>
      </c>
      <c r="M1446" t="s">
        <v>4468</v>
      </c>
      <c r="N1446">
        <v>3.1691666660000002</v>
      </c>
      <c r="O1446">
        <v>0</v>
      </c>
      <c r="P1446">
        <v>11</v>
      </c>
      <c r="Q1446">
        <v>0</v>
      </c>
      <c r="R1446">
        <v>0</v>
      </c>
      <c r="S1446">
        <v>0</v>
      </c>
      <c r="T1446">
        <v>10</v>
      </c>
      <c r="U1446">
        <v>0</v>
      </c>
      <c r="V1446">
        <v>0</v>
      </c>
      <c r="W1446">
        <v>0</v>
      </c>
      <c r="X1446">
        <v>14.070174976779487</v>
      </c>
      <c r="Y1446">
        <v>0</v>
      </c>
      <c r="Z1446">
        <v>0</v>
      </c>
      <c r="AA1446">
        <v>0</v>
      </c>
      <c r="AB1446">
        <v>49.178186440602047</v>
      </c>
      <c r="AC1446">
        <v>0</v>
      </c>
      <c r="AD1446">
        <v>0</v>
      </c>
      <c r="AE1446">
        <v>63.248361417381531</v>
      </c>
    </row>
    <row r="1447" spans="1:31" x14ac:dyDescent="0.25">
      <c r="A1447">
        <v>2224564</v>
      </c>
      <c r="B1447">
        <v>1</v>
      </c>
      <c r="C1447" t="s">
        <v>80</v>
      </c>
      <c r="D1447" t="s">
        <v>82</v>
      </c>
      <c r="E1447" t="s">
        <v>132</v>
      </c>
      <c r="F1447" t="s">
        <v>4469</v>
      </c>
      <c r="G1447" t="s">
        <v>134</v>
      </c>
      <c r="H1447" t="s">
        <v>135</v>
      </c>
      <c r="I1447" t="s">
        <v>136</v>
      </c>
      <c r="J1447" t="s">
        <v>137</v>
      </c>
      <c r="K1447" t="s">
        <v>138</v>
      </c>
      <c r="L1447" t="s">
        <v>4470</v>
      </c>
      <c r="M1447" t="s">
        <v>4471</v>
      </c>
      <c r="N1447">
        <v>0.54944444400000003</v>
      </c>
      <c r="O1447">
        <v>0</v>
      </c>
      <c r="P1447">
        <v>284</v>
      </c>
      <c r="Q1447">
        <v>0</v>
      </c>
      <c r="R1447">
        <v>0</v>
      </c>
      <c r="S1447">
        <v>0</v>
      </c>
      <c r="T1447">
        <v>27</v>
      </c>
      <c r="U1447">
        <v>0</v>
      </c>
      <c r="V1447">
        <v>1</v>
      </c>
      <c r="W1447">
        <v>0</v>
      </c>
      <c r="X1447">
        <v>40.470918951912907</v>
      </c>
      <c r="Y1447">
        <v>0</v>
      </c>
      <c r="Z1447">
        <v>0</v>
      </c>
      <c r="AA1447">
        <v>0</v>
      </c>
      <c r="AB1447">
        <v>3.0507226188920664</v>
      </c>
      <c r="AC1447">
        <v>0</v>
      </c>
      <c r="AD1447">
        <v>0.86031490497169805</v>
      </c>
      <c r="AE1447">
        <v>44.381956475776668</v>
      </c>
    </row>
    <row r="1448" spans="1:31" x14ac:dyDescent="0.25">
      <c r="A1448">
        <v>2222400</v>
      </c>
      <c r="B1448">
        <v>1</v>
      </c>
      <c r="C1448" t="s">
        <v>81</v>
      </c>
      <c r="D1448" t="s">
        <v>122</v>
      </c>
      <c r="E1448" t="s">
        <v>147</v>
      </c>
      <c r="F1448" t="s">
        <v>4472</v>
      </c>
      <c r="G1448" t="s">
        <v>143</v>
      </c>
      <c r="H1448" t="s">
        <v>144</v>
      </c>
      <c r="I1448" t="s">
        <v>136</v>
      </c>
      <c r="J1448" t="s">
        <v>137</v>
      </c>
      <c r="K1448" t="s">
        <v>138</v>
      </c>
      <c r="L1448" t="s">
        <v>4473</v>
      </c>
      <c r="M1448" t="s">
        <v>4474</v>
      </c>
      <c r="N1448">
        <v>0.16312222200000001</v>
      </c>
      <c r="O1448">
        <v>25</v>
      </c>
      <c r="P1448">
        <v>1011</v>
      </c>
      <c r="Q1448">
        <v>68</v>
      </c>
      <c r="R1448">
        <v>34</v>
      </c>
      <c r="S1448">
        <v>28</v>
      </c>
      <c r="T1448">
        <v>77</v>
      </c>
      <c r="U1448">
        <v>6</v>
      </c>
      <c r="V1448">
        <v>2</v>
      </c>
      <c r="W1448">
        <v>0.51810577472976393</v>
      </c>
      <c r="X1448">
        <v>21.035869729281561</v>
      </c>
      <c r="Y1448">
        <v>5.921309153220367</v>
      </c>
      <c r="Z1448">
        <v>1.0812572520716373</v>
      </c>
      <c r="AA1448">
        <v>13.043532686171364</v>
      </c>
      <c r="AB1448">
        <v>3.1986843608989215</v>
      </c>
      <c r="AC1448">
        <v>55.119067639465051</v>
      </c>
      <c r="AD1448">
        <v>0.19894370594712002</v>
      </c>
      <c r="AE1448">
        <v>100.11677030178579</v>
      </c>
    </row>
    <row r="1449" spans="1:31" x14ac:dyDescent="0.25">
      <c r="A1449">
        <v>2225892</v>
      </c>
      <c r="B1449">
        <v>1</v>
      </c>
      <c r="C1449" t="s">
        <v>80</v>
      </c>
      <c r="D1449" t="s">
        <v>83</v>
      </c>
      <c r="E1449" t="s">
        <v>141</v>
      </c>
      <c r="F1449" t="s">
        <v>3273</v>
      </c>
      <c r="G1449" t="s">
        <v>143</v>
      </c>
      <c r="H1449" t="s">
        <v>144</v>
      </c>
      <c r="I1449" t="s">
        <v>136</v>
      </c>
      <c r="J1449" t="s">
        <v>137</v>
      </c>
      <c r="K1449" t="s">
        <v>138</v>
      </c>
      <c r="L1449" t="s">
        <v>4475</v>
      </c>
      <c r="M1449" t="s">
        <v>4476</v>
      </c>
      <c r="N1449">
        <v>0.58833333300000001</v>
      </c>
      <c r="O1449">
        <v>0</v>
      </c>
      <c r="P1449">
        <v>132</v>
      </c>
      <c r="Q1449">
        <v>0</v>
      </c>
      <c r="R1449">
        <v>1</v>
      </c>
      <c r="S1449">
        <v>37</v>
      </c>
      <c r="T1449">
        <v>17</v>
      </c>
      <c r="U1449">
        <v>16</v>
      </c>
      <c r="V1449">
        <v>3</v>
      </c>
      <c r="W1449">
        <v>0</v>
      </c>
      <c r="X1449">
        <v>22.121399781790949</v>
      </c>
      <c r="Y1449">
        <v>0</v>
      </c>
      <c r="Z1449">
        <v>0.20421177275767</v>
      </c>
      <c r="AA1449">
        <v>278.18095634271555</v>
      </c>
      <c r="AB1449">
        <v>6.4392050565506258</v>
      </c>
      <c r="AC1449">
        <v>254.11967287714293</v>
      </c>
      <c r="AD1449">
        <v>48.877233341398735</v>
      </c>
      <c r="AE1449">
        <v>609.94267917235652</v>
      </c>
    </row>
    <row r="1450" spans="1:31" x14ac:dyDescent="0.25">
      <c r="A1450">
        <v>2226038</v>
      </c>
      <c r="B1450">
        <v>1</v>
      </c>
      <c r="C1450" t="s">
        <v>80</v>
      </c>
      <c r="D1450" t="s">
        <v>105</v>
      </c>
      <c r="E1450" t="s">
        <v>132</v>
      </c>
      <c r="F1450" t="s">
        <v>4477</v>
      </c>
      <c r="G1450" t="s">
        <v>233</v>
      </c>
      <c r="H1450" t="s">
        <v>135</v>
      </c>
      <c r="I1450" t="s">
        <v>136</v>
      </c>
      <c r="J1450" t="s">
        <v>137</v>
      </c>
      <c r="K1450" t="s">
        <v>234</v>
      </c>
      <c r="L1450" t="s">
        <v>4478</v>
      </c>
      <c r="M1450" t="s">
        <v>4479</v>
      </c>
      <c r="N1450">
        <v>7.1943988880000003</v>
      </c>
      <c r="O1450">
        <v>0</v>
      </c>
      <c r="P1450">
        <v>326</v>
      </c>
      <c r="Q1450">
        <v>0</v>
      </c>
      <c r="R1450">
        <v>0</v>
      </c>
      <c r="S1450">
        <v>0</v>
      </c>
      <c r="T1450">
        <v>5</v>
      </c>
      <c r="U1450">
        <v>0</v>
      </c>
      <c r="V1450">
        <v>0</v>
      </c>
      <c r="W1450">
        <v>0</v>
      </c>
      <c r="X1450">
        <v>624.5802796887923</v>
      </c>
      <c r="Y1450">
        <v>0</v>
      </c>
      <c r="Z1450">
        <v>0</v>
      </c>
      <c r="AA1450">
        <v>0</v>
      </c>
      <c r="AB1450">
        <v>0.547092834349164</v>
      </c>
      <c r="AC1450">
        <v>0</v>
      </c>
      <c r="AD1450">
        <v>0</v>
      </c>
      <c r="AE1450">
        <v>625.1273725231415</v>
      </c>
    </row>
    <row r="1451" spans="1:31" x14ac:dyDescent="0.25">
      <c r="A1451">
        <v>2216297</v>
      </c>
      <c r="B1451">
        <v>1</v>
      </c>
      <c r="C1451" t="s">
        <v>80</v>
      </c>
      <c r="D1451" t="s">
        <v>89</v>
      </c>
      <c r="E1451" t="s">
        <v>151</v>
      </c>
      <c r="F1451" t="s">
        <v>4480</v>
      </c>
      <c r="G1451" t="s">
        <v>345</v>
      </c>
      <c r="H1451" t="s">
        <v>135</v>
      </c>
      <c r="I1451" t="s">
        <v>136</v>
      </c>
      <c r="J1451" t="s">
        <v>137</v>
      </c>
      <c r="K1451" t="s">
        <v>138</v>
      </c>
      <c r="L1451" t="s">
        <v>4481</v>
      </c>
      <c r="M1451" t="s">
        <v>4482</v>
      </c>
      <c r="N1451">
        <v>1.5972222220000001</v>
      </c>
      <c r="O1451">
        <v>0</v>
      </c>
      <c r="P1451">
        <v>20</v>
      </c>
      <c r="Q1451">
        <v>0</v>
      </c>
      <c r="R1451">
        <v>1</v>
      </c>
      <c r="S1451">
        <v>0</v>
      </c>
      <c r="T1451">
        <v>8</v>
      </c>
      <c r="U1451">
        <v>0</v>
      </c>
      <c r="V1451">
        <v>0</v>
      </c>
      <c r="W1451">
        <v>0</v>
      </c>
      <c r="X1451">
        <v>32.633392953171132</v>
      </c>
      <c r="Y1451">
        <v>0</v>
      </c>
      <c r="Z1451">
        <v>0</v>
      </c>
      <c r="AA1451">
        <v>0</v>
      </c>
      <c r="AB1451">
        <v>14.113244545610218</v>
      </c>
      <c r="AC1451">
        <v>0</v>
      </c>
      <c r="AD1451">
        <v>0</v>
      </c>
      <c r="AE1451">
        <v>46.746637498781354</v>
      </c>
    </row>
    <row r="1452" spans="1:31" x14ac:dyDescent="0.25">
      <c r="A1452">
        <v>2213887</v>
      </c>
      <c r="B1452">
        <v>1</v>
      </c>
      <c r="C1452" t="s">
        <v>80</v>
      </c>
      <c r="D1452" t="s">
        <v>85</v>
      </c>
      <c r="E1452" t="s">
        <v>225</v>
      </c>
      <c r="F1452" t="s">
        <v>4483</v>
      </c>
      <c r="G1452" t="s">
        <v>134</v>
      </c>
      <c r="H1452" t="s">
        <v>135</v>
      </c>
      <c r="I1452" t="s">
        <v>136</v>
      </c>
      <c r="J1452" t="s">
        <v>137</v>
      </c>
      <c r="K1452" t="s">
        <v>138</v>
      </c>
      <c r="L1452" t="s">
        <v>4484</v>
      </c>
      <c r="M1452" t="s">
        <v>4485</v>
      </c>
      <c r="N1452">
        <v>0.86027777699999997</v>
      </c>
      <c r="O1452">
        <v>0</v>
      </c>
      <c r="P1452">
        <v>30</v>
      </c>
      <c r="Q1452">
        <v>0</v>
      </c>
      <c r="R1452">
        <v>0</v>
      </c>
      <c r="S1452">
        <v>0</v>
      </c>
      <c r="T1452">
        <v>2</v>
      </c>
      <c r="U1452">
        <v>0</v>
      </c>
      <c r="V1452">
        <v>0</v>
      </c>
      <c r="W1452">
        <v>0</v>
      </c>
      <c r="X1452">
        <v>7.4778758631745053</v>
      </c>
      <c r="Y1452">
        <v>0</v>
      </c>
      <c r="Z1452">
        <v>0</v>
      </c>
      <c r="AA1452">
        <v>0</v>
      </c>
      <c r="AB1452">
        <v>14.55638841624641</v>
      </c>
      <c r="AC1452">
        <v>0</v>
      </c>
      <c r="AD1452">
        <v>0</v>
      </c>
      <c r="AE1452">
        <v>22.034264279420917</v>
      </c>
    </row>
    <row r="1453" spans="1:31" x14ac:dyDescent="0.25">
      <c r="A1453">
        <v>2224710</v>
      </c>
      <c r="B1453">
        <v>1</v>
      </c>
      <c r="C1453" t="s">
        <v>81</v>
      </c>
      <c r="D1453" t="s">
        <v>123</v>
      </c>
      <c r="E1453" t="s">
        <v>141</v>
      </c>
      <c r="F1453" t="s">
        <v>4486</v>
      </c>
      <c r="G1453" t="s">
        <v>200</v>
      </c>
      <c r="H1453" t="s">
        <v>144</v>
      </c>
      <c r="I1453" t="s">
        <v>136</v>
      </c>
      <c r="J1453" t="s">
        <v>137</v>
      </c>
      <c r="K1453" t="s">
        <v>234</v>
      </c>
      <c r="L1453" t="s">
        <v>4487</v>
      </c>
      <c r="M1453" t="s">
        <v>4488</v>
      </c>
      <c r="N1453">
        <v>0.42333333299999998</v>
      </c>
      <c r="O1453">
        <v>2</v>
      </c>
      <c r="P1453">
        <v>2299</v>
      </c>
      <c r="Q1453">
        <v>17</v>
      </c>
      <c r="R1453">
        <v>127</v>
      </c>
      <c r="S1453">
        <v>4</v>
      </c>
      <c r="T1453">
        <v>120</v>
      </c>
      <c r="U1453">
        <v>0</v>
      </c>
      <c r="V1453">
        <v>0</v>
      </c>
      <c r="W1453">
        <v>9.7087963689233323E-2</v>
      </c>
      <c r="X1453">
        <v>203.81914262648937</v>
      </c>
      <c r="Y1453">
        <v>4.7464846473723989</v>
      </c>
      <c r="Z1453">
        <v>10.484215085315038</v>
      </c>
      <c r="AA1453">
        <v>0.83918035073593344</v>
      </c>
      <c r="AB1453">
        <v>16.815798681824912</v>
      </c>
      <c r="AC1453">
        <v>0</v>
      </c>
      <c r="AD1453">
        <v>0</v>
      </c>
      <c r="AE1453">
        <v>236.80190935542689</v>
      </c>
    </row>
    <row r="1454" spans="1:31" x14ac:dyDescent="0.25">
      <c r="A1454">
        <v>2217379</v>
      </c>
      <c r="B1454">
        <v>1</v>
      </c>
      <c r="C1454" t="s">
        <v>80</v>
      </c>
      <c r="D1454" t="s">
        <v>100</v>
      </c>
      <c r="E1454" t="s">
        <v>156</v>
      </c>
      <c r="F1454" t="s">
        <v>4489</v>
      </c>
      <c r="G1454" t="s">
        <v>165</v>
      </c>
      <c r="H1454" t="s">
        <v>135</v>
      </c>
      <c r="I1454" t="s">
        <v>136</v>
      </c>
      <c r="J1454" t="s">
        <v>137</v>
      </c>
      <c r="K1454" t="s">
        <v>138</v>
      </c>
      <c r="L1454" t="s">
        <v>4490</v>
      </c>
      <c r="M1454" t="s">
        <v>4491</v>
      </c>
      <c r="N1454">
        <v>1.6116666660000001</v>
      </c>
      <c r="O1454">
        <v>0</v>
      </c>
      <c r="P1454">
        <v>1</v>
      </c>
      <c r="Q1454">
        <v>0</v>
      </c>
      <c r="R1454">
        <v>0</v>
      </c>
      <c r="S1454">
        <v>0</v>
      </c>
      <c r="T1454">
        <v>1</v>
      </c>
      <c r="U1454">
        <v>0</v>
      </c>
      <c r="V1454">
        <v>0</v>
      </c>
      <c r="W1454">
        <v>0</v>
      </c>
      <c r="X1454">
        <v>0.4896400933207139</v>
      </c>
      <c r="Y1454">
        <v>0</v>
      </c>
      <c r="Z1454">
        <v>0</v>
      </c>
      <c r="AA1454">
        <v>0</v>
      </c>
      <c r="AB1454">
        <v>0.52386034293793338</v>
      </c>
      <c r="AC1454">
        <v>0</v>
      </c>
      <c r="AD1454">
        <v>0</v>
      </c>
      <c r="AE1454">
        <v>1.0135004362586473</v>
      </c>
    </row>
    <row r="1455" spans="1:31" x14ac:dyDescent="0.25">
      <c r="A1455">
        <v>2225102</v>
      </c>
      <c r="B1455">
        <v>1</v>
      </c>
      <c r="C1455" t="s">
        <v>80</v>
      </c>
      <c r="D1455" t="s">
        <v>99</v>
      </c>
      <c r="E1455" t="s">
        <v>151</v>
      </c>
      <c r="F1455" t="s">
        <v>4492</v>
      </c>
      <c r="G1455" t="s">
        <v>134</v>
      </c>
      <c r="H1455" t="s">
        <v>135</v>
      </c>
      <c r="I1455" t="s">
        <v>136</v>
      </c>
      <c r="J1455" t="s">
        <v>137</v>
      </c>
      <c r="K1455" t="s">
        <v>138</v>
      </c>
      <c r="L1455" t="s">
        <v>4493</v>
      </c>
      <c r="M1455" t="s">
        <v>4494</v>
      </c>
      <c r="N1455">
        <v>0.40055555500000001</v>
      </c>
      <c r="O1455">
        <v>0</v>
      </c>
      <c r="P1455">
        <v>5</v>
      </c>
      <c r="Q1455">
        <v>0</v>
      </c>
      <c r="R1455">
        <v>0</v>
      </c>
      <c r="S1455">
        <v>0</v>
      </c>
      <c r="T1455">
        <v>3</v>
      </c>
      <c r="U1455">
        <v>0</v>
      </c>
      <c r="V1455">
        <v>0</v>
      </c>
      <c r="W1455">
        <v>0</v>
      </c>
      <c r="X1455">
        <v>0.54436660367786671</v>
      </c>
      <c r="Y1455">
        <v>0</v>
      </c>
      <c r="Z1455">
        <v>0</v>
      </c>
      <c r="AA1455">
        <v>0</v>
      </c>
      <c r="AB1455">
        <v>1.9348995155591853</v>
      </c>
      <c r="AC1455">
        <v>0</v>
      </c>
      <c r="AD1455">
        <v>0</v>
      </c>
      <c r="AE1455">
        <v>2.4792661192370522</v>
      </c>
    </row>
    <row r="1456" spans="1:31" x14ac:dyDescent="0.25">
      <c r="A1456">
        <v>2227266</v>
      </c>
      <c r="B1456">
        <v>1</v>
      </c>
      <c r="C1456" t="s">
        <v>80</v>
      </c>
      <c r="D1456" t="s">
        <v>104</v>
      </c>
      <c r="E1456" t="s">
        <v>198</v>
      </c>
      <c r="F1456" t="s">
        <v>4495</v>
      </c>
      <c r="G1456" t="s">
        <v>200</v>
      </c>
      <c r="H1456" t="s">
        <v>144</v>
      </c>
      <c r="I1456" t="s">
        <v>136</v>
      </c>
      <c r="J1456" t="s">
        <v>137</v>
      </c>
      <c r="K1456" t="s">
        <v>234</v>
      </c>
      <c r="L1456" t="s">
        <v>4496</v>
      </c>
      <c r="M1456" t="s">
        <v>4497</v>
      </c>
      <c r="N1456">
        <v>8.1461111000000003E-2</v>
      </c>
      <c r="O1456">
        <v>2</v>
      </c>
      <c r="P1456">
        <v>71</v>
      </c>
      <c r="Q1456">
        <v>4</v>
      </c>
      <c r="R1456">
        <v>22</v>
      </c>
      <c r="S1456">
        <v>6</v>
      </c>
      <c r="T1456">
        <v>3</v>
      </c>
      <c r="U1456">
        <v>0</v>
      </c>
      <c r="V1456">
        <v>0</v>
      </c>
      <c r="W1456">
        <v>0.40478863829408673</v>
      </c>
      <c r="X1456">
        <v>0.83427562797028321</v>
      </c>
      <c r="Y1456">
        <v>6.146040412994358</v>
      </c>
      <c r="Z1456">
        <v>0.7621974144782665</v>
      </c>
      <c r="AA1456">
        <v>2.7830743327729532</v>
      </c>
      <c r="AB1456">
        <v>0.3255972093220933</v>
      </c>
      <c r="AC1456">
        <v>0</v>
      </c>
      <c r="AD1456">
        <v>0</v>
      </c>
      <c r="AE1456">
        <v>11.255973635832042</v>
      </c>
    </row>
    <row r="1457" spans="1:31" x14ac:dyDescent="0.25">
      <c r="A1457">
        <v>2223774</v>
      </c>
      <c r="B1457">
        <v>1</v>
      </c>
      <c r="C1457" t="s">
        <v>80</v>
      </c>
      <c r="D1457" t="s">
        <v>88</v>
      </c>
      <c r="E1457" t="s">
        <v>151</v>
      </c>
      <c r="F1457" t="s">
        <v>4498</v>
      </c>
      <c r="G1457" t="s">
        <v>610</v>
      </c>
      <c r="H1457" t="s">
        <v>135</v>
      </c>
      <c r="I1457" t="s">
        <v>136</v>
      </c>
      <c r="J1457" t="s">
        <v>137</v>
      </c>
      <c r="K1457" t="s">
        <v>138</v>
      </c>
      <c r="L1457" t="s">
        <v>4499</v>
      </c>
      <c r="M1457" t="s">
        <v>4500</v>
      </c>
      <c r="N1457">
        <v>2.17</v>
      </c>
      <c r="O1457">
        <v>0</v>
      </c>
      <c r="P1457">
        <v>70</v>
      </c>
      <c r="Q1457">
        <v>0</v>
      </c>
      <c r="R1457">
        <v>0</v>
      </c>
      <c r="S1457">
        <v>0</v>
      </c>
      <c r="T1457">
        <v>2</v>
      </c>
      <c r="U1457">
        <v>0</v>
      </c>
      <c r="V1457">
        <v>0</v>
      </c>
      <c r="W1457">
        <v>0</v>
      </c>
      <c r="X1457">
        <v>42.271875436770941</v>
      </c>
      <c r="Y1457">
        <v>0</v>
      </c>
      <c r="Z1457">
        <v>0</v>
      </c>
      <c r="AA1457">
        <v>0</v>
      </c>
      <c r="AB1457">
        <v>1.462811422492037</v>
      </c>
      <c r="AC1457">
        <v>0</v>
      </c>
      <c r="AD1457">
        <v>0</v>
      </c>
      <c r="AE1457">
        <v>43.734686859262979</v>
      </c>
    </row>
    <row r="1458" spans="1:31" x14ac:dyDescent="0.25">
      <c r="A1458">
        <v>2217233</v>
      </c>
      <c r="B1458">
        <v>1</v>
      </c>
      <c r="C1458" t="s">
        <v>80</v>
      </c>
      <c r="D1458" t="s">
        <v>96</v>
      </c>
      <c r="E1458" t="s">
        <v>156</v>
      </c>
      <c r="F1458" t="s">
        <v>4501</v>
      </c>
      <c r="G1458" t="s">
        <v>161</v>
      </c>
      <c r="H1458" t="s">
        <v>135</v>
      </c>
      <c r="I1458" t="s">
        <v>136</v>
      </c>
      <c r="J1458" t="s">
        <v>137</v>
      </c>
      <c r="K1458" t="s">
        <v>138</v>
      </c>
      <c r="L1458" t="s">
        <v>4502</v>
      </c>
      <c r="M1458" t="s">
        <v>4503</v>
      </c>
      <c r="N1458">
        <v>4.6586111109999999</v>
      </c>
      <c r="O1458">
        <v>0</v>
      </c>
      <c r="P1458">
        <v>2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2.7209617256582446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2.7209617256582446</v>
      </c>
    </row>
    <row r="1459" spans="1:31" x14ac:dyDescent="0.25">
      <c r="A1459">
        <v>2225938</v>
      </c>
      <c r="B1459">
        <v>1</v>
      </c>
      <c r="C1459" t="s">
        <v>80</v>
      </c>
      <c r="D1459" t="s">
        <v>94</v>
      </c>
      <c r="E1459" t="s">
        <v>151</v>
      </c>
      <c r="F1459" t="s">
        <v>4504</v>
      </c>
      <c r="G1459" t="s">
        <v>213</v>
      </c>
      <c r="H1459" t="s">
        <v>135</v>
      </c>
      <c r="I1459" t="s">
        <v>136</v>
      </c>
      <c r="J1459" t="s">
        <v>137</v>
      </c>
      <c r="K1459" t="s">
        <v>138</v>
      </c>
      <c r="L1459" t="s">
        <v>4505</v>
      </c>
      <c r="M1459" t="s">
        <v>4506</v>
      </c>
      <c r="N1459">
        <v>1.56</v>
      </c>
      <c r="O1459">
        <v>0</v>
      </c>
      <c r="P1459">
        <v>17</v>
      </c>
      <c r="Q1459">
        <v>0</v>
      </c>
      <c r="R1459">
        <v>0</v>
      </c>
      <c r="S1459">
        <v>0</v>
      </c>
      <c r="T1459">
        <v>4</v>
      </c>
      <c r="U1459">
        <v>0</v>
      </c>
      <c r="V1459">
        <v>0</v>
      </c>
      <c r="W1459">
        <v>0</v>
      </c>
      <c r="X1459">
        <v>2.9843591313788722</v>
      </c>
      <c r="Y1459">
        <v>0</v>
      </c>
      <c r="Z1459">
        <v>0</v>
      </c>
      <c r="AA1459">
        <v>0</v>
      </c>
      <c r="AB1459">
        <v>4.3777185797691072</v>
      </c>
      <c r="AC1459">
        <v>0</v>
      </c>
      <c r="AD1459">
        <v>0</v>
      </c>
      <c r="AE1459">
        <v>7.3620777111479789</v>
      </c>
    </row>
    <row r="1460" spans="1:31" x14ac:dyDescent="0.25">
      <c r="A1460">
        <v>2224418</v>
      </c>
      <c r="B1460">
        <v>1</v>
      </c>
      <c r="C1460" t="s">
        <v>80</v>
      </c>
      <c r="D1460" t="s">
        <v>97</v>
      </c>
      <c r="E1460" t="s">
        <v>141</v>
      </c>
      <c r="F1460" t="s">
        <v>4507</v>
      </c>
      <c r="G1460" t="s">
        <v>3816</v>
      </c>
      <c r="H1460" t="s">
        <v>144</v>
      </c>
      <c r="I1460" t="s">
        <v>136</v>
      </c>
      <c r="J1460" t="s">
        <v>3</v>
      </c>
      <c r="K1460" t="s">
        <v>138</v>
      </c>
      <c r="L1460" t="s">
        <v>4508</v>
      </c>
      <c r="M1460" t="s">
        <v>4509</v>
      </c>
      <c r="N1460">
        <v>1.5380555549999999</v>
      </c>
      <c r="O1460">
        <v>0</v>
      </c>
      <c r="P1460">
        <v>322</v>
      </c>
      <c r="Q1460">
        <v>0</v>
      </c>
      <c r="R1460">
        <v>0</v>
      </c>
      <c r="S1460">
        <v>0</v>
      </c>
      <c r="T1460">
        <v>38</v>
      </c>
      <c r="U1460">
        <v>0</v>
      </c>
      <c r="V1460">
        <v>0</v>
      </c>
      <c r="W1460">
        <v>0</v>
      </c>
      <c r="X1460">
        <v>179.22152619190933</v>
      </c>
      <c r="Y1460">
        <v>0</v>
      </c>
      <c r="Z1460">
        <v>0</v>
      </c>
      <c r="AA1460">
        <v>0</v>
      </c>
      <c r="AB1460">
        <v>74.016252820460352</v>
      </c>
      <c r="AC1460">
        <v>0</v>
      </c>
      <c r="AD1460">
        <v>0</v>
      </c>
      <c r="AE1460">
        <v>253.23777901236969</v>
      </c>
    </row>
    <row r="1461" spans="1:31" x14ac:dyDescent="0.25">
      <c r="A1461">
        <v>2219675</v>
      </c>
      <c r="B1461">
        <v>1</v>
      </c>
      <c r="C1461" t="s">
        <v>80</v>
      </c>
      <c r="D1461" t="s">
        <v>107</v>
      </c>
      <c r="E1461" t="s">
        <v>151</v>
      </c>
      <c r="F1461" t="s">
        <v>1272</v>
      </c>
      <c r="G1461" t="s">
        <v>213</v>
      </c>
      <c r="H1461" t="s">
        <v>135</v>
      </c>
      <c r="I1461" t="s">
        <v>136</v>
      </c>
      <c r="J1461" t="s">
        <v>137</v>
      </c>
      <c r="K1461" t="s">
        <v>138</v>
      </c>
      <c r="L1461" t="s">
        <v>4510</v>
      </c>
      <c r="M1461" t="s">
        <v>4511</v>
      </c>
      <c r="N1461">
        <v>2.5505555549999999</v>
      </c>
      <c r="O1461">
        <v>0</v>
      </c>
      <c r="P1461">
        <v>29</v>
      </c>
      <c r="Q1461">
        <v>0</v>
      </c>
      <c r="R1461">
        <v>0</v>
      </c>
      <c r="S1461">
        <v>0</v>
      </c>
      <c r="T1461">
        <v>3</v>
      </c>
      <c r="U1461">
        <v>0</v>
      </c>
      <c r="V1461">
        <v>0</v>
      </c>
      <c r="W1461">
        <v>0</v>
      </c>
      <c r="X1461">
        <v>21.682314217445118</v>
      </c>
      <c r="Y1461">
        <v>0</v>
      </c>
      <c r="Z1461">
        <v>0</v>
      </c>
      <c r="AA1461">
        <v>0</v>
      </c>
      <c r="AB1461">
        <v>9.6900707882364809</v>
      </c>
      <c r="AC1461">
        <v>0</v>
      </c>
      <c r="AD1461">
        <v>0</v>
      </c>
      <c r="AE1461">
        <v>31.3723850056816</v>
      </c>
    </row>
    <row r="1462" spans="1:31" x14ac:dyDescent="0.25">
      <c r="A1462">
        <v>2220173</v>
      </c>
      <c r="B1462">
        <v>1</v>
      </c>
      <c r="C1462" t="s">
        <v>80</v>
      </c>
      <c r="D1462" t="s">
        <v>102</v>
      </c>
      <c r="E1462" t="s">
        <v>156</v>
      </c>
      <c r="F1462" t="s">
        <v>4512</v>
      </c>
      <c r="G1462" t="s">
        <v>161</v>
      </c>
      <c r="H1462" t="s">
        <v>135</v>
      </c>
      <c r="I1462" t="s">
        <v>136</v>
      </c>
      <c r="J1462" t="s">
        <v>137</v>
      </c>
      <c r="K1462" t="s">
        <v>138</v>
      </c>
      <c r="L1462" t="s">
        <v>4513</v>
      </c>
      <c r="M1462" t="s">
        <v>4514</v>
      </c>
      <c r="N1462">
        <v>0.97166666599999996</v>
      </c>
      <c r="O1462">
        <v>0</v>
      </c>
      <c r="P1462">
        <v>1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0.2969772013560667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0.2969772013560667</v>
      </c>
    </row>
    <row r="1463" spans="1:31" x14ac:dyDescent="0.25">
      <c r="A1463">
        <v>2218822</v>
      </c>
      <c r="B1463">
        <v>1</v>
      </c>
      <c r="C1463" t="s">
        <v>80</v>
      </c>
      <c r="D1463" t="s">
        <v>111</v>
      </c>
      <c r="E1463" t="s">
        <v>141</v>
      </c>
      <c r="F1463" t="s">
        <v>4515</v>
      </c>
      <c r="G1463" t="s">
        <v>4516</v>
      </c>
      <c r="H1463" t="s">
        <v>144</v>
      </c>
      <c r="I1463" t="s">
        <v>136</v>
      </c>
      <c r="J1463" t="s">
        <v>137</v>
      </c>
      <c r="K1463" t="s">
        <v>234</v>
      </c>
      <c r="L1463" t="s">
        <v>4517</v>
      </c>
      <c r="M1463" t="s">
        <v>4518</v>
      </c>
      <c r="N1463">
        <v>0.87281555499999997</v>
      </c>
      <c r="O1463">
        <v>0</v>
      </c>
      <c r="P1463">
        <v>304</v>
      </c>
      <c r="Q1463">
        <v>0</v>
      </c>
      <c r="R1463">
        <v>0</v>
      </c>
      <c r="S1463">
        <v>0</v>
      </c>
      <c r="T1463">
        <v>15</v>
      </c>
      <c r="U1463">
        <v>0</v>
      </c>
      <c r="V1463">
        <v>0</v>
      </c>
      <c r="W1463">
        <v>0</v>
      </c>
      <c r="X1463">
        <v>102.81525078163901</v>
      </c>
      <c r="Y1463">
        <v>0</v>
      </c>
      <c r="Z1463">
        <v>0</v>
      </c>
      <c r="AA1463">
        <v>0</v>
      </c>
      <c r="AB1463">
        <v>7.4280848478975843</v>
      </c>
      <c r="AC1463">
        <v>0</v>
      </c>
      <c r="AD1463">
        <v>0</v>
      </c>
      <c r="AE1463">
        <v>110.24333562953659</v>
      </c>
    </row>
    <row r="1464" spans="1:31" x14ac:dyDescent="0.25">
      <c r="A1464">
        <v>2218607</v>
      </c>
      <c r="B1464">
        <v>1</v>
      </c>
      <c r="C1464" t="s">
        <v>80</v>
      </c>
      <c r="D1464" t="s">
        <v>90</v>
      </c>
      <c r="E1464" t="s">
        <v>251</v>
      </c>
      <c r="F1464" t="s">
        <v>4519</v>
      </c>
      <c r="G1464" t="s">
        <v>4520</v>
      </c>
      <c r="H1464" t="s">
        <v>1391</v>
      </c>
      <c r="I1464" t="s">
        <v>136</v>
      </c>
      <c r="J1464" t="s">
        <v>137</v>
      </c>
      <c r="K1464" t="s">
        <v>234</v>
      </c>
      <c r="L1464" t="s">
        <v>4521</v>
      </c>
      <c r="M1464" t="s">
        <v>4522</v>
      </c>
      <c r="N1464">
        <v>3.343611111</v>
      </c>
      <c r="O1464">
        <v>0</v>
      </c>
      <c r="P1464">
        <v>143</v>
      </c>
      <c r="Q1464">
        <v>0</v>
      </c>
      <c r="R1464">
        <v>0</v>
      </c>
      <c r="S1464">
        <v>7</v>
      </c>
      <c r="T1464">
        <v>28</v>
      </c>
      <c r="U1464">
        <v>0</v>
      </c>
      <c r="V1464">
        <v>1</v>
      </c>
      <c r="W1464">
        <v>0</v>
      </c>
      <c r="X1464">
        <v>255.25074880857221</v>
      </c>
      <c r="Y1464">
        <v>0</v>
      </c>
      <c r="Z1464">
        <v>0</v>
      </c>
      <c r="AA1464">
        <v>4935.6311066993385</v>
      </c>
      <c r="AB1464">
        <v>213.50948083173651</v>
      </c>
      <c r="AC1464">
        <v>0</v>
      </c>
      <c r="AD1464">
        <v>0</v>
      </c>
      <c r="AE1464">
        <v>5404.3913363396468</v>
      </c>
    </row>
    <row r="1465" spans="1:31" x14ac:dyDescent="0.25">
      <c r="A1465">
        <v>2218799</v>
      </c>
      <c r="B1465">
        <v>1</v>
      </c>
      <c r="C1465" t="s">
        <v>80</v>
      </c>
      <c r="D1465" t="s">
        <v>93</v>
      </c>
      <c r="E1465" t="s">
        <v>151</v>
      </c>
      <c r="F1465" t="s">
        <v>4523</v>
      </c>
      <c r="G1465" t="s">
        <v>213</v>
      </c>
      <c r="H1465" t="s">
        <v>135</v>
      </c>
      <c r="I1465" t="s">
        <v>136</v>
      </c>
      <c r="J1465" t="s">
        <v>137</v>
      </c>
      <c r="K1465" t="s">
        <v>138</v>
      </c>
      <c r="L1465" t="s">
        <v>4524</v>
      </c>
      <c r="M1465" t="s">
        <v>4525</v>
      </c>
      <c r="N1465">
        <v>2.0358333329999998</v>
      </c>
      <c r="O1465">
        <v>0</v>
      </c>
      <c r="P1465">
        <v>8</v>
      </c>
      <c r="Q1465">
        <v>0</v>
      </c>
      <c r="R1465">
        <v>8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3.3043818637708853</v>
      </c>
      <c r="Y1465">
        <v>0</v>
      </c>
      <c r="Z1465">
        <v>0.31097664830400001</v>
      </c>
      <c r="AA1465">
        <v>0</v>
      </c>
      <c r="AB1465">
        <v>0</v>
      </c>
      <c r="AC1465">
        <v>0</v>
      </c>
      <c r="AD1465">
        <v>0</v>
      </c>
      <c r="AE1465">
        <v>3.6153585120748852</v>
      </c>
    </row>
    <row r="1466" spans="1:31" x14ac:dyDescent="0.25">
      <c r="A1466">
        <v>2218630</v>
      </c>
      <c r="B1466">
        <v>1</v>
      </c>
      <c r="C1466" t="s">
        <v>80</v>
      </c>
      <c r="D1466" t="s">
        <v>97</v>
      </c>
      <c r="E1466" t="s">
        <v>151</v>
      </c>
      <c r="F1466" t="s">
        <v>4526</v>
      </c>
      <c r="G1466" t="s">
        <v>153</v>
      </c>
      <c r="H1466" t="s">
        <v>135</v>
      </c>
      <c r="I1466" t="s">
        <v>136</v>
      </c>
      <c r="J1466" t="s">
        <v>137</v>
      </c>
      <c r="K1466" t="s">
        <v>138</v>
      </c>
      <c r="L1466" t="s">
        <v>4527</v>
      </c>
      <c r="M1466" t="s">
        <v>4528</v>
      </c>
      <c r="N1466">
        <v>0.95805555499999995</v>
      </c>
      <c r="O1466">
        <v>0</v>
      </c>
      <c r="P1466">
        <v>41</v>
      </c>
      <c r="Q1466">
        <v>0</v>
      </c>
      <c r="R1466">
        <v>0</v>
      </c>
      <c r="S1466">
        <v>0</v>
      </c>
      <c r="T1466">
        <v>16</v>
      </c>
      <c r="U1466">
        <v>0</v>
      </c>
      <c r="V1466">
        <v>0</v>
      </c>
      <c r="W1466">
        <v>0</v>
      </c>
      <c r="X1466">
        <v>13.416580019272873</v>
      </c>
      <c r="Y1466">
        <v>0</v>
      </c>
      <c r="Z1466">
        <v>0</v>
      </c>
      <c r="AA1466">
        <v>0</v>
      </c>
      <c r="AB1466">
        <v>13.707112368942722</v>
      </c>
      <c r="AC1466">
        <v>0</v>
      </c>
      <c r="AD1466">
        <v>0</v>
      </c>
      <c r="AE1466">
        <v>27.123692388215595</v>
      </c>
    </row>
    <row r="1467" spans="1:31" x14ac:dyDescent="0.25">
      <c r="A1467">
        <v>2228119</v>
      </c>
      <c r="B1467">
        <v>1</v>
      </c>
      <c r="C1467" t="s">
        <v>80</v>
      </c>
      <c r="D1467" t="s">
        <v>100</v>
      </c>
      <c r="E1467" t="s">
        <v>156</v>
      </c>
      <c r="F1467" t="s">
        <v>4529</v>
      </c>
      <c r="G1467" t="s">
        <v>161</v>
      </c>
      <c r="H1467" t="s">
        <v>135</v>
      </c>
      <c r="I1467" t="s">
        <v>136</v>
      </c>
      <c r="J1467" t="s">
        <v>137</v>
      </c>
      <c r="K1467" t="s">
        <v>138</v>
      </c>
      <c r="L1467" t="s">
        <v>4530</v>
      </c>
      <c r="M1467" t="s">
        <v>4531</v>
      </c>
      <c r="N1467">
        <v>2.6349999999999998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1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0.43247944707018998</v>
      </c>
      <c r="AC1467">
        <v>0</v>
      </c>
      <c r="AD1467">
        <v>0</v>
      </c>
      <c r="AE1467">
        <v>0.43247944707018998</v>
      </c>
    </row>
    <row r="1468" spans="1:31" x14ac:dyDescent="0.25">
      <c r="A1468">
        <v>2222354</v>
      </c>
      <c r="B1468">
        <v>1</v>
      </c>
      <c r="C1468" t="s">
        <v>80</v>
      </c>
      <c r="D1468" t="s">
        <v>82</v>
      </c>
      <c r="E1468" t="s">
        <v>156</v>
      </c>
      <c r="F1468" t="s">
        <v>4532</v>
      </c>
      <c r="G1468" t="s">
        <v>172</v>
      </c>
      <c r="H1468" t="s">
        <v>135</v>
      </c>
      <c r="I1468" t="s">
        <v>136</v>
      </c>
      <c r="J1468" t="s">
        <v>137</v>
      </c>
      <c r="K1468" t="s">
        <v>138</v>
      </c>
      <c r="L1468" t="s">
        <v>4533</v>
      </c>
      <c r="M1468" t="s">
        <v>4534</v>
      </c>
      <c r="N1468">
        <v>6.6491666660000002</v>
      </c>
      <c r="O1468">
        <v>0</v>
      </c>
      <c r="P1468">
        <v>7</v>
      </c>
      <c r="Q1468">
        <v>0</v>
      </c>
      <c r="R1468">
        <v>0</v>
      </c>
      <c r="S1468">
        <v>0</v>
      </c>
      <c r="T1468">
        <v>7</v>
      </c>
      <c r="U1468">
        <v>0</v>
      </c>
      <c r="V1468">
        <v>0</v>
      </c>
      <c r="W1468">
        <v>0</v>
      </c>
      <c r="X1468">
        <v>14.947764193043584</v>
      </c>
      <c r="Y1468">
        <v>0</v>
      </c>
      <c r="Z1468">
        <v>0</v>
      </c>
      <c r="AA1468">
        <v>0</v>
      </c>
      <c r="AB1468">
        <v>25.526185604813538</v>
      </c>
      <c r="AC1468">
        <v>0</v>
      </c>
      <c r="AD1468">
        <v>0</v>
      </c>
      <c r="AE1468">
        <v>40.473949797857124</v>
      </c>
    </row>
    <row r="1469" spans="1:31" x14ac:dyDescent="0.25">
      <c r="A1469">
        <v>2219981</v>
      </c>
      <c r="B1469">
        <v>1</v>
      </c>
      <c r="C1469" t="s">
        <v>80</v>
      </c>
      <c r="D1469" t="s">
        <v>85</v>
      </c>
      <c r="E1469" t="s">
        <v>225</v>
      </c>
      <c r="F1469" t="s">
        <v>2179</v>
      </c>
      <c r="G1469" t="s">
        <v>345</v>
      </c>
      <c r="H1469" t="s">
        <v>135</v>
      </c>
      <c r="I1469" t="s">
        <v>136</v>
      </c>
      <c r="J1469" t="s">
        <v>137</v>
      </c>
      <c r="K1469" t="s">
        <v>138</v>
      </c>
      <c r="L1469" t="s">
        <v>4535</v>
      </c>
      <c r="M1469" t="s">
        <v>4536</v>
      </c>
      <c r="N1469">
        <v>4.8019444440000001</v>
      </c>
      <c r="O1469">
        <v>0</v>
      </c>
      <c r="P1469">
        <v>61</v>
      </c>
      <c r="Q1469">
        <v>0</v>
      </c>
      <c r="R1469">
        <v>0</v>
      </c>
      <c r="S1469">
        <v>0</v>
      </c>
      <c r="T1469">
        <v>25</v>
      </c>
      <c r="U1469">
        <v>0</v>
      </c>
      <c r="V1469">
        <v>0</v>
      </c>
      <c r="W1469">
        <v>0</v>
      </c>
      <c r="X1469">
        <v>100.71782024970572</v>
      </c>
      <c r="Y1469">
        <v>0</v>
      </c>
      <c r="Z1469">
        <v>0</v>
      </c>
      <c r="AA1469">
        <v>0</v>
      </c>
      <c r="AB1469">
        <v>300.53545797033991</v>
      </c>
      <c r="AC1469">
        <v>0</v>
      </c>
      <c r="AD1469">
        <v>0</v>
      </c>
      <c r="AE1469">
        <v>401.25327822004562</v>
      </c>
    </row>
    <row r="1470" spans="1:31" x14ac:dyDescent="0.25">
      <c r="A1470">
        <v>2225440</v>
      </c>
      <c r="B1470">
        <v>1</v>
      </c>
      <c r="C1470" t="s">
        <v>80</v>
      </c>
      <c r="D1470" t="s">
        <v>103</v>
      </c>
      <c r="E1470" t="s">
        <v>198</v>
      </c>
      <c r="F1470" t="s">
        <v>4537</v>
      </c>
      <c r="G1470" t="s">
        <v>143</v>
      </c>
      <c r="H1470" t="s">
        <v>144</v>
      </c>
      <c r="I1470" t="s">
        <v>136</v>
      </c>
      <c r="J1470" t="s">
        <v>137</v>
      </c>
      <c r="K1470" t="s">
        <v>138</v>
      </c>
      <c r="L1470" t="s">
        <v>4538</v>
      </c>
      <c r="M1470" t="s">
        <v>4539</v>
      </c>
      <c r="N1470">
        <v>0.69361111099999995</v>
      </c>
      <c r="O1470">
        <v>0</v>
      </c>
      <c r="P1470">
        <v>0</v>
      </c>
      <c r="Q1470">
        <v>0</v>
      </c>
      <c r="R1470">
        <v>0</v>
      </c>
      <c r="S1470">
        <v>13</v>
      </c>
      <c r="T1470">
        <v>0</v>
      </c>
      <c r="U1470">
        <v>18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48.080777524328177</v>
      </c>
      <c r="AB1470">
        <v>0</v>
      </c>
      <c r="AC1470">
        <v>797.60218256205758</v>
      </c>
      <c r="AD1470">
        <v>0</v>
      </c>
      <c r="AE1470">
        <v>845.68296008638572</v>
      </c>
    </row>
    <row r="1471" spans="1:31" x14ac:dyDescent="0.25">
      <c r="A1471">
        <v>2216927</v>
      </c>
      <c r="B1471">
        <v>1</v>
      </c>
      <c r="C1471" t="s">
        <v>80</v>
      </c>
      <c r="D1471" t="s">
        <v>103</v>
      </c>
      <c r="E1471" t="s">
        <v>156</v>
      </c>
      <c r="F1471" t="s">
        <v>4540</v>
      </c>
      <c r="G1471" t="s">
        <v>280</v>
      </c>
      <c r="H1471" t="s">
        <v>135</v>
      </c>
      <c r="I1471" t="s">
        <v>136</v>
      </c>
      <c r="J1471" t="s">
        <v>3</v>
      </c>
      <c r="K1471" t="s">
        <v>138</v>
      </c>
      <c r="L1471" t="s">
        <v>4541</v>
      </c>
      <c r="M1471" t="s">
        <v>4542</v>
      </c>
      <c r="N1471">
        <v>3.8961111110000002</v>
      </c>
      <c r="O1471">
        <v>0</v>
      </c>
      <c r="P1471">
        <v>4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5.0933363764315951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5.0933363764315951</v>
      </c>
    </row>
    <row r="1472" spans="1:31" x14ac:dyDescent="0.25">
      <c r="A1472">
        <v>2220004</v>
      </c>
      <c r="B1472">
        <v>1</v>
      </c>
      <c r="C1472" t="s">
        <v>80</v>
      </c>
      <c r="D1472" t="s">
        <v>103</v>
      </c>
      <c r="E1472" t="s">
        <v>151</v>
      </c>
      <c r="F1472" t="s">
        <v>4543</v>
      </c>
      <c r="G1472" t="s">
        <v>1096</v>
      </c>
      <c r="H1472" t="s">
        <v>135</v>
      </c>
      <c r="I1472" t="s">
        <v>136</v>
      </c>
      <c r="J1472" t="s">
        <v>137</v>
      </c>
      <c r="K1472" t="s">
        <v>138</v>
      </c>
      <c r="L1472" t="s">
        <v>4544</v>
      </c>
      <c r="M1472" t="s">
        <v>4545</v>
      </c>
      <c r="N1472">
        <v>3.4191666660000002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18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44.759197392000473</v>
      </c>
      <c r="AC1472">
        <v>0</v>
      </c>
      <c r="AD1472">
        <v>0</v>
      </c>
      <c r="AE1472">
        <v>44.759197392000473</v>
      </c>
    </row>
    <row r="1473" spans="1:31" x14ac:dyDescent="0.25">
      <c r="A1473">
        <v>2220857</v>
      </c>
      <c r="B1473">
        <v>1</v>
      </c>
      <c r="C1473" t="s">
        <v>80</v>
      </c>
      <c r="D1473" t="s">
        <v>93</v>
      </c>
      <c r="E1473" t="s">
        <v>147</v>
      </c>
      <c r="F1473" t="s">
        <v>4546</v>
      </c>
      <c r="G1473" t="s">
        <v>143</v>
      </c>
      <c r="H1473" t="s">
        <v>144</v>
      </c>
      <c r="I1473" t="s">
        <v>136</v>
      </c>
      <c r="J1473" t="s">
        <v>137</v>
      </c>
      <c r="K1473" t="s">
        <v>138</v>
      </c>
      <c r="L1473" t="s">
        <v>4547</v>
      </c>
      <c r="M1473" t="s">
        <v>4548</v>
      </c>
      <c r="N1473">
        <v>0.37694444399999999</v>
      </c>
      <c r="O1473">
        <v>0</v>
      </c>
      <c r="P1473">
        <v>190</v>
      </c>
      <c r="Q1473">
        <v>2</v>
      </c>
      <c r="R1473">
        <v>45</v>
      </c>
      <c r="S1473">
        <v>3</v>
      </c>
      <c r="T1473">
        <v>40</v>
      </c>
      <c r="U1473">
        <v>0</v>
      </c>
      <c r="V1473">
        <v>0</v>
      </c>
      <c r="W1473">
        <v>0</v>
      </c>
      <c r="X1473">
        <v>7.270587721085815</v>
      </c>
      <c r="Y1473">
        <v>4.6196647278333336E-2</v>
      </c>
      <c r="Z1473">
        <v>2.4459678943173686</v>
      </c>
      <c r="AA1473">
        <v>1.1582211268821749</v>
      </c>
      <c r="AB1473">
        <v>3.793030460392016</v>
      </c>
      <c r="AC1473">
        <v>0</v>
      </c>
      <c r="AD1473">
        <v>0</v>
      </c>
      <c r="AE1473">
        <v>14.714003849955708</v>
      </c>
    </row>
    <row r="1474" spans="1:31" x14ac:dyDescent="0.25">
      <c r="A1474">
        <v>2221355</v>
      </c>
      <c r="B1474">
        <v>1</v>
      </c>
      <c r="C1474" t="s">
        <v>80</v>
      </c>
      <c r="D1474" t="s">
        <v>96</v>
      </c>
      <c r="E1474" t="s">
        <v>151</v>
      </c>
      <c r="F1474" t="s">
        <v>4549</v>
      </c>
      <c r="G1474" t="s">
        <v>233</v>
      </c>
      <c r="H1474" t="s">
        <v>135</v>
      </c>
      <c r="I1474" t="s">
        <v>136</v>
      </c>
      <c r="J1474" t="s">
        <v>137</v>
      </c>
      <c r="K1474" t="s">
        <v>234</v>
      </c>
      <c r="L1474" t="s">
        <v>4550</v>
      </c>
      <c r="M1474" t="s">
        <v>4551</v>
      </c>
      <c r="N1474">
        <v>0.67583333300000004</v>
      </c>
      <c r="O1474">
        <v>0</v>
      </c>
      <c r="P1474">
        <v>10</v>
      </c>
      <c r="Q1474">
        <v>0</v>
      </c>
      <c r="R1474">
        <v>0</v>
      </c>
      <c r="S1474">
        <v>0</v>
      </c>
      <c r="T1474">
        <v>8</v>
      </c>
      <c r="U1474">
        <v>0</v>
      </c>
      <c r="V1474">
        <v>0</v>
      </c>
      <c r="W1474">
        <v>0</v>
      </c>
      <c r="X1474">
        <v>4.1051795894912555</v>
      </c>
      <c r="Y1474">
        <v>0</v>
      </c>
      <c r="Z1474">
        <v>0</v>
      </c>
      <c r="AA1474">
        <v>0</v>
      </c>
      <c r="AB1474">
        <v>5.6902625617121396</v>
      </c>
      <c r="AC1474">
        <v>0</v>
      </c>
      <c r="AD1474">
        <v>0</v>
      </c>
      <c r="AE1474">
        <v>9.795442151203396</v>
      </c>
    </row>
    <row r="1475" spans="1:31" x14ac:dyDescent="0.25">
      <c r="A1475">
        <v>2218232</v>
      </c>
      <c r="B1475">
        <v>1</v>
      </c>
      <c r="C1475" t="s">
        <v>81</v>
      </c>
      <c r="D1475" t="s">
        <v>115</v>
      </c>
      <c r="E1475" t="s">
        <v>141</v>
      </c>
      <c r="F1475" t="s">
        <v>4552</v>
      </c>
      <c r="G1475" t="s">
        <v>349</v>
      </c>
      <c r="H1475" t="s">
        <v>144</v>
      </c>
      <c r="I1475" t="s">
        <v>136</v>
      </c>
      <c r="J1475" t="s">
        <v>137</v>
      </c>
      <c r="K1475" t="s">
        <v>138</v>
      </c>
      <c r="L1475" t="s">
        <v>4553</v>
      </c>
      <c r="M1475" t="s">
        <v>4554</v>
      </c>
      <c r="N1475">
        <v>8.0569444440000009</v>
      </c>
      <c r="O1475">
        <v>0</v>
      </c>
      <c r="P1475">
        <v>252</v>
      </c>
      <c r="Q1475">
        <v>0</v>
      </c>
      <c r="R1475">
        <v>0</v>
      </c>
      <c r="S1475">
        <v>0</v>
      </c>
      <c r="T1475">
        <v>11</v>
      </c>
      <c r="U1475">
        <v>0</v>
      </c>
      <c r="V1475">
        <v>0</v>
      </c>
      <c r="W1475">
        <v>0</v>
      </c>
      <c r="X1475">
        <v>170.331044974158</v>
      </c>
      <c r="Y1475">
        <v>0</v>
      </c>
      <c r="Z1475">
        <v>0</v>
      </c>
      <c r="AA1475">
        <v>0</v>
      </c>
      <c r="AB1475">
        <v>43.690104941356459</v>
      </c>
      <c r="AC1475">
        <v>0</v>
      </c>
      <c r="AD1475">
        <v>0</v>
      </c>
      <c r="AE1475">
        <v>214.02114991551446</v>
      </c>
    </row>
    <row r="1476" spans="1:31" x14ac:dyDescent="0.25">
      <c r="A1476">
        <v>2228019</v>
      </c>
      <c r="B1476">
        <v>1</v>
      </c>
      <c r="C1476" t="s">
        <v>80</v>
      </c>
      <c r="D1476" t="s">
        <v>105</v>
      </c>
      <c r="E1476" t="s">
        <v>151</v>
      </c>
      <c r="F1476" t="s">
        <v>4555</v>
      </c>
      <c r="G1476" t="s">
        <v>213</v>
      </c>
      <c r="H1476" t="s">
        <v>135</v>
      </c>
      <c r="I1476" t="s">
        <v>136</v>
      </c>
      <c r="J1476" t="s">
        <v>137</v>
      </c>
      <c r="K1476" t="s">
        <v>138</v>
      </c>
      <c r="L1476" t="s">
        <v>4556</v>
      </c>
      <c r="M1476" t="s">
        <v>4557</v>
      </c>
      <c r="N1476">
        <v>0.42916666599999997</v>
      </c>
      <c r="O1476">
        <v>0</v>
      </c>
      <c r="P1476">
        <v>114</v>
      </c>
      <c r="Q1476">
        <v>0</v>
      </c>
      <c r="R1476">
        <v>0</v>
      </c>
      <c r="S1476">
        <v>0</v>
      </c>
      <c r="T1476">
        <v>2</v>
      </c>
      <c r="U1476">
        <v>0</v>
      </c>
      <c r="V1476">
        <v>0</v>
      </c>
      <c r="W1476">
        <v>0</v>
      </c>
      <c r="X1476">
        <v>14.568734999405066</v>
      </c>
      <c r="Y1476">
        <v>0</v>
      </c>
      <c r="Z1476">
        <v>0</v>
      </c>
      <c r="AA1476">
        <v>0</v>
      </c>
      <c r="AB1476">
        <v>6.8641798084875E-2</v>
      </c>
      <c r="AC1476">
        <v>0</v>
      </c>
      <c r="AD1476">
        <v>0</v>
      </c>
      <c r="AE1476">
        <v>14.63737679748994</v>
      </c>
    </row>
    <row r="1477" spans="1:31" x14ac:dyDescent="0.25">
      <c r="A1477">
        <v>2221378</v>
      </c>
      <c r="B1477">
        <v>1</v>
      </c>
      <c r="C1477" t="s">
        <v>80</v>
      </c>
      <c r="D1477" t="s">
        <v>107</v>
      </c>
      <c r="E1477" t="s">
        <v>156</v>
      </c>
      <c r="F1477" t="s">
        <v>4558</v>
      </c>
      <c r="G1477" t="s">
        <v>280</v>
      </c>
      <c r="H1477" t="s">
        <v>135</v>
      </c>
      <c r="I1477" t="s">
        <v>136</v>
      </c>
      <c r="J1477" t="s">
        <v>3</v>
      </c>
      <c r="K1477" t="s">
        <v>138</v>
      </c>
      <c r="L1477" t="s">
        <v>4559</v>
      </c>
      <c r="M1477" t="s">
        <v>4560</v>
      </c>
      <c r="N1477">
        <v>2.6841666659999999</v>
      </c>
      <c r="O1477">
        <v>0</v>
      </c>
      <c r="P1477">
        <v>4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0.56463458819276002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0.56463458819276002</v>
      </c>
    </row>
    <row r="1478" spans="1:31" x14ac:dyDescent="0.25">
      <c r="A1478">
        <v>2221547</v>
      </c>
      <c r="B1478">
        <v>1</v>
      </c>
      <c r="C1478" t="s">
        <v>80</v>
      </c>
      <c r="D1478" t="s">
        <v>83</v>
      </c>
      <c r="E1478" t="s">
        <v>156</v>
      </c>
      <c r="F1478" t="s">
        <v>4561</v>
      </c>
      <c r="G1478" t="s">
        <v>165</v>
      </c>
      <c r="H1478" t="s">
        <v>135</v>
      </c>
      <c r="I1478" t="s">
        <v>136</v>
      </c>
      <c r="J1478" t="s">
        <v>137</v>
      </c>
      <c r="K1478" t="s">
        <v>138</v>
      </c>
      <c r="L1478" t="s">
        <v>4562</v>
      </c>
      <c r="M1478" t="s">
        <v>4563</v>
      </c>
      <c r="N1478">
        <v>1.448611111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</row>
    <row r="1479" spans="1:31" x14ac:dyDescent="0.25">
      <c r="A1479">
        <v>2228288</v>
      </c>
      <c r="B1479">
        <v>1</v>
      </c>
      <c r="C1479" t="s">
        <v>81</v>
      </c>
      <c r="D1479" t="s">
        <v>113</v>
      </c>
      <c r="E1479" t="s">
        <v>151</v>
      </c>
      <c r="F1479" t="s">
        <v>4564</v>
      </c>
      <c r="G1479" t="s">
        <v>134</v>
      </c>
      <c r="H1479" t="s">
        <v>135</v>
      </c>
      <c r="I1479" t="s">
        <v>136</v>
      </c>
      <c r="J1479" t="s">
        <v>137</v>
      </c>
      <c r="K1479" t="s">
        <v>138</v>
      </c>
      <c r="L1479" t="s">
        <v>4565</v>
      </c>
      <c r="M1479" t="s">
        <v>4566</v>
      </c>
      <c r="N1479">
        <v>3.1863888880000002</v>
      </c>
      <c r="O1479">
        <v>0</v>
      </c>
      <c r="P1479">
        <v>1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0.22754615055808278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0.22754615055808278</v>
      </c>
    </row>
    <row r="1480" spans="1:31" x14ac:dyDescent="0.25">
      <c r="A1480">
        <v>2218132</v>
      </c>
      <c r="B1480">
        <v>1</v>
      </c>
      <c r="C1480" t="s">
        <v>80</v>
      </c>
      <c r="D1480" t="s">
        <v>95</v>
      </c>
      <c r="E1480" t="s">
        <v>198</v>
      </c>
      <c r="F1480" t="s">
        <v>4567</v>
      </c>
      <c r="G1480" t="s">
        <v>143</v>
      </c>
      <c r="H1480" t="s">
        <v>144</v>
      </c>
      <c r="I1480" t="s">
        <v>136</v>
      </c>
      <c r="J1480" t="s">
        <v>137</v>
      </c>
      <c r="K1480" t="s">
        <v>138</v>
      </c>
      <c r="L1480" t="s">
        <v>4568</v>
      </c>
      <c r="M1480" t="s">
        <v>4569</v>
      </c>
      <c r="N1480">
        <v>0.31666666599999999</v>
      </c>
      <c r="O1480">
        <v>0</v>
      </c>
      <c r="P1480">
        <v>0</v>
      </c>
      <c r="Q1480">
        <v>0</v>
      </c>
      <c r="R1480">
        <v>0</v>
      </c>
      <c r="S1480">
        <v>17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55.290866856556697</v>
      </c>
      <c r="AB1480">
        <v>0</v>
      </c>
      <c r="AC1480">
        <v>0</v>
      </c>
      <c r="AD1480">
        <v>0</v>
      </c>
      <c r="AE1480">
        <v>55.290866856556697</v>
      </c>
    </row>
    <row r="1481" spans="1:31" x14ac:dyDescent="0.25">
      <c r="A1481">
        <v>2221647</v>
      </c>
      <c r="B1481">
        <v>1</v>
      </c>
      <c r="C1481" t="s">
        <v>81</v>
      </c>
      <c r="D1481" t="s">
        <v>113</v>
      </c>
      <c r="E1481" t="s">
        <v>147</v>
      </c>
      <c r="F1481" t="s">
        <v>2615</v>
      </c>
      <c r="G1481" t="s">
        <v>143</v>
      </c>
      <c r="H1481" t="s">
        <v>144</v>
      </c>
      <c r="I1481" t="s">
        <v>136</v>
      </c>
      <c r="J1481" t="s">
        <v>137</v>
      </c>
      <c r="K1481" t="s">
        <v>138</v>
      </c>
      <c r="L1481" t="s">
        <v>4570</v>
      </c>
      <c r="M1481" t="s">
        <v>4571</v>
      </c>
      <c r="N1481">
        <v>0.19</v>
      </c>
      <c r="O1481">
        <v>2</v>
      </c>
      <c r="P1481">
        <v>2708</v>
      </c>
      <c r="Q1481">
        <v>45</v>
      </c>
      <c r="R1481">
        <v>812</v>
      </c>
      <c r="S1481">
        <v>21</v>
      </c>
      <c r="T1481">
        <v>190</v>
      </c>
      <c r="U1481">
        <v>1</v>
      </c>
      <c r="V1481">
        <v>2</v>
      </c>
      <c r="W1481">
        <v>0.18679768326296003</v>
      </c>
      <c r="X1481">
        <v>95.801113041762846</v>
      </c>
      <c r="Y1481">
        <v>17.324517796743599</v>
      </c>
      <c r="Z1481">
        <v>50.549058580385676</v>
      </c>
      <c r="AA1481">
        <v>84.77364871217128</v>
      </c>
      <c r="AB1481">
        <v>23.398834864162396</v>
      </c>
      <c r="AC1481">
        <v>19.007796256852</v>
      </c>
      <c r="AD1481">
        <v>0</v>
      </c>
      <c r="AE1481">
        <v>291.04176693534072</v>
      </c>
    </row>
    <row r="1482" spans="1:31" x14ac:dyDescent="0.25">
      <c r="A1482">
        <v>2222729</v>
      </c>
      <c r="B1482">
        <v>1</v>
      </c>
      <c r="C1482" t="s">
        <v>80</v>
      </c>
      <c r="D1482" t="s">
        <v>84</v>
      </c>
      <c r="E1482" t="s">
        <v>151</v>
      </c>
      <c r="F1482" t="s">
        <v>4572</v>
      </c>
      <c r="G1482" t="s">
        <v>802</v>
      </c>
      <c r="H1482" t="s">
        <v>135</v>
      </c>
      <c r="I1482" t="s">
        <v>136</v>
      </c>
      <c r="J1482" t="s">
        <v>137</v>
      </c>
      <c r="K1482" t="s">
        <v>138</v>
      </c>
      <c r="L1482" t="s">
        <v>4573</v>
      </c>
      <c r="M1482" t="s">
        <v>4574</v>
      </c>
      <c r="N1482">
        <v>1.605277777</v>
      </c>
      <c r="O1482">
        <v>0</v>
      </c>
      <c r="P1482">
        <v>166</v>
      </c>
      <c r="Q1482">
        <v>0</v>
      </c>
      <c r="R1482">
        <v>0</v>
      </c>
      <c r="S1482">
        <v>0</v>
      </c>
      <c r="T1482">
        <v>24</v>
      </c>
      <c r="U1482">
        <v>0</v>
      </c>
      <c r="V1482">
        <v>0</v>
      </c>
      <c r="W1482">
        <v>0</v>
      </c>
      <c r="X1482">
        <v>71.390131806594923</v>
      </c>
      <c r="Y1482">
        <v>0</v>
      </c>
      <c r="Z1482">
        <v>0</v>
      </c>
      <c r="AA1482">
        <v>0</v>
      </c>
      <c r="AB1482">
        <v>18.660605360860799</v>
      </c>
      <c r="AC1482">
        <v>0</v>
      </c>
      <c r="AD1482">
        <v>0</v>
      </c>
      <c r="AE1482">
        <v>90.050737167455722</v>
      </c>
    </row>
    <row r="1483" spans="1:31" x14ac:dyDescent="0.25">
      <c r="A1483">
        <v>2228325</v>
      </c>
      <c r="B1483">
        <v>1</v>
      </c>
      <c r="C1483" t="s">
        <v>80</v>
      </c>
      <c r="D1483" t="s">
        <v>90</v>
      </c>
      <c r="E1483" t="s">
        <v>156</v>
      </c>
      <c r="F1483" t="s">
        <v>4575</v>
      </c>
      <c r="G1483" t="s">
        <v>172</v>
      </c>
      <c r="H1483" t="s">
        <v>135</v>
      </c>
      <c r="I1483" t="s">
        <v>136</v>
      </c>
      <c r="J1483" t="s">
        <v>137</v>
      </c>
      <c r="K1483" t="s">
        <v>138</v>
      </c>
      <c r="L1483" t="s">
        <v>4576</v>
      </c>
      <c r="M1483" t="s">
        <v>4577</v>
      </c>
      <c r="N1483">
        <v>4.8997222220000003</v>
      </c>
      <c r="O1483">
        <v>0</v>
      </c>
      <c r="P1483">
        <v>8</v>
      </c>
      <c r="Q1483">
        <v>0</v>
      </c>
      <c r="R1483">
        <v>0</v>
      </c>
      <c r="S1483">
        <v>0</v>
      </c>
      <c r="T1483">
        <v>1</v>
      </c>
      <c r="U1483">
        <v>0</v>
      </c>
      <c r="V1483">
        <v>0</v>
      </c>
      <c r="W1483">
        <v>0</v>
      </c>
      <c r="X1483">
        <v>12.125321072062455</v>
      </c>
      <c r="Y1483">
        <v>0</v>
      </c>
      <c r="Z1483">
        <v>0</v>
      </c>
      <c r="AA1483">
        <v>0</v>
      </c>
      <c r="AB1483">
        <v>1.4209928486004875</v>
      </c>
      <c r="AC1483">
        <v>0</v>
      </c>
      <c r="AD1483">
        <v>0</v>
      </c>
      <c r="AE1483">
        <v>13.546313920662943</v>
      </c>
    </row>
    <row r="1484" spans="1:31" x14ac:dyDescent="0.25">
      <c r="A1484">
        <v>2213326</v>
      </c>
      <c r="B1484">
        <v>1</v>
      </c>
      <c r="C1484" t="s">
        <v>81</v>
      </c>
      <c r="D1484" t="s">
        <v>112</v>
      </c>
      <c r="E1484" t="s">
        <v>151</v>
      </c>
      <c r="F1484" t="s">
        <v>4578</v>
      </c>
      <c r="G1484" t="s">
        <v>213</v>
      </c>
      <c r="H1484" t="s">
        <v>135</v>
      </c>
      <c r="I1484" t="s">
        <v>136</v>
      </c>
      <c r="J1484" t="s">
        <v>137</v>
      </c>
      <c r="K1484" t="s">
        <v>138</v>
      </c>
      <c r="L1484" t="s">
        <v>4579</v>
      </c>
      <c r="M1484" t="s">
        <v>4580</v>
      </c>
      <c r="N1484">
        <v>3.940833333</v>
      </c>
      <c r="O1484">
        <v>0</v>
      </c>
      <c r="P1484">
        <v>111</v>
      </c>
      <c r="Q1484">
        <v>0</v>
      </c>
      <c r="R1484">
        <v>4</v>
      </c>
      <c r="S1484">
        <v>0</v>
      </c>
      <c r="T1484">
        <v>3</v>
      </c>
      <c r="U1484">
        <v>0</v>
      </c>
      <c r="V1484">
        <v>0</v>
      </c>
      <c r="W1484">
        <v>0</v>
      </c>
      <c r="X1484">
        <v>97.570935615228834</v>
      </c>
      <c r="Y1484">
        <v>0</v>
      </c>
      <c r="Z1484">
        <v>1.4217531014647225E-2</v>
      </c>
      <c r="AA1484">
        <v>0</v>
      </c>
      <c r="AB1484">
        <v>4.7279600324954831</v>
      </c>
      <c r="AC1484">
        <v>0</v>
      </c>
      <c r="AD1484">
        <v>0</v>
      </c>
      <c r="AE1484">
        <v>102.31311317873897</v>
      </c>
    </row>
    <row r="1485" spans="1:31" x14ac:dyDescent="0.25">
      <c r="A1485">
        <v>2224103</v>
      </c>
      <c r="B1485">
        <v>1</v>
      </c>
      <c r="C1485" t="s">
        <v>80</v>
      </c>
      <c r="D1485" t="s">
        <v>94</v>
      </c>
      <c r="E1485" t="s">
        <v>147</v>
      </c>
      <c r="F1485" t="s">
        <v>4581</v>
      </c>
      <c r="G1485" t="s">
        <v>143</v>
      </c>
      <c r="H1485" t="s">
        <v>144</v>
      </c>
      <c r="I1485" t="s">
        <v>136</v>
      </c>
      <c r="J1485" t="s">
        <v>137</v>
      </c>
      <c r="K1485" t="s">
        <v>138</v>
      </c>
      <c r="L1485" t="s">
        <v>4582</v>
      </c>
      <c r="M1485" t="s">
        <v>4583</v>
      </c>
      <c r="N1485">
        <v>0.44750000000000001</v>
      </c>
      <c r="O1485">
        <v>0</v>
      </c>
      <c r="P1485">
        <v>1243</v>
      </c>
      <c r="Q1485">
        <v>10</v>
      </c>
      <c r="R1485">
        <v>57</v>
      </c>
      <c r="S1485">
        <v>14</v>
      </c>
      <c r="T1485">
        <v>140</v>
      </c>
      <c r="U1485">
        <v>8</v>
      </c>
      <c r="V1485">
        <v>0</v>
      </c>
      <c r="W1485">
        <v>0</v>
      </c>
      <c r="X1485">
        <v>120.63604162263368</v>
      </c>
      <c r="Y1485">
        <v>15.246158396841222</v>
      </c>
      <c r="Z1485">
        <v>14.723202906466906</v>
      </c>
      <c r="AA1485">
        <v>66.252176888900479</v>
      </c>
      <c r="AB1485">
        <v>21.919668746283897</v>
      </c>
      <c r="AC1485">
        <v>477.03405598422768</v>
      </c>
      <c r="AD1485">
        <v>0</v>
      </c>
      <c r="AE1485">
        <v>715.81130454535378</v>
      </c>
    </row>
    <row r="1486" spans="1:31" x14ac:dyDescent="0.25">
      <c r="A1486">
        <v>2226937</v>
      </c>
      <c r="B1486">
        <v>1</v>
      </c>
      <c r="C1486" t="s">
        <v>80</v>
      </c>
      <c r="D1486" t="s">
        <v>104</v>
      </c>
      <c r="E1486" t="s">
        <v>132</v>
      </c>
      <c r="F1486" t="s">
        <v>4584</v>
      </c>
      <c r="G1486" t="s">
        <v>176</v>
      </c>
      <c r="H1486" t="s">
        <v>135</v>
      </c>
      <c r="I1486" t="s">
        <v>136</v>
      </c>
      <c r="J1486" t="s">
        <v>137</v>
      </c>
      <c r="K1486" t="s">
        <v>138</v>
      </c>
      <c r="L1486" t="s">
        <v>4585</v>
      </c>
      <c r="M1486" t="s">
        <v>4586</v>
      </c>
      <c r="N1486">
        <v>0.55027777700000002</v>
      </c>
      <c r="O1486">
        <v>0</v>
      </c>
      <c r="P1486">
        <v>4</v>
      </c>
      <c r="Q1486">
        <v>0</v>
      </c>
      <c r="R1486">
        <v>12</v>
      </c>
      <c r="S1486">
        <v>0</v>
      </c>
      <c r="T1486">
        <v>19</v>
      </c>
      <c r="U1486">
        <v>0</v>
      </c>
      <c r="V1486">
        <v>0</v>
      </c>
      <c r="W1486">
        <v>0</v>
      </c>
      <c r="X1486">
        <v>2.8997362584036308</v>
      </c>
      <c r="Y1486">
        <v>0</v>
      </c>
      <c r="Z1486">
        <v>1.7258168961070295</v>
      </c>
      <c r="AA1486">
        <v>0</v>
      </c>
      <c r="AB1486">
        <v>25.214124811888837</v>
      </c>
      <c r="AC1486">
        <v>0</v>
      </c>
      <c r="AD1486">
        <v>0</v>
      </c>
      <c r="AE1486">
        <v>29.839677966399499</v>
      </c>
    </row>
    <row r="1487" spans="1:31" x14ac:dyDescent="0.25">
      <c r="A1487">
        <v>2227435</v>
      </c>
      <c r="B1487">
        <v>1</v>
      </c>
      <c r="C1487" t="s">
        <v>80</v>
      </c>
      <c r="D1487" t="s">
        <v>83</v>
      </c>
      <c r="E1487" t="s">
        <v>151</v>
      </c>
      <c r="F1487" t="s">
        <v>4587</v>
      </c>
      <c r="G1487" t="s">
        <v>213</v>
      </c>
      <c r="H1487" t="s">
        <v>135</v>
      </c>
      <c r="I1487" t="s">
        <v>136</v>
      </c>
      <c r="J1487" t="s">
        <v>137</v>
      </c>
      <c r="K1487" t="s">
        <v>138</v>
      </c>
      <c r="L1487" t="s">
        <v>4588</v>
      </c>
      <c r="M1487" t="s">
        <v>4589</v>
      </c>
      <c r="N1487">
        <v>0.90500000000000003</v>
      </c>
      <c r="O1487">
        <v>0</v>
      </c>
      <c r="P1487">
        <v>110</v>
      </c>
      <c r="Q1487">
        <v>0</v>
      </c>
      <c r="R1487">
        <v>0</v>
      </c>
      <c r="S1487">
        <v>0</v>
      </c>
      <c r="T1487">
        <v>11</v>
      </c>
      <c r="U1487">
        <v>0</v>
      </c>
      <c r="V1487">
        <v>0</v>
      </c>
      <c r="W1487">
        <v>0</v>
      </c>
      <c r="X1487">
        <v>36.731700189083</v>
      </c>
      <c r="Y1487">
        <v>0</v>
      </c>
      <c r="Z1487">
        <v>0</v>
      </c>
      <c r="AA1487">
        <v>0</v>
      </c>
      <c r="AB1487">
        <v>3.5757414637682396</v>
      </c>
      <c r="AC1487">
        <v>0</v>
      </c>
      <c r="AD1487">
        <v>0</v>
      </c>
      <c r="AE1487">
        <v>40.307441652851239</v>
      </c>
    </row>
    <row r="1488" spans="1:31" x14ac:dyDescent="0.25">
      <c r="A1488">
        <v>2216466</v>
      </c>
      <c r="B1488">
        <v>1</v>
      </c>
      <c r="C1488" t="s">
        <v>81</v>
      </c>
      <c r="D1488" t="s">
        <v>112</v>
      </c>
      <c r="E1488" t="s">
        <v>147</v>
      </c>
      <c r="F1488" t="s">
        <v>4590</v>
      </c>
      <c r="G1488" t="s">
        <v>143</v>
      </c>
      <c r="H1488" t="s">
        <v>144</v>
      </c>
      <c r="I1488" t="s">
        <v>136</v>
      </c>
      <c r="J1488" t="s">
        <v>137</v>
      </c>
      <c r="K1488" t="s">
        <v>138</v>
      </c>
      <c r="L1488" t="s">
        <v>4591</v>
      </c>
      <c r="M1488" t="s">
        <v>4592</v>
      </c>
      <c r="N1488">
        <v>0.80333333299999998</v>
      </c>
      <c r="O1488">
        <v>0</v>
      </c>
      <c r="P1488">
        <v>224</v>
      </c>
      <c r="Q1488">
        <v>47</v>
      </c>
      <c r="R1488">
        <v>14</v>
      </c>
      <c r="S1488">
        <v>6</v>
      </c>
      <c r="T1488">
        <v>14</v>
      </c>
      <c r="U1488">
        <v>0</v>
      </c>
      <c r="V1488">
        <v>0</v>
      </c>
      <c r="W1488">
        <v>0</v>
      </c>
      <c r="X1488">
        <v>20.934829284368604</v>
      </c>
      <c r="Y1488">
        <v>22.153311895983936</v>
      </c>
      <c r="Z1488">
        <v>2.6973157649348405</v>
      </c>
      <c r="AA1488">
        <v>33.839447831242666</v>
      </c>
      <c r="AB1488">
        <v>5.3832617991285012</v>
      </c>
      <c r="AC1488">
        <v>0</v>
      </c>
      <c r="AD1488">
        <v>0</v>
      </c>
      <c r="AE1488">
        <v>85.008166575658549</v>
      </c>
    </row>
    <row r="1489" spans="1:31" x14ac:dyDescent="0.25">
      <c r="A1489">
        <v>2224295</v>
      </c>
      <c r="B1489">
        <v>1</v>
      </c>
      <c r="C1489" t="s">
        <v>80</v>
      </c>
      <c r="D1489" t="s">
        <v>90</v>
      </c>
      <c r="E1489" t="s">
        <v>156</v>
      </c>
      <c r="F1489" t="s">
        <v>4593</v>
      </c>
      <c r="G1489" t="s">
        <v>161</v>
      </c>
      <c r="H1489" t="s">
        <v>135</v>
      </c>
      <c r="I1489" t="s">
        <v>136</v>
      </c>
      <c r="J1489" t="s">
        <v>137</v>
      </c>
      <c r="K1489" t="s">
        <v>138</v>
      </c>
      <c r="L1489" t="s">
        <v>4594</v>
      </c>
      <c r="M1489" t="s">
        <v>4595</v>
      </c>
      <c r="N1489">
        <v>1.3333333329999999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2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0.55552135705600003</v>
      </c>
      <c r="AC1489">
        <v>0</v>
      </c>
      <c r="AD1489">
        <v>0</v>
      </c>
      <c r="AE1489">
        <v>0.55552135705600003</v>
      </c>
    </row>
    <row r="1490" spans="1:31" x14ac:dyDescent="0.25">
      <c r="A1490">
        <v>2214216</v>
      </c>
      <c r="B1490">
        <v>1</v>
      </c>
      <c r="C1490" t="s">
        <v>80</v>
      </c>
      <c r="D1490" t="s">
        <v>107</v>
      </c>
      <c r="E1490" t="s">
        <v>225</v>
      </c>
      <c r="F1490" t="s">
        <v>4596</v>
      </c>
      <c r="G1490" t="s">
        <v>600</v>
      </c>
      <c r="H1490" t="s">
        <v>135</v>
      </c>
      <c r="I1490" t="s">
        <v>136</v>
      </c>
      <c r="J1490" t="s">
        <v>137</v>
      </c>
      <c r="K1490" t="s">
        <v>138</v>
      </c>
      <c r="L1490" t="s">
        <v>4597</v>
      </c>
      <c r="M1490" t="s">
        <v>4598</v>
      </c>
      <c r="N1490">
        <v>2.4963888879999998</v>
      </c>
      <c r="O1490">
        <v>0</v>
      </c>
      <c r="P1490">
        <v>1</v>
      </c>
      <c r="Q1490">
        <v>0</v>
      </c>
      <c r="R1490">
        <v>0</v>
      </c>
      <c r="S1490">
        <v>0</v>
      </c>
      <c r="T1490">
        <v>10</v>
      </c>
      <c r="U1490">
        <v>0</v>
      </c>
      <c r="V1490">
        <v>0</v>
      </c>
      <c r="W1490">
        <v>0</v>
      </c>
      <c r="X1490">
        <v>1.7649687673463788</v>
      </c>
      <c r="Y1490">
        <v>0</v>
      </c>
      <c r="Z1490">
        <v>0</v>
      </c>
      <c r="AA1490">
        <v>0</v>
      </c>
      <c r="AB1490">
        <v>25.63250812994681</v>
      </c>
      <c r="AC1490">
        <v>0</v>
      </c>
      <c r="AD1490">
        <v>0</v>
      </c>
      <c r="AE1490">
        <v>27.397476897293188</v>
      </c>
    </row>
    <row r="1491" spans="1:31" x14ac:dyDescent="0.25">
      <c r="A1491">
        <v>2222623</v>
      </c>
      <c r="B1491">
        <v>1</v>
      </c>
      <c r="C1491" t="s">
        <v>80</v>
      </c>
      <c r="D1491" t="s">
        <v>105</v>
      </c>
      <c r="E1491" t="s">
        <v>156</v>
      </c>
      <c r="F1491" t="s">
        <v>4599</v>
      </c>
      <c r="G1491" t="s">
        <v>165</v>
      </c>
      <c r="H1491" t="s">
        <v>135</v>
      </c>
      <c r="I1491" t="s">
        <v>136</v>
      </c>
      <c r="J1491" t="s">
        <v>137</v>
      </c>
      <c r="K1491" t="s">
        <v>138</v>
      </c>
      <c r="L1491" t="s">
        <v>4600</v>
      </c>
      <c r="M1491" t="s">
        <v>4601</v>
      </c>
      <c r="N1491">
        <v>0.85583333299999997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2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1.5680619643982054</v>
      </c>
      <c r="AC1491">
        <v>0</v>
      </c>
      <c r="AD1491">
        <v>0</v>
      </c>
      <c r="AE1491">
        <v>1.5680619643982054</v>
      </c>
    </row>
    <row r="1492" spans="1:31" x14ac:dyDescent="0.25">
      <c r="A1492">
        <v>2218530</v>
      </c>
      <c r="B1492">
        <v>1</v>
      </c>
      <c r="C1492" t="s">
        <v>81</v>
      </c>
      <c r="D1492" t="s">
        <v>117</v>
      </c>
      <c r="E1492" t="s">
        <v>151</v>
      </c>
      <c r="F1492" t="s">
        <v>4602</v>
      </c>
      <c r="G1492" t="s">
        <v>213</v>
      </c>
      <c r="H1492" t="s">
        <v>135</v>
      </c>
      <c r="I1492" t="s">
        <v>136</v>
      </c>
      <c r="J1492" t="s">
        <v>137</v>
      </c>
      <c r="K1492" t="s">
        <v>138</v>
      </c>
      <c r="L1492" t="s">
        <v>4603</v>
      </c>
      <c r="M1492" t="s">
        <v>4604</v>
      </c>
      <c r="N1492">
        <v>1.3877777769999999</v>
      </c>
      <c r="O1492">
        <v>0</v>
      </c>
      <c r="P1492">
        <v>2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0.5305347816015189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0.5305347816015189</v>
      </c>
    </row>
    <row r="1493" spans="1:31" x14ac:dyDescent="0.25">
      <c r="A1493">
        <v>2228809</v>
      </c>
      <c r="B1493">
        <v>1</v>
      </c>
      <c r="C1493" t="s">
        <v>80</v>
      </c>
      <c r="D1493" t="s">
        <v>110</v>
      </c>
      <c r="E1493" t="s">
        <v>132</v>
      </c>
      <c r="F1493" t="s">
        <v>4605</v>
      </c>
      <c r="G1493" t="s">
        <v>176</v>
      </c>
      <c r="H1493" t="s">
        <v>135</v>
      </c>
      <c r="I1493" t="s">
        <v>136</v>
      </c>
      <c r="J1493" t="s">
        <v>137</v>
      </c>
      <c r="K1493" t="s">
        <v>138</v>
      </c>
      <c r="L1493" t="s">
        <v>4606</v>
      </c>
      <c r="M1493" t="s">
        <v>4607</v>
      </c>
      <c r="N1493">
        <v>0.91222222200000003</v>
      </c>
      <c r="O1493">
        <v>2</v>
      </c>
      <c r="P1493">
        <v>325</v>
      </c>
      <c r="Q1493">
        <v>0</v>
      </c>
      <c r="R1493">
        <v>0</v>
      </c>
      <c r="S1493">
        <v>0</v>
      </c>
      <c r="T1493">
        <v>21</v>
      </c>
      <c r="U1493">
        <v>0</v>
      </c>
      <c r="V1493">
        <v>0</v>
      </c>
      <c r="W1493">
        <v>0.60784235455217994</v>
      </c>
      <c r="X1493">
        <v>119.21995862469933</v>
      </c>
      <c r="Y1493">
        <v>0</v>
      </c>
      <c r="Z1493">
        <v>0</v>
      </c>
      <c r="AA1493">
        <v>0</v>
      </c>
      <c r="AB1493">
        <v>3.2265235607369078</v>
      </c>
      <c r="AC1493">
        <v>0</v>
      </c>
      <c r="AD1493">
        <v>0</v>
      </c>
      <c r="AE1493">
        <v>123.05432453998841</v>
      </c>
    </row>
    <row r="1494" spans="1:31" x14ac:dyDescent="0.25">
      <c r="A1494">
        <v>2214202</v>
      </c>
      <c r="B1494">
        <v>1</v>
      </c>
      <c r="C1494" t="s">
        <v>80</v>
      </c>
      <c r="D1494" t="s">
        <v>100</v>
      </c>
      <c r="E1494" t="s">
        <v>156</v>
      </c>
      <c r="F1494" t="s">
        <v>4608</v>
      </c>
      <c r="G1494" t="s">
        <v>172</v>
      </c>
      <c r="H1494" t="s">
        <v>135</v>
      </c>
      <c r="I1494" t="s">
        <v>136</v>
      </c>
      <c r="J1494" t="s">
        <v>137</v>
      </c>
      <c r="K1494" t="s">
        <v>138</v>
      </c>
      <c r="L1494" t="s">
        <v>4609</v>
      </c>
      <c r="M1494" t="s">
        <v>4610</v>
      </c>
      <c r="N1494">
        <v>4.8569444439999998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1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1.592107366363896</v>
      </c>
      <c r="AC1494">
        <v>0</v>
      </c>
      <c r="AD1494">
        <v>0</v>
      </c>
      <c r="AE1494">
        <v>1.592107366363896</v>
      </c>
    </row>
    <row r="1495" spans="1:31" x14ac:dyDescent="0.25">
      <c r="A1495">
        <v>2227243</v>
      </c>
      <c r="B1495">
        <v>1</v>
      </c>
      <c r="C1495" t="s">
        <v>81</v>
      </c>
      <c r="D1495" t="s">
        <v>122</v>
      </c>
      <c r="E1495" t="s">
        <v>147</v>
      </c>
      <c r="F1495" t="s">
        <v>4611</v>
      </c>
      <c r="G1495" t="s">
        <v>405</v>
      </c>
      <c r="H1495" t="s">
        <v>144</v>
      </c>
      <c r="I1495" t="s">
        <v>136</v>
      </c>
      <c r="J1495" t="s">
        <v>137</v>
      </c>
      <c r="K1495" t="s">
        <v>234</v>
      </c>
      <c r="L1495" t="s">
        <v>4612</v>
      </c>
      <c r="M1495" t="s">
        <v>4613</v>
      </c>
      <c r="N1495">
        <v>8.1425000000000001</v>
      </c>
      <c r="O1495">
        <v>0</v>
      </c>
      <c r="P1495">
        <v>0</v>
      </c>
      <c r="Q1495">
        <v>11</v>
      </c>
      <c r="R1495">
        <v>0</v>
      </c>
      <c r="S1495">
        <v>5</v>
      </c>
      <c r="T1495">
        <v>0</v>
      </c>
      <c r="U1495">
        <v>1</v>
      </c>
      <c r="V1495">
        <v>0</v>
      </c>
      <c r="W1495">
        <v>0</v>
      </c>
      <c r="X1495">
        <v>0</v>
      </c>
      <c r="Y1495">
        <v>13.156574277862603</v>
      </c>
      <c r="Z1495">
        <v>0</v>
      </c>
      <c r="AA1495">
        <v>963.20460721366067</v>
      </c>
      <c r="AB1495">
        <v>0</v>
      </c>
      <c r="AC1495">
        <v>1286.0155849970756</v>
      </c>
      <c r="AD1495">
        <v>0</v>
      </c>
      <c r="AE1495">
        <v>2262.3767664885991</v>
      </c>
    </row>
    <row r="1496" spans="1:31" x14ac:dyDescent="0.25">
      <c r="A1496">
        <v>2216174</v>
      </c>
      <c r="B1496">
        <v>1</v>
      </c>
      <c r="C1496" t="s">
        <v>80</v>
      </c>
      <c r="D1496" t="s">
        <v>97</v>
      </c>
      <c r="E1496" t="s">
        <v>156</v>
      </c>
      <c r="F1496" t="s">
        <v>4614</v>
      </c>
      <c r="G1496" t="s">
        <v>161</v>
      </c>
      <c r="H1496" t="s">
        <v>135</v>
      </c>
      <c r="I1496" t="s">
        <v>136</v>
      </c>
      <c r="J1496" t="s">
        <v>137</v>
      </c>
      <c r="K1496" t="s">
        <v>138</v>
      </c>
      <c r="L1496" t="s">
        <v>4615</v>
      </c>
      <c r="M1496" t="s">
        <v>4616</v>
      </c>
      <c r="N1496">
        <v>0.91277777699999996</v>
      </c>
      <c r="O1496">
        <v>0</v>
      </c>
      <c r="P1496">
        <v>1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</row>
    <row r="1497" spans="1:31" x14ac:dyDescent="0.25">
      <c r="A1497">
        <v>2226745</v>
      </c>
      <c r="B1497">
        <v>1</v>
      </c>
      <c r="C1497" t="s">
        <v>80</v>
      </c>
      <c r="D1497" t="s">
        <v>82</v>
      </c>
      <c r="E1497" t="s">
        <v>225</v>
      </c>
      <c r="F1497" t="s">
        <v>4617</v>
      </c>
      <c r="G1497" t="s">
        <v>600</v>
      </c>
      <c r="H1497" t="s">
        <v>135</v>
      </c>
      <c r="I1497" t="s">
        <v>136</v>
      </c>
      <c r="J1497" t="s">
        <v>137</v>
      </c>
      <c r="K1497" t="s">
        <v>138</v>
      </c>
      <c r="L1497" t="s">
        <v>4618</v>
      </c>
      <c r="M1497" t="s">
        <v>4619</v>
      </c>
      <c r="N1497">
        <v>4.5983333330000002</v>
      </c>
      <c r="O1497">
        <v>0</v>
      </c>
      <c r="P1497">
        <v>11</v>
      </c>
      <c r="Q1497">
        <v>0</v>
      </c>
      <c r="R1497">
        <v>0</v>
      </c>
      <c r="S1497">
        <v>0</v>
      </c>
      <c r="T1497">
        <v>139</v>
      </c>
      <c r="U1497">
        <v>0</v>
      </c>
      <c r="V1497">
        <v>0</v>
      </c>
      <c r="W1497">
        <v>0</v>
      </c>
      <c r="X1497">
        <v>21.60142883724787</v>
      </c>
      <c r="Y1497">
        <v>0</v>
      </c>
      <c r="Z1497">
        <v>0</v>
      </c>
      <c r="AA1497">
        <v>0</v>
      </c>
      <c r="AB1497">
        <v>474.52309294265194</v>
      </c>
      <c r="AC1497">
        <v>0</v>
      </c>
      <c r="AD1497">
        <v>0</v>
      </c>
      <c r="AE1497">
        <v>496.12452177989979</v>
      </c>
    </row>
    <row r="1498" spans="1:31" x14ac:dyDescent="0.25">
      <c r="A1498">
        <v>2216074</v>
      </c>
      <c r="B1498">
        <v>1</v>
      </c>
      <c r="C1498" t="s">
        <v>81</v>
      </c>
      <c r="D1498" t="s">
        <v>127</v>
      </c>
      <c r="E1498" t="s">
        <v>132</v>
      </c>
      <c r="F1498" t="s">
        <v>4620</v>
      </c>
      <c r="G1498" t="s">
        <v>815</v>
      </c>
      <c r="H1498" t="s">
        <v>135</v>
      </c>
      <c r="I1498" t="s">
        <v>136</v>
      </c>
      <c r="J1498" t="s">
        <v>137</v>
      </c>
      <c r="K1498" t="s">
        <v>138</v>
      </c>
      <c r="L1498" t="s">
        <v>4621</v>
      </c>
      <c r="M1498" t="s">
        <v>4622</v>
      </c>
      <c r="N1498">
        <v>1.933611111</v>
      </c>
      <c r="O1498">
        <v>0</v>
      </c>
      <c r="P1498">
        <v>250</v>
      </c>
      <c r="Q1498">
        <v>0</v>
      </c>
      <c r="R1498">
        <v>4</v>
      </c>
      <c r="S1498">
        <v>0</v>
      </c>
      <c r="T1498">
        <v>28</v>
      </c>
      <c r="U1498">
        <v>0</v>
      </c>
      <c r="V1498">
        <v>0</v>
      </c>
      <c r="W1498">
        <v>0</v>
      </c>
      <c r="X1498">
        <v>92.227344656850988</v>
      </c>
      <c r="Y1498">
        <v>0</v>
      </c>
      <c r="Z1498">
        <v>0.28120265292361668</v>
      </c>
      <c r="AA1498">
        <v>0</v>
      </c>
      <c r="AB1498">
        <v>38.90856340506312</v>
      </c>
      <c r="AC1498">
        <v>0</v>
      </c>
      <c r="AD1498">
        <v>0</v>
      </c>
      <c r="AE1498">
        <v>131.41711071483772</v>
      </c>
    </row>
    <row r="1499" spans="1:31" x14ac:dyDescent="0.25">
      <c r="A1499">
        <v>2226353</v>
      </c>
      <c r="B1499">
        <v>1</v>
      </c>
      <c r="C1499" t="s">
        <v>80</v>
      </c>
      <c r="D1499" t="s">
        <v>105</v>
      </c>
      <c r="E1499" t="s">
        <v>151</v>
      </c>
      <c r="F1499" t="s">
        <v>4623</v>
      </c>
      <c r="G1499" t="s">
        <v>213</v>
      </c>
      <c r="H1499" t="s">
        <v>135</v>
      </c>
      <c r="I1499" t="s">
        <v>136</v>
      </c>
      <c r="J1499" t="s">
        <v>137</v>
      </c>
      <c r="K1499" t="s">
        <v>138</v>
      </c>
      <c r="L1499" t="s">
        <v>4624</v>
      </c>
      <c r="M1499" t="s">
        <v>4625</v>
      </c>
      <c r="N1499">
        <v>2.3927777770000001</v>
      </c>
      <c r="O1499">
        <v>0</v>
      </c>
      <c r="P1499">
        <v>53</v>
      </c>
      <c r="Q1499">
        <v>0</v>
      </c>
      <c r="R1499">
        <v>0</v>
      </c>
      <c r="S1499">
        <v>0</v>
      </c>
      <c r="T1499">
        <v>5</v>
      </c>
      <c r="U1499">
        <v>0</v>
      </c>
      <c r="V1499">
        <v>0</v>
      </c>
      <c r="W1499">
        <v>0</v>
      </c>
      <c r="X1499">
        <v>38.494510543228479</v>
      </c>
      <c r="Y1499">
        <v>0</v>
      </c>
      <c r="Z1499">
        <v>0</v>
      </c>
      <c r="AA1499">
        <v>0</v>
      </c>
      <c r="AB1499">
        <v>26.930009878691628</v>
      </c>
      <c r="AC1499">
        <v>0</v>
      </c>
      <c r="AD1499">
        <v>0</v>
      </c>
      <c r="AE1499">
        <v>65.424520421920107</v>
      </c>
    </row>
    <row r="1500" spans="1:31" x14ac:dyDescent="0.25">
      <c r="A1500">
        <v>2213910</v>
      </c>
      <c r="B1500">
        <v>1</v>
      </c>
      <c r="C1500" t="s">
        <v>81</v>
      </c>
      <c r="D1500" t="s">
        <v>112</v>
      </c>
      <c r="E1500" t="s">
        <v>141</v>
      </c>
      <c r="F1500" t="s">
        <v>4626</v>
      </c>
      <c r="G1500" t="s">
        <v>349</v>
      </c>
      <c r="H1500" t="s">
        <v>144</v>
      </c>
      <c r="I1500" t="s">
        <v>136</v>
      </c>
      <c r="J1500" t="s">
        <v>137</v>
      </c>
      <c r="K1500" t="s">
        <v>138</v>
      </c>
      <c r="L1500" t="s">
        <v>4627</v>
      </c>
      <c r="M1500" t="s">
        <v>4628</v>
      </c>
      <c r="N1500">
        <v>2.1727777769999999</v>
      </c>
      <c r="O1500">
        <v>0</v>
      </c>
      <c r="P1500">
        <v>33</v>
      </c>
      <c r="Q1500">
        <v>22</v>
      </c>
      <c r="R1500">
        <v>8</v>
      </c>
      <c r="S1500">
        <v>3</v>
      </c>
      <c r="T1500">
        <v>3</v>
      </c>
      <c r="U1500">
        <v>1</v>
      </c>
      <c r="V1500">
        <v>0</v>
      </c>
      <c r="W1500">
        <v>0</v>
      </c>
      <c r="X1500">
        <v>8.2886414578910426</v>
      </c>
      <c r="Y1500">
        <v>14.471613204383166</v>
      </c>
      <c r="Z1500">
        <v>10.338176837880344</v>
      </c>
      <c r="AA1500">
        <v>21.00629693146514</v>
      </c>
      <c r="AB1500">
        <v>0.33537388685623326</v>
      </c>
      <c r="AC1500">
        <v>25.108490933345927</v>
      </c>
      <c r="AD1500">
        <v>0</v>
      </c>
      <c r="AE1500">
        <v>79.548593251821842</v>
      </c>
    </row>
    <row r="1501" spans="1:31" x14ac:dyDescent="0.25">
      <c r="A1501">
        <v>2214408</v>
      </c>
      <c r="B1501">
        <v>1</v>
      </c>
      <c r="C1501" t="s">
        <v>81</v>
      </c>
      <c r="D1501" t="s">
        <v>112</v>
      </c>
      <c r="E1501" t="s">
        <v>132</v>
      </c>
      <c r="F1501" t="s">
        <v>4629</v>
      </c>
      <c r="G1501" t="s">
        <v>176</v>
      </c>
      <c r="H1501" t="s">
        <v>135</v>
      </c>
      <c r="I1501" t="s">
        <v>136</v>
      </c>
      <c r="J1501" t="s">
        <v>137</v>
      </c>
      <c r="K1501" t="s">
        <v>138</v>
      </c>
      <c r="L1501" t="s">
        <v>4630</v>
      </c>
      <c r="M1501" t="s">
        <v>4631</v>
      </c>
      <c r="N1501">
        <v>1.0786111110000001</v>
      </c>
      <c r="O1501">
        <v>0</v>
      </c>
      <c r="P1501">
        <v>66</v>
      </c>
      <c r="Q1501">
        <v>0</v>
      </c>
      <c r="R1501">
        <v>26</v>
      </c>
      <c r="S1501">
        <v>0</v>
      </c>
      <c r="T1501">
        <v>11</v>
      </c>
      <c r="U1501">
        <v>0</v>
      </c>
      <c r="V1501">
        <v>0</v>
      </c>
      <c r="W1501">
        <v>0</v>
      </c>
      <c r="X1501">
        <v>12.678935617703541</v>
      </c>
      <c r="Y1501">
        <v>0</v>
      </c>
      <c r="Z1501">
        <v>2.107186147836404</v>
      </c>
      <c r="AA1501">
        <v>0</v>
      </c>
      <c r="AB1501">
        <v>1.614780601106151</v>
      </c>
      <c r="AC1501">
        <v>0</v>
      </c>
      <c r="AD1501">
        <v>0</v>
      </c>
      <c r="AE1501">
        <v>16.400902366646097</v>
      </c>
    </row>
    <row r="1502" spans="1:31" x14ac:dyDescent="0.25">
      <c r="A1502">
        <v>2227535</v>
      </c>
      <c r="B1502">
        <v>1</v>
      </c>
      <c r="C1502" t="s">
        <v>80</v>
      </c>
      <c r="D1502" t="s">
        <v>83</v>
      </c>
      <c r="E1502" t="s">
        <v>156</v>
      </c>
      <c r="F1502" t="s">
        <v>4632</v>
      </c>
      <c r="G1502" t="s">
        <v>172</v>
      </c>
      <c r="H1502" t="s">
        <v>135</v>
      </c>
      <c r="I1502" t="s">
        <v>136</v>
      </c>
      <c r="J1502" t="s">
        <v>137</v>
      </c>
      <c r="K1502" t="s">
        <v>138</v>
      </c>
      <c r="L1502" t="s">
        <v>4633</v>
      </c>
      <c r="M1502" t="s">
        <v>4634</v>
      </c>
      <c r="N1502">
        <v>4.5391666659999999</v>
      </c>
      <c r="O1502">
        <v>0</v>
      </c>
      <c r="P1502">
        <v>9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8.146275471962678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8.146275471962678</v>
      </c>
    </row>
    <row r="1503" spans="1:31" x14ac:dyDescent="0.25">
      <c r="A1503">
        <v>2222815</v>
      </c>
      <c r="B1503">
        <v>1</v>
      </c>
      <c r="C1503" t="s">
        <v>80</v>
      </c>
      <c r="D1503" t="s">
        <v>83</v>
      </c>
      <c r="E1503" t="s">
        <v>132</v>
      </c>
      <c r="F1503" t="s">
        <v>4635</v>
      </c>
      <c r="G1503" t="s">
        <v>1927</v>
      </c>
      <c r="H1503" t="s">
        <v>135</v>
      </c>
      <c r="I1503" t="s">
        <v>136</v>
      </c>
      <c r="J1503" t="s">
        <v>137</v>
      </c>
      <c r="K1503" t="s">
        <v>138</v>
      </c>
      <c r="L1503" t="s">
        <v>4636</v>
      </c>
      <c r="M1503" t="s">
        <v>4637</v>
      </c>
      <c r="N1503">
        <v>3.2088888880000002</v>
      </c>
      <c r="O1503">
        <v>0</v>
      </c>
      <c r="P1503">
        <v>200</v>
      </c>
      <c r="Q1503">
        <v>0</v>
      </c>
      <c r="R1503">
        <v>0</v>
      </c>
      <c r="S1503">
        <v>0</v>
      </c>
      <c r="T1503">
        <v>65</v>
      </c>
      <c r="U1503">
        <v>0</v>
      </c>
      <c r="V1503">
        <v>0</v>
      </c>
      <c r="W1503">
        <v>0</v>
      </c>
      <c r="X1503">
        <v>309.373627179967</v>
      </c>
      <c r="Y1503">
        <v>0</v>
      </c>
      <c r="Z1503">
        <v>0</v>
      </c>
      <c r="AA1503">
        <v>0</v>
      </c>
      <c r="AB1503">
        <v>174.33863435218697</v>
      </c>
      <c r="AC1503">
        <v>0</v>
      </c>
      <c r="AD1503">
        <v>0</v>
      </c>
      <c r="AE1503">
        <v>483.712261532154</v>
      </c>
    </row>
    <row r="1504" spans="1:31" x14ac:dyDescent="0.25">
      <c r="A1504">
        <v>2215782</v>
      </c>
      <c r="B1504">
        <v>1</v>
      </c>
      <c r="C1504" t="s">
        <v>80</v>
      </c>
      <c r="D1504" t="s">
        <v>105</v>
      </c>
      <c r="E1504" t="s">
        <v>147</v>
      </c>
      <c r="F1504" t="s">
        <v>4638</v>
      </c>
      <c r="G1504" t="s">
        <v>143</v>
      </c>
      <c r="H1504" t="s">
        <v>144</v>
      </c>
      <c r="I1504" t="s">
        <v>136</v>
      </c>
      <c r="J1504" t="s">
        <v>137</v>
      </c>
      <c r="K1504" t="s">
        <v>138</v>
      </c>
      <c r="L1504" t="s">
        <v>4639</v>
      </c>
      <c r="M1504" t="s">
        <v>4640</v>
      </c>
      <c r="N1504">
        <v>0.28416666600000001</v>
      </c>
      <c r="O1504">
        <v>8</v>
      </c>
      <c r="P1504">
        <v>4626</v>
      </c>
      <c r="Q1504">
        <v>17</v>
      </c>
      <c r="R1504">
        <v>57</v>
      </c>
      <c r="S1504">
        <v>23</v>
      </c>
      <c r="T1504">
        <v>496</v>
      </c>
      <c r="U1504">
        <v>6</v>
      </c>
      <c r="V1504">
        <v>0</v>
      </c>
      <c r="W1504">
        <v>3.4168958710766093</v>
      </c>
      <c r="X1504">
        <v>325.98481999196406</v>
      </c>
      <c r="Y1504">
        <v>14.919520123274813</v>
      </c>
      <c r="Z1504">
        <v>5.0383333471016707</v>
      </c>
      <c r="AA1504">
        <v>33.55381379776086</v>
      </c>
      <c r="AB1504">
        <v>101.11391186673055</v>
      </c>
      <c r="AC1504">
        <v>169.06908025556504</v>
      </c>
      <c r="AD1504">
        <v>0</v>
      </c>
      <c r="AE1504">
        <v>653.09637525347364</v>
      </c>
    </row>
    <row r="1505" spans="1:31" x14ac:dyDescent="0.25">
      <c r="A1505">
        <v>2228225</v>
      </c>
      <c r="B1505">
        <v>1</v>
      </c>
      <c r="C1505" t="s">
        <v>81</v>
      </c>
      <c r="D1505" t="s">
        <v>128</v>
      </c>
      <c r="E1505" t="s">
        <v>132</v>
      </c>
      <c r="F1505" t="s">
        <v>4641</v>
      </c>
      <c r="G1505" t="s">
        <v>233</v>
      </c>
      <c r="H1505" t="s">
        <v>135</v>
      </c>
      <c r="I1505" t="s">
        <v>136</v>
      </c>
      <c r="J1505" t="s">
        <v>137</v>
      </c>
      <c r="K1505" t="s">
        <v>234</v>
      </c>
      <c r="L1505" t="s">
        <v>4642</v>
      </c>
      <c r="M1505" t="s">
        <v>4643</v>
      </c>
      <c r="N1505">
        <v>7.9843294440000001</v>
      </c>
      <c r="O1505">
        <v>0</v>
      </c>
      <c r="P1505">
        <v>446</v>
      </c>
      <c r="Q1505">
        <v>0</v>
      </c>
      <c r="R1505">
        <v>0</v>
      </c>
      <c r="S1505">
        <v>0</v>
      </c>
      <c r="T1505">
        <v>52</v>
      </c>
      <c r="U1505">
        <v>0</v>
      </c>
      <c r="V1505">
        <v>0</v>
      </c>
      <c r="W1505">
        <v>0</v>
      </c>
      <c r="X1505">
        <v>823.42376761696903</v>
      </c>
      <c r="Y1505">
        <v>0</v>
      </c>
      <c r="Z1505">
        <v>0</v>
      </c>
      <c r="AA1505">
        <v>0</v>
      </c>
      <c r="AB1505">
        <v>296.53565908146442</v>
      </c>
      <c r="AC1505">
        <v>0</v>
      </c>
      <c r="AD1505">
        <v>0</v>
      </c>
      <c r="AE1505">
        <v>1119.9594266984334</v>
      </c>
    </row>
    <row r="1506" spans="1:31" x14ac:dyDescent="0.25">
      <c r="A1506">
        <v>2225331</v>
      </c>
      <c r="B1506">
        <v>1</v>
      </c>
      <c r="C1506" t="s">
        <v>81</v>
      </c>
      <c r="D1506" t="s">
        <v>113</v>
      </c>
      <c r="E1506" t="s">
        <v>147</v>
      </c>
      <c r="F1506" t="s">
        <v>4644</v>
      </c>
      <c r="G1506" t="s">
        <v>405</v>
      </c>
      <c r="H1506" t="s">
        <v>144</v>
      </c>
      <c r="I1506" t="s">
        <v>136</v>
      </c>
      <c r="J1506" t="s">
        <v>137</v>
      </c>
      <c r="K1506" t="s">
        <v>234</v>
      </c>
      <c r="L1506" t="s">
        <v>4645</v>
      </c>
      <c r="M1506" t="s">
        <v>4646</v>
      </c>
      <c r="N1506">
        <v>3.7902877770000001</v>
      </c>
      <c r="O1506">
        <v>15</v>
      </c>
      <c r="P1506">
        <v>345</v>
      </c>
      <c r="Q1506">
        <v>151</v>
      </c>
      <c r="R1506">
        <v>167</v>
      </c>
      <c r="S1506">
        <v>23</v>
      </c>
      <c r="T1506">
        <v>30</v>
      </c>
      <c r="U1506">
        <v>1</v>
      </c>
      <c r="V1506">
        <v>0</v>
      </c>
      <c r="W1506">
        <v>7.5012110566628616</v>
      </c>
      <c r="X1506">
        <v>317.41512432919694</v>
      </c>
      <c r="Y1506">
        <v>264.52678926021815</v>
      </c>
      <c r="Z1506">
        <v>194.23169517500912</v>
      </c>
      <c r="AA1506">
        <v>227.83485263632366</v>
      </c>
      <c r="AB1506">
        <v>54.851101303723439</v>
      </c>
      <c r="AC1506">
        <v>586.04878858169502</v>
      </c>
      <c r="AD1506">
        <v>0</v>
      </c>
      <c r="AE1506">
        <v>1652.4095623428293</v>
      </c>
    </row>
    <row r="1507" spans="1:31" x14ac:dyDescent="0.25">
      <c r="A1507">
        <v>2220090</v>
      </c>
      <c r="B1507">
        <v>1</v>
      </c>
      <c r="C1507" t="s">
        <v>80</v>
      </c>
      <c r="D1507" t="s">
        <v>96</v>
      </c>
      <c r="E1507" t="s">
        <v>156</v>
      </c>
      <c r="F1507" t="s">
        <v>4647</v>
      </c>
      <c r="G1507" t="s">
        <v>161</v>
      </c>
      <c r="H1507" t="s">
        <v>135</v>
      </c>
      <c r="I1507" t="s">
        <v>136</v>
      </c>
      <c r="J1507" t="s">
        <v>137</v>
      </c>
      <c r="K1507" t="s">
        <v>138</v>
      </c>
      <c r="L1507" t="s">
        <v>4648</v>
      </c>
      <c r="M1507" t="s">
        <v>4649</v>
      </c>
      <c r="N1507">
        <v>2.5538888879999999</v>
      </c>
      <c r="O1507">
        <v>0</v>
      </c>
      <c r="P1507">
        <v>2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3.4048318676742757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3.4048318676742757</v>
      </c>
    </row>
    <row r="1508" spans="1:31" x14ac:dyDescent="0.25">
      <c r="A1508">
        <v>2212928</v>
      </c>
      <c r="B1508">
        <v>1</v>
      </c>
      <c r="C1508" t="s">
        <v>81</v>
      </c>
      <c r="D1508" t="s">
        <v>116</v>
      </c>
      <c r="E1508" t="s">
        <v>141</v>
      </c>
      <c r="F1508" t="s">
        <v>4650</v>
      </c>
      <c r="G1508" t="s">
        <v>349</v>
      </c>
      <c r="H1508" t="s">
        <v>144</v>
      </c>
      <c r="I1508" t="s">
        <v>136</v>
      </c>
      <c r="J1508" t="s">
        <v>137</v>
      </c>
      <c r="K1508" t="s">
        <v>138</v>
      </c>
      <c r="L1508" t="s">
        <v>4651</v>
      </c>
      <c r="M1508" t="s">
        <v>4652</v>
      </c>
      <c r="N1508">
        <v>1.783055555</v>
      </c>
      <c r="O1508">
        <v>0</v>
      </c>
      <c r="P1508">
        <v>18</v>
      </c>
      <c r="Q1508">
        <v>0</v>
      </c>
      <c r="R1508">
        <v>8</v>
      </c>
      <c r="S1508">
        <v>0</v>
      </c>
      <c r="T1508">
        <v>2</v>
      </c>
      <c r="U1508">
        <v>0</v>
      </c>
      <c r="V1508">
        <v>0</v>
      </c>
      <c r="W1508">
        <v>0</v>
      </c>
      <c r="X1508">
        <v>2.8507774862089232</v>
      </c>
      <c r="Y1508">
        <v>0</v>
      </c>
      <c r="Z1508">
        <v>9.1612565676183966</v>
      </c>
      <c r="AA1508">
        <v>0</v>
      </c>
      <c r="AB1508">
        <v>0.19231174580604585</v>
      </c>
      <c r="AC1508">
        <v>0</v>
      </c>
      <c r="AD1508">
        <v>0</v>
      </c>
      <c r="AE1508">
        <v>12.204345799633366</v>
      </c>
    </row>
    <row r="1509" spans="1:31" x14ac:dyDescent="0.25">
      <c r="A1509">
        <v>2228248</v>
      </c>
      <c r="B1509">
        <v>1</v>
      </c>
      <c r="C1509" t="s">
        <v>81</v>
      </c>
      <c r="D1509" t="s">
        <v>128</v>
      </c>
      <c r="E1509" t="s">
        <v>151</v>
      </c>
      <c r="F1509" t="s">
        <v>4653</v>
      </c>
      <c r="G1509" t="s">
        <v>233</v>
      </c>
      <c r="H1509" t="s">
        <v>135</v>
      </c>
      <c r="I1509" t="s">
        <v>136</v>
      </c>
      <c r="J1509" t="s">
        <v>137</v>
      </c>
      <c r="K1509" t="s">
        <v>234</v>
      </c>
      <c r="L1509" t="s">
        <v>4654</v>
      </c>
      <c r="M1509" t="s">
        <v>4655</v>
      </c>
      <c r="N1509">
        <v>7.429011944</v>
      </c>
      <c r="O1509">
        <v>0</v>
      </c>
      <c r="P1509">
        <v>304</v>
      </c>
      <c r="Q1509">
        <v>0</v>
      </c>
      <c r="R1509">
        <v>0</v>
      </c>
      <c r="S1509">
        <v>0</v>
      </c>
      <c r="T1509">
        <v>8</v>
      </c>
      <c r="U1509">
        <v>0</v>
      </c>
      <c r="V1509">
        <v>0</v>
      </c>
      <c r="W1509">
        <v>0</v>
      </c>
      <c r="X1509">
        <v>477.81522311430263</v>
      </c>
      <c r="Y1509">
        <v>0</v>
      </c>
      <c r="Z1509">
        <v>0</v>
      </c>
      <c r="AA1509">
        <v>0</v>
      </c>
      <c r="AB1509">
        <v>74.262824160631752</v>
      </c>
      <c r="AC1509">
        <v>0</v>
      </c>
      <c r="AD1509">
        <v>0</v>
      </c>
      <c r="AE1509">
        <v>552.07804727493442</v>
      </c>
    </row>
    <row r="1510" spans="1:31" x14ac:dyDescent="0.25">
      <c r="A1510">
        <v>2221441</v>
      </c>
      <c r="B1510">
        <v>1</v>
      </c>
      <c r="C1510" t="s">
        <v>80</v>
      </c>
      <c r="D1510" t="s">
        <v>94</v>
      </c>
      <c r="E1510" t="s">
        <v>156</v>
      </c>
      <c r="F1510" t="s">
        <v>4656</v>
      </c>
      <c r="G1510" t="s">
        <v>161</v>
      </c>
      <c r="H1510" t="s">
        <v>135</v>
      </c>
      <c r="I1510" t="s">
        <v>136</v>
      </c>
      <c r="J1510" t="s">
        <v>137</v>
      </c>
      <c r="K1510" t="s">
        <v>138</v>
      </c>
      <c r="L1510" t="s">
        <v>4657</v>
      </c>
      <c r="M1510" t="s">
        <v>4658</v>
      </c>
      <c r="N1510">
        <v>1.5577777770000001</v>
      </c>
      <c r="O1510">
        <v>0</v>
      </c>
      <c r="P1510">
        <v>1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7.6853167888000003E-3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7.6853167888000003E-3</v>
      </c>
    </row>
    <row r="1511" spans="1:31" x14ac:dyDescent="0.25">
      <c r="A1511">
        <v>2214279</v>
      </c>
      <c r="B1511">
        <v>1</v>
      </c>
      <c r="C1511" t="s">
        <v>81</v>
      </c>
      <c r="D1511" t="s">
        <v>123</v>
      </c>
      <c r="E1511" t="s">
        <v>198</v>
      </c>
      <c r="F1511" t="s">
        <v>4659</v>
      </c>
      <c r="G1511" t="s">
        <v>143</v>
      </c>
      <c r="H1511" t="s">
        <v>144</v>
      </c>
      <c r="I1511" t="s">
        <v>136</v>
      </c>
      <c r="J1511" t="s">
        <v>137</v>
      </c>
      <c r="K1511" t="s">
        <v>138</v>
      </c>
      <c r="L1511" t="s">
        <v>4660</v>
      </c>
      <c r="M1511" t="s">
        <v>4661</v>
      </c>
      <c r="N1511">
        <v>0.77805555500000001</v>
      </c>
      <c r="O1511">
        <v>1</v>
      </c>
      <c r="P1511">
        <v>359</v>
      </c>
      <c r="Q1511">
        <v>138</v>
      </c>
      <c r="R1511">
        <v>52</v>
      </c>
      <c r="S1511">
        <v>11</v>
      </c>
      <c r="T1511">
        <v>36</v>
      </c>
      <c r="U1511">
        <v>0</v>
      </c>
      <c r="V1511">
        <v>0</v>
      </c>
      <c r="W1511">
        <v>0</v>
      </c>
      <c r="X1511">
        <v>41.111192805586057</v>
      </c>
      <c r="Y1511">
        <v>72.103774922830908</v>
      </c>
      <c r="Z1511">
        <v>17.22538604692102</v>
      </c>
      <c r="AA1511">
        <v>5.3422342968818102</v>
      </c>
      <c r="AB1511">
        <v>20.121012603609479</v>
      </c>
      <c r="AC1511">
        <v>0</v>
      </c>
      <c r="AD1511">
        <v>0</v>
      </c>
      <c r="AE1511">
        <v>155.90360067582927</v>
      </c>
    </row>
    <row r="1512" spans="1:31" x14ac:dyDescent="0.25">
      <c r="A1512">
        <v>2225308</v>
      </c>
      <c r="B1512">
        <v>1</v>
      </c>
      <c r="C1512" t="s">
        <v>80</v>
      </c>
      <c r="D1512" t="s">
        <v>84</v>
      </c>
      <c r="E1512" t="s">
        <v>132</v>
      </c>
      <c r="F1512" t="s">
        <v>4662</v>
      </c>
      <c r="G1512" t="s">
        <v>245</v>
      </c>
      <c r="H1512" t="s">
        <v>135</v>
      </c>
      <c r="I1512" t="s">
        <v>136</v>
      </c>
      <c r="J1512" t="s">
        <v>137</v>
      </c>
      <c r="K1512" t="s">
        <v>138</v>
      </c>
      <c r="L1512" t="s">
        <v>4663</v>
      </c>
      <c r="M1512" t="s">
        <v>4664</v>
      </c>
      <c r="N1512">
        <v>3.014444444</v>
      </c>
      <c r="O1512">
        <v>0</v>
      </c>
      <c r="P1512">
        <v>679</v>
      </c>
      <c r="Q1512">
        <v>0</v>
      </c>
      <c r="R1512">
        <v>0</v>
      </c>
      <c r="S1512">
        <v>0</v>
      </c>
      <c r="T1512">
        <v>91</v>
      </c>
      <c r="U1512">
        <v>0</v>
      </c>
      <c r="V1512">
        <v>0</v>
      </c>
      <c r="W1512">
        <v>0</v>
      </c>
      <c r="X1512">
        <v>563.53532681406762</v>
      </c>
      <c r="Y1512">
        <v>0</v>
      </c>
      <c r="Z1512">
        <v>0</v>
      </c>
      <c r="AA1512">
        <v>0</v>
      </c>
      <c r="AB1512">
        <v>385.62207826510746</v>
      </c>
      <c r="AC1512">
        <v>0</v>
      </c>
      <c r="AD1512">
        <v>0</v>
      </c>
      <c r="AE1512">
        <v>949.15740507917508</v>
      </c>
    </row>
    <row r="1513" spans="1:31" x14ac:dyDescent="0.25">
      <c r="A1513">
        <v>2222437</v>
      </c>
      <c r="B1513">
        <v>1</v>
      </c>
      <c r="C1513" t="s">
        <v>80</v>
      </c>
      <c r="D1513" t="s">
        <v>82</v>
      </c>
      <c r="E1513" t="s">
        <v>156</v>
      </c>
      <c r="F1513" t="s">
        <v>4665</v>
      </c>
      <c r="G1513" t="s">
        <v>4666</v>
      </c>
      <c r="H1513" t="s">
        <v>135</v>
      </c>
      <c r="I1513" t="s">
        <v>136</v>
      </c>
      <c r="J1513" t="s">
        <v>137</v>
      </c>
      <c r="K1513" t="s">
        <v>138</v>
      </c>
      <c r="L1513" t="s">
        <v>4667</v>
      </c>
      <c r="M1513" t="s">
        <v>4668</v>
      </c>
      <c r="N1513">
        <v>7.0133333330000003</v>
      </c>
      <c r="O1513">
        <v>0</v>
      </c>
      <c r="P1513">
        <v>1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1.1648601318394949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1.1648601318394949</v>
      </c>
    </row>
    <row r="1514" spans="1:31" x14ac:dyDescent="0.25">
      <c r="A1514">
        <v>2227037</v>
      </c>
      <c r="B1514">
        <v>1</v>
      </c>
      <c r="C1514" t="s">
        <v>80</v>
      </c>
      <c r="D1514" t="s">
        <v>94</v>
      </c>
      <c r="E1514" t="s">
        <v>132</v>
      </c>
      <c r="F1514" t="s">
        <v>2846</v>
      </c>
      <c r="G1514" t="s">
        <v>176</v>
      </c>
      <c r="H1514" t="s">
        <v>135</v>
      </c>
      <c r="I1514" t="s">
        <v>136</v>
      </c>
      <c r="J1514" t="s">
        <v>137</v>
      </c>
      <c r="K1514" t="s">
        <v>138</v>
      </c>
      <c r="L1514" t="s">
        <v>4669</v>
      </c>
      <c r="M1514" t="s">
        <v>4670</v>
      </c>
      <c r="N1514">
        <v>0.68722222200000005</v>
      </c>
      <c r="O1514">
        <v>0</v>
      </c>
      <c r="P1514">
        <v>181</v>
      </c>
      <c r="Q1514">
        <v>0</v>
      </c>
      <c r="R1514">
        <v>0</v>
      </c>
      <c r="S1514">
        <v>0</v>
      </c>
      <c r="T1514">
        <v>5</v>
      </c>
      <c r="U1514">
        <v>0</v>
      </c>
      <c r="V1514">
        <v>0</v>
      </c>
      <c r="W1514">
        <v>0</v>
      </c>
      <c r="X1514">
        <v>35.33144785193079</v>
      </c>
      <c r="Y1514">
        <v>0</v>
      </c>
      <c r="Z1514">
        <v>0</v>
      </c>
      <c r="AA1514">
        <v>0</v>
      </c>
      <c r="AB1514">
        <v>2.2588336228093353</v>
      </c>
      <c r="AC1514">
        <v>0</v>
      </c>
      <c r="AD1514">
        <v>0</v>
      </c>
      <c r="AE1514">
        <v>37.590281474740124</v>
      </c>
    </row>
    <row r="1515" spans="1:31" x14ac:dyDescent="0.25">
      <c r="A1515">
        <v>2218384</v>
      </c>
      <c r="B1515">
        <v>1</v>
      </c>
      <c r="C1515" t="s">
        <v>81</v>
      </c>
      <c r="D1515" t="s">
        <v>128</v>
      </c>
      <c r="E1515" t="s">
        <v>156</v>
      </c>
      <c r="F1515" t="s">
        <v>4671</v>
      </c>
      <c r="G1515" t="s">
        <v>165</v>
      </c>
      <c r="H1515" t="s">
        <v>135</v>
      </c>
      <c r="I1515" t="s">
        <v>136</v>
      </c>
      <c r="J1515" t="s">
        <v>137</v>
      </c>
      <c r="K1515" t="s">
        <v>138</v>
      </c>
      <c r="L1515" t="s">
        <v>4672</v>
      </c>
      <c r="M1515" t="s">
        <v>4673</v>
      </c>
      <c r="N1515">
        <v>1.04</v>
      </c>
      <c r="O1515">
        <v>0</v>
      </c>
      <c r="P1515">
        <v>3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3.0206617720375935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3.0206617720375935</v>
      </c>
    </row>
    <row r="1516" spans="1:31" x14ac:dyDescent="0.25">
      <c r="A1516">
        <v>2214139</v>
      </c>
      <c r="B1516">
        <v>1</v>
      </c>
      <c r="C1516" t="s">
        <v>80</v>
      </c>
      <c r="D1516" t="s">
        <v>96</v>
      </c>
      <c r="E1516" t="s">
        <v>141</v>
      </c>
      <c r="F1516" t="s">
        <v>4674</v>
      </c>
      <c r="G1516" t="s">
        <v>233</v>
      </c>
      <c r="H1516" t="s">
        <v>144</v>
      </c>
      <c r="I1516" t="s">
        <v>136</v>
      </c>
      <c r="J1516" t="s">
        <v>137</v>
      </c>
      <c r="K1516" t="s">
        <v>234</v>
      </c>
      <c r="L1516" t="s">
        <v>4675</v>
      </c>
      <c r="M1516" t="s">
        <v>4676</v>
      </c>
      <c r="N1516">
        <v>0.36666666599999997</v>
      </c>
      <c r="O1516">
        <v>0</v>
      </c>
      <c r="P1516">
        <v>106</v>
      </c>
      <c r="Q1516">
        <v>0</v>
      </c>
      <c r="R1516">
        <v>0</v>
      </c>
      <c r="S1516">
        <v>3</v>
      </c>
      <c r="T1516">
        <v>6</v>
      </c>
      <c r="U1516">
        <v>0</v>
      </c>
      <c r="V1516">
        <v>0</v>
      </c>
      <c r="W1516">
        <v>0</v>
      </c>
      <c r="X1516">
        <v>20.106097161756832</v>
      </c>
      <c r="Y1516">
        <v>0</v>
      </c>
      <c r="Z1516">
        <v>0</v>
      </c>
      <c r="AA1516">
        <v>21.625797370158299</v>
      </c>
      <c r="AB1516">
        <v>2.2437022666959998</v>
      </c>
      <c r="AC1516">
        <v>0</v>
      </c>
      <c r="AD1516">
        <v>0</v>
      </c>
      <c r="AE1516">
        <v>43.975596798611129</v>
      </c>
    </row>
    <row r="1517" spans="1:31" x14ac:dyDescent="0.25">
      <c r="A1517">
        <v>2214471</v>
      </c>
      <c r="B1517">
        <v>1</v>
      </c>
      <c r="C1517" t="s">
        <v>81</v>
      </c>
      <c r="D1517" t="s">
        <v>122</v>
      </c>
      <c r="E1517" t="s">
        <v>198</v>
      </c>
      <c r="F1517" t="s">
        <v>587</v>
      </c>
      <c r="G1517" t="s">
        <v>405</v>
      </c>
      <c r="H1517" t="s">
        <v>144</v>
      </c>
      <c r="I1517" t="s">
        <v>136</v>
      </c>
      <c r="J1517" t="s">
        <v>137</v>
      </c>
      <c r="K1517" t="s">
        <v>234</v>
      </c>
      <c r="L1517" t="s">
        <v>4677</v>
      </c>
      <c r="M1517" t="s">
        <v>4678</v>
      </c>
      <c r="N1517">
        <v>7.8616666659999996</v>
      </c>
      <c r="O1517">
        <v>1</v>
      </c>
      <c r="P1517">
        <v>408</v>
      </c>
      <c r="Q1517">
        <v>4</v>
      </c>
      <c r="R1517">
        <v>0</v>
      </c>
      <c r="S1517">
        <v>5</v>
      </c>
      <c r="T1517">
        <v>17</v>
      </c>
      <c r="U1517">
        <v>1</v>
      </c>
      <c r="V1517">
        <v>0</v>
      </c>
      <c r="W1517">
        <v>0.84726256808113765</v>
      </c>
      <c r="X1517">
        <v>262.60229060321126</v>
      </c>
      <c r="Y1517">
        <v>29.901912655538005</v>
      </c>
      <c r="Z1517">
        <v>0</v>
      </c>
      <c r="AA1517">
        <v>128.83644354819282</v>
      </c>
      <c r="AB1517">
        <v>46.550548866670916</v>
      </c>
      <c r="AC1517">
        <v>17.82334504976102</v>
      </c>
      <c r="AD1517">
        <v>0</v>
      </c>
      <c r="AE1517">
        <v>486.56180329145513</v>
      </c>
    </row>
    <row r="1518" spans="1:31" x14ac:dyDescent="0.25">
      <c r="A1518">
        <v>2225377</v>
      </c>
      <c r="B1518">
        <v>1</v>
      </c>
      <c r="C1518" t="s">
        <v>80</v>
      </c>
      <c r="D1518" t="s">
        <v>106</v>
      </c>
      <c r="E1518" t="s">
        <v>156</v>
      </c>
      <c r="F1518" t="s">
        <v>4679</v>
      </c>
      <c r="G1518" t="s">
        <v>172</v>
      </c>
      <c r="H1518" t="s">
        <v>135</v>
      </c>
      <c r="I1518" t="s">
        <v>136</v>
      </c>
      <c r="J1518" t="s">
        <v>137</v>
      </c>
      <c r="K1518" t="s">
        <v>138</v>
      </c>
      <c r="L1518" t="s">
        <v>4680</v>
      </c>
      <c r="M1518" t="s">
        <v>4681</v>
      </c>
      <c r="N1518">
        <v>8.7380555550000008</v>
      </c>
      <c r="O1518">
        <v>0</v>
      </c>
      <c r="P1518">
        <v>1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3.5756504283997095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3.5756504283997095</v>
      </c>
    </row>
    <row r="1519" spans="1:31" x14ac:dyDescent="0.25">
      <c r="A1519">
        <v>2215467</v>
      </c>
      <c r="B1519">
        <v>1</v>
      </c>
      <c r="C1519" t="s">
        <v>81</v>
      </c>
      <c r="D1519" t="s">
        <v>112</v>
      </c>
      <c r="E1519" t="s">
        <v>141</v>
      </c>
      <c r="F1519" t="s">
        <v>4682</v>
      </c>
      <c r="G1519" t="s">
        <v>1136</v>
      </c>
      <c r="H1519" t="s">
        <v>144</v>
      </c>
      <c r="I1519" t="s">
        <v>136</v>
      </c>
      <c r="J1519" t="s">
        <v>137</v>
      </c>
      <c r="K1519" t="s">
        <v>138</v>
      </c>
      <c r="L1519" t="s">
        <v>4683</v>
      </c>
      <c r="M1519" t="s">
        <v>4684</v>
      </c>
      <c r="N1519">
        <v>1.6261111109999999</v>
      </c>
      <c r="O1519">
        <v>0</v>
      </c>
      <c r="P1519">
        <v>281</v>
      </c>
      <c r="Q1519">
        <v>1</v>
      </c>
      <c r="R1519">
        <v>5</v>
      </c>
      <c r="S1519">
        <v>1</v>
      </c>
      <c r="T1519">
        <v>22</v>
      </c>
      <c r="U1519">
        <v>0</v>
      </c>
      <c r="V1519">
        <v>0</v>
      </c>
      <c r="W1519">
        <v>0</v>
      </c>
      <c r="X1519">
        <v>50.970463452082896</v>
      </c>
      <c r="Y1519">
        <v>19.296037252260774</v>
      </c>
      <c r="Z1519">
        <v>0.93420050105720887</v>
      </c>
      <c r="AA1519">
        <v>7.9069532476234539</v>
      </c>
      <c r="AB1519">
        <v>8.5956216298427623</v>
      </c>
      <c r="AC1519">
        <v>0</v>
      </c>
      <c r="AD1519">
        <v>0</v>
      </c>
      <c r="AE1519">
        <v>87.703276082867092</v>
      </c>
    </row>
    <row r="1520" spans="1:31" x14ac:dyDescent="0.25">
      <c r="A1520">
        <v>2213993</v>
      </c>
      <c r="B1520">
        <v>1</v>
      </c>
      <c r="C1520" t="s">
        <v>80</v>
      </c>
      <c r="D1520" t="s">
        <v>84</v>
      </c>
      <c r="E1520" t="s">
        <v>156</v>
      </c>
      <c r="F1520" t="s">
        <v>4685</v>
      </c>
      <c r="G1520" t="s">
        <v>161</v>
      </c>
      <c r="H1520" t="s">
        <v>135</v>
      </c>
      <c r="I1520" t="s">
        <v>136</v>
      </c>
      <c r="J1520" t="s">
        <v>137</v>
      </c>
      <c r="K1520" t="s">
        <v>138</v>
      </c>
      <c r="L1520" t="s">
        <v>4686</v>
      </c>
      <c r="M1520" t="s">
        <v>4687</v>
      </c>
      <c r="N1520">
        <v>1.3149999999999999</v>
      </c>
      <c r="O1520">
        <v>0</v>
      </c>
      <c r="P1520">
        <v>4</v>
      </c>
      <c r="Q1520">
        <v>0</v>
      </c>
      <c r="R1520">
        <v>0</v>
      </c>
      <c r="S1520">
        <v>0</v>
      </c>
      <c r="T1520">
        <v>1</v>
      </c>
      <c r="U1520">
        <v>0</v>
      </c>
      <c r="V1520">
        <v>0</v>
      </c>
      <c r="W1520">
        <v>0</v>
      </c>
      <c r="X1520">
        <v>1.4155541729883334</v>
      </c>
      <c r="Y1520">
        <v>0</v>
      </c>
      <c r="Z1520">
        <v>0</v>
      </c>
      <c r="AA1520">
        <v>0</v>
      </c>
      <c r="AB1520">
        <v>0.24377422271842003</v>
      </c>
      <c r="AC1520">
        <v>0</v>
      </c>
      <c r="AD1520">
        <v>0</v>
      </c>
      <c r="AE1520">
        <v>1.6593283957067535</v>
      </c>
    </row>
    <row r="1521" spans="1:31" x14ac:dyDescent="0.25">
      <c r="A1521">
        <v>2214448</v>
      </c>
      <c r="B1521">
        <v>1</v>
      </c>
      <c r="C1521" t="s">
        <v>80</v>
      </c>
      <c r="D1521" t="s">
        <v>96</v>
      </c>
      <c r="E1521" t="s">
        <v>156</v>
      </c>
      <c r="F1521" t="s">
        <v>4688</v>
      </c>
      <c r="G1521" t="s">
        <v>172</v>
      </c>
      <c r="H1521" t="s">
        <v>135</v>
      </c>
      <c r="I1521" t="s">
        <v>136</v>
      </c>
      <c r="J1521" t="s">
        <v>137</v>
      </c>
      <c r="K1521" t="s">
        <v>138</v>
      </c>
      <c r="L1521" t="s">
        <v>4689</v>
      </c>
      <c r="M1521" t="s">
        <v>4690</v>
      </c>
      <c r="N1521">
        <v>4.0219444439999998</v>
      </c>
      <c r="O1521">
        <v>0</v>
      </c>
      <c r="P1521">
        <v>1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1.2777983922199501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1.2777983922199501</v>
      </c>
    </row>
    <row r="1522" spans="1:31" x14ac:dyDescent="0.25">
      <c r="A1522">
        <v>2225354</v>
      </c>
      <c r="B1522">
        <v>1</v>
      </c>
      <c r="C1522" t="s">
        <v>80</v>
      </c>
      <c r="D1522" t="s">
        <v>92</v>
      </c>
      <c r="E1522" t="s">
        <v>151</v>
      </c>
      <c r="F1522" t="s">
        <v>4691</v>
      </c>
      <c r="G1522" t="s">
        <v>213</v>
      </c>
      <c r="H1522" t="s">
        <v>135</v>
      </c>
      <c r="I1522" t="s">
        <v>136</v>
      </c>
      <c r="J1522" t="s">
        <v>137</v>
      </c>
      <c r="K1522" t="s">
        <v>138</v>
      </c>
      <c r="L1522" t="s">
        <v>4692</v>
      </c>
      <c r="M1522" t="s">
        <v>4693</v>
      </c>
      <c r="N1522">
        <v>4.4027777769999998</v>
      </c>
      <c r="O1522">
        <v>0</v>
      </c>
      <c r="P1522">
        <v>4</v>
      </c>
      <c r="Q1522">
        <v>0</v>
      </c>
      <c r="R1522">
        <v>0</v>
      </c>
      <c r="S1522">
        <v>0</v>
      </c>
      <c r="T1522">
        <v>2</v>
      </c>
      <c r="U1522">
        <v>0</v>
      </c>
      <c r="V1522">
        <v>0</v>
      </c>
      <c r="W1522">
        <v>0</v>
      </c>
      <c r="X1522">
        <v>4.4958939522363748</v>
      </c>
      <c r="Y1522">
        <v>0</v>
      </c>
      <c r="Z1522">
        <v>0</v>
      </c>
      <c r="AA1522">
        <v>0</v>
      </c>
      <c r="AB1522">
        <v>15.890325004711251</v>
      </c>
      <c r="AC1522">
        <v>0</v>
      </c>
      <c r="AD1522">
        <v>0</v>
      </c>
      <c r="AE1522">
        <v>20.386218956947626</v>
      </c>
    </row>
    <row r="1523" spans="1:31" x14ac:dyDescent="0.25">
      <c r="A1523">
        <v>2218670</v>
      </c>
      <c r="B1523">
        <v>1</v>
      </c>
      <c r="C1523" t="s">
        <v>80</v>
      </c>
      <c r="D1523" t="s">
        <v>108</v>
      </c>
      <c r="E1523" t="s">
        <v>151</v>
      </c>
      <c r="F1523" t="s">
        <v>4694</v>
      </c>
      <c r="G1523" t="s">
        <v>1155</v>
      </c>
      <c r="H1523" t="s">
        <v>135</v>
      </c>
      <c r="I1523" t="s">
        <v>136</v>
      </c>
      <c r="J1523" t="s">
        <v>137</v>
      </c>
      <c r="K1523" t="s">
        <v>138</v>
      </c>
      <c r="L1523" t="s">
        <v>4695</v>
      </c>
      <c r="M1523" t="s">
        <v>4696</v>
      </c>
      <c r="N1523">
        <v>5.9219444440000002</v>
      </c>
      <c r="O1523">
        <v>0</v>
      </c>
      <c r="P1523">
        <v>27</v>
      </c>
      <c r="Q1523">
        <v>0</v>
      </c>
      <c r="R1523">
        <v>4</v>
      </c>
      <c r="S1523">
        <v>0</v>
      </c>
      <c r="T1523">
        <v>3</v>
      </c>
      <c r="U1523">
        <v>0</v>
      </c>
      <c r="V1523">
        <v>0</v>
      </c>
      <c r="W1523">
        <v>0</v>
      </c>
      <c r="X1523">
        <v>39.389535660551637</v>
      </c>
      <c r="Y1523">
        <v>0</v>
      </c>
      <c r="Z1523">
        <v>6.8176015094517268</v>
      </c>
      <c r="AA1523">
        <v>0</v>
      </c>
      <c r="AB1523">
        <v>20.179928415153192</v>
      </c>
      <c r="AC1523">
        <v>0</v>
      </c>
      <c r="AD1523">
        <v>0</v>
      </c>
      <c r="AE1523">
        <v>66.387065585156563</v>
      </c>
    </row>
    <row r="1524" spans="1:31" x14ac:dyDescent="0.25">
      <c r="A1524">
        <v>2227083</v>
      </c>
      <c r="B1524">
        <v>1</v>
      </c>
      <c r="C1524" t="s">
        <v>80</v>
      </c>
      <c r="D1524" t="s">
        <v>97</v>
      </c>
      <c r="E1524" t="s">
        <v>156</v>
      </c>
      <c r="F1524" t="s">
        <v>4697</v>
      </c>
      <c r="G1524" t="s">
        <v>161</v>
      </c>
      <c r="H1524" t="s">
        <v>135</v>
      </c>
      <c r="I1524" t="s">
        <v>136</v>
      </c>
      <c r="J1524" t="s">
        <v>137</v>
      </c>
      <c r="K1524" t="s">
        <v>138</v>
      </c>
      <c r="L1524" t="s">
        <v>4698</v>
      </c>
      <c r="M1524" t="s">
        <v>4699</v>
      </c>
      <c r="N1524">
        <v>1.5972222220000001</v>
      </c>
      <c r="O1524">
        <v>0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2.0349998564686115E-2</v>
      </c>
      <c r="AA1524">
        <v>0</v>
      </c>
      <c r="AB1524">
        <v>0</v>
      </c>
      <c r="AC1524">
        <v>0</v>
      </c>
      <c r="AD1524">
        <v>0</v>
      </c>
      <c r="AE1524">
        <v>2.0349998564686115E-2</v>
      </c>
    </row>
    <row r="1525" spans="1:31" x14ac:dyDescent="0.25">
      <c r="A1525">
        <v>2217342</v>
      </c>
      <c r="B1525">
        <v>1</v>
      </c>
      <c r="C1525" t="s">
        <v>80</v>
      </c>
      <c r="D1525" t="s">
        <v>82</v>
      </c>
      <c r="E1525" t="s">
        <v>156</v>
      </c>
      <c r="F1525" t="s">
        <v>4700</v>
      </c>
      <c r="G1525" t="s">
        <v>165</v>
      </c>
      <c r="H1525" t="s">
        <v>135</v>
      </c>
      <c r="I1525" t="s">
        <v>136</v>
      </c>
      <c r="J1525" t="s">
        <v>137</v>
      </c>
      <c r="K1525" t="s">
        <v>138</v>
      </c>
      <c r="L1525" t="s">
        <v>4701</v>
      </c>
      <c r="M1525" t="s">
        <v>4702</v>
      </c>
      <c r="N1525">
        <v>1.4355555550000001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2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0.73928941942496884</v>
      </c>
      <c r="AC1525">
        <v>0</v>
      </c>
      <c r="AD1525">
        <v>0</v>
      </c>
      <c r="AE1525">
        <v>0.73928941942496884</v>
      </c>
    </row>
    <row r="1526" spans="1:31" x14ac:dyDescent="0.25">
      <c r="A1526">
        <v>2219921</v>
      </c>
      <c r="B1526">
        <v>1</v>
      </c>
      <c r="C1526" t="s">
        <v>80</v>
      </c>
      <c r="D1526" t="s">
        <v>94</v>
      </c>
      <c r="E1526" t="s">
        <v>156</v>
      </c>
      <c r="F1526" t="s">
        <v>4703</v>
      </c>
      <c r="G1526" t="s">
        <v>161</v>
      </c>
      <c r="H1526" t="s">
        <v>135</v>
      </c>
      <c r="I1526" t="s">
        <v>136</v>
      </c>
      <c r="J1526" t="s">
        <v>137</v>
      </c>
      <c r="K1526" t="s">
        <v>138</v>
      </c>
      <c r="L1526" t="s">
        <v>4704</v>
      </c>
      <c r="M1526" t="s">
        <v>4705</v>
      </c>
      <c r="N1526">
        <v>7.8444444439999996</v>
      </c>
      <c r="O1526">
        <v>0</v>
      </c>
      <c r="P1526">
        <v>1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8.7606844151555343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8.7606844151555343</v>
      </c>
    </row>
    <row r="1527" spans="1:31" x14ac:dyDescent="0.25">
      <c r="A1527">
        <v>2222583</v>
      </c>
      <c r="B1527">
        <v>1</v>
      </c>
      <c r="C1527" t="s">
        <v>81</v>
      </c>
      <c r="D1527" t="s">
        <v>115</v>
      </c>
      <c r="E1527" t="s">
        <v>151</v>
      </c>
      <c r="F1527" t="s">
        <v>4706</v>
      </c>
      <c r="G1527" t="s">
        <v>213</v>
      </c>
      <c r="H1527" t="s">
        <v>135</v>
      </c>
      <c r="I1527" t="s">
        <v>136</v>
      </c>
      <c r="J1527" t="s">
        <v>137</v>
      </c>
      <c r="K1527" t="s">
        <v>138</v>
      </c>
      <c r="L1527" t="s">
        <v>4707</v>
      </c>
      <c r="M1527" t="s">
        <v>4708</v>
      </c>
      <c r="N1527">
        <v>1.092777777</v>
      </c>
      <c r="O1527">
        <v>0</v>
      </c>
      <c r="P1527">
        <v>8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0.3027993386111944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0.3027993386111944</v>
      </c>
    </row>
    <row r="1528" spans="1:31" x14ac:dyDescent="0.25">
      <c r="A1528">
        <v>2218693</v>
      </c>
      <c r="B1528">
        <v>1</v>
      </c>
      <c r="C1528" t="s">
        <v>80</v>
      </c>
      <c r="D1528" t="s">
        <v>109</v>
      </c>
      <c r="E1528" t="s">
        <v>151</v>
      </c>
      <c r="F1528" t="s">
        <v>4709</v>
      </c>
      <c r="G1528" t="s">
        <v>213</v>
      </c>
      <c r="H1528" t="s">
        <v>135</v>
      </c>
      <c r="I1528" t="s">
        <v>136</v>
      </c>
      <c r="J1528" t="s">
        <v>137</v>
      </c>
      <c r="K1528" t="s">
        <v>138</v>
      </c>
      <c r="L1528" t="s">
        <v>4710</v>
      </c>
      <c r="M1528" t="s">
        <v>4711</v>
      </c>
      <c r="N1528">
        <v>2.003333333</v>
      </c>
      <c r="O1528">
        <v>0</v>
      </c>
      <c r="P1528">
        <v>59</v>
      </c>
      <c r="Q1528">
        <v>0</v>
      </c>
      <c r="R1528">
        <v>0</v>
      </c>
      <c r="S1528">
        <v>0</v>
      </c>
      <c r="T1528">
        <v>3</v>
      </c>
      <c r="U1528">
        <v>0</v>
      </c>
      <c r="V1528">
        <v>0</v>
      </c>
      <c r="W1528">
        <v>0</v>
      </c>
      <c r="X1528">
        <v>18.517922578772495</v>
      </c>
      <c r="Y1528">
        <v>0</v>
      </c>
      <c r="Z1528">
        <v>0</v>
      </c>
      <c r="AA1528">
        <v>0</v>
      </c>
      <c r="AB1528">
        <v>9.4856338429441003</v>
      </c>
      <c r="AC1528">
        <v>0</v>
      </c>
      <c r="AD1528">
        <v>0</v>
      </c>
      <c r="AE1528">
        <v>28.003556421716596</v>
      </c>
    </row>
    <row r="1529" spans="1:31" x14ac:dyDescent="0.25">
      <c r="A1529">
        <v>2227060</v>
      </c>
      <c r="B1529">
        <v>1</v>
      </c>
      <c r="C1529" t="s">
        <v>80</v>
      </c>
      <c r="D1529" t="s">
        <v>82</v>
      </c>
      <c r="E1529" t="s">
        <v>156</v>
      </c>
      <c r="F1529" t="s">
        <v>4712</v>
      </c>
      <c r="G1529" t="s">
        <v>165</v>
      </c>
      <c r="H1529" t="s">
        <v>135</v>
      </c>
      <c r="I1529" t="s">
        <v>136</v>
      </c>
      <c r="J1529" t="s">
        <v>137</v>
      </c>
      <c r="K1529" t="s">
        <v>138</v>
      </c>
      <c r="L1529" t="s">
        <v>4713</v>
      </c>
      <c r="M1529" t="s">
        <v>4714</v>
      </c>
      <c r="N1529">
        <v>3.4930555550000002</v>
      </c>
      <c r="O1529">
        <v>0</v>
      </c>
      <c r="P1529">
        <v>6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3.0701044337825878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3.0701044337825878</v>
      </c>
    </row>
    <row r="1530" spans="1:31" x14ac:dyDescent="0.25">
      <c r="A1530">
        <v>2225185</v>
      </c>
      <c r="B1530">
        <v>1</v>
      </c>
      <c r="C1530" t="s">
        <v>80</v>
      </c>
      <c r="D1530" t="s">
        <v>107</v>
      </c>
      <c r="E1530" t="s">
        <v>156</v>
      </c>
      <c r="F1530" t="s">
        <v>4715</v>
      </c>
      <c r="G1530" t="s">
        <v>165</v>
      </c>
      <c r="H1530" t="s">
        <v>135</v>
      </c>
      <c r="I1530" t="s">
        <v>136</v>
      </c>
      <c r="J1530" t="s">
        <v>137</v>
      </c>
      <c r="K1530" t="s">
        <v>138</v>
      </c>
      <c r="L1530" t="s">
        <v>4716</v>
      </c>
      <c r="M1530" t="s">
        <v>4717</v>
      </c>
      <c r="N1530">
        <v>0.54083333300000003</v>
      </c>
      <c r="O1530">
        <v>0</v>
      </c>
      <c r="P1530">
        <v>5</v>
      </c>
      <c r="Q1530">
        <v>0</v>
      </c>
      <c r="R1530">
        <v>0</v>
      </c>
      <c r="S1530">
        <v>0</v>
      </c>
      <c r="T1530">
        <v>1</v>
      </c>
      <c r="U1530">
        <v>0</v>
      </c>
      <c r="V1530">
        <v>0</v>
      </c>
      <c r="W1530">
        <v>0</v>
      </c>
      <c r="X1530">
        <v>1.4590768280888804</v>
      </c>
      <c r="Y1530">
        <v>0</v>
      </c>
      <c r="Z1530">
        <v>0</v>
      </c>
      <c r="AA1530">
        <v>0</v>
      </c>
      <c r="AB1530">
        <v>0.59511115285253502</v>
      </c>
      <c r="AC1530">
        <v>0</v>
      </c>
      <c r="AD1530">
        <v>0</v>
      </c>
      <c r="AE1530">
        <v>2.0541879809414154</v>
      </c>
    </row>
    <row r="1531" spans="1:31" x14ac:dyDescent="0.25">
      <c r="A1531">
        <v>2212742</v>
      </c>
      <c r="B1531">
        <v>1</v>
      </c>
      <c r="C1531" t="s">
        <v>80</v>
      </c>
      <c r="D1531" t="s">
        <v>93</v>
      </c>
      <c r="E1531" t="s">
        <v>151</v>
      </c>
      <c r="F1531" t="s">
        <v>4718</v>
      </c>
      <c r="G1531" t="s">
        <v>153</v>
      </c>
      <c r="H1531" t="s">
        <v>135</v>
      </c>
      <c r="I1531" t="s">
        <v>136</v>
      </c>
      <c r="J1531" t="s">
        <v>137</v>
      </c>
      <c r="K1531" t="s">
        <v>138</v>
      </c>
      <c r="L1531" t="s">
        <v>4719</v>
      </c>
      <c r="M1531" t="s">
        <v>4720</v>
      </c>
      <c r="N1531">
        <v>3.7002777770000002</v>
      </c>
      <c r="O1531">
        <v>0</v>
      </c>
      <c r="P1531">
        <v>0</v>
      </c>
      <c r="Q1531">
        <v>0</v>
      </c>
      <c r="R1531">
        <v>9</v>
      </c>
      <c r="S1531">
        <v>0</v>
      </c>
      <c r="T1531">
        <v>2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1.93356925086945</v>
      </c>
      <c r="AA1531">
        <v>0</v>
      </c>
      <c r="AB1531">
        <v>3.8557868416656786</v>
      </c>
      <c r="AC1531">
        <v>0</v>
      </c>
      <c r="AD1531">
        <v>0</v>
      </c>
      <c r="AE1531">
        <v>5.7893560925351286</v>
      </c>
    </row>
    <row r="1532" spans="1:31" x14ac:dyDescent="0.25">
      <c r="A1532">
        <v>2223857</v>
      </c>
      <c r="B1532">
        <v>1</v>
      </c>
      <c r="C1532" t="s">
        <v>80</v>
      </c>
      <c r="D1532" t="s">
        <v>94</v>
      </c>
      <c r="E1532" t="s">
        <v>151</v>
      </c>
      <c r="F1532" t="s">
        <v>4721</v>
      </c>
      <c r="G1532" t="s">
        <v>213</v>
      </c>
      <c r="H1532" t="s">
        <v>135</v>
      </c>
      <c r="I1532" t="s">
        <v>136</v>
      </c>
      <c r="J1532" t="s">
        <v>137</v>
      </c>
      <c r="K1532" t="s">
        <v>138</v>
      </c>
      <c r="L1532" t="s">
        <v>4722</v>
      </c>
      <c r="M1532" t="s">
        <v>4723</v>
      </c>
      <c r="N1532">
        <v>1.2747222220000001</v>
      </c>
      <c r="O1532">
        <v>0</v>
      </c>
      <c r="P1532">
        <v>221</v>
      </c>
      <c r="Q1532">
        <v>0</v>
      </c>
      <c r="R1532">
        <v>0</v>
      </c>
      <c r="S1532">
        <v>0</v>
      </c>
      <c r="T1532">
        <v>9</v>
      </c>
      <c r="U1532">
        <v>0</v>
      </c>
      <c r="V1532">
        <v>0</v>
      </c>
      <c r="W1532">
        <v>0</v>
      </c>
      <c r="X1532">
        <v>88.442521308010626</v>
      </c>
      <c r="Y1532">
        <v>0</v>
      </c>
      <c r="Z1532">
        <v>0</v>
      </c>
      <c r="AA1532">
        <v>0</v>
      </c>
      <c r="AB1532">
        <v>9.1875806272832392</v>
      </c>
      <c r="AC1532">
        <v>0</v>
      </c>
      <c r="AD1532">
        <v>0</v>
      </c>
      <c r="AE1532">
        <v>97.630101935293865</v>
      </c>
    </row>
    <row r="1533" spans="1:31" x14ac:dyDescent="0.25">
      <c r="A1533">
        <v>2221132</v>
      </c>
      <c r="B1533">
        <v>1</v>
      </c>
      <c r="C1533" t="s">
        <v>80</v>
      </c>
      <c r="D1533" t="s">
        <v>92</v>
      </c>
      <c r="E1533" t="s">
        <v>156</v>
      </c>
      <c r="F1533" t="s">
        <v>4724</v>
      </c>
      <c r="G1533" t="s">
        <v>165</v>
      </c>
      <c r="H1533" t="s">
        <v>135</v>
      </c>
      <c r="I1533" t="s">
        <v>136</v>
      </c>
      <c r="J1533" t="s">
        <v>137</v>
      </c>
      <c r="K1533" t="s">
        <v>138</v>
      </c>
      <c r="L1533" t="s">
        <v>4725</v>
      </c>
      <c r="M1533" t="s">
        <v>4726</v>
      </c>
      <c r="N1533">
        <v>1.490555555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4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2.4437512330754516</v>
      </c>
      <c r="AC1533">
        <v>0</v>
      </c>
      <c r="AD1533">
        <v>0</v>
      </c>
      <c r="AE1533">
        <v>2.4437512330754516</v>
      </c>
    </row>
    <row r="1534" spans="1:31" x14ac:dyDescent="0.25">
      <c r="A1534">
        <v>2228534</v>
      </c>
      <c r="B1534">
        <v>1</v>
      </c>
      <c r="C1534" t="s">
        <v>80</v>
      </c>
      <c r="D1534" t="s">
        <v>104</v>
      </c>
      <c r="E1534" t="s">
        <v>198</v>
      </c>
      <c r="F1534" t="s">
        <v>4727</v>
      </c>
      <c r="G1534" t="s">
        <v>143</v>
      </c>
      <c r="H1534" t="s">
        <v>144</v>
      </c>
      <c r="I1534" t="s">
        <v>136</v>
      </c>
      <c r="J1534" t="s">
        <v>137</v>
      </c>
      <c r="K1534" t="s">
        <v>138</v>
      </c>
      <c r="L1534" t="s">
        <v>4728</v>
      </c>
      <c r="M1534" t="s">
        <v>4729</v>
      </c>
      <c r="N1534">
        <v>2.0094444440000001</v>
      </c>
      <c r="O1534">
        <v>0</v>
      </c>
      <c r="P1534">
        <v>133</v>
      </c>
      <c r="Q1534">
        <v>0</v>
      </c>
      <c r="R1534">
        <v>17</v>
      </c>
      <c r="S1534">
        <v>0</v>
      </c>
      <c r="T1534">
        <v>20</v>
      </c>
      <c r="U1534">
        <v>0</v>
      </c>
      <c r="V1534">
        <v>0</v>
      </c>
      <c r="W1534">
        <v>0</v>
      </c>
      <c r="X1534">
        <v>103.61201354621311</v>
      </c>
      <c r="Y1534">
        <v>0</v>
      </c>
      <c r="Z1534">
        <v>6.4783911794405826</v>
      </c>
      <c r="AA1534">
        <v>0</v>
      </c>
      <c r="AB1534">
        <v>14.417673904288181</v>
      </c>
      <c r="AC1534">
        <v>0</v>
      </c>
      <c r="AD1534">
        <v>0</v>
      </c>
      <c r="AE1534">
        <v>124.50807862994186</v>
      </c>
    </row>
    <row r="1535" spans="1:31" x14ac:dyDescent="0.25">
      <c r="A1535">
        <v>2228703</v>
      </c>
      <c r="B1535">
        <v>1</v>
      </c>
      <c r="C1535" t="s">
        <v>80</v>
      </c>
      <c r="D1535" t="s">
        <v>83</v>
      </c>
      <c r="E1535" t="s">
        <v>156</v>
      </c>
      <c r="F1535" t="s">
        <v>4730</v>
      </c>
      <c r="G1535" t="s">
        <v>213</v>
      </c>
      <c r="H1535" t="s">
        <v>135</v>
      </c>
      <c r="I1535" t="s">
        <v>136</v>
      </c>
      <c r="J1535" t="s">
        <v>137</v>
      </c>
      <c r="K1535" t="s">
        <v>138</v>
      </c>
      <c r="L1535" t="s">
        <v>4731</v>
      </c>
      <c r="M1535" t="s">
        <v>4732</v>
      </c>
      <c r="N1535">
        <v>1.8438888879999999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1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6.7870813738413931</v>
      </c>
      <c r="AE1535">
        <v>6.7870813738413931</v>
      </c>
    </row>
    <row r="1536" spans="1:31" x14ac:dyDescent="0.25">
      <c r="A1536">
        <v>2228557</v>
      </c>
      <c r="B1536">
        <v>1</v>
      </c>
      <c r="C1536" t="s">
        <v>80</v>
      </c>
      <c r="D1536" t="s">
        <v>106</v>
      </c>
      <c r="E1536" t="s">
        <v>156</v>
      </c>
      <c r="F1536" t="s">
        <v>4733</v>
      </c>
      <c r="G1536" t="s">
        <v>172</v>
      </c>
      <c r="H1536" t="s">
        <v>135</v>
      </c>
      <c r="I1536" t="s">
        <v>136</v>
      </c>
      <c r="J1536" t="s">
        <v>137</v>
      </c>
      <c r="K1536" t="s">
        <v>138</v>
      </c>
      <c r="L1536" t="s">
        <v>4734</v>
      </c>
      <c r="M1536" t="s">
        <v>4735</v>
      </c>
      <c r="N1536">
        <v>3.9441666660000001</v>
      </c>
      <c r="O1536">
        <v>0</v>
      </c>
      <c r="P1536">
        <v>2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2.2151826453991279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2.2151826453991279</v>
      </c>
    </row>
    <row r="1537" spans="1:31" x14ac:dyDescent="0.25">
      <c r="A1537">
        <v>2223084</v>
      </c>
      <c r="B1537">
        <v>1</v>
      </c>
      <c r="C1537" t="s">
        <v>80</v>
      </c>
      <c r="D1537" t="s">
        <v>106</v>
      </c>
      <c r="E1537" t="s">
        <v>156</v>
      </c>
      <c r="F1537" t="s">
        <v>4736</v>
      </c>
      <c r="G1537" t="s">
        <v>165</v>
      </c>
      <c r="H1537" t="s">
        <v>135</v>
      </c>
      <c r="I1537" t="s">
        <v>136</v>
      </c>
      <c r="J1537" t="s">
        <v>137</v>
      </c>
      <c r="K1537" t="s">
        <v>138</v>
      </c>
      <c r="L1537" t="s">
        <v>4737</v>
      </c>
      <c r="M1537" t="s">
        <v>4738</v>
      </c>
      <c r="N1537">
        <v>1.581111111</v>
      </c>
      <c r="O1537">
        <v>0</v>
      </c>
      <c r="P1537">
        <v>9</v>
      </c>
      <c r="Q1537">
        <v>0</v>
      </c>
      <c r="R1537">
        <v>0</v>
      </c>
      <c r="S1537">
        <v>0</v>
      </c>
      <c r="T1537">
        <v>2</v>
      </c>
      <c r="U1537">
        <v>0</v>
      </c>
      <c r="V1537">
        <v>0</v>
      </c>
      <c r="W1537">
        <v>0</v>
      </c>
      <c r="X1537">
        <v>3.7556200458147946</v>
      </c>
      <c r="Y1537">
        <v>0</v>
      </c>
      <c r="Z1537">
        <v>0</v>
      </c>
      <c r="AA1537">
        <v>0</v>
      </c>
      <c r="AB1537">
        <v>0.63979705728788883</v>
      </c>
      <c r="AC1537">
        <v>0</v>
      </c>
      <c r="AD1537">
        <v>0</v>
      </c>
      <c r="AE1537">
        <v>4.3954171031026839</v>
      </c>
    </row>
    <row r="1538" spans="1:31" x14ac:dyDescent="0.25">
      <c r="A1538">
        <v>2223665</v>
      </c>
      <c r="B1538">
        <v>1</v>
      </c>
      <c r="C1538" t="s">
        <v>80</v>
      </c>
      <c r="D1538" t="s">
        <v>105</v>
      </c>
      <c r="E1538" t="s">
        <v>151</v>
      </c>
      <c r="F1538" t="s">
        <v>4739</v>
      </c>
      <c r="G1538" t="s">
        <v>233</v>
      </c>
      <c r="H1538" t="s">
        <v>135</v>
      </c>
      <c r="I1538" t="s">
        <v>136</v>
      </c>
      <c r="J1538" t="s">
        <v>137</v>
      </c>
      <c r="K1538" t="s">
        <v>234</v>
      </c>
      <c r="L1538" t="s">
        <v>4740</v>
      </c>
      <c r="M1538" t="s">
        <v>4741</v>
      </c>
      <c r="N1538">
        <v>8.5913888879999991</v>
      </c>
      <c r="O1538">
        <v>0</v>
      </c>
      <c r="P1538">
        <v>427</v>
      </c>
      <c r="Q1538">
        <v>0</v>
      </c>
      <c r="R1538">
        <v>0</v>
      </c>
      <c r="S1538">
        <v>0</v>
      </c>
      <c r="T1538">
        <v>31</v>
      </c>
      <c r="U1538">
        <v>0</v>
      </c>
      <c r="V1538">
        <v>0</v>
      </c>
      <c r="W1538">
        <v>0</v>
      </c>
      <c r="X1538">
        <v>1412.866776822606</v>
      </c>
      <c r="Y1538">
        <v>0</v>
      </c>
      <c r="Z1538">
        <v>0</v>
      </c>
      <c r="AA1538">
        <v>0</v>
      </c>
      <c r="AB1538">
        <v>263.72952219193087</v>
      </c>
      <c r="AC1538">
        <v>0</v>
      </c>
      <c r="AD1538">
        <v>0</v>
      </c>
      <c r="AE1538">
        <v>1676.5962990145367</v>
      </c>
    </row>
    <row r="1539" spans="1:31" x14ac:dyDescent="0.25">
      <c r="A1539">
        <v>2224080</v>
      </c>
      <c r="B1539">
        <v>1</v>
      </c>
      <c r="C1539" t="s">
        <v>81</v>
      </c>
      <c r="D1539" t="s">
        <v>122</v>
      </c>
      <c r="E1539" t="s">
        <v>141</v>
      </c>
      <c r="F1539" t="s">
        <v>4742</v>
      </c>
      <c r="G1539" t="s">
        <v>143</v>
      </c>
      <c r="H1539" t="s">
        <v>144</v>
      </c>
      <c r="I1539" t="s">
        <v>136</v>
      </c>
      <c r="J1539" t="s">
        <v>137</v>
      </c>
      <c r="K1539" t="s">
        <v>138</v>
      </c>
      <c r="L1539" t="s">
        <v>4743</v>
      </c>
      <c r="M1539" t="s">
        <v>4744</v>
      </c>
      <c r="N1539">
        <v>0.37583333299999999</v>
      </c>
      <c r="O1539">
        <v>0</v>
      </c>
      <c r="P1539">
        <v>124</v>
      </c>
      <c r="Q1539">
        <v>0</v>
      </c>
      <c r="R1539">
        <v>5</v>
      </c>
      <c r="S1539">
        <v>0</v>
      </c>
      <c r="T1539">
        <v>15</v>
      </c>
      <c r="U1539">
        <v>0</v>
      </c>
      <c r="V1539">
        <v>0</v>
      </c>
      <c r="W1539">
        <v>0</v>
      </c>
      <c r="X1539">
        <v>8.645145990274413</v>
      </c>
      <c r="Y1539">
        <v>0</v>
      </c>
      <c r="Z1539">
        <v>0.57079897872613605</v>
      </c>
      <c r="AA1539">
        <v>0</v>
      </c>
      <c r="AB1539">
        <v>1.2173805892728817</v>
      </c>
      <c r="AC1539">
        <v>0</v>
      </c>
      <c r="AD1539">
        <v>0</v>
      </c>
      <c r="AE1539">
        <v>10.433325558273431</v>
      </c>
    </row>
    <row r="1540" spans="1:31" x14ac:dyDescent="0.25">
      <c r="A1540">
        <v>2226582</v>
      </c>
      <c r="B1540">
        <v>1</v>
      </c>
      <c r="C1540" t="s">
        <v>80</v>
      </c>
      <c r="D1540" t="s">
        <v>82</v>
      </c>
      <c r="E1540" t="s">
        <v>132</v>
      </c>
      <c r="F1540" t="s">
        <v>4745</v>
      </c>
      <c r="G1540" t="s">
        <v>176</v>
      </c>
      <c r="H1540" t="s">
        <v>135</v>
      </c>
      <c r="I1540" t="s">
        <v>136</v>
      </c>
      <c r="J1540" t="s">
        <v>137</v>
      </c>
      <c r="K1540" t="s">
        <v>138</v>
      </c>
      <c r="L1540" t="s">
        <v>4746</v>
      </c>
      <c r="M1540" t="s">
        <v>4747</v>
      </c>
      <c r="N1540">
        <v>4.6997222220000001</v>
      </c>
      <c r="O1540">
        <v>0</v>
      </c>
      <c r="P1540">
        <v>169</v>
      </c>
      <c r="Q1540">
        <v>0</v>
      </c>
      <c r="R1540">
        <v>0</v>
      </c>
      <c r="S1540">
        <v>0</v>
      </c>
      <c r="T1540">
        <v>10</v>
      </c>
      <c r="U1540">
        <v>0</v>
      </c>
      <c r="V1540">
        <v>0</v>
      </c>
      <c r="W1540">
        <v>0</v>
      </c>
      <c r="X1540">
        <v>220.1795618395617</v>
      </c>
      <c r="Y1540">
        <v>0</v>
      </c>
      <c r="Z1540">
        <v>0</v>
      </c>
      <c r="AA1540">
        <v>0</v>
      </c>
      <c r="AB1540">
        <v>5.8839322962877452</v>
      </c>
      <c r="AC1540">
        <v>0</v>
      </c>
      <c r="AD1540">
        <v>0</v>
      </c>
      <c r="AE1540">
        <v>226.06349413584945</v>
      </c>
    </row>
    <row r="1541" spans="1:31" x14ac:dyDescent="0.25">
      <c r="A1541">
        <v>2221756</v>
      </c>
      <c r="B1541">
        <v>1</v>
      </c>
      <c r="C1541" t="s">
        <v>80</v>
      </c>
      <c r="D1541" t="s">
        <v>106</v>
      </c>
      <c r="E1541" t="s">
        <v>147</v>
      </c>
      <c r="F1541" t="s">
        <v>4748</v>
      </c>
      <c r="G1541" t="s">
        <v>143</v>
      </c>
      <c r="H1541" t="s">
        <v>144</v>
      </c>
      <c r="I1541" t="s">
        <v>136</v>
      </c>
      <c r="J1541" t="s">
        <v>137</v>
      </c>
      <c r="K1541" t="s">
        <v>138</v>
      </c>
      <c r="L1541" t="s">
        <v>4749</v>
      </c>
      <c r="M1541" t="s">
        <v>4750</v>
      </c>
      <c r="N1541">
        <v>0.245</v>
      </c>
      <c r="O1541">
        <v>0</v>
      </c>
      <c r="P1541">
        <v>5</v>
      </c>
      <c r="Q1541">
        <v>57</v>
      </c>
      <c r="R1541">
        <v>227</v>
      </c>
      <c r="S1541">
        <v>16</v>
      </c>
      <c r="T1541">
        <v>44</v>
      </c>
      <c r="U1541">
        <v>0</v>
      </c>
      <c r="V1541">
        <v>0</v>
      </c>
      <c r="W1541">
        <v>0</v>
      </c>
      <c r="X1541">
        <v>0.44244434963189999</v>
      </c>
      <c r="Y1541">
        <v>79.96325160062473</v>
      </c>
      <c r="Z1541">
        <v>29.200904372111104</v>
      </c>
      <c r="AA1541">
        <v>3.24554597147214</v>
      </c>
      <c r="AB1541">
        <v>6.7368332434698726</v>
      </c>
      <c r="AC1541">
        <v>0</v>
      </c>
      <c r="AD1541">
        <v>0</v>
      </c>
      <c r="AE1541">
        <v>119.58897953730975</v>
      </c>
    </row>
    <row r="1542" spans="1:31" x14ac:dyDescent="0.25">
      <c r="A1542">
        <v>2219752</v>
      </c>
      <c r="B1542">
        <v>1</v>
      </c>
      <c r="C1542" t="s">
        <v>80</v>
      </c>
      <c r="D1542" t="s">
        <v>85</v>
      </c>
      <c r="E1542" t="s">
        <v>156</v>
      </c>
      <c r="F1542" t="s">
        <v>4751</v>
      </c>
      <c r="G1542" t="s">
        <v>165</v>
      </c>
      <c r="H1542" t="s">
        <v>135</v>
      </c>
      <c r="I1542" t="s">
        <v>136</v>
      </c>
      <c r="J1542" t="s">
        <v>137</v>
      </c>
      <c r="K1542" t="s">
        <v>138</v>
      </c>
      <c r="L1542" t="s">
        <v>4752</v>
      </c>
      <c r="M1542" t="s">
        <v>4753</v>
      </c>
      <c r="N1542">
        <v>3.6124999999999998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1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3.9726973826841316</v>
      </c>
      <c r="AC1542">
        <v>0</v>
      </c>
      <c r="AD1542">
        <v>0</v>
      </c>
      <c r="AE1542">
        <v>3.9726973826841316</v>
      </c>
    </row>
    <row r="1543" spans="1:31" x14ac:dyDescent="0.25">
      <c r="A1543">
        <v>2219835</v>
      </c>
      <c r="B1543">
        <v>1</v>
      </c>
      <c r="C1543" t="s">
        <v>80</v>
      </c>
      <c r="D1543" t="s">
        <v>95</v>
      </c>
      <c r="E1543" t="s">
        <v>151</v>
      </c>
      <c r="F1543" t="s">
        <v>4754</v>
      </c>
      <c r="G1543" t="s">
        <v>134</v>
      </c>
      <c r="H1543" t="s">
        <v>135</v>
      </c>
      <c r="I1543" t="s">
        <v>136</v>
      </c>
      <c r="J1543" t="s">
        <v>137</v>
      </c>
      <c r="K1543" t="s">
        <v>138</v>
      </c>
      <c r="L1543" t="s">
        <v>4755</v>
      </c>
      <c r="M1543" t="s">
        <v>4756</v>
      </c>
      <c r="N1543">
        <v>0.22805555499999999</v>
      </c>
      <c r="O1543">
        <v>0</v>
      </c>
      <c r="P1543">
        <v>57</v>
      </c>
      <c r="Q1543">
        <v>0</v>
      </c>
      <c r="R1543">
        <v>1</v>
      </c>
      <c r="S1543">
        <v>0</v>
      </c>
      <c r="T1543">
        <v>1</v>
      </c>
      <c r="U1543">
        <v>0</v>
      </c>
      <c r="V1543">
        <v>0</v>
      </c>
      <c r="W1543">
        <v>0</v>
      </c>
      <c r="X1543">
        <v>2.6479853238236974</v>
      </c>
      <c r="Y1543">
        <v>0</v>
      </c>
      <c r="Z1543">
        <v>0.66397319327366888</v>
      </c>
      <c r="AA1543">
        <v>0</v>
      </c>
      <c r="AB1543">
        <v>0.22611470429586308</v>
      </c>
      <c r="AC1543">
        <v>0</v>
      </c>
      <c r="AD1543">
        <v>0</v>
      </c>
      <c r="AE1543">
        <v>3.5380732213932293</v>
      </c>
    </row>
    <row r="1544" spans="1:31" x14ac:dyDescent="0.25">
      <c r="A1544">
        <v>2222752</v>
      </c>
      <c r="B1544">
        <v>1</v>
      </c>
      <c r="C1544" t="s">
        <v>80</v>
      </c>
      <c r="D1544" t="s">
        <v>107</v>
      </c>
      <c r="E1544" t="s">
        <v>156</v>
      </c>
      <c r="F1544" t="s">
        <v>4757</v>
      </c>
      <c r="G1544" t="s">
        <v>172</v>
      </c>
      <c r="H1544" t="s">
        <v>135</v>
      </c>
      <c r="I1544" t="s">
        <v>136</v>
      </c>
      <c r="J1544" t="s">
        <v>137</v>
      </c>
      <c r="K1544" t="s">
        <v>138</v>
      </c>
      <c r="L1544" t="s">
        <v>4758</v>
      </c>
      <c r="M1544" t="s">
        <v>4759</v>
      </c>
      <c r="N1544">
        <v>1.000555555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2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1.2124830936723052</v>
      </c>
      <c r="AC1544">
        <v>0</v>
      </c>
      <c r="AD1544">
        <v>0</v>
      </c>
      <c r="AE1544">
        <v>1.2124830936723052</v>
      </c>
    </row>
    <row r="1545" spans="1:31" x14ac:dyDescent="0.25">
      <c r="A1545">
        <v>2218816</v>
      </c>
      <c r="B1545">
        <v>1</v>
      </c>
      <c r="C1545" t="s">
        <v>81</v>
      </c>
      <c r="D1545" t="s">
        <v>115</v>
      </c>
      <c r="E1545" t="s">
        <v>198</v>
      </c>
      <c r="F1545" t="s">
        <v>4760</v>
      </c>
      <c r="G1545" t="s">
        <v>405</v>
      </c>
      <c r="H1545" t="s">
        <v>144</v>
      </c>
      <c r="I1545" t="s">
        <v>136</v>
      </c>
      <c r="J1545" t="s">
        <v>137</v>
      </c>
      <c r="K1545" t="s">
        <v>234</v>
      </c>
      <c r="L1545" t="s">
        <v>4761</v>
      </c>
      <c r="M1545" t="s">
        <v>4762</v>
      </c>
      <c r="N1545">
        <v>3.426111111</v>
      </c>
      <c r="O1545">
        <v>1</v>
      </c>
      <c r="P1545">
        <v>1325</v>
      </c>
      <c r="Q1545">
        <v>1</v>
      </c>
      <c r="R1545">
        <v>21</v>
      </c>
      <c r="S1545">
        <v>9</v>
      </c>
      <c r="T1545">
        <v>116</v>
      </c>
      <c r="U1545">
        <v>1</v>
      </c>
      <c r="V1545">
        <v>0</v>
      </c>
      <c r="W1545">
        <v>0</v>
      </c>
      <c r="X1545">
        <v>473.1647265306342</v>
      </c>
      <c r="Y1545">
        <v>2.0706846556887153</v>
      </c>
      <c r="Z1545">
        <v>4.4312247610921114</v>
      </c>
      <c r="AA1545">
        <v>207.9765967262324</v>
      </c>
      <c r="AB1545">
        <v>160.43159547715842</v>
      </c>
      <c r="AC1545">
        <v>150.72744629093603</v>
      </c>
      <c r="AD1545">
        <v>0</v>
      </c>
      <c r="AE1545">
        <v>998.80227444174193</v>
      </c>
    </row>
    <row r="1546" spans="1:31" x14ac:dyDescent="0.25">
      <c r="A1546">
        <v>2227306</v>
      </c>
      <c r="B1546">
        <v>1</v>
      </c>
      <c r="C1546" t="s">
        <v>80</v>
      </c>
      <c r="D1546" t="s">
        <v>84</v>
      </c>
      <c r="E1546" t="s">
        <v>156</v>
      </c>
      <c r="F1546" t="s">
        <v>4763</v>
      </c>
      <c r="G1546" t="s">
        <v>172</v>
      </c>
      <c r="H1546" t="s">
        <v>135</v>
      </c>
      <c r="I1546" t="s">
        <v>136</v>
      </c>
      <c r="J1546" t="s">
        <v>137</v>
      </c>
      <c r="K1546" t="s">
        <v>138</v>
      </c>
      <c r="L1546" t="s">
        <v>4764</v>
      </c>
      <c r="M1546" t="s">
        <v>4765</v>
      </c>
      <c r="N1546">
        <v>0.89805555500000001</v>
      </c>
      <c r="O1546">
        <v>0</v>
      </c>
      <c r="P1546">
        <v>5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1.00796482750608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1.00796482750608</v>
      </c>
    </row>
    <row r="1547" spans="1:31" x14ac:dyDescent="0.25">
      <c r="A1547">
        <v>2225978</v>
      </c>
      <c r="B1547">
        <v>1</v>
      </c>
      <c r="C1547" t="s">
        <v>80</v>
      </c>
      <c r="D1547" t="s">
        <v>88</v>
      </c>
      <c r="E1547" t="s">
        <v>151</v>
      </c>
      <c r="F1547" t="s">
        <v>4766</v>
      </c>
      <c r="G1547" t="s">
        <v>213</v>
      </c>
      <c r="H1547" t="s">
        <v>135</v>
      </c>
      <c r="I1547" t="s">
        <v>136</v>
      </c>
      <c r="J1547" t="s">
        <v>137</v>
      </c>
      <c r="K1547" t="s">
        <v>138</v>
      </c>
      <c r="L1547" t="s">
        <v>4767</v>
      </c>
      <c r="M1547" t="s">
        <v>4768</v>
      </c>
      <c r="N1547">
        <v>1.8672222220000001</v>
      </c>
      <c r="O1547">
        <v>0</v>
      </c>
      <c r="P1547">
        <v>57</v>
      </c>
      <c r="Q1547">
        <v>0</v>
      </c>
      <c r="R1547">
        <v>0</v>
      </c>
      <c r="S1547">
        <v>0</v>
      </c>
      <c r="T1547">
        <v>1</v>
      </c>
      <c r="U1547">
        <v>0</v>
      </c>
      <c r="V1547">
        <v>0</v>
      </c>
      <c r="W1547">
        <v>0</v>
      </c>
      <c r="X1547">
        <v>26.905671548832661</v>
      </c>
      <c r="Y1547">
        <v>0</v>
      </c>
      <c r="Z1547">
        <v>0</v>
      </c>
      <c r="AA1547">
        <v>0</v>
      </c>
      <c r="AB1547">
        <v>0.40643629855033331</v>
      </c>
      <c r="AC1547">
        <v>0</v>
      </c>
      <c r="AD1547">
        <v>0</v>
      </c>
      <c r="AE1547">
        <v>27.312107847382993</v>
      </c>
    </row>
    <row r="1548" spans="1:31" x14ac:dyDescent="0.25">
      <c r="A1548">
        <v>2222646</v>
      </c>
      <c r="B1548">
        <v>1</v>
      </c>
      <c r="C1548" t="s">
        <v>80</v>
      </c>
      <c r="D1548" t="s">
        <v>96</v>
      </c>
      <c r="E1548" t="s">
        <v>156</v>
      </c>
      <c r="F1548" t="s">
        <v>4769</v>
      </c>
      <c r="G1548" t="s">
        <v>161</v>
      </c>
      <c r="H1548" t="s">
        <v>135</v>
      </c>
      <c r="I1548" t="s">
        <v>136</v>
      </c>
      <c r="J1548" t="s">
        <v>137</v>
      </c>
      <c r="K1548" t="s">
        <v>138</v>
      </c>
      <c r="L1548" t="s">
        <v>4770</v>
      </c>
      <c r="M1548" t="s">
        <v>4771</v>
      </c>
      <c r="N1548">
        <v>7.1974999999999998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1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</row>
    <row r="1549" spans="1:31" x14ac:dyDescent="0.25">
      <c r="A1549">
        <v>2219881</v>
      </c>
      <c r="B1549">
        <v>1</v>
      </c>
      <c r="C1549" t="s">
        <v>80</v>
      </c>
      <c r="D1549" t="s">
        <v>110</v>
      </c>
      <c r="E1549" t="s">
        <v>151</v>
      </c>
      <c r="F1549" t="s">
        <v>4407</v>
      </c>
      <c r="G1549" t="s">
        <v>213</v>
      </c>
      <c r="H1549" t="s">
        <v>135</v>
      </c>
      <c r="I1549" t="s">
        <v>136</v>
      </c>
      <c r="J1549" t="s">
        <v>137</v>
      </c>
      <c r="K1549" t="s">
        <v>138</v>
      </c>
      <c r="L1549" t="s">
        <v>4772</v>
      </c>
      <c r="M1549" t="s">
        <v>4773</v>
      </c>
      <c r="N1549">
        <v>7.6702777769999999</v>
      </c>
      <c r="O1549">
        <v>0</v>
      </c>
      <c r="P1549">
        <v>161</v>
      </c>
      <c r="Q1549">
        <v>0</v>
      </c>
      <c r="R1549">
        <v>0</v>
      </c>
      <c r="S1549">
        <v>0</v>
      </c>
      <c r="T1549">
        <v>23</v>
      </c>
      <c r="U1549">
        <v>0</v>
      </c>
      <c r="V1549">
        <v>0</v>
      </c>
      <c r="W1549">
        <v>0</v>
      </c>
      <c r="X1549">
        <v>435.40587642857651</v>
      </c>
      <c r="Y1549">
        <v>0</v>
      </c>
      <c r="Z1549">
        <v>0</v>
      </c>
      <c r="AA1549">
        <v>0</v>
      </c>
      <c r="AB1549">
        <v>39.645724085426245</v>
      </c>
      <c r="AC1549">
        <v>0</v>
      </c>
      <c r="AD1549">
        <v>0</v>
      </c>
      <c r="AE1549">
        <v>475.05160051400276</v>
      </c>
    </row>
    <row r="1550" spans="1:31" x14ac:dyDescent="0.25">
      <c r="A1550">
        <v>2215221</v>
      </c>
      <c r="B1550">
        <v>1</v>
      </c>
      <c r="C1550" t="s">
        <v>81</v>
      </c>
      <c r="D1550" t="s">
        <v>116</v>
      </c>
      <c r="E1550" t="s">
        <v>151</v>
      </c>
      <c r="F1550" t="s">
        <v>4774</v>
      </c>
      <c r="G1550" t="s">
        <v>213</v>
      </c>
      <c r="H1550" t="s">
        <v>135</v>
      </c>
      <c r="I1550" t="s">
        <v>136</v>
      </c>
      <c r="J1550" t="s">
        <v>137</v>
      </c>
      <c r="K1550" t="s">
        <v>138</v>
      </c>
      <c r="L1550" t="s">
        <v>4775</v>
      </c>
      <c r="M1550" t="s">
        <v>4776</v>
      </c>
      <c r="N1550">
        <v>1.0277777770000001</v>
      </c>
      <c r="O1550">
        <v>0</v>
      </c>
      <c r="P1550">
        <v>83</v>
      </c>
      <c r="Q1550">
        <v>0</v>
      </c>
      <c r="R1550">
        <v>0</v>
      </c>
      <c r="S1550">
        <v>0</v>
      </c>
      <c r="T1550">
        <v>2</v>
      </c>
      <c r="U1550">
        <v>0</v>
      </c>
      <c r="V1550">
        <v>0</v>
      </c>
      <c r="W1550">
        <v>0</v>
      </c>
      <c r="X1550">
        <v>20.715579348439597</v>
      </c>
      <c r="Y1550">
        <v>0</v>
      </c>
      <c r="Z1550">
        <v>0</v>
      </c>
      <c r="AA1550">
        <v>0</v>
      </c>
      <c r="AB1550">
        <v>0.38685625992084505</v>
      </c>
      <c r="AC1550">
        <v>0</v>
      </c>
      <c r="AD1550">
        <v>0</v>
      </c>
      <c r="AE1550">
        <v>21.102435608360441</v>
      </c>
    </row>
    <row r="1551" spans="1:31" x14ac:dyDescent="0.25">
      <c r="A1551">
        <v>2215553</v>
      </c>
      <c r="B1551">
        <v>1</v>
      </c>
      <c r="C1551" t="s">
        <v>81</v>
      </c>
      <c r="D1551" t="s">
        <v>121</v>
      </c>
      <c r="E1551" t="s">
        <v>151</v>
      </c>
      <c r="F1551" t="s">
        <v>4777</v>
      </c>
      <c r="G1551" t="s">
        <v>213</v>
      </c>
      <c r="H1551" t="s">
        <v>135</v>
      </c>
      <c r="I1551" t="s">
        <v>136</v>
      </c>
      <c r="J1551" t="s">
        <v>137</v>
      </c>
      <c r="K1551" t="s">
        <v>138</v>
      </c>
      <c r="L1551" t="s">
        <v>4778</v>
      </c>
      <c r="M1551" t="s">
        <v>4779</v>
      </c>
      <c r="N1551">
        <v>1.5241666659999999</v>
      </c>
      <c r="O1551">
        <v>0</v>
      </c>
      <c r="P1551">
        <v>18</v>
      </c>
      <c r="Q1551">
        <v>0</v>
      </c>
      <c r="R1551">
        <v>1</v>
      </c>
      <c r="S1551">
        <v>0</v>
      </c>
      <c r="T1551">
        <v>2</v>
      </c>
      <c r="U1551">
        <v>0</v>
      </c>
      <c r="V1551">
        <v>0</v>
      </c>
      <c r="W1551">
        <v>0</v>
      </c>
      <c r="X1551">
        <v>2.9706682235878277</v>
      </c>
      <c r="Y1551">
        <v>0</v>
      </c>
      <c r="Z1551">
        <v>4.7098054252666674E-3</v>
      </c>
      <c r="AA1551">
        <v>0</v>
      </c>
      <c r="AB1551">
        <v>0.80326561826641807</v>
      </c>
      <c r="AC1551">
        <v>0</v>
      </c>
      <c r="AD1551">
        <v>0</v>
      </c>
      <c r="AE1551">
        <v>3.7786436472795124</v>
      </c>
    </row>
    <row r="1552" spans="1:31" x14ac:dyDescent="0.25">
      <c r="A1552">
        <v>2227166</v>
      </c>
      <c r="B1552">
        <v>1</v>
      </c>
      <c r="C1552" t="s">
        <v>80</v>
      </c>
      <c r="D1552" t="s">
        <v>92</v>
      </c>
      <c r="E1552" t="s">
        <v>225</v>
      </c>
      <c r="F1552" t="s">
        <v>4780</v>
      </c>
      <c r="G1552" t="s">
        <v>600</v>
      </c>
      <c r="H1552" t="s">
        <v>135</v>
      </c>
      <c r="I1552" t="s">
        <v>136</v>
      </c>
      <c r="J1552" t="s">
        <v>137</v>
      </c>
      <c r="K1552" t="s">
        <v>138</v>
      </c>
      <c r="L1552" t="s">
        <v>4781</v>
      </c>
      <c r="M1552" t="s">
        <v>4782</v>
      </c>
      <c r="N1552">
        <v>1.1936111110000001</v>
      </c>
      <c r="O1552">
        <v>0</v>
      </c>
      <c r="P1552">
        <v>45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22.853369960147702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22.853369960147702</v>
      </c>
    </row>
    <row r="1553" spans="1:31" x14ac:dyDescent="0.25">
      <c r="A1553">
        <v>2220917</v>
      </c>
      <c r="B1553">
        <v>1</v>
      </c>
      <c r="C1553" t="s">
        <v>80</v>
      </c>
      <c r="D1553" t="s">
        <v>93</v>
      </c>
      <c r="E1553" t="s">
        <v>132</v>
      </c>
      <c r="F1553" t="s">
        <v>4783</v>
      </c>
      <c r="G1553" t="s">
        <v>134</v>
      </c>
      <c r="H1553" t="s">
        <v>135</v>
      </c>
      <c r="I1553" t="s">
        <v>136</v>
      </c>
      <c r="J1553" t="s">
        <v>137</v>
      </c>
      <c r="K1553" t="s">
        <v>138</v>
      </c>
      <c r="L1553" t="s">
        <v>4784</v>
      </c>
      <c r="M1553" t="s">
        <v>4785</v>
      </c>
      <c r="N1553">
        <v>0.74472222200000004</v>
      </c>
      <c r="O1553">
        <v>0</v>
      </c>
      <c r="P1553">
        <v>61</v>
      </c>
      <c r="Q1553">
        <v>0</v>
      </c>
      <c r="R1553">
        <v>6</v>
      </c>
      <c r="S1553">
        <v>0</v>
      </c>
      <c r="T1553">
        <v>13</v>
      </c>
      <c r="U1553">
        <v>0</v>
      </c>
      <c r="V1553">
        <v>0</v>
      </c>
      <c r="W1553">
        <v>0</v>
      </c>
      <c r="X1553">
        <v>5.0192417580247266</v>
      </c>
      <c r="Y1553">
        <v>0</v>
      </c>
      <c r="Z1553">
        <v>0.40179519235823558</v>
      </c>
      <c r="AA1553">
        <v>0</v>
      </c>
      <c r="AB1553">
        <v>1.9493903611185222</v>
      </c>
      <c r="AC1553">
        <v>0</v>
      </c>
      <c r="AD1553">
        <v>0</v>
      </c>
      <c r="AE1553">
        <v>7.3704273115014844</v>
      </c>
    </row>
    <row r="1554" spans="1:31" x14ac:dyDescent="0.25">
      <c r="A1554">
        <v>2229330</v>
      </c>
      <c r="B1554">
        <v>1</v>
      </c>
      <c r="C1554" t="s">
        <v>80</v>
      </c>
      <c r="D1554" t="s">
        <v>85</v>
      </c>
      <c r="E1554" t="s">
        <v>156</v>
      </c>
      <c r="F1554" t="s">
        <v>4786</v>
      </c>
      <c r="G1554" t="s">
        <v>165</v>
      </c>
      <c r="H1554" t="s">
        <v>135</v>
      </c>
      <c r="I1554" t="s">
        <v>136</v>
      </c>
      <c r="J1554" t="s">
        <v>137</v>
      </c>
      <c r="K1554" t="s">
        <v>138</v>
      </c>
      <c r="L1554" t="s">
        <v>4787</v>
      </c>
      <c r="M1554" t="s">
        <v>4788</v>
      </c>
      <c r="N1554">
        <v>0.84027777699999995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2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2.1648712828003629</v>
      </c>
      <c r="AC1554">
        <v>0</v>
      </c>
      <c r="AD1554">
        <v>0</v>
      </c>
      <c r="AE1554">
        <v>2.1648712828003629</v>
      </c>
    </row>
    <row r="1555" spans="1:31" x14ac:dyDescent="0.25">
      <c r="A1555">
        <v>2219008</v>
      </c>
      <c r="B1555">
        <v>1</v>
      </c>
      <c r="C1555" t="s">
        <v>81</v>
      </c>
      <c r="D1555" t="s">
        <v>112</v>
      </c>
      <c r="E1555" t="s">
        <v>151</v>
      </c>
      <c r="F1555" t="s">
        <v>4789</v>
      </c>
      <c r="G1555" t="s">
        <v>238</v>
      </c>
      <c r="H1555" t="s">
        <v>135</v>
      </c>
      <c r="I1555" t="s">
        <v>136</v>
      </c>
      <c r="J1555" t="s">
        <v>137</v>
      </c>
      <c r="K1555" t="s">
        <v>138</v>
      </c>
      <c r="L1555" t="s">
        <v>4790</v>
      </c>
      <c r="M1555" t="s">
        <v>4791</v>
      </c>
      <c r="N1555">
        <v>4.2102777769999999</v>
      </c>
      <c r="O1555">
        <v>0</v>
      </c>
      <c r="P1555">
        <v>218</v>
      </c>
      <c r="Q1555">
        <v>0</v>
      </c>
      <c r="R1555">
        <v>11</v>
      </c>
      <c r="S1555">
        <v>0</v>
      </c>
      <c r="T1555">
        <v>16</v>
      </c>
      <c r="U1555">
        <v>0</v>
      </c>
      <c r="V1555">
        <v>0</v>
      </c>
      <c r="W1555">
        <v>0</v>
      </c>
      <c r="X1555">
        <v>193.7707260825911</v>
      </c>
      <c r="Y1555">
        <v>0</v>
      </c>
      <c r="Z1555">
        <v>2.1986835673556455</v>
      </c>
      <c r="AA1555">
        <v>0</v>
      </c>
      <c r="AB1555">
        <v>50.85856517130798</v>
      </c>
      <c r="AC1555">
        <v>0</v>
      </c>
      <c r="AD1555">
        <v>0</v>
      </c>
      <c r="AE1555">
        <v>246.82797482125474</v>
      </c>
    </row>
    <row r="1556" spans="1:31" x14ac:dyDescent="0.25">
      <c r="A1556">
        <v>2221172</v>
      </c>
      <c r="B1556">
        <v>1</v>
      </c>
      <c r="C1556" t="s">
        <v>80</v>
      </c>
      <c r="D1556" t="s">
        <v>110</v>
      </c>
      <c r="E1556" t="s">
        <v>132</v>
      </c>
      <c r="F1556" t="s">
        <v>2609</v>
      </c>
      <c r="G1556" t="s">
        <v>176</v>
      </c>
      <c r="H1556" t="s">
        <v>135</v>
      </c>
      <c r="I1556" t="s">
        <v>136</v>
      </c>
      <c r="J1556" t="s">
        <v>137</v>
      </c>
      <c r="K1556" t="s">
        <v>138</v>
      </c>
      <c r="L1556" t="s">
        <v>4792</v>
      </c>
      <c r="M1556" t="s">
        <v>4793</v>
      </c>
      <c r="N1556">
        <v>0.69555555499999999</v>
      </c>
      <c r="O1556">
        <v>0</v>
      </c>
      <c r="P1556">
        <v>263</v>
      </c>
      <c r="Q1556">
        <v>0</v>
      </c>
      <c r="R1556">
        <v>0</v>
      </c>
      <c r="S1556">
        <v>0</v>
      </c>
      <c r="T1556">
        <v>14</v>
      </c>
      <c r="U1556">
        <v>0</v>
      </c>
      <c r="V1556">
        <v>0</v>
      </c>
      <c r="W1556">
        <v>0</v>
      </c>
      <c r="X1556">
        <v>69.30012092526519</v>
      </c>
      <c r="Y1556">
        <v>0</v>
      </c>
      <c r="Z1556">
        <v>0</v>
      </c>
      <c r="AA1556">
        <v>0</v>
      </c>
      <c r="AB1556">
        <v>4.3851510973518408</v>
      </c>
      <c r="AC1556">
        <v>0</v>
      </c>
      <c r="AD1556">
        <v>0</v>
      </c>
      <c r="AE1556">
        <v>73.685272022617028</v>
      </c>
    </row>
    <row r="1557" spans="1:31" x14ac:dyDescent="0.25">
      <c r="A1557">
        <v>2226828</v>
      </c>
      <c r="B1557">
        <v>1</v>
      </c>
      <c r="C1557" t="s">
        <v>80</v>
      </c>
      <c r="D1557" t="s">
        <v>92</v>
      </c>
      <c r="E1557" t="s">
        <v>156</v>
      </c>
      <c r="F1557" t="s">
        <v>4794</v>
      </c>
      <c r="G1557" t="s">
        <v>165</v>
      </c>
      <c r="H1557" t="s">
        <v>135</v>
      </c>
      <c r="I1557" t="s">
        <v>136</v>
      </c>
      <c r="J1557" t="s">
        <v>137</v>
      </c>
      <c r="K1557" t="s">
        <v>138</v>
      </c>
      <c r="L1557" t="s">
        <v>4795</v>
      </c>
      <c r="M1557" t="s">
        <v>4796</v>
      </c>
      <c r="N1557">
        <v>0.580555555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1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1.0494241535910001</v>
      </c>
      <c r="AC1557">
        <v>0</v>
      </c>
      <c r="AD1557">
        <v>0</v>
      </c>
      <c r="AE1557">
        <v>1.0494241535910001</v>
      </c>
    </row>
    <row r="1558" spans="1:31" x14ac:dyDescent="0.25">
      <c r="A1558">
        <v>2222500</v>
      </c>
      <c r="B1558">
        <v>1</v>
      </c>
      <c r="C1558" t="s">
        <v>81</v>
      </c>
      <c r="D1558" t="s">
        <v>118</v>
      </c>
      <c r="E1558" t="s">
        <v>151</v>
      </c>
      <c r="F1558" t="s">
        <v>4797</v>
      </c>
      <c r="G1558" t="s">
        <v>213</v>
      </c>
      <c r="H1558" t="s">
        <v>135</v>
      </c>
      <c r="I1558" t="s">
        <v>136</v>
      </c>
      <c r="J1558" t="s">
        <v>137</v>
      </c>
      <c r="K1558" t="s">
        <v>138</v>
      </c>
      <c r="L1558" t="s">
        <v>4798</v>
      </c>
      <c r="M1558" t="s">
        <v>4799</v>
      </c>
      <c r="N1558">
        <v>0.82583333299999995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67</v>
      </c>
      <c r="U1558">
        <v>0</v>
      </c>
      <c r="V1558">
        <v>3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31.375984337185603</v>
      </c>
      <c r="AC1558">
        <v>0</v>
      </c>
      <c r="AD1558">
        <v>14.213924878764644</v>
      </c>
      <c r="AE1558">
        <v>45.589909215950243</v>
      </c>
    </row>
    <row r="1559" spans="1:31" x14ac:dyDescent="0.25">
      <c r="A1559">
        <v>2225500</v>
      </c>
      <c r="B1559">
        <v>1</v>
      </c>
      <c r="C1559" t="s">
        <v>80</v>
      </c>
      <c r="D1559" t="s">
        <v>83</v>
      </c>
      <c r="E1559" t="s">
        <v>151</v>
      </c>
      <c r="F1559" t="s">
        <v>4800</v>
      </c>
      <c r="G1559" t="s">
        <v>213</v>
      </c>
      <c r="H1559" t="s">
        <v>135</v>
      </c>
      <c r="I1559" t="s">
        <v>136</v>
      </c>
      <c r="J1559" t="s">
        <v>137</v>
      </c>
      <c r="K1559" t="s">
        <v>138</v>
      </c>
      <c r="L1559" t="s">
        <v>4801</v>
      </c>
      <c r="M1559" t="s">
        <v>4802</v>
      </c>
      <c r="N1559">
        <v>3.3161111110000001</v>
      </c>
      <c r="O1559">
        <v>0</v>
      </c>
      <c r="P1559">
        <v>225</v>
      </c>
      <c r="Q1559">
        <v>0</v>
      </c>
      <c r="R1559">
        <v>0</v>
      </c>
      <c r="S1559">
        <v>0</v>
      </c>
      <c r="T1559">
        <v>11</v>
      </c>
      <c r="U1559">
        <v>0</v>
      </c>
      <c r="V1559">
        <v>0</v>
      </c>
      <c r="W1559">
        <v>0</v>
      </c>
      <c r="X1559">
        <v>180.60817144396012</v>
      </c>
      <c r="Y1559">
        <v>0</v>
      </c>
      <c r="Z1559">
        <v>0</v>
      </c>
      <c r="AA1559">
        <v>0</v>
      </c>
      <c r="AB1559">
        <v>41.141382350457221</v>
      </c>
      <c r="AC1559">
        <v>0</v>
      </c>
      <c r="AD1559">
        <v>0</v>
      </c>
      <c r="AE1559">
        <v>221.74955379441735</v>
      </c>
    </row>
    <row r="1560" spans="1:31" x14ac:dyDescent="0.25">
      <c r="A1560">
        <v>2220336</v>
      </c>
      <c r="B1560">
        <v>1</v>
      </c>
      <c r="C1560" t="s">
        <v>80</v>
      </c>
      <c r="D1560" t="s">
        <v>85</v>
      </c>
      <c r="E1560" t="s">
        <v>151</v>
      </c>
      <c r="F1560" t="s">
        <v>4803</v>
      </c>
      <c r="G1560" t="s">
        <v>280</v>
      </c>
      <c r="H1560" t="s">
        <v>135</v>
      </c>
      <c r="I1560" t="s">
        <v>136</v>
      </c>
      <c r="J1560" t="s">
        <v>137</v>
      </c>
      <c r="K1560" t="s">
        <v>138</v>
      </c>
      <c r="L1560" t="s">
        <v>4804</v>
      </c>
      <c r="M1560" t="s">
        <v>4805</v>
      </c>
      <c r="N1560">
        <v>3.423611111</v>
      </c>
      <c r="O1560">
        <v>0</v>
      </c>
      <c r="P1560">
        <v>251</v>
      </c>
      <c r="Q1560">
        <v>0</v>
      </c>
      <c r="R1560">
        <v>0</v>
      </c>
      <c r="S1560">
        <v>0</v>
      </c>
      <c r="T1560">
        <v>26</v>
      </c>
      <c r="U1560">
        <v>0</v>
      </c>
      <c r="V1560">
        <v>0</v>
      </c>
      <c r="W1560">
        <v>0</v>
      </c>
      <c r="X1560">
        <v>193.91239800046131</v>
      </c>
      <c r="Y1560">
        <v>0</v>
      </c>
      <c r="Z1560">
        <v>0</v>
      </c>
      <c r="AA1560">
        <v>0</v>
      </c>
      <c r="AB1560">
        <v>29.36298540869922</v>
      </c>
      <c r="AC1560">
        <v>0</v>
      </c>
      <c r="AD1560">
        <v>0</v>
      </c>
      <c r="AE1560">
        <v>223.27538340916053</v>
      </c>
    </row>
    <row r="1561" spans="1:31" x14ac:dyDescent="0.25">
      <c r="A1561">
        <v>2218361</v>
      </c>
      <c r="B1561">
        <v>1</v>
      </c>
      <c r="C1561" t="s">
        <v>80</v>
      </c>
      <c r="D1561" t="s">
        <v>93</v>
      </c>
      <c r="E1561" t="s">
        <v>151</v>
      </c>
      <c r="F1561" t="s">
        <v>4806</v>
      </c>
      <c r="G1561" t="s">
        <v>213</v>
      </c>
      <c r="H1561" t="s">
        <v>135</v>
      </c>
      <c r="I1561" t="s">
        <v>136</v>
      </c>
      <c r="J1561" t="s">
        <v>137</v>
      </c>
      <c r="K1561" t="s">
        <v>138</v>
      </c>
      <c r="L1561" t="s">
        <v>4807</v>
      </c>
      <c r="M1561" t="s">
        <v>4808</v>
      </c>
      <c r="N1561">
        <v>2.4983333330000002</v>
      </c>
      <c r="O1561">
        <v>0</v>
      </c>
      <c r="P1561">
        <v>1</v>
      </c>
      <c r="Q1561">
        <v>0</v>
      </c>
      <c r="R1561">
        <v>1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1.3775990873466899</v>
      </c>
      <c r="Y1561">
        <v>0</v>
      </c>
      <c r="Z1561">
        <v>0.69048155942044886</v>
      </c>
      <c r="AA1561">
        <v>0</v>
      </c>
      <c r="AB1561">
        <v>0</v>
      </c>
      <c r="AC1561">
        <v>0</v>
      </c>
      <c r="AD1561">
        <v>0</v>
      </c>
      <c r="AE1561">
        <v>2.0680806467671387</v>
      </c>
    </row>
    <row r="1562" spans="1:31" x14ac:dyDescent="0.25">
      <c r="A1562">
        <v>2214033</v>
      </c>
      <c r="B1562">
        <v>1</v>
      </c>
      <c r="C1562" t="s">
        <v>80</v>
      </c>
      <c r="D1562" t="s">
        <v>105</v>
      </c>
      <c r="E1562" t="s">
        <v>132</v>
      </c>
      <c r="F1562" t="s">
        <v>4809</v>
      </c>
      <c r="G1562" t="s">
        <v>405</v>
      </c>
      <c r="H1562" t="s">
        <v>135</v>
      </c>
      <c r="I1562" t="s">
        <v>136</v>
      </c>
      <c r="J1562" t="s">
        <v>137</v>
      </c>
      <c r="K1562" t="s">
        <v>234</v>
      </c>
      <c r="L1562" t="s">
        <v>4810</v>
      </c>
      <c r="M1562" t="s">
        <v>4811</v>
      </c>
      <c r="N1562">
        <v>0.17722222200000001</v>
      </c>
      <c r="O1562">
        <v>0</v>
      </c>
      <c r="P1562">
        <v>20</v>
      </c>
      <c r="Q1562">
        <v>0</v>
      </c>
      <c r="R1562">
        <v>25</v>
      </c>
      <c r="S1562">
        <v>0</v>
      </c>
      <c r="T1562">
        <v>5</v>
      </c>
      <c r="U1562">
        <v>0</v>
      </c>
      <c r="V1562">
        <v>0</v>
      </c>
      <c r="W1562">
        <v>0</v>
      </c>
      <c r="X1562">
        <v>1.3635449677875913</v>
      </c>
      <c r="Y1562">
        <v>0</v>
      </c>
      <c r="Z1562">
        <v>0.94920269227173526</v>
      </c>
      <c r="AA1562">
        <v>0</v>
      </c>
      <c r="AB1562">
        <v>1.1228102152542916</v>
      </c>
      <c r="AC1562">
        <v>0</v>
      </c>
      <c r="AD1562">
        <v>0</v>
      </c>
      <c r="AE1562">
        <v>3.4355578753136182</v>
      </c>
    </row>
    <row r="1563" spans="1:31" x14ac:dyDescent="0.25">
      <c r="A1563">
        <v>2225394</v>
      </c>
      <c r="B1563">
        <v>1</v>
      </c>
      <c r="C1563" t="s">
        <v>80</v>
      </c>
      <c r="D1563" t="s">
        <v>105</v>
      </c>
      <c r="E1563" t="s">
        <v>151</v>
      </c>
      <c r="F1563" t="s">
        <v>4812</v>
      </c>
      <c r="G1563" t="s">
        <v>233</v>
      </c>
      <c r="H1563" t="s">
        <v>135</v>
      </c>
      <c r="I1563" t="s">
        <v>136</v>
      </c>
      <c r="J1563" t="s">
        <v>137</v>
      </c>
      <c r="K1563" t="s">
        <v>234</v>
      </c>
      <c r="L1563" t="s">
        <v>4813</v>
      </c>
      <c r="M1563" t="s">
        <v>4814</v>
      </c>
      <c r="N1563">
        <v>3.2436166659999999</v>
      </c>
      <c r="O1563">
        <v>0</v>
      </c>
      <c r="P1563">
        <v>60</v>
      </c>
      <c r="Q1563">
        <v>0</v>
      </c>
      <c r="R1563">
        <v>2</v>
      </c>
      <c r="S1563">
        <v>0</v>
      </c>
      <c r="T1563">
        <v>1</v>
      </c>
      <c r="U1563">
        <v>0</v>
      </c>
      <c r="V1563">
        <v>0</v>
      </c>
      <c r="W1563">
        <v>0</v>
      </c>
      <c r="X1563">
        <v>47.09652765772347</v>
      </c>
      <c r="Y1563">
        <v>0</v>
      </c>
      <c r="Z1563">
        <v>8.8730561906378333E-2</v>
      </c>
      <c r="AA1563">
        <v>0</v>
      </c>
      <c r="AB1563">
        <v>0</v>
      </c>
      <c r="AC1563">
        <v>0</v>
      </c>
      <c r="AD1563">
        <v>0</v>
      </c>
      <c r="AE1563">
        <v>47.185258219629851</v>
      </c>
    </row>
    <row r="1564" spans="1:31" x14ac:dyDescent="0.25">
      <c r="A1564">
        <v>2219297</v>
      </c>
      <c r="B1564">
        <v>1</v>
      </c>
      <c r="C1564" t="s">
        <v>80</v>
      </c>
      <c r="D1564" t="s">
        <v>103</v>
      </c>
      <c r="E1564" t="s">
        <v>156</v>
      </c>
      <c r="F1564" t="s">
        <v>4815</v>
      </c>
      <c r="G1564" t="s">
        <v>161</v>
      </c>
      <c r="H1564" t="s">
        <v>135</v>
      </c>
      <c r="I1564" t="s">
        <v>136</v>
      </c>
      <c r="J1564" t="s">
        <v>137</v>
      </c>
      <c r="K1564" t="s">
        <v>138</v>
      </c>
      <c r="L1564" t="s">
        <v>4816</v>
      </c>
      <c r="M1564" t="s">
        <v>4817</v>
      </c>
      <c r="N1564">
        <v>9.1974999999999998</v>
      </c>
      <c r="O1564">
        <v>0</v>
      </c>
      <c r="P1564">
        <v>1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2.997845125319571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2.997845125319571</v>
      </c>
    </row>
    <row r="1565" spans="1:31" x14ac:dyDescent="0.25">
      <c r="A1565">
        <v>2212805</v>
      </c>
      <c r="B1565">
        <v>1</v>
      </c>
      <c r="C1565" t="s">
        <v>80</v>
      </c>
      <c r="D1565" t="s">
        <v>96</v>
      </c>
      <c r="E1565" t="s">
        <v>156</v>
      </c>
      <c r="F1565" t="s">
        <v>4818</v>
      </c>
      <c r="G1565" t="s">
        <v>161</v>
      </c>
      <c r="H1565" t="s">
        <v>135</v>
      </c>
      <c r="I1565" t="s">
        <v>136</v>
      </c>
      <c r="J1565" t="s">
        <v>137</v>
      </c>
      <c r="K1565" t="s">
        <v>138</v>
      </c>
      <c r="L1565" t="s">
        <v>4819</v>
      </c>
      <c r="M1565" t="s">
        <v>4820</v>
      </c>
      <c r="N1565">
        <v>3.0249999999999999</v>
      </c>
      <c r="O1565">
        <v>0</v>
      </c>
      <c r="P1565">
        <v>1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1.1445691957896396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1.1445691957896396</v>
      </c>
    </row>
    <row r="1566" spans="1:31" x14ac:dyDescent="0.25">
      <c r="A1566">
        <v>2217969</v>
      </c>
      <c r="B1566">
        <v>1</v>
      </c>
      <c r="C1566" t="s">
        <v>80</v>
      </c>
      <c r="D1566" t="s">
        <v>83</v>
      </c>
      <c r="E1566" t="s">
        <v>156</v>
      </c>
      <c r="F1566" t="s">
        <v>4821</v>
      </c>
      <c r="G1566" t="s">
        <v>161</v>
      </c>
      <c r="H1566" t="s">
        <v>135</v>
      </c>
      <c r="I1566" t="s">
        <v>136</v>
      </c>
      <c r="J1566" t="s">
        <v>137</v>
      </c>
      <c r="K1566" t="s">
        <v>138</v>
      </c>
      <c r="L1566" t="s">
        <v>4822</v>
      </c>
      <c r="M1566" t="s">
        <v>4823</v>
      </c>
      <c r="N1566">
        <v>2.7858333329999998</v>
      </c>
      <c r="O1566">
        <v>0</v>
      </c>
      <c r="P1566">
        <v>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1.7007531513081755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1.7007531513081755</v>
      </c>
    </row>
    <row r="1567" spans="1:31" x14ac:dyDescent="0.25">
      <c r="A1567">
        <v>2218215</v>
      </c>
      <c r="B1567">
        <v>1</v>
      </c>
      <c r="C1567" t="s">
        <v>80</v>
      </c>
      <c r="D1567" t="s">
        <v>106</v>
      </c>
      <c r="E1567" t="s">
        <v>141</v>
      </c>
      <c r="F1567" t="s">
        <v>4824</v>
      </c>
      <c r="G1567" t="s">
        <v>1136</v>
      </c>
      <c r="H1567" t="s">
        <v>144</v>
      </c>
      <c r="I1567" t="s">
        <v>136</v>
      </c>
      <c r="J1567" t="s">
        <v>137</v>
      </c>
      <c r="K1567" t="s">
        <v>138</v>
      </c>
      <c r="L1567" t="s">
        <v>4825</v>
      </c>
      <c r="M1567" t="s">
        <v>4826</v>
      </c>
      <c r="N1567">
        <v>1.7977777770000001</v>
      </c>
      <c r="O1567">
        <v>0</v>
      </c>
      <c r="P1567">
        <v>18</v>
      </c>
      <c r="Q1567">
        <v>1</v>
      </c>
      <c r="R1567">
        <v>31</v>
      </c>
      <c r="S1567">
        <v>1</v>
      </c>
      <c r="T1567">
        <v>13</v>
      </c>
      <c r="U1567">
        <v>0</v>
      </c>
      <c r="V1567">
        <v>0</v>
      </c>
      <c r="W1567">
        <v>0</v>
      </c>
      <c r="X1567">
        <v>21.762338772885464</v>
      </c>
      <c r="Y1567">
        <v>18.502576462472121</v>
      </c>
      <c r="Z1567">
        <v>32.596366294400717</v>
      </c>
      <c r="AA1567">
        <v>2.5824908529138084</v>
      </c>
      <c r="AB1567">
        <v>29.981276667552368</v>
      </c>
      <c r="AC1567">
        <v>0</v>
      </c>
      <c r="AD1567">
        <v>0</v>
      </c>
      <c r="AE1567">
        <v>105.42504905022447</v>
      </c>
    </row>
    <row r="1568" spans="1:31" x14ac:dyDescent="0.25">
      <c r="A1568">
        <v>2221610</v>
      </c>
      <c r="B1568">
        <v>1</v>
      </c>
      <c r="C1568" t="s">
        <v>81</v>
      </c>
      <c r="D1568" t="s">
        <v>122</v>
      </c>
      <c r="E1568" t="s">
        <v>147</v>
      </c>
      <c r="F1568" t="s">
        <v>4827</v>
      </c>
      <c r="G1568" t="s">
        <v>143</v>
      </c>
      <c r="H1568" t="s">
        <v>144</v>
      </c>
      <c r="I1568" t="s">
        <v>136</v>
      </c>
      <c r="J1568" t="s">
        <v>137</v>
      </c>
      <c r="K1568" t="s">
        <v>138</v>
      </c>
      <c r="L1568" t="s">
        <v>4828</v>
      </c>
      <c r="M1568" t="s">
        <v>4829</v>
      </c>
      <c r="N1568">
        <v>0.15805555499999999</v>
      </c>
      <c r="O1568">
        <v>0</v>
      </c>
      <c r="P1568">
        <v>8583</v>
      </c>
      <c r="Q1568">
        <v>0</v>
      </c>
      <c r="R1568">
        <v>34</v>
      </c>
      <c r="S1568">
        <v>0</v>
      </c>
      <c r="T1568">
        <v>452</v>
      </c>
      <c r="U1568">
        <v>0</v>
      </c>
      <c r="V1568">
        <v>0</v>
      </c>
      <c r="W1568">
        <v>0</v>
      </c>
      <c r="X1568">
        <v>296.30844990068624</v>
      </c>
      <c r="Y1568">
        <v>0</v>
      </c>
      <c r="Z1568">
        <v>0.927952694626343</v>
      </c>
      <c r="AA1568">
        <v>0</v>
      </c>
      <c r="AB1568">
        <v>58.468656650255461</v>
      </c>
      <c r="AC1568">
        <v>0</v>
      </c>
      <c r="AD1568">
        <v>0</v>
      </c>
      <c r="AE1568">
        <v>355.70505924556807</v>
      </c>
    </row>
    <row r="1569" spans="1:31" x14ac:dyDescent="0.25">
      <c r="A1569">
        <v>2228102</v>
      </c>
      <c r="B1569">
        <v>1</v>
      </c>
      <c r="C1569" t="s">
        <v>81</v>
      </c>
      <c r="D1569" t="s">
        <v>113</v>
      </c>
      <c r="E1569" t="s">
        <v>151</v>
      </c>
      <c r="F1569" t="s">
        <v>4830</v>
      </c>
      <c r="G1569" t="s">
        <v>213</v>
      </c>
      <c r="H1569" t="s">
        <v>135</v>
      </c>
      <c r="I1569" t="s">
        <v>136</v>
      </c>
      <c r="J1569" t="s">
        <v>137</v>
      </c>
      <c r="K1569" t="s">
        <v>138</v>
      </c>
      <c r="L1569" t="s">
        <v>4831</v>
      </c>
      <c r="M1569" t="s">
        <v>4832</v>
      </c>
      <c r="N1569">
        <v>3.4930555550000002</v>
      </c>
      <c r="O1569">
        <v>0</v>
      </c>
      <c r="P1569">
        <v>4</v>
      </c>
      <c r="Q1569">
        <v>0</v>
      </c>
      <c r="R1569">
        <v>1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0.50951710031537778</v>
      </c>
      <c r="Y1569">
        <v>0</v>
      </c>
      <c r="Z1569">
        <v>0.71741214482840421</v>
      </c>
      <c r="AA1569">
        <v>0</v>
      </c>
      <c r="AB1569">
        <v>0</v>
      </c>
      <c r="AC1569">
        <v>0</v>
      </c>
      <c r="AD1569">
        <v>0</v>
      </c>
      <c r="AE1569">
        <v>1.2269292451437819</v>
      </c>
    </row>
    <row r="1570" spans="1:31" x14ac:dyDescent="0.25">
      <c r="A1570">
        <v>2215659</v>
      </c>
      <c r="B1570">
        <v>1</v>
      </c>
      <c r="C1570" t="s">
        <v>80</v>
      </c>
      <c r="D1570" t="s">
        <v>105</v>
      </c>
      <c r="E1570" t="s">
        <v>198</v>
      </c>
      <c r="F1570" t="s">
        <v>4833</v>
      </c>
      <c r="G1570" t="s">
        <v>143</v>
      </c>
      <c r="H1570" t="s">
        <v>144</v>
      </c>
      <c r="I1570" t="s">
        <v>136</v>
      </c>
      <c r="J1570" t="s">
        <v>137</v>
      </c>
      <c r="K1570" t="s">
        <v>138</v>
      </c>
      <c r="L1570" t="s">
        <v>4834</v>
      </c>
      <c r="M1570" t="s">
        <v>4835</v>
      </c>
      <c r="N1570">
        <v>0.144166666</v>
      </c>
      <c r="O1570">
        <v>2</v>
      </c>
      <c r="P1570">
        <v>1469</v>
      </c>
      <c r="Q1570">
        <v>6</v>
      </c>
      <c r="R1570">
        <v>110</v>
      </c>
      <c r="S1570">
        <v>8</v>
      </c>
      <c r="T1570">
        <v>144</v>
      </c>
      <c r="U1570">
        <v>0</v>
      </c>
      <c r="V1570">
        <v>0</v>
      </c>
      <c r="W1570">
        <v>0.2051220982405525</v>
      </c>
      <c r="X1570">
        <v>63.894536847024938</v>
      </c>
      <c r="Y1570">
        <v>9.52628120886612</v>
      </c>
      <c r="Z1570">
        <v>1.8611153776406204</v>
      </c>
      <c r="AA1570">
        <v>6.5289533940052493</v>
      </c>
      <c r="AB1570">
        <v>10.970110152804946</v>
      </c>
      <c r="AC1570">
        <v>0</v>
      </c>
      <c r="AD1570">
        <v>0</v>
      </c>
      <c r="AE1570">
        <v>92.986119078582419</v>
      </c>
    </row>
    <row r="1571" spans="1:31" x14ac:dyDescent="0.25">
      <c r="A1571">
        <v>2221003</v>
      </c>
      <c r="B1571">
        <v>1</v>
      </c>
      <c r="C1571" t="s">
        <v>80</v>
      </c>
      <c r="D1571" t="s">
        <v>96</v>
      </c>
      <c r="E1571" t="s">
        <v>151</v>
      </c>
      <c r="F1571" t="s">
        <v>4836</v>
      </c>
      <c r="G1571" t="s">
        <v>1096</v>
      </c>
      <c r="H1571" t="s">
        <v>135</v>
      </c>
      <c r="I1571" t="s">
        <v>136</v>
      </c>
      <c r="J1571" t="s">
        <v>137</v>
      </c>
      <c r="K1571" t="s">
        <v>138</v>
      </c>
      <c r="L1571" t="s">
        <v>4837</v>
      </c>
      <c r="M1571" t="s">
        <v>4838</v>
      </c>
      <c r="N1571">
        <v>5.199166666</v>
      </c>
      <c r="O1571">
        <v>0</v>
      </c>
      <c r="P1571">
        <v>46</v>
      </c>
      <c r="Q1571">
        <v>0</v>
      </c>
      <c r="R1571">
        <v>0</v>
      </c>
      <c r="S1571">
        <v>0</v>
      </c>
      <c r="T1571">
        <v>9</v>
      </c>
      <c r="U1571">
        <v>0</v>
      </c>
      <c r="V1571">
        <v>0</v>
      </c>
      <c r="W1571">
        <v>0</v>
      </c>
      <c r="X1571">
        <v>101.39786014566215</v>
      </c>
      <c r="Y1571">
        <v>0</v>
      </c>
      <c r="Z1571">
        <v>0</v>
      </c>
      <c r="AA1571">
        <v>0</v>
      </c>
      <c r="AB1571">
        <v>58.971467317648077</v>
      </c>
      <c r="AC1571">
        <v>0</v>
      </c>
      <c r="AD1571">
        <v>0</v>
      </c>
      <c r="AE1571">
        <v>160.36932746331024</v>
      </c>
    </row>
    <row r="1572" spans="1:31" x14ac:dyDescent="0.25">
      <c r="A1572">
        <v>2213343</v>
      </c>
      <c r="B1572">
        <v>1</v>
      </c>
      <c r="C1572" t="s">
        <v>80</v>
      </c>
      <c r="D1572" t="s">
        <v>105</v>
      </c>
      <c r="E1572" t="s">
        <v>156</v>
      </c>
      <c r="F1572" t="s">
        <v>4839</v>
      </c>
      <c r="G1572" t="s">
        <v>161</v>
      </c>
      <c r="H1572" t="s">
        <v>135</v>
      </c>
      <c r="I1572" t="s">
        <v>136</v>
      </c>
      <c r="J1572" t="s">
        <v>137</v>
      </c>
      <c r="K1572" t="s">
        <v>138</v>
      </c>
      <c r="L1572" t="s">
        <v>4840</v>
      </c>
      <c r="M1572" t="s">
        <v>4841</v>
      </c>
      <c r="N1572">
        <v>1.5419444440000001</v>
      </c>
      <c r="O1572">
        <v>0</v>
      </c>
      <c r="P1572">
        <v>2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0.19500165747444614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0.19500165747444614</v>
      </c>
    </row>
    <row r="1573" spans="1:31" x14ac:dyDescent="0.25">
      <c r="A1573">
        <v>2228663</v>
      </c>
      <c r="B1573">
        <v>1</v>
      </c>
      <c r="C1573" t="s">
        <v>80</v>
      </c>
      <c r="D1573" t="s">
        <v>82</v>
      </c>
      <c r="E1573" t="s">
        <v>151</v>
      </c>
      <c r="F1573" t="s">
        <v>4842</v>
      </c>
      <c r="G1573" t="s">
        <v>213</v>
      </c>
      <c r="H1573" t="s">
        <v>135</v>
      </c>
      <c r="I1573" t="s">
        <v>136</v>
      </c>
      <c r="J1573" t="s">
        <v>137</v>
      </c>
      <c r="K1573" t="s">
        <v>138</v>
      </c>
      <c r="L1573" t="s">
        <v>4843</v>
      </c>
      <c r="M1573" t="s">
        <v>4844</v>
      </c>
      <c r="N1573">
        <v>3.8288888879999998</v>
      </c>
      <c r="O1573">
        <v>0</v>
      </c>
      <c r="P1573">
        <v>37</v>
      </c>
      <c r="Q1573">
        <v>0</v>
      </c>
      <c r="R1573">
        <v>0</v>
      </c>
      <c r="S1573">
        <v>0</v>
      </c>
      <c r="T1573">
        <v>3</v>
      </c>
      <c r="U1573">
        <v>0</v>
      </c>
      <c r="V1573">
        <v>0</v>
      </c>
      <c r="W1573">
        <v>0</v>
      </c>
      <c r="X1573">
        <v>24.979697630341352</v>
      </c>
      <c r="Y1573">
        <v>0</v>
      </c>
      <c r="Z1573">
        <v>0</v>
      </c>
      <c r="AA1573">
        <v>0</v>
      </c>
      <c r="AB1573">
        <v>0.29713147880174279</v>
      </c>
      <c r="AC1573">
        <v>0</v>
      </c>
      <c r="AD1573">
        <v>0</v>
      </c>
      <c r="AE1573">
        <v>25.276829109143094</v>
      </c>
    </row>
    <row r="1574" spans="1:31" x14ac:dyDescent="0.25">
      <c r="A1574">
        <v>2226244</v>
      </c>
      <c r="B1574">
        <v>1</v>
      </c>
      <c r="C1574" t="s">
        <v>81</v>
      </c>
      <c r="D1574" t="s">
        <v>128</v>
      </c>
      <c r="E1574" t="s">
        <v>156</v>
      </c>
      <c r="F1574" t="s">
        <v>4845</v>
      </c>
      <c r="G1574" t="s">
        <v>161</v>
      </c>
      <c r="H1574" t="s">
        <v>135</v>
      </c>
      <c r="I1574" t="s">
        <v>136</v>
      </c>
      <c r="J1574" t="s">
        <v>137</v>
      </c>
      <c r="K1574" t="s">
        <v>138</v>
      </c>
      <c r="L1574" t="s">
        <v>4846</v>
      </c>
      <c r="M1574" t="s">
        <v>4847</v>
      </c>
      <c r="N1574">
        <v>2.3994444439999998</v>
      </c>
      <c r="O1574">
        <v>0</v>
      </c>
      <c r="P1574">
        <v>13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7.8338420092966325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7.8338420092966325</v>
      </c>
    </row>
    <row r="1575" spans="1:31" x14ac:dyDescent="0.25">
      <c r="A1575">
        <v>2221501</v>
      </c>
      <c r="B1575">
        <v>1</v>
      </c>
      <c r="C1575" t="s">
        <v>80</v>
      </c>
      <c r="D1575" t="s">
        <v>84</v>
      </c>
      <c r="E1575" t="s">
        <v>132</v>
      </c>
      <c r="F1575" t="s">
        <v>4848</v>
      </c>
      <c r="G1575" t="s">
        <v>405</v>
      </c>
      <c r="H1575" t="s">
        <v>135</v>
      </c>
      <c r="I1575" t="s">
        <v>136</v>
      </c>
      <c r="J1575" t="s">
        <v>137</v>
      </c>
      <c r="K1575" t="s">
        <v>234</v>
      </c>
      <c r="L1575" t="s">
        <v>4849</v>
      </c>
      <c r="M1575" t="s">
        <v>4850</v>
      </c>
      <c r="N1575">
        <v>4.1588655550000002</v>
      </c>
      <c r="O1575">
        <v>0</v>
      </c>
      <c r="P1575">
        <v>240</v>
      </c>
      <c r="Q1575">
        <v>0</v>
      </c>
      <c r="R1575">
        <v>0</v>
      </c>
      <c r="S1575">
        <v>0</v>
      </c>
      <c r="T1575">
        <v>9</v>
      </c>
      <c r="U1575">
        <v>0</v>
      </c>
      <c r="V1575">
        <v>0</v>
      </c>
      <c r="W1575">
        <v>0</v>
      </c>
      <c r="X1575">
        <v>261.12720793124151</v>
      </c>
      <c r="Y1575">
        <v>0</v>
      </c>
      <c r="Z1575">
        <v>0</v>
      </c>
      <c r="AA1575">
        <v>0</v>
      </c>
      <c r="AB1575">
        <v>5.2226007730837187</v>
      </c>
      <c r="AC1575">
        <v>0</v>
      </c>
      <c r="AD1575">
        <v>0</v>
      </c>
      <c r="AE1575">
        <v>266.34980870432526</v>
      </c>
    </row>
    <row r="1576" spans="1:31" x14ac:dyDescent="0.25">
      <c r="A1576">
        <v>2228165</v>
      </c>
      <c r="B1576">
        <v>1</v>
      </c>
      <c r="C1576" t="s">
        <v>80</v>
      </c>
      <c r="D1576" t="s">
        <v>106</v>
      </c>
      <c r="E1576" t="s">
        <v>198</v>
      </c>
      <c r="F1576" t="s">
        <v>4851</v>
      </c>
      <c r="G1576" t="s">
        <v>200</v>
      </c>
      <c r="H1576" t="s">
        <v>144</v>
      </c>
      <c r="I1576" t="s">
        <v>136</v>
      </c>
      <c r="J1576" t="s">
        <v>137</v>
      </c>
      <c r="K1576" t="s">
        <v>138</v>
      </c>
      <c r="L1576" t="s">
        <v>4852</v>
      </c>
      <c r="M1576" t="s">
        <v>4853</v>
      </c>
      <c r="N1576">
        <v>0.68055555499999998</v>
      </c>
      <c r="O1576">
        <v>1</v>
      </c>
      <c r="P1576">
        <v>547</v>
      </c>
      <c r="Q1576">
        <v>38</v>
      </c>
      <c r="R1576">
        <v>29</v>
      </c>
      <c r="S1576">
        <v>7</v>
      </c>
      <c r="T1576">
        <v>57</v>
      </c>
      <c r="U1576">
        <v>1</v>
      </c>
      <c r="V1576">
        <v>0</v>
      </c>
      <c r="W1576">
        <v>0.23097994430808894</v>
      </c>
      <c r="X1576">
        <v>84.498126722599935</v>
      </c>
      <c r="Y1576">
        <v>66.942640611066437</v>
      </c>
      <c r="Z1576">
        <v>4.8967449626152009</v>
      </c>
      <c r="AA1576">
        <v>2.7998840127441111</v>
      </c>
      <c r="AB1576">
        <v>11.589666030551465</v>
      </c>
      <c r="AC1576">
        <v>67.825805560759065</v>
      </c>
      <c r="AD1576">
        <v>0</v>
      </c>
      <c r="AE1576">
        <v>238.7838478446443</v>
      </c>
    </row>
    <row r="1577" spans="1:31" x14ac:dyDescent="0.25">
      <c r="A1577">
        <v>2225746</v>
      </c>
      <c r="B1577">
        <v>1</v>
      </c>
      <c r="C1577" t="s">
        <v>81</v>
      </c>
      <c r="D1577" t="s">
        <v>127</v>
      </c>
      <c r="E1577" t="s">
        <v>156</v>
      </c>
      <c r="F1577" t="s">
        <v>4854</v>
      </c>
      <c r="G1577" t="s">
        <v>161</v>
      </c>
      <c r="H1577" t="s">
        <v>135</v>
      </c>
      <c r="I1577" t="s">
        <v>136</v>
      </c>
      <c r="J1577" t="s">
        <v>137</v>
      </c>
      <c r="K1577" t="s">
        <v>138</v>
      </c>
      <c r="L1577" t="s">
        <v>4855</v>
      </c>
      <c r="M1577" t="s">
        <v>4856</v>
      </c>
      <c r="N1577">
        <v>1.3905555549999999</v>
      </c>
      <c r="O1577">
        <v>0</v>
      </c>
      <c r="P1577">
        <v>3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0.9034031090043334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0.9034031090043334</v>
      </c>
    </row>
    <row r="1578" spans="1:31" x14ac:dyDescent="0.25">
      <c r="A1578">
        <v>2228640</v>
      </c>
      <c r="B1578">
        <v>1</v>
      </c>
      <c r="C1578" t="s">
        <v>80</v>
      </c>
      <c r="D1578" t="s">
        <v>90</v>
      </c>
      <c r="E1578" t="s">
        <v>151</v>
      </c>
      <c r="F1578" t="s">
        <v>4857</v>
      </c>
      <c r="G1578" t="s">
        <v>213</v>
      </c>
      <c r="H1578" t="s">
        <v>135</v>
      </c>
      <c r="I1578" t="s">
        <v>136</v>
      </c>
      <c r="J1578" t="s">
        <v>137</v>
      </c>
      <c r="K1578" t="s">
        <v>138</v>
      </c>
      <c r="L1578" t="s">
        <v>4858</v>
      </c>
      <c r="M1578" t="s">
        <v>4859</v>
      </c>
      <c r="N1578">
        <v>1.8463888879999999</v>
      </c>
      <c r="O1578">
        <v>0</v>
      </c>
      <c r="P1578">
        <v>164</v>
      </c>
      <c r="Q1578">
        <v>0</v>
      </c>
      <c r="R1578">
        <v>0</v>
      </c>
      <c r="S1578">
        <v>0</v>
      </c>
      <c r="T1578">
        <v>59</v>
      </c>
      <c r="U1578">
        <v>0</v>
      </c>
      <c r="V1578">
        <v>0</v>
      </c>
      <c r="W1578">
        <v>0</v>
      </c>
      <c r="X1578">
        <v>95.49740565374276</v>
      </c>
      <c r="Y1578">
        <v>0</v>
      </c>
      <c r="Z1578">
        <v>0</v>
      </c>
      <c r="AA1578">
        <v>0</v>
      </c>
      <c r="AB1578">
        <v>28.129218503230426</v>
      </c>
      <c r="AC1578">
        <v>0</v>
      </c>
      <c r="AD1578">
        <v>0</v>
      </c>
      <c r="AE1578">
        <v>123.62662415697318</v>
      </c>
    </row>
    <row r="1579" spans="1:31" x14ac:dyDescent="0.25">
      <c r="A1579">
        <v>2216283</v>
      </c>
      <c r="B1579">
        <v>1</v>
      </c>
      <c r="C1579" t="s">
        <v>80</v>
      </c>
      <c r="D1579" t="s">
        <v>96</v>
      </c>
      <c r="E1579" t="s">
        <v>151</v>
      </c>
      <c r="F1579" t="s">
        <v>4860</v>
      </c>
      <c r="G1579" t="s">
        <v>213</v>
      </c>
      <c r="H1579" t="s">
        <v>135</v>
      </c>
      <c r="I1579" t="s">
        <v>136</v>
      </c>
      <c r="J1579" t="s">
        <v>137</v>
      </c>
      <c r="K1579" t="s">
        <v>138</v>
      </c>
      <c r="L1579" t="s">
        <v>4861</v>
      </c>
      <c r="M1579" t="s">
        <v>4862</v>
      </c>
      <c r="N1579">
        <v>1.286944444</v>
      </c>
      <c r="O1579">
        <v>0</v>
      </c>
      <c r="P1579">
        <v>52</v>
      </c>
      <c r="Q1579">
        <v>0</v>
      </c>
      <c r="R1579">
        <v>0</v>
      </c>
      <c r="S1579">
        <v>0</v>
      </c>
      <c r="T1579">
        <v>2</v>
      </c>
      <c r="U1579">
        <v>0</v>
      </c>
      <c r="V1579">
        <v>0</v>
      </c>
      <c r="W1579">
        <v>0</v>
      </c>
      <c r="X1579">
        <v>46.555351534460719</v>
      </c>
      <c r="Y1579">
        <v>0</v>
      </c>
      <c r="Z1579">
        <v>0</v>
      </c>
      <c r="AA1579">
        <v>0</v>
      </c>
      <c r="AB1579">
        <v>1.0550298667525984</v>
      </c>
      <c r="AC1579">
        <v>0</v>
      </c>
      <c r="AD1579">
        <v>0</v>
      </c>
      <c r="AE1579">
        <v>47.610381401213317</v>
      </c>
    </row>
    <row r="1580" spans="1:31" x14ac:dyDescent="0.25">
      <c r="A1580">
        <v>2224441</v>
      </c>
      <c r="B1580">
        <v>1</v>
      </c>
      <c r="C1580" t="s">
        <v>80</v>
      </c>
      <c r="D1580" t="s">
        <v>107</v>
      </c>
      <c r="E1580" t="s">
        <v>151</v>
      </c>
      <c r="F1580" t="s">
        <v>4863</v>
      </c>
      <c r="G1580" t="s">
        <v>1927</v>
      </c>
      <c r="H1580" t="s">
        <v>135</v>
      </c>
      <c r="I1580" t="s">
        <v>136</v>
      </c>
      <c r="J1580" t="s">
        <v>137</v>
      </c>
      <c r="K1580" t="s">
        <v>138</v>
      </c>
      <c r="L1580" t="s">
        <v>4864</v>
      </c>
      <c r="M1580" t="s">
        <v>4865</v>
      </c>
      <c r="N1580">
        <v>1.224722222</v>
      </c>
      <c r="O1580">
        <v>0</v>
      </c>
      <c r="P1580">
        <v>19</v>
      </c>
      <c r="Q1580">
        <v>0</v>
      </c>
      <c r="R1580">
        <v>0</v>
      </c>
      <c r="S1580">
        <v>0</v>
      </c>
      <c r="T1580">
        <v>7</v>
      </c>
      <c r="U1580">
        <v>0</v>
      </c>
      <c r="V1580">
        <v>0</v>
      </c>
      <c r="W1580">
        <v>0</v>
      </c>
      <c r="X1580">
        <v>4.5665946832871365</v>
      </c>
      <c r="Y1580">
        <v>0</v>
      </c>
      <c r="Z1580">
        <v>0</v>
      </c>
      <c r="AA1580">
        <v>0</v>
      </c>
      <c r="AB1580">
        <v>3.756886734272241</v>
      </c>
      <c r="AC1580">
        <v>0</v>
      </c>
      <c r="AD1580">
        <v>0</v>
      </c>
      <c r="AE1580">
        <v>8.3234814175593783</v>
      </c>
    </row>
    <row r="1581" spans="1:31" x14ac:dyDescent="0.25">
      <c r="A1581">
        <v>2217279</v>
      </c>
      <c r="B1581">
        <v>1</v>
      </c>
      <c r="C1581" t="s">
        <v>81</v>
      </c>
      <c r="D1581" t="s">
        <v>124</v>
      </c>
      <c r="E1581" t="s">
        <v>151</v>
      </c>
      <c r="F1581" t="s">
        <v>4866</v>
      </c>
      <c r="G1581" t="s">
        <v>213</v>
      </c>
      <c r="H1581" t="s">
        <v>135</v>
      </c>
      <c r="I1581" t="s">
        <v>136</v>
      </c>
      <c r="J1581" t="s">
        <v>137</v>
      </c>
      <c r="K1581" t="s">
        <v>138</v>
      </c>
      <c r="L1581" t="s">
        <v>4867</v>
      </c>
      <c r="M1581" t="s">
        <v>4868</v>
      </c>
      <c r="N1581">
        <v>5.2149999999999999</v>
      </c>
      <c r="O1581">
        <v>0</v>
      </c>
      <c r="P1581">
        <v>22</v>
      </c>
      <c r="Q1581">
        <v>0</v>
      </c>
      <c r="R1581">
        <v>0</v>
      </c>
      <c r="S1581">
        <v>0</v>
      </c>
      <c r="T1581">
        <v>8</v>
      </c>
      <c r="U1581">
        <v>0</v>
      </c>
      <c r="V1581">
        <v>0</v>
      </c>
      <c r="W1581">
        <v>0</v>
      </c>
      <c r="X1581">
        <v>21.24028069384898</v>
      </c>
      <c r="Y1581">
        <v>0</v>
      </c>
      <c r="Z1581">
        <v>0</v>
      </c>
      <c r="AA1581">
        <v>0</v>
      </c>
      <c r="AB1581">
        <v>3.9079403304019897</v>
      </c>
      <c r="AC1581">
        <v>0</v>
      </c>
      <c r="AD1581">
        <v>0</v>
      </c>
      <c r="AE1581">
        <v>25.148221024250969</v>
      </c>
    </row>
    <row r="1582" spans="1:31" x14ac:dyDescent="0.25">
      <c r="A1582">
        <v>2227644</v>
      </c>
      <c r="B1582">
        <v>1</v>
      </c>
      <c r="C1582" t="s">
        <v>80</v>
      </c>
      <c r="D1582" t="s">
        <v>84</v>
      </c>
      <c r="E1582" t="s">
        <v>151</v>
      </c>
      <c r="F1582" t="s">
        <v>4869</v>
      </c>
      <c r="G1582" t="s">
        <v>213</v>
      </c>
      <c r="H1582" t="s">
        <v>135</v>
      </c>
      <c r="I1582" t="s">
        <v>136</v>
      </c>
      <c r="J1582" t="s">
        <v>137</v>
      </c>
      <c r="K1582" t="s">
        <v>138</v>
      </c>
      <c r="L1582" t="s">
        <v>4870</v>
      </c>
      <c r="M1582" t="s">
        <v>4871</v>
      </c>
      <c r="N1582">
        <v>1.406666666</v>
      </c>
      <c r="O1582">
        <v>0</v>
      </c>
      <c r="P1582">
        <v>202</v>
      </c>
      <c r="Q1582">
        <v>0</v>
      </c>
      <c r="R1582">
        <v>0</v>
      </c>
      <c r="S1582">
        <v>0</v>
      </c>
      <c r="T1582">
        <v>10</v>
      </c>
      <c r="U1582">
        <v>0</v>
      </c>
      <c r="V1582">
        <v>0</v>
      </c>
      <c r="W1582">
        <v>0</v>
      </c>
      <c r="X1582">
        <v>76.951736090094371</v>
      </c>
      <c r="Y1582">
        <v>0</v>
      </c>
      <c r="Z1582">
        <v>0</v>
      </c>
      <c r="AA1582">
        <v>0</v>
      </c>
      <c r="AB1582">
        <v>2.9621650544430822</v>
      </c>
      <c r="AC1582">
        <v>0</v>
      </c>
      <c r="AD1582">
        <v>0</v>
      </c>
      <c r="AE1582">
        <v>79.913901144537448</v>
      </c>
    </row>
    <row r="1583" spans="1:31" x14ac:dyDescent="0.25">
      <c r="A1583">
        <v>2214385</v>
      </c>
      <c r="B1583">
        <v>1</v>
      </c>
      <c r="C1583" t="s">
        <v>80</v>
      </c>
      <c r="D1583" t="s">
        <v>82</v>
      </c>
      <c r="E1583" t="s">
        <v>151</v>
      </c>
      <c r="F1583" t="s">
        <v>3290</v>
      </c>
      <c r="G1583" t="s">
        <v>345</v>
      </c>
      <c r="H1583" t="s">
        <v>135</v>
      </c>
      <c r="I1583" t="s">
        <v>136</v>
      </c>
      <c r="J1583" t="s">
        <v>137</v>
      </c>
      <c r="K1583" t="s">
        <v>138</v>
      </c>
      <c r="L1583" t="s">
        <v>4872</v>
      </c>
      <c r="M1583" t="s">
        <v>4873</v>
      </c>
      <c r="N1583">
        <v>4.5558333329999998</v>
      </c>
      <c r="O1583">
        <v>0</v>
      </c>
      <c r="P1583">
        <v>342</v>
      </c>
      <c r="Q1583">
        <v>0</v>
      </c>
      <c r="R1583">
        <v>0</v>
      </c>
      <c r="S1583">
        <v>0</v>
      </c>
      <c r="T1583">
        <v>9</v>
      </c>
      <c r="U1583">
        <v>0</v>
      </c>
      <c r="V1583">
        <v>0</v>
      </c>
      <c r="W1583">
        <v>0</v>
      </c>
      <c r="X1583">
        <v>476.32664358981685</v>
      </c>
      <c r="Y1583">
        <v>0</v>
      </c>
      <c r="Z1583">
        <v>0</v>
      </c>
      <c r="AA1583">
        <v>0</v>
      </c>
      <c r="AB1583">
        <v>14.174739245099127</v>
      </c>
      <c r="AC1583">
        <v>0</v>
      </c>
      <c r="AD1583">
        <v>0</v>
      </c>
      <c r="AE1583">
        <v>490.501382834916</v>
      </c>
    </row>
    <row r="1584" spans="1:31" x14ac:dyDescent="0.25">
      <c r="A1584">
        <v>2215052</v>
      </c>
      <c r="B1584">
        <v>1</v>
      </c>
      <c r="C1584" t="s">
        <v>80</v>
      </c>
      <c r="D1584" t="s">
        <v>89</v>
      </c>
      <c r="E1584" t="s">
        <v>147</v>
      </c>
      <c r="F1584" t="s">
        <v>4874</v>
      </c>
      <c r="G1584" t="s">
        <v>561</v>
      </c>
      <c r="H1584" t="s">
        <v>144</v>
      </c>
      <c r="I1584" t="s">
        <v>136</v>
      </c>
      <c r="J1584" t="s">
        <v>137</v>
      </c>
      <c r="K1584" t="s">
        <v>138</v>
      </c>
      <c r="L1584" t="s">
        <v>4875</v>
      </c>
      <c r="M1584" t="s">
        <v>4876</v>
      </c>
      <c r="N1584">
        <v>1.3863888879999999</v>
      </c>
      <c r="O1584">
        <v>1</v>
      </c>
      <c r="P1584">
        <v>283</v>
      </c>
      <c r="Q1584">
        <v>1</v>
      </c>
      <c r="R1584">
        <v>57</v>
      </c>
      <c r="S1584">
        <v>2</v>
      </c>
      <c r="T1584">
        <v>165</v>
      </c>
      <c r="U1584">
        <v>0</v>
      </c>
      <c r="V1584">
        <v>0</v>
      </c>
      <c r="W1584">
        <v>0.82740824033116267</v>
      </c>
      <c r="X1584">
        <v>277.61762655966658</v>
      </c>
      <c r="Y1584">
        <v>6.6377699674954593</v>
      </c>
      <c r="Z1584">
        <v>15.808468390092871</v>
      </c>
      <c r="AA1584">
        <v>4.3367241761467668</v>
      </c>
      <c r="AB1584">
        <v>278.0090397593641</v>
      </c>
      <c r="AC1584">
        <v>0</v>
      </c>
      <c r="AD1584">
        <v>0</v>
      </c>
      <c r="AE1584">
        <v>583.23703709309689</v>
      </c>
    </row>
    <row r="1585" spans="1:31" x14ac:dyDescent="0.25">
      <c r="A1585">
        <v>2218776</v>
      </c>
      <c r="B1585">
        <v>1</v>
      </c>
      <c r="C1585" t="s">
        <v>80</v>
      </c>
      <c r="D1585" t="s">
        <v>94</v>
      </c>
      <c r="E1585" t="s">
        <v>156</v>
      </c>
      <c r="F1585" t="s">
        <v>4877</v>
      </c>
      <c r="G1585" t="s">
        <v>161</v>
      </c>
      <c r="H1585" t="s">
        <v>135</v>
      </c>
      <c r="I1585" t="s">
        <v>136</v>
      </c>
      <c r="J1585" t="s">
        <v>137</v>
      </c>
      <c r="K1585" t="s">
        <v>138</v>
      </c>
      <c r="L1585" t="s">
        <v>4878</v>
      </c>
      <c r="M1585" t="s">
        <v>4879</v>
      </c>
      <c r="N1585">
        <v>2.684722222</v>
      </c>
      <c r="O1585">
        <v>0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0.91072332700555569</v>
      </c>
      <c r="AA1585">
        <v>0</v>
      </c>
      <c r="AB1585">
        <v>0</v>
      </c>
      <c r="AC1585">
        <v>0</v>
      </c>
      <c r="AD1585">
        <v>0</v>
      </c>
      <c r="AE1585">
        <v>0.91072332700555569</v>
      </c>
    </row>
    <row r="1586" spans="1:31" x14ac:dyDescent="0.25">
      <c r="A1586">
        <v>2213140</v>
      </c>
      <c r="B1586">
        <v>1</v>
      </c>
      <c r="C1586" t="s">
        <v>80</v>
      </c>
      <c r="D1586" t="s">
        <v>84</v>
      </c>
      <c r="E1586" t="s">
        <v>151</v>
      </c>
      <c r="F1586" t="s">
        <v>3985</v>
      </c>
      <c r="G1586" t="s">
        <v>213</v>
      </c>
      <c r="H1586" t="s">
        <v>135</v>
      </c>
      <c r="I1586" t="s">
        <v>136</v>
      </c>
      <c r="J1586" t="s">
        <v>137</v>
      </c>
      <c r="K1586" t="s">
        <v>138</v>
      </c>
      <c r="L1586" t="s">
        <v>4880</v>
      </c>
      <c r="M1586" t="s">
        <v>4881</v>
      </c>
      <c r="N1586">
        <v>2.275833333</v>
      </c>
      <c r="O1586">
        <v>0</v>
      </c>
      <c r="P1586">
        <v>154</v>
      </c>
      <c r="Q1586">
        <v>0</v>
      </c>
      <c r="R1586">
        <v>0</v>
      </c>
      <c r="S1586">
        <v>0</v>
      </c>
      <c r="T1586">
        <v>18</v>
      </c>
      <c r="U1586">
        <v>0</v>
      </c>
      <c r="V1586">
        <v>0</v>
      </c>
      <c r="W1586">
        <v>0</v>
      </c>
      <c r="X1586">
        <v>108.91142040030016</v>
      </c>
      <c r="Y1586">
        <v>0</v>
      </c>
      <c r="Z1586">
        <v>0</v>
      </c>
      <c r="AA1586">
        <v>0</v>
      </c>
      <c r="AB1586">
        <v>25.400433418466999</v>
      </c>
      <c r="AC1586">
        <v>0</v>
      </c>
      <c r="AD1586">
        <v>0</v>
      </c>
      <c r="AE1586">
        <v>134.31185381876716</v>
      </c>
    </row>
    <row r="1587" spans="1:31" x14ac:dyDescent="0.25">
      <c r="A1587">
        <v>2225875</v>
      </c>
      <c r="B1587">
        <v>1</v>
      </c>
      <c r="C1587" t="s">
        <v>80</v>
      </c>
      <c r="D1587" t="s">
        <v>98</v>
      </c>
      <c r="E1587" t="s">
        <v>198</v>
      </c>
      <c r="F1587" t="s">
        <v>2307</v>
      </c>
      <c r="G1587" t="s">
        <v>143</v>
      </c>
      <c r="H1587" t="s">
        <v>144</v>
      </c>
      <c r="I1587" t="s">
        <v>136</v>
      </c>
      <c r="J1587" t="s">
        <v>137</v>
      </c>
      <c r="K1587" t="s">
        <v>138</v>
      </c>
      <c r="L1587" t="s">
        <v>4882</v>
      </c>
      <c r="M1587" t="s">
        <v>4883</v>
      </c>
      <c r="N1587">
        <v>0.49361111099999999</v>
      </c>
      <c r="O1587">
        <v>0</v>
      </c>
      <c r="P1587">
        <v>1148</v>
      </c>
      <c r="Q1587">
        <v>2</v>
      </c>
      <c r="R1587">
        <v>130</v>
      </c>
      <c r="S1587">
        <v>7</v>
      </c>
      <c r="T1587">
        <v>278</v>
      </c>
      <c r="U1587">
        <v>0</v>
      </c>
      <c r="V1587">
        <v>0</v>
      </c>
      <c r="W1587">
        <v>0</v>
      </c>
      <c r="X1587">
        <v>67.707886791861966</v>
      </c>
      <c r="Y1587">
        <v>0.49546032000169671</v>
      </c>
      <c r="Z1587">
        <v>4.8952747912336454</v>
      </c>
      <c r="AA1587">
        <v>59.462678052267009</v>
      </c>
      <c r="AB1587">
        <v>27.826079048111435</v>
      </c>
      <c r="AC1587">
        <v>0</v>
      </c>
      <c r="AD1587">
        <v>0</v>
      </c>
      <c r="AE1587">
        <v>160.38737900347576</v>
      </c>
    </row>
    <row r="1588" spans="1:31" x14ac:dyDescent="0.25">
      <c r="A1588">
        <v>2227057</v>
      </c>
      <c r="B1588">
        <v>1</v>
      </c>
      <c r="C1588" t="s">
        <v>80</v>
      </c>
      <c r="D1588" t="s">
        <v>110</v>
      </c>
      <c r="E1588" t="s">
        <v>156</v>
      </c>
      <c r="F1588" t="s">
        <v>4884</v>
      </c>
      <c r="G1588" t="s">
        <v>161</v>
      </c>
      <c r="H1588" t="s">
        <v>135</v>
      </c>
      <c r="I1588" t="s">
        <v>136</v>
      </c>
      <c r="J1588" t="s">
        <v>137</v>
      </c>
      <c r="K1588" t="s">
        <v>138</v>
      </c>
      <c r="L1588" t="s">
        <v>4885</v>
      </c>
      <c r="M1588" t="s">
        <v>4886</v>
      </c>
      <c r="N1588">
        <v>6.7608333329999999</v>
      </c>
      <c r="O1588">
        <v>0</v>
      </c>
      <c r="P1588">
        <v>8</v>
      </c>
      <c r="Q1588">
        <v>0</v>
      </c>
      <c r="R1588">
        <v>0</v>
      </c>
      <c r="S1588">
        <v>0</v>
      </c>
      <c r="T1588">
        <v>1</v>
      </c>
      <c r="U1588">
        <v>0</v>
      </c>
      <c r="V1588">
        <v>0</v>
      </c>
      <c r="W1588">
        <v>0</v>
      </c>
      <c r="X1588">
        <v>23.076109236816812</v>
      </c>
      <c r="Y1588">
        <v>0</v>
      </c>
      <c r="Z1588">
        <v>0</v>
      </c>
      <c r="AA1588">
        <v>0</v>
      </c>
      <c r="AB1588">
        <v>6.414907868457675</v>
      </c>
      <c r="AC1588">
        <v>0</v>
      </c>
      <c r="AD1588">
        <v>0</v>
      </c>
      <c r="AE1588">
        <v>29.491017105274487</v>
      </c>
    </row>
    <row r="1589" spans="1:31" x14ac:dyDescent="0.25">
      <c r="A1589">
        <v>2225065</v>
      </c>
      <c r="B1589">
        <v>1</v>
      </c>
      <c r="C1589" t="s">
        <v>80</v>
      </c>
      <c r="D1589" t="s">
        <v>93</v>
      </c>
      <c r="E1589" t="s">
        <v>147</v>
      </c>
      <c r="F1589" t="s">
        <v>4887</v>
      </c>
      <c r="G1589" t="s">
        <v>1136</v>
      </c>
      <c r="H1589" t="s">
        <v>144</v>
      </c>
      <c r="I1589" t="s">
        <v>136</v>
      </c>
      <c r="J1589" t="s">
        <v>137</v>
      </c>
      <c r="K1589" t="s">
        <v>138</v>
      </c>
      <c r="L1589" t="s">
        <v>4888</v>
      </c>
      <c r="M1589" t="s">
        <v>4889</v>
      </c>
      <c r="N1589">
        <v>1.750555555</v>
      </c>
      <c r="O1589">
        <v>0</v>
      </c>
      <c r="P1589">
        <v>0</v>
      </c>
      <c r="Q1589">
        <v>33</v>
      </c>
      <c r="R1589">
        <v>0</v>
      </c>
      <c r="S1589">
        <v>4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56.019143655196238</v>
      </c>
      <c r="Z1589">
        <v>0</v>
      </c>
      <c r="AA1589">
        <v>11.822322295191745</v>
      </c>
      <c r="AB1589">
        <v>0</v>
      </c>
      <c r="AC1589">
        <v>0</v>
      </c>
      <c r="AD1589">
        <v>0</v>
      </c>
      <c r="AE1589">
        <v>67.841465950387985</v>
      </c>
    </row>
    <row r="1590" spans="1:31" x14ac:dyDescent="0.25">
      <c r="A1590">
        <v>2223983</v>
      </c>
      <c r="B1590">
        <v>1</v>
      </c>
      <c r="C1590" t="s">
        <v>80</v>
      </c>
      <c r="D1590" t="s">
        <v>95</v>
      </c>
      <c r="E1590" t="s">
        <v>251</v>
      </c>
      <c r="F1590" t="s">
        <v>4890</v>
      </c>
      <c r="G1590" t="s">
        <v>143</v>
      </c>
      <c r="H1590" t="s">
        <v>144</v>
      </c>
      <c r="I1590" t="s">
        <v>136</v>
      </c>
      <c r="J1590" t="s">
        <v>137</v>
      </c>
      <c r="K1590" t="s">
        <v>138</v>
      </c>
      <c r="L1590" t="s">
        <v>4891</v>
      </c>
      <c r="M1590" t="s">
        <v>4892</v>
      </c>
      <c r="N1590">
        <v>0.18222222199999999</v>
      </c>
      <c r="O1590">
        <v>1</v>
      </c>
      <c r="P1590">
        <v>10467</v>
      </c>
      <c r="Q1590">
        <v>3</v>
      </c>
      <c r="R1590">
        <v>1</v>
      </c>
      <c r="S1590">
        <v>14</v>
      </c>
      <c r="T1590">
        <v>1305</v>
      </c>
      <c r="U1590">
        <v>0</v>
      </c>
      <c r="V1590">
        <v>0</v>
      </c>
      <c r="W1590">
        <v>0.10812900421586001</v>
      </c>
      <c r="X1590">
        <v>578.77321811428965</v>
      </c>
      <c r="Y1590">
        <v>0.46944583950112229</v>
      </c>
      <c r="Z1590">
        <v>5.0026508728841658E-2</v>
      </c>
      <c r="AA1590">
        <v>39.433540973811212</v>
      </c>
      <c r="AB1590">
        <v>476.49874522800025</v>
      </c>
      <c r="AC1590">
        <v>0</v>
      </c>
      <c r="AD1590">
        <v>0</v>
      </c>
      <c r="AE1590">
        <v>1095.3331056685468</v>
      </c>
    </row>
    <row r="1591" spans="1:31" x14ac:dyDescent="0.25">
      <c r="A1591">
        <v>2226516</v>
      </c>
      <c r="B1591">
        <v>1</v>
      </c>
      <c r="C1591" t="s">
        <v>80</v>
      </c>
      <c r="D1591" t="s">
        <v>96</v>
      </c>
      <c r="E1591" t="s">
        <v>156</v>
      </c>
      <c r="F1591" t="s">
        <v>4893</v>
      </c>
      <c r="G1591" t="s">
        <v>161</v>
      </c>
      <c r="H1591" t="s">
        <v>135</v>
      </c>
      <c r="I1591" t="s">
        <v>136</v>
      </c>
      <c r="J1591" t="s">
        <v>137</v>
      </c>
      <c r="K1591" t="s">
        <v>138</v>
      </c>
      <c r="L1591" t="s">
        <v>4894</v>
      </c>
      <c r="M1591" t="s">
        <v>4895</v>
      </c>
      <c r="N1591">
        <v>3.6497222219999998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1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</row>
    <row r="1592" spans="1:31" x14ac:dyDescent="0.25">
      <c r="A1592">
        <v>2224524</v>
      </c>
      <c r="B1592">
        <v>1</v>
      </c>
      <c r="C1592" t="s">
        <v>80</v>
      </c>
      <c r="D1592" t="s">
        <v>90</v>
      </c>
      <c r="E1592" t="s">
        <v>151</v>
      </c>
      <c r="F1592" t="s">
        <v>4896</v>
      </c>
      <c r="G1592" t="s">
        <v>238</v>
      </c>
      <c r="H1592" t="s">
        <v>135</v>
      </c>
      <c r="I1592" t="s">
        <v>136</v>
      </c>
      <c r="J1592" t="s">
        <v>137</v>
      </c>
      <c r="K1592" t="s">
        <v>138</v>
      </c>
      <c r="L1592" t="s">
        <v>4897</v>
      </c>
      <c r="M1592" t="s">
        <v>4898</v>
      </c>
      <c r="N1592">
        <v>4.0702777770000003</v>
      </c>
      <c r="O1592">
        <v>0</v>
      </c>
      <c r="P1592">
        <v>55</v>
      </c>
      <c r="Q1592">
        <v>0</v>
      </c>
      <c r="R1592">
        <v>0</v>
      </c>
      <c r="S1592">
        <v>0</v>
      </c>
      <c r="T1592">
        <v>5</v>
      </c>
      <c r="U1592">
        <v>0</v>
      </c>
      <c r="V1592">
        <v>0</v>
      </c>
      <c r="W1592">
        <v>0</v>
      </c>
      <c r="X1592">
        <v>108.1996059062719</v>
      </c>
      <c r="Y1592">
        <v>0</v>
      </c>
      <c r="Z1592">
        <v>0</v>
      </c>
      <c r="AA1592">
        <v>0</v>
      </c>
      <c r="AB1592">
        <v>10.164913431067271</v>
      </c>
      <c r="AC1592">
        <v>0</v>
      </c>
      <c r="AD1592">
        <v>0</v>
      </c>
      <c r="AE1592">
        <v>118.36451933733917</v>
      </c>
    </row>
    <row r="1593" spans="1:31" x14ac:dyDescent="0.25">
      <c r="A1593">
        <v>2225311</v>
      </c>
      <c r="B1593">
        <v>1</v>
      </c>
      <c r="C1593" t="s">
        <v>81</v>
      </c>
      <c r="D1593" t="s">
        <v>122</v>
      </c>
      <c r="E1593" t="s">
        <v>132</v>
      </c>
      <c r="F1593" t="s">
        <v>304</v>
      </c>
      <c r="G1593" t="s">
        <v>233</v>
      </c>
      <c r="H1593" t="s">
        <v>135</v>
      </c>
      <c r="I1593" t="s">
        <v>136</v>
      </c>
      <c r="J1593" t="s">
        <v>137</v>
      </c>
      <c r="K1593" t="s">
        <v>234</v>
      </c>
      <c r="L1593" t="s">
        <v>4899</v>
      </c>
      <c r="M1593" t="s">
        <v>4900</v>
      </c>
      <c r="N1593">
        <v>7.420833333</v>
      </c>
      <c r="O1593">
        <v>0</v>
      </c>
      <c r="P1593">
        <v>689</v>
      </c>
      <c r="Q1593">
        <v>0</v>
      </c>
      <c r="R1593">
        <v>0</v>
      </c>
      <c r="S1593">
        <v>0</v>
      </c>
      <c r="T1593">
        <v>66</v>
      </c>
      <c r="U1593">
        <v>0</v>
      </c>
      <c r="V1593">
        <v>0</v>
      </c>
      <c r="W1593">
        <v>0</v>
      </c>
      <c r="X1593">
        <v>1158.924397995756</v>
      </c>
      <c r="Y1593">
        <v>0</v>
      </c>
      <c r="Z1593">
        <v>0</v>
      </c>
      <c r="AA1593">
        <v>0</v>
      </c>
      <c r="AB1593">
        <v>370.73835436186124</v>
      </c>
      <c r="AC1593">
        <v>0</v>
      </c>
      <c r="AD1593">
        <v>0</v>
      </c>
      <c r="AE1593">
        <v>1529.6627523576171</v>
      </c>
    </row>
    <row r="1594" spans="1:31" x14ac:dyDescent="0.25">
      <c r="A1594">
        <v>2225975</v>
      </c>
      <c r="B1594">
        <v>1</v>
      </c>
      <c r="C1594" t="s">
        <v>81</v>
      </c>
      <c r="D1594" t="s">
        <v>120</v>
      </c>
      <c r="E1594" t="s">
        <v>198</v>
      </c>
      <c r="F1594" t="s">
        <v>4901</v>
      </c>
      <c r="G1594" t="s">
        <v>233</v>
      </c>
      <c r="H1594" t="s">
        <v>144</v>
      </c>
      <c r="I1594" t="s">
        <v>136</v>
      </c>
      <c r="J1594" t="s">
        <v>137</v>
      </c>
      <c r="K1594" t="s">
        <v>234</v>
      </c>
      <c r="L1594" t="s">
        <v>4902</v>
      </c>
      <c r="M1594" t="s">
        <v>4903</v>
      </c>
      <c r="N1594">
        <v>6.7099758329999997</v>
      </c>
      <c r="O1594">
        <v>1</v>
      </c>
      <c r="P1594">
        <v>395</v>
      </c>
      <c r="Q1594">
        <v>29</v>
      </c>
      <c r="R1594">
        <v>17</v>
      </c>
      <c r="S1594">
        <v>1</v>
      </c>
      <c r="T1594">
        <v>39</v>
      </c>
      <c r="U1594">
        <v>0</v>
      </c>
      <c r="V1594">
        <v>0</v>
      </c>
      <c r="W1594">
        <v>0.77913453263426002</v>
      </c>
      <c r="X1594">
        <v>453.19706353940074</v>
      </c>
      <c r="Y1594">
        <v>52.263557862335063</v>
      </c>
      <c r="Z1594">
        <v>7.6496591916164896</v>
      </c>
      <c r="AA1594">
        <v>0.26533132891718586</v>
      </c>
      <c r="AB1594">
        <v>86.938144496405002</v>
      </c>
      <c r="AC1594">
        <v>0</v>
      </c>
      <c r="AD1594">
        <v>0</v>
      </c>
      <c r="AE1594">
        <v>601.09289095130885</v>
      </c>
    </row>
    <row r="1595" spans="1:31" x14ac:dyDescent="0.25">
      <c r="A1595">
        <v>2227080</v>
      </c>
      <c r="B1595">
        <v>1</v>
      </c>
      <c r="C1595" t="s">
        <v>81</v>
      </c>
      <c r="D1595" t="s">
        <v>128</v>
      </c>
      <c r="E1595" t="s">
        <v>147</v>
      </c>
      <c r="F1595" t="s">
        <v>4904</v>
      </c>
      <c r="G1595" t="s">
        <v>143</v>
      </c>
      <c r="H1595" t="s">
        <v>144</v>
      </c>
      <c r="I1595" t="s">
        <v>136</v>
      </c>
      <c r="J1595" t="s">
        <v>137</v>
      </c>
      <c r="K1595" t="s">
        <v>138</v>
      </c>
      <c r="L1595" t="s">
        <v>4905</v>
      </c>
      <c r="M1595" t="s">
        <v>4906</v>
      </c>
      <c r="N1595">
        <v>0.60750000000000004</v>
      </c>
      <c r="O1595">
        <v>59</v>
      </c>
      <c r="P1595">
        <v>18583</v>
      </c>
      <c r="Q1595">
        <v>588</v>
      </c>
      <c r="R1595">
        <v>533</v>
      </c>
      <c r="S1595">
        <v>144</v>
      </c>
      <c r="T1595">
        <v>1699</v>
      </c>
      <c r="U1595">
        <v>17</v>
      </c>
      <c r="V1595">
        <v>2</v>
      </c>
      <c r="W1595">
        <v>15.459409267861551</v>
      </c>
      <c r="X1595">
        <v>2631.8130370697322</v>
      </c>
      <c r="Y1595">
        <v>234.80315193880855</v>
      </c>
      <c r="Z1595">
        <v>93.57682576844779</v>
      </c>
      <c r="AA1595">
        <v>569.69268587355089</v>
      </c>
      <c r="AB1595">
        <v>492.69493352835769</v>
      </c>
      <c r="AC1595">
        <v>812.54872916954093</v>
      </c>
      <c r="AD1595">
        <v>5.2400804446619107</v>
      </c>
      <c r="AE1595">
        <v>4855.8288530609616</v>
      </c>
    </row>
    <row r="1596" spans="1:31" x14ac:dyDescent="0.25">
      <c r="A1596">
        <v>2223914</v>
      </c>
      <c r="B1596">
        <v>1</v>
      </c>
      <c r="C1596" t="s">
        <v>80</v>
      </c>
      <c r="D1596" t="s">
        <v>90</v>
      </c>
      <c r="E1596" t="s">
        <v>151</v>
      </c>
      <c r="F1596" t="s">
        <v>4907</v>
      </c>
      <c r="G1596" t="s">
        <v>192</v>
      </c>
      <c r="H1596" t="s">
        <v>135</v>
      </c>
      <c r="I1596" t="s">
        <v>136</v>
      </c>
      <c r="J1596" t="s">
        <v>137</v>
      </c>
      <c r="K1596" t="s">
        <v>138</v>
      </c>
      <c r="L1596" t="s">
        <v>4908</v>
      </c>
      <c r="M1596" t="s">
        <v>4909</v>
      </c>
      <c r="N1596">
        <v>2.0299999999999998</v>
      </c>
      <c r="O1596">
        <v>0</v>
      </c>
      <c r="P1596">
        <v>39</v>
      </c>
      <c r="Q1596">
        <v>0</v>
      </c>
      <c r="R1596">
        <v>0</v>
      </c>
      <c r="S1596">
        <v>0</v>
      </c>
      <c r="T1596">
        <v>1</v>
      </c>
      <c r="U1596">
        <v>0</v>
      </c>
      <c r="V1596">
        <v>0</v>
      </c>
      <c r="W1596">
        <v>0</v>
      </c>
      <c r="X1596">
        <v>25.317804898484567</v>
      </c>
      <c r="Y1596">
        <v>0</v>
      </c>
      <c r="Z1596">
        <v>0</v>
      </c>
      <c r="AA1596">
        <v>0</v>
      </c>
      <c r="AB1596">
        <v>1.7810847103965204</v>
      </c>
      <c r="AC1596">
        <v>0</v>
      </c>
      <c r="AD1596">
        <v>0</v>
      </c>
      <c r="AE1596">
        <v>27.098889608881088</v>
      </c>
    </row>
    <row r="1597" spans="1:31" x14ac:dyDescent="0.25">
      <c r="A1597">
        <v>2226831</v>
      </c>
      <c r="B1597">
        <v>1</v>
      </c>
      <c r="C1597" t="s">
        <v>81</v>
      </c>
      <c r="D1597" t="s">
        <v>113</v>
      </c>
      <c r="E1597" t="s">
        <v>151</v>
      </c>
      <c r="F1597" t="s">
        <v>4910</v>
      </c>
      <c r="G1597" t="s">
        <v>213</v>
      </c>
      <c r="H1597" t="s">
        <v>135</v>
      </c>
      <c r="I1597" t="s">
        <v>136</v>
      </c>
      <c r="J1597" t="s">
        <v>137</v>
      </c>
      <c r="K1597" t="s">
        <v>138</v>
      </c>
      <c r="L1597" t="s">
        <v>4911</v>
      </c>
      <c r="M1597" t="s">
        <v>4912</v>
      </c>
      <c r="N1597">
        <v>1.2022222220000001</v>
      </c>
      <c r="O1597">
        <v>0</v>
      </c>
      <c r="P1597">
        <v>77</v>
      </c>
      <c r="Q1597">
        <v>0</v>
      </c>
      <c r="R1597">
        <v>0</v>
      </c>
      <c r="S1597">
        <v>0</v>
      </c>
      <c r="T1597">
        <v>8</v>
      </c>
      <c r="U1597">
        <v>0</v>
      </c>
      <c r="V1597">
        <v>0</v>
      </c>
      <c r="W1597">
        <v>0</v>
      </c>
      <c r="X1597">
        <v>30.095103050217837</v>
      </c>
      <c r="Y1597">
        <v>0</v>
      </c>
      <c r="Z1597">
        <v>0</v>
      </c>
      <c r="AA1597">
        <v>0</v>
      </c>
      <c r="AB1597">
        <v>6.9198886349889701</v>
      </c>
      <c r="AC1597">
        <v>0</v>
      </c>
      <c r="AD1597">
        <v>0</v>
      </c>
      <c r="AE1597">
        <v>37.014991685206809</v>
      </c>
    </row>
    <row r="1598" spans="1:31" x14ac:dyDescent="0.25">
      <c r="A1598">
        <v>2215424</v>
      </c>
      <c r="B1598">
        <v>1</v>
      </c>
      <c r="C1598" t="s">
        <v>80</v>
      </c>
      <c r="D1598" t="s">
        <v>101</v>
      </c>
      <c r="E1598" t="s">
        <v>141</v>
      </c>
      <c r="F1598" t="s">
        <v>4913</v>
      </c>
      <c r="G1598" t="s">
        <v>349</v>
      </c>
      <c r="H1598" t="s">
        <v>144</v>
      </c>
      <c r="I1598" t="s">
        <v>136</v>
      </c>
      <c r="J1598" t="s">
        <v>137</v>
      </c>
      <c r="K1598" t="s">
        <v>138</v>
      </c>
      <c r="L1598" t="s">
        <v>4914</v>
      </c>
      <c r="M1598" t="s">
        <v>4915</v>
      </c>
      <c r="N1598">
        <v>1.3180555549999999</v>
      </c>
      <c r="O1598">
        <v>5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2.3738332391080195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2.3738332391080195</v>
      </c>
    </row>
    <row r="1599" spans="1:31" x14ac:dyDescent="0.25">
      <c r="A1599">
        <v>2229095</v>
      </c>
      <c r="B1599">
        <v>1</v>
      </c>
      <c r="C1599" t="s">
        <v>81</v>
      </c>
      <c r="D1599" t="s">
        <v>128</v>
      </c>
      <c r="E1599" t="s">
        <v>156</v>
      </c>
      <c r="F1599" t="s">
        <v>4916</v>
      </c>
      <c r="G1599" t="s">
        <v>172</v>
      </c>
      <c r="H1599" t="s">
        <v>135</v>
      </c>
      <c r="I1599" t="s">
        <v>136</v>
      </c>
      <c r="J1599" t="s">
        <v>137</v>
      </c>
      <c r="K1599" t="s">
        <v>138</v>
      </c>
      <c r="L1599" t="s">
        <v>4917</v>
      </c>
      <c r="M1599" t="s">
        <v>4918</v>
      </c>
      <c r="N1599">
        <v>1.8386111110000001</v>
      </c>
      <c r="O1599">
        <v>0</v>
      </c>
      <c r="P1599">
        <v>1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1.0397396305151334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1.0397396305151334</v>
      </c>
    </row>
    <row r="1600" spans="1:31" x14ac:dyDescent="0.25">
      <c r="A1600">
        <v>2218613</v>
      </c>
      <c r="B1600">
        <v>1</v>
      </c>
      <c r="C1600" t="s">
        <v>81</v>
      </c>
      <c r="D1600" t="s">
        <v>115</v>
      </c>
      <c r="E1600" t="s">
        <v>198</v>
      </c>
      <c r="F1600" t="s">
        <v>4919</v>
      </c>
      <c r="G1600" t="s">
        <v>143</v>
      </c>
      <c r="H1600" t="s">
        <v>144</v>
      </c>
      <c r="I1600" t="s">
        <v>136</v>
      </c>
      <c r="J1600" t="s">
        <v>137</v>
      </c>
      <c r="K1600" t="s">
        <v>138</v>
      </c>
      <c r="L1600" t="s">
        <v>4920</v>
      </c>
      <c r="M1600" t="s">
        <v>4921</v>
      </c>
      <c r="N1600">
        <v>0.84722222199999997</v>
      </c>
      <c r="O1600">
        <v>0</v>
      </c>
      <c r="P1600">
        <v>187</v>
      </c>
      <c r="Q1600">
        <v>0</v>
      </c>
      <c r="R1600">
        <v>3</v>
      </c>
      <c r="S1600">
        <v>0</v>
      </c>
      <c r="T1600">
        <v>14</v>
      </c>
      <c r="U1600">
        <v>0</v>
      </c>
      <c r="V1600">
        <v>0</v>
      </c>
      <c r="W1600">
        <v>0</v>
      </c>
      <c r="X1600">
        <v>18.681624203198663</v>
      </c>
      <c r="Y1600">
        <v>0</v>
      </c>
      <c r="Z1600">
        <v>0.52818644569166673</v>
      </c>
      <c r="AA1600">
        <v>0</v>
      </c>
      <c r="AB1600">
        <v>1.3206452703141662</v>
      </c>
      <c r="AC1600">
        <v>0</v>
      </c>
      <c r="AD1600">
        <v>0</v>
      </c>
      <c r="AE1600">
        <v>20.530455919204496</v>
      </c>
    </row>
    <row r="1601" spans="1:31" x14ac:dyDescent="0.25">
      <c r="A1601">
        <v>2222148</v>
      </c>
      <c r="B1601">
        <v>1</v>
      </c>
      <c r="C1601" t="s">
        <v>80</v>
      </c>
      <c r="D1601" t="s">
        <v>105</v>
      </c>
      <c r="E1601" t="s">
        <v>156</v>
      </c>
      <c r="F1601" t="s">
        <v>4922</v>
      </c>
      <c r="G1601" t="s">
        <v>161</v>
      </c>
      <c r="H1601" t="s">
        <v>135</v>
      </c>
      <c r="I1601" t="s">
        <v>136</v>
      </c>
      <c r="J1601" t="s">
        <v>137</v>
      </c>
      <c r="K1601" t="s">
        <v>138</v>
      </c>
      <c r="L1601" t="s">
        <v>4923</v>
      </c>
      <c r="M1601" t="s">
        <v>4924</v>
      </c>
      <c r="N1601">
        <v>1.3919444439999999</v>
      </c>
      <c r="O1601">
        <v>0</v>
      </c>
      <c r="P1601">
        <v>1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0.10579299419658111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0.10579299419658111</v>
      </c>
    </row>
    <row r="1602" spans="1:31" x14ac:dyDescent="0.25">
      <c r="A1602">
        <v>2227472</v>
      </c>
      <c r="B1602">
        <v>1</v>
      </c>
      <c r="C1602" t="s">
        <v>80</v>
      </c>
      <c r="D1602" t="s">
        <v>88</v>
      </c>
      <c r="E1602" t="s">
        <v>156</v>
      </c>
      <c r="F1602" t="s">
        <v>3963</v>
      </c>
      <c r="G1602" t="s">
        <v>172</v>
      </c>
      <c r="H1602" t="s">
        <v>135</v>
      </c>
      <c r="I1602" t="s">
        <v>136</v>
      </c>
      <c r="J1602" t="s">
        <v>137</v>
      </c>
      <c r="K1602" t="s">
        <v>138</v>
      </c>
      <c r="L1602" t="s">
        <v>4925</v>
      </c>
      <c r="M1602" t="s">
        <v>4926</v>
      </c>
      <c r="N1602">
        <v>7.6025</v>
      </c>
      <c r="O1602">
        <v>0</v>
      </c>
      <c r="P1602">
        <v>8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17.85092845965012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17.85092845965012</v>
      </c>
    </row>
    <row r="1603" spans="1:31" x14ac:dyDescent="0.25">
      <c r="A1603">
        <v>2213635</v>
      </c>
      <c r="B1603">
        <v>1</v>
      </c>
      <c r="C1603" t="s">
        <v>80</v>
      </c>
      <c r="D1603" t="s">
        <v>82</v>
      </c>
      <c r="E1603" t="s">
        <v>156</v>
      </c>
      <c r="F1603" t="s">
        <v>4927</v>
      </c>
      <c r="G1603" t="s">
        <v>161</v>
      </c>
      <c r="H1603" t="s">
        <v>135</v>
      </c>
      <c r="I1603" t="s">
        <v>136</v>
      </c>
      <c r="J1603" t="s">
        <v>137</v>
      </c>
      <c r="K1603" t="s">
        <v>138</v>
      </c>
      <c r="L1603" t="s">
        <v>4928</v>
      </c>
      <c r="M1603" t="s">
        <v>4929</v>
      </c>
      <c r="N1603">
        <v>1.314166666</v>
      </c>
      <c r="O1603">
        <v>0</v>
      </c>
      <c r="P1603">
        <v>2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1.7090768188593868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1.7090768188593868</v>
      </c>
    </row>
    <row r="1604" spans="1:31" x14ac:dyDescent="0.25">
      <c r="A1604">
        <v>2225537</v>
      </c>
      <c r="B1604">
        <v>1</v>
      </c>
      <c r="C1604" t="s">
        <v>80</v>
      </c>
      <c r="D1604" t="s">
        <v>93</v>
      </c>
      <c r="E1604" t="s">
        <v>156</v>
      </c>
      <c r="F1604" t="s">
        <v>4930</v>
      </c>
      <c r="G1604" t="s">
        <v>172</v>
      </c>
      <c r="H1604" t="s">
        <v>135</v>
      </c>
      <c r="I1604" t="s">
        <v>136</v>
      </c>
      <c r="J1604" t="s">
        <v>137</v>
      </c>
      <c r="K1604" t="s">
        <v>138</v>
      </c>
      <c r="L1604" t="s">
        <v>4931</v>
      </c>
      <c r="M1604" t="s">
        <v>4932</v>
      </c>
      <c r="N1604">
        <v>2.1972222220000002</v>
      </c>
      <c r="O1604">
        <v>0</v>
      </c>
      <c r="P1604">
        <v>9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4.8401327856329113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4.8401327856329113</v>
      </c>
    </row>
    <row r="1605" spans="1:31" x14ac:dyDescent="0.25">
      <c r="A1605">
        <v>2223522</v>
      </c>
      <c r="B1605">
        <v>1</v>
      </c>
      <c r="C1605" t="s">
        <v>80</v>
      </c>
      <c r="D1605" t="s">
        <v>101</v>
      </c>
      <c r="E1605" t="s">
        <v>156</v>
      </c>
      <c r="F1605" t="s">
        <v>4933</v>
      </c>
      <c r="G1605" t="s">
        <v>161</v>
      </c>
      <c r="H1605" t="s">
        <v>135</v>
      </c>
      <c r="I1605" t="s">
        <v>136</v>
      </c>
      <c r="J1605" t="s">
        <v>137</v>
      </c>
      <c r="K1605" t="s">
        <v>138</v>
      </c>
      <c r="L1605" t="s">
        <v>4934</v>
      </c>
      <c r="M1605" t="s">
        <v>4935</v>
      </c>
      <c r="N1605">
        <v>1.382222222</v>
      </c>
      <c r="O1605">
        <v>0</v>
      </c>
      <c r="P1605">
        <v>5</v>
      </c>
      <c r="Q1605">
        <v>0</v>
      </c>
      <c r="R1605">
        <v>0</v>
      </c>
      <c r="S1605">
        <v>0</v>
      </c>
      <c r="T1605">
        <v>1</v>
      </c>
      <c r="U1605">
        <v>0</v>
      </c>
      <c r="V1605">
        <v>0</v>
      </c>
      <c r="W1605">
        <v>0</v>
      </c>
      <c r="X1605">
        <v>2.310753280622778</v>
      </c>
      <c r="Y1605">
        <v>0</v>
      </c>
      <c r="Z1605">
        <v>0</v>
      </c>
      <c r="AA1605">
        <v>0</v>
      </c>
      <c r="AB1605">
        <v>4.4409853129400004E-2</v>
      </c>
      <c r="AC1605">
        <v>0</v>
      </c>
      <c r="AD1605">
        <v>0</v>
      </c>
      <c r="AE1605">
        <v>2.3551631337521779</v>
      </c>
    </row>
    <row r="1606" spans="1:31" x14ac:dyDescent="0.25">
      <c r="A1606">
        <v>2223081</v>
      </c>
      <c r="B1606">
        <v>1</v>
      </c>
      <c r="C1606" t="s">
        <v>80</v>
      </c>
      <c r="D1606" t="s">
        <v>90</v>
      </c>
      <c r="E1606" t="s">
        <v>156</v>
      </c>
      <c r="F1606" t="s">
        <v>4936</v>
      </c>
      <c r="G1606" t="s">
        <v>165</v>
      </c>
      <c r="H1606" t="s">
        <v>135</v>
      </c>
      <c r="I1606" t="s">
        <v>136</v>
      </c>
      <c r="J1606" t="s">
        <v>137</v>
      </c>
      <c r="K1606" t="s">
        <v>138</v>
      </c>
      <c r="L1606" t="s">
        <v>4937</v>
      </c>
      <c r="M1606" t="s">
        <v>4938</v>
      </c>
      <c r="N1606">
        <v>6.721944444</v>
      </c>
      <c r="O1606">
        <v>0</v>
      </c>
      <c r="P1606">
        <v>14</v>
      </c>
      <c r="Q1606">
        <v>0</v>
      </c>
      <c r="R1606">
        <v>0</v>
      </c>
      <c r="S1606">
        <v>0</v>
      </c>
      <c r="T1606">
        <v>3</v>
      </c>
      <c r="U1606">
        <v>0</v>
      </c>
      <c r="V1606">
        <v>0</v>
      </c>
      <c r="W1606">
        <v>0</v>
      </c>
      <c r="X1606">
        <v>27.320751865148612</v>
      </c>
      <c r="Y1606">
        <v>0</v>
      </c>
      <c r="Z1606">
        <v>0</v>
      </c>
      <c r="AA1606">
        <v>0</v>
      </c>
      <c r="AB1606">
        <v>17.637710424917945</v>
      </c>
      <c r="AC1606">
        <v>0</v>
      </c>
      <c r="AD1606">
        <v>0</v>
      </c>
      <c r="AE1606">
        <v>44.958462290066556</v>
      </c>
    </row>
    <row r="1607" spans="1:31" x14ac:dyDescent="0.25">
      <c r="A1607">
        <v>2218510</v>
      </c>
      <c r="B1607">
        <v>1</v>
      </c>
      <c r="C1607" t="s">
        <v>81</v>
      </c>
      <c r="D1607" t="s">
        <v>115</v>
      </c>
      <c r="E1607" t="s">
        <v>198</v>
      </c>
      <c r="F1607" t="s">
        <v>4939</v>
      </c>
      <c r="G1607" t="s">
        <v>143</v>
      </c>
      <c r="H1607" t="s">
        <v>144</v>
      </c>
      <c r="I1607" t="s">
        <v>451</v>
      </c>
      <c r="J1607" t="s">
        <v>137</v>
      </c>
      <c r="K1607" t="s">
        <v>138</v>
      </c>
      <c r="L1607" t="s">
        <v>4940</v>
      </c>
      <c r="M1607" t="s">
        <v>4941</v>
      </c>
      <c r="N1607">
        <v>1.4722222E-2</v>
      </c>
      <c r="O1607">
        <v>0</v>
      </c>
      <c r="P1607">
        <v>531</v>
      </c>
      <c r="Q1607">
        <v>0</v>
      </c>
      <c r="R1607">
        <v>7</v>
      </c>
      <c r="S1607">
        <v>2</v>
      </c>
      <c r="T1607">
        <v>37</v>
      </c>
      <c r="U1607">
        <v>0</v>
      </c>
      <c r="V1607">
        <v>0</v>
      </c>
      <c r="W1607">
        <v>0</v>
      </c>
      <c r="X1607">
        <v>0.62937548758847206</v>
      </c>
      <c r="Y1607">
        <v>0</v>
      </c>
      <c r="Z1607">
        <v>1.6439114038101943E-2</v>
      </c>
      <c r="AA1607">
        <v>8.452511847561138E-2</v>
      </c>
      <c r="AB1607">
        <v>0.11879066489157888</v>
      </c>
      <c r="AC1607">
        <v>0</v>
      </c>
      <c r="AD1607">
        <v>0</v>
      </c>
      <c r="AE1607">
        <v>0.84913038499376425</v>
      </c>
    </row>
    <row r="1608" spans="1:31" x14ac:dyDescent="0.25">
      <c r="A1608">
        <v>2222002</v>
      </c>
      <c r="B1608">
        <v>1</v>
      </c>
      <c r="C1608" t="s">
        <v>80</v>
      </c>
      <c r="D1608" t="s">
        <v>96</v>
      </c>
      <c r="E1608" t="s">
        <v>156</v>
      </c>
      <c r="F1608" t="s">
        <v>4942</v>
      </c>
      <c r="G1608" t="s">
        <v>161</v>
      </c>
      <c r="H1608" t="s">
        <v>135</v>
      </c>
      <c r="I1608" t="s">
        <v>136</v>
      </c>
      <c r="J1608" t="s">
        <v>137</v>
      </c>
      <c r="K1608" t="s">
        <v>138</v>
      </c>
      <c r="L1608" t="s">
        <v>4943</v>
      </c>
      <c r="M1608" t="s">
        <v>4944</v>
      </c>
      <c r="N1608">
        <v>2.664722222</v>
      </c>
      <c r="O1608">
        <v>0</v>
      </c>
      <c r="P1608">
        <v>1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2.4191977637400002E-3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2.4191977637400002E-3</v>
      </c>
    </row>
    <row r="1609" spans="1:31" x14ac:dyDescent="0.25">
      <c r="A1609">
        <v>2219838</v>
      </c>
      <c r="B1609">
        <v>1</v>
      </c>
      <c r="C1609" t="s">
        <v>80</v>
      </c>
      <c r="D1609" t="s">
        <v>96</v>
      </c>
      <c r="E1609" t="s">
        <v>156</v>
      </c>
      <c r="F1609" t="s">
        <v>4945</v>
      </c>
      <c r="G1609" t="s">
        <v>161</v>
      </c>
      <c r="H1609" t="s">
        <v>135</v>
      </c>
      <c r="I1609" t="s">
        <v>136</v>
      </c>
      <c r="J1609" t="s">
        <v>137</v>
      </c>
      <c r="K1609" t="s">
        <v>138</v>
      </c>
      <c r="L1609" t="s">
        <v>4946</v>
      </c>
      <c r="M1609" t="s">
        <v>4947</v>
      </c>
      <c r="N1609">
        <v>6.7072222220000004</v>
      </c>
      <c r="O1609">
        <v>0</v>
      </c>
      <c r="P1609">
        <v>1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1.4445981192224222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1.4445981192224222</v>
      </c>
    </row>
    <row r="1610" spans="1:31" x14ac:dyDescent="0.25">
      <c r="A1610">
        <v>2220087</v>
      </c>
      <c r="B1610">
        <v>1</v>
      </c>
      <c r="C1610" t="s">
        <v>80</v>
      </c>
      <c r="D1610" t="s">
        <v>104</v>
      </c>
      <c r="E1610" t="s">
        <v>151</v>
      </c>
      <c r="F1610" t="s">
        <v>4948</v>
      </c>
      <c r="G1610" t="s">
        <v>153</v>
      </c>
      <c r="H1610" t="s">
        <v>135</v>
      </c>
      <c r="I1610" t="s">
        <v>136</v>
      </c>
      <c r="J1610" t="s">
        <v>137</v>
      </c>
      <c r="K1610" t="s">
        <v>138</v>
      </c>
      <c r="L1610" t="s">
        <v>4949</v>
      </c>
      <c r="M1610" t="s">
        <v>4950</v>
      </c>
      <c r="N1610">
        <v>0.87027777699999997</v>
      </c>
      <c r="O1610">
        <v>0</v>
      </c>
      <c r="P1610">
        <v>6</v>
      </c>
      <c r="Q1610">
        <v>0</v>
      </c>
      <c r="R1610">
        <v>1</v>
      </c>
      <c r="S1610">
        <v>0</v>
      </c>
      <c r="T1610">
        <v>5</v>
      </c>
      <c r="U1610">
        <v>0</v>
      </c>
      <c r="V1610">
        <v>0</v>
      </c>
      <c r="W1610">
        <v>0</v>
      </c>
      <c r="X1610">
        <v>1.7891783717159253</v>
      </c>
      <c r="Y1610">
        <v>0</v>
      </c>
      <c r="Z1610">
        <v>0.70934328788005119</v>
      </c>
      <c r="AA1610">
        <v>0</v>
      </c>
      <c r="AB1610">
        <v>3.975069896568634</v>
      </c>
      <c r="AC1610">
        <v>0</v>
      </c>
      <c r="AD1610">
        <v>0</v>
      </c>
      <c r="AE1610">
        <v>6.4735915561646102</v>
      </c>
    </row>
    <row r="1611" spans="1:31" x14ac:dyDescent="0.25">
      <c r="A1611">
        <v>2220674</v>
      </c>
      <c r="B1611">
        <v>1</v>
      </c>
      <c r="C1611" t="s">
        <v>80</v>
      </c>
      <c r="D1611" t="s">
        <v>82</v>
      </c>
      <c r="E1611" t="s">
        <v>151</v>
      </c>
      <c r="F1611" t="s">
        <v>3215</v>
      </c>
      <c r="G1611" t="s">
        <v>213</v>
      </c>
      <c r="H1611" t="s">
        <v>135</v>
      </c>
      <c r="I1611" t="s">
        <v>136</v>
      </c>
      <c r="J1611" t="s">
        <v>137</v>
      </c>
      <c r="K1611" t="s">
        <v>138</v>
      </c>
      <c r="L1611" t="s">
        <v>4951</v>
      </c>
      <c r="M1611" t="s">
        <v>4952</v>
      </c>
      <c r="N1611">
        <v>1.0661111109999999</v>
      </c>
      <c r="O1611">
        <v>0</v>
      </c>
      <c r="P1611">
        <v>64</v>
      </c>
      <c r="Q1611">
        <v>0</v>
      </c>
      <c r="R1611">
        <v>0</v>
      </c>
      <c r="S1611">
        <v>0</v>
      </c>
      <c r="T1611">
        <v>4</v>
      </c>
      <c r="U1611">
        <v>0</v>
      </c>
      <c r="V1611">
        <v>0</v>
      </c>
      <c r="W1611">
        <v>0</v>
      </c>
      <c r="X1611">
        <v>37.264678369642425</v>
      </c>
      <c r="Y1611">
        <v>0</v>
      </c>
      <c r="Z1611">
        <v>0</v>
      </c>
      <c r="AA1611">
        <v>0</v>
      </c>
      <c r="AB1611">
        <v>12.630654524294293</v>
      </c>
      <c r="AC1611">
        <v>0</v>
      </c>
      <c r="AD1611">
        <v>0</v>
      </c>
      <c r="AE1611">
        <v>49.895332893936718</v>
      </c>
    </row>
    <row r="1612" spans="1:31" x14ac:dyDescent="0.25">
      <c r="A1612">
        <v>2221066</v>
      </c>
      <c r="B1612">
        <v>1</v>
      </c>
      <c r="C1612" t="s">
        <v>81</v>
      </c>
      <c r="D1612" t="s">
        <v>112</v>
      </c>
      <c r="E1612" t="s">
        <v>156</v>
      </c>
      <c r="F1612" t="s">
        <v>4953</v>
      </c>
      <c r="G1612" t="s">
        <v>161</v>
      </c>
      <c r="H1612" t="s">
        <v>135</v>
      </c>
      <c r="I1612" t="s">
        <v>136</v>
      </c>
      <c r="J1612" t="s">
        <v>137</v>
      </c>
      <c r="K1612" t="s">
        <v>138</v>
      </c>
      <c r="L1612" t="s">
        <v>4954</v>
      </c>
      <c r="M1612" t="s">
        <v>4955</v>
      </c>
      <c r="N1612">
        <v>1.255833333</v>
      </c>
      <c r="O1612">
        <v>0</v>
      </c>
      <c r="P1612">
        <v>4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2.0227526226822019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2.0227526226822019</v>
      </c>
    </row>
    <row r="1613" spans="1:31" x14ac:dyDescent="0.25">
      <c r="A1613">
        <v>2228892</v>
      </c>
      <c r="B1613">
        <v>1</v>
      </c>
      <c r="C1613" t="s">
        <v>81</v>
      </c>
      <c r="D1613" t="s">
        <v>113</v>
      </c>
      <c r="E1613" t="s">
        <v>147</v>
      </c>
      <c r="F1613" t="s">
        <v>4956</v>
      </c>
      <c r="G1613" t="s">
        <v>200</v>
      </c>
      <c r="H1613" t="s">
        <v>144</v>
      </c>
      <c r="I1613" t="s">
        <v>136</v>
      </c>
      <c r="J1613" t="s">
        <v>137</v>
      </c>
      <c r="K1613" t="s">
        <v>234</v>
      </c>
      <c r="L1613" t="s">
        <v>4957</v>
      </c>
      <c r="M1613" t="s">
        <v>4958</v>
      </c>
      <c r="N1613">
        <v>0.60721833300000005</v>
      </c>
      <c r="O1613">
        <v>0</v>
      </c>
      <c r="P1613">
        <v>1484</v>
      </c>
      <c r="Q1613">
        <v>7</v>
      </c>
      <c r="R1613">
        <v>38</v>
      </c>
      <c r="S1613">
        <v>5</v>
      </c>
      <c r="T1613">
        <v>300</v>
      </c>
      <c r="U1613">
        <v>0</v>
      </c>
      <c r="V1613">
        <v>2</v>
      </c>
      <c r="W1613">
        <v>0</v>
      </c>
      <c r="X1613">
        <v>223.61079505234369</v>
      </c>
      <c r="Y1613">
        <v>16.120404886087886</v>
      </c>
      <c r="Z1613">
        <v>26.905064060772723</v>
      </c>
      <c r="AA1613">
        <v>21.224715789091086</v>
      </c>
      <c r="AB1613">
        <v>103.24635267453797</v>
      </c>
      <c r="AC1613">
        <v>0</v>
      </c>
      <c r="AD1613">
        <v>222.12045719155481</v>
      </c>
      <c r="AE1613">
        <v>613.22778965438818</v>
      </c>
    </row>
    <row r="1614" spans="1:31" x14ac:dyDescent="0.25">
      <c r="A1614">
        <v>2217531</v>
      </c>
      <c r="B1614">
        <v>1</v>
      </c>
      <c r="C1614" t="s">
        <v>80</v>
      </c>
      <c r="D1614" t="s">
        <v>105</v>
      </c>
      <c r="E1614" t="s">
        <v>147</v>
      </c>
      <c r="F1614" t="s">
        <v>4959</v>
      </c>
      <c r="G1614" t="s">
        <v>143</v>
      </c>
      <c r="H1614" t="s">
        <v>144</v>
      </c>
      <c r="I1614" t="s">
        <v>136</v>
      </c>
      <c r="J1614" t="s">
        <v>137</v>
      </c>
      <c r="K1614" t="s">
        <v>138</v>
      </c>
      <c r="L1614" t="s">
        <v>4960</v>
      </c>
      <c r="M1614" t="s">
        <v>4961</v>
      </c>
      <c r="N1614">
        <v>0.709166666</v>
      </c>
      <c r="O1614">
        <v>0</v>
      </c>
      <c r="P1614">
        <v>3781</v>
      </c>
      <c r="Q1614">
        <v>0</v>
      </c>
      <c r="R1614">
        <v>1</v>
      </c>
      <c r="S1614">
        <v>1</v>
      </c>
      <c r="T1614">
        <v>244</v>
      </c>
      <c r="U1614">
        <v>0</v>
      </c>
      <c r="V1614">
        <v>2</v>
      </c>
      <c r="W1614">
        <v>0</v>
      </c>
      <c r="X1614">
        <v>666.54446581288175</v>
      </c>
      <c r="Y1614">
        <v>0</v>
      </c>
      <c r="Z1614">
        <v>1.1946766391981665E-2</v>
      </c>
      <c r="AA1614">
        <v>9.4326116799041397</v>
      </c>
      <c r="AB1614">
        <v>206.19141219181915</v>
      </c>
      <c r="AC1614">
        <v>0</v>
      </c>
      <c r="AD1614">
        <v>0</v>
      </c>
      <c r="AE1614">
        <v>882.18043645099692</v>
      </c>
    </row>
    <row r="1615" spans="1:31" x14ac:dyDescent="0.25">
      <c r="A1615">
        <v>2222689</v>
      </c>
      <c r="B1615">
        <v>1</v>
      </c>
      <c r="C1615" t="s">
        <v>80</v>
      </c>
      <c r="D1615" t="s">
        <v>104</v>
      </c>
      <c r="E1615" t="s">
        <v>151</v>
      </c>
      <c r="F1615" t="s">
        <v>4962</v>
      </c>
      <c r="G1615" t="s">
        <v>503</v>
      </c>
      <c r="H1615" t="s">
        <v>135</v>
      </c>
      <c r="I1615" t="s">
        <v>136</v>
      </c>
      <c r="J1615" t="s">
        <v>137</v>
      </c>
      <c r="K1615" t="s">
        <v>138</v>
      </c>
      <c r="L1615" t="s">
        <v>4963</v>
      </c>
      <c r="M1615" t="s">
        <v>4964</v>
      </c>
      <c r="N1615">
        <v>1.4388888879999999</v>
      </c>
      <c r="O1615">
        <v>0</v>
      </c>
      <c r="P1615">
        <v>45</v>
      </c>
      <c r="Q1615">
        <v>0</v>
      </c>
      <c r="R1615">
        <v>0</v>
      </c>
      <c r="S1615">
        <v>0</v>
      </c>
      <c r="T1615">
        <v>6</v>
      </c>
      <c r="U1615">
        <v>0</v>
      </c>
      <c r="V1615">
        <v>0</v>
      </c>
      <c r="W1615">
        <v>0</v>
      </c>
      <c r="X1615">
        <v>21.594911841841292</v>
      </c>
      <c r="Y1615">
        <v>0</v>
      </c>
      <c r="Z1615">
        <v>0</v>
      </c>
      <c r="AA1615">
        <v>0</v>
      </c>
      <c r="AB1615">
        <v>1.7496524398694444</v>
      </c>
      <c r="AC1615">
        <v>0</v>
      </c>
      <c r="AD1615">
        <v>0</v>
      </c>
      <c r="AE1615">
        <v>23.344564281710735</v>
      </c>
    </row>
    <row r="1616" spans="1:31" x14ac:dyDescent="0.25">
      <c r="A1616">
        <v>2228351</v>
      </c>
      <c r="B1616">
        <v>1</v>
      </c>
      <c r="C1616" t="s">
        <v>80</v>
      </c>
      <c r="D1616" t="s">
        <v>110</v>
      </c>
      <c r="E1616" t="s">
        <v>156</v>
      </c>
      <c r="F1616" t="s">
        <v>1525</v>
      </c>
      <c r="G1616" t="s">
        <v>161</v>
      </c>
      <c r="H1616" t="s">
        <v>135</v>
      </c>
      <c r="I1616" t="s">
        <v>136</v>
      </c>
      <c r="J1616" t="s">
        <v>137</v>
      </c>
      <c r="K1616" t="s">
        <v>138</v>
      </c>
      <c r="L1616" t="s">
        <v>4965</v>
      </c>
      <c r="M1616" t="s">
        <v>4966</v>
      </c>
      <c r="N1616">
        <v>6.079722222</v>
      </c>
      <c r="O1616">
        <v>0</v>
      </c>
      <c r="P1616">
        <v>31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56.424472390838915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56.424472390838915</v>
      </c>
    </row>
    <row r="1617" spans="1:31" x14ac:dyDescent="0.25">
      <c r="A1617">
        <v>2221461</v>
      </c>
      <c r="B1617">
        <v>1</v>
      </c>
      <c r="C1617" t="s">
        <v>81</v>
      </c>
      <c r="D1617" t="s">
        <v>128</v>
      </c>
      <c r="E1617" t="s">
        <v>151</v>
      </c>
      <c r="F1617" t="s">
        <v>4967</v>
      </c>
      <c r="G1617" t="s">
        <v>213</v>
      </c>
      <c r="H1617" t="s">
        <v>135</v>
      </c>
      <c r="I1617" t="s">
        <v>136</v>
      </c>
      <c r="J1617" t="s">
        <v>137</v>
      </c>
      <c r="K1617" t="s">
        <v>138</v>
      </c>
      <c r="L1617" t="s">
        <v>4968</v>
      </c>
      <c r="M1617" t="s">
        <v>4969</v>
      </c>
      <c r="N1617">
        <v>0.99694444400000004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20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12.475722153950644</v>
      </c>
      <c r="AC1617">
        <v>0</v>
      </c>
      <c r="AD1617">
        <v>0</v>
      </c>
      <c r="AE1617">
        <v>12.475722153950644</v>
      </c>
    </row>
    <row r="1618" spans="1:31" x14ac:dyDescent="0.25">
      <c r="A1618">
        <v>2219051</v>
      </c>
      <c r="B1618">
        <v>1</v>
      </c>
      <c r="C1618" t="s">
        <v>81</v>
      </c>
      <c r="D1618" t="s">
        <v>121</v>
      </c>
      <c r="E1618" t="s">
        <v>198</v>
      </c>
      <c r="F1618" t="s">
        <v>4970</v>
      </c>
      <c r="G1618" t="s">
        <v>143</v>
      </c>
      <c r="H1618" t="s">
        <v>144</v>
      </c>
      <c r="I1618" t="s">
        <v>451</v>
      </c>
      <c r="J1618" t="s">
        <v>137</v>
      </c>
      <c r="K1618" t="s">
        <v>138</v>
      </c>
      <c r="L1618" t="s">
        <v>4971</v>
      </c>
      <c r="M1618" t="s">
        <v>4972</v>
      </c>
      <c r="N1618">
        <v>1.1111111E-2</v>
      </c>
      <c r="O1618">
        <v>0</v>
      </c>
      <c r="P1618">
        <v>977</v>
      </c>
      <c r="Q1618">
        <v>6</v>
      </c>
      <c r="R1618">
        <v>28</v>
      </c>
      <c r="S1618">
        <v>9</v>
      </c>
      <c r="T1618">
        <v>42</v>
      </c>
      <c r="U1618">
        <v>0</v>
      </c>
      <c r="V1618">
        <v>0</v>
      </c>
      <c r="W1618">
        <v>0</v>
      </c>
      <c r="X1618">
        <v>1.2685389257172222</v>
      </c>
      <c r="Y1618">
        <v>2.6814228798533336E-2</v>
      </c>
      <c r="Z1618">
        <v>3.9523453482311115E-2</v>
      </c>
      <c r="AA1618">
        <v>0.60257143563337778</v>
      </c>
      <c r="AB1618">
        <v>0.55416313029471109</v>
      </c>
      <c r="AC1618">
        <v>0</v>
      </c>
      <c r="AD1618">
        <v>0</v>
      </c>
      <c r="AE1618">
        <v>2.4916111739261555</v>
      </c>
    </row>
    <row r="1619" spans="1:31" x14ac:dyDescent="0.25">
      <c r="A1619">
        <v>2220379</v>
      </c>
      <c r="B1619">
        <v>1</v>
      </c>
      <c r="C1619" t="s">
        <v>80</v>
      </c>
      <c r="D1619" t="s">
        <v>99</v>
      </c>
      <c r="E1619" t="s">
        <v>156</v>
      </c>
      <c r="F1619" t="s">
        <v>4973</v>
      </c>
      <c r="G1619" t="s">
        <v>161</v>
      </c>
      <c r="H1619" t="s">
        <v>135</v>
      </c>
      <c r="I1619" t="s">
        <v>136</v>
      </c>
      <c r="J1619" t="s">
        <v>137</v>
      </c>
      <c r="K1619" t="s">
        <v>138</v>
      </c>
      <c r="L1619" t="s">
        <v>4974</v>
      </c>
      <c r="M1619" t="s">
        <v>4975</v>
      </c>
      <c r="N1619">
        <v>4.5338888879999999</v>
      </c>
      <c r="O1619">
        <v>0</v>
      </c>
      <c r="P1619">
        <v>1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1.2314079534300717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1.2314079534300717</v>
      </c>
    </row>
    <row r="1620" spans="1:31" x14ac:dyDescent="0.25">
      <c r="A1620">
        <v>2218364</v>
      </c>
      <c r="B1620">
        <v>1</v>
      </c>
      <c r="C1620" t="s">
        <v>80</v>
      </c>
      <c r="D1620" t="s">
        <v>94</v>
      </c>
      <c r="E1620" t="s">
        <v>132</v>
      </c>
      <c r="F1620" t="s">
        <v>4976</v>
      </c>
      <c r="G1620" t="s">
        <v>153</v>
      </c>
      <c r="H1620" t="s">
        <v>135</v>
      </c>
      <c r="I1620" t="s">
        <v>136</v>
      </c>
      <c r="J1620" t="s">
        <v>137</v>
      </c>
      <c r="K1620" t="s">
        <v>138</v>
      </c>
      <c r="L1620" t="s">
        <v>4977</v>
      </c>
      <c r="M1620" t="s">
        <v>4978</v>
      </c>
      <c r="N1620">
        <v>0.61694444400000004</v>
      </c>
      <c r="O1620">
        <v>0</v>
      </c>
      <c r="P1620">
        <v>101</v>
      </c>
      <c r="Q1620">
        <v>0</v>
      </c>
      <c r="R1620">
        <v>4</v>
      </c>
      <c r="S1620">
        <v>0</v>
      </c>
      <c r="T1620">
        <v>41</v>
      </c>
      <c r="U1620">
        <v>0</v>
      </c>
      <c r="V1620">
        <v>0</v>
      </c>
      <c r="W1620">
        <v>0</v>
      </c>
      <c r="X1620">
        <v>7.7375286328799859</v>
      </c>
      <c r="Y1620">
        <v>0</v>
      </c>
      <c r="Z1620">
        <v>0.27544532505870994</v>
      </c>
      <c r="AA1620">
        <v>0</v>
      </c>
      <c r="AB1620">
        <v>7.4977407072814941</v>
      </c>
      <c r="AC1620">
        <v>0</v>
      </c>
      <c r="AD1620">
        <v>0</v>
      </c>
      <c r="AE1620">
        <v>15.51071466522019</v>
      </c>
    </row>
    <row r="1621" spans="1:31" x14ac:dyDescent="0.25">
      <c r="A1621">
        <v>2219446</v>
      </c>
      <c r="B1621">
        <v>1</v>
      </c>
      <c r="C1621" t="s">
        <v>80</v>
      </c>
      <c r="D1621" t="s">
        <v>82</v>
      </c>
      <c r="E1621" t="s">
        <v>156</v>
      </c>
      <c r="F1621" t="s">
        <v>4979</v>
      </c>
      <c r="G1621" t="s">
        <v>161</v>
      </c>
      <c r="H1621" t="s">
        <v>135</v>
      </c>
      <c r="I1621" t="s">
        <v>136</v>
      </c>
      <c r="J1621" t="s">
        <v>137</v>
      </c>
      <c r="K1621" t="s">
        <v>138</v>
      </c>
      <c r="L1621" t="s">
        <v>4980</v>
      </c>
      <c r="M1621" t="s">
        <v>4981</v>
      </c>
      <c r="N1621">
        <v>2.429444444</v>
      </c>
      <c r="O1621">
        <v>0</v>
      </c>
      <c r="P1621">
        <v>1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0.48558873952476223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0.48558873952476223</v>
      </c>
    </row>
    <row r="1622" spans="1:31" x14ac:dyDescent="0.25">
      <c r="A1622">
        <v>2217823</v>
      </c>
      <c r="B1622">
        <v>1</v>
      </c>
      <c r="C1622" t="s">
        <v>80</v>
      </c>
      <c r="D1622" t="s">
        <v>105</v>
      </c>
      <c r="E1622" t="s">
        <v>225</v>
      </c>
      <c r="F1622" t="s">
        <v>4982</v>
      </c>
      <c r="G1622" t="s">
        <v>213</v>
      </c>
      <c r="H1622" t="s">
        <v>135</v>
      </c>
      <c r="I1622" t="s">
        <v>136</v>
      </c>
      <c r="J1622" t="s">
        <v>137</v>
      </c>
      <c r="K1622" t="s">
        <v>138</v>
      </c>
      <c r="L1622" t="s">
        <v>4983</v>
      </c>
      <c r="M1622" t="s">
        <v>4984</v>
      </c>
      <c r="N1622">
        <v>1.5705555550000001</v>
      </c>
      <c r="O1622">
        <v>0</v>
      </c>
      <c r="P1622">
        <v>120</v>
      </c>
      <c r="Q1622">
        <v>0</v>
      </c>
      <c r="R1622">
        <v>0</v>
      </c>
      <c r="S1622">
        <v>0</v>
      </c>
      <c r="T1622">
        <v>4</v>
      </c>
      <c r="U1622">
        <v>0</v>
      </c>
      <c r="V1622">
        <v>0</v>
      </c>
      <c r="W1622">
        <v>0</v>
      </c>
      <c r="X1622">
        <v>44.26434816055626</v>
      </c>
      <c r="Y1622">
        <v>0</v>
      </c>
      <c r="Z1622">
        <v>0</v>
      </c>
      <c r="AA1622">
        <v>0</v>
      </c>
      <c r="AB1622">
        <v>1.8501193628112291</v>
      </c>
      <c r="AC1622">
        <v>0</v>
      </c>
      <c r="AD1622">
        <v>0</v>
      </c>
      <c r="AE1622">
        <v>46.114467523367487</v>
      </c>
    </row>
    <row r="1623" spans="1:31" x14ac:dyDescent="0.25">
      <c r="A1623">
        <v>2221335</v>
      </c>
      <c r="B1623">
        <v>1</v>
      </c>
      <c r="C1623" t="s">
        <v>81</v>
      </c>
      <c r="D1623" t="s">
        <v>112</v>
      </c>
      <c r="E1623" t="s">
        <v>147</v>
      </c>
      <c r="F1623" t="s">
        <v>4985</v>
      </c>
      <c r="G1623" t="s">
        <v>233</v>
      </c>
      <c r="H1623" t="s">
        <v>144</v>
      </c>
      <c r="I1623" t="s">
        <v>136</v>
      </c>
      <c r="J1623" t="s">
        <v>137</v>
      </c>
      <c r="K1623" t="s">
        <v>234</v>
      </c>
      <c r="L1623" t="s">
        <v>4986</v>
      </c>
      <c r="M1623" t="s">
        <v>4987</v>
      </c>
      <c r="N1623">
        <v>6.0266666659999997</v>
      </c>
      <c r="O1623">
        <v>0</v>
      </c>
      <c r="P1623">
        <v>1001</v>
      </c>
      <c r="Q1623">
        <v>0</v>
      </c>
      <c r="R1623">
        <v>3</v>
      </c>
      <c r="S1623">
        <v>0</v>
      </c>
      <c r="T1623">
        <v>119</v>
      </c>
      <c r="U1623">
        <v>0</v>
      </c>
      <c r="V1623">
        <v>0</v>
      </c>
      <c r="W1623">
        <v>0</v>
      </c>
      <c r="X1623">
        <v>1243.3981396200604</v>
      </c>
      <c r="Y1623">
        <v>0</v>
      </c>
      <c r="Z1623">
        <v>9.3717439293258348E-2</v>
      </c>
      <c r="AA1623">
        <v>0</v>
      </c>
      <c r="AB1623">
        <v>326.35813648625327</v>
      </c>
      <c r="AC1623">
        <v>0</v>
      </c>
      <c r="AD1623">
        <v>0</v>
      </c>
      <c r="AE1623">
        <v>1569.8499935456068</v>
      </c>
    </row>
    <row r="1624" spans="1:31" x14ac:dyDescent="0.25">
      <c r="A1624">
        <v>2228995</v>
      </c>
      <c r="B1624">
        <v>1</v>
      </c>
      <c r="C1624" t="s">
        <v>81</v>
      </c>
      <c r="D1624" t="s">
        <v>120</v>
      </c>
      <c r="E1624" t="s">
        <v>225</v>
      </c>
      <c r="F1624" t="s">
        <v>4988</v>
      </c>
      <c r="G1624" t="s">
        <v>213</v>
      </c>
      <c r="H1624" t="s">
        <v>135</v>
      </c>
      <c r="I1624" t="s">
        <v>136</v>
      </c>
      <c r="J1624" t="s">
        <v>137</v>
      </c>
      <c r="K1624" t="s">
        <v>138</v>
      </c>
      <c r="L1624" t="s">
        <v>4989</v>
      </c>
      <c r="M1624" t="s">
        <v>4990</v>
      </c>
      <c r="N1624">
        <v>3.3563888880000001</v>
      </c>
      <c r="O1624">
        <v>0</v>
      </c>
      <c r="P1624">
        <v>8</v>
      </c>
      <c r="Q1624">
        <v>0</v>
      </c>
      <c r="R1624">
        <v>0</v>
      </c>
      <c r="S1624">
        <v>0</v>
      </c>
      <c r="T1624">
        <v>2</v>
      </c>
      <c r="U1624">
        <v>0</v>
      </c>
      <c r="V1624">
        <v>0</v>
      </c>
      <c r="W1624">
        <v>0</v>
      </c>
      <c r="X1624">
        <v>7.1383550772520845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7.1383550772520845</v>
      </c>
    </row>
    <row r="1625" spans="1:31" x14ac:dyDescent="0.25">
      <c r="A1625">
        <v>2224252</v>
      </c>
      <c r="B1625">
        <v>1</v>
      </c>
      <c r="C1625" t="s">
        <v>80</v>
      </c>
      <c r="D1625" t="s">
        <v>95</v>
      </c>
      <c r="E1625" t="s">
        <v>151</v>
      </c>
      <c r="F1625" t="s">
        <v>4991</v>
      </c>
      <c r="G1625" t="s">
        <v>213</v>
      </c>
      <c r="H1625" t="s">
        <v>135</v>
      </c>
      <c r="I1625" t="s">
        <v>136</v>
      </c>
      <c r="J1625" t="s">
        <v>137</v>
      </c>
      <c r="K1625" t="s">
        <v>138</v>
      </c>
      <c r="L1625" t="s">
        <v>4992</v>
      </c>
      <c r="M1625" t="s">
        <v>4993</v>
      </c>
      <c r="N1625">
        <v>1.1030555550000001</v>
      </c>
      <c r="O1625">
        <v>0</v>
      </c>
      <c r="P1625">
        <v>0</v>
      </c>
      <c r="Q1625">
        <v>0</v>
      </c>
      <c r="R1625">
        <v>3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4.803463606588889E-2</v>
      </c>
      <c r="AA1625">
        <v>0</v>
      </c>
      <c r="AB1625">
        <v>0</v>
      </c>
      <c r="AC1625">
        <v>0</v>
      </c>
      <c r="AD1625">
        <v>0</v>
      </c>
      <c r="AE1625">
        <v>4.803463606588889E-2</v>
      </c>
    </row>
    <row r="1626" spans="1:31" x14ac:dyDescent="0.25">
      <c r="A1626">
        <v>2215596</v>
      </c>
      <c r="B1626">
        <v>1</v>
      </c>
      <c r="C1626" t="s">
        <v>80</v>
      </c>
      <c r="D1626" t="s">
        <v>82</v>
      </c>
      <c r="E1626" t="s">
        <v>156</v>
      </c>
      <c r="F1626" t="s">
        <v>4994</v>
      </c>
      <c r="G1626" t="s">
        <v>161</v>
      </c>
      <c r="H1626" t="s">
        <v>135</v>
      </c>
      <c r="I1626" t="s">
        <v>136</v>
      </c>
      <c r="J1626" t="s">
        <v>137</v>
      </c>
      <c r="K1626" t="s">
        <v>138</v>
      </c>
      <c r="L1626" t="s">
        <v>4995</v>
      </c>
      <c r="M1626" t="s">
        <v>4996</v>
      </c>
      <c r="N1626">
        <v>4.5019444440000003</v>
      </c>
      <c r="O1626">
        <v>0</v>
      </c>
      <c r="P1626">
        <v>2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7.4419234227084718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7.4419234227084718</v>
      </c>
    </row>
    <row r="1627" spans="1:31" x14ac:dyDescent="0.25">
      <c r="A1627">
        <v>2226267</v>
      </c>
      <c r="B1627">
        <v>1</v>
      </c>
      <c r="C1627" t="s">
        <v>80</v>
      </c>
      <c r="D1627" t="s">
        <v>84</v>
      </c>
      <c r="E1627" t="s">
        <v>156</v>
      </c>
      <c r="F1627" t="s">
        <v>4997</v>
      </c>
      <c r="G1627" t="s">
        <v>161</v>
      </c>
      <c r="H1627" t="s">
        <v>135</v>
      </c>
      <c r="I1627" t="s">
        <v>136</v>
      </c>
      <c r="J1627" t="s">
        <v>137</v>
      </c>
      <c r="K1627" t="s">
        <v>138</v>
      </c>
      <c r="L1627" t="s">
        <v>4998</v>
      </c>
      <c r="M1627" t="s">
        <v>4999</v>
      </c>
      <c r="N1627">
        <v>2.6947222219999998</v>
      </c>
      <c r="O1627">
        <v>0</v>
      </c>
      <c r="P1627">
        <v>3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1.3196731424746413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1.3196731424746413</v>
      </c>
    </row>
    <row r="1628" spans="1:31" x14ac:dyDescent="0.25">
      <c r="A1628">
        <v>2228972</v>
      </c>
      <c r="B1628">
        <v>1</v>
      </c>
      <c r="C1628" t="s">
        <v>80</v>
      </c>
      <c r="D1628" t="s">
        <v>84</v>
      </c>
      <c r="E1628" t="s">
        <v>156</v>
      </c>
      <c r="F1628" t="s">
        <v>5000</v>
      </c>
      <c r="G1628" t="s">
        <v>165</v>
      </c>
      <c r="H1628" t="s">
        <v>135</v>
      </c>
      <c r="I1628" t="s">
        <v>136</v>
      </c>
      <c r="J1628" t="s">
        <v>137</v>
      </c>
      <c r="K1628" t="s">
        <v>138</v>
      </c>
      <c r="L1628" t="s">
        <v>5001</v>
      </c>
      <c r="M1628" t="s">
        <v>5002</v>
      </c>
      <c r="N1628">
        <v>3.9397222219999999</v>
      </c>
      <c r="O1628">
        <v>0</v>
      </c>
      <c r="P1628">
        <v>1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0.83319203224157323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0.83319203224157323</v>
      </c>
    </row>
    <row r="1629" spans="1:31" x14ac:dyDescent="0.25">
      <c r="A1629">
        <v>2219320</v>
      </c>
      <c r="B1629">
        <v>1</v>
      </c>
      <c r="C1629" t="s">
        <v>80</v>
      </c>
      <c r="D1629" t="s">
        <v>100</v>
      </c>
      <c r="E1629" t="s">
        <v>156</v>
      </c>
      <c r="F1629" t="s">
        <v>5003</v>
      </c>
      <c r="G1629" t="s">
        <v>280</v>
      </c>
      <c r="H1629" t="s">
        <v>135</v>
      </c>
      <c r="I1629" t="s">
        <v>136</v>
      </c>
      <c r="J1629" t="s">
        <v>137</v>
      </c>
      <c r="K1629" t="s">
        <v>138</v>
      </c>
      <c r="L1629" t="s">
        <v>5004</v>
      </c>
      <c r="M1629" t="s">
        <v>5005</v>
      </c>
      <c r="N1629">
        <v>2.4694444440000001</v>
      </c>
      <c r="O1629">
        <v>0</v>
      </c>
      <c r="P1629">
        <v>2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1.2730226005388043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1.2730226005388043</v>
      </c>
    </row>
    <row r="1630" spans="1:31" x14ac:dyDescent="0.25">
      <c r="A1630">
        <v>2217611</v>
      </c>
      <c r="B1630">
        <v>1</v>
      </c>
      <c r="C1630" t="s">
        <v>81</v>
      </c>
      <c r="D1630" t="s">
        <v>122</v>
      </c>
      <c r="E1630" t="s">
        <v>156</v>
      </c>
      <c r="F1630" t="s">
        <v>5006</v>
      </c>
      <c r="G1630" t="s">
        <v>165</v>
      </c>
      <c r="H1630" t="s">
        <v>135</v>
      </c>
      <c r="I1630" t="s">
        <v>136</v>
      </c>
      <c r="J1630" t="s">
        <v>137</v>
      </c>
      <c r="K1630" t="s">
        <v>138</v>
      </c>
      <c r="L1630" t="s">
        <v>5007</v>
      </c>
      <c r="M1630" t="s">
        <v>5008</v>
      </c>
      <c r="N1630">
        <v>1.913611111</v>
      </c>
      <c r="O1630">
        <v>0</v>
      </c>
      <c r="P1630">
        <v>4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1.1044683426311426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1.1044683426311426</v>
      </c>
    </row>
    <row r="1631" spans="1:31" x14ac:dyDescent="0.25">
      <c r="A1631">
        <v>2226290</v>
      </c>
      <c r="B1631">
        <v>1</v>
      </c>
      <c r="C1631" t="s">
        <v>80</v>
      </c>
      <c r="D1631" t="s">
        <v>110</v>
      </c>
      <c r="E1631" t="s">
        <v>132</v>
      </c>
      <c r="F1631" t="s">
        <v>5009</v>
      </c>
      <c r="G1631" t="s">
        <v>176</v>
      </c>
      <c r="H1631" t="s">
        <v>135</v>
      </c>
      <c r="I1631" t="s">
        <v>136</v>
      </c>
      <c r="J1631" t="s">
        <v>137</v>
      </c>
      <c r="K1631" t="s">
        <v>138</v>
      </c>
      <c r="L1631" t="s">
        <v>5010</v>
      </c>
      <c r="M1631" t="s">
        <v>5011</v>
      </c>
      <c r="N1631">
        <v>8.1316666659999992</v>
      </c>
      <c r="O1631">
        <v>0</v>
      </c>
      <c r="P1631">
        <v>411</v>
      </c>
      <c r="Q1631">
        <v>0</v>
      </c>
      <c r="R1631">
        <v>0</v>
      </c>
      <c r="S1631">
        <v>0</v>
      </c>
      <c r="T1631">
        <v>41</v>
      </c>
      <c r="U1631">
        <v>0</v>
      </c>
      <c r="V1631">
        <v>0</v>
      </c>
      <c r="W1631">
        <v>0</v>
      </c>
      <c r="X1631">
        <v>1414.9889180337493</v>
      </c>
      <c r="Y1631">
        <v>0</v>
      </c>
      <c r="Z1631">
        <v>0</v>
      </c>
      <c r="AA1631">
        <v>0</v>
      </c>
      <c r="AB1631">
        <v>291.79547409766695</v>
      </c>
      <c r="AC1631">
        <v>0</v>
      </c>
      <c r="AD1631">
        <v>0</v>
      </c>
      <c r="AE1631">
        <v>1706.7843921314163</v>
      </c>
    </row>
    <row r="1632" spans="1:31" x14ac:dyDescent="0.25">
      <c r="A1632">
        <v>2214694</v>
      </c>
      <c r="B1632">
        <v>1</v>
      </c>
      <c r="C1632" t="s">
        <v>80</v>
      </c>
      <c r="D1632" t="s">
        <v>99</v>
      </c>
      <c r="E1632" t="s">
        <v>156</v>
      </c>
      <c r="F1632" t="s">
        <v>5012</v>
      </c>
      <c r="G1632" t="s">
        <v>134</v>
      </c>
      <c r="H1632" t="s">
        <v>135</v>
      </c>
      <c r="I1632" t="s">
        <v>136</v>
      </c>
      <c r="J1632" t="s">
        <v>137</v>
      </c>
      <c r="K1632" t="s">
        <v>138</v>
      </c>
      <c r="L1632" t="s">
        <v>5013</v>
      </c>
      <c r="M1632" t="s">
        <v>5014</v>
      </c>
      <c r="N1632">
        <v>1.2224999999999999</v>
      </c>
      <c r="O1632">
        <v>0</v>
      </c>
      <c r="P1632">
        <v>2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</row>
    <row r="1633" spans="1:31" x14ac:dyDescent="0.25">
      <c r="A1633">
        <v>2219108</v>
      </c>
      <c r="B1633">
        <v>1</v>
      </c>
      <c r="C1633" t="s">
        <v>80</v>
      </c>
      <c r="D1633" t="s">
        <v>94</v>
      </c>
      <c r="E1633" t="s">
        <v>151</v>
      </c>
      <c r="F1633" t="s">
        <v>4155</v>
      </c>
      <c r="G1633" t="s">
        <v>153</v>
      </c>
      <c r="H1633" t="s">
        <v>135</v>
      </c>
      <c r="I1633" t="s">
        <v>136</v>
      </c>
      <c r="J1633" t="s">
        <v>137</v>
      </c>
      <c r="K1633" t="s">
        <v>138</v>
      </c>
      <c r="L1633" t="s">
        <v>5015</v>
      </c>
      <c r="M1633" t="s">
        <v>5016</v>
      </c>
      <c r="N1633">
        <v>2.3558333330000001</v>
      </c>
      <c r="O1633">
        <v>0</v>
      </c>
      <c r="P1633">
        <v>44</v>
      </c>
      <c r="Q1633">
        <v>0</v>
      </c>
      <c r="R1633">
        <v>0</v>
      </c>
      <c r="S1633">
        <v>0</v>
      </c>
      <c r="T1633">
        <v>5</v>
      </c>
      <c r="U1633">
        <v>0</v>
      </c>
      <c r="V1633">
        <v>0</v>
      </c>
      <c r="W1633">
        <v>0</v>
      </c>
      <c r="X1633">
        <v>16.715876074412737</v>
      </c>
      <c r="Y1633">
        <v>0</v>
      </c>
      <c r="Z1633">
        <v>0</v>
      </c>
      <c r="AA1633">
        <v>0</v>
      </c>
      <c r="AB1633">
        <v>1.1554932962451041</v>
      </c>
      <c r="AC1633">
        <v>0</v>
      </c>
      <c r="AD1633">
        <v>0</v>
      </c>
      <c r="AE1633">
        <v>17.871369370657842</v>
      </c>
    </row>
    <row r="1634" spans="1:31" x14ac:dyDescent="0.25">
      <c r="A1634">
        <v>2216403</v>
      </c>
      <c r="B1634">
        <v>1</v>
      </c>
      <c r="C1634" t="s">
        <v>81</v>
      </c>
      <c r="D1634" t="s">
        <v>112</v>
      </c>
      <c r="E1634" t="s">
        <v>198</v>
      </c>
      <c r="F1634" t="s">
        <v>5017</v>
      </c>
      <c r="G1634" t="s">
        <v>143</v>
      </c>
      <c r="H1634" t="s">
        <v>144</v>
      </c>
      <c r="I1634" t="s">
        <v>136</v>
      </c>
      <c r="J1634" t="s">
        <v>137</v>
      </c>
      <c r="K1634" t="s">
        <v>138</v>
      </c>
      <c r="L1634" t="s">
        <v>5018</v>
      </c>
      <c r="M1634" t="s">
        <v>5019</v>
      </c>
      <c r="N1634">
        <v>2.8272222220000001</v>
      </c>
      <c r="O1634">
        <v>0</v>
      </c>
      <c r="P1634">
        <v>0</v>
      </c>
      <c r="Q1634">
        <v>0</v>
      </c>
      <c r="R1634">
        <v>0</v>
      </c>
      <c r="S1634">
        <v>1</v>
      </c>
      <c r="T1634">
        <v>0</v>
      </c>
      <c r="U1634">
        <v>1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369.15015632855631</v>
      </c>
      <c r="AB1634">
        <v>0</v>
      </c>
      <c r="AC1634">
        <v>4717.7689699506991</v>
      </c>
      <c r="AD1634">
        <v>0</v>
      </c>
      <c r="AE1634">
        <v>5086.9191262792556</v>
      </c>
    </row>
    <row r="1635" spans="1:31" x14ac:dyDescent="0.25">
      <c r="A1635">
        <v>2227764</v>
      </c>
      <c r="B1635">
        <v>1</v>
      </c>
      <c r="C1635" t="s">
        <v>80</v>
      </c>
      <c r="D1635" t="s">
        <v>100</v>
      </c>
      <c r="E1635" t="s">
        <v>198</v>
      </c>
      <c r="F1635" t="s">
        <v>5020</v>
      </c>
      <c r="G1635" t="s">
        <v>405</v>
      </c>
      <c r="H1635" t="s">
        <v>144</v>
      </c>
      <c r="I1635" t="s">
        <v>136</v>
      </c>
      <c r="J1635" t="s">
        <v>137</v>
      </c>
      <c r="K1635" t="s">
        <v>234</v>
      </c>
      <c r="L1635" t="s">
        <v>5021</v>
      </c>
      <c r="M1635" t="s">
        <v>5022</v>
      </c>
      <c r="N1635">
        <v>0.45138888799999999</v>
      </c>
      <c r="O1635">
        <v>2</v>
      </c>
      <c r="P1635">
        <v>440</v>
      </c>
      <c r="Q1635">
        <v>10</v>
      </c>
      <c r="R1635">
        <v>102</v>
      </c>
      <c r="S1635">
        <v>3</v>
      </c>
      <c r="T1635">
        <v>70</v>
      </c>
      <c r="U1635">
        <v>1</v>
      </c>
      <c r="V1635">
        <v>0</v>
      </c>
      <c r="W1635">
        <v>0.15251182810997777</v>
      </c>
      <c r="X1635">
        <v>55.056848469532795</v>
      </c>
      <c r="Y1635">
        <v>2.5138244052186551</v>
      </c>
      <c r="Z1635">
        <v>13.962184917334117</v>
      </c>
      <c r="AA1635">
        <v>4.4374887261729672</v>
      </c>
      <c r="AB1635">
        <v>22.138985979983424</v>
      </c>
      <c r="AC1635">
        <v>144.52927576361373</v>
      </c>
      <c r="AD1635">
        <v>0</v>
      </c>
      <c r="AE1635">
        <v>242.79112008996566</v>
      </c>
    </row>
    <row r="1636" spans="1:31" x14ac:dyDescent="0.25">
      <c r="A1636">
        <v>2214763</v>
      </c>
      <c r="B1636">
        <v>1</v>
      </c>
      <c r="C1636" t="s">
        <v>80</v>
      </c>
      <c r="D1636" t="s">
        <v>104</v>
      </c>
      <c r="E1636" t="s">
        <v>156</v>
      </c>
      <c r="F1636" t="s">
        <v>5023</v>
      </c>
      <c r="G1636" t="s">
        <v>161</v>
      </c>
      <c r="H1636" t="s">
        <v>135</v>
      </c>
      <c r="I1636" t="s">
        <v>136</v>
      </c>
      <c r="J1636" t="s">
        <v>137</v>
      </c>
      <c r="K1636" t="s">
        <v>138</v>
      </c>
      <c r="L1636" t="s">
        <v>5024</v>
      </c>
      <c r="M1636" t="s">
        <v>5025</v>
      </c>
      <c r="N1636">
        <v>3.463333333</v>
      </c>
      <c r="O1636">
        <v>0</v>
      </c>
      <c r="P1636">
        <v>1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0.38362475487153003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0.38362475487153003</v>
      </c>
    </row>
    <row r="1637" spans="1:31" x14ac:dyDescent="0.25">
      <c r="A1637">
        <v>2219085</v>
      </c>
      <c r="B1637">
        <v>1</v>
      </c>
      <c r="C1637" t="s">
        <v>80</v>
      </c>
      <c r="D1637" t="s">
        <v>107</v>
      </c>
      <c r="E1637" t="s">
        <v>151</v>
      </c>
      <c r="F1637" t="s">
        <v>5026</v>
      </c>
      <c r="G1637" t="s">
        <v>238</v>
      </c>
      <c r="H1637" t="s">
        <v>135</v>
      </c>
      <c r="I1637" t="s">
        <v>136</v>
      </c>
      <c r="J1637" t="s">
        <v>137</v>
      </c>
      <c r="K1637" t="s">
        <v>138</v>
      </c>
      <c r="L1637" t="s">
        <v>5027</v>
      </c>
      <c r="M1637" t="s">
        <v>5028</v>
      </c>
      <c r="N1637">
        <v>4.8658333330000003</v>
      </c>
      <c r="O1637">
        <v>0</v>
      </c>
      <c r="P1637">
        <v>3</v>
      </c>
      <c r="Q1637">
        <v>0</v>
      </c>
      <c r="R1637">
        <v>5</v>
      </c>
      <c r="S1637">
        <v>0</v>
      </c>
      <c r="T1637">
        <v>3</v>
      </c>
      <c r="U1637">
        <v>0</v>
      </c>
      <c r="V1637">
        <v>0</v>
      </c>
      <c r="W1637">
        <v>0</v>
      </c>
      <c r="X1637">
        <v>3.2250823455888336</v>
      </c>
      <c r="Y1637">
        <v>0</v>
      </c>
      <c r="Z1637">
        <v>1.1996769165259034</v>
      </c>
      <c r="AA1637">
        <v>0</v>
      </c>
      <c r="AB1637">
        <v>8.0998690797145745</v>
      </c>
      <c r="AC1637">
        <v>0</v>
      </c>
      <c r="AD1637">
        <v>0</v>
      </c>
      <c r="AE1637">
        <v>12.524628341829311</v>
      </c>
    </row>
    <row r="1638" spans="1:31" x14ac:dyDescent="0.25">
      <c r="A1638">
        <v>2227498</v>
      </c>
      <c r="B1638">
        <v>1</v>
      </c>
      <c r="C1638" t="s">
        <v>81</v>
      </c>
      <c r="D1638" t="s">
        <v>128</v>
      </c>
      <c r="E1638" t="s">
        <v>156</v>
      </c>
      <c r="F1638" t="s">
        <v>5029</v>
      </c>
      <c r="G1638" t="s">
        <v>280</v>
      </c>
      <c r="H1638" t="s">
        <v>135</v>
      </c>
      <c r="I1638" t="s">
        <v>136</v>
      </c>
      <c r="J1638" t="s">
        <v>137</v>
      </c>
      <c r="K1638" t="s">
        <v>138</v>
      </c>
      <c r="L1638" t="s">
        <v>5030</v>
      </c>
      <c r="M1638" t="s">
        <v>5031</v>
      </c>
      <c r="N1638">
        <v>1.5494444439999999</v>
      </c>
      <c r="O1638">
        <v>0</v>
      </c>
      <c r="P1638">
        <v>18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8.3144663957037022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8.3144663957037022</v>
      </c>
    </row>
    <row r="1639" spans="1:31" x14ac:dyDescent="0.25">
      <c r="A1639">
        <v>2225583</v>
      </c>
      <c r="B1639">
        <v>1</v>
      </c>
      <c r="C1639" t="s">
        <v>80</v>
      </c>
      <c r="D1639" t="s">
        <v>100</v>
      </c>
      <c r="E1639" t="s">
        <v>156</v>
      </c>
      <c r="F1639" t="s">
        <v>5032</v>
      </c>
      <c r="G1639" t="s">
        <v>165</v>
      </c>
      <c r="H1639" t="s">
        <v>135</v>
      </c>
      <c r="I1639" t="s">
        <v>136</v>
      </c>
      <c r="J1639" t="s">
        <v>137</v>
      </c>
      <c r="K1639" t="s">
        <v>138</v>
      </c>
      <c r="L1639" t="s">
        <v>5033</v>
      </c>
      <c r="M1639" t="s">
        <v>5034</v>
      </c>
      <c r="N1639">
        <v>1.8530555550000001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1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3.4755679488729339</v>
      </c>
      <c r="AC1639">
        <v>0</v>
      </c>
      <c r="AD1639">
        <v>0</v>
      </c>
      <c r="AE1639">
        <v>3.4755679488729339</v>
      </c>
    </row>
    <row r="1640" spans="1:31" x14ac:dyDescent="0.25">
      <c r="A1640">
        <v>2225749</v>
      </c>
      <c r="B1640">
        <v>1</v>
      </c>
      <c r="C1640" t="s">
        <v>80</v>
      </c>
      <c r="D1640" t="s">
        <v>96</v>
      </c>
      <c r="E1640" t="s">
        <v>151</v>
      </c>
      <c r="F1640" t="s">
        <v>5035</v>
      </c>
      <c r="G1640" t="s">
        <v>238</v>
      </c>
      <c r="H1640" t="s">
        <v>135</v>
      </c>
      <c r="I1640" t="s">
        <v>136</v>
      </c>
      <c r="J1640" t="s">
        <v>137</v>
      </c>
      <c r="K1640" t="s">
        <v>138</v>
      </c>
      <c r="L1640" t="s">
        <v>5036</v>
      </c>
      <c r="M1640" t="s">
        <v>5037</v>
      </c>
      <c r="N1640">
        <v>2.1672222219999999</v>
      </c>
      <c r="O1640">
        <v>0</v>
      </c>
      <c r="P1640">
        <v>50</v>
      </c>
      <c r="Q1640">
        <v>0</v>
      </c>
      <c r="R1640">
        <v>0</v>
      </c>
      <c r="S1640">
        <v>0</v>
      </c>
      <c r="T1640">
        <v>6</v>
      </c>
      <c r="U1640">
        <v>0</v>
      </c>
      <c r="V1640">
        <v>0</v>
      </c>
      <c r="W1640">
        <v>0</v>
      </c>
      <c r="X1640">
        <v>56.508696075107395</v>
      </c>
      <c r="Y1640">
        <v>0</v>
      </c>
      <c r="Z1640">
        <v>0</v>
      </c>
      <c r="AA1640">
        <v>0</v>
      </c>
      <c r="AB1640">
        <v>10.211288246720592</v>
      </c>
      <c r="AC1640">
        <v>0</v>
      </c>
      <c r="AD1640">
        <v>0</v>
      </c>
      <c r="AE1640">
        <v>66.71998432182798</v>
      </c>
    </row>
    <row r="1641" spans="1:31" x14ac:dyDescent="0.25">
      <c r="A1641">
        <v>2223419</v>
      </c>
      <c r="B1641">
        <v>1</v>
      </c>
      <c r="C1641" t="s">
        <v>80</v>
      </c>
      <c r="D1641" t="s">
        <v>93</v>
      </c>
      <c r="E1641" t="s">
        <v>156</v>
      </c>
      <c r="F1641" t="s">
        <v>5038</v>
      </c>
      <c r="G1641" t="s">
        <v>161</v>
      </c>
      <c r="H1641" t="s">
        <v>135</v>
      </c>
      <c r="I1641" t="s">
        <v>136</v>
      </c>
      <c r="J1641" t="s">
        <v>137</v>
      </c>
      <c r="K1641" t="s">
        <v>138</v>
      </c>
      <c r="L1641" t="s">
        <v>5039</v>
      </c>
      <c r="M1641" t="s">
        <v>5040</v>
      </c>
      <c r="N1641">
        <v>2.9102777770000001</v>
      </c>
      <c r="O1641">
        <v>0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0.11912541710066056</v>
      </c>
      <c r="AA1641">
        <v>0</v>
      </c>
      <c r="AB1641">
        <v>0</v>
      </c>
      <c r="AC1641">
        <v>0</v>
      </c>
      <c r="AD1641">
        <v>0</v>
      </c>
      <c r="AE1641">
        <v>0.11912541710066056</v>
      </c>
    </row>
    <row r="1642" spans="1:31" x14ac:dyDescent="0.25">
      <c r="A1642">
        <v>2226390</v>
      </c>
      <c r="B1642">
        <v>1</v>
      </c>
      <c r="C1642" t="s">
        <v>80</v>
      </c>
      <c r="D1642" t="s">
        <v>96</v>
      </c>
      <c r="E1642" t="s">
        <v>151</v>
      </c>
      <c r="F1642" t="s">
        <v>5041</v>
      </c>
      <c r="G1642" t="s">
        <v>153</v>
      </c>
      <c r="H1642" t="s">
        <v>135</v>
      </c>
      <c r="I1642" t="s">
        <v>136</v>
      </c>
      <c r="J1642" t="s">
        <v>137</v>
      </c>
      <c r="K1642" t="s">
        <v>138</v>
      </c>
      <c r="L1642" t="s">
        <v>5042</v>
      </c>
      <c r="M1642" t="s">
        <v>5043</v>
      </c>
      <c r="N1642">
        <v>1.7027777770000001</v>
      </c>
      <c r="O1642">
        <v>0</v>
      </c>
      <c r="P1642">
        <v>12</v>
      </c>
      <c r="Q1642">
        <v>0</v>
      </c>
      <c r="R1642">
        <v>3</v>
      </c>
      <c r="S1642">
        <v>0</v>
      </c>
      <c r="T1642">
        <v>3</v>
      </c>
      <c r="U1642">
        <v>0</v>
      </c>
      <c r="V1642">
        <v>0</v>
      </c>
      <c r="W1642">
        <v>0</v>
      </c>
      <c r="X1642">
        <v>5.9659501850626633</v>
      </c>
      <c r="Y1642">
        <v>0</v>
      </c>
      <c r="Z1642">
        <v>1.2676102363316417</v>
      </c>
      <c r="AA1642">
        <v>0</v>
      </c>
      <c r="AB1642">
        <v>2.6546591725185715</v>
      </c>
      <c r="AC1642">
        <v>0</v>
      </c>
      <c r="AD1642">
        <v>0</v>
      </c>
      <c r="AE1642">
        <v>9.8882195939128756</v>
      </c>
    </row>
    <row r="1643" spans="1:31" x14ac:dyDescent="0.25">
      <c r="A1643">
        <v>2214906</v>
      </c>
      <c r="B1643">
        <v>1</v>
      </c>
      <c r="C1643" t="s">
        <v>80</v>
      </c>
      <c r="D1643" t="s">
        <v>84</v>
      </c>
      <c r="E1643" t="s">
        <v>132</v>
      </c>
      <c r="F1643" t="s">
        <v>5044</v>
      </c>
      <c r="G1643" t="s">
        <v>233</v>
      </c>
      <c r="H1643" t="s">
        <v>135</v>
      </c>
      <c r="I1643" t="s">
        <v>136</v>
      </c>
      <c r="J1643" t="s">
        <v>137</v>
      </c>
      <c r="K1643" t="s">
        <v>234</v>
      </c>
      <c r="L1643" t="s">
        <v>5045</v>
      </c>
      <c r="M1643" t="s">
        <v>5046</v>
      </c>
      <c r="N1643">
        <v>6.3094933329999998</v>
      </c>
      <c r="O1643">
        <v>0</v>
      </c>
      <c r="P1643">
        <v>301</v>
      </c>
      <c r="Q1643">
        <v>0</v>
      </c>
      <c r="R1643">
        <v>0</v>
      </c>
      <c r="S1643">
        <v>0</v>
      </c>
      <c r="T1643">
        <v>14</v>
      </c>
      <c r="U1643">
        <v>0</v>
      </c>
      <c r="V1643">
        <v>0</v>
      </c>
      <c r="W1643">
        <v>0</v>
      </c>
      <c r="X1643">
        <v>597.7937759744766</v>
      </c>
      <c r="Y1643">
        <v>0</v>
      </c>
      <c r="Z1643">
        <v>0</v>
      </c>
      <c r="AA1643">
        <v>0</v>
      </c>
      <c r="AB1643">
        <v>72.997348492523841</v>
      </c>
      <c r="AC1643">
        <v>0</v>
      </c>
      <c r="AD1643">
        <v>0</v>
      </c>
      <c r="AE1643">
        <v>670.79112446700049</v>
      </c>
    </row>
    <row r="1644" spans="1:31" x14ac:dyDescent="0.25">
      <c r="A1644">
        <v>2225726</v>
      </c>
      <c r="B1644">
        <v>1</v>
      </c>
      <c r="C1644" t="s">
        <v>80</v>
      </c>
      <c r="D1644" t="s">
        <v>82</v>
      </c>
      <c r="E1644" t="s">
        <v>225</v>
      </c>
      <c r="F1644" t="s">
        <v>5047</v>
      </c>
      <c r="G1644" t="s">
        <v>600</v>
      </c>
      <c r="H1644" t="s">
        <v>135</v>
      </c>
      <c r="I1644" t="s">
        <v>136</v>
      </c>
      <c r="J1644" t="s">
        <v>137</v>
      </c>
      <c r="K1644" t="s">
        <v>138</v>
      </c>
      <c r="L1644" t="s">
        <v>5048</v>
      </c>
      <c r="M1644" t="s">
        <v>5049</v>
      </c>
      <c r="N1644">
        <v>1.4488888879999999</v>
      </c>
      <c r="O1644">
        <v>0</v>
      </c>
      <c r="P1644">
        <v>84</v>
      </c>
      <c r="Q1644">
        <v>0</v>
      </c>
      <c r="R1644">
        <v>0</v>
      </c>
      <c r="S1644">
        <v>0</v>
      </c>
      <c r="T1644">
        <v>17</v>
      </c>
      <c r="U1644">
        <v>0</v>
      </c>
      <c r="V1644">
        <v>0</v>
      </c>
      <c r="W1644">
        <v>0</v>
      </c>
      <c r="X1644">
        <v>53.71830404479477</v>
      </c>
      <c r="Y1644">
        <v>0</v>
      </c>
      <c r="Z1644">
        <v>0</v>
      </c>
      <c r="AA1644">
        <v>0</v>
      </c>
      <c r="AB1644">
        <v>33.760562790817389</v>
      </c>
      <c r="AC1644">
        <v>0</v>
      </c>
      <c r="AD1644">
        <v>0</v>
      </c>
      <c r="AE1644">
        <v>87.478866835612166</v>
      </c>
    </row>
    <row r="1645" spans="1:31" x14ac:dyDescent="0.25">
      <c r="A1645">
        <v>2216801</v>
      </c>
      <c r="B1645">
        <v>1</v>
      </c>
      <c r="C1645" t="s">
        <v>80</v>
      </c>
      <c r="D1645" t="s">
        <v>97</v>
      </c>
      <c r="E1645" t="s">
        <v>156</v>
      </c>
      <c r="F1645" t="s">
        <v>5050</v>
      </c>
      <c r="G1645" t="s">
        <v>161</v>
      </c>
      <c r="H1645" t="s">
        <v>135</v>
      </c>
      <c r="I1645" t="s">
        <v>136</v>
      </c>
      <c r="J1645" t="s">
        <v>137</v>
      </c>
      <c r="K1645" t="s">
        <v>138</v>
      </c>
      <c r="L1645" t="s">
        <v>5051</v>
      </c>
      <c r="M1645" t="s">
        <v>5052</v>
      </c>
      <c r="N1645">
        <v>9.1524999999999999</v>
      </c>
      <c r="O1645">
        <v>0</v>
      </c>
      <c r="P1645">
        <v>1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1.6196737751606305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1.6196737751606305</v>
      </c>
    </row>
    <row r="1646" spans="1:31" x14ac:dyDescent="0.25">
      <c r="A1646">
        <v>2224375</v>
      </c>
      <c r="B1646">
        <v>1</v>
      </c>
      <c r="C1646" t="s">
        <v>80</v>
      </c>
      <c r="D1646" t="s">
        <v>107</v>
      </c>
      <c r="E1646" t="s">
        <v>156</v>
      </c>
      <c r="F1646" t="s">
        <v>5053</v>
      </c>
      <c r="G1646" t="s">
        <v>172</v>
      </c>
      <c r="H1646" t="s">
        <v>135</v>
      </c>
      <c r="I1646" t="s">
        <v>136</v>
      </c>
      <c r="J1646" t="s">
        <v>137</v>
      </c>
      <c r="K1646" t="s">
        <v>138</v>
      </c>
      <c r="L1646" t="s">
        <v>5054</v>
      </c>
      <c r="M1646" t="s">
        <v>5055</v>
      </c>
      <c r="N1646">
        <v>6.9655555549999999</v>
      </c>
      <c r="O1646">
        <v>0</v>
      </c>
      <c r="P1646">
        <v>1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1.1106565412054668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1.1106565412054668</v>
      </c>
    </row>
    <row r="1647" spans="1:31" x14ac:dyDescent="0.25">
      <c r="A1647">
        <v>2226957</v>
      </c>
      <c r="B1647">
        <v>1</v>
      </c>
      <c r="C1647" t="s">
        <v>80</v>
      </c>
      <c r="D1647" t="s">
        <v>90</v>
      </c>
      <c r="E1647" t="s">
        <v>156</v>
      </c>
      <c r="F1647" t="s">
        <v>5056</v>
      </c>
      <c r="G1647" t="s">
        <v>161</v>
      </c>
      <c r="H1647" t="s">
        <v>135</v>
      </c>
      <c r="I1647" t="s">
        <v>136</v>
      </c>
      <c r="J1647" t="s">
        <v>137</v>
      </c>
      <c r="K1647" t="s">
        <v>138</v>
      </c>
      <c r="L1647" t="s">
        <v>5057</v>
      </c>
      <c r="M1647" t="s">
        <v>5058</v>
      </c>
      <c r="N1647">
        <v>2.9880555549999999</v>
      </c>
      <c r="O1647">
        <v>0</v>
      </c>
      <c r="P1647">
        <v>1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4.5718767329581533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4.5718767329581533</v>
      </c>
    </row>
    <row r="1648" spans="1:31" x14ac:dyDescent="0.25">
      <c r="A1648">
        <v>2227621</v>
      </c>
      <c r="B1648">
        <v>1</v>
      </c>
      <c r="C1648" t="s">
        <v>81</v>
      </c>
      <c r="D1648" t="s">
        <v>127</v>
      </c>
      <c r="E1648" t="s">
        <v>141</v>
      </c>
      <c r="F1648" t="s">
        <v>5059</v>
      </c>
      <c r="G1648" t="s">
        <v>349</v>
      </c>
      <c r="H1648" t="s">
        <v>144</v>
      </c>
      <c r="I1648" t="s">
        <v>136</v>
      </c>
      <c r="J1648" t="s">
        <v>137</v>
      </c>
      <c r="K1648" t="s">
        <v>138</v>
      </c>
      <c r="L1648" t="s">
        <v>5060</v>
      </c>
      <c r="M1648" t="s">
        <v>5061</v>
      </c>
      <c r="N1648">
        <v>0.26527777699999999</v>
      </c>
      <c r="O1648">
        <v>0</v>
      </c>
      <c r="P1648">
        <v>841</v>
      </c>
      <c r="Q1648">
        <v>0</v>
      </c>
      <c r="R1648">
        <v>0</v>
      </c>
      <c r="S1648">
        <v>0</v>
      </c>
      <c r="T1648">
        <v>153</v>
      </c>
      <c r="U1648">
        <v>0</v>
      </c>
      <c r="V1648">
        <v>0</v>
      </c>
      <c r="W1648">
        <v>0</v>
      </c>
      <c r="X1648">
        <v>60.893646721576999</v>
      </c>
      <c r="Y1648">
        <v>0</v>
      </c>
      <c r="Z1648">
        <v>0</v>
      </c>
      <c r="AA1648">
        <v>0</v>
      </c>
      <c r="AB1648">
        <v>10.907671196243699</v>
      </c>
      <c r="AC1648">
        <v>0</v>
      </c>
      <c r="AD1648">
        <v>0</v>
      </c>
      <c r="AE1648">
        <v>71.801317917820697</v>
      </c>
    </row>
    <row r="1649" spans="1:31" x14ac:dyDescent="0.25">
      <c r="A1649">
        <v>2215055</v>
      </c>
      <c r="B1649">
        <v>1</v>
      </c>
      <c r="C1649" t="s">
        <v>80</v>
      </c>
      <c r="D1649" t="s">
        <v>103</v>
      </c>
      <c r="E1649" t="s">
        <v>141</v>
      </c>
      <c r="F1649" t="s">
        <v>5062</v>
      </c>
      <c r="G1649" t="s">
        <v>349</v>
      </c>
      <c r="H1649" t="s">
        <v>144</v>
      </c>
      <c r="I1649" t="s">
        <v>136</v>
      </c>
      <c r="J1649" t="s">
        <v>137</v>
      </c>
      <c r="K1649" t="s">
        <v>138</v>
      </c>
      <c r="L1649" t="s">
        <v>5063</v>
      </c>
      <c r="M1649" t="s">
        <v>5064</v>
      </c>
      <c r="N1649">
        <v>0.61694444400000004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27.210513461630704</v>
      </c>
      <c r="AD1649">
        <v>0</v>
      </c>
      <c r="AE1649">
        <v>27.210513461630704</v>
      </c>
    </row>
    <row r="1650" spans="1:31" x14ac:dyDescent="0.25">
      <c r="A1650">
        <v>2224893</v>
      </c>
      <c r="B1650">
        <v>1</v>
      </c>
      <c r="C1650" t="s">
        <v>80</v>
      </c>
      <c r="D1650" t="s">
        <v>98</v>
      </c>
      <c r="E1650" t="s">
        <v>156</v>
      </c>
      <c r="F1650" t="s">
        <v>5065</v>
      </c>
      <c r="G1650" t="s">
        <v>161</v>
      </c>
      <c r="H1650" t="s">
        <v>135</v>
      </c>
      <c r="I1650" t="s">
        <v>136</v>
      </c>
      <c r="J1650" t="s">
        <v>137</v>
      </c>
      <c r="K1650" t="s">
        <v>138</v>
      </c>
      <c r="L1650" t="s">
        <v>5066</v>
      </c>
      <c r="M1650" t="s">
        <v>5067</v>
      </c>
      <c r="N1650">
        <v>3.2747222219999998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1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2.3409910765941739</v>
      </c>
      <c r="AC1650">
        <v>0</v>
      </c>
      <c r="AD1650">
        <v>0</v>
      </c>
      <c r="AE1650">
        <v>2.3409910765941739</v>
      </c>
    </row>
    <row r="1651" spans="1:31" x14ac:dyDescent="0.25">
      <c r="A1651">
        <v>2222901</v>
      </c>
      <c r="B1651">
        <v>1</v>
      </c>
      <c r="C1651" t="s">
        <v>80</v>
      </c>
      <c r="D1651" t="s">
        <v>90</v>
      </c>
      <c r="E1651" t="s">
        <v>151</v>
      </c>
      <c r="F1651" t="s">
        <v>5068</v>
      </c>
      <c r="G1651" t="s">
        <v>802</v>
      </c>
      <c r="H1651" t="s">
        <v>135</v>
      </c>
      <c r="I1651" t="s">
        <v>136</v>
      </c>
      <c r="J1651" t="s">
        <v>137</v>
      </c>
      <c r="K1651" t="s">
        <v>138</v>
      </c>
      <c r="L1651" t="s">
        <v>5069</v>
      </c>
      <c r="M1651" t="s">
        <v>5070</v>
      </c>
      <c r="N1651">
        <v>1.1888888879999999</v>
      </c>
      <c r="O1651">
        <v>0</v>
      </c>
      <c r="P1651">
        <v>101</v>
      </c>
      <c r="Q1651">
        <v>0</v>
      </c>
      <c r="R1651">
        <v>0</v>
      </c>
      <c r="S1651">
        <v>0</v>
      </c>
      <c r="T1651">
        <v>3</v>
      </c>
      <c r="U1651">
        <v>0</v>
      </c>
      <c r="V1651">
        <v>0</v>
      </c>
      <c r="W1651">
        <v>0</v>
      </c>
      <c r="X1651">
        <v>47.078603662928622</v>
      </c>
      <c r="Y1651">
        <v>0</v>
      </c>
      <c r="Z1651">
        <v>0</v>
      </c>
      <c r="AA1651">
        <v>0</v>
      </c>
      <c r="AB1651">
        <v>9.2013006125657784E-2</v>
      </c>
      <c r="AC1651">
        <v>0</v>
      </c>
      <c r="AD1651">
        <v>0</v>
      </c>
      <c r="AE1651">
        <v>47.170616669054276</v>
      </c>
    </row>
    <row r="1652" spans="1:31" x14ac:dyDescent="0.25">
      <c r="A1652">
        <v>2226147</v>
      </c>
      <c r="B1652">
        <v>1</v>
      </c>
      <c r="C1652" t="s">
        <v>80</v>
      </c>
      <c r="D1652" t="s">
        <v>100</v>
      </c>
      <c r="E1652" t="s">
        <v>151</v>
      </c>
      <c r="F1652" t="s">
        <v>5071</v>
      </c>
      <c r="G1652" t="s">
        <v>213</v>
      </c>
      <c r="H1652" t="s">
        <v>135</v>
      </c>
      <c r="I1652" t="s">
        <v>136</v>
      </c>
      <c r="J1652" t="s">
        <v>137</v>
      </c>
      <c r="K1652" t="s">
        <v>138</v>
      </c>
      <c r="L1652" t="s">
        <v>5072</v>
      </c>
      <c r="M1652" t="s">
        <v>5073</v>
      </c>
      <c r="N1652">
        <v>0.80333333299999998</v>
      </c>
      <c r="O1652">
        <v>0</v>
      </c>
      <c r="P1652">
        <v>29</v>
      </c>
      <c r="Q1652">
        <v>0</v>
      </c>
      <c r="R1652">
        <v>0</v>
      </c>
      <c r="S1652">
        <v>0</v>
      </c>
      <c r="T1652">
        <v>9</v>
      </c>
      <c r="U1652">
        <v>0</v>
      </c>
      <c r="V1652">
        <v>0</v>
      </c>
      <c r="W1652">
        <v>0</v>
      </c>
      <c r="X1652">
        <v>5.9144050530647396</v>
      </c>
      <c r="Y1652">
        <v>0</v>
      </c>
      <c r="Z1652">
        <v>0</v>
      </c>
      <c r="AA1652">
        <v>0</v>
      </c>
      <c r="AB1652">
        <v>18.040787286837546</v>
      </c>
      <c r="AC1652">
        <v>0</v>
      </c>
      <c r="AD1652">
        <v>0</v>
      </c>
      <c r="AE1652">
        <v>23.955192339902286</v>
      </c>
    </row>
    <row r="1653" spans="1:31" x14ac:dyDescent="0.25">
      <c r="A1653">
        <v>2214073</v>
      </c>
      <c r="B1653">
        <v>1</v>
      </c>
      <c r="C1653" t="s">
        <v>81</v>
      </c>
      <c r="D1653" t="s">
        <v>126</v>
      </c>
      <c r="E1653" t="s">
        <v>151</v>
      </c>
      <c r="F1653" t="s">
        <v>5074</v>
      </c>
      <c r="G1653" t="s">
        <v>213</v>
      </c>
      <c r="H1653" t="s">
        <v>135</v>
      </c>
      <c r="I1653" t="s">
        <v>136</v>
      </c>
      <c r="J1653" t="s">
        <v>137</v>
      </c>
      <c r="K1653" t="s">
        <v>138</v>
      </c>
      <c r="L1653" t="s">
        <v>5075</v>
      </c>
      <c r="M1653" t="s">
        <v>5076</v>
      </c>
      <c r="N1653">
        <v>1.0938888879999999</v>
      </c>
      <c r="O1653">
        <v>0</v>
      </c>
      <c r="P1653">
        <v>152</v>
      </c>
      <c r="Q1653">
        <v>0</v>
      </c>
      <c r="R1653">
        <v>2</v>
      </c>
      <c r="S1653">
        <v>0</v>
      </c>
      <c r="T1653">
        <v>3</v>
      </c>
      <c r="U1653">
        <v>0</v>
      </c>
      <c r="V1653">
        <v>0</v>
      </c>
      <c r="W1653">
        <v>0</v>
      </c>
      <c r="X1653">
        <v>41.678354025677265</v>
      </c>
      <c r="Y1653">
        <v>0</v>
      </c>
      <c r="Z1653">
        <v>0.60414601108724786</v>
      </c>
      <c r="AA1653">
        <v>0</v>
      </c>
      <c r="AB1653">
        <v>5.6878777920378836</v>
      </c>
      <c r="AC1653">
        <v>0</v>
      </c>
      <c r="AD1653">
        <v>0</v>
      </c>
      <c r="AE1653">
        <v>47.970377828802391</v>
      </c>
    </row>
    <row r="1654" spans="1:31" x14ac:dyDescent="0.25">
      <c r="A1654">
        <v>2224352</v>
      </c>
      <c r="B1654">
        <v>1</v>
      </c>
      <c r="C1654" t="s">
        <v>81</v>
      </c>
      <c r="D1654" t="s">
        <v>127</v>
      </c>
      <c r="E1654" t="s">
        <v>141</v>
      </c>
      <c r="F1654" t="s">
        <v>5077</v>
      </c>
      <c r="G1654" t="s">
        <v>349</v>
      </c>
      <c r="H1654" t="s">
        <v>144</v>
      </c>
      <c r="I1654" t="s">
        <v>136</v>
      </c>
      <c r="J1654" t="s">
        <v>137</v>
      </c>
      <c r="K1654" t="s">
        <v>138</v>
      </c>
      <c r="L1654" t="s">
        <v>5078</v>
      </c>
      <c r="M1654" t="s">
        <v>5079</v>
      </c>
      <c r="N1654">
        <v>0.591388888</v>
      </c>
      <c r="O1654">
        <v>0</v>
      </c>
      <c r="P1654">
        <v>160</v>
      </c>
      <c r="Q1654">
        <v>33</v>
      </c>
      <c r="R1654">
        <v>22</v>
      </c>
      <c r="S1654">
        <v>2</v>
      </c>
      <c r="T1654">
        <v>15</v>
      </c>
      <c r="U1654">
        <v>0</v>
      </c>
      <c r="V1654">
        <v>0</v>
      </c>
      <c r="W1654">
        <v>0</v>
      </c>
      <c r="X1654">
        <v>21.025079243968779</v>
      </c>
      <c r="Y1654">
        <v>10.359025203546464</v>
      </c>
      <c r="Z1654">
        <v>0.42161309246159995</v>
      </c>
      <c r="AA1654">
        <v>0.85649238213021106</v>
      </c>
      <c r="AB1654">
        <v>4.6305296177848412</v>
      </c>
      <c r="AC1654">
        <v>0</v>
      </c>
      <c r="AD1654">
        <v>0</v>
      </c>
      <c r="AE1654">
        <v>37.292739539891897</v>
      </c>
    </row>
    <row r="1655" spans="1:31" x14ac:dyDescent="0.25">
      <c r="A1655">
        <v>2227598</v>
      </c>
      <c r="B1655">
        <v>1</v>
      </c>
      <c r="C1655" t="s">
        <v>81</v>
      </c>
      <c r="D1655" t="s">
        <v>118</v>
      </c>
      <c r="E1655" t="s">
        <v>156</v>
      </c>
      <c r="F1655" t="s">
        <v>5080</v>
      </c>
      <c r="G1655" t="s">
        <v>165</v>
      </c>
      <c r="H1655" t="s">
        <v>135</v>
      </c>
      <c r="I1655" t="s">
        <v>136</v>
      </c>
      <c r="J1655" t="s">
        <v>137</v>
      </c>
      <c r="K1655" t="s">
        <v>138</v>
      </c>
      <c r="L1655" t="s">
        <v>5081</v>
      </c>
      <c r="M1655" t="s">
        <v>5082</v>
      </c>
      <c r="N1655">
        <v>1.9016666659999999</v>
      </c>
      <c r="O1655">
        <v>0</v>
      </c>
      <c r="P1655">
        <v>11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4.8585426191061591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4.8585426191061591</v>
      </c>
    </row>
    <row r="1656" spans="1:31" x14ac:dyDescent="0.25">
      <c r="A1656">
        <v>2222360</v>
      </c>
      <c r="B1656">
        <v>1</v>
      </c>
      <c r="C1656" t="s">
        <v>80</v>
      </c>
      <c r="D1656" t="s">
        <v>82</v>
      </c>
      <c r="E1656" t="s">
        <v>141</v>
      </c>
      <c r="F1656" t="s">
        <v>5083</v>
      </c>
      <c r="G1656" t="s">
        <v>831</v>
      </c>
      <c r="H1656" t="s">
        <v>144</v>
      </c>
      <c r="I1656" t="s">
        <v>136</v>
      </c>
      <c r="J1656" t="s">
        <v>137</v>
      </c>
      <c r="K1656" t="s">
        <v>138</v>
      </c>
      <c r="L1656" t="s">
        <v>5084</v>
      </c>
      <c r="M1656" t="s">
        <v>5085</v>
      </c>
      <c r="N1656">
        <v>2.3455555549999998</v>
      </c>
      <c r="O1656">
        <v>0</v>
      </c>
      <c r="P1656">
        <v>447</v>
      </c>
      <c r="Q1656">
        <v>0</v>
      </c>
      <c r="R1656">
        <v>0</v>
      </c>
      <c r="S1656">
        <v>0</v>
      </c>
      <c r="T1656">
        <v>155</v>
      </c>
      <c r="U1656">
        <v>0</v>
      </c>
      <c r="V1656">
        <v>0</v>
      </c>
      <c r="W1656">
        <v>0</v>
      </c>
      <c r="X1656">
        <v>839.15213545926611</v>
      </c>
      <c r="Y1656">
        <v>0</v>
      </c>
      <c r="Z1656">
        <v>0</v>
      </c>
      <c r="AA1656">
        <v>0</v>
      </c>
      <c r="AB1656">
        <v>150.68052678093431</v>
      </c>
      <c r="AC1656">
        <v>0</v>
      </c>
      <c r="AD1656">
        <v>0</v>
      </c>
      <c r="AE1656">
        <v>989.83266224020042</v>
      </c>
    </row>
    <row r="1657" spans="1:31" x14ac:dyDescent="0.25">
      <c r="A1657">
        <v>2223442</v>
      </c>
      <c r="B1657">
        <v>1</v>
      </c>
      <c r="C1657" t="s">
        <v>80</v>
      </c>
      <c r="D1657" t="s">
        <v>100</v>
      </c>
      <c r="E1657" t="s">
        <v>147</v>
      </c>
      <c r="F1657" t="s">
        <v>5086</v>
      </c>
      <c r="G1657" t="s">
        <v>143</v>
      </c>
      <c r="H1657" t="s">
        <v>144</v>
      </c>
      <c r="I1657" t="s">
        <v>136</v>
      </c>
      <c r="J1657" t="s">
        <v>137</v>
      </c>
      <c r="K1657" t="s">
        <v>138</v>
      </c>
      <c r="L1657" t="s">
        <v>5087</v>
      </c>
      <c r="M1657" t="s">
        <v>5088</v>
      </c>
      <c r="N1657">
        <v>0.243888888</v>
      </c>
      <c r="O1657">
        <v>1</v>
      </c>
      <c r="P1657">
        <v>9435</v>
      </c>
      <c r="Q1657">
        <v>0</v>
      </c>
      <c r="R1657">
        <v>96</v>
      </c>
      <c r="S1657">
        <v>14</v>
      </c>
      <c r="T1657">
        <v>940</v>
      </c>
      <c r="U1657">
        <v>0</v>
      </c>
      <c r="V1657">
        <v>0</v>
      </c>
      <c r="W1657">
        <v>3.1894947743044701</v>
      </c>
      <c r="X1657">
        <v>780.1913430167989</v>
      </c>
      <c r="Y1657">
        <v>0</v>
      </c>
      <c r="Z1657">
        <v>5.9427364945735048</v>
      </c>
      <c r="AA1657">
        <v>28.818090006449758</v>
      </c>
      <c r="AB1657">
        <v>176.01752307442572</v>
      </c>
      <c r="AC1657">
        <v>0</v>
      </c>
      <c r="AD1657">
        <v>0</v>
      </c>
      <c r="AE1657">
        <v>994.15918736655237</v>
      </c>
    </row>
    <row r="1658" spans="1:31" x14ac:dyDescent="0.25">
      <c r="A1658">
        <v>2223499</v>
      </c>
      <c r="B1658">
        <v>1</v>
      </c>
      <c r="C1658" t="s">
        <v>80</v>
      </c>
      <c r="D1658" t="s">
        <v>82</v>
      </c>
      <c r="E1658" t="s">
        <v>151</v>
      </c>
      <c r="F1658" t="s">
        <v>5089</v>
      </c>
      <c r="G1658" t="s">
        <v>213</v>
      </c>
      <c r="H1658" t="s">
        <v>135</v>
      </c>
      <c r="I1658" t="s">
        <v>136</v>
      </c>
      <c r="J1658" t="s">
        <v>137</v>
      </c>
      <c r="K1658" t="s">
        <v>138</v>
      </c>
      <c r="L1658" t="s">
        <v>5090</v>
      </c>
      <c r="M1658" t="s">
        <v>5091</v>
      </c>
      <c r="N1658">
        <v>3.2374999999999998</v>
      </c>
      <c r="O1658">
        <v>0</v>
      </c>
      <c r="P1658">
        <v>144</v>
      </c>
      <c r="Q1658">
        <v>0</v>
      </c>
      <c r="R1658">
        <v>0</v>
      </c>
      <c r="S1658">
        <v>0</v>
      </c>
      <c r="T1658">
        <v>2</v>
      </c>
      <c r="U1658">
        <v>0</v>
      </c>
      <c r="V1658">
        <v>0</v>
      </c>
      <c r="W1658">
        <v>0</v>
      </c>
      <c r="X1658">
        <v>199.77286952226063</v>
      </c>
      <c r="Y1658">
        <v>0</v>
      </c>
      <c r="Z1658">
        <v>0</v>
      </c>
      <c r="AA1658">
        <v>0</v>
      </c>
      <c r="AB1658">
        <v>1.9550588848771744</v>
      </c>
      <c r="AC1658">
        <v>0</v>
      </c>
      <c r="AD1658">
        <v>0</v>
      </c>
      <c r="AE1658">
        <v>201.7279284071378</v>
      </c>
    </row>
    <row r="1659" spans="1:31" x14ac:dyDescent="0.25">
      <c r="A1659">
        <v>2215839</v>
      </c>
      <c r="B1659">
        <v>1</v>
      </c>
      <c r="C1659" t="s">
        <v>81</v>
      </c>
      <c r="D1659" t="s">
        <v>114</v>
      </c>
      <c r="E1659" t="s">
        <v>132</v>
      </c>
      <c r="F1659" t="s">
        <v>5092</v>
      </c>
      <c r="G1659" t="s">
        <v>233</v>
      </c>
      <c r="H1659" t="s">
        <v>135</v>
      </c>
      <c r="I1659" t="s">
        <v>136</v>
      </c>
      <c r="J1659" t="s">
        <v>137</v>
      </c>
      <c r="K1659" t="s">
        <v>234</v>
      </c>
      <c r="L1659" t="s">
        <v>5093</v>
      </c>
      <c r="M1659" t="s">
        <v>5094</v>
      </c>
      <c r="N1659">
        <v>6.6541166660000002</v>
      </c>
      <c r="O1659">
        <v>0</v>
      </c>
      <c r="P1659">
        <v>9</v>
      </c>
      <c r="Q1659">
        <v>0</v>
      </c>
      <c r="R1659">
        <v>4</v>
      </c>
      <c r="S1659">
        <v>0</v>
      </c>
      <c r="T1659">
        <v>6</v>
      </c>
      <c r="U1659">
        <v>0</v>
      </c>
      <c r="V1659">
        <v>0</v>
      </c>
      <c r="W1659">
        <v>0</v>
      </c>
      <c r="X1659">
        <v>7.7503899138429002</v>
      </c>
      <c r="Y1659">
        <v>0</v>
      </c>
      <c r="Z1659">
        <v>1.1757792857414251</v>
      </c>
      <c r="AA1659">
        <v>0</v>
      </c>
      <c r="AB1659">
        <v>5.562199116777979</v>
      </c>
      <c r="AC1659">
        <v>0</v>
      </c>
      <c r="AD1659">
        <v>0</v>
      </c>
      <c r="AE1659">
        <v>14.488368316362305</v>
      </c>
    </row>
    <row r="1660" spans="1:31" x14ac:dyDescent="0.25">
      <c r="A1660">
        <v>2218779</v>
      </c>
      <c r="B1660">
        <v>1</v>
      </c>
      <c r="C1660" t="s">
        <v>81</v>
      </c>
      <c r="D1660" t="s">
        <v>128</v>
      </c>
      <c r="E1660" t="s">
        <v>141</v>
      </c>
      <c r="F1660" t="s">
        <v>5095</v>
      </c>
      <c r="G1660" t="s">
        <v>233</v>
      </c>
      <c r="H1660" t="s">
        <v>144</v>
      </c>
      <c r="I1660" t="s">
        <v>136</v>
      </c>
      <c r="J1660" t="s">
        <v>137</v>
      </c>
      <c r="K1660" t="s">
        <v>234</v>
      </c>
      <c r="L1660" t="s">
        <v>5096</v>
      </c>
      <c r="M1660" t="s">
        <v>5097</v>
      </c>
      <c r="N1660">
        <v>1.1153305549999999</v>
      </c>
      <c r="O1660">
        <v>0</v>
      </c>
      <c r="P1660">
        <v>989</v>
      </c>
      <c r="Q1660">
        <v>0</v>
      </c>
      <c r="R1660">
        <v>12</v>
      </c>
      <c r="S1660">
        <v>0</v>
      </c>
      <c r="T1660">
        <v>26</v>
      </c>
      <c r="U1660">
        <v>0</v>
      </c>
      <c r="V1660">
        <v>0</v>
      </c>
      <c r="W1660">
        <v>0</v>
      </c>
      <c r="X1660">
        <v>257.34943884632293</v>
      </c>
      <c r="Y1660">
        <v>0</v>
      </c>
      <c r="Z1660">
        <v>1.5002124095162046</v>
      </c>
      <c r="AA1660">
        <v>0</v>
      </c>
      <c r="AB1660">
        <v>12.796449345261491</v>
      </c>
      <c r="AC1660">
        <v>0</v>
      </c>
      <c r="AD1660">
        <v>0</v>
      </c>
      <c r="AE1660">
        <v>271.64610060110061</v>
      </c>
    </row>
    <row r="1661" spans="1:31" x14ac:dyDescent="0.25">
      <c r="A1661">
        <v>2228431</v>
      </c>
      <c r="B1661">
        <v>1</v>
      </c>
      <c r="C1661" t="s">
        <v>81</v>
      </c>
      <c r="D1661" t="s">
        <v>112</v>
      </c>
      <c r="E1661" t="s">
        <v>151</v>
      </c>
      <c r="F1661" t="s">
        <v>5098</v>
      </c>
      <c r="G1661" t="s">
        <v>213</v>
      </c>
      <c r="H1661" t="s">
        <v>135</v>
      </c>
      <c r="I1661" t="s">
        <v>136</v>
      </c>
      <c r="J1661" t="s">
        <v>137</v>
      </c>
      <c r="K1661" t="s">
        <v>138</v>
      </c>
      <c r="L1661" t="s">
        <v>5099</v>
      </c>
      <c r="M1661" t="s">
        <v>5100</v>
      </c>
      <c r="N1661">
        <v>0.65138888800000005</v>
      </c>
      <c r="O1661">
        <v>0</v>
      </c>
      <c r="P1661">
        <v>32</v>
      </c>
      <c r="Q1661">
        <v>0</v>
      </c>
      <c r="R1661">
        <v>8</v>
      </c>
      <c r="S1661">
        <v>0</v>
      </c>
      <c r="T1661">
        <v>3</v>
      </c>
      <c r="U1661">
        <v>0</v>
      </c>
      <c r="V1661">
        <v>0</v>
      </c>
      <c r="W1661">
        <v>0</v>
      </c>
      <c r="X1661">
        <v>5.1524479953514852</v>
      </c>
      <c r="Y1661">
        <v>0</v>
      </c>
      <c r="Z1661">
        <v>0.16710998729495002</v>
      </c>
      <c r="AA1661">
        <v>0</v>
      </c>
      <c r="AB1661">
        <v>0.62488069819527914</v>
      </c>
      <c r="AC1661">
        <v>0</v>
      </c>
      <c r="AD1661">
        <v>0</v>
      </c>
      <c r="AE1661">
        <v>5.9444386808417145</v>
      </c>
    </row>
    <row r="1662" spans="1:31" x14ac:dyDescent="0.25">
      <c r="A1662">
        <v>2225122</v>
      </c>
      <c r="B1662">
        <v>1</v>
      </c>
      <c r="C1662" t="s">
        <v>80</v>
      </c>
      <c r="D1662" t="s">
        <v>107</v>
      </c>
      <c r="E1662" t="s">
        <v>151</v>
      </c>
      <c r="F1662" t="s">
        <v>5101</v>
      </c>
      <c r="G1662" t="s">
        <v>213</v>
      </c>
      <c r="H1662" t="s">
        <v>135</v>
      </c>
      <c r="I1662" t="s">
        <v>136</v>
      </c>
      <c r="J1662" t="s">
        <v>137</v>
      </c>
      <c r="K1662" t="s">
        <v>138</v>
      </c>
      <c r="L1662" t="s">
        <v>5102</v>
      </c>
      <c r="M1662" t="s">
        <v>5103</v>
      </c>
      <c r="N1662">
        <v>2.0233333330000001</v>
      </c>
      <c r="O1662">
        <v>0</v>
      </c>
      <c r="P1662">
        <v>19</v>
      </c>
      <c r="Q1662">
        <v>0</v>
      </c>
      <c r="R1662">
        <v>0</v>
      </c>
      <c r="S1662">
        <v>0</v>
      </c>
      <c r="T1662">
        <v>6</v>
      </c>
      <c r="U1662">
        <v>0</v>
      </c>
      <c r="V1662">
        <v>0</v>
      </c>
      <c r="W1662">
        <v>0</v>
      </c>
      <c r="X1662">
        <v>11.740793594961659</v>
      </c>
      <c r="Y1662">
        <v>0</v>
      </c>
      <c r="Z1662">
        <v>0</v>
      </c>
      <c r="AA1662">
        <v>0</v>
      </c>
      <c r="AB1662">
        <v>5.4231147555228558</v>
      </c>
      <c r="AC1662">
        <v>0</v>
      </c>
      <c r="AD1662">
        <v>0</v>
      </c>
      <c r="AE1662">
        <v>17.163908350484515</v>
      </c>
    </row>
    <row r="1663" spans="1:31" x14ac:dyDescent="0.25">
      <c r="A1663">
        <v>2217462</v>
      </c>
      <c r="B1663">
        <v>1</v>
      </c>
      <c r="C1663" t="s">
        <v>80</v>
      </c>
      <c r="D1663" t="s">
        <v>84</v>
      </c>
      <c r="E1663" t="s">
        <v>156</v>
      </c>
      <c r="F1663" t="s">
        <v>5104</v>
      </c>
      <c r="G1663" t="s">
        <v>161</v>
      </c>
      <c r="H1663" t="s">
        <v>135</v>
      </c>
      <c r="I1663" t="s">
        <v>136</v>
      </c>
      <c r="J1663" t="s">
        <v>137</v>
      </c>
      <c r="K1663" t="s">
        <v>138</v>
      </c>
      <c r="L1663" t="s">
        <v>5105</v>
      </c>
      <c r="M1663" t="s">
        <v>5106</v>
      </c>
      <c r="N1663">
        <v>5.8825000000000003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2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9.2099385456039258</v>
      </c>
      <c r="AC1663">
        <v>0</v>
      </c>
      <c r="AD1663">
        <v>0</v>
      </c>
      <c r="AE1663">
        <v>9.2099385456039258</v>
      </c>
    </row>
    <row r="1664" spans="1:31" x14ac:dyDescent="0.25">
      <c r="A1664">
        <v>2213220</v>
      </c>
      <c r="B1664">
        <v>1</v>
      </c>
      <c r="C1664" t="s">
        <v>80</v>
      </c>
      <c r="D1664" t="s">
        <v>101</v>
      </c>
      <c r="E1664" t="s">
        <v>151</v>
      </c>
      <c r="F1664" t="s">
        <v>5107</v>
      </c>
      <c r="G1664" t="s">
        <v>213</v>
      </c>
      <c r="H1664" t="s">
        <v>135</v>
      </c>
      <c r="I1664" t="s">
        <v>136</v>
      </c>
      <c r="J1664" t="s">
        <v>137</v>
      </c>
      <c r="K1664" t="s">
        <v>138</v>
      </c>
      <c r="L1664" t="s">
        <v>5108</v>
      </c>
      <c r="M1664" t="s">
        <v>5109</v>
      </c>
      <c r="N1664">
        <v>1.0027777769999999</v>
      </c>
      <c r="O1664">
        <v>0</v>
      </c>
      <c r="P1664">
        <v>10</v>
      </c>
      <c r="Q1664">
        <v>0</v>
      </c>
      <c r="R1664">
        <v>1</v>
      </c>
      <c r="S1664">
        <v>0</v>
      </c>
      <c r="T1664">
        <v>1</v>
      </c>
      <c r="U1664">
        <v>0</v>
      </c>
      <c r="V1664">
        <v>0</v>
      </c>
      <c r="W1664">
        <v>0</v>
      </c>
      <c r="X1664">
        <v>11.009298501657518</v>
      </c>
      <c r="Y1664">
        <v>0</v>
      </c>
      <c r="Z1664">
        <v>4.0765542844444438E-5</v>
      </c>
      <c r="AA1664">
        <v>0</v>
      </c>
      <c r="AB1664">
        <v>8.2041632362999266</v>
      </c>
      <c r="AC1664">
        <v>0</v>
      </c>
      <c r="AD1664">
        <v>0</v>
      </c>
      <c r="AE1664">
        <v>19.213502503500287</v>
      </c>
    </row>
    <row r="1665" spans="1:31" x14ac:dyDescent="0.25">
      <c r="A1665">
        <v>2214153</v>
      </c>
      <c r="B1665">
        <v>1</v>
      </c>
      <c r="C1665" t="s">
        <v>80</v>
      </c>
      <c r="D1665" t="s">
        <v>97</v>
      </c>
      <c r="E1665" t="s">
        <v>156</v>
      </c>
      <c r="F1665" t="s">
        <v>5110</v>
      </c>
      <c r="G1665" t="s">
        <v>172</v>
      </c>
      <c r="H1665" t="s">
        <v>135</v>
      </c>
      <c r="I1665" t="s">
        <v>136</v>
      </c>
      <c r="J1665" t="s">
        <v>137</v>
      </c>
      <c r="K1665" t="s">
        <v>138</v>
      </c>
      <c r="L1665" t="s">
        <v>5111</v>
      </c>
      <c r="M1665" t="s">
        <v>5112</v>
      </c>
      <c r="N1665">
        <v>6.9283333330000003</v>
      </c>
      <c r="O1665">
        <v>0</v>
      </c>
      <c r="P1665">
        <v>1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14.499492393077828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14.499492393077828</v>
      </c>
    </row>
    <row r="1666" spans="1:31" x14ac:dyDescent="0.25">
      <c r="A1666">
        <v>2224581</v>
      </c>
      <c r="B1666">
        <v>1</v>
      </c>
      <c r="C1666" t="s">
        <v>80</v>
      </c>
      <c r="D1666" t="s">
        <v>82</v>
      </c>
      <c r="E1666" t="s">
        <v>156</v>
      </c>
      <c r="F1666" t="s">
        <v>5113</v>
      </c>
      <c r="G1666" t="s">
        <v>134</v>
      </c>
      <c r="H1666" t="s">
        <v>135</v>
      </c>
      <c r="I1666" t="s">
        <v>136</v>
      </c>
      <c r="J1666" t="s">
        <v>137</v>
      </c>
      <c r="K1666" t="s">
        <v>138</v>
      </c>
      <c r="L1666" t="s">
        <v>5114</v>
      </c>
      <c r="M1666" t="s">
        <v>5115</v>
      </c>
      <c r="N1666">
        <v>1.85</v>
      </c>
      <c r="O1666">
        <v>0</v>
      </c>
      <c r="P1666">
        <v>2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</row>
    <row r="1667" spans="1:31" x14ac:dyDescent="0.25">
      <c r="A1667">
        <v>2220253</v>
      </c>
      <c r="B1667">
        <v>1</v>
      </c>
      <c r="C1667" t="s">
        <v>80</v>
      </c>
      <c r="D1667" t="s">
        <v>100</v>
      </c>
      <c r="E1667" t="s">
        <v>156</v>
      </c>
      <c r="F1667" t="s">
        <v>5116</v>
      </c>
      <c r="G1667" t="s">
        <v>161</v>
      </c>
      <c r="H1667" t="s">
        <v>135</v>
      </c>
      <c r="I1667" t="s">
        <v>136</v>
      </c>
      <c r="J1667" t="s">
        <v>137</v>
      </c>
      <c r="K1667" t="s">
        <v>138</v>
      </c>
      <c r="L1667" t="s">
        <v>5117</v>
      </c>
      <c r="M1667" t="s">
        <v>5118</v>
      </c>
      <c r="N1667">
        <v>3.451944444</v>
      </c>
      <c r="O1667">
        <v>0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9.8569041047195416</v>
      </c>
      <c r="AA1667">
        <v>0</v>
      </c>
      <c r="AB1667">
        <v>0</v>
      </c>
      <c r="AC1667">
        <v>0</v>
      </c>
      <c r="AD1667">
        <v>0</v>
      </c>
      <c r="AE1667">
        <v>9.8569041047195416</v>
      </c>
    </row>
    <row r="1668" spans="1:31" x14ac:dyDescent="0.25">
      <c r="A1668">
        <v>2222025</v>
      </c>
      <c r="B1668">
        <v>1</v>
      </c>
      <c r="C1668" t="s">
        <v>81</v>
      </c>
      <c r="D1668" t="s">
        <v>118</v>
      </c>
      <c r="E1668" t="s">
        <v>198</v>
      </c>
      <c r="F1668" t="s">
        <v>5119</v>
      </c>
      <c r="G1668" t="s">
        <v>143</v>
      </c>
      <c r="H1668" t="s">
        <v>144</v>
      </c>
      <c r="I1668" t="s">
        <v>451</v>
      </c>
      <c r="J1668" t="s">
        <v>137</v>
      </c>
      <c r="K1668" t="s">
        <v>138</v>
      </c>
      <c r="L1668" t="s">
        <v>5120</v>
      </c>
      <c r="M1668" t="s">
        <v>5121</v>
      </c>
      <c r="N1668">
        <v>4.1666665999999998E-2</v>
      </c>
      <c r="O1668">
        <v>3</v>
      </c>
      <c r="P1668">
        <v>389</v>
      </c>
      <c r="Q1668">
        <v>51</v>
      </c>
      <c r="R1668">
        <v>46</v>
      </c>
      <c r="S1668">
        <v>7</v>
      </c>
      <c r="T1668">
        <v>40</v>
      </c>
      <c r="U1668">
        <v>1</v>
      </c>
      <c r="V1668">
        <v>0</v>
      </c>
      <c r="W1668">
        <v>2.9111507744388893E-2</v>
      </c>
      <c r="X1668">
        <v>3.0518035649126709</v>
      </c>
      <c r="Y1668">
        <v>1.9503827833166945</v>
      </c>
      <c r="Z1668">
        <v>1.7904969413262357</v>
      </c>
      <c r="AA1668">
        <v>1.7607961624021458</v>
      </c>
      <c r="AB1668">
        <v>0.64228087919838883</v>
      </c>
      <c r="AC1668">
        <v>4.4719058619267988</v>
      </c>
      <c r="AD1668">
        <v>0</v>
      </c>
      <c r="AE1668">
        <v>13.696777700827322</v>
      </c>
    </row>
    <row r="1669" spans="1:31" x14ac:dyDescent="0.25">
      <c r="A1669">
        <v>2222566</v>
      </c>
      <c r="B1669">
        <v>1</v>
      </c>
      <c r="C1669" t="s">
        <v>80</v>
      </c>
      <c r="D1669" t="s">
        <v>100</v>
      </c>
      <c r="E1669" t="s">
        <v>156</v>
      </c>
      <c r="F1669" t="s">
        <v>5122</v>
      </c>
      <c r="G1669" t="s">
        <v>161</v>
      </c>
      <c r="H1669" t="s">
        <v>135</v>
      </c>
      <c r="I1669" t="s">
        <v>136</v>
      </c>
      <c r="J1669" t="s">
        <v>137</v>
      </c>
      <c r="K1669" t="s">
        <v>138</v>
      </c>
      <c r="L1669" t="s">
        <v>5123</v>
      </c>
      <c r="M1669" t="s">
        <v>5124</v>
      </c>
      <c r="N1669">
        <v>0.91249999999999998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1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0.32727699588864578</v>
      </c>
      <c r="AC1669">
        <v>0</v>
      </c>
      <c r="AD1669">
        <v>0</v>
      </c>
      <c r="AE1669">
        <v>0.32727699588864578</v>
      </c>
    </row>
    <row r="1670" spans="1:31" x14ac:dyDescent="0.25">
      <c r="A1670">
        <v>2218879</v>
      </c>
      <c r="B1670">
        <v>1</v>
      </c>
      <c r="C1670" t="s">
        <v>81</v>
      </c>
      <c r="D1670" t="s">
        <v>123</v>
      </c>
      <c r="E1670" t="s">
        <v>156</v>
      </c>
      <c r="F1670" t="s">
        <v>5125</v>
      </c>
      <c r="G1670" t="s">
        <v>134</v>
      </c>
      <c r="H1670" t="s">
        <v>135</v>
      </c>
      <c r="I1670" t="s">
        <v>136</v>
      </c>
      <c r="J1670" t="s">
        <v>137</v>
      </c>
      <c r="K1670" t="s">
        <v>138</v>
      </c>
      <c r="L1670" t="s">
        <v>5126</v>
      </c>
      <c r="M1670" t="s">
        <v>5127</v>
      </c>
      <c r="N1670">
        <v>1.156111111</v>
      </c>
      <c r="O1670">
        <v>0</v>
      </c>
      <c r="P1670">
        <v>7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1.6424022763263391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1.6424022763263391</v>
      </c>
    </row>
    <row r="1671" spans="1:31" x14ac:dyDescent="0.25">
      <c r="A1671">
        <v>2221043</v>
      </c>
      <c r="B1671">
        <v>1</v>
      </c>
      <c r="C1671" t="s">
        <v>81</v>
      </c>
      <c r="D1671" t="s">
        <v>113</v>
      </c>
      <c r="E1671" t="s">
        <v>156</v>
      </c>
      <c r="F1671" t="s">
        <v>5128</v>
      </c>
      <c r="G1671" t="s">
        <v>161</v>
      </c>
      <c r="H1671" t="s">
        <v>135</v>
      </c>
      <c r="I1671" t="s">
        <v>136</v>
      </c>
      <c r="J1671" t="s">
        <v>137</v>
      </c>
      <c r="K1671" t="s">
        <v>138</v>
      </c>
      <c r="L1671" t="s">
        <v>5129</v>
      </c>
      <c r="M1671" t="s">
        <v>5130</v>
      </c>
      <c r="N1671">
        <v>3.7355555549999999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1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4.8862461526471113E-2</v>
      </c>
      <c r="AC1671">
        <v>0</v>
      </c>
      <c r="AD1671">
        <v>0</v>
      </c>
      <c r="AE1671">
        <v>4.8862461526471113E-2</v>
      </c>
    </row>
    <row r="1672" spans="1:31" x14ac:dyDescent="0.25">
      <c r="A1672">
        <v>2227292</v>
      </c>
      <c r="B1672">
        <v>1</v>
      </c>
      <c r="C1672" t="s">
        <v>80</v>
      </c>
      <c r="D1672" t="s">
        <v>108</v>
      </c>
      <c r="E1672" t="s">
        <v>151</v>
      </c>
      <c r="F1672" t="s">
        <v>5131</v>
      </c>
      <c r="G1672" t="s">
        <v>213</v>
      </c>
      <c r="H1672" t="s">
        <v>135</v>
      </c>
      <c r="I1672" t="s">
        <v>136</v>
      </c>
      <c r="J1672" t="s">
        <v>137</v>
      </c>
      <c r="K1672" t="s">
        <v>138</v>
      </c>
      <c r="L1672" t="s">
        <v>5132</v>
      </c>
      <c r="M1672" t="s">
        <v>5133</v>
      </c>
      <c r="N1672">
        <v>2.131388888</v>
      </c>
      <c r="O1672">
        <v>0</v>
      </c>
      <c r="P1672">
        <v>1</v>
      </c>
      <c r="Q1672">
        <v>0</v>
      </c>
      <c r="R1672">
        <v>1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0.36866278743231257</v>
      </c>
      <c r="Y1672">
        <v>0</v>
      </c>
      <c r="Z1672">
        <v>0.22835333921338558</v>
      </c>
      <c r="AA1672">
        <v>0</v>
      </c>
      <c r="AB1672">
        <v>0</v>
      </c>
      <c r="AC1672">
        <v>0</v>
      </c>
      <c r="AD1672">
        <v>0</v>
      </c>
      <c r="AE1672">
        <v>0.59701612664569814</v>
      </c>
    </row>
    <row r="1673" spans="1:31" x14ac:dyDescent="0.25">
      <c r="A1673">
        <v>2224289</v>
      </c>
      <c r="B1673">
        <v>1</v>
      </c>
      <c r="C1673" t="s">
        <v>81</v>
      </c>
      <c r="D1673" t="s">
        <v>128</v>
      </c>
      <c r="E1673" t="s">
        <v>132</v>
      </c>
      <c r="F1673" t="s">
        <v>5134</v>
      </c>
      <c r="G1673" t="s">
        <v>233</v>
      </c>
      <c r="H1673" t="s">
        <v>135</v>
      </c>
      <c r="I1673" t="s">
        <v>136</v>
      </c>
      <c r="J1673" t="s">
        <v>137</v>
      </c>
      <c r="K1673" t="s">
        <v>234</v>
      </c>
      <c r="L1673" t="s">
        <v>5135</v>
      </c>
      <c r="M1673" t="s">
        <v>5136</v>
      </c>
      <c r="N1673">
        <v>1.933333333</v>
      </c>
      <c r="O1673">
        <v>0</v>
      </c>
      <c r="P1673">
        <v>64</v>
      </c>
      <c r="Q1673">
        <v>0</v>
      </c>
      <c r="R1673">
        <v>11</v>
      </c>
      <c r="S1673">
        <v>0</v>
      </c>
      <c r="T1673">
        <v>12</v>
      </c>
      <c r="U1673">
        <v>0</v>
      </c>
      <c r="V1673">
        <v>0</v>
      </c>
      <c r="W1673">
        <v>0</v>
      </c>
      <c r="X1673">
        <v>40.181519898313049</v>
      </c>
      <c r="Y1673">
        <v>0</v>
      </c>
      <c r="Z1673">
        <v>4.9548197673272352</v>
      </c>
      <c r="AA1673">
        <v>0</v>
      </c>
      <c r="AB1673">
        <v>5.4368979957337986</v>
      </c>
      <c r="AC1673">
        <v>0</v>
      </c>
      <c r="AD1673">
        <v>0</v>
      </c>
      <c r="AE1673">
        <v>50.573237661374087</v>
      </c>
    </row>
    <row r="1674" spans="1:31" x14ac:dyDescent="0.25">
      <c r="A1674">
        <v>2222125</v>
      </c>
      <c r="B1674">
        <v>1</v>
      </c>
      <c r="C1674" t="s">
        <v>81</v>
      </c>
      <c r="D1674" t="s">
        <v>116</v>
      </c>
      <c r="E1674" t="s">
        <v>151</v>
      </c>
      <c r="F1674" t="s">
        <v>5137</v>
      </c>
      <c r="G1674" t="s">
        <v>213</v>
      </c>
      <c r="H1674" t="s">
        <v>135</v>
      </c>
      <c r="I1674" t="s">
        <v>136</v>
      </c>
      <c r="J1674" t="s">
        <v>137</v>
      </c>
      <c r="K1674" t="s">
        <v>138</v>
      </c>
      <c r="L1674" t="s">
        <v>5138</v>
      </c>
      <c r="M1674" t="s">
        <v>5139</v>
      </c>
      <c r="N1674">
        <v>1.7680555549999999</v>
      </c>
      <c r="O1674">
        <v>0</v>
      </c>
      <c r="P1674">
        <v>41</v>
      </c>
      <c r="Q1674">
        <v>0</v>
      </c>
      <c r="R1674">
        <v>0</v>
      </c>
      <c r="S1674">
        <v>0</v>
      </c>
      <c r="T1674">
        <v>2</v>
      </c>
      <c r="U1674">
        <v>0</v>
      </c>
      <c r="V1674">
        <v>0</v>
      </c>
      <c r="W1674">
        <v>0</v>
      </c>
      <c r="X1674">
        <v>5.3997655622137071</v>
      </c>
      <c r="Y1674">
        <v>0</v>
      </c>
      <c r="Z1674">
        <v>0</v>
      </c>
      <c r="AA1674">
        <v>0</v>
      </c>
      <c r="AB1674">
        <v>0.17574920672416669</v>
      </c>
      <c r="AC1674">
        <v>0</v>
      </c>
      <c r="AD1674">
        <v>0</v>
      </c>
      <c r="AE1674">
        <v>5.5755147689378735</v>
      </c>
    </row>
    <row r="1675" spans="1:31" x14ac:dyDescent="0.25">
      <c r="A1675">
        <v>2219961</v>
      </c>
      <c r="B1675">
        <v>1</v>
      </c>
      <c r="C1675" t="s">
        <v>81</v>
      </c>
      <c r="D1675" t="s">
        <v>121</v>
      </c>
      <c r="E1675" t="s">
        <v>132</v>
      </c>
      <c r="F1675" t="s">
        <v>5140</v>
      </c>
      <c r="G1675" t="s">
        <v>153</v>
      </c>
      <c r="H1675" t="s">
        <v>135</v>
      </c>
      <c r="I1675" t="s">
        <v>136</v>
      </c>
      <c r="J1675" t="s">
        <v>137</v>
      </c>
      <c r="K1675" t="s">
        <v>138</v>
      </c>
      <c r="L1675" t="s">
        <v>5141</v>
      </c>
      <c r="M1675" t="s">
        <v>5142</v>
      </c>
      <c r="N1675">
        <v>0.83722222199999996</v>
      </c>
      <c r="O1675">
        <v>0</v>
      </c>
      <c r="P1675">
        <v>18</v>
      </c>
      <c r="Q1675">
        <v>0</v>
      </c>
      <c r="R1675">
        <v>7</v>
      </c>
      <c r="S1675">
        <v>0</v>
      </c>
      <c r="T1675">
        <v>4</v>
      </c>
      <c r="U1675">
        <v>0</v>
      </c>
      <c r="V1675">
        <v>0</v>
      </c>
      <c r="W1675">
        <v>0</v>
      </c>
      <c r="X1675">
        <v>1.1722421332538784</v>
      </c>
      <c r="Y1675">
        <v>0</v>
      </c>
      <c r="Z1675">
        <v>0.73390668225634326</v>
      </c>
      <c r="AA1675">
        <v>0</v>
      </c>
      <c r="AB1675">
        <v>2.5394400002291264</v>
      </c>
      <c r="AC1675">
        <v>0</v>
      </c>
      <c r="AD1675">
        <v>0</v>
      </c>
      <c r="AE1675">
        <v>4.4455888157393479</v>
      </c>
    </row>
    <row r="1676" spans="1:31" x14ac:dyDescent="0.25">
      <c r="A1676">
        <v>2228374</v>
      </c>
      <c r="B1676">
        <v>1</v>
      </c>
      <c r="C1676" t="s">
        <v>80</v>
      </c>
      <c r="D1676" t="s">
        <v>108</v>
      </c>
      <c r="E1676" t="s">
        <v>151</v>
      </c>
      <c r="F1676" t="s">
        <v>5143</v>
      </c>
      <c r="G1676" t="s">
        <v>153</v>
      </c>
      <c r="H1676" t="s">
        <v>135</v>
      </c>
      <c r="I1676" t="s">
        <v>136</v>
      </c>
      <c r="J1676" t="s">
        <v>137</v>
      </c>
      <c r="K1676" t="s">
        <v>138</v>
      </c>
      <c r="L1676" t="s">
        <v>5144</v>
      </c>
      <c r="M1676" t="s">
        <v>5145</v>
      </c>
      <c r="N1676">
        <v>1.7252777770000001</v>
      </c>
      <c r="O1676">
        <v>0</v>
      </c>
      <c r="P1676">
        <v>5</v>
      </c>
      <c r="Q1676">
        <v>0</v>
      </c>
      <c r="R1676">
        <v>1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1.3395725182624951</v>
      </c>
      <c r="Y1676">
        <v>0</v>
      </c>
      <c r="Z1676">
        <v>0.49148808074904438</v>
      </c>
      <c r="AA1676">
        <v>0</v>
      </c>
      <c r="AB1676">
        <v>0</v>
      </c>
      <c r="AC1676">
        <v>0</v>
      </c>
      <c r="AD1676">
        <v>0</v>
      </c>
      <c r="AE1676">
        <v>1.8310605990115394</v>
      </c>
    </row>
    <row r="1677" spans="1:31" x14ac:dyDescent="0.25">
      <c r="A1677">
        <v>2216864</v>
      </c>
      <c r="B1677">
        <v>1</v>
      </c>
      <c r="C1677" t="s">
        <v>81</v>
      </c>
      <c r="D1677" t="s">
        <v>127</v>
      </c>
      <c r="E1677" t="s">
        <v>147</v>
      </c>
      <c r="F1677" t="s">
        <v>5146</v>
      </c>
      <c r="G1677" t="s">
        <v>233</v>
      </c>
      <c r="H1677" t="s">
        <v>144</v>
      </c>
      <c r="I1677" t="s">
        <v>136</v>
      </c>
      <c r="J1677" t="s">
        <v>137</v>
      </c>
      <c r="K1677" t="s">
        <v>234</v>
      </c>
      <c r="L1677" t="s">
        <v>5147</v>
      </c>
      <c r="M1677" t="s">
        <v>5148</v>
      </c>
      <c r="N1677">
        <v>3.0136905550000002</v>
      </c>
      <c r="O1677">
        <v>1</v>
      </c>
      <c r="P1677">
        <v>973</v>
      </c>
      <c r="Q1677">
        <v>0</v>
      </c>
      <c r="R1677">
        <v>11</v>
      </c>
      <c r="S1677">
        <v>4</v>
      </c>
      <c r="T1677">
        <v>191</v>
      </c>
      <c r="U1677">
        <v>4</v>
      </c>
      <c r="V1677">
        <v>4</v>
      </c>
      <c r="W1677">
        <v>0</v>
      </c>
      <c r="X1677">
        <v>725.6329064562135</v>
      </c>
      <c r="Y1677">
        <v>0</v>
      </c>
      <c r="Z1677">
        <v>6.9003186123231819</v>
      </c>
      <c r="AA1677">
        <v>277.29966362469173</v>
      </c>
      <c r="AB1677">
        <v>980.18648719680436</v>
      </c>
      <c r="AC1677">
        <v>1048.6954645079304</v>
      </c>
      <c r="AD1677">
        <v>27.588976075465091</v>
      </c>
      <c r="AE1677">
        <v>3066.303816473428</v>
      </c>
    </row>
    <row r="1678" spans="1:31" x14ac:dyDescent="0.25">
      <c r="A1678">
        <v>2228766</v>
      </c>
      <c r="B1678">
        <v>1</v>
      </c>
      <c r="C1678" t="s">
        <v>80</v>
      </c>
      <c r="D1678" t="s">
        <v>82</v>
      </c>
      <c r="E1678" t="s">
        <v>225</v>
      </c>
      <c r="F1678" t="s">
        <v>5149</v>
      </c>
      <c r="G1678" t="s">
        <v>600</v>
      </c>
      <c r="H1678" t="s">
        <v>135</v>
      </c>
      <c r="I1678" t="s">
        <v>136</v>
      </c>
      <c r="J1678" t="s">
        <v>137</v>
      </c>
      <c r="K1678" t="s">
        <v>138</v>
      </c>
      <c r="L1678" t="s">
        <v>5150</v>
      </c>
      <c r="M1678" t="s">
        <v>5151</v>
      </c>
      <c r="N1678">
        <v>1.3561111109999999</v>
      </c>
      <c r="O1678">
        <v>0</v>
      </c>
      <c r="P1678">
        <v>72</v>
      </c>
      <c r="Q1678">
        <v>0</v>
      </c>
      <c r="R1678">
        <v>0</v>
      </c>
      <c r="S1678">
        <v>0</v>
      </c>
      <c r="T1678">
        <v>50</v>
      </c>
      <c r="U1678">
        <v>0</v>
      </c>
      <c r="V1678">
        <v>0</v>
      </c>
      <c r="W1678">
        <v>0</v>
      </c>
      <c r="X1678">
        <v>41.734501179786456</v>
      </c>
      <c r="Y1678">
        <v>0</v>
      </c>
      <c r="Z1678">
        <v>0</v>
      </c>
      <c r="AA1678">
        <v>0</v>
      </c>
      <c r="AB1678">
        <v>29.134779672207607</v>
      </c>
      <c r="AC1678">
        <v>0</v>
      </c>
      <c r="AD1678">
        <v>0</v>
      </c>
      <c r="AE1678">
        <v>70.869280851994063</v>
      </c>
    </row>
    <row r="1679" spans="1:31" x14ac:dyDescent="0.25">
      <c r="A1679">
        <v>2221192</v>
      </c>
      <c r="B1679">
        <v>1</v>
      </c>
      <c r="C1679" t="s">
        <v>80</v>
      </c>
      <c r="D1679" t="s">
        <v>110</v>
      </c>
      <c r="E1679" t="s">
        <v>132</v>
      </c>
      <c r="F1679" t="s">
        <v>2609</v>
      </c>
      <c r="G1679" t="s">
        <v>176</v>
      </c>
      <c r="H1679" t="s">
        <v>135</v>
      </c>
      <c r="I1679" t="s">
        <v>136</v>
      </c>
      <c r="J1679" t="s">
        <v>137</v>
      </c>
      <c r="K1679" t="s">
        <v>138</v>
      </c>
      <c r="L1679" t="s">
        <v>5152</v>
      </c>
      <c r="M1679" t="s">
        <v>5153</v>
      </c>
      <c r="N1679">
        <v>2.7494444439999999</v>
      </c>
      <c r="O1679">
        <v>0</v>
      </c>
      <c r="P1679">
        <v>263</v>
      </c>
      <c r="Q1679">
        <v>0</v>
      </c>
      <c r="R1679">
        <v>0</v>
      </c>
      <c r="S1679">
        <v>0</v>
      </c>
      <c r="T1679">
        <v>14</v>
      </c>
      <c r="U1679">
        <v>0</v>
      </c>
      <c r="V1679">
        <v>0</v>
      </c>
      <c r="W1679">
        <v>0</v>
      </c>
      <c r="X1679">
        <v>230.70681149146861</v>
      </c>
      <c r="Y1679">
        <v>0</v>
      </c>
      <c r="Z1679">
        <v>0</v>
      </c>
      <c r="AA1679">
        <v>0</v>
      </c>
      <c r="AB1679">
        <v>16.086327357612923</v>
      </c>
      <c r="AC1679">
        <v>0</v>
      </c>
      <c r="AD1679">
        <v>0</v>
      </c>
      <c r="AE1679">
        <v>246.79313884908154</v>
      </c>
    </row>
    <row r="1680" spans="1:31" x14ac:dyDescent="0.25">
      <c r="A1680">
        <v>2217405</v>
      </c>
      <c r="B1680">
        <v>1</v>
      </c>
      <c r="C1680" t="s">
        <v>80</v>
      </c>
      <c r="D1680" t="s">
        <v>92</v>
      </c>
      <c r="E1680" t="s">
        <v>198</v>
      </c>
      <c r="F1680" t="s">
        <v>5154</v>
      </c>
      <c r="G1680" t="s">
        <v>143</v>
      </c>
      <c r="H1680" t="s">
        <v>144</v>
      </c>
      <c r="I1680" t="s">
        <v>136</v>
      </c>
      <c r="J1680" t="s">
        <v>137</v>
      </c>
      <c r="K1680" t="s">
        <v>138</v>
      </c>
      <c r="L1680" t="s">
        <v>5155</v>
      </c>
      <c r="M1680" t="s">
        <v>5156</v>
      </c>
      <c r="N1680">
        <v>2.1358333329999999</v>
      </c>
      <c r="O1680">
        <v>13</v>
      </c>
      <c r="P1680">
        <v>846</v>
      </c>
      <c r="Q1680">
        <v>1</v>
      </c>
      <c r="R1680">
        <v>0</v>
      </c>
      <c r="S1680">
        <v>7</v>
      </c>
      <c r="T1680">
        <v>12</v>
      </c>
      <c r="U1680">
        <v>0</v>
      </c>
      <c r="V1680">
        <v>0</v>
      </c>
      <c r="W1680">
        <v>368.27520429363562</v>
      </c>
      <c r="X1680">
        <v>542.32318521617412</v>
      </c>
      <c r="Y1680">
        <v>2.9328334754640832</v>
      </c>
      <c r="Z1680">
        <v>0</v>
      </c>
      <c r="AA1680">
        <v>105.48018625643789</v>
      </c>
      <c r="AB1680">
        <v>45.923582219299092</v>
      </c>
      <c r="AC1680">
        <v>0</v>
      </c>
      <c r="AD1680">
        <v>0</v>
      </c>
      <c r="AE1680">
        <v>1064.9349914610109</v>
      </c>
    </row>
    <row r="1681" spans="1:31" x14ac:dyDescent="0.25">
      <c r="A1681">
        <v>2220651</v>
      </c>
      <c r="B1681">
        <v>1</v>
      </c>
      <c r="C1681" t="s">
        <v>81</v>
      </c>
      <c r="D1681" t="s">
        <v>115</v>
      </c>
      <c r="E1681" t="s">
        <v>156</v>
      </c>
      <c r="F1681" t="s">
        <v>5157</v>
      </c>
      <c r="G1681" t="s">
        <v>161</v>
      </c>
      <c r="H1681" t="s">
        <v>135</v>
      </c>
      <c r="I1681" t="s">
        <v>136</v>
      </c>
      <c r="J1681" t="s">
        <v>137</v>
      </c>
      <c r="K1681" t="s">
        <v>138</v>
      </c>
      <c r="L1681" t="s">
        <v>5158</v>
      </c>
      <c r="M1681" t="s">
        <v>5159</v>
      </c>
      <c r="N1681">
        <v>1.602222222</v>
      </c>
      <c r="O1681">
        <v>0</v>
      </c>
      <c r="P1681">
        <v>1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9.752682656470249E-2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9.752682656470249E-2</v>
      </c>
    </row>
    <row r="1682" spans="1:31" x14ac:dyDescent="0.25">
      <c r="A1682">
        <v>2216841</v>
      </c>
      <c r="B1682">
        <v>1</v>
      </c>
      <c r="C1682" t="s">
        <v>80</v>
      </c>
      <c r="D1682" t="s">
        <v>83</v>
      </c>
      <c r="E1682" t="s">
        <v>151</v>
      </c>
      <c r="F1682" t="s">
        <v>1430</v>
      </c>
      <c r="G1682" t="s">
        <v>233</v>
      </c>
      <c r="H1682" t="s">
        <v>135</v>
      </c>
      <c r="I1682" t="s">
        <v>136</v>
      </c>
      <c r="J1682" t="s">
        <v>137</v>
      </c>
      <c r="K1682" t="s">
        <v>234</v>
      </c>
      <c r="L1682" t="s">
        <v>5160</v>
      </c>
      <c r="M1682" t="s">
        <v>5161</v>
      </c>
      <c r="N1682">
        <v>7.0756138880000004</v>
      </c>
      <c r="O1682">
        <v>0</v>
      </c>
      <c r="P1682">
        <v>147</v>
      </c>
      <c r="Q1682">
        <v>0</v>
      </c>
      <c r="R1682">
        <v>0</v>
      </c>
      <c r="S1682">
        <v>0</v>
      </c>
      <c r="T1682">
        <v>16</v>
      </c>
      <c r="U1682">
        <v>0</v>
      </c>
      <c r="V1682">
        <v>0</v>
      </c>
      <c r="W1682">
        <v>0</v>
      </c>
      <c r="X1682">
        <v>444.06301192873366</v>
      </c>
      <c r="Y1682">
        <v>0</v>
      </c>
      <c r="Z1682">
        <v>0</v>
      </c>
      <c r="AA1682">
        <v>0</v>
      </c>
      <c r="AB1682">
        <v>263.97838368338739</v>
      </c>
      <c r="AC1682">
        <v>0</v>
      </c>
      <c r="AD1682">
        <v>0</v>
      </c>
      <c r="AE1682">
        <v>708.04139561212105</v>
      </c>
    </row>
    <row r="1683" spans="1:31" x14ac:dyDescent="0.25">
      <c r="A1683">
        <v>2215845</v>
      </c>
      <c r="B1683">
        <v>1</v>
      </c>
      <c r="C1683" t="s">
        <v>81</v>
      </c>
      <c r="D1683" t="s">
        <v>121</v>
      </c>
      <c r="E1683" t="s">
        <v>141</v>
      </c>
      <c r="F1683" t="s">
        <v>5162</v>
      </c>
      <c r="G1683" t="s">
        <v>143</v>
      </c>
      <c r="H1683" t="s">
        <v>144</v>
      </c>
      <c r="I1683" t="s">
        <v>136</v>
      </c>
      <c r="J1683" t="s">
        <v>137</v>
      </c>
      <c r="K1683" t="s">
        <v>138</v>
      </c>
      <c r="L1683" t="s">
        <v>5163</v>
      </c>
      <c r="M1683" t="s">
        <v>5164</v>
      </c>
      <c r="N1683">
        <v>0.40944444400000002</v>
      </c>
      <c r="O1683">
        <v>0</v>
      </c>
      <c r="P1683">
        <v>448</v>
      </c>
      <c r="Q1683">
        <v>0</v>
      </c>
      <c r="R1683">
        <v>119</v>
      </c>
      <c r="S1683">
        <v>0</v>
      </c>
      <c r="T1683">
        <v>63</v>
      </c>
      <c r="U1683">
        <v>1</v>
      </c>
      <c r="V1683">
        <v>1</v>
      </c>
      <c r="W1683">
        <v>0</v>
      </c>
      <c r="X1683">
        <v>33.042551850074638</v>
      </c>
      <c r="Y1683">
        <v>0</v>
      </c>
      <c r="Z1683">
        <v>5.2462509362298873</v>
      </c>
      <c r="AA1683">
        <v>0</v>
      </c>
      <c r="AB1683">
        <v>11.57558012715924</v>
      </c>
      <c r="AC1683">
        <v>15.055527059258694</v>
      </c>
      <c r="AD1683">
        <v>4.9742992211889776</v>
      </c>
      <c r="AE1683">
        <v>69.894209193911422</v>
      </c>
    </row>
    <row r="1684" spans="1:31" x14ac:dyDescent="0.25">
      <c r="A1684">
        <v>2223671</v>
      </c>
      <c r="B1684">
        <v>1</v>
      </c>
      <c r="C1684" t="s">
        <v>81</v>
      </c>
      <c r="D1684" t="s">
        <v>123</v>
      </c>
      <c r="E1684" t="s">
        <v>156</v>
      </c>
      <c r="F1684" t="s">
        <v>5165</v>
      </c>
      <c r="G1684" t="s">
        <v>134</v>
      </c>
      <c r="H1684" t="s">
        <v>135</v>
      </c>
      <c r="I1684" t="s">
        <v>136</v>
      </c>
      <c r="J1684" t="s">
        <v>137</v>
      </c>
      <c r="K1684" t="s">
        <v>138</v>
      </c>
      <c r="L1684" t="s">
        <v>5166</v>
      </c>
      <c r="M1684" t="s">
        <v>5167</v>
      </c>
      <c r="N1684">
        <v>3.0538888879999999</v>
      </c>
      <c r="O1684">
        <v>0</v>
      </c>
      <c r="P1684">
        <v>7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2.8636506344819388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2.8636506344819388</v>
      </c>
    </row>
    <row r="1685" spans="1:31" x14ac:dyDescent="0.25">
      <c r="A1685">
        <v>2213924</v>
      </c>
      <c r="B1685">
        <v>1</v>
      </c>
      <c r="C1685" t="s">
        <v>80</v>
      </c>
      <c r="D1685" t="s">
        <v>84</v>
      </c>
      <c r="E1685" t="s">
        <v>156</v>
      </c>
      <c r="F1685" t="s">
        <v>5168</v>
      </c>
      <c r="G1685" t="s">
        <v>161</v>
      </c>
      <c r="H1685" t="s">
        <v>135</v>
      </c>
      <c r="I1685" t="s">
        <v>136</v>
      </c>
      <c r="J1685" t="s">
        <v>137</v>
      </c>
      <c r="K1685" t="s">
        <v>138</v>
      </c>
      <c r="L1685" t="s">
        <v>5169</v>
      </c>
      <c r="M1685" t="s">
        <v>5170</v>
      </c>
      <c r="N1685">
        <v>3.4480555549999998</v>
      </c>
      <c r="O1685">
        <v>0</v>
      </c>
      <c r="P1685">
        <v>2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3.6960746544750691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3.6960746544750691</v>
      </c>
    </row>
    <row r="1686" spans="1:31" x14ac:dyDescent="0.25">
      <c r="A1686">
        <v>2221750</v>
      </c>
      <c r="B1686">
        <v>1</v>
      </c>
      <c r="C1686" t="s">
        <v>81</v>
      </c>
      <c r="D1686" t="s">
        <v>122</v>
      </c>
      <c r="E1686" t="s">
        <v>156</v>
      </c>
      <c r="F1686" t="s">
        <v>5171</v>
      </c>
      <c r="G1686" t="s">
        <v>161</v>
      </c>
      <c r="H1686" t="s">
        <v>135</v>
      </c>
      <c r="I1686" t="s">
        <v>136</v>
      </c>
      <c r="J1686" t="s">
        <v>137</v>
      </c>
      <c r="K1686" t="s">
        <v>138</v>
      </c>
      <c r="L1686" t="s">
        <v>5172</v>
      </c>
      <c r="M1686" t="s">
        <v>5173</v>
      </c>
      <c r="N1686">
        <v>1.136666666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1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0.4859048963305333</v>
      </c>
      <c r="AC1686">
        <v>0</v>
      </c>
      <c r="AD1686">
        <v>0</v>
      </c>
      <c r="AE1686">
        <v>0.4859048963305333</v>
      </c>
    </row>
    <row r="1687" spans="1:31" x14ac:dyDescent="0.25">
      <c r="A1687">
        <v>2219758</v>
      </c>
      <c r="B1687">
        <v>1</v>
      </c>
      <c r="C1687" t="s">
        <v>81</v>
      </c>
      <c r="D1687" t="s">
        <v>122</v>
      </c>
      <c r="E1687" t="s">
        <v>151</v>
      </c>
      <c r="F1687" t="s">
        <v>5174</v>
      </c>
      <c r="G1687" t="s">
        <v>153</v>
      </c>
      <c r="H1687" t="s">
        <v>135</v>
      </c>
      <c r="I1687" t="s">
        <v>136</v>
      </c>
      <c r="J1687" t="s">
        <v>137</v>
      </c>
      <c r="K1687" t="s">
        <v>138</v>
      </c>
      <c r="L1687" t="s">
        <v>5175</v>
      </c>
      <c r="M1687" t="s">
        <v>5176</v>
      </c>
      <c r="N1687">
        <v>2.5280555549999999</v>
      </c>
      <c r="O1687">
        <v>0</v>
      </c>
      <c r="P1687">
        <v>235</v>
      </c>
      <c r="Q1687">
        <v>0</v>
      </c>
      <c r="R1687">
        <v>0</v>
      </c>
      <c r="S1687">
        <v>0</v>
      </c>
      <c r="T1687">
        <v>31</v>
      </c>
      <c r="U1687">
        <v>0</v>
      </c>
      <c r="V1687">
        <v>0</v>
      </c>
      <c r="W1687">
        <v>0</v>
      </c>
      <c r="X1687">
        <v>147.89348685653115</v>
      </c>
      <c r="Y1687">
        <v>0</v>
      </c>
      <c r="Z1687">
        <v>0</v>
      </c>
      <c r="AA1687">
        <v>0</v>
      </c>
      <c r="AB1687">
        <v>89.033084067367795</v>
      </c>
      <c r="AC1687">
        <v>0</v>
      </c>
      <c r="AD1687">
        <v>0</v>
      </c>
      <c r="AE1687">
        <v>236.92657092389896</v>
      </c>
    </row>
    <row r="1688" spans="1:31" x14ac:dyDescent="0.25">
      <c r="A1688">
        <v>2224667</v>
      </c>
      <c r="B1688">
        <v>1</v>
      </c>
      <c r="C1688" t="s">
        <v>80</v>
      </c>
      <c r="D1688" t="s">
        <v>85</v>
      </c>
      <c r="E1688" t="s">
        <v>156</v>
      </c>
      <c r="F1688" t="s">
        <v>5177</v>
      </c>
      <c r="G1688" t="s">
        <v>134</v>
      </c>
      <c r="H1688" t="s">
        <v>135</v>
      </c>
      <c r="I1688" t="s">
        <v>136</v>
      </c>
      <c r="J1688" t="s">
        <v>137</v>
      </c>
      <c r="K1688" t="s">
        <v>138</v>
      </c>
      <c r="L1688" t="s">
        <v>5178</v>
      </c>
      <c r="M1688" t="s">
        <v>5179</v>
      </c>
      <c r="N1688">
        <v>3.6833333330000002</v>
      </c>
      <c r="O1688">
        <v>0</v>
      </c>
      <c r="P1688">
        <v>11</v>
      </c>
      <c r="Q1688">
        <v>0</v>
      </c>
      <c r="R1688">
        <v>0</v>
      </c>
      <c r="S1688">
        <v>0</v>
      </c>
      <c r="T1688">
        <v>1</v>
      </c>
      <c r="U1688">
        <v>0</v>
      </c>
      <c r="V1688">
        <v>0</v>
      </c>
      <c r="W1688">
        <v>0</v>
      </c>
      <c r="X1688">
        <v>9.197492309114514</v>
      </c>
      <c r="Y1688">
        <v>0</v>
      </c>
      <c r="Z1688">
        <v>0</v>
      </c>
      <c r="AA1688">
        <v>0</v>
      </c>
      <c r="AB1688">
        <v>0.13132429814752833</v>
      </c>
      <c r="AC1688">
        <v>0</v>
      </c>
      <c r="AD1688">
        <v>0</v>
      </c>
      <c r="AE1688">
        <v>9.3288166072620431</v>
      </c>
    </row>
    <row r="1689" spans="1:31" x14ac:dyDescent="0.25">
      <c r="A1689">
        <v>2225663</v>
      </c>
      <c r="B1689">
        <v>1</v>
      </c>
      <c r="C1689" t="s">
        <v>80</v>
      </c>
      <c r="D1689" t="s">
        <v>90</v>
      </c>
      <c r="E1689" t="s">
        <v>156</v>
      </c>
      <c r="F1689" t="s">
        <v>5180</v>
      </c>
      <c r="G1689" t="s">
        <v>161</v>
      </c>
      <c r="H1689" t="s">
        <v>135</v>
      </c>
      <c r="I1689" t="s">
        <v>136</v>
      </c>
      <c r="J1689" t="s">
        <v>137</v>
      </c>
      <c r="K1689" t="s">
        <v>138</v>
      </c>
      <c r="L1689" t="s">
        <v>5181</v>
      </c>
      <c r="M1689" t="s">
        <v>5182</v>
      </c>
      <c r="N1689">
        <v>2.8086111109999998</v>
      </c>
      <c r="O1689">
        <v>0</v>
      </c>
      <c r="P1689">
        <v>2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1.3691198204950403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1.3691198204950403</v>
      </c>
    </row>
    <row r="1690" spans="1:31" x14ac:dyDescent="0.25">
      <c r="A1690">
        <v>2223648</v>
      </c>
      <c r="B1690">
        <v>1</v>
      </c>
      <c r="C1690" t="s">
        <v>80</v>
      </c>
      <c r="D1690" t="s">
        <v>105</v>
      </c>
      <c r="E1690" t="s">
        <v>198</v>
      </c>
      <c r="F1690" t="s">
        <v>5183</v>
      </c>
      <c r="G1690" t="s">
        <v>233</v>
      </c>
      <c r="H1690" t="s">
        <v>144</v>
      </c>
      <c r="I1690" t="s">
        <v>136</v>
      </c>
      <c r="J1690" t="s">
        <v>137</v>
      </c>
      <c r="K1690" t="s">
        <v>234</v>
      </c>
      <c r="L1690" t="s">
        <v>5184</v>
      </c>
      <c r="M1690" t="s">
        <v>5185</v>
      </c>
      <c r="N1690">
        <v>1.3877777769999999</v>
      </c>
      <c r="O1690">
        <v>1</v>
      </c>
      <c r="P1690">
        <v>124</v>
      </c>
      <c r="Q1690">
        <v>4</v>
      </c>
      <c r="R1690">
        <v>3</v>
      </c>
      <c r="S1690">
        <v>8</v>
      </c>
      <c r="T1690">
        <v>38</v>
      </c>
      <c r="U1690">
        <v>0</v>
      </c>
      <c r="V1690">
        <v>0</v>
      </c>
      <c r="W1690">
        <v>1.45406623455934</v>
      </c>
      <c r="X1690">
        <v>75.436736522385303</v>
      </c>
      <c r="Y1690">
        <v>63.444827865826625</v>
      </c>
      <c r="Z1690">
        <v>0.50262528569774223</v>
      </c>
      <c r="AA1690">
        <v>60.552856300377613</v>
      </c>
      <c r="AB1690">
        <v>56.792249196995932</v>
      </c>
      <c r="AC1690">
        <v>0</v>
      </c>
      <c r="AD1690">
        <v>0</v>
      </c>
      <c r="AE1690">
        <v>258.18336140584256</v>
      </c>
    </row>
    <row r="1691" spans="1:31" x14ac:dyDescent="0.25">
      <c r="A1691">
        <v>2228603</v>
      </c>
      <c r="B1691">
        <v>1</v>
      </c>
      <c r="C1691" t="s">
        <v>81</v>
      </c>
      <c r="D1691" t="s">
        <v>127</v>
      </c>
      <c r="E1691" t="s">
        <v>151</v>
      </c>
      <c r="F1691" t="s">
        <v>5186</v>
      </c>
      <c r="G1691" t="s">
        <v>153</v>
      </c>
      <c r="H1691" t="s">
        <v>135</v>
      </c>
      <c r="I1691" t="s">
        <v>136</v>
      </c>
      <c r="J1691" t="s">
        <v>137</v>
      </c>
      <c r="K1691" t="s">
        <v>138</v>
      </c>
      <c r="L1691" t="s">
        <v>5187</v>
      </c>
      <c r="M1691" t="s">
        <v>5188</v>
      </c>
      <c r="N1691">
        <v>3.2144444440000002</v>
      </c>
      <c r="O1691">
        <v>0</v>
      </c>
      <c r="P1691">
        <v>42</v>
      </c>
      <c r="Q1691">
        <v>0</v>
      </c>
      <c r="R1691">
        <v>6</v>
      </c>
      <c r="S1691">
        <v>0</v>
      </c>
      <c r="T1691">
        <v>5</v>
      </c>
      <c r="U1691">
        <v>0</v>
      </c>
      <c r="V1691">
        <v>0</v>
      </c>
      <c r="W1691">
        <v>0</v>
      </c>
      <c r="X1691">
        <v>45.500348332587272</v>
      </c>
      <c r="Y1691">
        <v>0</v>
      </c>
      <c r="Z1691">
        <v>8.583362300170835</v>
      </c>
      <c r="AA1691">
        <v>0</v>
      </c>
      <c r="AB1691">
        <v>11.676028090239001</v>
      </c>
      <c r="AC1691">
        <v>0</v>
      </c>
      <c r="AD1691">
        <v>0</v>
      </c>
      <c r="AE1691">
        <v>65.759738722997099</v>
      </c>
    </row>
    <row r="1692" spans="1:31" x14ac:dyDescent="0.25">
      <c r="A1692">
        <v>2218716</v>
      </c>
      <c r="B1692">
        <v>1</v>
      </c>
      <c r="C1692" t="s">
        <v>81</v>
      </c>
      <c r="D1692" t="s">
        <v>120</v>
      </c>
      <c r="E1692" t="s">
        <v>151</v>
      </c>
      <c r="F1692" t="s">
        <v>2033</v>
      </c>
      <c r="G1692" t="s">
        <v>1096</v>
      </c>
      <c r="H1692" t="s">
        <v>135</v>
      </c>
      <c r="I1692" t="s">
        <v>136</v>
      </c>
      <c r="J1692" t="s">
        <v>137</v>
      </c>
      <c r="K1692" t="s">
        <v>138</v>
      </c>
      <c r="L1692" t="s">
        <v>5189</v>
      </c>
      <c r="M1692" t="s">
        <v>5190</v>
      </c>
      <c r="N1692">
        <v>1.3186111110000001</v>
      </c>
      <c r="O1692">
        <v>0</v>
      </c>
      <c r="P1692">
        <v>64</v>
      </c>
      <c r="Q1692">
        <v>0</v>
      </c>
      <c r="R1692">
        <v>3</v>
      </c>
      <c r="S1692">
        <v>0</v>
      </c>
      <c r="T1692">
        <v>12</v>
      </c>
      <c r="U1692">
        <v>0</v>
      </c>
      <c r="V1692">
        <v>0</v>
      </c>
      <c r="W1692">
        <v>0</v>
      </c>
      <c r="X1692">
        <v>26.107485988362694</v>
      </c>
      <c r="Y1692">
        <v>0</v>
      </c>
      <c r="Z1692">
        <v>0.6180705908230244</v>
      </c>
      <c r="AA1692">
        <v>0</v>
      </c>
      <c r="AB1692">
        <v>25.033633651534775</v>
      </c>
      <c r="AC1692">
        <v>0</v>
      </c>
      <c r="AD1692">
        <v>0</v>
      </c>
      <c r="AE1692">
        <v>51.759190230720492</v>
      </c>
    </row>
    <row r="1693" spans="1:31" x14ac:dyDescent="0.25">
      <c r="A1693">
        <v>2214803</v>
      </c>
      <c r="B1693">
        <v>1</v>
      </c>
      <c r="C1693" t="s">
        <v>81</v>
      </c>
      <c r="D1693" t="s">
        <v>118</v>
      </c>
      <c r="E1693" t="s">
        <v>141</v>
      </c>
      <c r="F1693" t="s">
        <v>5191</v>
      </c>
      <c r="G1693" t="s">
        <v>143</v>
      </c>
      <c r="H1693" t="s">
        <v>144</v>
      </c>
      <c r="I1693" t="s">
        <v>451</v>
      </c>
      <c r="J1693" t="s">
        <v>137</v>
      </c>
      <c r="K1693" t="s">
        <v>138</v>
      </c>
      <c r="L1693" t="s">
        <v>5192</v>
      </c>
      <c r="M1693" t="s">
        <v>5193</v>
      </c>
      <c r="N1693">
        <v>1.9444444000000002E-2</v>
      </c>
      <c r="O1693">
        <v>0</v>
      </c>
      <c r="P1693">
        <v>554</v>
      </c>
      <c r="Q1693">
        <v>26</v>
      </c>
      <c r="R1693">
        <v>15</v>
      </c>
      <c r="S1693">
        <v>4</v>
      </c>
      <c r="T1693">
        <v>39</v>
      </c>
      <c r="U1693">
        <v>0</v>
      </c>
      <c r="V1693">
        <v>0</v>
      </c>
      <c r="W1693">
        <v>0</v>
      </c>
      <c r="X1693">
        <v>2.5294735181778396</v>
      </c>
      <c r="Y1693">
        <v>0.39740929599466679</v>
      </c>
      <c r="Z1693">
        <v>0.29544721702939719</v>
      </c>
      <c r="AA1693">
        <v>0.52455348655184997</v>
      </c>
      <c r="AB1693">
        <v>0.21727448766426666</v>
      </c>
      <c r="AC1693">
        <v>0</v>
      </c>
      <c r="AD1693">
        <v>0</v>
      </c>
      <c r="AE1693">
        <v>3.9641580054180201</v>
      </c>
    </row>
    <row r="1694" spans="1:31" x14ac:dyDescent="0.25">
      <c r="A1694">
        <v>2215799</v>
      </c>
      <c r="B1694">
        <v>1</v>
      </c>
      <c r="C1694" t="s">
        <v>80</v>
      </c>
      <c r="D1694" t="s">
        <v>103</v>
      </c>
      <c r="E1694" t="s">
        <v>141</v>
      </c>
      <c r="F1694" t="s">
        <v>5194</v>
      </c>
      <c r="G1694" t="s">
        <v>233</v>
      </c>
      <c r="H1694" t="s">
        <v>144</v>
      </c>
      <c r="I1694" t="s">
        <v>136</v>
      </c>
      <c r="J1694" t="s">
        <v>137</v>
      </c>
      <c r="K1694" t="s">
        <v>234</v>
      </c>
      <c r="L1694" t="s">
        <v>5195</v>
      </c>
      <c r="M1694" t="s">
        <v>5196</v>
      </c>
      <c r="N1694">
        <v>7.7894341660000004</v>
      </c>
      <c r="O1694">
        <v>0</v>
      </c>
      <c r="P1694">
        <v>84</v>
      </c>
      <c r="Q1694">
        <v>0</v>
      </c>
      <c r="R1694">
        <v>13</v>
      </c>
      <c r="S1694">
        <v>0</v>
      </c>
      <c r="T1694">
        <v>10</v>
      </c>
      <c r="U1694">
        <v>0</v>
      </c>
      <c r="V1694">
        <v>0</v>
      </c>
      <c r="W1694">
        <v>0</v>
      </c>
      <c r="X1694">
        <v>123.99719574202936</v>
      </c>
      <c r="Y1694">
        <v>0</v>
      </c>
      <c r="Z1694">
        <v>32.634827174511116</v>
      </c>
      <c r="AA1694">
        <v>0</v>
      </c>
      <c r="AB1694">
        <v>5.8359826548825602</v>
      </c>
      <c r="AC1694">
        <v>0</v>
      </c>
      <c r="AD1694">
        <v>0</v>
      </c>
      <c r="AE1694">
        <v>162.46800557142305</v>
      </c>
    </row>
    <row r="1695" spans="1:31" x14ac:dyDescent="0.25">
      <c r="A1695">
        <v>2226705</v>
      </c>
      <c r="B1695">
        <v>1</v>
      </c>
      <c r="C1695" t="s">
        <v>80</v>
      </c>
      <c r="D1695" t="s">
        <v>95</v>
      </c>
      <c r="E1695" t="s">
        <v>147</v>
      </c>
      <c r="F1695" t="s">
        <v>5197</v>
      </c>
      <c r="G1695" t="s">
        <v>523</v>
      </c>
      <c r="H1695" t="s">
        <v>144</v>
      </c>
      <c r="I1695" t="s">
        <v>136</v>
      </c>
      <c r="J1695" t="s">
        <v>137</v>
      </c>
      <c r="K1695" t="s">
        <v>138</v>
      </c>
      <c r="L1695" t="s">
        <v>5198</v>
      </c>
      <c r="M1695" t="s">
        <v>5199</v>
      </c>
      <c r="N1695">
        <v>1.601111111</v>
      </c>
      <c r="O1695">
        <v>0</v>
      </c>
      <c r="P1695">
        <v>509</v>
      </c>
      <c r="Q1695">
        <v>0</v>
      </c>
      <c r="R1695">
        <v>0</v>
      </c>
      <c r="S1695">
        <v>4</v>
      </c>
      <c r="T1695">
        <v>31</v>
      </c>
      <c r="U1695">
        <v>0</v>
      </c>
      <c r="V1695">
        <v>0</v>
      </c>
      <c r="W1695">
        <v>0</v>
      </c>
      <c r="X1695">
        <v>229.54817817200032</v>
      </c>
      <c r="Y1695">
        <v>0</v>
      </c>
      <c r="Z1695">
        <v>0</v>
      </c>
      <c r="AA1695">
        <v>7.5692823081877929</v>
      </c>
      <c r="AB1695">
        <v>48.963746825510967</v>
      </c>
      <c r="AC1695">
        <v>0</v>
      </c>
      <c r="AD1695">
        <v>0</v>
      </c>
      <c r="AE1695">
        <v>286.08120730569908</v>
      </c>
    </row>
    <row r="1696" spans="1:31" x14ac:dyDescent="0.25">
      <c r="A1696">
        <v>2225709</v>
      </c>
      <c r="B1696">
        <v>1</v>
      </c>
      <c r="C1696" t="s">
        <v>80</v>
      </c>
      <c r="D1696" t="s">
        <v>101</v>
      </c>
      <c r="E1696" t="s">
        <v>151</v>
      </c>
      <c r="F1696" t="s">
        <v>5200</v>
      </c>
      <c r="G1696" t="s">
        <v>213</v>
      </c>
      <c r="H1696" t="s">
        <v>135</v>
      </c>
      <c r="I1696" t="s">
        <v>136</v>
      </c>
      <c r="J1696" t="s">
        <v>137</v>
      </c>
      <c r="K1696" t="s">
        <v>138</v>
      </c>
      <c r="L1696" t="s">
        <v>5201</v>
      </c>
      <c r="M1696" t="s">
        <v>5202</v>
      </c>
      <c r="N1696">
        <v>1.3444444440000001</v>
      </c>
      <c r="O1696">
        <v>0</v>
      </c>
      <c r="P1696">
        <v>245</v>
      </c>
      <c r="Q1696">
        <v>0</v>
      </c>
      <c r="R1696">
        <v>0</v>
      </c>
      <c r="S1696">
        <v>0</v>
      </c>
      <c r="T1696">
        <v>4</v>
      </c>
      <c r="U1696">
        <v>0</v>
      </c>
      <c r="V1696">
        <v>0</v>
      </c>
      <c r="W1696">
        <v>0</v>
      </c>
      <c r="X1696">
        <v>172.3588551595418</v>
      </c>
      <c r="Y1696">
        <v>0</v>
      </c>
      <c r="Z1696">
        <v>0</v>
      </c>
      <c r="AA1696">
        <v>0</v>
      </c>
      <c r="AB1696">
        <v>3.8164198915565155</v>
      </c>
      <c r="AC1696">
        <v>0</v>
      </c>
      <c r="AD1696">
        <v>0</v>
      </c>
      <c r="AE1696">
        <v>176.17527505109831</v>
      </c>
    </row>
    <row r="1697" spans="1:31" x14ac:dyDescent="0.25">
      <c r="A1697">
        <v>2218739</v>
      </c>
      <c r="B1697">
        <v>1</v>
      </c>
      <c r="C1697" t="s">
        <v>80</v>
      </c>
      <c r="D1697" t="s">
        <v>94</v>
      </c>
      <c r="E1697" t="s">
        <v>132</v>
      </c>
      <c r="F1697" t="s">
        <v>5203</v>
      </c>
      <c r="G1697" t="s">
        <v>176</v>
      </c>
      <c r="H1697" t="s">
        <v>135</v>
      </c>
      <c r="I1697" t="s">
        <v>136</v>
      </c>
      <c r="J1697" t="s">
        <v>137</v>
      </c>
      <c r="K1697" t="s">
        <v>138</v>
      </c>
      <c r="L1697" t="s">
        <v>5204</v>
      </c>
      <c r="M1697" t="s">
        <v>5205</v>
      </c>
      <c r="N1697">
        <v>2.5772222220000001</v>
      </c>
      <c r="O1697">
        <v>0</v>
      </c>
      <c r="P1697">
        <v>122</v>
      </c>
      <c r="Q1697">
        <v>0</v>
      </c>
      <c r="R1697">
        <v>1</v>
      </c>
      <c r="S1697">
        <v>0</v>
      </c>
      <c r="T1697">
        <v>12</v>
      </c>
      <c r="U1697">
        <v>0</v>
      </c>
      <c r="V1697">
        <v>0</v>
      </c>
      <c r="W1697">
        <v>0</v>
      </c>
      <c r="X1697">
        <v>89.743934199473628</v>
      </c>
      <c r="Y1697">
        <v>0</v>
      </c>
      <c r="Z1697">
        <v>8.8647608793666673E-3</v>
      </c>
      <c r="AA1697">
        <v>0</v>
      </c>
      <c r="AB1697">
        <v>26.756056050834601</v>
      </c>
      <c r="AC1697">
        <v>0</v>
      </c>
      <c r="AD1697">
        <v>0</v>
      </c>
      <c r="AE1697">
        <v>116.50885501118759</v>
      </c>
    </row>
    <row r="1698" spans="1:31" x14ac:dyDescent="0.25">
      <c r="A1698">
        <v>2226682</v>
      </c>
      <c r="B1698">
        <v>1</v>
      </c>
      <c r="C1698" t="s">
        <v>80</v>
      </c>
      <c r="D1698" t="s">
        <v>89</v>
      </c>
      <c r="E1698" t="s">
        <v>156</v>
      </c>
      <c r="F1698" t="s">
        <v>5206</v>
      </c>
      <c r="G1698" t="s">
        <v>165</v>
      </c>
      <c r="H1698" t="s">
        <v>135</v>
      </c>
      <c r="I1698" t="s">
        <v>136</v>
      </c>
      <c r="J1698" t="s">
        <v>137</v>
      </c>
      <c r="K1698" t="s">
        <v>138</v>
      </c>
      <c r="L1698" t="s">
        <v>5207</v>
      </c>
      <c r="M1698" t="s">
        <v>5208</v>
      </c>
      <c r="N1698">
        <v>1.582222222</v>
      </c>
      <c r="O1698">
        <v>1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109.6436447592005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109.6436447592005</v>
      </c>
    </row>
    <row r="1699" spans="1:31" x14ac:dyDescent="0.25">
      <c r="A1699">
        <v>2219735</v>
      </c>
      <c r="B1699">
        <v>1</v>
      </c>
      <c r="C1699" t="s">
        <v>80</v>
      </c>
      <c r="D1699" t="s">
        <v>88</v>
      </c>
      <c r="E1699" t="s">
        <v>156</v>
      </c>
      <c r="F1699" t="s">
        <v>5209</v>
      </c>
      <c r="G1699" t="s">
        <v>213</v>
      </c>
      <c r="H1699" t="s">
        <v>135</v>
      </c>
      <c r="I1699" t="s">
        <v>136</v>
      </c>
      <c r="J1699" t="s">
        <v>137</v>
      </c>
      <c r="K1699" t="s">
        <v>138</v>
      </c>
      <c r="L1699" t="s">
        <v>5210</v>
      </c>
      <c r="M1699" t="s">
        <v>5211</v>
      </c>
      <c r="N1699">
        <v>2.3574999999999999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1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272.5228944213444</v>
      </c>
      <c r="AC1699">
        <v>0</v>
      </c>
      <c r="AD1699">
        <v>0</v>
      </c>
      <c r="AE1699">
        <v>272.5228944213444</v>
      </c>
    </row>
    <row r="1700" spans="1:31" x14ac:dyDescent="0.25">
      <c r="A1700">
        <v>2227160</v>
      </c>
      <c r="B1700">
        <v>1</v>
      </c>
      <c r="C1700" t="s">
        <v>80</v>
      </c>
      <c r="D1700" t="s">
        <v>98</v>
      </c>
      <c r="E1700" t="s">
        <v>156</v>
      </c>
      <c r="F1700" t="s">
        <v>5212</v>
      </c>
      <c r="G1700" t="s">
        <v>172</v>
      </c>
      <c r="H1700" t="s">
        <v>135</v>
      </c>
      <c r="I1700" t="s">
        <v>136</v>
      </c>
      <c r="J1700" t="s">
        <v>137</v>
      </c>
      <c r="K1700" t="s">
        <v>138</v>
      </c>
      <c r="L1700" t="s">
        <v>5213</v>
      </c>
      <c r="M1700" t="s">
        <v>5214</v>
      </c>
      <c r="N1700">
        <v>9.8022222219999993</v>
      </c>
      <c r="O1700">
        <v>0</v>
      </c>
      <c r="P1700">
        <v>4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13.802060244210582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13.802060244210582</v>
      </c>
    </row>
    <row r="1701" spans="1:31" x14ac:dyDescent="0.25">
      <c r="A1701">
        <v>2212765</v>
      </c>
      <c r="B1701">
        <v>1</v>
      </c>
      <c r="C1701" t="s">
        <v>81</v>
      </c>
      <c r="D1701" t="s">
        <v>126</v>
      </c>
      <c r="E1701" t="s">
        <v>141</v>
      </c>
      <c r="F1701" t="s">
        <v>5215</v>
      </c>
      <c r="G1701" t="s">
        <v>143</v>
      </c>
      <c r="H1701" t="s">
        <v>144</v>
      </c>
      <c r="I1701" t="s">
        <v>451</v>
      </c>
      <c r="J1701" t="s">
        <v>137</v>
      </c>
      <c r="K1701" t="s">
        <v>138</v>
      </c>
      <c r="L1701" t="s">
        <v>5216</v>
      </c>
      <c r="M1701" t="s">
        <v>5217</v>
      </c>
      <c r="N1701">
        <v>8.3333330000000001E-3</v>
      </c>
      <c r="O1701">
        <v>2</v>
      </c>
      <c r="P1701">
        <v>270</v>
      </c>
      <c r="Q1701">
        <v>35</v>
      </c>
      <c r="R1701">
        <v>113</v>
      </c>
      <c r="S1701">
        <v>9</v>
      </c>
      <c r="T1701">
        <v>29</v>
      </c>
      <c r="U1701">
        <v>0</v>
      </c>
      <c r="V1701">
        <v>2</v>
      </c>
      <c r="W1701">
        <v>7.7951619413166671E-3</v>
      </c>
      <c r="X1701">
        <v>0.210496203421775</v>
      </c>
      <c r="Y1701">
        <v>0.63121948409700834</v>
      </c>
      <c r="Z1701">
        <v>8.4587750397583317E-2</v>
      </c>
      <c r="AA1701">
        <v>0.2321277364431667</v>
      </c>
      <c r="AB1701">
        <v>0.39353600564915009</v>
      </c>
      <c r="AC1701">
        <v>0</v>
      </c>
      <c r="AD1701">
        <v>2.9765284032666666E-3</v>
      </c>
      <c r="AE1701">
        <v>1.5627388703532668</v>
      </c>
    </row>
    <row r="1702" spans="1:31" x14ac:dyDescent="0.25">
      <c r="A1702">
        <v>2216340</v>
      </c>
      <c r="B1702">
        <v>1</v>
      </c>
      <c r="C1702" t="s">
        <v>81</v>
      </c>
      <c r="D1702" t="s">
        <v>127</v>
      </c>
      <c r="E1702" t="s">
        <v>132</v>
      </c>
      <c r="F1702" t="s">
        <v>5218</v>
      </c>
      <c r="G1702" t="s">
        <v>176</v>
      </c>
      <c r="H1702" t="s">
        <v>135</v>
      </c>
      <c r="I1702" t="s">
        <v>136</v>
      </c>
      <c r="J1702" t="s">
        <v>137</v>
      </c>
      <c r="K1702" t="s">
        <v>138</v>
      </c>
      <c r="L1702" t="s">
        <v>5219</v>
      </c>
      <c r="M1702" t="s">
        <v>5220</v>
      </c>
      <c r="N1702">
        <v>2.676388888</v>
      </c>
      <c r="O1702">
        <v>0</v>
      </c>
      <c r="P1702">
        <v>2</v>
      </c>
      <c r="Q1702">
        <v>0</v>
      </c>
      <c r="R1702">
        <v>3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1.0181032245011368</v>
      </c>
      <c r="Y1702">
        <v>0</v>
      </c>
      <c r="Z1702">
        <v>2.2364553788122183</v>
      </c>
      <c r="AA1702">
        <v>0</v>
      </c>
      <c r="AB1702">
        <v>0</v>
      </c>
      <c r="AC1702">
        <v>0</v>
      </c>
      <c r="AD1702">
        <v>0</v>
      </c>
      <c r="AE1702">
        <v>3.2545586033133551</v>
      </c>
    </row>
    <row r="1703" spans="1:31" x14ac:dyDescent="0.25">
      <c r="A1703">
        <v>2227747</v>
      </c>
      <c r="B1703">
        <v>1</v>
      </c>
      <c r="C1703" t="s">
        <v>81</v>
      </c>
      <c r="D1703" t="s">
        <v>128</v>
      </c>
      <c r="E1703" t="s">
        <v>151</v>
      </c>
      <c r="F1703" t="s">
        <v>5221</v>
      </c>
      <c r="G1703" t="s">
        <v>233</v>
      </c>
      <c r="H1703" t="s">
        <v>135</v>
      </c>
      <c r="I1703" t="s">
        <v>136</v>
      </c>
      <c r="J1703" t="s">
        <v>137</v>
      </c>
      <c r="K1703" t="s">
        <v>234</v>
      </c>
      <c r="L1703" t="s">
        <v>5222</v>
      </c>
      <c r="M1703" t="s">
        <v>5223</v>
      </c>
      <c r="N1703">
        <v>7.6834452769999997</v>
      </c>
      <c r="O1703">
        <v>0</v>
      </c>
      <c r="P1703">
        <v>63</v>
      </c>
      <c r="Q1703">
        <v>0</v>
      </c>
      <c r="R1703">
        <v>0</v>
      </c>
      <c r="S1703">
        <v>0</v>
      </c>
      <c r="T1703">
        <v>4</v>
      </c>
      <c r="U1703">
        <v>0</v>
      </c>
      <c r="V1703">
        <v>0</v>
      </c>
      <c r="W1703">
        <v>0</v>
      </c>
      <c r="X1703">
        <v>139.39434007970794</v>
      </c>
      <c r="Y1703">
        <v>0</v>
      </c>
      <c r="Z1703">
        <v>0</v>
      </c>
      <c r="AA1703">
        <v>0</v>
      </c>
      <c r="AB1703">
        <v>126.23382446268751</v>
      </c>
      <c r="AC1703">
        <v>0</v>
      </c>
      <c r="AD1703">
        <v>0</v>
      </c>
      <c r="AE1703">
        <v>265.62816454239544</v>
      </c>
    </row>
    <row r="1704" spans="1:31" x14ac:dyDescent="0.25">
      <c r="A1704">
        <v>2216363</v>
      </c>
      <c r="B1704">
        <v>1</v>
      </c>
      <c r="C1704" t="s">
        <v>80</v>
      </c>
      <c r="D1704" t="s">
        <v>104</v>
      </c>
      <c r="E1704" t="s">
        <v>132</v>
      </c>
      <c r="F1704" t="s">
        <v>5224</v>
      </c>
      <c r="G1704" t="s">
        <v>176</v>
      </c>
      <c r="H1704" t="s">
        <v>135</v>
      </c>
      <c r="I1704" t="s">
        <v>136</v>
      </c>
      <c r="J1704" t="s">
        <v>137</v>
      </c>
      <c r="K1704" t="s">
        <v>138</v>
      </c>
      <c r="L1704" t="s">
        <v>732</v>
      </c>
      <c r="M1704" t="s">
        <v>5225</v>
      </c>
      <c r="N1704">
        <v>4.1613888880000003</v>
      </c>
      <c r="O1704">
        <v>0</v>
      </c>
      <c r="P1704">
        <v>4</v>
      </c>
      <c r="Q1704">
        <v>0</v>
      </c>
      <c r="R1704">
        <v>18</v>
      </c>
      <c r="S1704">
        <v>0</v>
      </c>
      <c r="T1704">
        <v>1</v>
      </c>
      <c r="U1704">
        <v>0</v>
      </c>
      <c r="V1704">
        <v>0</v>
      </c>
      <c r="W1704">
        <v>0</v>
      </c>
      <c r="X1704">
        <v>1.2820101220719375</v>
      </c>
      <c r="Y1704">
        <v>0</v>
      </c>
      <c r="Z1704">
        <v>22.447138737405172</v>
      </c>
      <c r="AA1704">
        <v>0</v>
      </c>
      <c r="AB1704">
        <v>4.4490213959383498</v>
      </c>
      <c r="AC1704">
        <v>0</v>
      </c>
      <c r="AD1704">
        <v>0</v>
      </c>
      <c r="AE1704">
        <v>28.178170255415459</v>
      </c>
    </row>
    <row r="1705" spans="1:31" x14ac:dyDescent="0.25">
      <c r="A1705">
        <v>2227724</v>
      </c>
      <c r="B1705">
        <v>1</v>
      </c>
      <c r="C1705" t="s">
        <v>80</v>
      </c>
      <c r="D1705" t="s">
        <v>92</v>
      </c>
      <c r="E1705" t="s">
        <v>147</v>
      </c>
      <c r="F1705" t="s">
        <v>5226</v>
      </c>
      <c r="G1705" t="s">
        <v>233</v>
      </c>
      <c r="H1705" t="s">
        <v>144</v>
      </c>
      <c r="I1705" t="s">
        <v>136</v>
      </c>
      <c r="J1705" t="s">
        <v>137</v>
      </c>
      <c r="K1705" t="s">
        <v>234</v>
      </c>
      <c r="L1705" t="s">
        <v>5227</v>
      </c>
      <c r="M1705" t="s">
        <v>5228</v>
      </c>
      <c r="N1705">
        <v>1.0094444440000001</v>
      </c>
      <c r="O1705">
        <v>0</v>
      </c>
      <c r="P1705">
        <v>904</v>
      </c>
      <c r="Q1705">
        <v>2</v>
      </c>
      <c r="R1705">
        <v>305</v>
      </c>
      <c r="S1705">
        <v>7</v>
      </c>
      <c r="T1705">
        <v>87</v>
      </c>
      <c r="U1705">
        <v>0</v>
      </c>
      <c r="V1705">
        <v>1</v>
      </c>
      <c r="W1705">
        <v>0</v>
      </c>
      <c r="X1705">
        <v>246.52200822710742</v>
      </c>
      <c r="Y1705">
        <v>0.73679971934027799</v>
      </c>
      <c r="Z1705">
        <v>63.607010953522263</v>
      </c>
      <c r="AA1705">
        <v>13.48697390179438</v>
      </c>
      <c r="AB1705">
        <v>96.027466486402645</v>
      </c>
      <c r="AC1705">
        <v>0</v>
      </c>
      <c r="AD1705">
        <v>5.7588701438967478</v>
      </c>
      <c r="AE1705">
        <v>426.13912943206373</v>
      </c>
    </row>
    <row r="1706" spans="1:31" x14ac:dyDescent="0.25">
      <c r="A1706">
        <v>2228062</v>
      </c>
      <c r="B1706">
        <v>1</v>
      </c>
      <c r="C1706" t="s">
        <v>80</v>
      </c>
      <c r="D1706" t="s">
        <v>107</v>
      </c>
      <c r="E1706" t="s">
        <v>156</v>
      </c>
      <c r="F1706" t="s">
        <v>5229</v>
      </c>
      <c r="G1706" t="s">
        <v>161</v>
      </c>
      <c r="H1706" t="s">
        <v>135</v>
      </c>
      <c r="I1706" t="s">
        <v>136</v>
      </c>
      <c r="J1706" t="s">
        <v>137</v>
      </c>
      <c r="K1706" t="s">
        <v>138</v>
      </c>
      <c r="L1706" t="s">
        <v>5230</v>
      </c>
      <c r="M1706" t="s">
        <v>5231</v>
      </c>
      <c r="N1706">
        <v>1.0175000000000001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1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0.20235236531523002</v>
      </c>
      <c r="AC1706">
        <v>0</v>
      </c>
      <c r="AD1706">
        <v>0</v>
      </c>
      <c r="AE1706">
        <v>0.20235236531523002</v>
      </c>
    </row>
    <row r="1707" spans="1:31" x14ac:dyDescent="0.25">
      <c r="A1707">
        <v>2213383</v>
      </c>
      <c r="B1707">
        <v>1</v>
      </c>
      <c r="C1707" t="s">
        <v>81</v>
      </c>
      <c r="D1707" t="s">
        <v>122</v>
      </c>
      <c r="E1707" t="s">
        <v>141</v>
      </c>
      <c r="F1707" t="s">
        <v>5232</v>
      </c>
      <c r="G1707" t="s">
        <v>349</v>
      </c>
      <c r="H1707" t="s">
        <v>144</v>
      </c>
      <c r="I1707" t="s">
        <v>136</v>
      </c>
      <c r="J1707" t="s">
        <v>137</v>
      </c>
      <c r="K1707" t="s">
        <v>138</v>
      </c>
      <c r="L1707" t="s">
        <v>5233</v>
      </c>
      <c r="M1707" t="s">
        <v>5234</v>
      </c>
      <c r="N1707">
        <v>1.994444444</v>
      </c>
      <c r="O1707">
        <v>0</v>
      </c>
      <c r="P1707">
        <v>191</v>
      </c>
      <c r="Q1707">
        <v>0</v>
      </c>
      <c r="R1707">
        <v>1</v>
      </c>
      <c r="S1707">
        <v>1</v>
      </c>
      <c r="T1707">
        <v>8</v>
      </c>
      <c r="U1707">
        <v>0</v>
      </c>
      <c r="V1707">
        <v>1</v>
      </c>
      <c r="W1707">
        <v>0</v>
      </c>
      <c r="X1707">
        <v>34.595162768775772</v>
      </c>
      <c r="Y1707">
        <v>0</v>
      </c>
      <c r="Z1707">
        <v>0.36767275449433445</v>
      </c>
      <c r="AA1707">
        <v>6.0725718840179486</v>
      </c>
      <c r="AB1707">
        <v>0.36177273256488779</v>
      </c>
      <c r="AC1707">
        <v>0</v>
      </c>
      <c r="AD1707">
        <v>0.63578921015073453</v>
      </c>
      <c r="AE1707">
        <v>42.032969350003675</v>
      </c>
    </row>
    <row r="1708" spans="1:31" x14ac:dyDescent="0.25">
      <c r="A1708">
        <v>2218378</v>
      </c>
      <c r="B1708">
        <v>1</v>
      </c>
      <c r="C1708" t="s">
        <v>80</v>
      </c>
      <c r="D1708" t="s">
        <v>98</v>
      </c>
      <c r="E1708" t="s">
        <v>151</v>
      </c>
      <c r="F1708" t="s">
        <v>5235</v>
      </c>
      <c r="G1708" t="s">
        <v>213</v>
      </c>
      <c r="H1708" t="s">
        <v>135</v>
      </c>
      <c r="I1708" t="s">
        <v>136</v>
      </c>
      <c r="J1708" t="s">
        <v>137</v>
      </c>
      <c r="K1708" t="s">
        <v>138</v>
      </c>
      <c r="L1708" t="s">
        <v>5236</v>
      </c>
      <c r="M1708" t="s">
        <v>5237</v>
      </c>
      <c r="N1708">
        <v>0.640833333</v>
      </c>
      <c r="O1708">
        <v>0</v>
      </c>
      <c r="P1708">
        <v>32</v>
      </c>
      <c r="Q1708">
        <v>0</v>
      </c>
      <c r="R1708">
        <v>0</v>
      </c>
      <c r="S1708">
        <v>0</v>
      </c>
      <c r="T1708">
        <v>3</v>
      </c>
      <c r="U1708">
        <v>0</v>
      </c>
      <c r="V1708">
        <v>0</v>
      </c>
      <c r="W1708">
        <v>0</v>
      </c>
      <c r="X1708">
        <v>3.8053942091602373</v>
      </c>
      <c r="Y1708">
        <v>0</v>
      </c>
      <c r="Z1708">
        <v>0</v>
      </c>
      <c r="AA1708">
        <v>0</v>
      </c>
      <c r="AB1708">
        <v>1.4799212121400004E-3</v>
      </c>
      <c r="AC1708">
        <v>0</v>
      </c>
      <c r="AD1708">
        <v>0</v>
      </c>
      <c r="AE1708">
        <v>3.8068741303723774</v>
      </c>
    </row>
    <row r="1709" spans="1:31" x14ac:dyDescent="0.25">
      <c r="A1709">
        <v>2223811</v>
      </c>
      <c r="B1709">
        <v>1</v>
      </c>
      <c r="C1709" t="s">
        <v>80</v>
      </c>
      <c r="D1709" t="s">
        <v>99</v>
      </c>
      <c r="E1709" t="s">
        <v>156</v>
      </c>
      <c r="F1709" t="s">
        <v>5238</v>
      </c>
      <c r="G1709" t="s">
        <v>161</v>
      </c>
      <c r="H1709" t="s">
        <v>135</v>
      </c>
      <c r="I1709" t="s">
        <v>136</v>
      </c>
      <c r="J1709" t="s">
        <v>137</v>
      </c>
      <c r="K1709" t="s">
        <v>138</v>
      </c>
      <c r="L1709" t="s">
        <v>5239</v>
      </c>
      <c r="M1709" t="s">
        <v>5240</v>
      </c>
      <c r="N1709">
        <v>3.1722222219999998</v>
      </c>
      <c r="O1709">
        <v>0</v>
      </c>
      <c r="P1709">
        <v>1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0.95810140470929173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0.95810140470929173</v>
      </c>
    </row>
    <row r="1710" spans="1:31" x14ac:dyDescent="0.25">
      <c r="A1710">
        <v>2218401</v>
      </c>
      <c r="B1710">
        <v>1</v>
      </c>
      <c r="C1710" t="s">
        <v>80</v>
      </c>
      <c r="D1710" t="s">
        <v>99</v>
      </c>
      <c r="E1710" t="s">
        <v>151</v>
      </c>
      <c r="F1710" t="s">
        <v>5241</v>
      </c>
      <c r="G1710" t="s">
        <v>192</v>
      </c>
      <c r="H1710" t="s">
        <v>135</v>
      </c>
      <c r="I1710" t="s">
        <v>136</v>
      </c>
      <c r="J1710" t="s">
        <v>137</v>
      </c>
      <c r="K1710" t="s">
        <v>138</v>
      </c>
      <c r="L1710" t="s">
        <v>5242</v>
      </c>
      <c r="M1710" t="s">
        <v>5243</v>
      </c>
      <c r="N1710">
        <v>4.2580555550000003</v>
      </c>
      <c r="O1710">
        <v>0</v>
      </c>
      <c r="P1710">
        <v>47</v>
      </c>
      <c r="Q1710">
        <v>0</v>
      </c>
      <c r="R1710">
        <v>0</v>
      </c>
      <c r="S1710">
        <v>0</v>
      </c>
      <c r="T1710">
        <v>1</v>
      </c>
      <c r="U1710">
        <v>0</v>
      </c>
      <c r="V1710">
        <v>0</v>
      </c>
      <c r="W1710">
        <v>0</v>
      </c>
      <c r="X1710">
        <v>84.305880024513954</v>
      </c>
      <c r="Y1710">
        <v>0</v>
      </c>
      <c r="Z1710">
        <v>0</v>
      </c>
      <c r="AA1710">
        <v>0</v>
      </c>
      <c r="AB1710">
        <v>0.77812973535745422</v>
      </c>
      <c r="AC1710">
        <v>0</v>
      </c>
      <c r="AD1710">
        <v>0</v>
      </c>
      <c r="AE1710">
        <v>85.084009759871407</v>
      </c>
    </row>
    <row r="1711" spans="1:31" x14ac:dyDescent="0.25">
      <c r="A1711">
        <v>2223270</v>
      </c>
      <c r="B1711">
        <v>1</v>
      </c>
      <c r="C1711" t="s">
        <v>81</v>
      </c>
      <c r="D1711" t="s">
        <v>126</v>
      </c>
      <c r="E1711" t="s">
        <v>141</v>
      </c>
      <c r="F1711" t="s">
        <v>5244</v>
      </c>
      <c r="G1711" t="s">
        <v>349</v>
      </c>
      <c r="H1711" t="s">
        <v>144</v>
      </c>
      <c r="I1711" t="s">
        <v>136</v>
      </c>
      <c r="J1711" t="s">
        <v>137</v>
      </c>
      <c r="K1711" t="s">
        <v>138</v>
      </c>
      <c r="L1711" t="s">
        <v>5245</v>
      </c>
      <c r="M1711" t="s">
        <v>5246</v>
      </c>
      <c r="N1711">
        <v>1.0591666660000001</v>
      </c>
      <c r="O1711">
        <v>0</v>
      </c>
      <c r="P1711">
        <v>29</v>
      </c>
      <c r="Q1711">
        <v>1</v>
      </c>
      <c r="R1711">
        <v>6</v>
      </c>
      <c r="S1711">
        <v>2</v>
      </c>
      <c r="T1711">
        <v>0</v>
      </c>
      <c r="U1711">
        <v>0</v>
      </c>
      <c r="V1711">
        <v>0</v>
      </c>
      <c r="W1711">
        <v>0</v>
      </c>
      <c r="X1711">
        <v>2.3344424124703824</v>
      </c>
      <c r="Y1711">
        <v>16.112576175211672</v>
      </c>
      <c r="Z1711">
        <v>0.7314689915999999</v>
      </c>
      <c r="AA1711">
        <v>0</v>
      </c>
      <c r="AB1711">
        <v>0</v>
      </c>
      <c r="AC1711">
        <v>0</v>
      </c>
      <c r="AD1711">
        <v>0</v>
      </c>
      <c r="AE1711">
        <v>19.178487579282052</v>
      </c>
    </row>
    <row r="1712" spans="1:31" x14ac:dyDescent="0.25">
      <c r="A1712">
        <v>2222337</v>
      </c>
      <c r="B1712">
        <v>1</v>
      </c>
      <c r="C1712" t="s">
        <v>81</v>
      </c>
      <c r="D1712" t="s">
        <v>128</v>
      </c>
      <c r="E1712" t="s">
        <v>156</v>
      </c>
      <c r="F1712" t="s">
        <v>5247</v>
      </c>
      <c r="G1712" t="s">
        <v>172</v>
      </c>
      <c r="H1712" t="s">
        <v>135</v>
      </c>
      <c r="I1712" t="s">
        <v>136</v>
      </c>
      <c r="J1712" t="s">
        <v>137</v>
      </c>
      <c r="K1712" t="s">
        <v>138</v>
      </c>
      <c r="L1712" t="s">
        <v>5248</v>
      </c>
      <c r="M1712" t="s">
        <v>5249</v>
      </c>
      <c r="N1712">
        <v>1.319722222</v>
      </c>
      <c r="O1712">
        <v>0</v>
      </c>
      <c r="P1712">
        <v>8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2.5073689127065637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2.5073689127065637</v>
      </c>
    </row>
    <row r="1713" spans="1:31" x14ac:dyDescent="0.25">
      <c r="A1713">
        <v>2215258</v>
      </c>
      <c r="B1713">
        <v>1</v>
      </c>
      <c r="C1713" t="s">
        <v>80</v>
      </c>
      <c r="D1713" t="s">
        <v>98</v>
      </c>
      <c r="E1713" t="s">
        <v>151</v>
      </c>
      <c r="F1713" t="s">
        <v>5250</v>
      </c>
      <c r="G1713" t="s">
        <v>213</v>
      </c>
      <c r="H1713" t="s">
        <v>135</v>
      </c>
      <c r="I1713" t="s">
        <v>136</v>
      </c>
      <c r="J1713" t="s">
        <v>137</v>
      </c>
      <c r="K1713" t="s">
        <v>138</v>
      </c>
      <c r="L1713" t="s">
        <v>5251</v>
      </c>
      <c r="M1713" t="s">
        <v>5252</v>
      </c>
      <c r="N1713">
        <v>1.432222222</v>
      </c>
      <c r="O1713">
        <v>0</v>
      </c>
      <c r="P1713">
        <v>0</v>
      </c>
      <c r="Q1713">
        <v>0</v>
      </c>
      <c r="R1713">
        <v>2</v>
      </c>
      <c r="S1713">
        <v>0</v>
      </c>
      <c r="T1713">
        <v>2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2.3507260486773798</v>
      </c>
      <c r="AA1713">
        <v>0</v>
      </c>
      <c r="AB1713">
        <v>1.9095249615562402</v>
      </c>
      <c r="AC1713">
        <v>0</v>
      </c>
      <c r="AD1713">
        <v>0</v>
      </c>
      <c r="AE1713">
        <v>4.2602510102336204</v>
      </c>
    </row>
    <row r="1714" spans="1:31" x14ac:dyDescent="0.25">
      <c r="A1714">
        <v>2223333</v>
      </c>
      <c r="B1714">
        <v>1</v>
      </c>
      <c r="C1714" t="s">
        <v>80</v>
      </c>
      <c r="D1714" t="s">
        <v>105</v>
      </c>
      <c r="E1714" t="s">
        <v>151</v>
      </c>
      <c r="F1714" t="s">
        <v>5253</v>
      </c>
      <c r="G1714" t="s">
        <v>280</v>
      </c>
      <c r="H1714" t="s">
        <v>135</v>
      </c>
      <c r="I1714" t="s">
        <v>136</v>
      </c>
      <c r="J1714" t="s">
        <v>137</v>
      </c>
      <c r="K1714" t="s">
        <v>138</v>
      </c>
      <c r="L1714" t="s">
        <v>5254</v>
      </c>
      <c r="M1714" t="s">
        <v>5255</v>
      </c>
      <c r="N1714">
        <v>1.6455555550000001</v>
      </c>
      <c r="O1714">
        <v>0</v>
      </c>
      <c r="P1714">
        <v>359</v>
      </c>
      <c r="Q1714">
        <v>0</v>
      </c>
      <c r="R1714">
        <v>0</v>
      </c>
      <c r="S1714">
        <v>0</v>
      </c>
      <c r="T1714">
        <v>7</v>
      </c>
      <c r="U1714">
        <v>0</v>
      </c>
      <c r="V1714">
        <v>0</v>
      </c>
      <c r="W1714">
        <v>0</v>
      </c>
      <c r="X1714">
        <v>171.31486357976519</v>
      </c>
      <c r="Y1714">
        <v>0</v>
      </c>
      <c r="Z1714">
        <v>0</v>
      </c>
      <c r="AA1714">
        <v>0</v>
      </c>
      <c r="AB1714">
        <v>7.3208318581398686</v>
      </c>
      <c r="AC1714">
        <v>0</v>
      </c>
      <c r="AD1714">
        <v>0</v>
      </c>
      <c r="AE1714">
        <v>178.63569543790504</v>
      </c>
    </row>
    <row r="1715" spans="1:31" x14ac:dyDescent="0.25">
      <c r="A1715">
        <v>2227269</v>
      </c>
      <c r="B1715">
        <v>1</v>
      </c>
      <c r="C1715" t="s">
        <v>80</v>
      </c>
      <c r="D1715" t="s">
        <v>95</v>
      </c>
      <c r="E1715" t="s">
        <v>141</v>
      </c>
      <c r="F1715" t="s">
        <v>5256</v>
      </c>
      <c r="G1715" t="s">
        <v>349</v>
      </c>
      <c r="H1715" t="s">
        <v>144</v>
      </c>
      <c r="I1715" t="s">
        <v>136</v>
      </c>
      <c r="J1715" t="s">
        <v>137</v>
      </c>
      <c r="K1715" t="s">
        <v>138</v>
      </c>
      <c r="L1715" t="s">
        <v>5257</v>
      </c>
      <c r="M1715" t="s">
        <v>5258</v>
      </c>
      <c r="N1715">
        <v>1.38</v>
      </c>
      <c r="O1715">
        <v>0</v>
      </c>
      <c r="P1715">
        <v>0</v>
      </c>
      <c r="Q1715">
        <v>0</v>
      </c>
      <c r="R1715">
        <v>0</v>
      </c>
      <c r="S1715">
        <v>1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73.279968343284352</v>
      </c>
      <c r="AB1715">
        <v>0</v>
      </c>
      <c r="AC1715">
        <v>0</v>
      </c>
      <c r="AD1715">
        <v>0</v>
      </c>
      <c r="AE1715">
        <v>73.279968343284352</v>
      </c>
    </row>
    <row r="1716" spans="1:31" x14ac:dyDescent="0.25">
      <c r="A1716">
        <v>2225646</v>
      </c>
      <c r="B1716">
        <v>1</v>
      </c>
      <c r="C1716" t="s">
        <v>81</v>
      </c>
      <c r="D1716" t="s">
        <v>118</v>
      </c>
      <c r="E1716" t="s">
        <v>151</v>
      </c>
      <c r="F1716" t="s">
        <v>5259</v>
      </c>
      <c r="G1716" t="s">
        <v>213</v>
      </c>
      <c r="H1716" t="s">
        <v>135</v>
      </c>
      <c r="I1716" t="s">
        <v>136</v>
      </c>
      <c r="J1716" t="s">
        <v>137</v>
      </c>
      <c r="K1716" t="s">
        <v>138</v>
      </c>
      <c r="L1716" t="s">
        <v>5260</v>
      </c>
      <c r="M1716" t="s">
        <v>5261</v>
      </c>
      <c r="N1716">
        <v>2.8849999999999998</v>
      </c>
      <c r="O1716">
        <v>0</v>
      </c>
      <c r="P1716">
        <v>2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2.1917747985980004E-2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2.1917747985980004E-2</v>
      </c>
    </row>
    <row r="1717" spans="1:31" x14ac:dyDescent="0.25">
      <c r="A1717">
        <v>2216881</v>
      </c>
      <c r="B1717">
        <v>1</v>
      </c>
      <c r="C1717" t="s">
        <v>80</v>
      </c>
      <c r="D1717" t="s">
        <v>102</v>
      </c>
      <c r="E1717" t="s">
        <v>156</v>
      </c>
      <c r="F1717" t="s">
        <v>5262</v>
      </c>
      <c r="G1717" t="s">
        <v>161</v>
      </c>
      <c r="H1717" t="s">
        <v>135</v>
      </c>
      <c r="I1717" t="s">
        <v>136</v>
      </c>
      <c r="J1717" t="s">
        <v>137</v>
      </c>
      <c r="K1717" t="s">
        <v>138</v>
      </c>
      <c r="L1717" t="s">
        <v>5263</v>
      </c>
      <c r="M1717" t="s">
        <v>5264</v>
      </c>
      <c r="N1717">
        <v>0.640833333</v>
      </c>
      <c r="O1717">
        <v>0</v>
      </c>
      <c r="P1717">
        <v>1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6.9354955269600019E-2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6.9354955269600019E-2</v>
      </c>
    </row>
    <row r="1718" spans="1:31" x14ac:dyDescent="0.25">
      <c r="A1718">
        <v>2223130</v>
      </c>
      <c r="B1718">
        <v>1</v>
      </c>
      <c r="C1718" t="s">
        <v>80</v>
      </c>
      <c r="D1718" t="s">
        <v>93</v>
      </c>
      <c r="E1718" t="s">
        <v>156</v>
      </c>
      <c r="F1718" t="s">
        <v>5265</v>
      </c>
      <c r="G1718" t="s">
        <v>172</v>
      </c>
      <c r="H1718" t="s">
        <v>135</v>
      </c>
      <c r="I1718" t="s">
        <v>136</v>
      </c>
      <c r="J1718" t="s">
        <v>137</v>
      </c>
      <c r="K1718" t="s">
        <v>138</v>
      </c>
      <c r="L1718" t="s">
        <v>5266</v>
      </c>
      <c r="M1718" t="s">
        <v>5267</v>
      </c>
      <c r="N1718">
        <v>2.5644444439999998</v>
      </c>
      <c r="O1718">
        <v>0</v>
      </c>
      <c r="P1718">
        <v>3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2.0389298648414114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2.0389298648414114</v>
      </c>
    </row>
    <row r="1719" spans="1:31" x14ac:dyDescent="0.25">
      <c r="A1719">
        <v>2228540</v>
      </c>
      <c r="B1719">
        <v>1</v>
      </c>
      <c r="C1719" t="s">
        <v>80</v>
      </c>
      <c r="D1719" t="s">
        <v>106</v>
      </c>
      <c r="E1719" t="s">
        <v>251</v>
      </c>
      <c r="F1719" t="s">
        <v>5268</v>
      </c>
      <c r="G1719" t="s">
        <v>143</v>
      </c>
      <c r="H1719" t="s">
        <v>144</v>
      </c>
      <c r="I1719" t="s">
        <v>136</v>
      </c>
      <c r="J1719" t="s">
        <v>137</v>
      </c>
      <c r="K1719" t="s">
        <v>138</v>
      </c>
      <c r="L1719" t="s">
        <v>5269</v>
      </c>
      <c r="M1719" t="s">
        <v>5270</v>
      </c>
      <c r="N1719">
        <v>0.65944444400000002</v>
      </c>
      <c r="O1719">
        <v>6</v>
      </c>
      <c r="P1719">
        <v>13329</v>
      </c>
      <c r="Q1719">
        <v>51</v>
      </c>
      <c r="R1719">
        <v>510</v>
      </c>
      <c r="S1719">
        <v>53</v>
      </c>
      <c r="T1719">
        <v>3020</v>
      </c>
      <c r="U1719">
        <v>3</v>
      </c>
      <c r="V1719">
        <v>1</v>
      </c>
      <c r="W1719">
        <v>1.0015908672596447</v>
      </c>
      <c r="X1719">
        <v>1878.27618010274</v>
      </c>
      <c r="Y1719">
        <v>20.757078095268803</v>
      </c>
      <c r="Z1719">
        <v>326.97590835916156</v>
      </c>
      <c r="AA1719">
        <v>62.628056626018996</v>
      </c>
      <c r="AB1719">
        <v>748.46807503834111</v>
      </c>
      <c r="AC1719">
        <v>26.392631095851886</v>
      </c>
      <c r="AD1719">
        <v>0.11478538826062001</v>
      </c>
      <c r="AE1719">
        <v>3064.6143055729026</v>
      </c>
    </row>
    <row r="1720" spans="1:31" x14ac:dyDescent="0.25">
      <c r="A1720">
        <v>2224126</v>
      </c>
      <c r="B1720">
        <v>1</v>
      </c>
      <c r="C1720" t="s">
        <v>80</v>
      </c>
      <c r="D1720" t="s">
        <v>104</v>
      </c>
      <c r="E1720" t="s">
        <v>156</v>
      </c>
      <c r="F1720" t="s">
        <v>5271</v>
      </c>
      <c r="G1720" t="s">
        <v>161</v>
      </c>
      <c r="H1720" t="s">
        <v>135</v>
      </c>
      <c r="I1720" t="s">
        <v>136</v>
      </c>
      <c r="J1720" t="s">
        <v>137</v>
      </c>
      <c r="K1720" t="s">
        <v>138</v>
      </c>
      <c r="L1720" t="s">
        <v>5272</v>
      </c>
      <c r="M1720" t="s">
        <v>5273</v>
      </c>
      <c r="N1720">
        <v>1.115555555</v>
      </c>
      <c r="O1720">
        <v>0</v>
      </c>
      <c r="P1720">
        <v>6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1.2489816313512347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1.2489816313512347</v>
      </c>
    </row>
    <row r="1721" spans="1:31" x14ac:dyDescent="0.25">
      <c r="A1721">
        <v>2214866</v>
      </c>
      <c r="B1721">
        <v>1</v>
      </c>
      <c r="C1721" t="s">
        <v>80</v>
      </c>
      <c r="D1721" t="s">
        <v>101</v>
      </c>
      <c r="E1721" t="s">
        <v>151</v>
      </c>
      <c r="F1721" t="s">
        <v>5274</v>
      </c>
      <c r="G1721" t="s">
        <v>233</v>
      </c>
      <c r="H1721" t="s">
        <v>135</v>
      </c>
      <c r="I1721" t="s">
        <v>136</v>
      </c>
      <c r="J1721" t="s">
        <v>137</v>
      </c>
      <c r="K1721" t="s">
        <v>234</v>
      </c>
      <c r="L1721" t="s">
        <v>5275</v>
      </c>
      <c r="M1721" t="s">
        <v>5276</v>
      </c>
      <c r="N1721">
        <v>8.2572877770000002</v>
      </c>
      <c r="O1721">
        <v>0</v>
      </c>
      <c r="P1721">
        <v>24</v>
      </c>
      <c r="Q1721">
        <v>0</v>
      </c>
      <c r="R1721">
        <v>0</v>
      </c>
      <c r="S1721">
        <v>0</v>
      </c>
      <c r="T1721">
        <v>5</v>
      </c>
      <c r="U1721">
        <v>0</v>
      </c>
      <c r="V1721">
        <v>0</v>
      </c>
      <c r="W1721">
        <v>0</v>
      </c>
      <c r="X1721">
        <v>62.863233695507532</v>
      </c>
      <c r="Y1721">
        <v>0</v>
      </c>
      <c r="Z1721">
        <v>0</v>
      </c>
      <c r="AA1721">
        <v>0</v>
      </c>
      <c r="AB1721">
        <v>56.671580592671418</v>
      </c>
      <c r="AC1721">
        <v>0</v>
      </c>
      <c r="AD1721">
        <v>0</v>
      </c>
      <c r="AE1721">
        <v>119.53481428817895</v>
      </c>
    </row>
    <row r="1722" spans="1:31" x14ac:dyDescent="0.25">
      <c r="A1722">
        <v>2215862</v>
      </c>
      <c r="B1722">
        <v>1</v>
      </c>
      <c r="C1722" t="s">
        <v>80</v>
      </c>
      <c r="D1722" t="s">
        <v>82</v>
      </c>
      <c r="E1722" t="s">
        <v>156</v>
      </c>
      <c r="F1722" t="s">
        <v>5277</v>
      </c>
      <c r="G1722" t="s">
        <v>161</v>
      </c>
      <c r="H1722" t="s">
        <v>135</v>
      </c>
      <c r="I1722" t="s">
        <v>136</v>
      </c>
      <c r="J1722" t="s">
        <v>137</v>
      </c>
      <c r="K1722" t="s">
        <v>138</v>
      </c>
      <c r="L1722" t="s">
        <v>5278</v>
      </c>
      <c r="M1722" t="s">
        <v>5279</v>
      </c>
      <c r="N1722">
        <v>2.454722222</v>
      </c>
      <c r="O1722">
        <v>0</v>
      </c>
      <c r="P1722">
        <v>2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0.88787959905931246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0.88787959905931246</v>
      </c>
    </row>
    <row r="1723" spans="1:31" x14ac:dyDescent="0.25">
      <c r="A1723">
        <v>2226141</v>
      </c>
      <c r="B1723">
        <v>1</v>
      </c>
      <c r="C1723" t="s">
        <v>81</v>
      </c>
      <c r="D1723" t="s">
        <v>128</v>
      </c>
      <c r="E1723" t="s">
        <v>132</v>
      </c>
      <c r="F1723" t="s">
        <v>5280</v>
      </c>
      <c r="G1723" t="s">
        <v>176</v>
      </c>
      <c r="H1723" t="s">
        <v>135</v>
      </c>
      <c r="I1723" t="s">
        <v>136</v>
      </c>
      <c r="J1723" t="s">
        <v>137</v>
      </c>
      <c r="K1723" t="s">
        <v>138</v>
      </c>
      <c r="L1723" t="s">
        <v>5281</v>
      </c>
      <c r="M1723" t="s">
        <v>5282</v>
      </c>
      <c r="N1723">
        <v>0.88527777699999999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108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64.119475251419772</v>
      </c>
      <c r="AC1723">
        <v>0</v>
      </c>
      <c r="AD1723">
        <v>0</v>
      </c>
      <c r="AE1723">
        <v>64.119475251419772</v>
      </c>
    </row>
    <row r="1724" spans="1:31" x14ac:dyDescent="0.25">
      <c r="A1724">
        <v>2221272</v>
      </c>
      <c r="B1724">
        <v>1</v>
      </c>
      <c r="C1724" t="s">
        <v>80</v>
      </c>
      <c r="D1724" t="s">
        <v>97</v>
      </c>
      <c r="E1724" t="s">
        <v>156</v>
      </c>
      <c r="F1724" t="s">
        <v>5283</v>
      </c>
      <c r="G1724" t="s">
        <v>161</v>
      </c>
      <c r="H1724" t="s">
        <v>135</v>
      </c>
      <c r="I1724" t="s">
        <v>136</v>
      </c>
      <c r="J1724" t="s">
        <v>137</v>
      </c>
      <c r="K1724" t="s">
        <v>138</v>
      </c>
      <c r="L1724" t="s">
        <v>5284</v>
      </c>
      <c r="M1724" t="s">
        <v>5285</v>
      </c>
      <c r="N1724">
        <v>5.4749999999999996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1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</row>
    <row r="1725" spans="1:31" x14ac:dyDescent="0.25">
      <c r="A1725">
        <v>2219194</v>
      </c>
      <c r="B1725">
        <v>1</v>
      </c>
      <c r="C1725" t="s">
        <v>81</v>
      </c>
      <c r="D1725" t="s">
        <v>112</v>
      </c>
      <c r="E1725" t="s">
        <v>156</v>
      </c>
      <c r="F1725" t="s">
        <v>5286</v>
      </c>
      <c r="G1725" t="s">
        <v>161</v>
      </c>
      <c r="H1725" t="s">
        <v>135</v>
      </c>
      <c r="I1725" t="s">
        <v>136</v>
      </c>
      <c r="J1725" t="s">
        <v>137</v>
      </c>
      <c r="K1725" t="s">
        <v>138</v>
      </c>
      <c r="L1725" t="s">
        <v>5287</v>
      </c>
      <c r="M1725" t="s">
        <v>5288</v>
      </c>
      <c r="N1725">
        <v>3.2252777770000001</v>
      </c>
      <c r="O1725">
        <v>0</v>
      </c>
      <c r="P1725">
        <v>1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0.80720216138574008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0.80720216138574008</v>
      </c>
    </row>
    <row r="1726" spans="1:31" x14ac:dyDescent="0.25">
      <c r="A1726">
        <v>2224604</v>
      </c>
      <c r="B1726">
        <v>1</v>
      </c>
      <c r="C1726" t="s">
        <v>80</v>
      </c>
      <c r="D1726" t="s">
        <v>97</v>
      </c>
      <c r="E1726" t="s">
        <v>151</v>
      </c>
      <c r="F1726" t="s">
        <v>1221</v>
      </c>
      <c r="G1726" t="s">
        <v>213</v>
      </c>
      <c r="H1726" t="s">
        <v>135</v>
      </c>
      <c r="I1726" t="s">
        <v>136</v>
      </c>
      <c r="J1726" t="s">
        <v>137</v>
      </c>
      <c r="K1726" t="s">
        <v>138</v>
      </c>
      <c r="L1726" t="s">
        <v>5289</v>
      </c>
      <c r="M1726" t="s">
        <v>5290</v>
      </c>
      <c r="N1726">
        <v>1.4316666659999999</v>
      </c>
      <c r="O1726">
        <v>0</v>
      </c>
      <c r="P1726">
        <v>77</v>
      </c>
      <c r="Q1726">
        <v>0</v>
      </c>
      <c r="R1726">
        <v>0</v>
      </c>
      <c r="S1726">
        <v>0</v>
      </c>
      <c r="T1726">
        <v>6</v>
      </c>
      <c r="U1726">
        <v>0</v>
      </c>
      <c r="V1726">
        <v>0</v>
      </c>
      <c r="W1726">
        <v>0</v>
      </c>
      <c r="X1726">
        <v>51.922146815300778</v>
      </c>
      <c r="Y1726">
        <v>0</v>
      </c>
      <c r="Z1726">
        <v>0</v>
      </c>
      <c r="AA1726">
        <v>0</v>
      </c>
      <c r="AB1726">
        <v>4.0579931381871921</v>
      </c>
      <c r="AC1726">
        <v>0</v>
      </c>
      <c r="AD1726">
        <v>0</v>
      </c>
      <c r="AE1726">
        <v>55.980139953487971</v>
      </c>
    </row>
    <row r="1727" spans="1:31" x14ac:dyDescent="0.25">
      <c r="A1727">
        <v>2220276</v>
      </c>
      <c r="B1727">
        <v>1</v>
      </c>
      <c r="C1727" t="s">
        <v>80</v>
      </c>
      <c r="D1727" t="s">
        <v>88</v>
      </c>
      <c r="E1727" t="s">
        <v>156</v>
      </c>
      <c r="F1727" t="s">
        <v>5291</v>
      </c>
      <c r="G1727" t="s">
        <v>172</v>
      </c>
      <c r="H1727" t="s">
        <v>135</v>
      </c>
      <c r="I1727" t="s">
        <v>136</v>
      </c>
      <c r="J1727" t="s">
        <v>137</v>
      </c>
      <c r="K1727" t="s">
        <v>138</v>
      </c>
      <c r="L1727" t="s">
        <v>5292</v>
      </c>
      <c r="M1727" t="s">
        <v>5293</v>
      </c>
      <c r="N1727">
        <v>8.1644444440000008</v>
      </c>
      <c r="O1727">
        <v>0</v>
      </c>
      <c r="P1727">
        <v>17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31.46280879841823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31.46280879841823</v>
      </c>
    </row>
    <row r="1728" spans="1:31" x14ac:dyDescent="0.25">
      <c r="A1728">
        <v>2229081</v>
      </c>
      <c r="B1728">
        <v>1</v>
      </c>
      <c r="C1728" t="s">
        <v>80</v>
      </c>
      <c r="D1728" t="s">
        <v>96</v>
      </c>
      <c r="E1728" t="s">
        <v>156</v>
      </c>
      <c r="F1728" t="s">
        <v>5294</v>
      </c>
      <c r="G1728" t="s">
        <v>161</v>
      </c>
      <c r="H1728" t="s">
        <v>135</v>
      </c>
      <c r="I1728" t="s">
        <v>136</v>
      </c>
      <c r="J1728" t="s">
        <v>137</v>
      </c>
      <c r="K1728" t="s">
        <v>138</v>
      </c>
      <c r="L1728" t="s">
        <v>5295</v>
      </c>
      <c r="M1728" t="s">
        <v>5296</v>
      </c>
      <c r="N1728">
        <v>4.2638888880000003</v>
      </c>
      <c r="O1728">
        <v>0</v>
      </c>
      <c r="P1728">
        <v>1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4.2512850484958335E-2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4.2512850484958335E-2</v>
      </c>
    </row>
    <row r="1729" spans="1:31" x14ac:dyDescent="0.25">
      <c r="A1729">
        <v>2217923</v>
      </c>
      <c r="B1729">
        <v>1</v>
      </c>
      <c r="C1729" t="s">
        <v>80</v>
      </c>
      <c r="D1729" t="s">
        <v>103</v>
      </c>
      <c r="E1729" t="s">
        <v>141</v>
      </c>
      <c r="F1729" t="s">
        <v>5297</v>
      </c>
      <c r="G1729" t="s">
        <v>233</v>
      </c>
      <c r="H1729" t="s">
        <v>144</v>
      </c>
      <c r="I1729" t="s">
        <v>136</v>
      </c>
      <c r="J1729" t="s">
        <v>137</v>
      </c>
      <c r="K1729" t="s">
        <v>234</v>
      </c>
      <c r="L1729" t="s">
        <v>5298</v>
      </c>
      <c r="M1729" t="s">
        <v>5299</v>
      </c>
      <c r="N1729">
        <v>7.6708044439999998</v>
      </c>
      <c r="O1729">
        <v>0</v>
      </c>
      <c r="P1729">
        <v>273</v>
      </c>
      <c r="Q1729">
        <v>0</v>
      </c>
      <c r="R1729">
        <v>13</v>
      </c>
      <c r="S1729">
        <v>0</v>
      </c>
      <c r="T1729">
        <v>51</v>
      </c>
      <c r="U1729">
        <v>0</v>
      </c>
      <c r="V1729">
        <v>0</v>
      </c>
      <c r="W1729">
        <v>0</v>
      </c>
      <c r="X1729">
        <v>485.01323910734862</v>
      </c>
      <c r="Y1729">
        <v>0</v>
      </c>
      <c r="Z1729">
        <v>34.790759267690767</v>
      </c>
      <c r="AA1729">
        <v>0</v>
      </c>
      <c r="AB1729">
        <v>196.05743933324996</v>
      </c>
      <c r="AC1729">
        <v>0</v>
      </c>
      <c r="AD1729">
        <v>0</v>
      </c>
      <c r="AE1729">
        <v>715.86143770828937</v>
      </c>
    </row>
    <row r="1730" spans="1:31" x14ac:dyDescent="0.25">
      <c r="A1730">
        <v>2215759</v>
      </c>
      <c r="B1730">
        <v>1</v>
      </c>
      <c r="C1730" t="s">
        <v>80</v>
      </c>
      <c r="D1730" t="s">
        <v>107</v>
      </c>
      <c r="E1730" t="s">
        <v>147</v>
      </c>
      <c r="F1730" t="s">
        <v>5300</v>
      </c>
      <c r="G1730" t="s">
        <v>233</v>
      </c>
      <c r="H1730" t="s">
        <v>144</v>
      </c>
      <c r="I1730" t="s">
        <v>136</v>
      </c>
      <c r="J1730" t="s">
        <v>137</v>
      </c>
      <c r="K1730" t="s">
        <v>234</v>
      </c>
      <c r="L1730" t="s">
        <v>5301</v>
      </c>
      <c r="M1730" t="s">
        <v>5302</v>
      </c>
      <c r="N1730">
        <v>1.8</v>
      </c>
      <c r="O1730">
        <v>2</v>
      </c>
      <c r="P1730">
        <v>5729</v>
      </c>
      <c r="Q1730">
        <v>1</v>
      </c>
      <c r="R1730">
        <v>44</v>
      </c>
      <c r="S1730">
        <v>9</v>
      </c>
      <c r="T1730">
        <v>302</v>
      </c>
      <c r="U1730">
        <v>0</v>
      </c>
      <c r="V1730">
        <v>2</v>
      </c>
      <c r="W1730">
        <v>14.165592207970898</v>
      </c>
      <c r="X1730">
        <v>1784.2218907427375</v>
      </c>
      <c r="Y1730">
        <v>0.14253283777925002</v>
      </c>
      <c r="Z1730">
        <v>19.61819355972392</v>
      </c>
      <c r="AA1730">
        <v>80.108580907055355</v>
      </c>
      <c r="AB1730">
        <v>328.50789926968463</v>
      </c>
      <c r="AC1730">
        <v>0</v>
      </c>
      <c r="AD1730">
        <v>296.78576435533603</v>
      </c>
      <c r="AE1730">
        <v>2523.5504538802875</v>
      </c>
    </row>
    <row r="1731" spans="1:31" x14ac:dyDescent="0.25">
      <c r="A1731">
        <v>2215908</v>
      </c>
      <c r="B1731">
        <v>1</v>
      </c>
      <c r="C1731" t="s">
        <v>80</v>
      </c>
      <c r="D1731" t="s">
        <v>106</v>
      </c>
      <c r="E1731" t="s">
        <v>151</v>
      </c>
      <c r="F1731" t="s">
        <v>5303</v>
      </c>
      <c r="G1731" t="s">
        <v>192</v>
      </c>
      <c r="H1731" t="s">
        <v>135</v>
      </c>
      <c r="I1731" t="s">
        <v>136</v>
      </c>
      <c r="J1731" t="s">
        <v>137</v>
      </c>
      <c r="K1731" t="s">
        <v>138</v>
      </c>
      <c r="L1731" t="s">
        <v>5304</v>
      </c>
      <c r="M1731" t="s">
        <v>5305</v>
      </c>
      <c r="N1731">
        <v>1.6033333329999999</v>
      </c>
      <c r="O1731">
        <v>0</v>
      </c>
      <c r="P1731">
        <v>15</v>
      </c>
      <c r="Q1731">
        <v>0</v>
      </c>
      <c r="R1731">
        <v>1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7.2356262803083382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7.2356262803083382</v>
      </c>
    </row>
    <row r="1732" spans="1:31" x14ac:dyDescent="0.25">
      <c r="A1732">
        <v>2226187</v>
      </c>
      <c r="B1732">
        <v>1</v>
      </c>
      <c r="C1732" t="s">
        <v>80</v>
      </c>
      <c r="D1732" t="s">
        <v>82</v>
      </c>
      <c r="E1732" t="s">
        <v>151</v>
      </c>
      <c r="F1732" t="s">
        <v>5306</v>
      </c>
      <c r="G1732" t="s">
        <v>213</v>
      </c>
      <c r="H1732" t="s">
        <v>135</v>
      </c>
      <c r="I1732" t="s">
        <v>136</v>
      </c>
      <c r="J1732" t="s">
        <v>137</v>
      </c>
      <c r="K1732" t="s">
        <v>138</v>
      </c>
      <c r="L1732" t="s">
        <v>5307</v>
      </c>
      <c r="M1732" t="s">
        <v>5308</v>
      </c>
      <c r="N1732">
        <v>2.5405555550000001</v>
      </c>
      <c r="O1732">
        <v>0</v>
      </c>
      <c r="P1732">
        <v>45</v>
      </c>
      <c r="Q1732">
        <v>0</v>
      </c>
      <c r="R1732">
        <v>0</v>
      </c>
      <c r="S1732">
        <v>0</v>
      </c>
      <c r="T1732">
        <v>2</v>
      </c>
      <c r="U1732">
        <v>0</v>
      </c>
      <c r="V1732">
        <v>0</v>
      </c>
      <c r="W1732">
        <v>0</v>
      </c>
      <c r="X1732">
        <v>18.695087239366892</v>
      </c>
      <c r="Y1732">
        <v>0</v>
      </c>
      <c r="Z1732">
        <v>0</v>
      </c>
      <c r="AA1732">
        <v>0</v>
      </c>
      <c r="AB1732">
        <v>0.76364399265556249</v>
      </c>
      <c r="AC1732">
        <v>0</v>
      </c>
      <c r="AD1732">
        <v>0</v>
      </c>
      <c r="AE1732">
        <v>19.458731232022455</v>
      </c>
    </row>
    <row r="1733" spans="1:31" x14ac:dyDescent="0.25">
      <c r="A1733">
        <v>2213744</v>
      </c>
      <c r="B1733">
        <v>1</v>
      </c>
      <c r="C1733" t="s">
        <v>80</v>
      </c>
      <c r="D1733" t="s">
        <v>98</v>
      </c>
      <c r="E1733" t="s">
        <v>156</v>
      </c>
      <c r="F1733" t="s">
        <v>5309</v>
      </c>
      <c r="G1733" t="s">
        <v>280</v>
      </c>
      <c r="H1733" t="s">
        <v>135</v>
      </c>
      <c r="I1733" t="s">
        <v>136</v>
      </c>
      <c r="J1733" t="s">
        <v>137</v>
      </c>
      <c r="K1733" t="s">
        <v>138</v>
      </c>
      <c r="L1733" t="s">
        <v>5310</v>
      </c>
      <c r="M1733" t="s">
        <v>5311</v>
      </c>
      <c r="N1733">
        <v>1.650833333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1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</row>
    <row r="1734" spans="1:31" x14ac:dyDescent="0.25">
      <c r="A1734">
        <v>2219695</v>
      </c>
      <c r="B1734">
        <v>1</v>
      </c>
      <c r="C1734" t="s">
        <v>81</v>
      </c>
      <c r="D1734" t="s">
        <v>128</v>
      </c>
      <c r="E1734" t="s">
        <v>156</v>
      </c>
      <c r="F1734" t="s">
        <v>5312</v>
      </c>
      <c r="G1734" t="s">
        <v>161</v>
      </c>
      <c r="H1734" t="s">
        <v>135</v>
      </c>
      <c r="I1734" t="s">
        <v>136</v>
      </c>
      <c r="J1734" t="s">
        <v>137</v>
      </c>
      <c r="K1734" t="s">
        <v>138</v>
      </c>
      <c r="L1734" t="s">
        <v>5313</v>
      </c>
      <c r="M1734" t="s">
        <v>5314</v>
      </c>
      <c r="N1734">
        <v>6.0425000000000004</v>
      </c>
      <c r="O1734">
        <v>0</v>
      </c>
      <c r="P1734">
        <v>1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0.97868845574446217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0.97868845574446217</v>
      </c>
    </row>
    <row r="1735" spans="1:31" x14ac:dyDescent="0.25">
      <c r="A1735">
        <v>2221710</v>
      </c>
      <c r="B1735">
        <v>1</v>
      </c>
      <c r="C1735" t="s">
        <v>81</v>
      </c>
      <c r="D1735" t="s">
        <v>123</v>
      </c>
      <c r="E1735" t="s">
        <v>141</v>
      </c>
      <c r="F1735" t="s">
        <v>5315</v>
      </c>
      <c r="G1735" t="s">
        <v>143</v>
      </c>
      <c r="H1735" t="s">
        <v>144</v>
      </c>
      <c r="I1735" t="s">
        <v>136</v>
      </c>
      <c r="J1735" t="s">
        <v>137</v>
      </c>
      <c r="K1735" t="s">
        <v>138</v>
      </c>
      <c r="L1735" t="s">
        <v>5316</v>
      </c>
      <c r="M1735" t="s">
        <v>5317</v>
      </c>
      <c r="N1735">
        <v>1.7141666659999999</v>
      </c>
      <c r="O1735">
        <v>0</v>
      </c>
      <c r="P1735">
        <v>202</v>
      </c>
      <c r="Q1735">
        <v>0</v>
      </c>
      <c r="R1735">
        <v>0</v>
      </c>
      <c r="S1735">
        <v>0</v>
      </c>
      <c r="T1735">
        <v>67</v>
      </c>
      <c r="U1735">
        <v>0</v>
      </c>
      <c r="V1735">
        <v>0</v>
      </c>
      <c r="W1735">
        <v>0</v>
      </c>
      <c r="X1735">
        <v>84.830041652169015</v>
      </c>
      <c r="Y1735">
        <v>0</v>
      </c>
      <c r="Z1735">
        <v>0</v>
      </c>
      <c r="AA1735">
        <v>0</v>
      </c>
      <c r="AB1735">
        <v>38.47303231330568</v>
      </c>
      <c r="AC1735">
        <v>0</v>
      </c>
      <c r="AD1735">
        <v>0</v>
      </c>
      <c r="AE1735">
        <v>123.3030739654747</v>
      </c>
    </row>
    <row r="1736" spans="1:31" x14ac:dyDescent="0.25">
      <c r="A1736">
        <v>2217382</v>
      </c>
      <c r="B1736">
        <v>1</v>
      </c>
      <c r="C1736" t="s">
        <v>80</v>
      </c>
      <c r="D1736" t="s">
        <v>84</v>
      </c>
      <c r="E1736" t="s">
        <v>156</v>
      </c>
      <c r="F1736" t="s">
        <v>5318</v>
      </c>
      <c r="G1736" t="s">
        <v>161</v>
      </c>
      <c r="H1736" t="s">
        <v>135</v>
      </c>
      <c r="I1736" t="s">
        <v>136</v>
      </c>
      <c r="J1736" t="s">
        <v>137</v>
      </c>
      <c r="K1736" t="s">
        <v>138</v>
      </c>
      <c r="L1736" t="s">
        <v>5319</v>
      </c>
      <c r="M1736" t="s">
        <v>5320</v>
      </c>
      <c r="N1736">
        <v>4.1616666660000003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1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7.3572595593515162</v>
      </c>
      <c r="AC1736">
        <v>0</v>
      </c>
      <c r="AD1736">
        <v>0</v>
      </c>
      <c r="AE1736">
        <v>7.3572595593515162</v>
      </c>
    </row>
    <row r="1737" spans="1:31" x14ac:dyDescent="0.25">
      <c r="A1737">
        <v>2218315</v>
      </c>
      <c r="B1737">
        <v>1</v>
      </c>
      <c r="C1737" t="s">
        <v>80</v>
      </c>
      <c r="D1737" t="s">
        <v>95</v>
      </c>
      <c r="E1737" t="s">
        <v>251</v>
      </c>
      <c r="F1737" t="s">
        <v>2802</v>
      </c>
      <c r="G1737" t="s">
        <v>561</v>
      </c>
      <c r="H1737" t="s">
        <v>144</v>
      </c>
      <c r="I1737" t="s">
        <v>136</v>
      </c>
      <c r="J1737" t="s">
        <v>137</v>
      </c>
      <c r="K1737" t="s">
        <v>138</v>
      </c>
      <c r="L1737" t="s">
        <v>5321</v>
      </c>
      <c r="M1737" t="s">
        <v>5322</v>
      </c>
      <c r="N1737">
        <v>1.7356647220000001</v>
      </c>
      <c r="O1737">
        <v>55</v>
      </c>
      <c r="P1737">
        <v>4868</v>
      </c>
      <c r="Q1737">
        <v>85</v>
      </c>
      <c r="R1737">
        <v>171</v>
      </c>
      <c r="S1737">
        <v>93</v>
      </c>
      <c r="T1737">
        <v>623</v>
      </c>
      <c r="U1737">
        <v>10</v>
      </c>
      <c r="V1737">
        <v>1</v>
      </c>
      <c r="W1737">
        <v>106.89475214396433</v>
      </c>
      <c r="X1737">
        <v>3778.5410991697381</v>
      </c>
      <c r="Y1737">
        <v>1031.1589516499071</v>
      </c>
      <c r="Z1737">
        <v>92.078396734911706</v>
      </c>
      <c r="AA1737">
        <v>631.68144228676078</v>
      </c>
      <c r="AB1737">
        <v>954.14323585698889</v>
      </c>
      <c r="AC1737">
        <v>854.38867364855184</v>
      </c>
      <c r="AD1737">
        <v>7.6826563860174009</v>
      </c>
      <c r="AE1737">
        <v>7456.5692078768407</v>
      </c>
    </row>
    <row r="1738" spans="1:31" x14ac:dyDescent="0.25">
      <c r="A1738">
        <v>2217774</v>
      </c>
      <c r="B1738">
        <v>1</v>
      </c>
      <c r="C1738" t="s">
        <v>80</v>
      </c>
      <c r="D1738" t="s">
        <v>86</v>
      </c>
      <c r="E1738" t="s">
        <v>225</v>
      </c>
      <c r="F1738" t="s">
        <v>5323</v>
      </c>
      <c r="G1738" t="s">
        <v>600</v>
      </c>
      <c r="H1738" t="s">
        <v>135</v>
      </c>
      <c r="I1738" t="s">
        <v>136</v>
      </c>
      <c r="J1738" t="s">
        <v>137</v>
      </c>
      <c r="K1738" t="s">
        <v>138</v>
      </c>
      <c r="L1738" t="s">
        <v>5324</v>
      </c>
      <c r="M1738" t="s">
        <v>5325</v>
      </c>
      <c r="N1738">
        <v>0.61666666599999997</v>
      </c>
      <c r="O1738">
        <v>0</v>
      </c>
      <c r="P1738">
        <v>39</v>
      </c>
      <c r="Q1738">
        <v>0</v>
      </c>
      <c r="R1738">
        <v>1</v>
      </c>
      <c r="S1738">
        <v>0</v>
      </c>
      <c r="T1738">
        <v>2</v>
      </c>
      <c r="U1738">
        <v>0</v>
      </c>
      <c r="V1738">
        <v>0</v>
      </c>
      <c r="W1738">
        <v>0</v>
      </c>
      <c r="X1738">
        <v>19.283757527911494</v>
      </c>
      <c r="Y1738">
        <v>0</v>
      </c>
      <c r="Z1738">
        <v>5.7328401783333337E-3</v>
      </c>
      <c r="AA1738">
        <v>0</v>
      </c>
      <c r="AB1738">
        <v>0.1202319589342</v>
      </c>
      <c r="AC1738">
        <v>0</v>
      </c>
      <c r="AD1738">
        <v>0</v>
      </c>
      <c r="AE1738">
        <v>19.409722327024024</v>
      </c>
    </row>
    <row r="1739" spans="1:31" x14ac:dyDescent="0.25">
      <c r="A1739">
        <v>2212905</v>
      </c>
      <c r="B1739">
        <v>1</v>
      </c>
      <c r="C1739" t="s">
        <v>80</v>
      </c>
      <c r="D1739" t="s">
        <v>96</v>
      </c>
      <c r="E1739" t="s">
        <v>156</v>
      </c>
      <c r="F1739" t="s">
        <v>5326</v>
      </c>
      <c r="G1739" t="s">
        <v>161</v>
      </c>
      <c r="H1739" t="s">
        <v>135</v>
      </c>
      <c r="I1739" t="s">
        <v>136</v>
      </c>
      <c r="J1739" t="s">
        <v>137</v>
      </c>
      <c r="K1739" t="s">
        <v>138</v>
      </c>
      <c r="L1739" t="s">
        <v>5327</v>
      </c>
      <c r="M1739" t="s">
        <v>5328</v>
      </c>
      <c r="N1739">
        <v>4.9622222220000003</v>
      </c>
      <c r="O1739">
        <v>0</v>
      </c>
      <c r="P1739">
        <v>1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1.259541380688449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1.259541380688449</v>
      </c>
    </row>
    <row r="1740" spans="1:31" x14ac:dyDescent="0.25">
      <c r="A1740">
        <v>2226078</v>
      </c>
      <c r="B1740">
        <v>1</v>
      </c>
      <c r="C1740" t="s">
        <v>80</v>
      </c>
      <c r="D1740" t="s">
        <v>84</v>
      </c>
      <c r="E1740" t="s">
        <v>156</v>
      </c>
      <c r="F1740" t="s">
        <v>5329</v>
      </c>
      <c r="G1740" t="s">
        <v>165</v>
      </c>
      <c r="H1740" t="s">
        <v>135</v>
      </c>
      <c r="I1740" t="s">
        <v>136</v>
      </c>
      <c r="J1740" t="s">
        <v>137</v>
      </c>
      <c r="K1740" t="s">
        <v>138</v>
      </c>
      <c r="L1740" t="s">
        <v>5330</v>
      </c>
      <c r="M1740" t="s">
        <v>5331</v>
      </c>
      <c r="N1740">
        <v>2.1724999999999999</v>
      </c>
      <c r="O1740">
        <v>0</v>
      </c>
      <c r="P1740">
        <v>4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6.0017731131269523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6.0017731131269523</v>
      </c>
    </row>
    <row r="1741" spans="1:31" x14ac:dyDescent="0.25">
      <c r="A1741">
        <v>2222165</v>
      </c>
      <c r="B1741">
        <v>1</v>
      </c>
      <c r="C1741" t="s">
        <v>81</v>
      </c>
      <c r="D1741" t="s">
        <v>120</v>
      </c>
      <c r="E1741" t="s">
        <v>156</v>
      </c>
      <c r="F1741" t="s">
        <v>5332</v>
      </c>
      <c r="G1741" t="s">
        <v>161</v>
      </c>
      <c r="H1741" t="s">
        <v>135</v>
      </c>
      <c r="I1741" t="s">
        <v>136</v>
      </c>
      <c r="J1741" t="s">
        <v>137</v>
      </c>
      <c r="K1741" t="s">
        <v>138</v>
      </c>
      <c r="L1741" t="s">
        <v>5333</v>
      </c>
      <c r="M1741" t="s">
        <v>5334</v>
      </c>
      <c r="N1741">
        <v>1.2647222220000001</v>
      </c>
      <c r="O1741">
        <v>0</v>
      </c>
      <c r="P1741">
        <v>2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0.67913500304573582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0.67913500304573582</v>
      </c>
    </row>
    <row r="1742" spans="1:31" x14ac:dyDescent="0.25">
      <c r="A1742">
        <v>2217422</v>
      </c>
      <c r="B1742">
        <v>1</v>
      </c>
      <c r="C1742" t="s">
        <v>81</v>
      </c>
      <c r="D1742" t="s">
        <v>127</v>
      </c>
      <c r="E1742" t="s">
        <v>156</v>
      </c>
      <c r="F1742" t="s">
        <v>5335</v>
      </c>
      <c r="G1742" t="s">
        <v>161</v>
      </c>
      <c r="H1742" t="s">
        <v>135</v>
      </c>
      <c r="I1742" t="s">
        <v>136</v>
      </c>
      <c r="J1742" t="s">
        <v>137</v>
      </c>
      <c r="K1742" t="s">
        <v>138</v>
      </c>
      <c r="L1742" t="s">
        <v>5336</v>
      </c>
      <c r="M1742" t="s">
        <v>5337</v>
      </c>
      <c r="N1742">
        <v>6.0272222219999998</v>
      </c>
      <c r="O1742">
        <v>0</v>
      </c>
      <c r="P1742">
        <v>1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1.1635654797062549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1.1635654797062549</v>
      </c>
    </row>
    <row r="1743" spans="1:31" x14ac:dyDescent="0.25">
      <c r="A1743">
        <v>2215430</v>
      </c>
      <c r="B1743">
        <v>1</v>
      </c>
      <c r="C1743" t="s">
        <v>80</v>
      </c>
      <c r="D1743" t="s">
        <v>96</v>
      </c>
      <c r="E1743" t="s">
        <v>156</v>
      </c>
      <c r="F1743" t="s">
        <v>5338</v>
      </c>
      <c r="G1743" t="s">
        <v>165</v>
      </c>
      <c r="H1743" t="s">
        <v>135</v>
      </c>
      <c r="I1743" t="s">
        <v>136</v>
      </c>
      <c r="J1743" t="s">
        <v>137</v>
      </c>
      <c r="K1743" t="s">
        <v>138</v>
      </c>
      <c r="L1743" t="s">
        <v>5339</v>
      </c>
      <c r="M1743" t="s">
        <v>5340</v>
      </c>
      <c r="N1743">
        <v>4.7755555550000004</v>
      </c>
      <c r="O1743">
        <v>0</v>
      </c>
      <c r="P1743">
        <v>2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3.0578408246244386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3.0578408246244386</v>
      </c>
    </row>
    <row r="1744" spans="1:31" x14ac:dyDescent="0.25">
      <c r="A1744">
        <v>2228806</v>
      </c>
      <c r="B1744">
        <v>1</v>
      </c>
      <c r="C1744" t="s">
        <v>80</v>
      </c>
      <c r="D1744" t="s">
        <v>82</v>
      </c>
      <c r="E1744" t="s">
        <v>151</v>
      </c>
      <c r="F1744" t="s">
        <v>5341</v>
      </c>
      <c r="G1744" t="s">
        <v>213</v>
      </c>
      <c r="H1744" t="s">
        <v>135</v>
      </c>
      <c r="I1744" t="s">
        <v>136</v>
      </c>
      <c r="J1744" t="s">
        <v>137</v>
      </c>
      <c r="K1744" t="s">
        <v>138</v>
      </c>
      <c r="L1744" t="s">
        <v>5342</v>
      </c>
      <c r="M1744" t="s">
        <v>5343</v>
      </c>
      <c r="N1744">
        <v>0.37527777699999998</v>
      </c>
      <c r="O1744">
        <v>0</v>
      </c>
      <c r="P1744">
        <v>233</v>
      </c>
      <c r="Q1744">
        <v>0</v>
      </c>
      <c r="R1744">
        <v>0</v>
      </c>
      <c r="S1744">
        <v>0</v>
      </c>
      <c r="T1744">
        <v>26</v>
      </c>
      <c r="U1744">
        <v>0</v>
      </c>
      <c r="V1744">
        <v>0</v>
      </c>
      <c r="W1744">
        <v>0</v>
      </c>
      <c r="X1744">
        <v>33.596726471454502</v>
      </c>
      <c r="Y1744">
        <v>0</v>
      </c>
      <c r="Z1744">
        <v>0</v>
      </c>
      <c r="AA1744">
        <v>0</v>
      </c>
      <c r="AB1744">
        <v>1.4311601755557399</v>
      </c>
      <c r="AC1744">
        <v>0</v>
      </c>
      <c r="AD1744">
        <v>0</v>
      </c>
      <c r="AE1744">
        <v>35.027886647010241</v>
      </c>
    </row>
    <row r="1745" spans="1:31" x14ac:dyDescent="0.25">
      <c r="A1745">
        <v>2221146</v>
      </c>
      <c r="B1745">
        <v>1</v>
      </c>
      <c r="C1745" t="s">
        <v>80</v>
      </c>
      <c r="D1745" t="s">
        <v>96</v>
      </c>
      <c r="E1745" t="s">
        <v>151</v>
      </c>
      <c r="F1745" t="s">
        <v>5344</v>
      </c>
      <c r="G1745" t="s">
        <v>213</v>
      </c>
      <c r="H1745" t="s">
        <v>135</v>
      </c>
      <c r="I1745" t="s">
        <v>136</v>
      </c>
      <c r="J1745" t="s">
        <v>137</v>
      </c>
      <c r="K1745" t="s">
        <v>138</v>
      </c>
      <c r="L1745" t="s">
        <v>5345</v>
      </c>
      <c r="M1745" t="s">
        <v>5346</v>
      </c>
      <c r="N1745">
        <v>3.0391666659999999</v>
      </c>
      <c r="O1745">
        <v>0</v>
      </c>
      <c r="P1745">
        <v>69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85.543101535388615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85.543101535388615</v>
      </c>
    </row>
    <row r="1746" spans="1:31" x14ac:dyDescent="0.25">
      <c r="A1746">
        <v>2227810</v>
      </c>
      <c r="B1746">
        <v>1</v>
      </c>
      <c r="C1746" t="s">
        <v>80</v>
      </c>
      <c r="D1746" t="s">
        <v>96</v>
      </c>
      <c r="E1746" t="s">
        <v>156</v>
      </c>
      <c r="F1746" t="s">
        <v>5347</v>
      </c>
      <c r="G1746" t="s">
        <v>134</v>
      </c>
      <c r="H1746" t="s">
        <v>135</v>
      </c>
      <c r="I1746" t="s">
        <v>136</v>
      </c>
      <c r="J1746" t="s">
        <v>137</v>
      </c>
      <c r="K1746" t="s">
        <v>138</v>
      </c>
      <c r="L1746" t="s">
        <v>5348</v>
      </c>
      <c r="M1746" t="s">
        <v>5349</v>
      </c>
      <c r="N1746">
        <v>0.47666666600000002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1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0.92931368034339989</v>
      </c>
      <c r="AC1746">
        <v>0</v>
      </c>
      <c r="AD1746">
        <v>0</v>
      </c>
      <c r="AE1746">
        <v>0.92931368034339989</v>
      </c>
    </row>
    <row r="1747" spans="1:31" x14ac:dyDescent="0.25">
      <c r="A1747">
        <v>2220150</v>
      </c>
      <c r="B1747">
        <v>1</v>
      </c>
      <c r="C1747" t="s">
        <v>81</v>
      </c>
      <c r="D1747" t="s">
        <v>123</v>
      </c>
      <c r="E1747" t="s">
        <v>151</v>
      </c>
      <c r="F1747" t="s">
        <v>5350</v>
      </c>
      <c r="G1747" t="s">
        <v>213</v>
      </c>
      <c r="H1747" t="s">
        <v>135</v>
      </c>
      <c r="I1747" t="s">
        <v>136</v>
      </c>
      <c r="J1747" t="s">
        <v>137</v>
      </c>
      <c r="K1747" t="s">
        <v>138</v>
      </c>
      <c r="L1747" t="s">
        <v>5351</v>
      </c>
      <c r="M1747" t="s">
        <v>5352</v>
      </c>
      <c r="N1747">
        <v>0.73138888800000001</v>
      </c>
      <c r="O1747">
        <v>0</v>
      </c>
      <c r="P1747">
        <v>72</v>
      </c>
      <c r="Q1747">
        <v>0</v>
      </c>
      <c r="R1747">
        <v>4</v>
      </c>
      <c r="S1747">
        <v>0</v>
      </c>
      <c r="T1747">
        <v>7</v>
      </c>
      <c r="U1747">
        <v>0</v>
      </c>
      <c r="V1747">
        <v>0</v>
      </c>
      <c r="W1747">
        <v>0</v>
      </c>
      <c r="X1747">
        <v>15.170220087651259</v>
      </c>
      <c r="Y1747">
        <v>0</v>
      </c>
      <c r="Z1747">
        <v>1.5774783747950627</v>
      </c>
      <c r="AA1747">
        <v>0</v>
      </c>
      <c r="AB1747">
        <v>1.7852057799413796</v>
      </c>
      <c r="AC1747">
        <v>0</v>
      </c>
      <c r="AD1747">
        <v>0</v>
      </c>
      <c r="AE1747">
        <v>18.532904242387701</v>
      </c>
    </row>
    <row r="1748" spans="1:31" x14ac:dyDescent="0.25">
      <c r="A1748">
        <v>2214717</v>
      </c>
      <c r="B1748">
        <v>1</v>
      </c>
      <c r="C1748" t="s">
        <v>80</v>
      </c>
      <c r="D1748" t="s">
        <v>100</v>
      </c>
      <c r="E1748" t="s">
        <v>156</v>
      </c>
      <c r="F1748" t="s">
        <v>5353</v>
      </c>
      <c r="G1748" t="s">
        <v>161</v>
      </c>
      <c r="H1748" t="s">
        <v>135</v>
      </c>
      <c r="I1748" t="s">
        <v>136</v>
      </c>
      <c r="J1748" t="s">
        <v>137</v>
      </c>
      <c r="K1748" t="s">
        <v>138</v>
      </c>
      <c r="L1748" t="s">
        <v>5354</v>
      </c>
      <c r="M1748" t="s">
        <v>5355</v>
      </c>
      <c r="N1748">
        <v>2.5141666659999999</v>
      </c>
      <c r="O1748">
        <v>0</v>
      </c>
      <c r="P1748">
        <v>3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2.0706267457810004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2.0706267457810004</v>
      </c>
    </row>
    <row r="1749" spans="1:31" x14ac:dyDescent="0.25">
      <c r="A1749">
        <v>2228783</v>
      </c>
      <c r="B1749">
        <v>1</v>
      </c>
      <c r="C1749" t="s">
        <v>81</v>
      </c>
      <c r="D1749" t="s">
        <v>128</v>
      </c>
      <c r="E1749" t="s">
        <v>151</v>
      </c>
      <c r="F1749" t="s">
        <v>5356</v>
      </c>
      <c r="G1749" t="s">
        <v>213</v>
      </c>
      <c r="H1749" t="s">
        <v>135</v>
      </c>
      <c r="I1749" t="s">
        <v>136</v>
      </c>
      <c r="J1749" t="s">
        <v>137</v>
      </c>
      <c r="K1749" t="s">
        <v>138</v>
      </c>
      <c r="L1749" t="s">
        <v>5357</v>
      </c>
      <c r="M1749" t="s">
        <v>5358</v>
      </c>
      <c r="N1749">
        <v>3.423888888</v>
      </c>
      <c r="O1749">
        <v>0</v>
      </c>
      <c r="P1749">
        <v>19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11.23270295635584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11.23270295635584</v>
      </c>
    </row>
    <row r="1750" spans="1:31" x14ac:dyDescent="0.25">
      <c r="A1750">
        <v>2222377</v>
      </c>
      <c r="B1750">
        <v>1</v>
      </c>
      <c r="C1750" t="s">
        <v>81</v>
      </c>
      <c r="D1750" t="s">
        <v>122</v>
      </c>
      <c r="E1750" t="s">
        <v>147</v>
      </c>
      <c r="F1750" t="s">
        <v>4472</v>
      </c>
      <c r="G1750" t="s">
        <v>143</v>
      </c>
      <c r="H1750" t="s">
        <v>144</v>
      </c>
      <c r="I1750" t="s">
        <v>136</v>
      </c>
      <c r="J1750" t="s">
        <v>137</v>
      </c>
      <c r="K1750" t="s">
        <v>138</v>
      </c>
      <c r="L1750" t="s">
        <v>5359</v>
      </c>
      <c r="M1750" t="s">
        <v>5360</v>
      </c>
      <c r="N1750">
        <v>0.4425</v>
      </c>
      <c r="O1750">
        <v>25</v>
      </c>
      <c r="P1750">
        <v>1716</v>
      </c>
      <c r="Q1750">
        <v>277</v>
      </c>
      <c r="R1750">
        <v>54</v>
      </c>
      <c r="S1750">
        <v>52</v>
      </c>
      <c r="T1750">
        <v>169</v>
      </c>
      <c r="U1750">
        <v>6</v>
      </c>
      <c r="V1750">
        <v>3</v>
      </c>
      <c r="W1750">
        <v>1.4889593553141376</v>
      </c>
      <c r="X1750">
        <v>104.40850510711942</v>
      </c>
      <c r="Y1750">
        <v>36.1147444127905</v>
      </c>
      <c r="Z1750">
        <v>5.8271563216546722</v>
      </c>
      <c r="AA1750">
        <v>110.77426667605796</v>
      </c>
      <c r="AB1750">
        <v>16.226837967862529</v>
      </c>
      <c r="AC1750">
        <v>154.10963012013747</v>
      </c>
      <c r="AD1750">
        <v>0.5533610851275601</v>
      </c>
      <c r="AE1750">
        <v>429.50346104606427</v>
      </c>
    </row>
    <row r="1751" spans="1:31" x14ac:dyDescent="0.25">
      <c r="A1751">
        <v>2218653</v>
      </c>
      <c r="B1751">
        <v>1</v>
      </c>
      <c r="C1751" t="s">
        <v>80</v>
      </c>
      <c r="D1751" t="s">
        <v>83</v>
      </c>
      <c r="E1751" t="s">
        <v>151</v>
      </c>
      <c r="F1751" t="s">
        <v>5361</v>
      </c>
      <c r="G1751" t="s">
        <v>213</v>
      </c>
      <c r="H1751" t="s">
        <v>135</v>
      </c>
      <c r="I1751" t="s">
        <v>136</v>
      </c>
      <c r="J1751" t="s">
        <v>137</v>
      </c>
      <c r="K1751" t="s">
        <v>138</v>
      </c>
      <c r="L1751" t="s">
        <v>5362</v>
      </c>
      <c r="M1751" t="s">
        <v>5363</v>
      </c>
      <c r="N1751">
        <v>1.341388888</v>
      </c>
      <c r="O1751">
        <v>0</v>
      </c>
      <c r="P1751">
        <v>248</v>
      </c>
      <c r="Q1751">
        <v>0</v>
      </c>
      <c r="R1751">
        <v>0</v>
      </c>
      <c r="S1751">
        <v>0</v>
      </c>
      <c r="T1751">
        <v>10</v>
      </c>
      <c r="U1751">
        <v>0</v>
      </c>
      <c r="V1751">
        <v>0</v>
      </c>
      <c r="W1751">
        <v>0</v>
      </c>
      <c r="X1751">
        <v>93.630643702363486</v>
      </c>
      <c r="Y1751">
        <v>0</v>
      </c>
      <c r="Z1751">
        <v>0</v>
      </c>
      <c r="AA1751">
        <v>0</v>
      </c>
      <c r="AB1751">
        <v>2.5499488549549665</v>
      </c>
      <c r="AC1751">
        <v>0</v>
      </c>
      <c r="AD1751">
        <v>0</v>
      </c>
      <c r="AE1751">
        <v>96.180592557318448</v>
      </c>
    </row>
    <row r="1752" spans="1:31" x14ac:dyDescent="0.25">
      <c r="A1752">
        <v>2212702</v>
      </c>
      <c r="B1752">
        <v>1</v>
      </c>
      <c r="C1752" t="s">
        <v>80</v>
      </c>
      <c r="D1752" t="s">
        <v>103</v>
      </c>
      <c r="E1752" t="s">
        <v>198</v>
      </c>
      <c r="F1752" t="s">
        <v>5364</v>
      </c>
      <c r="G1752" t="s">
        <v>143</v>
      </c>
      <c r="H1752" t="s">
        <v>144</v>
      </c>
      <c r="I1752" t="s">
        <v>136</v>
      </c>
      <c r="J1752" t="s">
        <v>137</v>
      </c>
      <c r="K1752" t="s">
        <v>138</v>
      </c>
      <c r="L1752" t="s">
        <v>5365</v>
      </c>
      <c r="M1752" t="s">
        <v>5366</v>
      </c>
      <c r="N1752">
        <v>0.91722222200000003</v>
      </c>
      <c r="O1752">
        <v>1</v>
      </c>
      <c r="P1752">
        <v>0</v>
      </c>
      <c r="Q1752">
        <v>0</v>
      </c>
      <c r="R1752">
        <v>0</v>
      </c>
      <c r="S1752">
        <v>34</v>
      </c>
      <c r="T1752">
        <v>1</v>
      </c>
      <c r="U1752">
        <v>41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121.6303643274461</v>
      </c>
      <c r="AB1752">
        <v>0.42836014259615501</v>
      </c>
      <c r="AC1752">
        <v>873.89594659344982</v>
      </c>
      <c r="AD1752">
        <v>0</v>
      </c>
      <c r="AE1752">
        <v>995.95467106349213</v>
      </c>
    </row>
    <row r="1753" spans="1:31" x14ac:dyDescent="0.25">
      <c r="A1753">
        <v>2227309</v>
      </c>
      <c r="B1753">
        <v>1</v>
      </c>
      <c r="C1753" t="s">
        <v>80</v>
      </c>
      <c r="D1753" t="s">
        <v>97</v>
      </c>
      <c r="E1753" t="s">
        <v>156</v>
      </c>
      <c r="F1753" t="s">
        <v>5367</v>
      </c>
      <c r="G1753" t="s">
        <v>161</v>
      </c>
      <c r="H1753" t="s">
        <v>135</v>
      </c>
      <c r="I1753" t="s">
        <v>136</v>
      </c>
      <c r="J1753" t="s">
        <v>137</v>
      </c>
      <c r="K1753" t="s">
        <v>138</v>
      </c>
      <c r="L1753" t="s">
        <v>5368</v>
      </c>
      <c r="M1753" t="s">
        <v>5369</v>
      </c>
      <c r="N1753">
        <v>3.804166666</v>
      </c>
      <c r="O1753">
        <v>0</v>
      </c>
      <c r="P1753">
        <v>3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2.5085969535279617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2.5085969535279617</v>
      </c>
    </row>
    <row r="1754" spans="1:31" x14ac:dyDescent="0.25">
      <c r="A1754">
        <v>2221358</v>
      </c>
      <c r="B1754">
        <v>1</v>
      </c>
      <c r="C1754" t="s">
        <v>80</v>
      </c>
      <c r="D1754" t="s">
        <v>106</v>
      </c>
      <c r="E1754" t="s">
        <v>225</v>
      </c>
      <c r="F1754" t="s">
        <v>5370</v>
      </c>
      <c r="G1754" t="s">
        <v>213</v>
      </c>
      <c r="H1754" t="s">
        <v>135</v>
      </c>
      <c r="I1754" t="s">
        <v>136</v>
      </c>
      <c r="J1754" t="s">
        <v>137</v>
      </c>
      <c r="K1754" t="s">
        <v>138</v>
      </c>
      <c r="L1754" t="s">
        <v>5371</v>
      </c>
      <c r="M1754" t="s">
        <v>5372</v>
      </c>
      <c r="N1754">
        <v>1.5563888880000001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3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30.390852328852223</v>
      </c>
      <c r="AC1754">
        <v>0</v>
      </c>
      <c r="AD1754">
        <v>0</v>
      </c>
      <c r="AE1754">
        <v>30.390852328852223</v>
      </c>
    </row>
    <row r="1755" spans="1:31" x14ac:dyDescent="0.25">
      <c r="A1755">
        <v>2226313</v>
      </c>
      <c r="B1755">
        <v>1</v>
      </c>
      <c r="C1755" t="s">
        <v>80</v>
      </c>
      <c r="D1755" t="s">
        <v>90</v>
      </c>
      <c r="E1755" t="s">
        <v>151</v>
      </c>
      <c r="F1755" t="s">
        <v>5373</v>
      </c>
      <c r="G1755" t="s">
        <v>213</v>
      </c>
      <c r="H1755" t="s">
        <v>135</v>
      </c>
      <c r="I1755" t="s">
        <v>136</v>
      </c>
      <c r="J1755" t="s">
        <v>137</v>
      </c>
      <c r="K1755" t="s">
        <v>138</v>
      </c>
      <c r="L1755" t="s">
        <v>5374</v>
      </c>
      <c r="M1755" t="s">
        <v>5375</v>
      </c>
      <c r="N1755">
        <v>2.943888888</v>
      </c>
      <c r="O1755">
        <v>0</v>
      </c>
      <c r="P1755">
        <v>100</v>
      </c>
      <c r="Q1755">
        <v>0</v>
      </c>
      <c r="R1755">
        <v>0</v>
      </c>
      <c r="S1755">
        <v>0</v>
      </c>
      <c r="T1755">
        <v>6</v>
      </c>
      <c r="U1755">
        <v>0</v>
      </c>
      <c r="V1755">
        <v>0</v>
      </c>
      <c r="W1755">
        <v>0</v>
      </c>
      <c r="X1755">
        <v>128.62652934346357</v>
      </c>
      <c r="Y1755">
        <v>0</v>
      </c>
      <c r="Z1755">
        <v>0</v>
      </c>
      <c r="AA1755">
        <v>0</v>
      </c>
      <c r="AB1755">
        <v>15.01452312480818</v>
      </c>
      <c r="AC1755">
        <v>0</v>
      </c>
      <c r="AD1755">
        <v>0</v>
      </c>
      <c r="AE1755">
        <v>143.64105246827177</v>
      </c>
    </row>
    <row r="1756" spans="1:31" x14ac:dyDescent="0.25">
      <c r="A1756">
        <v>2224063</v>
      </c>
      <c r="B1756">
        <v>1</v>
      </c>
      <c r="C1756" t="s">
        <v>80</v>
      </c>
      <c r="D1756" t="s">
        <v>106</v>
      </c>
      <c r="E1756" t="s">
        <v>198</v>
      </c>
      <c r="F1756" t="s">
        <v>5376</v>
      </c>
      <c r="G1756" t="s">
        <v>349</v>
      </c>
      <c r="H1756" t="s">
        <v>144</v>
      </c>
      <c r="I1756" t="s">
        <v>136</v>
      </c>
      <c r="J1756" t="s">
        <v>137</v>
      </c>
      <c r="K1756" t="s">
        <v>138</v>
      </c>
      <c r="L1756" t="s">
        <v>5377</v>
      </c>
      <c r="M1756" t="s">
        <v>5378</v>
      </c>
      <c r="N1756">
        <v>1.5363888880000001</v>
      </c>
      <c r="O1756">
        <v>0</v>
      </c>
      <c r="P1756">
        <v>0</v>
      </c>
      <c r="Q1756">
        <v>0</v>
      </c>
      <c r="R1756">
        <v>67</v>
      </c>
      <c r="S1756">
        <v>0</v>
      </c>
      <c r="T1756">
        <v>15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59.876258188684794</v>
      </c>
      <c r="AA1756">
        <v>0</v>
      </c>
      <c r="AB1756">
        <v>8.105749575696219</v>
      </c>
      <c r="AC1756">
        <v>0</v>
      </c>
      <c r="AD1756">
        <v>0</v>
      </c>
      <c r="AE1756">
        <v>67.982007764381009</v>
      </c>
    </row>
    <row r="1757" spans="1:31" x14ac:dyDescent="0.25">
      <c r="A1757">
        <v>2226768</v>
      </c>
      <c r="B1757">
        <v>1</v>
      </c>
      <c r="C1757" t="s">
        <v>80</v>
      </c>
      <c r="D1757" t="s">
        <v>82</v>
      </c>
      <c r="E1757" t="s">
        <v>156</v>
      </c>
      <c r="F1757" t="s">
        <v>5379</v>
      </c>
      <c r="G1757" t="s">
        <v>165</v>
      </c>
      <c r="H1757" t="s">
        <v>135</v>
      </c>
      <c r="I1757" t="s">
        <v>136</v>
      </c>
      <c r="J1757" t="s">
        <v>137</v>
      </c>
      <c r="K1757" t="s">
        <v>138</v>
      </c>
      <c r="L1757" t="s">
        <v>5380</v>
      </c>
      <c r="M1757" t="s">
        <v>5381</v>
      </c>
      <c r="N1757">
        <v>5.5433333329999996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17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9.8492833091960801</v>
      </c>
      <c r="AC1757">
        <v>0</v>
      </c>
      <c r="AD1757">
        <v>0</v>
      </c>
      <c r="AE1757">
        <v>9.8492833091960801</v>
      </c>
    </row>
    <row r="1758" spans="1:31" x14ac:dyDescent="0.25">
      <c r="A1758">
        <v>2215407</v>
      </c>
      <c r="B1758">
        <v>1</v>
      </c>
      <c r="C1758" t="s">
        <v>80</v>
      </c>
      <c r="D1758" t="s">
        <v>83</v>
      </c>
      <c r="E1758" t="s">
        <v>151</v>
      </c>
      <c r="F1758" t="s">
        <v>5382</v>
      </c>
      <c r="G1758" t="s">
        <v>233</v>
      </c>
      <c r="H1758" t="s">
        <v>135</v>
      </c>
      <c r="I1758" t="s">
        <v>136</v>
      </c>
      <c r="J1758" t="s">
        <v>137</v>
      </c>
      <c r="K1758" t="s">
        <v>234</v>
      </c>
      <c r="L1758" t="s">
        <v>5383</v>
      </c>
      <c r="M1758" t="s">
        <v>5384</v>
      </c>
      <c r="N1758">
        <v>6.8459433330000001</v>
      </c>
      <c r="O1758">
        <v>0</v>
      </c>
      <c r="P1758">
        <v>96</v>
      </c>
      <c r="Q1758">
        <v>0</v>
      </c>
      <c r="R1758">
        <v>0</v>
      </c>
      <c r="S1758">
        <v>0</v>
      </c>
      <c r="T1758">
        <v>3</v>
      </c>
      <c r="U1758">
        <v>0</v>
      </c>
      <c r="V1758">
        <v>0</v>
      </c>
      <c r="W1758">
        <v>0</v>
      </c>
      <c r="X1758">
        <v>235.02810801992555</v>
      </c>
      <c r="Y1758">
        <v>0</v>
      </c>
      <c r="Z1758">
        <v>0</v>
      </c>
      <c r="AA1758">
        <v>0</v>
      </c>
      <c r="AB1758">
        <v>9.6400301976750669</v>
      </c>
      <c r="AC1758">
        <v>0</v>
      </c>
      <c r="AD1758">
        <v>0</v>
      </c>
      <c r="AE1758">
        <v>244.66813821760061</v>
      </c>
    </row>
    <row r="1759" spans="1:31" x14ac:dyDescent="0.25">
      <c r="A1759">
        <v>2220362</v>
      </c>
      <c r="B1759">
        <v>1</v>
      </c>
      <c r="C1759" t="s">
        <v>81</v>
      </c>
      <c r="D1759" t="s">
        <v>118</v>
      </c>
      <c r="E1759" t="s">
        <v>141</v>
      </c>
      <c r="F1759" t="s">
        <v>5385</v>
      </c>
      <c r="G1759" t="s">
        <v>349</v>
      </c>
      <c r="H1759" t="s">
        <v>144</v>
      </c>
      <c r="I1759" t="s">
        <v>136</v>
      </c>
      <c r="J1759" t="s">
        <v>137</v>
      </c>
      <c r="K1759" t="s">
        <v>138</v>
      </c>
      <c r="L1759" t="s">
        <v>5386</v>
      </c>
      <c r="M1759" t="s">
        <v>5387</v>
      </c>
      <c r="N1759">
        <v>1.575555555</v>
      </c>
      <c r="O1759">
        <v>0</v>
      </c>
      <c r="P1759">
        <v>0</v>
      </c>
      <c r="Q1759">
        <v>0</v>
      </c>
      <c r="R1759">
        <v>0</v>
      </c>
      <c r="S1759">
        <v>3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45.590568037928463</v>
      </c>
      <c r="AB1759">
        <v>0</v>
      </c>
      <c r="AC1759">
        <v>0</v>
      </c>
      <c r="AD1759">
        <v>0</v>
      </c>
      <c r="AE1759">
        <v>45.590568037928463</v>
      </c>
    </row>
    <row r="1760" spans="1:31" x14ac:dyDescent="0.25">
      <c r="A1760">
        <v>2225772</v>
      </c>
      <c r="B1760">
        <v>1</v>
      </c>
      <c r="C1760" t="s">
        <v>80</v>
      </c>
      <c r="D1760" t="s">
        <v>105</v>
      </c>
      <c r="E1760" t="s">
        <v>251</v>
      </c>
      <c r="F1760" t="s">
        <v>5388</v>
      </c>
      <c r="G1760" t="s">
        <v>143</v>
      </c>
      <c r="H1760" t="s">
        <v>144</v>
      </c>
      <c r="I1760" t="s">
        <v>136</v>
      </c>
      <c r="J1760" t="s">
        <v>137</v>
      </c>
      <c r="K1760" t="s">
        <v>138</v>
      </c>
      <c r="L1760" t="s">
        <v>5389</v>
      </c>
      <c r="M1760" t="s">
        <v>5390</v>
      </c>
      <c r="N1760">
        <v>0.85916666600000002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6</v>
      </c>
      <c r="U1760">
        <v>1</v>
      </c>
      <c r="V1760">
        <v>1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14.93233796824595</v>
      </c>
      <c r="AC1760">
        <v>40.448468090796815</v>
      </c>
      <c r="AD1760">
        <v>6.3958574641223764</v>
      </c>
      <c r="AE1760">
        <v>61.776663523165148</v>
      </c>
    </row>
    <row r="1761" spans="1:31" x14ac:dyDescent="0.25">
      <c r="A1761">
        <v>2218112</v>
      </c>
      <c r="B1761">
        <v>1</v>
      </c>
      <c r="C1761" t="s">
        <v>80</v>
      </c>
      <c r="D1761" t="s">
        <v>96</v>
      </c>
      <c r="E1761" t="s">
        <v>156</v>
      </c>
      <c r="F1761" t="s">
        <v>5391</v>
      </c>
      <c r="G1761" t="s">
        <v>161</v>
      </c>
      <c r="H1761" t="s">
        <v>135</v>
      </c>
      <c r="I1761" t="s">
        <v>136</v>
      </c>
      <c r="J1761" t="s">
        <v>137</v>
      </c>
      <c r="K1761" t="s">
        <v>138</v>
      </c>
      <c r="L1761" t="s">
        <v>5392</v>
      </c>
      <c r="M1761" t="s">
        <v>5393</v>
      </c>
      <c r="N1761">
        <v>3.1461111110000002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1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5.4865381767264001</v>
      </c>
      <c r="AC1761">
        <v>0</v>
      </c>
      <c r="AD1761">
        <v>0</v>
      </c>
      <c r="AE1761">
        <v>5.4865381767264001</v>
      </c>
    </row>
    <row r="1762" spans="1:31" x14ac:dyDescent="0.25">
      <c r="A1762">
        <v>2218676</v>
      </c>
      <c r="B1762">
        <v>1</v>
      </c>
      <c r="C1762" t="s">
        <v>81</v>
      </c>
      <c r="D1762" t="s">
        <v>128</v>
      </c>
      <c r="E1762" t="s">
        <v>198</v>
      </c>
      <c r="F1762" t="s">
        <v>3033</v>
      </c>
      <c r="G1762" t="s">
        <v>143</v>
      </c>
      <c r="H1762" t="s">
        <v>144</v>
      </c>
      <c r="I1762" t="s">
        <v>451</v>
      </c>
      <c r="J1762" t="s">
        <v>137</v>
      </c>
      <c r="K1762" t="s">
        <v>138</v>
      </c>
      <c r="L1762" t="s">
        <v>5394</v>
      </c>
      <c r="M1762" t="s">
        <v>5395</v>
      </c>
      <c r="N1762">
        <v>4.6111111000000003E-2</v>
      </c>
      <c r="O1762">
        <v>7</v>
      </c>
      <c r="P1762">
        <v>1314</v>
      </c>
      <c r="Q1762">
        <v>23</v>
      </c>
      <c r="R1762">
        <v>18</v>
      </c>
      <c r="S1762">
        <v>23</v>
      </c>
      <c r="T1762">
        <v>117</v>
      </c>
      <c r="U1762">
        <v>1</v>
      </c>
      <c r="V1762">
        <v>0</v>
      </c>
      <c r="W1762">
        <v>0.11489364854378332</v>
      </c>
      <c r="X1762">
        <v>8.5782707547760122</v>
      </c>
      <c r="Y1762">
        <v>4.7278689426262472</v>
      </c>
      <c r="Z1762">
        <v>0.22330537108666668</v>
      </c>
      <c r="AA1762">
        <v>4.5507540037301242</v>
      </c>
      <c r="AB1762">
        <v>2.5171704428433275</v>
      </c>
      <c r="AC1762">
        <v>2.1738974635859032</v>
      </c>
      <c r="AD1762">
        <v>0</v>
      </c>
      <c r="AE1762">
        <v>22.886160627192062</v>
      </c>
    </row>
    <row r="1763" spans="1:31" x14ac:dyDescent="0.25">
      <c r="A1763">
        <v>2229324</v>
      </c>
      <c r="B1763">
        <v>1</v>
      </c>
      <c r="C1763" t="s">
        <v>81</v>
      </c>
      <c r="D1763" t="s">
        <v>118</v>
      </c>
      <c r="E1763" t="s">
        <v>151</v>
      </c>
      <c r="F1763" t="s">
        <v>5396</v>
      </c>
      <c r="G1763" t="s">
        <v>213</v>
      </c>
      <c r="H1763" t="s">
        <v>135</v>
      </c>
      <c r="I1763" t="s">
        <v>136</v>
      </c>
      <c r="J1763" t="s">
        <v>137</v>
      </c>
      <c r="K1763" t="s">
        <v>138</v>
      </c>
      <c r="L1763" t="s">
        <v>5397</v>
      </c>
      <c r="M1763" t="s">
        <v>5398</v>
      </c>
      <c r="N1763">
        <v>0.58722222199999996</v>
      </c>
      <c r="O1763">
        <v>0</v>
      </c>
      <c r="P1763">
        <v>74</v>
      </c>
      <c r="Q1763">
        <v>0</v>
      </c>
      <c r="R1763">
        <v>0</v>
      </c>
      <c r="S1763">
        <v>0</v>
      </c>
      <c r="T1763">
        <v>4</v>
      </c>
      <c r="U1763">
        <v>0</v>
      </c>
      <c r="V1763">
        <v>0</v>
      </c>
      <c r="W1763">
        <v>0</v>
      </c>
      <c r="X1763">
        <v>14.273390241992006</v>
      </c>
      <c r="Y1763">
        <v>0</v>
      </c>
      <c r="Z1763">
        <v>0</v>
      </c>
      <c r="AA1763">
        <v>0</v>
      </c>
      <c r="AB1763">
        <v>1.1907310028944242</v>
      </c>
      <c r="AC1763">
        <v>0</v>
      </c>
      <c r="AD1763">
        <v>0</v>
      </c>
      <c r="AE1763">
        <v>15.46412124488643</v>
      </c>
    </row>
    <row r="1764" spans="1:31" x14ac:dyDescent="0.25">
      <c r="A1764">
        <v>2249725</v>
      </c>
      <c r="B1764">
        <v>1</v>
      </c>
      <c r="C1764" t="s">
        <v>80</v>
      </c>
      <c r="D1764" t="s">
        <v>85</v>
      </c>
      <c r="E1764" t="s">
        <v>156</v>
      </c>
      <c r="F1764" t="s">
        <v>5399</v>
      </c>
      <c r="G1764" t="s">
        <v>345</v>
      </c>
      <c r="H1764" t="s">
        <v>135</v>
      </c>
      <c r="I1764" t="s">
        <v>136</v>
      </c>
      <c r="J1764" t="s">
        <v>137</v>
      </c>
      <c r="K1764" t="s">
        <v>138</v>
      </c>
      <c r="L1764" t="s">
        <v>5400</v>
      </c>
      <c r="M1764" t="s">
        <v>5401</v>
      </c>
      <c r="N1764">
        <v>25.8</v>
      </c>
      <c r="O1764">
        <v>0</v>
      </c>
      <c r="P1764">
        <v>4</v>
      </c>
      <c r="Q1764">
        <v>0</v>
      </c>
      <c r="R1764">
        <v>0</v>
      </c>
      <c r="S1764">
        <v>0</v>
      </c>
      <c r="T1764">
        <v>4</v>
      </c>
      <c r="U1764">
        <v>0</v>
      </c>
      <c r="V1764">
        <v>0</v>
      </c>
      <c r="W1764">
        <v>0</v>
      </c>
      <c r="X1764">
        <v>19.384524124816803</v>
      </c>
      <c r="Y1764">
        <v>0</v>
      </c>
      <c r="Z1764">
        <v>0</v>
      </c>
      <c r="AA1764">
        <v>0</v>
      </c>
      <c r="AB1764">
        <v>59.661599371298799</v>
      </c>
      <c r="AC1764">
        <v>0</v>
      </c>
      <c r="AD1764">
        <v>0</v>
      </c>
      <c r="AE1764">
        <v>79.046123496115598</v>
      </c>
    </row>
    <row r="1765" spans="1:31" x14ac:dyDescent="0.25">
      <c r="A1765">
        <v>2222855</v>
      </c>
      <c r="B1765">
        <v>1</v>
      </c>
      <c r="C1765" t="s">
        <v>80</v>
      </c>
      <c r="D1765" t="s">
        <v>96</v>
      </c>
      <c r="E1765" t="s">
        <v>132</v>
      </c>
      <c r="F1765" t="s">
        <v>5402</v>
      </c>
      <c r="G1765" t="s">
        <v>176</v>
      </c>
      <c r="H1765" t="s">
        <v>135</v>
      </c>
      <c r="I1765" t="s">
        <v>136</v>
      </c>
      <c r="J1765" t="s">
        <v>137</v>
      </c>
      <c r="K1765" t="s">
        <v>138</v>
      </c>
      <c r="L1765" t="s">
        <v>5403</v>
      </c>
      <c r="M1765" t="s">
        <v>5404</v>
      </c>
      <c r="N1765">
        <v>0.50166666599999998</v>
      </c>
      <c r="O1765">
        <v>0</v>
      </c>
      <c r="P1765">
        <v>591</v>
      </c>
      <c r="Q1765">
        <v>0</v>
      </c>
      <c r="R1765">
        <v>6</v>
      </c>
      <c r="S1765">
        <v>0</v>
      </c>
      <c r="T1765">
        <v>77</v>
      </c>
      <c r="U1765">
        <v>0</v>
      </c>
      <c r="V1765">
        <v>0</v>
      </c>
      <c r="W1765">
        <v>0</v>
      </c>
      <c r="X1765">
        <v>162.87893727242164</v>
      </c>
      <c r="Y1765">
        <v>0</v>
      </c>
      <c r="Z1765">
        <v>1.6530155986177284</v>
      </c>
      <c r="AA1765">
        <v>0</v>
      </c>
      <c r="AB1765">
        <v>31.965986424490168</v>
      </c>
      <c r="AC1765">
        <v>0</v>
      </c>
      <c r="AD1765">
        <v>0</v>
      </c>
      <c r="AE1765">
        <v>196.49793929552953</v>
      </c>
    </row>
    <row r="1766" spans="1:31" x14ac:dyDescent="0.25">
      <c r="A1766">
        <v>2214740</v>
      </c>
      <c r="B1766">
        <v>1</v>
      </c>
      <c r="C1766" t="s">
        <v>81</v>
      </c>
      <c r="D1766" t="s">
        <v>112</v>
      </c>
      <c r="E1766" t="s">
        <v>151</v>
      </c>
      <c r="F1766" t="s">
        <v>5405</v>
      </c>
      <c r="G1766" t="s">
        <v>213</v>
      </c>
      <c r="H1766" t="s">
        <v>135</v>
      </c>
      <c r="I1766" t="s">
        <v>136</v>
      </c>
      <c r="J1766" t="s">
        <v>137</v>
      </c>
      <c r="K1766" t="s">
        <v>138</v>
      </c>
      <c r="L1766" t="s">
        <v>5406</v>
      </c>
      <c r="M1766" t="s">
        <v>5407</v>
      </c>
      <c r="N1766">
        <v>1.598333333</v>
      </c>
      <c r="O1766">
        <v>0</v>
      </c>
      <c r="P1766">
        <v>2</v>
      </c>
      <c r="Q1766">
        <v>0</v>
      </c>
      <c r="R1766">
        <v>7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0.17595999577585361</v>
      </c>
      <c r="Y1766">
        <v>0</v>
      </c>
      <c r="Z1766">
        <v>1.8812235084838993</v>
      </c>
      <c r="AA1766">
        <v>0</v>
      </c>
      <c r="AB1766">
        <v>0</v>
      </c>
      <c r="AC1766">
        <v>0</v>
      </c>
      <c r="AD1766">
        <v>0</v>
      </c>
      <c r="AE1766">
        <v>2.0571835042597528</v>
      </c>
    </row>
    <row r="1767" spans="1:31" x14ac:dyDescent="0.25">
      <c r="A1767">
        <v>2216904</v>
      </c>
      <c r="B1767">
        <v>1</v>
      </c>
      <c r="C1767" t="s">
        <v>80</v>
      </c>
      <c r="D1767" t="s">
        <v>82</v>
      </c>
      <c r="E1767" t="s">
        <v>132</v>
      </c>
      <c r="F1767" t="s">
        <v>5408</v>
      </c>
      <c r="G1767" t="s">
        <v>503</v>
      </c>
      <c r="H1767" t="s">
        <v>135</v>
      </c>
      <c r="I1767" t="s">
        <v>136</v>
      </c>
      <c r="J1767" t="s">
        <v>137</v>
      </c>
      <c r="K1767" t="s">
        <v>138</v>
      </c>
      <c r="L1767" t="s">
        <v>5409</v>
      </c>
      <c r="M1767" t="s">
        <v>5410</v>
      </c>
      <c r="N1767">
        <v>0.22194444399999999</v>
      </c>
      <c r="O1767">
        <v>0</v>
      </c>
      <c r="P1767">
        <v>397</v>
      </c>
      <c r="Q1767">
        <v>0</v>
      </c>
      <c r="R1767">
        <v>0</v>
      </c>
      <c r="S1767">
        <v>0</v>
      </c>
      <c r="T1767">
        <v>56</v>
      </c>
      <c r="U1767">
        <v>0</v>
      </c>
      <c r="V1767">
        <v>0</v>
      </c>
      <c r="W1767">
        <v>0</v>
      </c>
      <c r="X1767">
        <v>32.27048279661701</v>
      </c>
      <c r="Y1767">
        <v>0</v>
      </c>
      <c r="Z1767">
        <v>0</v>
      </c>
      <c r="AA1767">
        <v>0</v>
      </c>
      <c r="AB1767">
        <v>7.5793224737190368</v>
      </c>
      <c r="AC1767">
        <v>0</v>
      </c>
      <c r="AD1767">
        <v>0</v>
      </c>
      <c r="AE1767">
        <v>39.849805270336049</v>
      </c>
    </row>
    <row r="1768" spans="1:31" x14ac:dyDescent="0.25">
      <c r="A1768">
        <v>2225560</v>
      </c>
      <c r="B1768">
        <v>1</v>
      </c>
      <c r="C1768" t="s">
        <v>80</v>
      </c>
      <c r="D1768" t="s">
        <v>110</v>
      </c>
      <c r="E1768" t="s">
        <v>156</v>
      </c>
      <c r="F1768" t="s">
        <v>5411</v>
      </c>
      <c r="G1768" t="s">
        <v>161</v>
      </c>
      <c r="H1768" t="s">
        <v>135</v>
      </c>
      <c r="I1768" t="s">
        <v>136</v>
      </c>
      <c r="J1768" t="s">
        <v>137</v>
      </c>
      <c r="K1768" t="s">
        <v>138</v>
      </c>
      <c r="L1768" t="s">
        <v>5412</v>
      </c>
      <c r="M1768" t="s">
        <v>5413</v>
      </c>
      <c r="N1768">
        <v>3.1549999999999998</v>
      </c>
      <c r="O1768">
        <v>0</v>
      </c>
      <c r="P1768">
        <v>1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4.5732815186128338E-2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4.5732815186128338E-2</v>
      </c>
    </row>
    <row r="1769" spans="1:31" x14ac:dyDescent="0.25">
      <c r="A1769">
        <v>2221624</v>
      </c>
      <c r="B1769">
        <v>1</v>
      </c>
      <c r="C1769" t="s">
        <v>80</v>
      </c>
      <c r="D1769" t="s">
        <v>85</v>
      </c>
      <c r="E1769" t="s">
        <v>151</v>
      </c>
      <c r="F1769" t="s">
        <v>5414</v>
      </c>
      <c r="G1769" t="s">
        <v>245</v>
      </c>
      <c r="H1769" t="s">
        <v>135</v>
      </c>
      <c r="I1769" t="s">
        <v>136</v>
      </c>
      <c r="J1769" t="s">
        <v>137</v>
      </c>
      <c r="K1769" t="s">
        <v>138</v>
      </c>
      <c r="L1769" t="s">
        <v>5415</v>
      </c>
      <c r="M1769" t="s">
        <v>5416</v>
      </c>
      <c r="N1769">
        <v>3.4394444439999998</v>
      </c>
      <c r="O1769">
        <v>0</v>
      </c>
      <c r="P1769">
        <v>101</v>
      </c>
      <c r="Q1769">
        <v>0</v>
      </c>
      <c r="R1769">
        <v>0</v>
      </c>
      <c r="S1769">
        <v>0</v>
      </c>
      <c r="T1769">
        <v>9</v>
      </c>
      <c r="U1769">
        <v>0</v>
      </c>
      <c r="V1769">
        <v>0</v>
      </c>
      <c r="W1769">
        <v>0</v>
      </c>
      <c r="X1769">
        <v>105.3656442949836</v>
      </c>
      <c r="Y1769">
        <v>0</v>
      </c>
      <c r="Z1769">
        <v>0</v>
      </c>
      <c r="AA1769">
        <v>0</v>
      </c>
      <c r="AB1769">
        <v>32.340925613133123</v>
      </c>
      <c r="AC1769">
        <v>0</v>
      </c>
      <c r="AD1769">
        <v>0</v>
      </c>
      <c r="AE1769">
        <v>137.70656990811671</v>
      </c>
    </row>
    <row r="1770" spans="1:31" x14ac:dyDescent="0.25">
      <c r="A1770">
        <v>2214050</v>
      </c>
      <c r="B1770">
        <v>1</v>
      </c>
      <c r="C1770" t="s">
        <v>81</v>
      </c>
      <c r="D1770" t="s">
        <v>123</v>
      </c>
      <c r="E1770" t="s">
        <v>151</v>
      </c>
      <c r="F1770" t="s">
        <v>5417</v>
      </c>
      <c r="G1770" t="s">
        <v>233</v>
      </c>
      <c r="H1770" t="s">
        <v>135</v>
      </c>
      <c r="I1770" t="s">
        <v>136</v>
      </c>
      <c r="J1770" t="s">
        <v>137</v>
      </c>
      <c r="K1770" t="s">
        <v>234</v>
      </c>
      <c r="L1770" t="s">
        <v>5418</v>
      </c>
      <c r="M1770" t="s">
        <v>5419</v>
      </c>
      <c r="N1770">
        <v>8.1430072219999996</v>
      </c>
      <c r="O1770">
        <v>0</v>
      </c>
      <c r="P1770">
        <v>1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1.2705111683949206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1.2705111683949206</v>
      </c>
    </row>
    <row r="1771" spans="1:31" x14ac:dyDescent="0.25">
      <c r="A1771">
        <v>2219460</v>
      </c>
      <c r="B1771">
        <v>1</v>
      </c>
      <c r="C1771" t="s">
        <v>81</v>
      </c>
      <c r="D1771" t="s">
        <v>122</v>
      </c>
      <c r="E1771" t="s">
        <v>141</v>
      </c>
      <c r="F1771" t="s">
        <v>3815</v>
      </c>
      <c r="G1771" t="s">
        <v>349</v>
      </c>
      <c r="H1771" t="s">
        <v>144</v>
      </c>
      <c r="I1771" t="s">
        <v>136</v>
      </c>
      <c r="J1771" t="s">
        <v>137</v>
      </c>
      <c r="K1771" t="s">
        <v>138</v>
      </c>
      <c r="L1771" t="s">
        <v>5420</v>
      </c>
      <c r="M1771" t="s">
        <v>5421</v>
      </c>
      <c r="N1771">
        <v>3.6611111109999999</v>
      </c>
      <c r="O1771">
        <v>1</v>
      </c>
      <c r="P1771">
        <v>267</v>
      </c>
      <c r="Q1771">
        <v>3</v>
      </c>
      <c r="R1771">
        <v>0</v>
      </c>
      <c r="S1771">
        <v>1</v>
      </c>
      <c r="T1771">
        <v>9</v>
      </c>
      <c r="U1771">
        <v>1</v>
      </c>
      <c r="V1771">
        <v>0</v>
      </c>
      <c r="W1771">
        <v>0.44760506871822558</v>
      </c>
      <c r="X1771">
        <v>73.08389882232656</v>
      </c>
      <c r="Y1771">
        <v>9.9744351243624276</v>
      </c>
      <c r="Z1771">
        <v>0</v>
      </c>
      <c r="AA1771">
        <v>32.826013956182692</v>
      </c>
      <c r="AB1771">
        <v>9.0802900151238273</v>
      </c>
      <c r="AC1771">
        <v>4.4569369409256998</v>
      </c>
      <c r="AD1771">
        <v>0</v>
      </c>
      <c r="AE1771">
        <v>129.86917992763944</v>
      </c>
    </row>
    <row r="1772" spans="1:31" x14ac:dyDescent="0.25">
      <c r="A1772">
        <v>2212968</v>
      </c>
      <c r="B1772">
        <v>1</v>
      </c>
      <c r="C1772" t="s">
        <v>81</v>
      </c>
      <c r="D1772" t="s">
        <v>128</v>
      </c>
      <c r="E1772" t="s">
        <v>156</v>
      </c>
      <c r="F1772" t="s">
        <v>5422</v>
      </c>
      <c r="G1772" t="s">
        <v>165</v>
      </c>
      <c r="H1772" t="s">
        <v>135</v>
      </c>
      <c r="I1772" t="s">
        <v>136</v>
      </c>
      <c r="J1772" t="s">
        <v>137</v>
      </c>
      <c r="K1772" t="s">
        <v>138</v>
      </c>
      <c r="L1772" t="s">
        <v>5423</v>
      </c>
      <c r="M1772" t="s">
        <v>5424</v>
      </c>
      <c r="N1772">
        <v>0.96111111100000002</v>
      </c>
      <c r="O1772">
        <v>0</v>
      </c>
      <c r="P1772">
        <v>1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0.61438603494644439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0.61438603494644439</v>
      </c>
    </row>
    <row r="1773" spans="1:31" x14ac:dyDescent="0.25">
      <c r="A1773">
        <v>2222918</v>
      </c>
      <c r="B1773">
        <v>1</v>
      </c>
      <c r="C1773" t="s">
        <v>80</v>
      </c>
      <c r="D1773" t="s">
        <v>97</v>
      </c>
      <c r="E1773" t="s">
        <v>151</v>
      </c>
      <c r="F1773" t="s">
        <v>2855</v>
      </c>
      <c r="G1773" t="s">
        <v>802</v>
      </c>
      <c r="H1773" t="s">
        <v>135</v>
      </c>
      <c r="I1773" t="s">
        <v>136</v>
      </c>
      <c r="J1773" t="s">
        <v>137</v>
      </c>
      <c r="K1773" t="s">
        <v>138</v>
      </c>
      <c r="L1773" t="s">
        <v>5425</v>
      </c>
      <c r="M1773" t="s">
        <v>5426</v>
      </c>
      <c r="N1773">
        <v>0.72555555500000002</v>
      </c>
      <c r="O1773">
        <v>0</v>
      </c>
      <c r="P1773">
        <v>1</v>
      </c>
      <c r="Q1773">
        <v>0</v>
      </c>
      <c r="R1773">
        <v>2</v>
      </c>
      <c r="S1773">
        <v>0</v>
      </c>
      <c r="T1773">
        <v>5</v>
      </c>
      <c r="U1773">
        <v>0</v>
      </c>
      <c r="V1773">
        <v>0</v>
      </c>
      <c r="W1773">
        <v>0</v>
      </c>
      <c r="X1773">
        <v>1.3270580762261877</v>
      </c>
      <c r="Y1773">
        <v>0</v>
      </c>
      <c r="Z1773">
        <v>1.2899082834266667E-3</v>
      </c>
      <c r="AA1773">
        <v>0</v>
      </c>
      <c r="AB1773">
        <v>1.5851229088784164</v>
      </c>
      <c r="AC1773">
        <v>0</v>
      </c>
      <c r="AD1773">
        <v>0</v>
      </c>
      <c r="AE1773">
        <v>2.9134708933880304</v>
      </c>
    </row>
    <row r="1774" spans="1:31" x14ac:dyDescent="0.25">
      <c r="A1774">
        <v>2227246</v>
      </c>
      <c r="B1774">
        <v>1</v>
      </c>
      <c r="C1774" t="s">
        <v>80</v>
      </c>
      <c r="D1774" t="s">
        <v>88</v>
      </c>
      <c r="E1774" t="s">
        <v>132</v>
      </c>
      <c r="F1774" t="s">
        <v>5427</v>
      </c>
      <c r="G1774" t="s">
        <v>233</v>
      </c>
      <c r="H1774" t="s">
        <v>135</v>
      </c>
      <c r="I1774" t="s">
        <v>136</v>
      </c>
      <c r="J1774" t="s">
        <v>137</v>
      </c>
      <c r="K1774" t="s">
        <v>234</v>
      </c>
      <c r="L1774" t="s">
        <v>5428</v>
      </c>
      <c r="M1774" t="s">
        <v>5429</v>
      </c>
      <c r="N1774">
        <v>7.0463888880000001</v>
      </c>
      <c r="O1774">
        <v>0</v>
      </c>
      <c r="P1774">
        <v>33</v>
      </c>
      <c r="Q1774">
        <v>0</v>
      </c>
      <c r="R1774">
        <v>0</v>
      </c>
      <c r="S1774">
        <v>0</v>
      </c>
      <c r="T1774">
        <v>4</v>
      </c>
      <c r="U1774">
        <v>0</v>
      </c>
      <c r="V1774">
        <v>0</v>
      </c>
      <c r="W1774">
        <v>0</v>
      </c>
      <c r="X1774">
        <v>105.19062854202483</v>
      </c>
      <c r="Y1774">
        <v>0</v>
      </c>
      <c r="Z1774">
        <v>0</v>
      </c>
      <c r="AA1774">
        <v>0</v>
      </c>
      <c r="AB1774">
        <v>56.876089926987291</v>
      </c>
      <c r="AC1774">
        <v>0</v>
      </c>
      <c r="AD1774">
        <v>0</v>
      </c>
      <c r="AE1774">
        <v>162.06671846901213</v>
      </c>
    </row>
    <row r="1775" spans="1:31" x14ac:dyDescent="0.25">
      <c r="A1775">
        <v>2226250</v>
      </c>
      <c r="B1775">
        <v>1</v>
      </c>
      <c r="C1775" t="s">
        <v>80</v>
      </c>
      <c r="D1775" t="s">
        <v>96</v>
      </c>
      <c r="E1775" t="s">
        <v>156</v>
      </c>
      <c r="F1775" t="s">
        <v>5430</v>
      </c>
      <c r="G1775" t="s">
        <v>161</v>
      </c>
      <c r="H1775" t="s">
        <v>135</v>
      </c>
      <c r="I1775" t="s">
        <v>136</v>
      </c>
      <c r="J1775" t="s">
        <v>137</v>
      </c>
      <c r="K1775" t="s">
        <v>138</v>
      </c>
      <c r="L1775" t="s">
        <v>5431</v>
      </c>
      <c r="M1775" t="s">
        <v>5432</v>
      </c>
      <c r="N1775">
        <v>6.420555555</v>
      </c>
      <c r="O1775">
        <v>0</v>
      </c>
      <c r="P1775">
        <v>1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0.13526985406832334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0.13526985406832334</v>
      </c>
    </row>
    <row r="1776" spans="1:31" x14ac:dyDescent="0.25">
      <c r="A1776">
        <v>2221922</v>
      </c>
      <c r="B1776">
        <v>1</v>
      </c>
      <c r="C1776" t="s">
        <v>80</v>
      </c>
      <c r="D1776" t="s">
        <v>107</v>
      </c>
      <c r="E1776" t="s">
        <v>151</v>
      </c>
      <c r="F1776" t="s">
        <v>5433</v>
      </c>
      <c r="G1776" t="s">
        <v>153</v>
      </c>
      <c r="H1776" t="s">
        <v>135</v>
      </c>
      <c r="I1776" t="s">
        <v>136</v>
      </c>
      <c r="J1776" t="s">
        <v>137</v>
      </c>
      <c r="K1776" t="s">
        <v>138</v>
      </c>
      <c r="L1776" t="s">
        <v>5434</v>
      </c>
      <c r="M1776" t="s">
        <v>1817</v>
      </c>
      <c r="N1776">
        <v>1.4666666660000001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1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</row>
    <row r="1777" spans="1:31" x14ac:dyDescent="0.25">
      <c r="A1777">
        <v>2214262</v>
      </c>
      <c r="B1777">
        <v>1</v>
      </c>
      <c r="C1777" t="s">
        <v>81</v>
      </c>
      <c r="D1777" t="s">
        <v>116</v>
      </c>
      <c r="E1777" t="s">
        <v>156</v>
      </c>
      <c r="F1777" t="s">
        <v>5435</v>
      </c>
      <c r="G1777" t="s">
        <v>165</v>
      </c>
      <c r="H1777" t="s">
        <v>135</v>
      </c>
      <c r="I1777" t="s">
        <v>136</v>
      </c>
      <c r="J1777" t="s">
        <v>137</v>
      </c>
      <c r="K1777" t="s">
        <v>138</v>
      </c>
      <c r="L1777" t="s">
        <v>5436</v>
      </c>
      <c r="M1777" t="s">
        <v>5437</v>
      </c>
      <c r="N1777">
        <v>1.788333333</v>
      </c>
      <c r="O1777">
        <v>0</v>
      </c>
      <c r="P1777">
        <v>1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0.5205135228728055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0.5205135228728055</v>
      </c>
    </row>
    <row r="1778" spans="1:31" x14ac:dyDescent="0.25">
      <c r="A1778">
        <v>2217594</v>
      </c>
      <c r="B1778">
        <v>1</v>
      </c>
      <c r="C1778" t="s">
        <v>80</v>
      </c>
      <c r="D1778" t="s">
        <v>95</v>
      </c>
      <c r="E1778" t="s">
        <v>156</v>
      </c>
      <c r="F1778" t="s">
        <v>5438</v>
      </c>
      <c r="G1778" t="s">
        <v>172</v>
      </c>
      <c r="H1778" t="s">
        <v>135</v>
      </c>
      <c r="I1778" t="s">
        <v>136</v>
      </c>
      <c r="J1778" t="s">
        <v>137</v>
      </c>
      <c r="K1778" t="s">
        <v>138</v>
      </c>
      <c r="L1778" t="s">
        <v>5439</v>
      </c>
      <c r="M1778" t="s">
        <v>5440</v>
      </c>
      <c r="N1778">
        <v>0.68805555500000004</v>
      </c>
      <c r="O1778">
        <v>0</v>
      </c>
      <c r="P1778">
        <v>7</v>
      </c>
      <c r="Q1778">
        <v>0</v>
      </c>
      <c r="R1778">
        <v>0</v>
      </c>
      <c r="S1778">
        <v>0</v>
      </c>
      <c r="T1778">
        <v>8</v>
      </c>
      <c r="U1778">
        <v>0</v>
      </c>
      <c r="V1778">
        <v>0</v>
      </c>
      <c r="W1778">
        <v>0</v>
      </c>
      <c r="X1778">
        <v>2.1194220045990235</v>
      </c>
      <c r="Y1778">
        <v>0</v>
      </c>
      <c r="Z1778">
        <v>0</v>
      </c>
      <c r="AA1778">
        <v>0</v>
      </c>
      <c r="AB1778">
        <v>4.0637285684061872</v>
      </c>
      <c r="AC1778">
        <v>0</v>
      </c>
      <c r="AD1778">
        <v>0</v>
      </c>
      <c r="AE1778">
        <v>6.1831505730052108</v>
      </c>
    </row>
    <row r="1779" spans="1:31" x14ac:dyDescent="0.25">
      <c r="A1779">
        <v>2215673</v>
      </c>
      <c r="B1779">
        <v>1</v>
      </c>
      <c r="C1779" t="s">
        <v>81</v>
      </c>
      <c r="D1779" t="s">
        <v>122</v>
      </c>
      <c r="E1779" t="s">
        <v>132</v>
      </c>
      <c r="F1779" t="s">
        <v>5441</v>
      </c>
      <c r="G1779" t="s">
        <v>176</v>
      </c>
      <c r="H1779" t="s">
        <v>135</v>
      </c>
      <c r="I1779" t="s">
        <v>136</v>
      </c>
      <c r="J1779" t="s">
        <v>137</v>
      </c>
      <c r="K1779" t="s">
        <v>138</v>
      </c>
      <c r="L1779" t="s">
        <v>5442</v>
      </c>
      <c r="M1779" t="s">
        <v>5443</v>
      </c>
      <c r="N1779">
        <v>0.77083333300000001</v>
      </c>
      <c r="O1779">
        <v>0</v>
      </c>
      <c r="P1779">
        <v>143</v>
      </c>
      <c r="Q1779">
        <v>0</v>
      </c>
      <c r="R1779">
        <v>0</v>
      </c>
      <c r="S1779">
        <v>0</v>
      </c>
      <c r="T1779">
        <v>16</v>
      </c>
      <c r="U1779">
        <v>0</v>
      </c>
      <c r="V1779">
        <v>0</v>
      </c>
      <c r="W1779">
        <v>0</v>
      </c>
      <c r="X1779">
        <v>17.575486379217065</v>
      </c>
      <c r="Y1779">
        <v>0</v>
      </c>
      <c r="Z1779">
        <v>0</v>
      </c>
      <c r="AA1779">
        <v>0</v>
      </c>
      <c r="AB1779">
        <v>1.6416398196405446</v>
      </c>
      <c r="AC1779">
        <v>0</v>
      </c>
      <c r="AD1779">
        <v>0</v>
      </c>
      <c r="AE1779">
        <v>19.21712619885761</v>
      </c>
    </row>
    <row r="1780" spans="1:31" x14ac:dyDescent="0.25">
      <c r="A1780">
        <v>2223937</v>
      </c>
      <c r="B1780">
        <v>1</v>
      </c>
      <c r="C1780" t="s">
        <v>80</v>
      </c>
      <c r="D1780" t="s">
        <v>96</v>
      </c>
      <c r="E1780" t="s">
        <v>225</v>
      </c>
      <c r="F1780" t="s">
        <v>5444</v>
      </c>
      <c r="G1780" t="s">
        <v>345</v>
      </c>
      <c r="H1780" t="s">
        <v>135</v>
      </c>
      <c r="I1780" t="s">
        <v>136</v>
      </c>
      <c r="J1780" t="s">
        <v>137</v>
      </c>
      <c r="K1780" t="s">
        <v>138</v>
      </c>
      <c r="L1780" t="s">
        <v>5445</v>
      </c>
      <c r="M1780" t="s">
        <v>5446</v>
      </c>
      <c r="N1780">
        <v>4.5261111109999996</v>
      </c>
      <c r="O1780">
        <v>0</v>
      </c>
      <c r="P1780">
        <v>7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26.113268458448651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26.113268458448651</v>
      </c>
    </row>
    <row r="1781" spans="1:31" x14ac:dyDescent="0.25">
      <c r="A1781">
        <v>2226642</v>
      </c>
      <c r="B1781">
        <v>1</v>
      </c>
      <c r="C1781" t="s">
        <v>81</v>
      </c>
      <c r="D1781" t="s">
        <v>113</v>
      </c>
      <c r="E1781" t="s">
        <v>151</v>
      </c>
      <c r="F1781" t="s">
        <v>5447</v>
      </c>
      <c r="G1781" t="s">
        <v>192</v>
      </c>
      <c r="H1781" t="s">
        <v>135</v>
      </c>
      <c r="I1781" t="s">
        <v>136</v>
      </c>
      <c r="J1781" t="s">
        <v>137</v>
      </c>
      <c r="K1781" t="s">
        <v>138</v>
      </c>
      <c r="L1781" t="s">
        <v>5448</v>
      </c>
      <c r="M1781" t="s">
        <v>5449</v>
      </c>
      <c r="N1781">
        <v>2.2436111109999999</v>
      </c>
      <c r="O1781">
        <v>0</v>
      </c>
      <c r="P1781">
        <v>56</v>
      </c>
      <c r="Q1781">
        <v>0</v>
      </c>
      <c r="R1781">
        <v>0</v>
      </c>
      <c r="S1781">
        <v>0</v>
      </c>
      <c r="T1781">
        <v>5</v>
      </c>
      <c r="U1781">
        <v>0</v>
      </c>
      <c r="V1781">
        <v>0</v>
      </c>
      <c r="W1781">
        <v>0</v>
      </c>
      <c r="X1781">
        <v>25.962833756974174</v>
      </c>
      <c r="Y1781">
        <v>0</v>
      </c>
      <c r="Z1781">
        <v>0</v>
      </c>
      <c r="AA1781">
        <v>0</v>
      </c>
      <c r="AB1781">
        <v>3.2152319084019987</v>
      </c>
      <c r="AC1781">
        <v>0</v>
      </c>
      <c r="AD1781">
        <v>0</v>
      </c>
      <c r="AE1781">
        <v>29.178065665376174</v>
      </c>
    </row>
    <row r="1782" spans="1:31" x14ac:dyDescent="0.25">
      <c r="A1782">
        <v>2219609</v>
      </c>
      <c r="B1782">
        <v>1</v>
      </c>
      <c r="C1782" t="s">
        <v>80</v>
      </c>
      <c r="D1782" t="s">
        <v>83</v>
      </c>
      <c r="E1782" t="s">
        <v>156</v>
      </c>
      <c r="F1782" t="s">
        <v>5450</v>
      </c>
      <c r="G1782" t="s">
        <v>161</v>
      </c>
      <c r="H1782" t="s">
        <v>135</v>
      </c>
      <c r="I1782" t="s">
        <v>136</v>
      </c>
      <c r="J1782" t="s">
        <v>137</v>
      </c>
      <c r="K1782" t="s">
        <v>138</v>
      </c>
      <c r="L1782" t="s">
        <v>5451</v>
      </c>
      <c r="M1782" t="s">
        <v>5452</v>
      </c>
      <c r="N1782">
        <v>2.724444444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1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3.4333594185520102</v>
      </c>
      <c r="AC1782">
        <v>0</v>
      </c>
      <c r="AD1782">
        <v>0</v>
      </c>
      <c r="AE1782">
        <v>3.4333594185520102</v>
      </c>
    </row>
    <row r="1783" spans="1:31" x14ac:dyDescent="0.25">
      <c r="A1783">
        <v>2222314</v>
      </c>
      <c r="B1783">
        <v>1</v>
      </c>
      <c r="C1783" t="s">
        <v>80</v>
      </c>
      <c r="D1783" t="s">
        <v>98</v>
      </c>
      <c r="E1783" t="s">
        <v>225</v>
      </c>
      <c r="F1783" t="s">
        <v>5453</v>
      </c>
      <c r="G1783" t="s">
        <v>600</v>
      </c>
      <c r="H1783" t="s">
        <v>135</v>
      </c>
      <c r="I1783" t="s">
        <v>136</v>
      </c>
      <c r="J1783" t="s">
        <v>137</v>
      </c>
      <c r="K1783" t="s">
        <v>138</v>
      </c>
      <c r="L1783" t="s">
        <v>5454</v>
      </c>
      <c r="M1783" t="s">
        <v>5455</v>
      </c>
      <c r="N1783">
        <v>1.4383333330000001</v>
      </c>
      <c r="O1783">
        <v>0</v>
      </c>
      <c r="P1783">
        <v>77</v>
      </c>
      <c r="Q1783">
        <v>0</v>
      </c>
      <c r="R1783">
        <v>0</v>
      </c>
      <c r="S1783">
        <v>0</v>
      </c>
      <c r="T1783">
        <v>2</v>
      </c>
      <c r="U1783">
        <v>0</v>
      </c>
      <c r="V1783">
        <v>0</v>
      </c>
      <c r="W1783">
        <v>0</v>
      </c>
      <c r="X1783">
        <v>46.728128108248086</v>
      </c>
      <c r="Y1783">
        <v>0</v>
      </c>
      <c r="Z1783">
        <v>0</v>
      </c>
      <c r="AA1783">
        <v>0</v>
      </c>
      <c r="AB1783">
        <v>0.81674851948052229</v>
      </c>
      <c r="AC1783">
        <v>0</v>
      </c>
      <c r="AD1783">
        <v>0</v>
      </c>
      <c r="AE1783">
        <v>47.544876627728605</v>
      </c>
    </row>
    <row r="1784" spans="1:31" x14ac:dyDescent="0.25">
      <c r="A1784">
        <v>2223310</v>
      </c>
      <c r="B1784">
        <v>1</v>
      </c>
      <c r="C1784" t="s">
        <v>80</v>
      </c>
      <c r="D1784" t="s">
        <v>90</v>
      </c>
      <c r="E1784" t="s">
        <v>141</v>
      </c>
      <c r="F1784" t="s">
        <v>5456</v>
      </c>
      <c r="G1784" t="s">
        <v>233</v>
      </c>
      <c r="H1784" t="s">
        <v>144</v>
      </c>
      <c r="I1784" t="s">
        <v>136</v>
      </c>
      <c r="J1784" t="s">
        <v>137</v>
      </c>
      <c r="K1784" t="s">
        <v>234</v>
      </c>
      <c r="L1784" t="s">
        <v>5457</v>
      </c>
      <c r="M1784" t="s">
        <v>5458</v>
      </c>
      <c r="N1784">
        <v>12</v>
      </c>
      <c r="O1784">
        <v>0</v>
      </c>
      <c r="P1784">
        <v>220</v>
      </c>
      <c r="Q1784">
        <v>0</v>
      </c>
      <c r="R1784">
        <v>0</v>
      </c>
      <c r="S1784">
        <v>0</v>
      </c>
      <c r="T1784">
        <v>20</v>
      </c>
      <c r="U1784">
        <v>0</v>
      </c>
      <c r="V1784">
        <v>0</v>
      </c>
      <c r="W1784">
        <v>0</v>
      </c>
      <c r="X1784">
        <v>1046.7054351077991</v>
      </c>
      <c r="Y1784">
        <v>0</v>
      </c>
      <c r="Z1784">
        <v>0</v>
      </c>
      <c r="AA1784">
        <v>0</v>
      </c>
      <c r="AB1784">
        <v>108.21362309066076</v>
      </c>
      <c r="AC1784">
        <v>0</v>
      </c>
      <c r="AD1784">
        <v>0</v>
      </c>
      <c r="AE1784">
        <v>1154.9190581984599</v>
      </c>
    </row>
    <row r="1785" spans="1:31" x14ac:dyDescent="0.25">
      <c r="A1785">
        <v>2215971</v>
      </c>
      <c r="B1785">
        <v>1</v>
      </c>
      <c r="C1785" t="s">
        <v>80</v>
      </c>
      <c r="D1785" t="s">
        <v>96</v>
      </c>
      <c r="E1785" t="s">
        <v>156</v>
      </c>
      <c r="F1785" t="s">
        <v>5459</v>
      </c>
      <c r="G1785" t="s">
        <v>165</v>
      </c>
      <c r="H1785" t="s">
        <v>135</v>
      </c>
      <c r="I1785" t="s">
        <v>136</v>
      </c>
      <c r="J1785" t="s">
        <v>137</v>
      </c>
      <c r="K1785" t="s">
        <v>138</v>
      </c>
      <c r="L1785" t="s">
        <v>5460</v>
      </c>
      <c r="M1785" t="s">
        <v>5461</v>
      </c>
      <c r="N1785">
        <v>1.919166666</v>
      </c>
      <c r="O1785">
        <v>0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3.17510980869756</v>
      </c>
      <c r="AA1785">
        <v>0</v>
      </c>
      <c r="AB1785">
        <v>0</v>
      </c>
      <c r="AC1785">
        <v>0</v>
      </c>
      <c r="AD1785">
        <v>0</v>
      </c>
      <c r="AE1785">
        <v>3.17510980869756</v>
      </c>
    </row>
    <row r="1786" spans="1:31" x14ac:dyDescent="0.25">
      <c r="A1786">
        <v>2228869</v>
      </c>
      <c r="B1786">
        <v>1</v>
      </c>
      <c r="C1786" t="s">
        <v>81</v>
      </c>
      <c r="D1786" t="s">
        <v>119</v>
      </c>
      <c r="E1786" t="s">
        <v>132</v>
      </c>
      <c r="F1786" t="s">
        <v>5462</v>
      </c>
      <c r="G1786" t="s">
        <v>368</v>
      </c>
      <c r="H1786" t="s">
        <v>135</v>
      </c>
      <c r="I1786" t="s">
        <v>136</v>
      </c>
      <c r="J1786" t="s">
        <v>137</v>
      </c>
      <c r="K1786" t="s">
        <v>138</v>
      </c>
      <c r="L1786" t="s">
        <v>5463</v>
      </c>
      <c r="M1786" t="s">
        <v>5464</v>
      </c>
      <c r="N1786">
        <v>2.06</v>
      </c>
      <c r="O1786">
        <v>0</v>
      </c>
      <c r="P1786">
        <v>224</v>
      </c>
      <c r="Q1786">
        <v>0</v>
      </c>
      <c r="R1786">
        <v>10</v>
      </c>
      <c r="S1786">
        <v>0</v>
      </c>
      <c r="T1786">
        <v>13</v>
      </c>
      <c r="U1786">
        <v>0</v>
      </c>
      <c r="V1786">
        <v>0</v>
      </c>
      <c r="W1786">
        <v>0</v>
      </c>
      <c r="X1786">
        <v>64.519684380885025</v>
      </c>
      <c r="Y1786">
        <v>0</v>
      </c>
      <c r="Z1786">
        <v>3.4704288288463601</v>
      </c>
      <c r="AA1786">
        <v>0</v>
      </c>
      <c r="AB1786">
        <v>6.259950734223775</v>
      </c>
      <c r="AC1786">
        <v>0</v>
      </c>
      <c r="AD1786">
        <v>0</v>
      </c>
      <c r="AE1786">
        <v>74.250063943955169</v>
      </c>
    </row>
    <row r="1787" spans="1:31" x14ac:dyDescent="0.25">
      <c r="A1787">
        <v>2224627</v>
      </c>
      <c r="B1787">
        <v>1</v>
      </c>
      <c r="C1787" t="s">
        <v>80</v>
      </c>
      <c r="D1787" t="s">
        <v>90</v>
      </c>
      <c r="E1787" t="s">
        <v>156</v>
      </c>
      <c r="F1787" t="s">
        <v>5465</v>
      </c>
      <c r="G1787" t="s">
        <v>161</v>
      </c>
      <c r="H1787" t="s">
        <v>135</v>
      </c>
      <c r="I1787" t="s">
        <v>136</v>
      </c>
      <c r="J1787" t="s">
        <v>137</v>
      </c>
      <c r="K1787" t="s">
        <v>138</v>
      </c>
      <c r="L1787" t="s">
        <v>5466</v>
      </c>
      <c r="M1787" t="s">
        <v>5467</v>
      </c>
      <c r="N1787">
        <v>5.0347222220000001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1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1.2655664404570186</v>
      </c>
      <c r="AC1787">
        <v>0</v>
      </c>
      <c r="AD1787">
        <v>0</v>
      </c>
      <c r="AE1787">
        <v>1.2655664404570186</v>
      </c>
    </row>
    <row r="1788" spans="1:31" x14ac:dyDescent="0.25">
      <c r="A1788">
        <v>2214889</v>
      </c>
      <c r="B1788">
        <v>1</v>
      </c>
      <c r="C1788" t="s">
        <v>80</v>
      </c>
      <c r="D1788" t="s">
        <v>88</v>
      </c>
      <c r="E1788" t="s">
        <v>141</v>
      </c>
      <c r="F1788" t="s">
        <v>5468</v>
      </c>
      <c r="G1788" t="s">
        <v>1136</v>
      </c>
      <c r="H1788" t="s">
        <v>144</v>
      </c>
      <c r="I1788" t="s">
        <v>136</v>
      </c>
      <c r="J1788" t="s">
        <v>137</v>
      </c>
      <c r="K1788" t="s">
        <v>138</v>
      </c>
      <c r="L1788" t="s">
        <v>5469</v>
      </c>
      <c r="M1788" t="s">
        <v>5470</v>
      </c>
      <c r="N1788">
        <v>0.251111111</v>
      </c>
      <c r="O1788">
        <v>0</v>
      </c>
      <c r="P1788">
        <v>308</v>
      </c>
      <c r="Q1788">
        <v>0</v>
      </c>
      <c r="R1788">
        <v>0</v>
      </c>
      <c r="S1788">
        <v>0</v>
      </c>
      <c r="T1788">
        <v>15</v>
      </c>
      <c r="U1788">
        <v>0</v>
      </c>
      <c r="V1788">
        <v>0</v>
      </c>
      <c r="W1788">
        <v>0</v>
      </c>
      <c r="X1788">
        <v>23.573186496128642</v>
      </c>
      <c r="Y1788">
        <v>0</v>
      </c>
      <c r="Z1788">
        <v>0</v>
      </c>
      <c r="AA1788">
        <v>0</v>
      </c>
      <c r="AB1788">
        <v>4.7716920379824934</v>
      </c>
      <c r="AC1788">
        <v>0</v>
      </c>
      <c r="AD1788">
        <v>0</v>
      </c>
      <c r="AE1788">
        <v>28.344878534111135</v>
      </c>
    </row>
    <row r="1789" spans="1:31" x14ac:dyDescent="0.25">
      <c r="A1789">
        <v>2227873</v>
      </c>
      <c r="B1789">
        <v>1</v>
      </c>
      <c r="C1789" t="s">
        <v>80</v>
      </c>
      <c r="D1789" t="s">
        <v>87</v>
      </c>
      <c r="E1789" t="s">
        <v>156</v>
      </c>
      <c r="F1789" t="s">
        <v>5471</v>
      </c>
      <c r="G1789" t="s">
        <v>134</v>
      </c>
      <c r="H1789" t="s">
        <v>135</v>
      </c>
      <c r="I1789" t="s">
        <v>136</v>
      </c>
      <c r="J1789" t="s">
        <v>137</v>
      </c>
      <c r="K1789" t="s">
        <v>138</v>
      </c>
      <c r="L1789" t="s">
        <v>5472</v>
      </c>
      <c r="M1789" t="s">
        <v>5473</v>
      </c>
      <c r="N1789">
        <v>0.72027777699999995</v>
      </c>
      <c r="O1789">
        <v>0</v>
      </c>
      <c r="P1789">
        <v>16</v>
      </c>
      <c r="Q1789">
        <v>0</v>
      </c>
      <c r="R1789">
        <v>0</v>
      </c>
      <c r="S1789">
        <v>0</v>
      </c>
      <c r="T1789">
        <v>1</v>
      </c>
      <c r="U1789">
        <v>0</v>
      </c>
      <c r="V1789">
        <v>0</v>
      </c>
      <c r="W1789">
        <v>0</v>
      </c>
      <c r="X1789">
        <v>3.3957571072073272</v>
      </c>
      <c r="Y1789">
        <v>0</v>
      </c>
      <c r="Z1789">
        <v>0</v>
      </c>
      <c r="AA1789">
        <v>0</v>
      </c>
      <c r="AB1789">
        <v>0.40073564831375108</v>
      </c>
      <c r="AC1789">
        <v>0</v>
      </c>
      <c r="AD1789">
        <v>0</v>
      </c>
      <c r="AE1789">
        <v>3.7964927555210783</v>
      </c>
    </row>
    <row r="1790" spans="1:31" x14ac:dyDescent="0.25">
      <c r="A1790">
        <v>2220213</v>
      </c>
      <c r="B1790">
        <v>1</v>
      </c>
      <c r="C1790" t="s">
        <v>80</v>
      </c>
      <c r="D1790" t="s">
        <v>88</v>
      </c>
      <c r="E1790" t="s">
        <v>225</v>
      </c>
      <c r="F1790" t="s">
        <v>5474</v>
      </c>
      <c r="G1790" t="s">
        <v>213</v>
      </c>
      <c r="H1790" t="s">
        <v>135</v>
      </c>
      <c r="I1790" t="s">
        <v>136</v>
      </c>
      <c r="J1790" t="s">
        <v>137</v>
      </c>
      <c r="K1790" t="s">
        <v>138</v>
      </c>
      <c r="L1790" t="s">
        <v>5475</v>
      </c>
      <c r="M1790" t="s">
        <v>5476</v>
      </c>
      <c r="N1790">
        <v>3.207222222</v>
      </c>
      <c r="O1790">
        <v>0</v>
      </c>
      <c r="P1790">
        <v>48</v>
      </c>
      <c r="Q1790">
        <v>0</v>
      </c>
      <c r="R1790">
        <v>0</v>
      </c>
      <c r="S1790">
        <v>0</v>
      </c>
      <c r="T1790">
        <v>1</v>
      </c>
      <c r="U1790">
        <v>0</v>
      </c>
      <c r="V1790">
        <v>0</v>
      </c>
      <c r="W1790">
        <v>0</v>
      </c>
      <c r="X1790">
        <v>40.498295881828128</v>
      </c>
      <c r="Y1790">
        <v>0</v>
      </c>
      <c r="Z1790">
        <v>0</v>
      </c>
      <c r="AA1790">
        <v>0</v>
      </c>
      <c r="AB1790">
        <v>2.6040744467469912</v>
      </c>
      <c r="AC1790">
        <v>0</v>
      </c>
      <c r="AD1790">
        <v>0</v>
      </c>
      <c r="AE1790">
        <v>43.10237032857512</v>
      </c>
    </row>
    <row r="1791" spans="1:31" x14ac:dyDescent="0.25">
      <c r="A1791">
        <v>2220299</v>
      </c>
      <c r="B1791">
        <v>1</v>
      </c>
      <c r="C1791" t="s">
        <v>80</v>
      </c>
      <c r="D1791" t="s">
        <v>105</v>
      </c>
      <c r="E1791" t="s">
        <v>198</v>
      </c>
      <c r="F1791" t="s">
        <v>3420</v>
      </c>
      <c r="G1791" t="s">
        <v>233</v>
      </c>
      <c r="H1791" t="s">
        <v>144</v>
      </c>
      <c r="I1791" t="s">
        <v>136</v>
      </c>
      <c r="J1791" t="s">
        <v>137</v>
      </c>
      <c r="K1791" t="s">
        <v>234</v>
      </c>
      <c r="L1791" t="s">
        <v>5477</v>
      </c>
      <c r="M1791" t="s">
        <v>5478</v>
      </c>
      <c r="N1791">
        <v>0.98155833299999995</v>
      </c>
      <c r="O1791">
        <v>2</v>
      </c>
      <c r="P1791">
        <v>2</v>
      </c>
      <c r="Q1791">
        <v>0</v>
      </c>
      <c r="R1791">
        <v>2</v>
      </c>
      <c r="S1791">
        <v>8</v>
      </c>
      <c r="T1791">
        <v>6</v>
      </c>
      <c r="U1791">
        <v>1</v>
      </c>
      <c r="V1791">
        <v>0</v>
      </c>
      <c r="W1791">
        <v>3.613491150639025</v>
      </c>
      <c r="X1791">
        <v>0.97099414776896498</v>
      </c>
      <c r="Y1791">
        <v>0</v>
      </c>
      <c r="Z1791">
        <v>1.0969535053697876</v>
      </c>
      <c r="AA1791">
        <v>24.032274614120531</v>
      </c>
      <c r="AB1791">
        <v>4.1012028438412642</v>
      </c>
      <c r="AC1791">
        <v>112.42373939296544</v>
      </c>
      <c r="AD1791">
        <v>0</v>
      </c>
      <c r="AE1791">
        <v>146.23865565470501</v>
      </c>
    </row>
    <row r="1792" spans="1:31" x14ac:dyDescent="0.25">
      <c r="A1792">
        <v>2225623</v>
      </c>
      <c r="B1792">
        <v>1</v>
      </c>
      <c r="C1792" t="s">
        <v>80</v>
      </c>
      <c r="D1792" t="s">
        <v>83</v>
      </c>
      <c r="E1792" t="s">
        <v>156</v>
      </c>
      <c r="F1792" t="s">
        <v>5479</v>
      </c>
      <c r="G1792" t="s">
        <v>172</v>
      </c>
      <c r="H1792" t="s">
        <v>135</v>
      </c>
      <c r="I1792" t="s">
        <v>136</v>
      </c>
      <c r="J1792" t="s">
        <v>137</v>
      </c>
      <c r="K1792" t="s">
        <v>138</v>
      </c>
      <c r="L1792" t="s">
        <v>5480</v>
      </c>
      <c r="M1792" t="s">
        <v>5481</v>
      </c>
      <c r="N1792">
        <v>4.9988888879999998</v>
      </c>
      <c r="O1792">
        <v>0</v>
      </c>
      <c r="P1792">
        <v>13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15.683110733250547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15.683110733250547</v>
      </c>
    </row>
    <row r="1793" spans="1:31" x14ac:dyDescent="0.25">
      <c r="A1793">
        <v>2220903</v>
      </c>
      <c r="B1793">
        <v>1</v>
      </c>
      <c r="C1793" t="s">
        <v>80</v>
      </c>
      <c r="D1793" t="s">
        <v>103</v>
      </c>
      <c r="E1793" t="s">
        <v>156</v>
      </c>
      <c r="F1793" t="s">
        <v>5482</v>
      </c>
      <c r="G1793" t="s">
        <v>165</v>
      </c>
      <c r="H1793" t="s">
        <v>135</v>
      </c>
      <c r="I1793" t="s">
        <v>136</v>
      </c>
      <c r="J1793" t="s">
        <v>137</v>
      </c>
      <c r="K1793" t="s">
        <v>138</v>
      </c>
      <c r="L1793" t="s">
        <v>5483</v>
      </c>
      <c r="M1793" t="s">
        <v>5484</v>
      </c>
      <c r="N1793">
        <v>0.66416666599999996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1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</row>
    <row r="1794" spans="1:31" x14ac:dyDescent="0.25">
      <c r="A1794">
        <v>2223608</v>
      </c>
      <c r="B1794">
        <v>1</v>
      </c>
      <c r="C1794" t="s">
        <v>81</v>
      </c>
      <c r="D1794" t="s">
        <v>122</v>
      </c>
      <c r="E1794" t="s">
        <v>147</v>
      </c>
      <c r="F1794" t="s">
        <v>5485</v>
      </c>
      <c r="G1794" t="s">
        <v>143</v>
      </c>
      <c r="H1794" t="s">
        <v>144</v>
      </c>
      <c r="I1794" t="s">
        <v>136</v>
      </c>
      <c r="J1794" t="s">
        <v>137</v>
      </c>
      <c r="K1794" t="s">
        <v>138</v>
      </c>
      <c r="L1794" t="s">
        <v>5486</v>
      </c>
      <c r="M1794" t="s">
        <v>5487</v>
      </c>
      <c r="N1794">
        <v>0.71972222200000002</v>
      </c>
      <c r="O1794">
        <v>1</v>
      </c>
      <c r="P1794">
        <v>272</v>
      </c>
      <c r="Q1794">
        <v>1</v>
      </c>
      <c r="R1794">
        <v>13</v>
      </c>
      <c r="S1794">
        <v>15</v>
      </c>
      <c r="T1794">
        <v>50</v>
      </c>
      <c r="U1794">
        <v>9</v>
      </c>
      <c r="V1794">
        <v>0</v>
      </c>
      <c r="W1794">
        <v>5.6497686162026675E-2</v>
      </c>
      <c r="X1794">
        <v>54.119272027510505</v>
      </c>
      <c r="Y1794">
        <v>0.14584098532997003</v>
      </c>
      <c r="Z1794">
        <v>0.91822678848165418</v>
      </c>
      <c r="AA1794">
        <v>236.98321157278014</v>
      </c>
      <c r="AB1794">
        <v>62.61131187471431</v>
      </c>
      <c r="AC1794">
        <v>4320.4488466310504</v>
      </c>
      <c r="AD1794">
        <v>0</v>
      </c>
      <c r="AE1794">
        <v>4675.283207566029</v>
      </c>
    </row>
    <row r="1795" spans="1:31" x14ac:dyDescent="0.25">
      <c r="A1795">
        <v>2219280</v>
      </c>
      <c r="B1795">
        <v>1</v>
      </c>
      <c r="C1795" t="s">
        <v>80</v>
      </c>
      <c r="D1795" t="s">
        <v>95</v>
      </c>
      <c r="E1795" t="s">
        <v>151</v>
      </c>
      <c r="F1795" t="s">
        <v>5488</v>
      </c>
      <c r="G1795" t="s">
        <v>213</v>
      </c>
      <c r="H1795" t="s">
        <v>135</v>
      </c>
      <c r="I1795" t="s">
        <v>136</v>
      </c>
      <c r="J1795" t="s">
        <v>137</v>
      </c>
      <c r="K1795" t="s">
        <v>138</v>
      </c>
      <c r="L1795" t="s">
        <v>5489</v>
      </c>
      <c r="M1795" t="s">
        <v>5490</v>
      </c>
      <c r="N1795">
        <v>0.495</v>
      </c>
      <c r="O1795">
        <v>0</v>
      </c>
      <c r="P1795">
        <v>24</v>
      </c>
      <c r="Q1795">
        <v>0</v>
      </c>
      <c r="R1795">
        <v>12</v>
      </c>
      <c r="S1795">
        <v>0</v>
      </c>
      <c r="T1795">
        <v>16</v>
      </c>
      <c r="U1795">
        <v>0</v>
      </c>
      <c r="V1795">
        <v>0</v>
      </c>
      <c r="W1795">
        <v>0</v>
      </c>
      <c r="X1795">
        <v>3.5038158740490721</v>
      </c>
      <c r="Y1795">
        <v>0</v>
      </c>
      <c r="Z1795">
        <v>1.2627629060736776</v>
      </c>
      <c r="AA1795">
        <v>0</v>
      </c>
      <c r="AB1795">
        <v>15.070003807481761</v>
      </c>
      <c r="AC1795">
        <v>0</v>
      </c>
      <c r="AD1795">
        <v>0</v>
      </c>
      <c r="AE1795">
        <v>19.836582587604511</v>
      </c>
    </row>
    <row r="1796" spans="1:31" x14ac:dyDescent="0.25">
      <c r="A1796">
        <v>2219821</v>
      </c>
      <c r="B1796">
        <v>1</v>
      </c>
      <c r="C1796" t="s">
        <v>81</v>
      </c>
      <c r="D1796" t="s">
        <v>127</v>
      </c>
      <c r="E1796" t="s">
        <v>141</v>
      </c>
      <c r="F1796" t="s">
        <v>5491</v>
      </c>
      <c r="G1796" t="s">
        <v>349</v>
      </c>
      <c r="H1796" t="s">
        <v>144</v>
      </c>
      <c r="I1796" t="s">
        <v>136</v>
      </c>
      <c r="J1796" t="s">
        <v>137</v>
      </c>
      <c r="K1796" t="s">
        <v>138</v>
      </c>
      <c r="L1796" t="s">
        <v>5492</v>
      </c>
      <c r="M1796" t="s">
        <v>5493</v>
      </c>
      <c r="N1796">
        <v>10.161388887999999</v>
      </c>
      <c r="O1796">
        <v>0</v>
      </c>
      <c r="P1796">
        <v>0</v>
      </c>
      <c r="Q1796">
        <v>0</v>
      </c>
      <c r="R1796">
        <v>5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15.563030739102</v>
      </c>
      <c r="AA1796">
        <v>0</v>
      </c>
      <c r="AB1796">
        <v>0</v>
      </c>
      <c r="AC1796">
        <v>0</v>
      </c>
      <c r="AD1796">
        <v>0</v>
      </c>
      <c r="AE1796">
        <v>15.563030739102</v>
      </c>
    </row>
    <row r="1797" spans="1:31" x14ac:dyDescent="0.25">
      <c r="A1797">
        <v>2222526</v>
      </c>
      <c r="B1797">
        <v>1</v>
      </c>
      <c r="C1797" t="s">
        <v>81</v>
      </c>
      <c r="D1797" t="s">
        <v>117</v>
      </c>
      <c r="E1797" t="s">
        <v>156</v>
      </c>
      <c r="F1797" t="s">
        <v>5494</v>
      </c>
      <c r="G1797" t="s">
        <v>172</v>
      </c>
      <c r="H1797" t="s">
        <v>135</v>
      </c>
      <c r="I1797" t="s">
        <v>136</v>
      </c>
      <c r="J1797" t="s">
        <v>137</v>
      </c>
      <c r="K1797" t="s">
        <v>138</v>
      </c>
      <c r="L1797" t="s">
        <v>5495</v>
      </c>
      <c r="M1797" t="s">
        <v>5496</v>
      </c>
      <c r="N1797">
        <v>1.800277777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1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3.3325920250618997</v>
      </c>
      <c r="AC1797">
        <v>0</v>
      </c>
      <c r="AD1797">
        <v>0</v>
      </c>
      <c r="AE1797">
        <v>3.3325920250618997</v>
      </c>
    </row>
    <row r="1798" spans="1:31" x14ac:dyDescent="0.25">
      <c r="A1798">
        <v>2219672</v>
      </c>
      <c r="B1798">
        <v>1</v>
      </c>
      <c r="C1798" t="s">
        <v>80</v>
      </c>
      <c r="D1798" t="s">
        <v>88</v>
      </c>
      <c r="E1798" t="s">
        <v>132</v>
      </c>
      <c r="F1798" t="s">
        <v>1350</v>
      </c>
      <c r="G1798" t="s">
        <v>233</v>
      </c>
      <c r="H1798" t="s">
        <v>135</v>
      </c>
      <c r="I1798" t="s">
        <v>136</v>
      </c>
      <c r="J1798" t="s">
        <v>137</v>
      </c>
      <c r="K1798" t="s">
        <v>234</v>
      </c>
      <c r="L1798" t="s">
        <v>5497</v>
      </c>
      <c r="M1798" t="s">
        <v>5498</v>
      </c>
      <c r="N1798">
        <v>0.70741555499999997</v>
      </c>
      <c r="O1798">
        <v>0</v>
      </c>
      <c r="P1798">
        <v>637</v>
      </c>
      <c r="Q1798">
        <v>0</v>
      </c>
      <c r="R1798">
        <v>0</v>
      </c>
      <c r="S1798">
        <v>0</v>
      </c>
      <c r="T1798">
        <v>25</v>
      </c>
      <c r="U1798">
        <v>0</v>
      </c>
      <c r="V1798">
        <v>0</v>
      </c>
      <c r="W1798">
        <v>0</v>
      </c>
      <c r="X1798">
        <v>142.11225312669805</v>
      </c>
      <c r="Y1798">
        <v>0</v>
      </c>
      <c r="Z1798">
        <v>0</v>
      </c>
      <c r="AA1798">
        <v>0</v>
      </c>
      <c r="AB1798">
        <v>10.107493952956771</v>
      </c>
      <c r="AC1798">
        <v>0</v>
      </c>
      <c r="AD1798">
        <v>0</v>
      </c>
      <c r="AE1798">
        <v>152.21974707965481</v>
      </c>
    </row>
    <row r="1799" spans="1:31" x14ac:dyDescent="0.25">
      <c r="A1799">
        <v>2215344</v>
      </c>
      <c r="B1799">
        <v>1</v>
      </c>
      <c r="C1799" t="s">
        <v>81</v>
      </c>
      <c r="D1799" t="s">
        <v>127</v>
      </c>
      <c r="E1799" t="s">
        <v>156</v>
      </c>
      <c r="F1799" t="s">
        <v>5499</v>
      </c>
      <c r="G1799" t="s">
        <v>134</v>
      </c>
      <c r="H1799" t="s">
        <v>135</v>
      </c>
      <c r="I1799" t="s">
        <v>136</v>
      </c>
      <c r="J1799" t="s">
        <v>137</v>
      </c>
      <c r="K1799" t="s">
        <v>138</v>
      </c>
      <c r="L1799" t="s">
        <v>5500</v>
      </c>
      <c r="M1799" t="s">
        <v>5501</v>
      </c>
      <c r="N1799">
        <v>1.547222222</v>
      </c>
      <c r="O1799">
        <v>0</v>
      </c>
      <c r="P1799">
        <v>1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0.55101196807728814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0.55101196807728814</v>
      </c>
    </row>
    <row r="1800" spans="1:31" x14ac:dyDescent="0.25">
      <c r="A1800">
        <v>2228328</v>
      </c>
      <c r="B1800">
        <v>1</v>
      </c>
      <c r="C1800" t="s">
        <v>80</v>
      </c>
      <c r="D1800" t="s">
        <v>110</v>
      </c>
      <c r="E1800" t="s">
        <v>151</v>
      </c>
      <c r="F1800" t="s">
        <v>5502</v>
      </c>
      <c r="G1800" t="s">
        <v>134</v>
      </c>
      <c r="H1800" t="s">
        <v>135</v>
      </c>
      <c r="I1800" t="s">
        <v>136</v>
      </c>
      <c r="J1800" t="s">
        <v>137</v>
      </c>
      <c r="K1800" t="s">
        <v>138</v>
      </c>
      <c r="L1800" t="s">
        <v>5503</v>
      </c>
      <c r="M1800" t="s">
        <v>5504</v>
      </c>
      <c r="N1800">
        <v>1.5877777769999999</v>
      </c>
      <c r="O1800">
        <v>0</v>
      </c>
      <c r="P1800">
        <v>72</v>
      </c>
      <c r="Q1800">
        <v>0</v>
      </c>
      <c r="R1800">
        <v>0</v>
      </c>
      <c r="S1800">
        <v>0</v>
      </c>
      <c r="T1800">
        <v>19</v>
      </c>
      <c r="U1800">
        <v>0</v>
      </c>
      <c r="V1800">
        <v>0</v>
      </c>
      <c r="W1800">
        <v>0</v>
      </c>
      <c r="X1800">
        <v>24.687866348050175</v>
      </c>
      <c r="Y1800">
        <v>0</v>
      </c>
      <c r="Z1800">
        <v>0</v>
      </c>
      <c r="AA1800">
        <v>0</v>
      </c>
      <c r="AB1800">
        <v>15.00138201800506</v>
      </c>
      <c r="AC1800">
        <v>0</v>
      </c>
      <c r="AD1800">
        <v>0</v>
      </c>
      <c r="AE1800">
        <v>39.689248366055239</v>
      </c>
    </row>
    <row r="1801" spans="1:31" x14ac:dyDescent="0.25">
      <c r="A1801">
        <v>2223851</v>
      </c>
      <c r="B1801">
        <v>1</v>
      </c>
      <c r="C1801" t="s">
        <v>80</v>
      </c>
      <c r="D1801" t="s">
        <v>104</v>
      </c>
      <c r="E1801" t="s">
        <v>156</v>
      </c>
      <c r="F1801" t="s">
        <v>5505</v>
      </c>
      <c r="G1801" t="s">
        <v>280</v>
      </c>
      <c r="H1801" t="s">
        <v>135</v>
      </c>
      <c r="I1801" t="s">
        <v>136</v>
      </c>
      <c r="J1801" t="s">
        <v>137</v>
      </c>
      <c r="K1801" t="s">
        <v>138</v>
      </c>
      <c r="L1801" t="s">
        <v>5506</v>
      </c>
      <c r="M1801" t="s">
        <v>5507</v>
      </c>
      <c r="N1801">
        <v>1.4072222219999999</v>
      </c>
      <c r="O1801">
        <v>0</v>
      </c>
      <c r="P1801">
        <v>1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0.25552704801272724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0.25552704801272724</v>
      </c>
    </row>
    <row r="1802" spans="1:31" x14ac:dyDescent="0.25">
      <c r="A1802">
        <v>2213572</v>
      </c>
      <c r="B1802">
        <v>1</v>
      </c>
      <c r="C1802" t="s">
        <v>80</v>
      </c>
      <c r="D1802" t="s">
        <v>83</v>
      </c>
      <c r="E1802" t="s">
        <v>151</v>
      </c>
      <c r="F1802" t="s">
        <v>1430</v>
      </c>
      <c r="G1802" t="s">
        <v>233</v>
      </c>
      <c r="H1802" t="s">
        <v>135</v>
      </c>
      <c r="I1802" t="s">
        <v>136</v>
      </c>
      <c r="J1802" t="s">
        <v>137</v>
      </c>
      <c r="K1802" t="s">
        <v>234</v>
      </c>
      <c r="L1802" t="s">
        <v>5508</v>
      </c>
      <c r="M1802" t="s">
        <v>5509</v>
      </c>
      <c r="N1802">
        <v>0.37279888799999999</v>
      </c>
      <c r="O1802">
        <v>0</v>
      </c>
      <c r="P1802">
        <v>146</v>
      </c>
      <c r="Q1802">
        <v>0</v>
      </c>
      <c r="R1802">
        <v>0</v>
      </c>
      <c r="S1802">
        <v>0</v>
      </c>
      <c r="T1802">
        <v>16</v>
      </c>
      <c r="U1802">
        <v>0</v>
      </c>
      <c r="V1802">
        <v>0</v>
      </c>
      <c r="W1802">
        <v>0</v>
      </c>
      <c r="X1802">
        <v>24.600341655037685</v>
      </c>
      <c r="Y1802">
        <v>0</v>
      </c>
      <c r="Z1802">
        <v>0</v>
      </c>
      <c r="AA1802">
        <v>0</v>
      </c>
      <c r="AB1802">
        <v>14.615027768127165</v>
      </c>
      <c r="AC1802">
        <v>0</v>
      </c>
      <c r="AD1802">
        <v>0</v>
      </c>
      <c r="AE1802">
        <v>39.215369423164852</v>
      </c>
    </row>
    <row r="1803" spans="1:31" x14ac:dyDescent="0.25">
      <c r="A1803">
        <v>2224392</v>
      </c>
      <c r="B1803">
        <v>1</v>
      </c>
      <c r="C1803" t="s">
        <v>80</v>
      </c>
      <c r="D1803" t="s">
        <v>96</v>
      </c>
      <c r="E1803" t="s">
        <v>156</v>
      </c>
      <c r="F1803" t="s">
        <v>5510</v>
      </c>
      <c r="G1803" t="s">
        <v>280</v>
      </c>
      <c r="H1803" t="s">
        <v>135</v>
      </c>
      <c r="I1803" t="s">
        <v>136</v>
      </c>
      <c r="J1803" t="s">
        <v>137</v>
      </c>
      <c r="K1803" t="s">
        <v>138</v>
      </c>
      <c r="L1803" t="s">
        <v>5511</v>
      </c>
      <c r="M1803" t="s">
        <v>5512</v>
      </c>
      <c r="N1803">
        <v>8.2016666659999995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1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15.939390445150876</v>
      </c>
      <c r="AC1803">
        <v>0</v>
      </c>
      <c r="AD1803">
        <v>0</v>
      </c>
      <c r="AE1803">
        <v>15.939390445150876</v>
      </c>
    </row>
    <row r="1804" spans="1:31" x14ac:dyDescent="0.25">
      <c r="A1804">
        <v>2219523</v>
      </c>
      <c r="B1804">
        <v>1</v>
      </c>
      <c r="C1804" t="s">
        <v>80</v>
      </c>
      <c r="D1804" t="s">
        <v>88</v>
      </c>
      <c r="E1804" t="s">
        <v>141</v>
      </c>
      <c r="F1804" t="s">
        <v>5513</v>
      </c>
      <c r="G1804" t="s">
        <v>4368</v>
      </c>
      <c r="H1804" t="s">
        <v>144</v>
      </c>
      <c r="I1804" t="s">
        <v>136</v>
      </c>
      <c r="J1804" t="s">
        <v>137</v>
      </c>
      <c r="K1804" t="s">
        <v>138</v>
      </c>
      <c r="L1804" t="s">
        <v>5514</v>
      </c>
      <c r="M1804" t="s">
        <v>5515</v>
      </c>
      <c r="N1804">
        <v>16.846666666000001</v>
      </c>
      <c r="O1804">
        <v>0</v>
      </c>
      <c r="P1804">
        <v>97</v>
      </c>
      <c r="Q1804">
        <v>0</v>
      </c>
      <c r="R1804">
        <v>0</v>
      </c>
      <c r="S1804">
        <v>0</v>
      </c>
      <c r="T1804">
        <v>140</v>
      </c>
      <c r="U1804">
        <v>0</v>
      </c>
      <c r="V1804">
        <v>5</v>
      </c>
      <c r="W1804">
        <v>0</v>
      </c>
      <c r="X1804">
        <v>517.0888106350576</v>
      </c>
      <c r="Y1804">
        <v>0</v>
      </c>
      <c r="Z1804">
        <v>0</v>
      </c>
      <c r="AA1804">
        <v>0</v>
      </c>
      <c r="AB1804">
        <v>3307.9620548102662</v>
      </c>
      <c r="AC1804">
        <v>0</v>
      </c>
      <c r="AD1804">
        <v>2975.9702306454947</v>
      </c>
      <c r="AE1804">
        <v>6801.0210960908189</v>
      </c>
    </row>
    <row r="1805" spans="1:31" x14ac:dyDescent="0.25">
      <c r="A1805">
        <v>2220064</v>
      </c>
      <c r="B1805">
        <v>1</v>
      </c>
      <c r="C1805" t="s">
        <v>80</v>
      </c>
      <c r="D1805" t="s">
        <v>85</v>
      </c>
      <c r="E1805" t="s">
        <v>151</v>
      </c>
      <c r="F1805" t="s">
        <v>5516</v>
      </c>
      <c r="G1805" t="s">
        <v>213</v>
      </c>
      <c r="H1805" t="s">
        <v>135</v>
      </c>
      <c r="I1805" t="s">
        <v>136</v>
      </c>
      <c r="J1805" t="s">
        <v>137</v>
      </c>
      <c r="K1805" t="s">
        <v>138</v>
      </c>
      <c r="L1805" t="s">
        <v>5517</v>
      </c>
      <c r="M1805" t="s">
        <v>5518</v>
      </c>
      <c r="N1805">
        <v>3.93</v>
      </c>
      <c r="O1805">
        <v>0</v>
      </c>
      <c r="P1805">
        <v>134</v>
      </c>
      <c r="Q1805">
        <v>0</v>
      </c>
      <c r="R1805">
        <v>0</v>
      </c>
      <c r="S1805">
        <v>0</v>
      </c>
      <c r="T1805">
        <v>11</v>
      </c>
      <c r="U1805">
        <v>0</v>
      </c>
      <c r="V1805">
        <v>0</v>
      </c>
      <c r="W1805">
        <v>0</v>
      </c>
      <c r="X1805">
        <v>211.43535091276866</v>
      </c>
      <c r="Y1805">
        <v>0</v>
      </c>
      <c r="Z1805">
        <v>0</v>
      </c>
      <c r="AA1805">
        <v>0</v>
      </c>
      <c r="AB1805">
        <v>7.360613892543844</v>
      </c>
      <c r="AC1805">
        <v>0</v>
      </c>
      <c r="AD1805">
        <v>0</v>
      </c>
      <c r="AE1805">
        <v>218.79596480531251</v>
      </c>
    </row>
    <row r="1806" spans="1:31" x14ac:dyDescent="0.25">
      <c r="A1806">
        <v>2217900</v>
      </c>
      <c r="B1806">
        <v>1</v>
      </c>
      <c r="C1806" t="s">
        <v>81</v>
      </c>
      <c r="D1806" t="s">
        <v>127</v>
      </c>
      <c r="E1806" t="s">
        <v>151</v>
      </c>
      <c r="F1806" t="s">
        <v>5519</v>
      </c>
      <c r="G1806" t="s">
        <v>213</v>
      </c>
      <c r="H1806" t="s">
        <v>135</v>
      </c>
      <c r="I1806" t="s">
        <v>136</v>
      </c>
      <c r="J1806" t="s">
        <v>137</v>
      </c>
      <c r="K1806" t="s">
        <v>138</v>
      </c>
      <c r="L1806" t="s">
        <v>5520</v>
      </c>
      <c r="M1806" t="s">
        <v>5521</v>
      </c>
      <c r="N1806">
        <v>0.98583333299999998</v>
      </c>
      <c r="O1806">
        <v>0</v>
      </c>
      <c r="P1806">
        <v>24</v>
      </c>
      <c r="Q1806">
        <v>0</v>
      </c>
      <c r="R1806">
        <v>1</v>
      </c>
      <c r="S1806">
        <v>0</v>
      </c>
      <c r="T1806">
        <v>1</v>
      </c>
      <c r="U1806">
        <v>0</v>
      </c>
      <c r="V1806">
        <v>0</v>
      </c>
      <c r="W1806">
        <v>0</v>
      </c>
      <c r="X1806">
        <v>9.0287411917254357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9.0287411917254357</v>
      </c>
    </row>
    <row r="1807" spans="1:31" x14ac:dyDescent="0.25">
      <c r="A1807">
        <v>2215736</v>
      </c>
      <c r="B1807">
        <v>1</v>
      </c>
      <c r="C1807" t="s">
        <v>81</v>
      </c>
      <c r="D1807" t="s">
        <v>122</v>
      </c>
      <c r="E1807" t="s">
        <v>198</v>
      </c>
      <c r="F1807" t="s">
        <v>5522</v>
      </c>
      <c r="G1807" t="s">
        <v>143</v>
      </c>
      <c r="H1807" t="s">
        <v>144</v>
      </c>
      <c r="I1807" t="s">
        <v>136</v>
      </c>
      <c r="J1807" t="s">
        <v>137</v>
      </c>
      <c r="K1807" t="s">
        <v>138</v>
      </c>
      <c r="L1807" t="s">
        <v>5523</v>
      </c>
      <c r="M1807" t="s">
        <v>5524</v>
      </c>
      <c r="N1807">
        <v>0.95472222200000001</v>
      </c>
      <c r="O1807">
        <v>1</v>
      </c>
      <c r="P1807">
        <v>514</v>
      </c>
      <c r="Q1807">
        <v>4</v>
      </c>
      <c r="R1807">
        <v>0</v>
      </c>
      <c r="S1807">
        <v>5</v>
      </c>
      <c r="T1807">
        <v>22</v>
      </c>
      <c r="U1807">
        <v>1</v>
      </c>
      <c r="V1807">
        <v>0</v>
      </c>
      <c r="W1807">
        <v>8.3391976075478616E-2</v>
      </c>
      <c r="X1807">
        <v>34.389721114712472</v>
      </c>
      <c r="Y1807">
        <v>3.0465309422428533</v>
      </c>
      <c r="Z1807">
        <v>0</v>
      </c>
      <c r="AA1807">
        <v>9.9716978008359067</v>
      </c>
      <c r="AB1807">
        <v>4.5932391746184527</v>
      </c>
      <c r="AC1807">
        <v>0.92271486715523521</v>
      </c>
      <c r="AD1807">
        <v>0</v>
      </c>
      <c r="AE1807">
        <v>53.007295875640395</v>
      </c>
    </row>
    <row r="1808" spans="1:31" x14ac:dyDescent="0.25">
      <c r="A1808">
        <v>2212762</v>
      </c>
      <c r="B1808">
        <v>1</v>
      </c>
      <c r="C1808" t="s">
        <v>81</v>
      </c>
      <c r="D1808" t="s">
        <v>123</v>
      </c>
      <c r="E1808" t="s">
        <v>151</v>
      </c>
      <c r="F1808" t="s">
        <v>5525</v>
      </c>
      <c r="G1808" t="s">
        <v>213</v>
      </c>
      <c r="H1808" t="s">
        <v>135</v>
      </c>
      <c r="I1808" t="s">
        <v>136</v>
      </c>
      <c r="J1808" t="s">
        <v>137</v>
      </c>
      <c r="K1808" t="s">
        <v>138</v>
      </c>
      <c r="L1808" t="s">
        <v>5526</v>
      </c>
      <c r="M1808" t="s">
        <v>5527</v>
      </c>
      <c r="N1808">
        <v>1.0352777769999999</v>
      </c>
      <c r="O1808">
        <v>0</v>
      </c>
      <c r="P1808">
        <v>108</v>
      </c>
      <c r="Q1808">
        <v>0</v>
      </c>
      <c r="R1808">
        <v>0</v>
      </c>
      <c r="S1808">
        <v>0</v>
      </c>
      <c r="T1808">
        <v>4</v>
      </c>
      <c r="U1808">
        <v>0</v>
      </c>
      <c r="V1808">
        <v>0</v>
      </c>
      <c r="W1808">
        <v>0</v>
      </c>
      <c r="X1808">
        <v>26.375442081172597</v>
      </c>
      <c r="Y1808">
        <v>0</v>
      </c>
      <c r="Z1808">
        <v>0</v>
      </c>
      <c r="AA1808">
        <v>0</v>
      </c>
      <c r="AB1808">
        <v>0.94185857044575838</v>
      </c>
      <c r="AC1808">
        <v>0</v>
      </c>
      <c r="AD1808">
        <v>0</v>
      </c>
      <c r="AE1808">
        <v>27.317300651618357</v>
      </c>
    </row>
    <row r="1809" spans="1:31" x14ac:dyDescent="0.25">
      <c r="A1809">
        <v>2224169</v>
      </c>
      <c r="B1809">
        <v>1</v>
      </c>
      <c r="C1809" t="s">
        <v>80</v>
      </c>
      <c r="D1809" t="s">
        <v>94</v>
      </c>
      <c r="E1809" t="s">
        <v>147</v>
      </c>
      <c r="F1809" t="s">
        <v>5528</v>
      </c>
      <c r="G1809" t="s">
        <v>143</v>
      </c>
      <c r="H1809" t="s">
        <v>144</v>
      </c>
      <c r="I1809" t="s">
        <v>136</v>
      </c>
      <c r="J1809" t="s">
        <v>137</v>
      </c>
      <c r="K1809" t="s">
        <v>138</v>
      </c>
      <c r="L1809" t="s">
        <v>5529</v>
      </c>
      <c r="M1809" t="s">
        <v>5530</v>
      </c>
      <c r="N1809">
        <v>1.615</v>
      </c>
      <c r="O1809">
        <v>0</v>
      </c>
      <c r="P1809">
        <v>0</v>
      </c>
      <c r="Q1809">
        <v>1</v>
      </c>
      <c r="R1809">
        <v>127</v>
      </c>
      <c r="S1809">
        <v>0</v>
      </c>
      <c r="T1809">
        <v>6</v>
      </c>
      <c r="U1809">
        <v>0</v>
      </c>
      <c r="V1809">
        <v>0</v>
      </c>
      <c r="W1809">
        <v>0</v>
      </c>
      <c r="X1809">
        <v>0</v>
      </c>
      <c r="Y1809">
        <v>1.6428541927105158</v>
      </c>
      <c r="Z1809">
        <v>202.24395132451869</v>
      </c>
      <c r="AA1809">
        <v>0</v>
      </c>
      <c r="AB1809">
        <v>7.1186197030646827</v>
      </c>
      <c r="AC1809">
        <v>0</v>
      </c>
      <c r="AD1809">
        <v>0</v>
      </c>
      <c r="AE1809">
        <v>211.00542522029392</v>
      </c>
    </row>
    <row r="1810" spans="1:31" x14ac:dyDescent="0.25">
      <c r="A1810">
        <v>2217007</v>
      </c>
      <c r="B1810">
        <v>1</v>
      </c>
      <c r="C1810" t="s">
        <v>80</v>
      </c>
      <c r="D1810" t="s">
        <v>93</v>
      </c>
      <c r="E1810" t="s">
        <v>141</v>
      </c>
      <c r="F1810" t="s">
        <v>5531</v>
      </c>
      <c r="G1810" t="s">
        <v>280</v>
      </c>
      <c r="H1810" t="s">
        <v>144</v>
      </c>
      <c r="I1810" t="s">
        <v>136</v>
      </c>
      <c r="J1810" t="s">
        <v>3</v>
      </c>
      <c r="K1810" t="s">
        <v>138</v>
      </c>
      <c r="L1810" t="s">
        <v>5532</v>
      </c>
      <c r="M1810" t="s">
        <v>5533</v>
      </c>
      <c r="N1810">
        <v>1.778611111</v>
      </c>
      <c r="O1810">
        <v>0</v>
      </c>
      <c r="P1810">
        <v>5631</v>
      </c>
      <c r="Q1810">
        <v>0</v>
      </c>
      <c r="R1810">
        <v>0</v>
      </c>
      <c r="S1810">
        <v>4</v>
      </c>
      <c r="T1810">
        <v>402</v>
      </c>
      <c r="U1810">
        <v>0</v>
      </c>
      <c r="V1810">
        <v>0</v>
      </c>
      <c r="W1810">
        <v>0</v>
      </c>
      <c r="X1810">
        <v>2793.4851107463155</v>
      </c>
      <c r="Y1810">
        <v>0</v>
      </c>
      <c r="Z1810">
        <v>0</v>
      </c>
      <c r="AA1810">
        <v>67.308086687030908</v>
      </c>
      <c r="AB1810">
        <v>872.1975726465796</v>
      </c>
      <c r="AC1810">
        <v>0</v>
      </c>
      <c r="AD1810">
        <v>0</v>
      </c>
      <c r="AE1810">
        <v>3732.9907700799258</v>
      </c>
    </row>
    <row r="1811" spans="1:31" x14ac:dyDescent="0.25">
      <c r="A1811">
        <v>2219924</v>
      </c>
      <c r="B1811">
        <v>1</v>
      </c>
      <c r="C1811" t="s">
        <v>80</v>
      </c>
      <c r="D1811" t="s">
        <v>94</v>
      </c>
      <c r="E1811" t="s">
        <v>156</v>
      </c>
      <c r="F1811" t="s">
        <v>5534</v>
      </c>
      <c r="G1811" t="s">
        <v>161</v>
      </c>
      <c r="H1811" t="s">
        <v>135</v>
      </c>
      <c r="I1811" t="s">
        <v>136</v>
      </c>
      <c r="J1811" t="s">
        <v>137</v>
      </c>
      <c r="K1811" t="s">
        <v>138</v>
      </c>
      <c r="L1811" t="s">
        <v>5535</v>
      </c>
      <c r="M1811" t="s">
        <v>5536</v>
      </c>
      <c r="N1811">
        <v>4.801111111</v>
      </c>
      <c r="O1811">
        <v>0</v>
      </c>
      <c r="P1811">
        <v>1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0.50731499657899504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0.50731499657899504</v>
      </c>
    </row>
    <row r="1812" spans="1:31" x14ac:dyDescent="0.25">
      <c r="A1812">
        <v>2212785</v>
      </c>
      <c r="B1812">
        <v>1</v>
      </c>
      <c r="C1812" t="s">
        <v>81</v>
      </c>
      <c r="D1812" t="s">
        <v>123</v>
      </c>
      <c r="E1812" t="s">
        <v>198</v>
      </c>
      <c r="F1812" t="s">
        <v>5537</v>
      </c>
      <c r="G1812" t="s">
        <v>143</v>
      </c>
      <c r="H1812" t="s">
        <v>144</v>
      </c>
      <c r="I1812" t="s">
        <v>136</v>
      </c>
      <c r="J1812" t="s">
        <v>137</v>
      </c>
      <c r="K1812" t="s">
        <v>138</v>
      </c>
      <c r="L1812" t="s">
        <v>5538</v>
      </c>
      <c r="M1812" t="s">
        <v>5539</v>
      </c>
      <c r="N1812">
        <v>1.0452777769999999</v>
      </c>
      <c r="O1812">
        <v>2</v>
      </c>
      <c r="P1812">
        <v>203</v>
      </c>
      <c r="Q1812">
        <v>22</v>
      </c>
      <c r="R1812">
        <v>41</v>
      </c>
      <c r="S1812">
        <v>1</v>
      </c>
      <c r="T1812">
        <v>19</v>
      </c>
      <c r="U1812">
        <v>1</v>
      </c>
      <c r="V1812">
        <v>0</v>
      </c>
      <c r="W1812">
        <v>3.2570763455150229</v>
      </c>
      <c r="X1812">
        <v>45.718455711382269</v>
      </c>
      <c r="Y1812">
        <v>22.63895576058777</v>
      </c>
      <c r="Z1812">
        <v>20.470693339362452</v>
      </c>
      <c r="AA1812">
        <v>0</v>
      </c>
      <c r="AB1812">
        <v>13.085342489341684</v>
      </c>
      <c r="AC1812">
        <v>17.423126129419948</v>
      </c>
      <c r="AD1812">
        <v>0</v>
      </c>
      <c r="AE1812">
        <v>122.59364977560915</v>
      </c>
    </row>
    <row r="1813" spans="1:31" x14ac:dyDescent="0.25">
      <c r="A1813">
        <v>2216984</v>
      </c>
      <c r="B1813">
        <v>1</v>
      </c>
      <c r="C1813" t="s">
        <v>80</v>
      </c>
      <c r="D1813" t="s">
        <v>83</v>
      </c>
      <c r="E1813" t="s">
        <v>251</v>
      </c>
      <c r="F1813" t="s">
        <v>5540</v>
      </c>
      <c r="G1813" t="s">
        <v>280</v>
      </c>
      <c r="H1813" t="s">
        <v>144</v>
      </c>
      <c r="I1813" t="s">
        <v>136</v>
      </c>
      <c r="J1813" t="s">
        <v>3</v>
      </c>
      <c r="K1813" t="s">
        <v>138</v>
      </c>
      <c r="L1813" t="s">
        <v>5541</v>
      </c>
      <c r="M1813" t="s">
        <v>5542</v>
      </c>
      <c r="N1813">
        <v>0.9</v>
      </c>
      <c r="O1813">
        <v>0</v>
      </c>
      <c r="P1813">
        <v>3282</v>
      </c>
      <c r="Q1813">
        <v>0</v>
      </c>
      <c r="R1813">
        <v>0</v>
      </c>
      <c r="S1813">
        <v>1</v>
      </c>
      <c r="T1813">
        <v>439</v>
      </c>
      <c r="U1813">
        <v>0</v>
      </c>
      <c r="V1813">
        <v>1</v>
      </c>
      <c r="W1813">
        <v>0</v>
      </c>
      <c r="X1813">
        <v>1051.8217566910766</v>
      </c>
      <c r="Y1813">
        <v>0</v>
      </c>
      <c r="Z1813">
        <v>0</v>
      </c>
      <c r="AA1813">
        <v>35.433907029892808</v>
      </c>
      <c r="AB1813">
        <v>578.02663891638315</v>
      </c>
      <c r="AC1813">
        <v>0</v>
      </c>
      <c r="AD1813">
        <v>25.75893607825985</v>
      </c>
      <c r="AE1813">
        <v>1691.0412387156125</v>
      </c>
    </row>
    <row r="1814" spans="1:31" x14ac:dyDescent="0.25">
      <c r="A1814">
        <v>2225474</v>
      </c>
      <c r="B1814">
        <v>1</v>
      </c>
      <c r="C1814" t="s">
        <v>80</v>
      </c>
      <c r="D1814" t="s">
        <v>95</v>
      </c>
      <c r="E1814" t="s">
        <v>225</v>
      </c>
      <c r="F1814" t="s">
        <v>5543</v>
      </c>
      <c r="G1814" t="s">
        <v>600</v>
      </c>
      <c r="H1814" t="s">
        <v>135</v>
      </c>
      <c r="I1814" t="s">
        <v>136</v>
      </c>
      <c r="J1814" t="s">
        <v>137</v>
      </c>
      <c r="K1814" t="s">
        <v>138</v>
      </c>
      <c r="L1814" t="s">
        <v>5544</v>
      </c>
      <c r="M1814" t="s">
        <v>5545</v>
      </c>
      <c r="N1814">
        <v>1.101111111</v>
      </c>
      <c r="O1814">
        <v>0</v>
      </c>
      <c r="P1814">
        <v>25</v>
      </c>
      <c r="Q1814">
        <v>0</v>
      </c>
      <c r="R1814">
        <v>0</v>
      </c>
      <c r="S1814">
        <v>0</v>
      </c>
      <c r="T1814">
        <v>31</v>
      </c>
      <c r="U1814">
        <v>0</v>
      </c>
      <c r="V1814">
        <v>0</v>
      </c>
      <c r="W1814">
        <v>0</v>
      </c>
      <c r="X1814">
        <v>8.933539667079005</v>
      </c>
      <c r="Y1814">
        <v>0</v>
      </c>
      <c r="Z1814">
        <v>0</v>
      </c>
      <c r="AA1814">
        <v>0</v>
      </c>
      <c r="AB1814">
        <v>50.560054284511651</v>
      </c>
      <c r="AC1814">
        <v>0</v>
      </c>
      <c r="AD1814">
        <v>0</v>
      </c>
      <c r="AE1814">
        <v>59.493593951590654</v>
      </c>
    </row>
    <row r="1815" spans="1:31" x14ac:dyDescent="0.25">
      <c r="A1815">
        <v>2215656</v>
      </c>
      <c r="B1815">
        <v>1</v>
      </c>
      <c r="C1815" t="s">
        <v>80</v>
      </c>
      <c r="D1815" t="s">
        <v>92</v>
      </c>
      <c r="E1815" t="s">
        <v>141</v>
      </c>
      <c r="F1815" t="s">
        <v>5546</v>
      </c>
      <c r="G1815" t="s">
        <v>323</v>
      </c>
      <c r="H1815" t="s">
        <v>144</v>
      </c>
      <c r="I1815" t="s">
        <v>136</v>
      </c>
      <c r="J1815" t="s">
        <v>137</v>
      </c>
      <c r="K1815" t="s">
        <v>138</v>
      </c>
      <c r="L1815" t="s">
        <v>5547</v>
      </c>
      <c r="M1815" t="s">
        <v>5548</v>
      </c>
      <c r="N1815">
        <v>4.9769444439999999</v>
      </c>
      <c r="O1815">
        <v>0</v>
      </c>
      <c r="P1815">
        <v>23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24.845890441113777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24.845890441113777</v>
      </c>
    </row>
    <row r="1816" spans="1:31" x14ac:dyDescent="0.25">
      <c r="A1816">
        <v>2227040</v>
      </c>
      <c r="B1816">
        <v>1</v>
      </c>
      <c r="C1816" t="s">
        <v>80</v>
      </c>
      <c r="D1816" t="s">
        <v>90</v>
      </c>
      <c r="E1816" t="s">
        <v>132</v>
      </c>
      <c r="F1816" t="s">
        <v>5549</v>
      </c>
      <c r="G1816" t="s">
        <v>345</v>
      </c>
      <c r="H1816" t="s">
        <v>135</v>
      </c>
      <c r="I1816" t="s">
        <v>136</v>
      </c>
      <c r="J1816" t="s">
        <v>137</v>
      </c>
      <c r="K1816" t="s">
        <v>138</v>
      </c>
      <c r="L1816" t="s">
        <v>5550</v>
      </c>
      <c r="M1816" t="s">
        <v>5551</v>
      </c>
      <c r="N1816">
        <v>6.4588888879999997</v>
      </c>
      <c r="O1816">
        <v>0</v>
      </c>
      <c r="P1816">
        <v>541</v>
      </c>
      <c r="Q1816">
        <v>0</v>
      </c>
      <c r="R1816">
        <v>0</v>
      </c>
      <c r="S1816">
        <v>0</v>
      </c>
      <c r="T1816">
        <v>27</v>
      </c>
      <c r="U1816">
        <v>0</v>
      </c>
      <c r="V1816">
        <v>0</v>
      </c>
      <c r="W1816">
        <v>0</v>
      </c>
      <c r="X1816">
        <v>1204.9287871629019</v>
      </c>
      <c r="Y1816">
        <v>0</v>
      </c>
      <c r="Z1816">
        <v>0</v>
      </c>
      <c r="AA1816">
        <v>0</v>
      </c>
      <c r="AB1816">
        <v>55.414108658221728</v>
      </c>
      <c r="AC1816">
        <v>0</v>
      </c>
      <c r="AD1816">
        <v>0</v>
      </c>
      <c r="AE1816">
        <v>1260.3428958211236</v>
      </c>
    </row>
    <row r="1817" spans="1:31" x14ac:dyDescent="0.25">
      <c r="A1817">
        <v>2221298</v>
      </c>
      <c r="B1817">
        <v>1</v>
      </c>
      <c r="C1817" t="s">
        <v>81</v>
      </c>
      <c r="D1817" t="s">
        <v>124</v>
      </c>
      <c r="E1817" t="s">
        <v>151</v>
      </c>
      <c r="F1817" t="s">
        <v>5552</v>
      </c>
      <c r="G1817" t="s">
        <v>213</v>
      </c>
      <c r="H1817" t="s">
        <v>135</v>
      </c>
      <c r="I1817" t="s">
        <v>136</v>
      </c>
      <c r="J1817" t="s">
        <v>137</v>
      </c>
      <c r="K1817" t="s">
        <v>138</v>
      </c>
      <c r="L1817" t="s">
        <v>5553</v>
      </c>
      <c r="M1817" t="s">
        <v>5554</v>
      </c>
      <c r="N1817">
        <v>1.708611111</v>
      </c>
      <c r="O1817">
        <v>0</v>
      </c>
      <c r="P1817">
        <v>35</v>
      </c>
      <c r="Q1817">
        <v>0</v>
      </c>
      <c r="R1817">
        <v>8</v>
      </c>
      <c r="S1817">
        <v>0</v>
      </c>
      <c r="T1817">
        <v>1</v>
      </c>
      <c r="U1817">
        <v>0</v>
      </c>
      <c r="V1817">
        <v>0</v>
      </c>
      <c r="W1817">
        <v>0</v>
      </c>
      <c r="X1817">
        <v>5.7439700012620198</v>
      </c>
      <c r="Y1817">
        <v>0</v>
      </c>
      <c r="Z1817">
        <v>1.2904510131007756</v>
      </c>
      <c r="AA1817">
        <v>0</v>
      </c>
      <c r="AB1817">
        <v>1.5712639670251667E-2</v>
      </c>
      <c r="AC1817">
        <v>0</v>
      </c>
      <c r="AD1817">
        <v>0</v>
      </c>
      <c r="AE1817">
        <v>7.050133654033047</v>
      </c>
    </row>
    <row r="1818" spans="1:31" x14ac:dyDescent="0.25">
      <c r="A1818">
        <v>2224123</v>
      </c>
      <c r="B1818">
        <v>1</v>
      </c>
      <c r="C1818" t="s">
        <v>81</v>
      </c>
      <c r="D1818" t="s">
        <v>128</v>
      </c>
      <c r="E1818" t="s">
        <v>198</v>
      </c>
      <c r="F1818" t="s">
        <v>5555</v>
      </c>
      <c r="G1818" t="s">
        <v>143</v>
      </c>
      <c r="H1818" t="s">
        <v>144</v>
      </c>
      <c r="I1818" t="s">
        <v>136</v>
      </c>
      <c r="J1818" t="s">
        <v>137</v>
      </c>
      <c r="K1818" t="s">
        <v>138</v>
      </c>
      <c r="L1818" t="s">
        <v>5556</v>
      </c>
      <c r="M1818" t="s">
        <v>5557</v>
      </c>
      <c r="N1818">
        <v>6.5702777770000003</v>
      </c>
      <c r="O1818">
        <v>0</v>
      </c>
      <c r="P1818">
        <v>0</v>
      </c>
      <c r="Q1818">
        <v>0</v>
      </c>
      <c r="R1818">
        <v>0</v>
      </c>
      <c r="S1818">
        <v>20</v>
      </c>
      <c r="T1818">
        <v>0</v>
      </c>
      <c r="U1818">
        <v>21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825.29167597153707</v>
      </c>
      <c r="AB1818">
        <v>0</v>
      </c>
      <c r="AC1818">
        <v>9358.4577344387744</v>
      </c>
      <c r="AD1818">
        <v>0</v>
      </c>
      <c r="AE1818">
        <v>10183.749410410312</v>
      </c>
    </row>
    <row r="1819" spans="1:31" x14ac:dyDescent="0.25">
      <c r="A1819">
        <v>2217053</v>
      </c>
      <c r="B1819">
        <v>1</v>
      </c>
      <c r="C1819" t="s">
        <v>81</v>
      </c>
      <c r="D1819" t="s">
        <v>127</v>
      </c>
      <c r="E1819" t="s">
        <v>156</v>
      </c>
      <c r="F1819" t="s">
        <v>5558</v>
      </c>
      <c r="G1819" t="s">
        <v>161</v>
      </c>
      <c r="H1819" t="s">
        <v>135</v>
      </c>
      <c r="I1819" t="s">
        <v>136</v>
      </c>
      <c r="J1819" t="s">
        <v>137</v>
      </c>
      <c r="K1819" t="s">
        <v>138</v>
      </c>
      <c r="L1819" t="s">
        <v>5559</v>
      </c>
      <c r="M1819" t="s">
        <v>5560</v>
      </c>
      <c r="N1819">
        <v>2.364166666</v>
      </c>
      <c r="O1819">
        <v>0</v>
      </c>
      <c r="P1819">
        <v>1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</row>
    <row r="1820" spans="1:31" x14ac:dyDescent="0.25">
      <c r="A1820">
        <v>2227063</v>
      </c>
      <c r="B1820">
        <v>1</v>
      </c>
      <c r="C1820" t="s">
        <v>81</v>
      </c>
      <c r="D1820" t="s">
        <v>122</v>
      </c>
      <c r="E1820" t="s">
        <v>151</v>
      </c>
      <c r="F1820" t="s">
        <v>5561</v>
      </c>
      <c r="G1820" t="s">
        <v>213</v>
      </c>
      <c r="H1820" t="s">
        <v>135</v>
      </c>
      <c r="I1820" t="s">
        <v>136</v>
      </c>
      <c r="J1820" t="s">
        <v>137</v>
      </c>
      <c r="K1820" t="s">
        <v>138</v>
      </c>
      <c r="L1820" t="s">
        <v>5562</v>
      </c>
      <c r="M1820" t="s">
        <v>5563</v>
      </c>
      <c r="N1820">
        <v>1.5925</v>
      </c>
      <c r="O1820">
        <v>0</v>
      </c>
      <c r="P1820">
        <v>103</v>
      </c>
      <c r="Q1820">
        <v>0</v>
      </c>
      <c r="R1820">
        <v>7</v>
      </c>
      <c r="S1820">
        <v>0</v>
      </c>
      <c r="T1820">
        <v>25</v>
      </c>
      <c r="U1820">
        <v>0</v>
      </c>
      <c r="V1820">
        <v>0</v>
      </c>
      <c r="W1820">
        <v>0</v>
      </c>
      <c r="X1820">
        <v>38.802292257203199</v>
      </c>
      <c r="Y1820">
        <v>0</v>
      </c>
      <c r="Z1820">
        <v>4.4107602085878517</v>
      </c>
      <c r="AA1820">
        <v>0</v>
      </c>
      <c r="AB1820">
        <v>24.63957707323944</v>
      </c>
      <c r="AC1820">
        <v>0</v>
      </c>
      <c r="AD1820">
        <v>0</v>
      </c>
      <c r="AE1820">
        <v>67.852629539030488</v>
      </c>
    </row>
    <row r="1821" spans="1:31" x14ac:dyDescent="0.25">
      <c r="A1821">
        <v>2223977</v>
      </c>
      <c r="B1821">
        <v>1</v>
      </c>
      <c r="C1821" t="s">
        <v>80</v>
      </c>
      <c r="D1821" t="s">
        <v>108</v>
      </c>
      <c r="E1821" t="s">
        <v>151</v>
      </c>
      <c r="F1821" t="s">
        <v>5564</v>
      </c>
      <c r="G1821" t="s">
        <v>213</v>
      </c>
      <c r="H1821" t="s">
        <v>135</v>
      </c>
      <c r="I1821" t="s">
        <v>136</v>
      </c>
      <c r="J1821" t="s">
        <v>137</v>
      </c>
      <c r="K1821" t="s">
        <v>138</v>
      </c>
      <c r="L1821" t="s">
        <v>5565</v>
      </c>
      <c r="M1821" t="s">
        <v>5566</v>
      </c>
      <c r="N1821">
        <v>1.2822222219999999</v>
      </c>
      <c r="O1821">
        <v>0</v>
      </c>
      <c r="P1821">
        <v>10</v>
      </c>
      <c r="Q1821">
        <v>0</v>
      </c>
      <c r="R1821">
        <v>1</v>
      </c>
      <c r="S1821">
        <v>0</v>
      </c>
      <c r="T1821">
        <v>1</v>
      </c>
      <c r="U1821">
        <v>0</v>
      </c>
      <c r="V1821">
        <v>0</v>
      </c>
      <c r="W1821">
        <v>0</v>
      </c>
      <c r="X1821">
        <v>1.3972863162108857</v>
      </c>
      <c r="Y1821">
        <v>0</v>
      </c>
      <c r="Z1821">
        <v>4.2375122523991109E-2</v>
      </c>
      <c r="AA1821">
        <v>0</v>
      </c>
      <c r="AB1821">
        <v>0</v>
      </c>
      <c r="AC1821">
        <v>0</v>
      </c>
      <c r="AD1821">
        <v>0</v>
      </c>
      <c r="AE1821">
        <v>1.4396614387348767</v>
      </c>
    </row>
    <row r="1822" spans="1:31" x14ac:dyDescent="0.25">
      <c r="A1822">
        <v>2228391</v>
      </c>
      <c r="B1822">
        <v>1</v>
      </c>
      <c r="C1822" t="s">
        <v>80</v>
      </c>
      <c r="D1822" t="s">
        <v>90</v>
      </c>
      <c r="E1822" t="s">
        <v>156</v>
      </c>
      <c r="F1822" t="s">
        <v>5567</v>
      </c>
      <c r="G1822" t="s">
        <v>161</v>
      </c>
      <c r="H1822" t="s">
        <v>135</v>
      </c>
      <c r="I1822" t="s">
        <v>136</v>
      </c>
      <c r="J1822" t="s">
        <v>137</v>
      </c>
      <c r="K1822" t="s">
        <v>138</v>
      </c>
      <c r="L1822" t="s">
        <v>5568</v>
      </c>
      <c r="M1822" t="s">
        <v>5569</v>
      </c>
      <c r="N1822">
        <v>1.1702777769999999</v>
      </c>
      <c r="O1822">
        <v>0</v>
      </c>
      <c r="P1822">
        <v>1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0.32841771504619166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0.32841771504619166</v>
      </c>
    </row>
    <row r="1823" spans="1:31" x14ac:dyDescent="0.25">
      <c r="A1823">
        <v>2218527</v>
      </c>
      <c r="B1823">
        <v>1</v>
      </c>
      <c r="C1823" t="s">
        <v>80</v>
      </c>
      <c r="D1823" t="s">
        <v>94</v>
      </c>
      <c r="E1823" t="s">
        <v>156</v>
      </c>
      <c r="F1823" t="s">
        <v>5570</v>
      </c>
      <c r="G1823" t="s">
        <v>161</v>
      </c>
      <c r="H1823" t="s">
        <v>135</v>
      </c>
      <c r="I1823" t="s">
        <v>136</v>
      </c>
      <c r="J1823" t="s">
        <v>137</v>
      </c>
      <c r="K1823" t="s">
        <v>138</v>
      </c>
      <c r="L1823" t="s">
        <v>5571</v>
      </c>
      <c r="M1823" t="s">
        <v>5572</v>
      </c>
      <c r="N1823">
        <v>4.5999999999999996</v>
      </c>
      <c r="O1823">
        <v>0</v>
      </c>
      <c r="P1823">
        <v>3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3.9242410117840012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3.9242410117840012</v>
      </c>
    </row>
    <row r="1824" spans="1:31" x14ac:dyDescent="0.25">
      <c r="A1824">
        <v>2217199</v>
      </c>
      <c r="B1824">
        <v>1</v>
      </c>
      <c r="C1824" t="s">
        <v>81</v>
      </c>
      <c r="D1824" t="s">
        <v>127</v>
      </c>
      <c r="E1824" t="s">
        <v>156</v>
      </c>
      <c r="F1824" t="s">
        <v>5573</v>
      </c>
      <c r="G1824" t="s">
        <v>161</v>
      </c>
      <c r="H1824" t="s">
        <v>135</v>
      </c>
      <c r="I1824" t="s">
        <v>136</v>
      </c>
      <c r="J1824" t="s">
        <v>137</v>
      </c>
      <c r="K1824" t="s">
        <v>138</v>
      </c>
      <c r="L1824" t="s">
        <v>5574</v>
      </c>
      <c r="M1824" t="s">
        <v>5575</v>
      </c>
      <c r="N1824">
        <v>3.6744444440000001</v>
      </c>
      <c r="O1824">
        <v>0</v>
      </c>
      <c r="P1824">
        <v>1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1.1569238919723335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1.1569238919723335</v>
      </c>
    </row>
    <row r="1825" spans="1:31" x14ac:dyDescent="0.25">
      <c r="A1825">
        <v>2218550</v>
      </c>
      <c r="B1825">
        <v>1</v>
      </c>
      <c r="C1825" t="s">
        <v>80</v>
      </c>
      <c r="D1825" t="s">
        <v>95</v>
      </c>
      <c r="E1825" t="s">
        <v>156</v>
      </c>
      <c r="F1825" t="s">
        <v>5576</v>
      </c>
      <c r="G1825" t="s">
        <v>161</v>
      </c>
      <c r="H1825" t="s">
        <v>135</v>
      </c>
      <c r="I1825" t="s">
        <v>136</v>
      </c>
      <c r="J1825" t="s">
        <v>137</v>
      </c>
      <c r="K1825" t="s">
        <v>138</v>
      </c>
      <c r="L1825" t="s">
        <v>5577</v>
      </c>
      <c r="M1825" t="s">
        <v>5578</v>
      </c>
      <c r="N1825">
        <v>2.8166666660000002</v>
      </c>
      <c r="O1825">
        <v>0</v>
      </c>
      <c r="P1825">
        <v>1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1.6658259863161045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1.6658259863161045</v>
      </c>
    </row>
    <row r="1826" spans="1:31" x14ac:dyDescent="0.25">
      <c r="A1826">
        <v>2221129</v>
      </c>
      <c r="B1826">
        <v>1</v>
      </c>
      <c r="C1826" t="s">
        <v>80</v>
      </c>
      <c r="D1826" t="s">
        <v>83</v>
      </c>
      <c r="E1826" t="s">
        <v>151</v>
      </c>
      <c r="F1826" t="s">
        <v>5579</v>
      </c>
      <c r="G1826" t="s">
        <v>213</v>
      </c>
      <c r="H1826" t="s">
        <v>135</v>
      </c>
      <c r="I1826" t="s">
        <v>136</v>
      </c>
      <c r="J1826" t="s">
        <v>137</v>
      </c>
      <c r="K1826" t="s">
        <v>138</v>
      </c>
      <c r="L1826" t="s">
        <v>5580</v>
      </c>
      <c r="M1826" t="s">
        <v>5581</v>
      </c>
      <c r="N1826">
        <v>1.168055555</v>
      </c>
      <c r="O1826">
        <v>0</v>
      </c>
      <c r="P1826">
        <v>259</v>
      </c>
      <c r="Q1826">
        <v>0</v>
      </c>
      <c r="R1826">
        <v>0</v>
      </c>
      <c r="S1826">
        <v>0</v>
      </c>
      <c r="T1826">
        <v>6</v>
      </c>
      <c r="U1826">
        <v>0</v>
      </c>
      <c r="V1826">
        <v>0</v>
      </c>
      <c r="W1826">
        <v>0</v>
      </c>
      <c r="X1826">
        <v>131.82050694406811</v>
      </c>
      <c r="Y1826">
        <v>0</v>
      </c>
      <c r="Z1826">
        <v>0</v>
      </c>
      <c r="AA1826">
        <v>0</v>
      </c>
      <c r="AB1826">
        <v>1.6786323718768712</v>
      </c>
      <c r="AC1826">
        <v>0</v>
      </c>
      <c r="AD1826">
        <v>0</v>
      </c>
      <c r="AE1826">
        <v>133.49913931594497</v>
      </c>
    </row>
    <row r="1827" spans="1:31" x14ac:dyDescent="0.25">
      <c r="A1827">
        <v>2219878</v>
      </c>
      <c r="B1827">
        <v>1</v>
      </c>
      <c r="C1827" t="s">
        <v>80</v>
      </c>
      <c r="D1827" t="s">
        <v>82</v>
      </c>
      <c r="E1827" t="s">
        <v>156</v>
      </c>
      <c r="F1827" t="s">
        <v>5582</v>
      </c>
      <c r="G1827" t="s">
        <v>161</v>
      </c>
      <c r="H1827" t="s">
        <v>135</v>
      </c>
      <c r="I1827" t="s">
        <v>136</v>
      </c>
      <c r="J1827" t="s">
        <v>137</v>
      </c>
      <c r="K1827" t="s">
        <v>138</v>
      </c>
      <c r="L1827" t="s">
        <v>5583</v>
      </c>
      <c r="M1827" t="s">
        <v>5584</v>
      </c>
      <c r="N1827">
        <v>4.6505555550000004</v>
      </c>
      <c r="O1827">
        <v>0</v>
      </c>
      <c r="P1827">
        <v>3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11.219804387237799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11.219804387237799</v>
      </c>
    </row>
    <row r="1828" spans="1:31" x14ac:dyDescent="0.25">
      <c r="A1828">
        <v>2220047</v>
      </c>
      <c r="B1828">
        <v>1</v>
      </c>
      <c r="C1828" t="s">
        <v>81</v>
      </c>
      <c r="D1828" t="s">
        <v>120</v>
      </c>
      <c r="E1828" t="s">
        <v>198</v>
      </c>
      <c r="F1828" t="s">
        <v>5585</v>
      </c>
      <c r="G1828" t="s">
        <v>143</v>
      </c>
      <c r="H1828" t="s">
        <v>144</v>
      </c>
      <c r="I1828" t="s">
        <v>136</v>
      </c>
      <c r="J1828" t="s">
        <v>137</v>
      </c>
      <c r="K1828" t="s">
        <v>138</v>
      </c>
      <c r="L1828" t="s">
        <v>5586</v>
      </c>
      <c r="M1828" t="s">
        <v>5587</v>
      </c>
      <c r="N1828">
        <v>0.98916666600000003</v>
      </c>
      <c r="O1828">
        <v>0</v>
      </c>
      <c r="P1828">
        <v>284</v>
      </c>
      <c r="Q1828">
        <v>19</v>
      </c>
      <c r="R1828">
        <v>18</v>
      </c>
      <c r="S1828">
        <v>5</v>
      </c>
      <c r="T1828">
        <v>32</v>
      </c>
      <c r="U1828">
        <v>0</v>
      </c>
      <c r="V1828">
        <v>0</v>
      </c>
      <c r="W1828">
        <v>0</v>
      </c>
      <c r="X1828">
        <v>105.60135804494185</v>
      </c>
      <c r="Y1828">
        <v>56.58969637956455</v>
      </c>
      <c r="Z1828">
        <v>5.5931018758403166</v>
      </c>
      <c r="AA1828">
        <v>11.223967606709294</v>
      </c>
      <c r="AB1828">
        <v>9.5940720299150595</v>
      </c>
      <c r="AC1828">
        <v>0</v>
      </c>
      <c r="AD1828">
        <v>0</v>
      </c>
      <c r="AE1828">
        <v>188.60219593697107</v>
      </c>
    </row>
    <row r="1829" spans="1:31" x14ac:dyDescent="0.25">
      <c r="A1829">
        <v>2218696</v>
      </c>
      <c r="B1829">
        <v>1</v>
      </c>
      <c r="C1829" t="s">
        <v>80</v>
      </c>
      <c r="D1829" t="s">
        <v>82</v>
      </c>
      <c r="E1829" t="s">
        <v>156</v>
      </c>
      <c r="F1829" t="s">
        <v>5588</v>
      </c>
      <c r="G1829" t="s">
        <v>165</v>
      </c>
      <c r="H1829" t="s">
        <v>135</v>
      </c>
      <c r="I1829" t="s">
        <v>136</v>
      </c>
      <c r="J1829" t="s">
        <v>137</v>
      </c>
      <c r="K1829" t="s">
        <v>138</v>
      </c>
      <c r="L1829" t="s">
        <v>5589</v>
      </c>
      <c r="M1829" t="s">
        <v>5590</v>
      </c>
      <c r="N1829">
        <v>2.1716666660000001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3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6.7725276253932014</v>
      </c>
      <c r="AC1829">
        <v>0</v>
      </c>
      <c r="AD1829">
        <v>0</v>
      </c>
      <c r="AE1829">
        <v>6.7725276253932014</v>
      </c>
    </row>
    <row r="1830" spans="1:31" x14ac:dyDescent="0.25">
      <c r="A1830">
        <v>2219778</v>
      </c>
      <c r="B1830">
        <v>1</v>
      </c>
      <c r="C1830" t="s">
        <v>80</v>
      </c>
      <c r="D1830" t="s">
        <v>93</v>
      </c>
      <c r="E1830" t="s">
        <v>151</v>
      </c>
      <c r="F1830" t="s">
        <v>1436</v>
      </c>
      <c r="G1830" t="s">
        <v>213</v>
      </c>
      <c r="H1830" t="s">
        <v>135</v>
      </c>
      <c r="I1830" t="s">
        <v>136</v>
      </c>
      <c r="J1830" t="s">
        <v>137</v>
      </c>
      <c r="K1830" t="s">
        <v>138</v>
      </c>
      <c r="L1830" t="s">
        <v>5591</v>
      </c>
      <c r="M1830" t="s">
        <v>5592</v>
      </c>
      <c r="N1830">
        <v>1.390833333</v>
      </c>
      <c r="O1830">
        <v>0</v>
      </c>
      <c r="P1830">
        <v>5</v>
      </c>
      <c r="Q1830">
        <v>0</v>
      </c>
      <c r="R1830">
        <v>4</v>
      </c>
      <c r="S1830">
        <v>0</v>
      </c>
      <c r="T1830">
        <v>2</v>
      </c>
      <c r="U1830">
        <v>0</v>
      </c>
      <c r="V1830">
        <v>0</v>
      </c>
      <c r="W1830">
        <v>0</v>
      </c>
      <c r="X1830">
        <v>7.3571053359661374</v>
      </c>
      <c r="Y1830">
        <v>0</v>
      </c>
      <c r="Z1830">
        <v>10.99626187420712</v>
      </c>
      <c r="AA1830">
        <v>0</v>
      </c>
      <c r="AB1830">
        <v>5.8310152883808168</v>
      </c>
      <c r="AC1830">
        <v>0</v>
      </c>
      <c r="AD1830">
        <v>0</v>
      </c>
      <c r="AE1830">
        <v>24.184382498554072</v>
      </c>
    </row>
    <row r="1831" spans="1:31" x14ac:dyDescent="0.25">
      <c r="A1831">
        <v>2220024</v>
      </c>
      <c r="B1831">
        <v>1</v>
      </c>
      <c r="C1831" t="s">
        <v>81</v>
      </c>
      <c r="D1831" t="s">
        <v>128</v>
      </c>
      <c r="E1831" t="s">
        <v>147</v>
      </c>
      <c r="F1831" t="s">
        <v>5593</v>
      </c>
      <c r="G1831" t="s">
        <v>143</v>
      </c>
      <c r="H1831" t="s">
        <v>144</v>
      </c>
      <c r="I1831" t="s">
        <v>136</v>
      </c>
      <c r="J1831" t="s">
        <v>137</v>
      </c>
      <c r="K1831" t="s">
        <v>138</v>
      </c>
      <c r="L1831" t="s">
        <v>5594</v>
      </c>
      <c r="M1831" t="s">
        <v>5595</v>
      </c>
      <c r="N1831">
        <v>1.3194444439999999</v>
      </c>
      <c r="O1831">
        <v>0</v>
      </c>
      <c r="P1831">
        <v>0</v>
      </c>
      <c r="Q1831">
        <v>0</v>
      </c>
      <c r="R1831">
        <v>0</v>
      </c>
      <c r="S1831">
        <v>2</v>
      </c>
      <c r="T1831">
        <v>309</v>
      </c>
      <c r="U1831">
        <v>0</v>
      </c>
      <c r="V1831">
        <v>2</v>
      </c>
      <c r="W1831">
        <v>0</v>
      </c>
      <c r="X1831">
        <v>0</v>
      </c>
      <c r="Y1831">
        <v>0</v>
      </c>
      <c r="Z1831">
        <v>0</v>
      </c>
      <c r="AA1831">
        <v>14.296405832477731</v>
      </c>
      <c r="AB1831">
        <v>283.30514714835215</v>
      </c>
      <c r="AC1831">
        <v>0</v>
      </c>
      <c r="AD1831">
        <v>329.53183435630598</v>
      </c>
      <c r="AE1831">
        <v>627.1333873371359</v>
      </c>
    </row>
    <row r="1832" spans="1:31" x14ac:dyDescent="0.25">
      <c r="A1832">
        <v>2227163</v>
      </c>
      <c r="B1832">
        <v>1</v>
      </c>
      <c r="C1832" t="s">
        <v>80</v>
      </c>
      <c r="D1832" t="s">
        <v>84</v>
      </c>
      <c r="E1832" t="s">
        <v>151</v>
      </c>
      <c r="F1832" t="s">
        <v>5596</v>
      </c>
      <c r="G1832" t="s">
        <v>213</v>
      </c>
      <c r="H1832" t="s">
        <v>135</v>
      </c>
      <c r="I1832" t="s">
        <v>136</v>
      </c>
      <c r="J1832" t="s">
        <v>137</v>
      </c>
      <c r="K1832" t="s">
        <v>138</v>
      </c>
      <c r="L1832" t="s">
        <v>5597</v>
      </c>
      <c r="M1832" t="s">
        <v>5598</v>
      </c>
      <c r="N1832">
        <v>0.97777777700000001</v>
      </c>
      <c r="O1832">
        <v>0</v>
      </c>
      <c r="P1832">
        <v>122</v>
      </c>
      <c r="Q1832">
        <v>0</v>
      </c>
      <c r="R1832">
        <v>0</v>
      </c>
      <c r="S1832">
        <v>0</v>
      </c>
      <c r="T1832">
        <v>6</v>
      </c>
      <c r="U1832">
        <v>0</v>
      </c>
      <c r="V1832">
        <v>0</v>
      </c>
      <c r="W1832">
        <v>0</v>
      </c>
      <c r="X1832">
        <v>29.234237123917932</v>
      </c>
      <c r="Y1832">
        <v>0</v>
      </c>
      <c r="Z1832">
        <v>0</v>
      </c>
      <c r="AA1832">
        <v>0</v>
      </c>
      <c r="AB1832">
        <v>0.82525080164918663</v>
      </c>
      <c r="AC1832">
        <v>0</v>
      </c>
      <c r="AD1832">
        <v>0</v>
      </c>
      <c r="AE1832">
        <v>30.059487925567119</v>
      </c>
    </row>
    <row r="1833" spans="1:31" x14ac:dyDescent="0.25">
      <c r="A1833">
        <v>2218258</v>
      </c>
      <c r="B1833">
        <v>1</v>
      </c>
      <c r="C1833" t="s">
        <v>81</v>
      </c>
      <c r="D1833" t="s">
        <v>128</v>
      </c>
      <c r="E1833" t="s">
        <v>151</v>
      </c>
      <c r="F1833" t="s">
        <v>5599</v>
      </c>
      <c r="G1833" t="s">
        <v>213</v>
      </c>
      <c r="H1833" t="s">
        <v>135</v>
      </c>
      <c r="I1833" t="s">
        <v>136</v>
      </c>
      <c r="J1833" t="s">
        <v>137</v>
      </c>
      <c r="K1833" t="s">
        <v>138</v>
      </c>
      <c r="L1833" t="s">
        <v>5600</v>
      </c>
      <c r="M1833" t="s">
        <v>5601</v>
      </c>
      <c r="N1833">
        <v>3.5152777770000001</v>
      </c>
      <c r="O1833">
        <v>0</v>
      </c>
      <c r="P1833">
        <v>41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25.995514812556156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25.995514812556156</v>
      </c>
    </row>
    <row r="1834" spans="1:31" x14ac:dyDescent="0.25">
      <c r="A1834">
        <v>2215756</v>
      </c>
      <c r="B1834">
        <v>1</v>
      </c>
      <c r="C1834" t="s">
        <v>80</v>
      </c>
      <c r="D1834" t="s">
        <v>107</v>
      </c>
      <c r="E1834" t="s">
        <v>147</v>
      </c>
      <c r="F1834" t="s">
        <v>5300</v>
      </c>
      <c r="G1834" t="s">
        <v>233</v>
      </c>
      <c r="H1834" t="s">
        <v>144</v>
      </c>
      <c r="I1834" t="s">
        <v>136</v>
      </c>
      <c r="J1834" t="s">
        <v>137</v>
      </c>
      <c r="K1834" t="s">
        <v>234</v>
      </c>
      <c r="L1834" t="s">
        <v>5602</v>
      </c>
      <c r="M1834" t="s">
        <v>5301</v>
      </c>
      <c r="N1834">
        <v>0.29472222199999998</v>
      </c>
      <c r="O1834">
        <v>2</v>
      </c>
      <c r="P1834">
        <v>5729</v>
      </c>
      <c r="Q1834">
        <v>1</v>
      </c>
      <c r="R1834">
        <v>44</v>
      </c>
      <c r="S1834">
        <v>9</v>
      </c>
      <c r="T1834">
        <v>302</v>
      </c>
      <c r="U1834">
        <v>0</v>
      </c>
      <c r="V1834">
        <v>2</v>
      </c>
      <c r="W1834">
        <v>2.2326353540058101</v>
      </c>
      <c r="X1834">
        <v>297.1046272065841</v>
      </c>
      <c r="Y1834">
        <v>2.1516475132741669E-2</v>
      </c>
      <c r="Z1834">
        <v>3.258228941028932</v>
      </c>
      <c r="AA1834">
        <v>12.433893221009477</v>
      </c>
      <c r="AB1834">
        <v>49.8941507327906</v>
      </c>
      <c r="AC1834">
        <v>0</v>
      </c>
      <c r="AD1834">
        <v>37.561059720625984</v>
      </c>
      <c r="AE1834">
        <v>402.5061116511776</v>
      </c>
    </row>
    <row r="1835" spans="1:31" x14ac:dyDescent="0.25">
      <c r="A1835">
        <v>2222941</v>
      </c>
      <c r="B1835">
        <v>1</v>
      </c>
      <c r="C1835" t="s">
        <v>81</v>
      </c>
      <c r="D1835" t="s">
        <v>113</v>
      </c>
      <c r="E1835" t="s">
        <v>141</v>
      </c>
      <c r="F1835" t="s">
        <v>5603</v>
      </c>
      <c r="G1835" t="s">
        <v>405</v>
      </c>
      <c r="H1835" t="s">
        <v>144</v>
      </c>
      <c r="I1835" t="s">
        <v>136</v>
      </c>
      <c r="J1835" t="s">
        <v>137</v>
      </c>
      <c r="K1835" t="s">
        <v>234</v>
      </c>
      <c r="L1835" t="s">
        <v>5604</v>
      </c>
      <c r="M1835" t="s">
        <v>5605</v>
      </c>
      <c r="N1835">
        <v>0.34611111100000003</v>
      </c>
      <c r="O1835">
        <v>0</v>
      </c>
      <c r="P1835">
        <v>1832</v>
      </c>
      <c r="Q1835">
        <v>0</v>
      </c>
      <c r="R1835">
        <v>6</v>
      </c>
      <c r="S1835">
        <v>0</v>
      </c>
      <c r="T1835">
        <v>794</v>
      </c>
      <c r="U1835">
        <v>0</v>
      </c>
      <c r="V1835">
        <v>5</v>
      </c>
      <c r="W1835">
        <v>0</v>
      </c>
      <c r="X1835">
        <v>165.15427761345106</v>
      </c>
      <c r="Y1835">
        <v>0</v>
      </c>
      <c r="Z1835">
        <v>0.30502328770995274</v>
      </c>
      <c r="AA1835">
        <v>0</v>
      </c>
      <c r="AB1835">
        <v>103.36631707669648</v>
      </c>
      <c r="AC1835">
        <v>0</v>
      </c>
      <c r="AD1835">
        <v>5.2627849625652772</v>
      </c>
      <c r="AE1835">
        <v>274.08840294042278</v>
      </c>
    </row>
    <row r="1836" spans="1:31" x14ac:dyDescent="0.25">
      <c r="A1836">
        <v>2224269</v>
      </c>
      <c r="B1836">
        <v>1</v>
      </c>
      <c r="C1836" t="s">
        <v>80</v>
      </c>
      <c r="D1836" t="s">
        <v>92</v>
      </c>
      <c r="E1836" t="s">
        <v>156</v>
      </c>
      <c r="F1836" t="s">
        <v>5606</v>
      </c>
      <c r="G1836" t="s">
        <v>165</v>
      </c>
      <c r="H1836" t="s">
        <v>135</v>
      </c>
      <c r="I1836" t="s">
        <v>136</v>
      </c>
      <c r="J1836" t="s">
        <v>137</v>
      </c>
      <c r="K1836" t="s">
        <v>138</v>
      </c>
      <c r="L1836" t="s">
        <v>5607</v>
      </c>
      <c r="M1836" t="s">
        <v>5608</v>
      </c>
      <c r="N1836">
        <v>0.73083333299999997</v>
      </c>
      <c r="O1836">
        <v>0</v>
      </c>
      <c r="P1836">
        <v>12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2.4023687849954651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2.4023687849954651</v>
      </c>
    </row>
    <row r="1837" spans="1:31" x14ac:dyDescent="0.25">
      <c r="A1837">
        <v>2223877</v>
      </c>
      <c r="B1837">
        <v>1</v>
      </c>
      <c r="C1837" t="s">
        <v>80</v>
      </c>
      <c r="D1837" t="s">
        <v>94</v>
      </c>
      <c r="E1837" t="s">
        <v>141</v>
      </c>
      <c r="F1837" t="s">
        <v>5609</v>
      </c>
      <c r="G1837" t="s">
        <v>610</v>
      </c>
      <c r="H1837" t="s">
        <v>144</v>
      </c>
      <c r="I1837" t="s">
        <v>136</v>
      </c>
      <c r="J1837" t="s">
        <v>137</v>
      </c>
      <c r="K1837" t="s">
        <v>138</v>
      </c>
      <c r="L1837" t="s">
        <v>5610</v>
      </c>
      <c r="M1837" t="s">
        <v>5611</v>
      </c>
      <c r="N1837">
        <v>2.4677777769999998</v>
      </c>
      <c r="O1837">
        <v>0</v>
      </c>
      <c r="P1837">
        <v>327</v>
      </c>
      <c r="Q1837">
        <v>0</v>
      </c>
      <c r="R1837">
        <v>0</v>
      </c>
      <c r="S1837">
        <v>0</v>
      </c>
      <c r="T1837">
        <v>9</v>
      </c>
      <c r="U1837">
        <v>0</v>
      </c>
      <c r="V1837">
        <v>0</v>
      </c>
      <c r="W1837">
        <v>0</v>
      </c>
      <c r="X1837">
        <v>61.789280045606411</v>
      </c>
      <c r="Y1837">
        <v>0</v>
      </c>
      <c r="Z1837">
        <v>0</v>
      </c>
      <c r="AA1837">
        <v>0</v>
      </c>
      <c r="AB1837">
        <v>5.5479639678406798</v>
      </c>
      <c r="AC1837">
        <v>0</v>
      </c>
      <c r="AD1837">
        <v>0</v>
      </c>
      <c r="AE1837">
        <v>67.337244013447091</v>
      </c>
    </row>
    <row r="1838" spans="1:31" x14ac:dyDescent="0.25">
      <c r="A1838">
        <v>2215802</v>
      </c>
      <c r="B1838">
        <v>1</v>
      </c>
      <c r="C1838" t="s">
        <v>80</v>
      </c>
      <c r="D1838" t="s">
        <v>102</v>
      </c>
      <c r="E1838" t="s">
        <v>156</v>
      </c>
      <c r="F1838" t="s">
        <v>5612</v>
      </c>
      <c r="G1838" t="s">
        <v>161</v>
      </c>
      <c r="H1838" t="s">
        <v>135</v>
      </c>
      <c r="I1838" t="s">
        <v>136</v>
      </c>
      <c r="J1838" t="s">
        <v>137</v>
      </c>
      <c r="K1838" t="s">
        <v>138</v>
      </c>
      <c r="L1838" t="s">
        <v>5613</v>
      </c>
      <c r="M1838" t="s">
        <v>5614</v>
      </c>
      <c r="N1838">
        <v>1.2450000000000001</v>
      </c>
      <c r="O1838">
        <v>0</v>
      </c>
      <c r="P1838">
        <v>1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9.7657865478874992E-2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9.7657865478874992E-2</v>
      </c>
    </row>
    <row r="1839" spans="1:31" x14ac:dyDescent="0.25">
      <c r="A1839">
        <v>2217130</v>
      </c>
      <c r="B1839">
        <v>1</v>
      </c>
      <c r="C1839" t="s">
        <v>81</v>
      </c>
      <c r="D1839" t="s">
        <v>126</v>
      </c>
      <c r="E1839" t="s">
        <v>141</v>
      </c>
      <c r="F1839" t="s">
        <v>5615</v>
      </c>
      <c r="G1839" t="s">
        <v>349</v>
      </c>
      <c r="H1839" t="s">
        <v>144</v>
      </c>
      <c r="I1839" t="s">
        <v>136</v>
      </c>
      <c r="J1839" t="s">
        <v>137</v>
      </c>
      <c r="K1839" t="s">
        <v>138</v>
      </c>
      <c r="L1839" t="s">
        <v>5616</v>
      </c>
      <c r="M1839" t="s">
        <v>5617</v>
      </c>
      <c r="N1839">
        <v>0.99</v>
      </c>
      <c r="O1839">
        <v>0</v>
      </c>
      <c r="P1839">
        <v>33</v>
      </c>
      <c r="Q1839">
        <v>1</v>
      </c>
      <c r="R1839">
        <v>11</v>
      </c>
      <c r="S1839">
        <v>0</v>
      </c>
      <c r="T1839">
        <v>1</v>
      </c>
      <c r="U1839">
        <v>0</v>
      </c>
      <c r="V1839">
        <v>0</v>
      </c>
      <c r="W1839">
        <v>0</v>
      </c>
      <c r="X1839">
        <v>4.5208730408408773</v>
      </c>
      <c r="Y1839">
        <v>3.0876159354466673E-3</v>
      </c>
      <c r="Z1839">
        <v>0.9150177724840195</v>
      </c>
      <c r="AA1839">
        <v>0</v>
      </c>
      <c r="AB1839">
        <v>4.6667394190083339E-4</v>
      </c>
      <c r="AC1839">
        <v>0</v>
      </c>
      <c r="AD1839">
        <v>0</v>
      </c>
      <c r="AE1839">
        <v>5.4394451032022442</v>
      </c>
    </row>
    <row r="1840" spans="1:31" x14ac:dyDescent="0.25">
      <c r="A1840">
        <v>2228291</v>
      </c>
      <c r="B1840">
        <v>1</v>
      </c>
      <c r="C1840" t="s">
        <v>80</v>
      </c>
      <c r="D1840" t="s">
        <v>83</v>
      </c>
      <c r="E1840" t="s">
        <v>156</v>
      </c>
      <c r="F1840" t="s">
        <v>5618</v>
      </c>
      <c r="G1840" t="s">
        <v>172</v>
      </c>
      <c r="H1840" t="s">
        <v>135</v>
      </c>
      <c r="I1840" t="s">
        <v>136</v>
      </c>
      <c r="J1840" t="s">
        <v>137</v>
      </c>
      <c r="K1840" t="s">
        <v>138</v>
      </c>
      <c r="L1840" t="s">
        <v>5619</v>
      </c>
      <c r="M1840" t="s">
        <v>5620</v>
      </c>
      <c r="N1840">
        <v>2.744722222</v>
      </c>
      <c r="O1840">
        <v>0</v>
      </c>
      <c r="P1840">
        <v>3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1.5353742633333742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1.5353742633333742</v>
      </c>
    </row>
    <row r="1841" spans="1:31" x14ac:dyDescent="0.25">
      <c r="A1841">
        <v>2222895</v>
      </c>
      <c r="B1841">
        <v>1</v>
      </c>
      <c r="C1841" t="s">
        <v>80</v>
      </c>
      <c r="D1841" t="s">
        <v>82</v>
      </c>
      <c r="E1841" t="s">
        <v>151</v>
      </c>
      <c r="F1841" t="s">
        <v>5621</v>
      </c>
      <c r="G1841" t="s">
        <v>213</v>
      </c>
      <c r="H1841" t="s">
        <v>135</v>
      </c>
      <c r="I1841" t="s">
        <v>136</v>
      </c>
      <c r="J1841" t="s">
        <v>137</v>
      </c>
      <c r="K1841" t="s">
        <v>138</v>
      </c>
      <c r="L1841" t="s">
        <v>5622</v>
      </c>
      <c r="M1841" t="s">
        <v>5623</v>
      </c>
      <c r="N1841">
        <v>1.1077777769999999</v>
      </c>
      <c r="O1841">
        <v>0</v>
      </c>
      <c r="P1841">
        <v>241</v>
      </c>
      <c r="Q1841">
        <v>0</v>
      </c>
      <c r="R1841">
        <v>0</v>
      </c>
      <c r="S1841">
        <v>0</v>
      </c>
      <c r="T1841">
        <v>14</v>
      </c>
      <c r="U1841">
        <v>0</v>
      </c>
      <c r="V1841">
        <v>0</v>
      </c>
      <c r="W1841">
        <v>0</v>
      </c>
      <c r="X1841">
        <v>85.733982977399279</v>
      </c>
      <c r="Y1841">
        <v>0</v>
      </c>
      <c r="Z1841">
        <v>0</v>
      </c>
      <c r="AA1841">
        <v>0</v>
      </c>
      <c r="AB1841">
        <v>10.596226279157349</v>
      </c>
      <c r="AC1841">
        <v>0</v>
      </c>
      <c r="AD1841">
        <v>0</v>
      </c>
      <c r="AE1841">
        <v>96.330209256556628</v>
      </c>
    </row>
    <row r="1842" spans="1:31" x14ac:dyDescent="0.25">
      <c r="A1842">
        <v>2221567</v>
      </c>
      <c r="B1842">
        <v>1</v>
      </c>
      <c r="C1842" t="s">
        <v>81</v>
      </c>
      <c r="D1842" t="s">
        <v>128</v>
      </c>
      <c r="E1842" t="s">
        <v>132</v>
      </c>
      <c r="F1842" t="s">
        <v>5624</v>
      </c>
      <c r="G1842" t="s">
        <v>176</v>
      </c>
      <c r="H1842" t="s">
        <v>135</v>
      </c>
      <c r="I1842" t="s">
        <v>136</v>
      </c>
      <c r="J1842" t="s">
        <v>137</v>
      </c>
      <c r="K1842" t="s">
        <v>138</v>
      </c>
      <c r="L1842" t="s">
        <v>5625</v>
      </c>
      <c r="M1842" t="s">
        <v>5626</v>
      </c>
      <c r="N1842">
        <v>1.0405555550000001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52</v>
      </c>
      <c r="U1842">
        <v>0</v>
      </c>
      <c r="V1842">
        <v>2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104.73461839422586</v>
      </c>
      <c r="AC1842">
        <v>0</v>
      </c>
      <c r="AD1842">
        <v>14.720375900581168</v>
      </c>
      <c r="AE1842">
        <v>119.45499429480702</v>
      </c>
    </row>
    <row r="1843" spans="1:31" x14ac:dyDescent="0.25">
      <c r="A1843">
        <v>2223087</v>
      </c>
      <c r="B1843">
        <v>1</v>
      </c>
      <c r="C1843" t="s">
        <v>80</v>
      </c>
      <c r="D1843" t="s">
        <v>82</v>
      </c>
      <c r="E1843" t="s">
        <v>225</v>
      </c>
      <c r="F1843" t="s">
        <v>5627</v>
      </c>
      <c r="G1843" t="s">
        <v>213</v>
      </c>
      <c r="H1843" t="s">
        <v>135</v>
      </c>
      <c r="I1843" t="s">
        <v>136</v>
      </c>
      <c r="J1843" t="s">
        <v>137</v>
      </c>
      <c r="K1843" t="s">
        <v>138</v>
      </c>
      <c r="L1843" t="s">
        <v>5628</v>
      </c>
      <c r="M1843" t="s">
        <v>5629</v>
      </c>
      <c r="N1843">
        <v>2.264444444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9</v>
      </c>
      <c r="U1843">
        <v>0</v>
      </c>
      <c r="V1843">
        <v>1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20.878413142244362</v>
      </c>
      <c r="AC1843">
        <v>0</v>
      </c>
      <c r="AD1843">
        <v>406.04392358149852</v>
      </c>
      <c r="AE1843">
        <v>426.92233672374289</v>
      </c>
    </row>
    <row r="1844" spans="1:31" x14ac:dyDescent="0.25">
      <c r="A1844">
        <v>2213844</v>
      </c>
      <c r="B1844">
        <v>1</v>
      </c>
      <c r="C1844" t="s">
        <v>81</v>
      </c>
      <c r="D1844" t="s">
        <v>127</v>
      </c>
      <c r="E1844" t="s">
        <v>156</v>
      </c>
      <c r="F1844" t="s">
        <v>5630</v>
      </c>
      <c r="G1844" t="s">
        <v>165</v>
      </c>
      <c r="H1844" t="s">
        <v>135</v>
      </c>
      <c r="I1844" t="s">
        <v>136</v>
      </c>
      <c r="J1844" t="s">
        <v>137</v>
      </c>
      <c r="K1844" t="s">
        <v>138</v>
      </c>
      <c r="L1844" t="s">
        <v>5631</v>
      </c>
      <c r="M1844" t="s">
        <v>5632</v>
      </c>
      <c r="N1844">
        <v>1.2849999999999999</v>
      </c>
      <c r="O1844">
        <v>0</v>
      </c>
      <c r="P1844">
        <v>6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1.5019706961510999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1.5019706961510999</v>
      </c>
    </row>
    <row r="1845" spans="1:31" x14ac:dyDescent="0.25">
      <c r="A1845">
        <v>2224415</v>
      </c>
      <c r="B1845">
        <v>1</v>
      </c>
      <c r="C1845" t="s">
        <v>80</v>
      </c>
      <c r="D1845" t="s">
        <v>93</v>
      </c>
      <c r="E1845" t="s">
        <v>151</v>
      </c>
      <c r="F1845" t="s">
        <v>5633</v>
      </c>
      <c r="G1845" t="s">
        <v>213</v>
      </c>
      <c r="H1845" t="s">
        <v>135</v>
      </c>
      <c r="I1845" t="s">
        <v>136</v>
      </c>
      <c r="J1845" t="s">
        <v>137</v>
      </c>
      <c r="K1845" t="s">
        <v>138</v>
      </c>
      <c r="L1845" t="s">
        <v>5634</v>
      </c>
      <c r="M1845" t="s">
        <v>5635</v>
      </c>
      <c r="N1845">
        <v>3.2594444440000001</v>
      </c>
      <c r="O1845">
        <v>0</v>
      </c>
      <c r="P1845">
        <v>1</v>
      </c>
      <c r="Q1845">
        <v>0</v>
      </c>
      <c r="R1845">
        <v>2</v>
      </c>
      <c r="S1845">
        <v>0</v>
      </c>
      <c r="T1845">
        <v>2</v>
      </c>
      <c r="U1845">
        <v>0</v>
      </c>
      <c r="V1845">
        <v>0</v>
      </c>
      <c r="W1845">
        <v>0</v>
      </c>
      <c r="X1845">
        <v>7.988777345048223E-2</v>
      </c>
      <c r="Y1845">
        <v>0</v>
      </c>
      <c r="Z1845">
        <v>0.34105426130626831</v>
      </c>
      <c r="AA1845">
        <v>0</v>
      </c>
      <c r="AB1845">
        <v>3.7114580503367542</v>
      </c>
      <c r="AC1845">
        <v>0</v>
      </c>
      <c r="AD1845">
        <v>0</v>
      </c>
      <c r="AE1845">
        <v>4.1324000850935043</v>
      </c>
    </row>
    <row r="1846" spans="1:31" x14ac:dyDescent="0.25">
      <c r="A1846">
        <v>2228245</v>
      </c>
      <c r="B1846">
        <v>1</v>
      </c>
      <c r="C1846" t="s">
        <v>80</v>
      </c>
      <c r="D1846" t="s">
        <v>104</v>
      </c>
      <c r="E1846" t="s">
        <v>198</v>
      </c>
      <c r="F1846" t="s">
        <v>5636</v>
      </c>
      <c r="G1846" t="s">
        <v>143</v>
      </c>
      <c r="H1846" t="s">
        <v>144</v>
      </c>
      <c r="I1846" t="s">
        <v>136</v>
      </c>
      <c r="J1846" t="s">
        <v>137</v>
      </c>
      <c r="K1846" t="s">
        <v>138</v>
      </c>
      <c r="L1846" t="s">
        <v>5637</v>
      </c>
      <c r="M1846" t="s">
        <v>5638</v>
      </c>
      <c r="N1846">
        <v>0.59055555500000001</v>
      </c>
      <c r="O1846">
        <v>0</v>
      </c>
      <c r="P1846">
        <v>112</v>
      </c>
      <c r="Q1846">
        <v>3</v>
      </c>
      <c r="R1846">
        <v>5</v>
      </c>
      <c r="S1846">
        <v>12</v>
      </c>
      <c r="T1846">
        <v>12</v>
      </c>
      <c r="U1846">
        <v>3</v>
      </c>
      <c r="V1846">
        <v>0</v>
      </c>
      <c r="W1846">
        <v>0</v>
      </c>
      <c r="X1846">
        <v>15.053559586332858</v>
      </c>
      <c r="Y1846">
        <v>1.2439567939746619</v>
      </c>
      <c r="Z1846">
        <v>0.73076683668539444</v>
      </c>
      <c r="AA1846">
        <v>52.310713229086595</v>
      </c>
      <c r="AB1846">
        <v>0.78720311080143013</v>
      </c>
      <c r="AC1846">
        <v>133.3095266580051</v>
      </c>
      <c r="AD1846">
        <v>0</v>
      </c>
      <c r="AE1846">
        <v>203.43572621488602</v>
      </c>
    </row>
    <row r="1847" spans="1:31" x14ac:dyDescent="0.25">
      <c r="A1847">
        <v>2227017</v>
      </c>
      <c r="B1847">
        <v>1</v>
      </c>
      <c r="C1847" t="s">
        <v>80</v>
      </c>
      <c r="D1847" t="s">
        <v>86</v>
      </c>
      <c r="E1847" t="s">
        <v>151</v>
      </c>
      <c r="F1847" t="s">
        <v>5639</v>
      </c>
      <c r="G1847" t="s">
        <v>213</v>
      </c>
      <c r="H1847" t="s">
        <v>135</v>
      </c>
      <c r="I1847" t="s">
        <v>136</v>
      </c>
      <c r="J1847" t="s">
        <v>137</v>
      </c>
      <c r="K1847" t="s">
        <v>138</v>
      </c>
      <c r="L1847" t="s">
        <v>5640</v>
      </c>
      <c r="M1847" t="s">
        <v>5641</v>
      </c>
      <c r="N1847">
        <v>0.66027777700000001</v>
      </c>
      <c r="O1847">
        <v>0</v>
      </c>
      <c r="P1847">
        <v>28</v>
      </c>
      <c r="Q1847">
        <v>0</v>
      </c>
      <c r="R1847">
        <v>17</v>
      </c>
      <c r="S1847">
        <v>0</v>
      </c>
      <c r="T1847">
        <v>3</v>
      </c>
      <c r="U1847">
        <v>0</v>
      </c>
      <c r="V1847">
        <v>0</v>
      </c>
      <c r="W1847">
        <v>0</v>
      </c>
      <c r="X1847">
        <v>108.82821059903068</v>
      </c>
      <c r="Y1847">
        <v>0</v>
      </c>
      <c r="Z1847">
        <v>1.9213147853317407</v>
      </c>
      <c r="AA1847">
        <v>0</v>
      </c>
      <c r="AB1847">
        <v>1.7863184057605024</v>
      </c>
      <c r="AC1847">
        <v>0</v>
      </c>
      <c r="AD1847">
        <v>0</v>
      </c>
      <c r="AE1847">
        <v>112.53584379012293</v>
      </c>
    </row>
    <row r="1848" spans="1:31" x14ac:dyDescent="0.25">
      <c r="A1848">
        <v>2214574</v>
      </c>
      <c r="B1848">
        <v>1</v>
      </c>
      <c r="C1848" t="s">
        <v>80</v>
      </c>
      <c r="D1848" t="s">
        <v>93</v>
      </c>
      <c r="E1848" t="s">
        <v>147</v>
      </c>
      <c r="F1848" t="s">
        <v>5642</v>
      </c>
      <c r="G1848" t="s">
        <v>143</v>
      </c>
      <c r="H1848" t="s">
        <v>144</v>
      </c>
      <c r="I1848" t="s">
        <v>136</v>
      </c>
      <c r="J1848" t="s">
        <v>137</v>
      </c>
      <c r="K1848" t="s">
        <v>138</v>
      </c>
      <c r="L1848" t="s">
        <v>5643</v>
      </c>
      <c r="M1848" t="s">
        <v>5644</v>
      </c>
      <c r="N1848">
        <v>8.7777777000000001E-2</v>
      </c>
      <c r="O1848">
        <v>0</v>
      </c>
      <c r="P1848">
        <v>425</v>
      </c>
      <c r="Q1848">
        <v>48</v>
      </c>
      <c r="R1848">
        <v>326</v>
      </c>
      <c r="S1848">
        <v>19</v>
      </c>
      <c r="T1848">
        <v>240</v>
      </c>
      <c r="U1848">
        <v>0</v>
      </c>
      <c r="V1848">
        <v>0</v>
      </c>
      <c r="W1848">
        <v>0</v>
      </c>
      <c r="X1848">
        <v>7.8398438469776499</v>
      </c>
      <c r="Y1848">
        <v>0.73558735094862227</v>
      </c>
      <c r="Z1848">
        <v>9.1435523936712428</v>
      </c>
      <c r="AA1848">
        <v>6.8624045444267976</v>
      </c>
      <c r="AB1848">
        <v>10.873145983420207</v>
      </c>
      <c r="AC1848">
        <v>0</v>
      </c>
      <c r="AD1848">
        <v>0</v>
      </c>
      <c r="AE1848">
        <v>35.454534119444517</v>
      </c>
    </row>
    <row r="1849" spans="1:31" x14ac:dyDescent="0.25">
      <c r="A1849">
        <v>2218066</v>
      </c>
      <c r="B1849">
        <v>1</v>
      </c>
      <c r="C1849" t="s">
        <v>81</v>
      </c>
      <c r="D1849" t="s">
        <v>115</v>
      </c>
      <c r="E1849" t="s">
        <v>141</v>
      </c>
      <c r="F1849" t="s">
        <v>5645</v>
      </c>
      <c r="G1849" t="s">
        <v>349</v>
      </c>
      <c r="H1849" t="s">
        <v>144</v>
      </c>
      <c r="I1849" t="s">
        <v>136</v>
      </c>
      <c r="J1849" t="s">
        <v>137</v>
      </c>
      <c r="K1849" t="s">
        <v>138</v>
      </c>
      <c r="L1849" t="s">
        <v>5646</v>
      </c>
      <c r="M1849" t="s">
        <v>5647</v>
      </c>
      <c r="N1849">
        <v>3.1850000000000001</v>
      </c>
      <c r="O1849">
        <v>0</v>
      </c>
      <c r="P1849">
        <v>66</v>
      </c>
      <c r="Q1849">
        <v>0</v>
      </c>
      <c r="R1849">
        <v>2</v>
      </c>
      <c r="S1849">
        <v>1</v>
      </c>
      <c r="T1849">
        <v>1</v>
      </c>
      <c r="U1849">
        <v>0</v>
      </c>
      <c r="V1849">
        <v>0</v>
      </c>
      <c r="W1849">
        <v>0</v>
      </c>
      <c r="X1849">
        <v>20.525552028397193</v>
      </c>
      <c r="Y1849">
        <v>0</v>
      </c>
      <c r="Z1849">
        <v>0.20762042416105334</v>
      </c>
      <c r="AA1849">
        <v>65.020206647772</v>
      </c>
      <c r="AB1849">
        <v>0.278523415519635</v>
      </c>
      <c r="AC1849">
        <v>0</v>
      </c>
      <c r="AD1849">
        <v>0</v>
      </c>
      <c r="AE1849">
        <v>86.031902515849879</v>
      </c>
    </row>
    <row r="1850" spans="1:31" x14ac:dyDescent="0.25">
      <c r="A1850">
        <v>2226625</v>
      </c>
      <c r="B1850">
        <v>1</v>
      </c>
      <c r="C1850" t="s">
        <v>80</v>
      </c>
      <c r="D1850" t="s">
        <v>97</v>
      </c>
      <c r="E1850" t="s">
        <v>151</v>
      </c>
      <c r="F1850" t="s">
        <v>5648</v>
      </c>
      <c r="G1850" t="s">
        <v>213</v>
      </c>
      <c r="H1850" t="s">
        <v>135</v>
      </c>
      <c r="I1850" t="s">
        <v>136</v>
      </c>
      <c r="J1850" t="s">
        <v>137</v>
      </c>
      <c r="K1850" t="s">
        <v>138</v>
      </c>
      <c r="L1850" t="s">
        <v>5649</v>
      </c>
      <c r="M1850" t="s">
        <v>5650</v>
      </c>
      <c r="N1850">
        <v>1.365</v>
      </c>
      <c r="O1850">
        <v>0</v>
      </c>
      <c r="P1850">
        <v>95</v>
      </c>
      <c r="Q1850">
        <v>0</v>
      </c>
      <c r="R1850">
        <v>1</v>
      </c>
      <c r="S1850">
        <v>0</v>
      </c>
      <c r="T1850">
        <v>6</v>
      </c>
      <c r="U1850">
        <v>0</v>
      </c>
      <c r="V1850">
        <v>0</v>
      </c>
      <c r="W1850">
        <v>0</v>
      </c>
      <c r="X1850">
        <v>58.265702881797864</v>
      </c>
      <c r="Y1850">
        <v>0</v>
      </c>
      <c r="Z1850">
        <v>1.0455843073175E-3</v>
      </c>
      <c r="AA1850">
        <v>0</v>
      </c>
      <c r="AB1850">
        <v>5.7751819600286849</v>
      </c>
      <c r="AC1850">
        <v>0</v>
      </c>
      <c r="AD1850">
        <v>0</v>
      </c>
      <c r="AE1850">
        <v>64.041930426133874</v>
      </c>
    </row>
    <row r="1851" spans="1:31" x14ac:dyDescent="0.25">
      <c r="A1851">
        <v>2214136</v>
      </c>
      <c r="B1851">
        <v>1</v>
      </c>
      <c r="C1851" t="s">
        <v>80</v>
      </c>
      <c r="D1851" t="s">
        <v>87</v>
      </c>
      <c r="E1851" t="s">
        <v>151</v>
      </c>
      <c r="F1851" t="s">
        <v>5651</v>
      </c>
      <c r="G1851" t="s">
        <v>153</v>
      </c>
      <c r="H1851" t="s">
        <v>135</v>
      </c>
      <c r="I1851" t="s">
        <v>136</v>
      </c>
      <c r="J1851" t="s">
        <v>137</v>
      </c>
      <c r="K1851" t="s">
        <v>138</v>
      </c>
      <c r="L1851" t="s">
        <v>5652</v>
      </c>
      <c r="M1851" t="s">
        <v>5653</v>
      </c>
      <c r="N1851">
        <v>2.3919444439999999</v>
      </c>
      <c r="O1851">
        <v>0</v>
      </c>
      <c r="P1851">
        <v>77</v>
      </c>
      <c r="Q1851">
        <v>0</v>
      </c>
      <c r="R1851">
        <v>0</v>
      </c>
      <c r="S1851">
        <v>0</v>
      </c>
      <c r="T1851">
        <v>1</v>
      </c>
      <c r="U1851">
        <v>0</v>
      </c>
      <c r="V1851">
        <v>0</v>
      </c>
      <c r="W1851">
        <v>0</v>
      </c>
      <c r="X1851">
        <v>58.939487334361864</v>
      </c>
      <c r="Y1851">
        <v>0</v>
      </c>
      <c r="Z1851">
        <v>0</v>
      </c>
      <c r="AA1851">
        <v>0</v>
      </c>
      <c r="AB1851">
        <v>2.7921069202527784E-3</v>
      </c>
      <c r="AC1851">
        <v>0</v>
      </c>
      <c r="AD1851">
        <v>0</v>
      </c>
      <c r="AE1851">
        <v>58.942279441282118</v>
      </c>
    </row>
    <row r="1852" spans="1:31" x14ac:dyDescent="0.25">
      <c r="A1852">
        <v>2226871</v>
      </c>
      <c r="B1852">
        <v>1</v>
      </c>
      <c r="C1852" t="s">
        <v>80</v>
      </c>
      <c r="D1852" t="s">
        <v>96</v>
      </c>
      <c r="E1852" t="s">
        <v>151</v>
      </c>
      <c r="F1852" t="s">
        <v>3522</v>
      </c>
      <c r="G1852" t="s">
        <v>345</v>
      </c>
      <c r="H1852" t="s">
        <v>135</v>
      </c>
      <c r="I1852" t="s">
        <v>136</v>
      </c>
      <c r="J1852" t="s">
        <v>137</v>
      </c>
      <c r="K1852" t="s">
        <v>138</v>
      </c>
      <c r="L1852" t="s">
        <v>5654</v>
      </c>
      <c r="M1852" t="s">
        <v>5655</v>
      </c>
      <c r="N1852">
        <v>7.3816666660000001</v>
      </c>
      <c r="O1852">
        <v>0</v>
      </c>
      <c r="P1852">
        <v>83</v>
      </c>
      <c r="Q1852">
        <v>0</v>
      </c>
      <c r="R1852">
        <v>0</v>
      </c>
      <c r="S1852">
        <v>0</v>
      </c>
      <c r="T1852">
        <v>8</v>
      </c>
      <c r="U1852">
        <v>0</v>
      </c>
      <c r="V1852">
        <v>0</v>
      </c>
      <c r="W1852">
        <v>0</v>
      </c>
      <c r="X1852">
        <v>233.80407618084581</v>
      </c>
      <c r="Y1852">
        <v>0</v>
      </c>
      <c r="Z1852">
        <v>0</v>
      </c>
      <c r="AA1852">
        <v>0</v>
      </c>
      <c r="AB1852">
        <v>73.260035819129143</v>
      </c>
      <c r="AC1852">
        <v>0</v>
      </c>
      <c r="AD1852">
        <v>0</v>
      </c>
      <c r="AE1852">
        <v>307.06411199997495</v>
      </c>
    </row>
    <row r="1853" spans="1:31" x14ac:dyDescent="0.25">
      <c r="A1853">
        <v>2224461</v>
      </c>
      <c r="B1853">
        <v>1</v>
      </c>
      <c r="C1853" t="s">
        <v>81</v>
      </c>
      <c r="D1853" t="s">
        <v>120</v>
      </c>
      <c r="E1853" t="s">
        <v>151</v>
      </c>
      <c r="F1853" t="s">
        <v>5656</v>
      </c>
      <c r="G1853" t="s">
        <v>213</v>
      </c>
      <c r="H1853" t="s">
        <v>135</v>
      </c>
      <c r="I1853" t="s">
        <v>136</v>
      </c>
      <c r="J1853" t="s">
        <v>137</v>
      </c>
      <c r="K1853" t="s">
        <v>138</v>
      </c>
      <c r="L1853" t="s">
        <v>5657</v>
      </c>
      <c r="M1853" t="s">
        <v>5658</v>
      </c>
      <c r="N1853">
        <v>1.0097222219999999</v>
      </c>
      <c r="O1853">
        <v>0</v>
      </c>
      <c r="P1853">
        <v>9</v>
      </c>
      <c r="Q1853">
        <v>0</v>
      </c>
      <c r="R1853">
        <v>3</v>
      </c>
      <c r="S1853">
        <v>0</v>
      </c>
      <c r="T1853">
        <v>1</v>
      </c>
      <c r="U1853">
        <v>0</v>
      </c>
      <c r="V1853">
        <v>0</v>
      </c>
      <c r="W1853">
        <v>0</v>
      </c>
      <c r="X1853">
        <v>0.52927845808421092</v>
      </c>
      <c r="Y1853">
        <v>0</v>
      </c>
      <c r="Z1853">
        <v>0.34887482250943747</v>
      </c>
      <c r="AA1853">
        <v>0</v>
      </c>
      <c r="AB1853">
        <v>3.3934948801111109E-4</v>
      </c>
      <c r="AC1853">
        <v>0</v>
      </c>
      <c r="AD1853">
        <v>0</v>
      </c>
      <c r="AE1853">
        <v>0.87849263008165945</v>
      </c>
    </row>
    <row r="1854" spans="1:31" x14ac:dyDescent="0.25">
      <c r="A1854">
        <v>2227953</v>
      </c>
      <c r="B1854">
        <v>1</v>
      </c>
      <c r="C1854" t="s">
        <v>80</v>
      </c>
      <c r="D1854" t="s">
        <v>105</v>
      </c>
      <c r="E1854" t="s">
        <v>156</v>
      </c>
      <c r="F1854" t="s">
        <v>5659</v>
      </c>
      <c r="G1854" t="s">
        <v>161</v>
      </c>
      <c r="H1854" t="s">
        <v>135</v>
      </c>
      <c r="I1854" t="s">
        <v>136</v>
      </c>
      <c r="J1854" t="s">
        <v>137</v>
      </c>
      <c r="K1854" t="s">
        <v>138</v>
      </c>
      <c r="L1854" t="s">
        <v>5660</v>
      </c>
      <c r="M1854" t="s">
        <v>5661</v>
      </c>
      <c r="N1854">
        <v>1.717222222</v>
      </c>
      <c r="O1854">
        <v>0</v>
      </c>
      <c r="P1854">
        <v>1</v>
      </c>
      <c r="Q1854">
        <v>0</v>
      </c>
      <c r="R1854">
        <v>1</v>
      </c>
      <c r="S1854">
        <v>0</v>
      </c>
      <c r="T1854">
        <v>1</v>
      </c>
      <c r="U1854">
        <v>0</v>
      </c>
      <c r="V1854">
        <v>0</v>
      </c>
      <c r="W1854">
        <v>0</v>
      </c>
      <c r="X1854">
        <v>1.2529527608556779</v>
      </c>
      <c r="Y1854">
        <v>0</v>
      </c>
      <c r="Z1854">
        <v>8.7933064192965595</v>
      </c>
      <c r="AA1854">
        <v>0</v>
      </c>
      <c r="AB1854">
        <v>7.7879825704139769</v>
      </c>
      <c r="AC1854">
        <v>0</v>
      </c>
      <c r="AD1854">
        <v>0</v>
      </c>
      <c r="AE1854">
        <v>17.834241750566214</v>
      </c>
    </row>
    <row r="1855" spans="1:31" x14ac:dyDescent="0.25">
      <c r="A1855">
        <v>2225543</v>
      </c>
      <c r="B1855">
        <v>1</v>
      </c>
      <c r="C1855" t="s">
        <v>80</v>
      </c>
      <c r="D1855" t="s">
        <v>91</v>
      </c>
      <c r="E1855" t="s">
        <v>141</v>
      </c>
      <c r="F1855" t="s">
        <v>5662</v>
      </c>
      <c r="G1855" t="s">
        <v>349</v>
      </c>
      <c r="H1855" t="s">
        <v>144</v>
      </c>
      <c r="I1855" t="s">
        <v>136</v>
      </c>
      <c r="J1855" t="s">
        <v>137</v>
      </c>
      <c r="K1855" t="s">
        <v>138</v>
      </c>
      <c r="L1855" t="s">
        <v>5663</v>
      </c>
      <c r="M1855" t="s">
        <v>5664</v>
      </c>
      <c r="N1855">
        <v>2.8691666659999999</v>
      </c>
      <c r="O1855">
        <v>0</v>
      </c>
      <c r="P1855">
        <v>0</v>
      </c>
      <c r="Q1855">
        <v>0</v>
      </c>
      <c r="R1855">
        <v>4</v>
      </c>
      <c r="S1855">
        <v>0</v>
      </c>
      <c r="T1855">
        <v>1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3.7920321568232063</v>
      </c>
      <c r="AA1855">
        <v>0</v>
      </c>
      <c r="AB1855">
        <v>0</v>
      </c>
      <c r="AC1855">
        <v>0</v>
      </c>
      <c r="AD1855">
        <v>0</v>
      </c>
      <c r="AE1855">
        <v>3.7920321568232063</v>
      </c>
    </row>
    <row r="1856" spans="1:31" x14ac:dyDescent="0.25">
      <c r="A1856">
        <v>2225789</v>
      </c>
      <c r="B1856">
        <v>1</v>
      </c>
      <c r="C1856" t="s">
        <v>80</v>
      </c>
      <c r="D1856" t="s">
        <v>96</v>
      </c>
      <c r="E1856" t="s">
        <v>151</v>
      </c>
      <c r="F1856" t="s">
        <v>5665</v>
      </c>
      <c r="G1856" t="s">
        <v>213</v>
      </c>
      <c r="H1856" t="s">
        <v>135</v>
      </c>
      <c r="I1856" t="s">
        <v>136</v>
      </c>
      <c r="J1856" t="s">
        <v>137</v>
      </c>
      <c r="K1856" t="s">
        <v>138</v>
      </c>
      <c r="L1856" t="s">
        <v>5666</v>
      </c>
      <c r="M1856" t="s">
        <v>5667</v>
      </c>
      <c r="N1856">
        <v>1.088333333</v>
      </c>
      <c r="O1856">
        <v>0</v>
      </c>
      <c r="P1856">
        <v>137</v>
      </c>
      <c r="Q1856">
        <v>0</v>
      </c>
      <c r="R1856">
        <v>0</v>
      </c>
      <c r="S1856">
        <v>0</v>
      </c>
      <c r="T1856">
        <v>1</v>
      </c>
      <c r="U1856">
        <v>0</v>
      </c>
      <c r="V1856">
        <v>0</v>
      </c>
      <c r="W1856">
        <v>0</v>
      </c>
      <c r="X1856">
        <v>57.734039002380889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57.734039002380889</v>
      </c>
    </row>
    <row r="1857" spans="1:31" x14ac:dyDescent="0.25">
      <c r="A1857">
        <v>2214528</v>
      </c>
      <c r="B1857">
        <v>1</v>
      </c>
      <c r="C1857" t="s">
        <v>81</v>
      </c>
      <c r="D1857" t="s">
        <v>128</v>
      </c>
      <c r="E1857" t="s">
        <v>151</v>
      </c>
      <c r="F1857" t="s">
        <v>5668</v>
      </c>
      <c r="G1857" t="s">
        <v>405</v>
      </c>
      <c r="H1857" t="s">
        <v>135</v>
      </c>
      <c r="I1857" t="s">
        <v>136</v>
      </c>
      <c r="J1857" t="s">
        <v>137</v>
      </c>
      <c r="K1857" t="s">
        <v>234</v>
      </c>
      <c r="L1857" t="s">
        <v>5669</v>
      </c>
      <c r="M1857" t="s">
        <v>5670</v>
      </c>
      <c r="N1857">
        <v>2.165277777</v>
      </c>
      <c r="O1857">
        <v>0</v>
      </c>
      <c r="P1857">
        <v>178</v>
      </c>
      <c r="Q1857">
        <v>0</v>
      </c>
      <c r="R1857">
        <v>6</v>
      </c>
      <c r="S1857">
        <v>0</v>
      </c>
      <c r="T1857">
        <v>9</v>
      </c>
      <c r="U1857">
        <v>0</v>
      </c>
      <c r="V1857">
        <v>0</v>
      </c>
      <c r="W1857">
        <v>0</v>
      </c>
      <c r="X1857">
        <v>109.87268525415385</v>
      </c>
      <c r="Y1857">
        <v>0</v>
      </c>
      <c r="Z1857">
        <v>1.5807876059273003</v>
      </c>
      <c r="AA1857">
        <v>0</v>
      </c>
      <c r="AB1857">
        <v>83.245191769074879</v>
      </c>
      <c r="AC1857">
        <v>0</v>
      </c>
      <c r="AD1857">
        <v>0</v>
      </c>
      <c r="AE1857">
        <v>194.69866462915604</v>
      </c>
    </row>
    <row r="1858" spans="1:31" x14ac:dyDescent="0.25">
      <c r="A1858">
        <v>2226725</v>
      </c>
      <c r="B1858">
        <v>1</v>
      </c>
      <c r="C1858" t="s">
        <v>80</v>
      </c>
      <c r="D1858" t="s">
        <v>84</v>
      </c>
      <c r="E1858" t="s">
        <v>156</v>
      </c>
      <c r="F1858" t="s">
        <v>5671</v>
      </c>
      <c r="G1858" t="s">
        <v>172</v>
      </c>
      <c r="H1858" t="s">
        <v>135</v>
      </c>
      <c r="I1858" t="s">
        <v>136</v>
      </c>
      <c r="J1858" t="s">
        <v>137</v>
      </c>
      <c r="K1858" t="s">
        <v>138</v>
      </c>
      <c r="L1858" t="s">
        <v>5672</v>
      </c>
      <c r="M1858" t="s">
        <v>5673</v>
      </c>
      <c r="N1858">
        <v>1.487777777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2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0.34727172187390221</v>
      </c>
      <c r="AC1858">
        <v>0</v>
      </c>
      <c r="AD1858">
        <v>0</v>
      </c>
      <c r="AE1858">
        <v>0.34727172187390221</v>
      </c>
    </row>
    <row r="1859" spans="1:31" x14ac:dyDescent="0.25">
      <c r="A1859">
        <v>2224315</v>
      </c>
      <c r="B1859">
        <v>1</v>
      </c>
      <c r="C1859" t="s">
        <v>80</v>
      </c>
      <c r="D1859" t="s">
        <v>100</v>
      </c>
      <c r="E1859" t="s">
        <v>147</v>
      </c>
      <c r="F1859" t="s">
        <v>3299</v>
      </c>
      <c r="G1859" t="s">
        <v>143</v>
      </c>
      <c r="H1859" t="s">
        <v>144</v>
      </c>
      <c r="I1859" t="s">
        <v>136</v>
      </c>
      <c r="J1859" t="s">
        <v>137</v>
      </c>
      <c r="K1859" t="s">
        <v>138</v>
      </c>
      <c r="L1859" t="s">
        <v>5674</v>
      </c>
      <c r="M1859" t="s">
        <v>5675</v>
      </c>
      <c r="N1859">
        <v>0.15111111099999999</v>
      </c>
      <c r="O1859">
        <v>3</v>
      </c>
      <c r="P1859">
        <v>368</v>
      </c>
      <c r="Q1859">
        <v>4</v>
      </c>
      <c r="R1859">
        <v>66</v>
      </c>
      <c r="S1859">
        <v>16</v>
      </c>
      <c r="T1859">
        <v>103</v>
      </c>
      <c r="U1859">
        <v>4</v>
      </c>
      <c r="V1859">
        <v>1</v>
      </c>
      <c r="W1859">
        <v>0.24078140765522668</v>
      </c>
      <c r="X1859">
        <v>20.505807637998387</v>
      </c>
      <c r="Y1859">
        <v>0.45696697243122669</v>
      </c>
      <c r="Z1859">
        <v>6.7909215734662238</v>
      </c>
      <c r="AA1859">
        <v>12.018036232902372</v>
      </c>
      <c r="AB1859">
        <v>11.497476372738955</v>
      </c>
      <c r="AC1859">
        <v>44.020434013724326</v>
      </c>
      <c r="AD1859">
        <v>16.296809426420623</v>
      </c>
      <c r="AE1859">
        <v>111.82723363733734</v>
      </c>
    </row>
    <row r="1860" spans="1:31" x14ac:dyDescent="0.25">
      <c r="A1860">
        <v>2225397</v>
      </c>
      <c r="B1860">
        <v>1</v>
      </c>
      <c r="C1860" t="s">
        <v>80</v>
      </c>
      <c r="D1860" t="s">
        <v>105</v>
      </c>
      <c r="E1860" t="s">
        <v>132</v>
      </c>
      <c r="F1860" t="s">
        <v>5676</v>
      </c>
      <c r="G1860" t="s">
        <v>134</v>
      </c>
      <c r="H1860" t="s">
        <v>135</v>
      </c>
      <c r="I1860" t="s">
        <v>136</v>
      </c>
      <c r="J1860" t="s">
        <v>137</v>
      </c>
      <c r="K1860" t="s">
        <v>138</v>
      </c>
      <c r="L1860" t="s">
        <v>5677</v>
      </c>
      <c r="M1860" t="s">
        <v>5678</v>
      </c>
      <c r="N1860">
        <v>2.2536111110000001</v>
      </c>
      <c r="O1860">
        <v>0</v>
      </c>
      <c r="P1860">
        <v>72</v>
      </c>
      <c r="Q1860">
        <v>0</v>
      </c>
      <c r="R1860">
        <v>71</v>
      </c>
      <c r="S1860">
        <v>0</v>
      </c>
      <c r="T1860">
        <v>14</v>
      </c>
      <c r="U1860">
        <v>0</v>
      </c>
      <c r="V1860">
        <v>0</v>
      </c>
      <c r="W1860">
        <v>0</v>
      </c>
      <c r="X1860">
        <v>47.329660275471049</v>
      </c>
      <c r="Y1860">
        <v>0</v>
      </c>
      <c r="Z1860">
        <v>8.1938487991481068</v>
      </c>
      <c r="AA1860">
        <v>0</v>
      </c>
      <c r="AB1860">
        <v>37.114694323006432</v>
      </c>
      <c r="AC1860">
        <v>0</v>
      </c>
      <c r="AD1860">
        <v>0</v>
      </c>
      <c r="AE1860">
        <v>92.638203397625588</v>
      </c>
    </row>
    <row r="1861" spans="1:31" x14ac:dyDescent="0.25">
      <c r="A1861">
        <v>2215364</v>
      </c>
      <c r="B1861">
        <v>1</v>
      </c>
      <c r="C1861" t="s">
        <v>81</v>
      </c>
      <c r="D1861" t="s">
        <v>119</v>
      </c>
      <c r="E1861" t="s">
        <v>141</v>
      </c>
      <c r="F1861" t="s">
        <v>5679</v>
      </c>
      <c r="G1861" t="s">
        <v>143</v>
      </c>
      <c r="H1861" t="s">
        <v>144</v>
      </c>
      <c r="I1861" t="s">
        <v>136</v>
      </c>
      <c r="J1861" t="s">
        <v>137</v>
      </c>
      <c r="K1861" t="s">
        <v>138</v>
      </c>
      <c r="L1861" t="s">
        <v>5680</v>
      </c>
      <c r="M1861" t="s">
        <v>5681</v>
      </c>
      <c r="N1861">
        <v>0.57166666600000005</v>
      </c>
      <c r="O1861">
        <v>0</v>
      </c>
      <c r="P1861">
        <v>600</v>
      </c>
      <c r="Q1861">
        <v>0</v>
      </c>
      <c r="R1861">
        <v>87</v>
      </c>
      <c r="S1861">
        <v>0</v>
      </c>
      <c r="T1861">
        <v>54</v>
      </c>
      <c r="U1861">
        <v>0</v>
      </c>
      <c r="V1861">
        <v>1</v>
      </c>
      <c r="W1861">
        <v>0</v>
      </c>
      <c r="X1861">
        <v>83.134574359187283</v>
      </c>
      <c r="Y1861">
        <v>0</v>
      </c>
      <c r="Z1861">
        <v>10.89362960901515</v>
      </c>
      <c r="AA1861">
        <v>0</v>
      </c>
      <c r="AB1861">
        <v>27.194899717079281</v>
      </c>
      <c r="AC1861">
        <v>0</v>
      </c>
      <c r="AD1861">
        <v>108.59101210138755</v>
      </c>
      <c r="AE1861">
        <v>229.81411578666928</v>
      </c>
    </row>
    <row r="1862" spans="1:31" x14ac:dyDescent="0.25">
      <c r="A1862">
        <v>2225643</v>
      </c>
      <c r="B1862">
        <v>1</v>
      </c>
      <c r="C1862" t="s">
        <v>80</v>
      </c>
      <c r="D1862" t="s">
        <v>96</v>
      </c>
      <c r="E1862" t="s">
        <v>225</v>
      </c>
      <c r="F1862" t="s">
        <v>5682</v>
      </c>
      <c r="G1862" t="s">
        <v>213</v>
      </c>
      <c r="H1862" t="s">
        <v>135</v>
      </c>
      <c r="I1862" t="s">
        <v>136</v>
      </c>
      <c r="J1862" t="s">
        <v>137</v>
      </c>
      <c r="K1862" t="s">
        <v>138</v>
      </c>
      <c r="L1862" t="s">
        <v>5683</v>
      </c>
      <c r="M1862" t="s">
        <v>5684</v>
      </c>
      <c r="N1862">
        <v>0.67472222199999998</v>
      </c>
      <c r="O1862">
        <v>0</v>
      </c>
      <c r="P1862">
        <v>14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4.2899501006895164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4.2899501006895164</v>
      </c>
    </row>
    <row r="1863" spans="1:31" x14ac:dyDescent="0.25">
      <c r="A1863">
        <v>2213200</v>
      </c>
      <c r="B1863">
        <v>1</v>
      </c>
      <c r="C1863" t="s">
        <v>80</v>
      </c>
      <c r="D1863" t="s">
        <v>92</v>
      </c>
      <c r="E1863" t="s">
        <v>156</v>
      </c>
      <c r="F1863" t="s">
        <v>5685</v>
      </c>
      <c r="G1863" t="s">
        <v>165</v>
      </c>
      <c r="H1863" t="s">
        <v>135</v>
      </c>
      <c r="I1863" t="s">
        <v>136</v>
      </c>
      <c r="J1863" t="s">
        <v>137</v>
      </c>
      <c r="K1863" t="s">
        <v>138</v>
      </c>
      <c r="L1863" t="s">
        <v>5686</v>
      </c>
      <c r="M1863" t="s">
        <v>5687</v>
      </c>
      <c r="N1863">
        <v>1.052777777</v>
      </c>
      <c r="O1863">
        <v>0</v>
      </c>
      <c r="P1863">
        <v>2</v>
      </c>
      <c r="Q1863">
        <v>0</v>
      </c>
      <c r="R1863">
        <v>0</v>
      </c>
      <c r="S1863">
        <v>0</v>
      </c>
      <c r="T1863">
        <v>2</v>
      </c>
      <c r="U1863">
        <v>0</v>
      </c>
      <c r="V1863">
        <v>0</v>
      </c>
      <c r="W1863">
        <v>0</v>
      </c>
      <c r="X1863">
        <v>1.4191824634776562</v>
      </c>
      <c r="Y1863">
        <v>0</v>
      </c>
      <c r="Z1863">
        <v>0</v>
      </c>
      <c r="AA1863">
        <v>0</v>
      </c>
      <c r="AB1863">
        <v>1.2596266159615457</v>
      </c>
      <c r="AC1863">
        <v>0</v>
      </c>
      <c r="AD1863">
        <v>0</v>
      </c>
      <c r="AE1863">
        <v>2.6788090794392021</v>
      </c>
    </row>
    <row r="1864" spans="1:31" x14ac:dyDescent="0.25">
      <c r="A1864">
        <v>2216094</v>
      </c>
      <c r="B1864">
        <v>1</v>
      </c>
      <c r="C1864" t="s">
        <v>80</v>
      </c>
      <c r="D1864" t="s">
        <v>90</v>
      </c>
      <c r="E1864" t="s">
        <v>156</v>
      </c>
      <c r="F1864" t="s">
        <v>5688</v>
      </c>
      <c r="G1864" t="s">
        <v>161</v>
      </c>
      <c r="H1864" t="s">
        <v>135</v>
      </c>
      <c r="I1864" t="s">
        <v>136</v>
      </c>
      <c r="J1864" t="s">
        <v>137</v>
      </c>
      <c r="K1864" t="s">
        <v>138</v>
      </c>
      <c r="L1864" t="s">
        <v>5689</v>
      </c>
      <c r="M1864" t="s">
        <v>5690</v>
      </c>
      <c r="N1864">
        <v>4.8480555550000002</v>
      </c>
      <c r="O1864">
        <v>0</v>
      </c>
      <c r="P1864">
        <v>3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1.4816331027757907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1.4816331027757907</v>
      </c>
    </row>
    <row r="1865" spans="1:31" x14ac:dyDescent="0.25">
      <c r="A1865">
        <v>2223754</v>
      </c>
      <c r="B1865">
        <v>1</v>
      </c>
      <c r="C1865" t="s">
        <v>81</v>
      </c>
      <c r="D1865" t="s">
        <v>123</v>
      </c>
      <c r="E1865" t="s">
        <v>151</v>
      </c>
      <c r="F1865" t="s">
        <v>1872</v>
      </c>
      <c r="G1865" t="s">
        <v>213</v>
      </c>
      <c r="H1865" t="s">
        <v>135</v>
      </c>
      <c r="I1865" t="s">
        <v>136</v>
      </c>
      <c r="J1865" t="s">
        <v>137</v>
      </c>
      <c r="K1865" t="s">
        <v>138</v>
      </c>
      <c r="L1865" t="s">
        <v>5691</v>
      </c>
      <c r="M1865" t="s">
        <v>5692</v>
      </c>
      <c r="N1865">
        <v>1.645</v>
      </c>
      <c r="O1865">
        <v>0</v>
      </c>
      <c r="P1865">
        <v>171</v>
      </c>
      <c r="Q1865">
        <v>0</v>
      </c>
      <c r="R1865">
        <v>0</v>
      </c>
      <c r="S1865">
        <v>0</v>
      </c>
      <c r="T1865">
        <v>4</v>
      </c>
      <c r="U1865">
        <v>0</v>
      </c>
      <c r="V1865">
        <v>0</v>
      </c>
      <c r="W1865">
        <v>0</v>
      </c>
      <c r="X1865">
        <v>79.077484658361357</v>
      </c>
      <c r="Y1865">
        <v>0</v>
      </c>
      <c r="Z1865">
        <v>0</v>
      </c>
      <c r="AA1865">
        <v>0</v>
      </c>
      <c r="AB1865">
        <v>4.0411396776907624</v>
      </c>
      <c r="AC1865">
        <v>0</v>
      </c>
      <c r="AD1865">
        <v>0</v>
      </c>
      <c r="AE1865">
        <v>83.118624336052122</v>
      </c>
    </row>
    <row r="1866" spans="1:31" x14ac:dyDescent="0.25">
      <c r="A1866">
        <v>2228829</v>
      </c>
      <c r="B1866">
        <v>1</v>
      </c>
      <c r="C1866" t="s">
        <v>81</v>
      </c>
      <c r="D1866" t="s">
        <v>127</v>
      </c>
      <c r="E1866" t="s">
        <v>156</v>
      </c>
      <c r="F1866" t="s">
        <v>5693</v>
      </c>
      <c r="G1866" t="s">
        <v>172</v>
      </c>
      <c r="H1866" t="s">
        <v>135</v>
      </c>
      <c r="I1866" t="s">
        <v>136</v>
      </c>
      <c r="J1866" t="s">
        <v>137</v>
      </c>
      <c r="K1866" t="s">
        <v>138</v>
      </c>
      <c r="L1866" t="s">
        <v>5694</v>
      </c>
      <c r="M1866" t="s">
        <v>5695</v>
      </c>
      <c r="N1866">
        <v>2.0419444439999999</v>
      </c>
      <c r="O1866">
        <v>0</v>
      </c>
      <c r="P1866">
        <v>7</v>
      </c>
      <c r="Q1866">
        <v>0</v>
      </c>
      <c r="R1866">
        <v>0</v>
      </c>
      <c r="S1866">
        <v>0</v>
      </c>
      <c r="T1866">
        <v>1</v>
      </c>
      <c r="U1866">
        <v>0</v>
      </c>
      <c r="V1866">
        <v>0</v>
      </c>
      <c r="W1866">
        <v>0</v>
      </c>
      <c r="X1866">
        <v>3.2767830521600518</v>
      </c>
      <c r="Y1866">
        <v>0</v>
      </c>
      <c r="Z1866">
        <v>0</v>
      </c>
      <c r="AA1866">
        <v>0</v>
      </c>
      <c r="AB1866">
        <v>0.52525313495587223</v>
      </c>
      <c r="AC1866">
        <v>0</v>
      </c>
      <c r="AD1866">
        <v>0</v>
      </c>
      <c r="AE1866">
        <v>3.8020361871159238</v>
      </c>
    </row>
    <row r="1867" spans="1:31" x14ac:dyDescent="0.25">
      <c r="A1867">
        <v>2220339</v>
      </c>
      <c r="B1867">
        <v>1</v>
      </c>
      <c r="C1867" t="s">
        <v>80</v>
      </c>
      <c r="D1867" t="s">
        <v>85</v>
      </c>
      <c r="E1867" t="s">
        <v>225</v>
      </c>
      <c r="F1867" t="s">
        <v>2179</v>
      </c>
      <c r="G1867" t="s">
        <v>345</v>
      </c>
      <c r="H1867" t="s">
        <v>135</v>
      </c>
      <c r="I1867" t="s">
        <v>136</v>
      </c>
      <c r="J1867" t="s">
        <v>137</v>
      </c>
      <c r="K1867" t="s">
        <v>138</v>
      </c>
      <c r="L1867" t="s">
        <v>5696</v>
      </c>
      <c r="M1867" t="s">
        <v>5697</v>
      </c>
      <c r="N1867">
        <v>2.798611111</v>
      </c>
      <c r="O1867">
        <v>0</v>
      </c>
      <c r="P1867">
        <v>61</v>
      </c>
      <c r="Q1867">
        <v>0</v>
      </c>
      <c r="R1867">
        <v>0</v>
      </c>
      <c r="S1867">
        <v>0</v>
      </c>
      <c r="T1867">
        <v>25</v>
      </c>
      <c r="U1867">
        <v>0</v>
      </c>
      <c r="V1867">
        <v>0</v>
      </c>
      <c r="W1867">
        <v>0</v>
      </c>
      <c r="X1867">
        <v>50.114617215689925</v>
      </c>
      <c r="Y1867">
        <v>0</v>
      </c>
      <c r="Z1867">
        <v>0</v>
      </c>
      <c r="AA1867">
        <v>0</v>
      </c>
      <c r="AB1867">
        <v>156.64308985542209</v>
      </c>
      <c r="AC1867">
        <v>0</v>
      </c>
      <c r="AD1867">
        <v>0</v>
      </c>
      <c r="AE1867">
        <v>206.75770707111201</v>
      </c>
    </row>
    <row r="1868" spans="1:31" x14ac:dyDescent="0.25">
      <c r="A1868">
        <v>2213177</v>
      </c>
      <c r="B1868">
        <v>1</v>
      </c>
      <c r="C1868" t="s">
        <v>80</v>
      </c>
      <c r="D1868" t="s">
        <v>88</v>
      </c>
      <c r="E1868" t="s">
        <v>225</v>
      </c>
      <c r="F1868" t="s">
        <v>5698</v>
      </c>
      <c r="G1868" t="s">
        <v>345</v>
      </c>
      <c r="H1868" t="s">
        <v>135</v>
      </c>
      <c r="I1868" t="s">
        <v>136</v>
      </c>
      <c r="J1868" t="s">
        <v>137</v>
      </c>
      <c r="K1868" t="s">
        <v>138</v>
      </c>
      <c r="L1868" t="s">
        <v>5699</v>
      </c>
      <c r="M1868" t="s">
        <v>5700</v>
      </c>
      <c r="N1868">
        <v>2.861388888</v>
      </c>
      <c r="O1868">
        <v>0</v>
      </c>
      <c r="P1868">
        <v>48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29.187502021820684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29.187502021820684</v>
      </c>
    </row>
    <row r="1869" spans="1:31" x14ac:dyDescent="0.25">
      <c r="A1869">
        <v>2225912</v>
      </c>
      <c r="B1869">
        <v>1</v>
      </c>
      <c r="C1869" t="s">
        <v>80</v>
      </c>
      <c r="D1869" t="s">
        <v>100</v>
      </c>
      <c r="E1869" t="s">
        <v>147</v>
      </c>
      <c r="F1869" t="s">
        <v>917</v>
      </c>
      <c r="G1869" t="s">
        <v>143</v>
      </c>
      <c r="H1869" t="s">
        <v>144</v>
      </c>
      <c r="I1869" t="s">
        <v>136</v>
      </c>
      <c r="J1869" t="s">
        <v>137</v>
      </c>
      <c r="K1869" t="s">
        <v>138</v>
      </c>
      <c r="L1869" t="s">
        <v>5701</v>
      </c>
      <c r="M1869" t="s">
        <v>5702</v>
      </c>
      <c r="N1869">
        <v>9.6944444000000005E-2</v>
      </c>
      <c r="O1869">
        <v>4</v>
      </c>
      <c r="P1869">
        <v>911</v>
      </c>
      <c r="Q1869">
        <v>27</v>
      </c>
      <c r="R1869">
        <v>381</v>
      </c>
      <c r="S1869">
        <v>11</v>
      </c>
      <c r="T1869">
        <v>188</v>
      </c>
      <c r="U1869">
        <v>2</v>
      </c>
      <c r="V1869">
        <v>1</v>
      </c>
      <c r="W1869">
        <v>0.16426118186867361</v>
      </c>
      <c r="X1869">
        <v>19.327551805085069</v>
      </c>
      <c r="Y1869">
        <v>2.0570349822013649</v>
      </c>
      <c r="Z1869">
        <v>11.510652588034612</v>
      </c>
      <c r="AA1869">
        <v>1.8494599124147615</v>
      </c>
      <c r="AB1869">
        <v>7.6309243370653403</v>
      </c>
      <c r="AC1869">
        <v>15.930658263221536</v>
      </c>
      <c r="AD1869">
        <v>0.10742755126592944</v>
      </c>
      <c r="AE1869">
        <v>58.577970621157284</v>
      </c>
    </row>
    <row r="1870" spans="1:31" x14ac:dyDescent="0.25">
      <c r="A1870">
        <v>2226433</v>
      </c>
      <c r="B1870">
        <v>1</v>
      </c>
      <c r="C1870" t="s">
        <v>80</v>
      </c>
      <c r="D1870" t="s">
        <v>105</v>
      </c>
      <c r="E1870" t="s">
        <v>156</v>
      </c>
      <c r="F1870" t="s">
        <v>5703</v>
      </c>
      <c r="G1870" t="s">
        <v>161</v>
      </c>
      <c r="H1870" t="s">
        <v>135</v>
      </c>
      <c r="I1870" t="s">
        <v>136</v>
      </c>
      <c r="J1870" t="s">
        <v>137</v>
      </c>
      <c r="K1870" t="s">
        <v>138</v>
      </c>
      <c r="L1870" t="s">
        <v>5704</v>
      </c>
      <c r="M1870" t="s">
        <v>5705</v>
      </c>
      <c r="N1870">
        <v>2.7</v>
      </c>
      <c r="O1870">
        <v>0</v>
      </c>
      <c r="P1870">
        <v>1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1.1272258894708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1.1272258894708</v>
      </c>
    </row>
    <row r="1871" spans="1:31" x14ac:dyDescent="0.25">
      <c r="A1871">
        <v>2227478</v>
      </c>
      <c r="B1871">
        <v>1</v>
      </c>
      <c r="C1871" t="s">
        <v>80</v>
      </c>
      <c r="D1871" t="s">
        <v>93</v>
      </c>
      <c r="E1871" t="s">
        <v>132</v>
      </c>
      <c r="F1871" t="s">
        <v>5706</v>
      </c>
      <c r="G1871" t="s">
        <v>134</v>
      </c>
      <c r="H1871" t="s">
        <v>135</v>
      </c>
      <c r="I1871" t="s">
        <v>136</v>
      </c>
      <c r="J1871" t="s">
        <v>137</v>
      </c>
      <c r="K1871" t="s">
        <v>138</v>
      </c>
      <c r="L1871" t="s">
        <v>5707</v>
      </c>
      <c r="M1871" t="s">
        <v>5708</v>
      </c>
      <c r="N1871">
        <v>0.38416666599999999</v>
      </c>
      <c r="O1871">
        <v>0</v>
      </c>
      <c r="P1871">
        <v>142</v>
      </c>
      <c r="Q1871">
        <v>0</v>
      </c>
      <c r="R1871">
        <v>3</v>
      </c>
      <c r="S1871">
        <v>0</v>
      </c>
      <c r="T1871">
        <v>11</v>
      </c>
      <c r="U1871">
        <v>0</v>
      </c>
      <c r="V1871">
        <v>0</v>
      </c>
      <c r="W1871">
        <v>0</v>
      </c>
      <c r="X1871">
        <v>14.844969476240315</v>
      </c>
      <c r="Y1871">
        <v>0</v>
      </c>
      <c r="Z1871">
        <v>0.58098171349775241</v>
      </c>
      <c r="AA1871">
        <v>0</v>
      </c>
      <c r="AB1871">
        <v>2.0831192606289202</v>
      </c>
      <c r="AC1871">
        <v>0</v>
      </c>
      <c r="AD1871">
        <v>0</v>
      </c>
      <c r="AE1871">
        <v>17.509070450366988</v>
      </c>
    </row>
    <row r="1872" spans="1:31" x14ac:dyDescent="0.25">
      <c r="A1872">
        <v>2227976</v>
      </c>
      <c r="B1872">
        <v>1</v>
      </c>
      <c r="C1872" t="s">
        <v>80</v>
      </c>
      <c r="D1872" t="s">
        <v>83</v>
      </c>
      <c r="E1872" t="s">
        <v>151</v>
      </c>
      <c r="F1872" t="s">
        <v>5709</v>
      </c>
      <c r="G1872" t="s">
        <v>213</v>
      </c>
      <c r="H1872" t="s">
        <v>135</v>
      </c>
      <c r="I1872" t="s">
        <v>136</v>
      </c>
      <c r="J1872" t="s">
        <v>137</v>
      </c>
      <c r="K1872" t="s">
        <v>138</v>
      </c>
      <c r="L1872" t="s">
        <v>5710</v>
      </c>
      <c r="M1872" t="s">
        <v>5711</v>
      </c>
      <c r="N1872">
        <v>0.78027777700000001</v>
      </c>
      <c r="O1872">
        <v>0</v>
      </c>
      <c r="P1872">
        <v>17</v>
      </c>
      <c r="Q1872">
        <v>0</v>
      </c>
      <c r="R1872">
        <v>0</v>
      </c>
      <c r="S1872">
        <v>0</v>
      </c>
      <c r="T1872">
        <v>117</v>
      </c>
      <c r="U1872">
        <v>0</v>
      </c>
      <c r="V1872">
        <v>2</v>
      </c>
      <c r="W1872">
        <v>0</v>
      </c>
      <c r="X1872">
        <v>5.1840686010625117</v>
      </c>
      <c r="Y1872">
        <v>0</v>
      </c>
      <c r="Z1872">
        <v>0</v>
      </c>
      <c r="AA1872">
        <v>0</v>
      </c>
      <c r="AB1872">
        <v>83.410237737455958</v>
      </c>
      <c r="AC1872">
        <v>0</v>
      </c>
      <c r="AD1872">
        <v>9.8394057831471322</v>
      </c>
      <c r="AE1872">
        <v>98.433712121665593</v>
      </c>
    </row>
    <row r="1873" spans="1:31" x14ac:dyDescent="0.25">
      <c r="A1873">
        <v>2214720</v>
      </c>
      <c r="B1873">
        <v>1</v>
      </c>
      <c r="C1873" t="s">
        <v>80</v>
      </c>
      <c r="D1873" t="s">
        <v>91</v>
      </c>
      <c r="E1873" t="s">
        <v>147</v>
      </c>
      <c r="F1873" t="s">
        <v>1245</v>
      </c>
      <c r="G1873" t="s">
        <v>143</v>
      </c>
      <c r="H1873" t="s">
        <v>144</v>
      </c>
      <c r="I1873" t="s">
        <v>136</v>
      </c>
      <c r="J1873" t="s">
        <v>137</v>
      </c>
      <c r="K1873" t="s">
        <v>138</v>
      </c>
      <c r="L1873" t="s">
        <v>5712</v>
      </c>
      <c r="M1873" t="s">
        <v>5713</v>
      </c>
      <c r="N1873">
        <v>1.0547222220000001</v>
      </c>
      <c r="O1873">
        <v>1</v>
      </c>
      <c r="P1873">
        <v>39</v>
      </c>
      <c r="Q1873">
        <v>21</v>
      </c>
      <c r="R1873">
        <v>273</v>
      </c>
      <c r="S1873">
        <v>12</v>
      </c>
      <c r="T1873">
        <v>62</v>
      </c>
      <c r="U1873">
        <v>2</v>
      </c>
      <c r="V1873">
        <v>0</v>
      </c>
      <c r="W1873">
        <v>0.12926550305733336</v>
      </c>
      <c r="X1873">
        <v>13.405473134302373</v>
      </c>
      <c r="Y1873">
        <v>17.239356789419531</v>
      </c>
      <c r="Z1873">
        <v>65.824750521005384</v>
      </c>
      <c r="AA1873">
        <v>295.16138153052265</v>
      </c>
      <c r="AB1873">
        <v>61.025056584472495</v>
      </c>
      <c r="AC1873">
        <v>10.0068591961926</v>
      </c>
      <c r="AD1873">
        <v>0</v>
      </c>
      <c r="AE1873">
        <v>462.79214325897237</v>
      </c>
    </row>
    <row r="1874" spans="1:31" x14ac:dyDescent="0.25">
      <c r="A1874">
        <v>2214743</v>
      </c>
      <c r="B1874">
        <v>1</v>
      </c>
      <c r="C1874" t="s">
        <v>81</v>
      </c>
      <c r="D1874" t="s">
        <v>115</v>
      </c>
      <c r="E1874" t="s">
        <v>141</v>
      </c>
      <c r="F1874" t="s">
        <v>5714</v>
      </c>
      <c r="G1874" t="s">
        <v>349</v>
      </c>
      <c r="H1874" t="s">
        <v>144</v>
      </c>
      <c r="I1874" t="s">
        <v>136</v>
      </c>
      <c r="J1874" t="s">
        <v>137</v>
      </c>
      <c r="K1874" t="s">
        <v>138</v>
      </c>
      <c r="L1874" t="s">
        <v>5715</v>
      </c>
      <c r="M1874" t="s">
        <v>5716</v>
      </c>
      <c r="N1874">
        <v>1.8419444439999999</v>
      </c>
      <c r="O1874">
        <v>0</v>
      </c>
      <c r="P1874">
        <v>199</v>
      </c>
      <c r="Q1874">
        <v>0</v>
      </c>
      <c r="R1874">
        <v>1</v>
      </c>
      <c r="S1874">
        <v>0</v>
      </c>
      <c r="T1874">
        <v>18</v>
      </c>
      <c r="U1874">
        <v>0</v>
      </c>
      <c r="V1874">
        <v>1</v>
      </c>
      <c r="W1874">
        <v>0</v>
      </c>
      <c r="X1874">
        <v>37.508263919533917</v>
      </c>
      <c r="Y1874">
        <v>0</v>
      </c>
      <c r="Z1874">
        <v>1.9180999234541668E-2</v>
      </c>
      <c r="AA1874">
        <v>0</v>
      </c>
      <c r="AB1874">
        <v>3.9862135513144068</v>
      </c>
      <c r="AC1874">
        <v>0</v>
      </c>
      <c r="AD1874">
        <v>1.0661860433161729</v>
      </c>
      <c r="AE1874">
        <v>42.579844513399038</v>
      </c>
    </row>
    <row r="1875" spans="1:31" x14ac:dyDescent="0.25">
      <c r="A1875">
        <v>2213698</v>
      </c>
      <c r="B1875">
        <v>1</v>
      </c>
      <c r="C1875" t="s">
        <v>80</v>
      </c>
      <c r="D1875" t="s">
        <v>87</v>
      </c>
      <c r="E1875" t="s">
        <v>156</v>
      </c>
      <c r="F1875" t="s">
        <v>5717</v>
      </c>
      <c r="G1875" t="s">
        <v>161</v>
      </c>
      <c r="H1875" t="s">
        <v>135</v>
      </c>
      <c r="I1875" t="s">
        <v>136</v>
      </c>
      <c r="J1875" t="s">
        <v>137</v>
      </c>
      <c r="K1875" t="s">
        <v>138</v>
      </c>
      <c r="L1875" t="s">
        <v>5718</v>
      </c>
      <c r="M1875" t="s">
        <v>5719</v>
      </c>
      <c r="N1875">
        <v>2.8391666660000001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3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1.2799725695153001</v>
      </c>
      <c r="AC1875">
        <v>0</v>
      </c>
      <c r="AD1875">
        <v>0</v>
      </c>
      <c r="AE1875">
        <v>1.2799725695153001</v>
      </c>
    </row>
    <row r="1876" spans="1:31" x14ac:dyDescent="0.25">
      <c r="A1876">
        <v>2225981</v>
      </c>
      <c r="B1876">
        <v>1</v>
      </c>
      <c r="C1876" t="s">
        <v>80</v>
      </c>
      <c r="D1876" t="s">
        <v>111</v>
      </c>
      <c r="E1876" t="s">
        <v>141</v>
      </c>
      <c r="F1876" t="s">
        <v>5720</v>
      </c>
      <c r="G1876" t="s">
        <v>405</v>
      </c>
      <c r="H1876" t="s">
        <v>144</v>
      </c>
      <c r="I1876" t="s">
        <v>136</v>
      </c>
      <c r="J1876" t="s">
        <v>137</v>
      </c>
      <c r="K1876" t="s">
        <v>234</v>
      </c>
      <c r="L1876" t="s">
        <v>5721</v>
      </c>
      <c r="M1876" t="s">
        <v>5722</v>
      </c>
      <c r="N1876">
        <v>7.3697758330000003</v>
      </c>
      <c r="O1876">
        <v>0</v>
      </c>
      <c r="P1876">
        <v>818</v>
      </c>
      <c r="Q1876">
        <v>0</v>
      </c>
      <c r="R1876">
        <v>0</v>
      </c>
      <c r="S1876">
        <v>0</v>
      </c>
      <c r="T1876">
        <v>82</v>
      </c>
      <c r="U1876">
        <v>0</v>
      </c>
      <c r="V1876">
        <v>1</v>
      </c>
      <c r="W1876">
        <v>0</v>
      </c>
      <c r="X1876">
        <v>1788.0489160679278</v>
      </c>
      <c r="Y1876">
        <v>0</v>
      </c>
      <c r="Z1876">
        <v>0</v>
      </c>
      <c r="AA1876">
        <v>0</v>
      </c>
      <c r="AB1876">
        <v>679.18759390766832</v>
      </c>
      <c r="AC1876">
        <v>0</v>
      </c>
      <c r="AD1876">
        <v>5.452978829888222</v>
      </c>
      <c r="AE1876">
        <v>2472.6894888054844</v>
      </c>
    </row>
    <row r="1877" spans="1:31" x14ac:dyDescent="0.25">
      <c r="A1877">
        <v>2221690</v>
      </c>
      <c r="B1877">
        <v>1</v>
      </c>
      <c r="C1877" t="s">
        <v>80</v>
      </c>
      <c r="D1877" t="s">
        <v>104</v>
      </c>
      <c r="E1877" t="s">
        <v>156</v>
      </c>
      <c r="F1877" t="s">
        <v>5723</v>
      </c>
      <c r="G1877" t="s">
        <v>134</v>
      </c>
      <c r="H1877" t="s">
        <v>135</v>
      </c>
      <c r="I1877" t="s">
        <v>136</v>
      </c>
      <c r="J1877" t="s">
        <v>137</v>
      </c>
      <c r="K1877" t="s">
        <v>138</v>
      </c>
      <c r="L1877" t="s">
        <v>5724</v>
      </c>
      <c r="M1877" t="s">
        <v>5725</v>
      </c>
      <c r="N1877">
        <v>2.5552777770000001</v>
      </c>
      <c r="O1877">
        <v>0</v>
      </c>
      <c r="P1877">
        <v>1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0.39288097100560837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0.39288097100560837</v>
      </c>
    </row>
    <row r="1878" spans="1:31" x14ac:dyDescent="0.25">
      <c r="A1878">
        <v>2219440</v>
      </c>
      <c r="B1878">
        <v>1</v>
      </c>
      <c r="C1878" t="s">
        <v>80</v>
      </c>
      <c r="D1878" t="s">
        <v>94</v>
      </c>
      <c r="E1878" t="s">
        <v>151</v>
      </c>
      <c r="F1878" t="s">
        <v>5726</v>
      </c>
      <c r="G1878" t="s">
        <v>213</v>
      </c>
      <c r="H1878" t="s">
        <v>135</v>
      </c>
      <c r="I1878" t="s">
        <v>136</v>
      </c>
      <c r="J1878" t="s">
        <v>137</v>
      </c>
      <c r="K1878" t="s">
        <v>138</v>
      </c>
      <c r="L1878" t="s">
        <v>5727</v>
      </c>
      <c r="M1878" t="s">
        <v>5728</v>
      </c>
      <c r="N1878">
        <v>4.3138888880000001</v>
      </c>
      <c r="O1878">
        <v>0</v>
      </c>
      <c r="P1878">
        <v>61</v>
      </c>
      <c r="Q1878">
        <v>0</v>
      </c>
      <c r="R1878">
        <v>0</v>
      </c>
      <c r="S1878">
        <v>0</v>
      </c>
      <c r="T1878">
        <v>4</v>
      </c>
      <c r="U1878">
        <v>0</v>
      </c>
      <c r="V1878">
        <v>0</v>
      </c>
      <c r="W1878">
        <v>0</v>
      </c>
      <c r="X1878">
        <v>58.179116490002166</v>
      </c>
      <c r="Y1878">
        <v>0</v>
      </c>
      <c r="Z1878">
        <v>0</v>
      </c>
      <c r="AA1878">
        <v>0</v>
      </c>
      <c r="AB1878">
        <v>10.457744455679499</v>
      </c>
      <c r="AC1878">
        <v>0</v>
      </c>
      <c r="AD1878">
        <v>0</v>
      </c>
      <c r="AE1878">
        <v>68.636860945681661</v>
      </c>
    </row>
    <row r="1879" spans="1:31" x14ac:dyDescent="0.25">
      <c r="A1879">
        <v>2218842</v>
      </c>
      <c r="B1879">
        <v>1</v>
      </c>
      <c r="C1879" t="s">
        <v>80</v>
      </c>
      <c r="D1879" t="s">
        <v>88</v>
      </c>
      <c r="E1879" t="s">
        <v>225</v>
      </c>
      <c r="F1879" t="s">
        <v>5729</v>
      </c>
      <c r="G1879" t="s">
        <v>405</v>
      </c>
      <c r="H1879" t="s">
        <v>135</v>
      </c>
      <c r="I1879" t="s">
        <v>136</v>
      </c>
      <c r="J1879" t="s">
        <v>137</v>
      </c>
      <c r="K1879" t="s">
        <v>234</v>
      </c>
      <c r="L1879" t="s">
        <v>5730</v>
      </c>
      <c r="M1879" t="s">
        <v>5731</v>
      </c>
      <c r="N1879">
        <v>1.9051583329999999</v>
      </c>
      <c r="O1879">
        <v>0</v>
      </c>
      <c r="P1879">
        <v>29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21.565880945973028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21.565880945973028</v>
      </c>
    </row>
    <row r="1880" spans="1:31" x14ac:dyDescent="0.25">
      <c r="A1880">
        <v>2221006</v>
      </c>
      <c r="B1880">
        <v>1</v>
      </c>
      <c r="C1880" t="s">
        <v>81</v>
      </c>
      <c r="D1880" t="s">
        <v>122</v>
      </c>
      <c r="E1880" t="s">
        <v>141</v>
      </c>
      <c r="F1880" t="s">
        <v>5732</v>
      </c>
      <c r="G1880" t="s">
        <v>233</v>
      </c>
      <c r="H1880" t="s">
        <v>144</v>
      </c>
      <c r="I1880" t="s">
        <v>136</v>
      </c>
      <c r="J1880" t="s">
        <v>137</v>
      </c>
      <c r="K1880" t="s">
        <v>234</v>
      </c>
      <c r="L1880" t="s">
        <v>5733</v>
      </c>
      <c r="M1880" t="s">
        <v>5734</v>
      </c>
      <c r="N1880">
        <v>2.2666666659999999</v>
      </c>
      <c r="O1880">
        <v>0</v>
      </c>
      <c r="P1880">
        <v>301</v>
      </c>
      <c r="Q1880">
        <v>0</v>
      </c>
      <c r="R1880">
        <v>0</v>
      </c>
      <c r="S1880">
        <v>0</v>
      </c>
      <c r="T1880">
        <v>29</v>
      </c>
      <c r="U1880">
        <v>0</v>
      </c>
      <c r="V1880">
        <v>0</v>
      </c>
      <c r="W1880">
        <v>0</v>
      </c>
      <c r="X1880">
        <v>166.14948336967095</v>
      </c>
      <c r="Y1880">
        <v>0</v>
      </c>
      <c r="Z1880">
        <v>0</v>
      </c>
      <c r="AA1880">
        <v>0</v>
      </c>
      <c r="AB1880">
        <v>58.793641268962496</v>
      </c>
      <c r="AC1880">
        <v>0</v>
      </c>
      <c r="AD1880">
        <v>0</v>
      </c>
      <c r="AE1880">
        <v>224.94312463863344</v>
      </c>
    </row>
    <row r="1881" spans="1:31" x14ac:dyDescent="0.25">
      <c r="A1881">
        <v>2223585</v>
      </c>
      <c r="B1881">
        <v>1</v>
      </c>
      <c r="C1881" t="s">
        <v>80</v>
      </c>
      <c r="D1881" t="s">
        <v>96</v>
      </c>
      <c r="E1881" t="s">
        <v>151</v>
      </c>
      <c r="F1881" t="s">
        <v>313</v>
      </c>
      <c r="G1881" t="s">
        <v>213</v>
      </c>
      <c r="H1881" t="s">
        <v>135</v>
      </c>
      <c r="I1881" t="s">
        <v>136</v>
      </c>
      <c r="J1881" t="s">
        <v>137</v>
      </c>
      <c r="K1881" t="s">
        <v>138</v>
      </c>
      <c r="L1881" t="s">
        <v>5735</v>
      </c>
      <c r="M1881" t="s">
        <v>5736</v>
      </c>
      <c r="N1881">
        <v>1.4794444440000001</v>
      </c>
      <c r="O1881">
        <v>0</v>
      </c>
      <c r="P1881">
        <v>143</v>
      </c>
      <c r="Q1881">
        <v>0</v>
      </c>
      <c r="R1881">
        <v>1</v>
      </c>
      <c r="S1881">
        <v>0</v>
      </c>
      <c r="T1881">
        <v>8</v>
      </c>
      <c r="U1881">
        <v>0</v>
      </c>
      <c r="V1881">
        <v>0</v>
      </c>
      <c r="W1881">
        <v>0</v>
      </c>
      <c r="X1881">
        <v>74.074715228189021</v>
      </c>
      <c r="Y1881">
        <v>0</v>
      </c>
      <c r="Z1881">
        <v>3.109030635415178</v>
      </c>
      <c r="AA1881">
        <v>0</v>
      </c>
      <c r="AB1881">
        <v>11.187999327028152</v>
      </c>
      <c r="AC1881">
        <v>0</v>
      </c>
      <c r="AD1881">
        <v>0</v>
      </c>
      <c r="AE1881">
        <v>88.371745190632353</v>
      </c>
    </row>
    <row r="1882" spans="1:31" x14ac:dyDescent="0.25">
      <c r="A1882">
        <v>2228660</v>
      </c>
      <c r="B1882">
        <v>1</v>
      </c>
      <c r="C1882" t="s">
        <v>80</v>
      </c>
      <c r="D1882" t="s">
        <v>96</v>
      </c>
      <c r="E1882" t="s">
        <v>198</v>
      </c>
      <c r="F1882" t="s">
        <v>5737</v>
      </c>
      <c r="G1882" t="s">
        <v>831</v>
      </c>
      <c r="H1882" t="s">
        <v>144</v>
      </c>
      <c r="I1882" t="s">
        <v>136</v>
      </c>
      <c r="J1882" t="s">
        <v>137</v>
      </c>
      <c r="K1882" t="s">
        <v>138</v>
      </c>
      <c r="L1882" t="s">
        <v>5738</v>
      </c>
      <c r="M1882" t="s">
        <v>5739</v>
      </c>
      <c r="N1882">
        <v>0.30611111099999999</v>
      </c>
      <c r="O1882">
        <v>1</v>
      </c>
      <c r="P1882">
        <v>277</v>
      </c>
      <c r="Q1882">
        <v>10</v>
      </c>
      <c r="R1882">
        <v>26</v>
      </c>
      <c r="S1882">
        <v>11</v>
      </c>
      <c r="T1882">
        <v>43</v>
      </c>
      <c r="U1882">
        <v>3</v>
      </c>
      <c r="V1882">
        <v>0</v>
      </c>
      <c r="W1882">
        <v>0</v>
      </c>
      <c r="X1882">
        <v>29.344880006311882</v>
      </c>
      <c r="Y1882">
        <v>1.3834891415147561</v>
      </c>
      <c r="Z1882">
        <v>3.8666432214626378</v>
      </c>
      <c r="AA1882">
        <v>4.1330639369015296</v>
      </c>
      <c r="AB1882">
        <v>6.9943922108225678</v>
      </c>
      <c r="AC1882">
        <v>4.1243059427342423</v>
      </c>
      <c r="AD1882">
        <v>0</v>
      </c>
      <c r="AE1882">
        <v>49.846774459747607</v>
      </c>
    </row>
    <row r="1883" spans="1:31" x14ac:dyDescent="0.25">
      <c r="A1883">
        <v>2223562</v>
      </c>
      <c r="B1883">
        <v>1</v>
      </c>
      <c r="C1883" t="s">
        <v>80</v>
      </c>
      <c r="D1883" t="s">
        <v>90</v>
      </c>
      <c r="E1883" t="s">
        <v>132</v>
      </c>
      <c r="F1883" t="s">
        <v>2627</v>
      </c>
      <c r="G1883" t="s">
        <v>134</v>
      </c>
      <c r="H1883" t="s">
        <v>135</v>
      </c>
      <c r="I1883" t="s">
        <v>136</v>
      </c>
      <c r="J1883" t="s">
        <v>137</v>
      </c>
      <c r="K1883" t="s">
        <v>138</v>
      </c>
      <c r="L1883" t="s">
        <v>5740</v>
      </c>
      <c r="M1883" t="s">
        <v>5741</v>
      </c>
      <c r="N1883">
        <v>0.69138888799999998</v>
      </c>
      <c r="O1883">
        <v>0</v>
      </c>
      <c r="P1883">
        <v>538</v>
      </c>
      <c r="Q1883">
        <v>0</v>
      </c>
      <c r="R1883">
        <v>0</v>
      </c>
      <c r="S1883">
        <v>0</v>
      </c>
      <c r="T1883">
        <v>88</v>
      </c>
      <c r="U1883">
        <v>0</v>
      </c>
      <c r="V1883">
        <v>0</v>
      </c>
      <c r="W1883">
        <v>0</v>
      </c>
      <c r="X1883">
        <v>95.795513005689898</v>
      </c>
      <c r="Y1883">
        <v>0</v>
      </c>
      <c r="Z1883">
        <v>0</v>
      </c>
      <c r="AA1883">
        <v>0</v>
      </c>
      <c r="AB1883">
        <v>21.859603662598115</v>
      </c>
      <c r="AC1883">
        <v>0</v>
      </c>
      <c r="AD1883">
        <v>0</v>
      </c>
      <c r="AE1883">
        <v>117.65511666828802</v>
      </c>
    </row>
    <row r="1884" spans="1:31" x14ac:dyDescent="0.25">
      <c r="A1884">
        <v>2220714</v>
      </c>
      <c r="B1884">
        <v>1</v>
      </c>
      <c r="C1884" t="s">
        <v>80</v>
      </c>
      <c r="D1884" t="s">
        <v>101</v>
      </c>
      <c r="E1884" t="s">
        <v>151</v>
      </c>
      <c r="F1884" t="s">
        <v>5742</v>
      </c>
      <c r="G1884" t="s">
        <v>213</v>
      </c>
      <c r="H1884" t="s">
        <v>135</v>
      </c>
      <c r="I1884" t="s">
        <v>136</v>
      </c>
      <c r="J1884" t="s">
        <v>137</v>
      </c>
      <c r="K1884" t="s">
        <v>138</v>
      </c>
      <c r="L1884" t="s">
        <v>5743</v>
      </c>
      <c r="M1884" t="s">
        <v>5744</v>
      </c>
      <c r="N1884">
        <v>4.4877777769999998</v>
      </c>
      <c r="O1884">
        <v>0</v>
      </c>
      <c r="P1884">
        <v>143</v>
      </c>
      <c r="Q1884">
        <v>0</v>
      </c>
      <c r="R1884">
        <v>0</v>
      </c>
      <c r="S1884">
        <v>0</v>
      </c>
      <c r="T1884">
        <v>1</v>
      </c>
      <c r="U1884">
        <v>0</v>
      </c>
      <c r="V1884">
        <v>0</v>
      </c>
      <c r="W1884">
        <v>0</v>
      </c>
      <c r="X1884">
        <v>122.32470363058364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122.32470363058364</v>
      </c>
    </row>
    <row r="1885" spans="1:31" x14ac:dyDescent="0.25">
      <c r="A1885">
        <v>2219632</v>
      </c>
      <c r="B1885">
        <v>1</v>
      </c>
      <c r="C1885" t="s">
        <v>80</v>
      </c>
      <c r="D1885" t="s">
        <v>108</v>
      </c>
      <c r="E1885" t="s">
        <v>141</v>
      </c>
      <c r="F1885" t="s">
        <v>5745</v>
      </c>
      <c r="G1885" t="s">
        <v>349</v>
      </c>
      <c r="H1885" t="s">
        <v>144</v>
      </c>
      <c r="I1885" t="s">
        <v>136</v>
      </c>
      <c r="J1885" t="s">
        <v>137</v>
      </c>
      <c r="K1885" t="s">
        <v>138</v>
      </c>
      <c r="L1885" t="s">
        <v>5746</v>
      </c>
      <c r="M1885" t="s">
        <v>5747</v>
      </c>
      <c r="N1885">
        <v>1.271666666</v>
      </c>
      <c r="O1885">
        <v>0</v>
      </c>
      <c r="P1885">
        <v>127</v>
      </c>
      <c r="Q1885">
        <v>0</v>
      </c>
      <c r="R1885">
        <v>13</v>
      </c>
      <c r="S1885">
        <v>0</v>
      </c>
      <c r="T1885">
        <v>14</v>
      </c>
      <c r="U1885">
        <v>0</v>
      </c>
      <c r="V1885">
        <v>0</v>
      </c>
      <c r="W1885">
        <v>0</v>
      </c>
      <c r="X1885">
        <v>47.756032937129149</v>
      </c>
      <c r="Y1885">
        <v>0</v>
      </c>
      <c r="Z1885">
        <v>0.37484000740835505</v>
      </c>
      <c r="AA1885">
        <v>0</v>
      </c>
      <c r="AB1885">
        <v>13.598248296549581</v>
      </c>
      <c r="AC1885">
        <v>0</v>
      </c>
      <c r="AD1885">
        <v>0</v>
      </c>
      <c r="AE1885">
        <v>61.729121241087086</v>
      </c>
    </row>
    <row r="1886" spans="1:31" x14ac:dyDescent="0.25">
      <c r="A1886">
        <v>2222211</v>
      </c>
      <c r="B1886">
        <v>1</v>
      </c>
      <c r="C1886" t="s">
        <v>81</v>
      </c>
      <c r="D1886" t="s">
        <v>128</v>
      </c>
      <c r="E1886" t="s">
        <v>151</v>
      </c>
      <c r="F1886" t="s">
        <v>5748</v>
      </c>
      <c r="G1886" t="s">
        <v>213</v>
      </c>
      <c r="H1886" t="s">
        <v>135</v>
      </c>
      <c r="I1886" t="s">
        <v>136</v>
      </c>
      <c r="J1886" t="s">
        <v>137</v>
      </c>
      <c r="K1886" t="s">
        <v>138</v>
      </c>
      <c r="L1886" t="s">
        <v>5749</v>
      </c>
      <c r="M1886" t="s">
        <v>5750</v>
      </c>
      <c r="N1886">
        <v>2.2949999999999999</v>
      </c>
      <c r="O1886">
        <v>0</v>
      </c>
      <c r="P1886">
        <v>42</v>
      </c>
      <c r="Q1886">
        <v>0</v>
      </c>
      <c r="R1886">
        <v>0</v>
      </c>
      <c r="S1886">
        <v>0</v>
      </c>
      <c r="T1886">
        <v>3</v>
      </c>
      <c r="U1886">
        <v>0</v>
      </c>
      <c r="V1886">
        <v>0</v>
      </c>
      <c r="W1886">
        <v>0</v>
      </c>
      <c r="X1886">
        <v>19.500672423470455</v>
      </c>
      <c r="Y1886">
        <v>0</v>
      </c>
      <c r="Z1886">
        <v>0</v>
      </c>
      <c r="AA1886">
        <v>0</v>
      </c>
      <c r="AB1886">
        <v>2.9938501092035756</v>
      </c>
      <c r="AC1886">
        <v>0</v>
      </c>
      <c r="AD1886">
        <v>0</v>
      </c>
      <c r="AE1886">
        <v>22.494522532674029</v>
      </c>
    </row>
    <row r="1887" spans="1:31" x14ac:dyDescent="0.25">
      <c r="A1887">
        <v>2218942</v>
      </c>
      <c r="B1887">
        <v>1</v>
      </c>
      <c r="C1887" t="s">
        <v>80</v>
      </c>
      <c r="D1887" t="s">
        <v>97</v>
      </c>
      <c r="E1887" t="s">
        <v>156</v>
      </c>
      <c r="F1887" t="s">
        <v>5751</v>
      </c>
      <c r="G1887" t="s">
        <v>161</v>
      </c>
      <c r="H1887" t="s">
        <v>135</v>
      </c>
      <c r="I1887" t="s">
        <v>136</v>
      </c>
      <c r="J1887" t="s">
        <v>137</v>
      </c>
      <c r="K1887" t="s">
        <v>138</v>
      </c>
      <c r="L1887" t="s">
        <v>5752</v>
      </c>
      <c r="M1887" t="s">
        <v>5753</v>
      </c>
      <c r="N1887">
        <v>7.886111111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1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</row>
    <row r="1888" spans="1:31" x14ac:dyDescent="0.25">
      <c r="A1888">
        <v>2228852</v>
      </c>
      <c r="B1888">
        <v>1</v>
      </c>
      <c r="C1888" t="s">
        <v>81</v>
      </c>
      <c r="D1888" t="s">
        <v>118</v>
      </c>
      <c r="E1888" t="s">
        <v>147</v>
      </c>
      <c r="F1888" t="s">
        <v>5754</v>
      </c>
      <c r="G1888" t="s">
        <v>143</v>
      </c>
      <c r="H1888" t="s">
        <v>144</v>
      </c>
      <c r="I1888" t="s">
        <v>136</v>
      </c>
      <c r="J1888" t="s">
        <v>137</v>
      </c>
      <c r="K1888" t="s">
        <v>138</v>
      </c>
      <c r="L1888" t="s">
        <v>5755</v>
      </c>
      <c r="M1888" t="s">
        <v>5756</v>
      </c>
      <c r="N1888">
        <v>1.5977777769999999</v>
      </c>
      <c r="O1888">
        <v>0</v>
      </c>
      <c r="P1888">
        <v>0</v>
      </c>
      <c r="Q1888">
        <v>38</v>
      </c>
      <c r="R1888">
        <v>5</v>
      </c>
      <c r="S1888">
        <v>9</v>
      </c>
      <c r="T1888">
        <v>1</v>
      </c>
      <c r="U1888">
        <v>1</v>
      </c>
      <c r="V1888">
        <v>0</v>
      </c>
      <c r="W1888">
        <v>0</v>
      </c>
      <c r="X1888">
        <v>0</v>
      </c>
      <c r="Y1888">
        <v>90.566783250936908</v>
      </c>
      <c r="Z1888">
        <v>3.2550059262999671</v>
      </c>
      <c r="AA1888">
        <v>9.6888011783842121</v>
      </c>
      <c r="AB1888">
        <v>3.1834566304355563E-2</v>
      </c>
      <c r="AC1888">
        <v>95.462810876074954</v>
      </c>
      <c r="AD1888">
        <v>0</v>
      </c>
      <c r="AE1888">
        <v>199.0052357980004</v>
      </c>
    </row>
    <row r="1889" spans="1:31" x14ac:dyDescent="0.25">
      <c r="A1889">
        <v>2222311</v>
      </c>
      <c r="B1889">
        <v>1</v>
      </c>
      <c r="C1889" t="s">
        <v>81</v>
      </c>
      <c r="D1889" t="s">
        <v>126</v>
      </c>
      <c r="E1889" t="s">
        <v>156</v>
      </c>
      <c r="F1889" t="s">
        <v>5757</v>
      </c>
      <c r="G1889" t="s">
        <v>161</v>
      </c>
      <c r="H1889" t="s">
        <v>135</v>
      </c>
      <c r="I1889" t="s">
        <v>136</v>
      </c>
      <c r="J1889" t="s">
        <v>137</v>
      </c>
      <c r="K1889" t="s">
        <v>138</v>
      </c>
      <c r="L1889" t="s">
        <v>5758</v>
      </c>
      <c r="M1889" t="s">
        <v>5759</v>
      </c>
      <c r="N1889">
        <v>1.224444444</v>
      </c>
      <c r="O1889">
        <v>0</v>
      </c>
      <c r="P1889">
        <v>1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</row>
    <row r="1890" spans="1:31" x14ac:dyDescent="0.25">
      <c r="A1890">
        <v>2218673</v>
      </c>
      <c r="B1890">
        <v>1</v>
      </c>
      <c r="C1890" t="s">
        <v>80</v>
      </c>
      <c r="D1890" t="s">
        <v>98</v>
      </c>
      <c r="E1890" t="s">
        <v>141</v>
      </c>
      <c r="F1890" t="s">
        <v>5760</v>
      </c>
      <c r="G1890" t="s">
        <v>694</v>
      </c>
      <c r="H1890" t="s">
        <v>144</v>
      </c>
      <c r="I1890" t="s">
        <v>136</v>
      </c>
      <c r="J1890" t="s">
        <v>137</v>
      </c>
      <c r="K1890" t="s">
        <v>138</v>
      </c>
      <c r="L1890" t="s">
        <v>5761</v>
      </c>
      <c r="M1890" t="s">
        <v>5762</v>
      </c>
      <c r="N1890">
        <v>4.4869444439999997</v>
      </c>
      <c r="O1890">
        <v>0</v>
      </c>
      <c r="P1890">
        <v>124</v>
      </c>
      <c r="Q1890">
        <v>0</v>
      </c>
      <c r="R1890">
        <v>2</v>
      </c>
      <c r="S1890">
        <v>0</v>
      </c>
      <c r="T1890">
        <v>6</v>
      </c>
      <c r="U1890">
        <v>0</v>
      </c>
      <c r="V1890">
        <v>0</v>
      </c>
      <c r="W1890">
        <v>0</v>
      </c>
      <c r="X1890">
        <v>166.86271308845673</v>
      </c>
      <c r="Y1890">
        <v>0</v>
      </c>
      <c r="Z1890">
        <v>0.20729692741467112</v>
      </c>
      <c r="AA1890">
        <v>0</v>
      </c>
      <c r="AB1890">
        <v>9.724286513825831</v>
      </c>
      <c r="AC1890">
        <v>0</v>
      </c>
      <c r="AD1890">
        <v>0</v>
      </c>
      <c r="AE1890">
        <v>176.79429652969722</v>
      </c>
    </row>
    <row r="1891" spans="1:31" x14ac:dyDescent="0.25">
      <c r="A1891">
        <v>2214843</v>
      </c>
      <c r="B1891">
        <v>1</v>
      </c>
      <c r="C1891" t="s">
        <v>80</v>
      </c>
      <c r="D1891" t="s">
        <v>102</v>
      </c>
      <c r="E1891" t="s">
        <v>141</v>
      </c>
      <c r="F1891" t="s">
        <v>5763</v>
      </c>
      <c r="G1891" t="s">
        <v>200</v>
      </c>
      <c r="H1891" t="s">
        <v>144</v>
      </c>
      <c r="I1891" t="s">
        <v>136</v>
      </c>
      <c r="J1891" t="s">
        <v>137</v>
      </c>
      <c r="K1891" t="s">
        <v>138</v>
      </c>
      <c r="L1891" t="s">
        <v>5764</v>
      </c>
      <c r="M1891" t="s">
        <v>5765</v>
      </c>
      <c r="N1891">
        <v>0.114722222</v>
      </c>
      <c r="O1891">
        <v>0</v>
      </c>
      <c r="P1891">
        <v>2274</v>
      </c>
      <c r="Q1891">
        <v>0</v>
      </c>
      <c r="R1891">
        <v>67</v>
      </c>
      <c r="S1891">
        <v>4</v>
      </c>
      <c r="T1891">
        <v>351</v>
      </c>
      <c r="U1891">
        <v>0</v>
      </c>
      <c r="V1891">
        <v>0</v>
      </c>
      <c r="W1891">
        <v>0</v>
      </c>
      <c r="X1891">
        <v>66.962880837028493</v>
      </c>
      <c r="Y1891">
        <v>0</v>
      </c>
      <c r="Z1891">
        <v>3.494970948551833</v>
      </c>
      <c r="AA1891">
        <v>10.345948492348372</v>
      </c>
      <c r="AB1891">
        <v>24.532873253449644</v>
      </c>
      <c r="AC1891">
        <v>0</v>
      </c>
      <c r="AD1891">
        <v>0</v>
      </c>
      <c r="AE1891">
        <v>105.33667353137835</v>
      </c>
    </row>
    <row r="1892" spans="1:31" x14ac:dyDescent="0.25">
      <c r="A1892">
        <v>2219171</v>
      </c>
      <c r="B1892">
        <v>1</v>
      </c>
      <c r="C1892" t="s">
        <v>80</v>
      </c>
      <c r="D1892" t="s">
        <v>105</v>
      </c>
      <c r="E1892" t="s">
        <v>141</v>
      </c>
      <c r="F1892" t="s">
        <v>5766</v>
      </c>
      <c r="G1892" t="s">
        <v>349</v>
      </c>
      <c r="H1892" t="s">
        <v>144</v>
      </c>
      <c r="I1892" t="s">
        <v>136</v>
      </c>
      <c r="J1892" t="s">
        <v>137</v>
      </c>
      <c r="K1892" t="s">
        <v>138</v>
      </c>
      <c r="L1892" t="s">
        <v>5767</v>
      </c>
      <c r="M1892" t="s">
        <v>5768</v>
      </c>
      <c r="N1892">
        <v>0.77305555500000001</v>
      </c>
      <c r="O1892">
        <v>0</v>
      </c>
      <c r="P1892">
        <v>15</v>
      </c>
      <c r="Q1892">
        <v>0</v>
      </c>
      <c r="R1892">
        <v>3</v>
      </c>
      <c r="S1892">
        <v>0</v>
      </c>
      <c r="T1892">
        <v>3</v>
      </c>
      <c r="U1892">
        <v>1</v>
      </c>
      <c r="V1892">
        <v>0</v>
      </c>
      <c r="W1892">
        <v>0</v>
      </c>
      <c r="X1892">
        <v>3.4812356419299384</v>
      </c>
      <c r="Y1892">
        <v>0</v>
      </c>
      <c r="Z1892">
        <v>1.1586805383417877</v>
      </c>
      <c r="AA1892">
        <v>0</v>
      </c>
      <c r="AB1892">
        <v>2.7148904418451938</v>
      </c>
      <c r="AC1892">
        <v>124.36035581454408</v>
      </c>
      <c r="AD1892">
        <v>0</v>
      </c>
      <c r="AE1892">
        <v>131.71516243666099</v>
      </c>
    </row>
    <row r="1893" spans="1:31" x14ac:dyDescent="0.25">
      <c r="A1893">
        <v>2227578</v>
      </c>
      <c r="B1893">
        <v>1</v>
      </c>
      <c r="C1893" t="s">
        <v>80</v>
      </c>
      <c r="D1893" t="s">
        <v>94</v>
      </c>
      <c r="E1893" t="s">
        <v>151</v>
      </c>
      <c r="F1893" t="s">
        <v>5769</v>
      </c>
      <c r="G1893" t="s">
        <v>213</v>
      </c>
      <c r="H1893" t="s">
        <v>135</v>
      </c>
      <c r="I1893" t="s">
        <v>136</v>
      </c>
      <c r="J1893" t="s">
        <v>137</v>
      </c>
      <c r="K1893" t="s">
        <v>138</v>
      </c>
      <c r="L1893" t="s">
        <v>5770</v>
      </c>
      <c r="M1893" t="s">
        <v>5771</v>
      </c>
      <c r="N1893">
        <v>1.305555555</v>
      </c>
      <c r="O1893">
        <v>0</v>
      </c>
      <c r="P1893">
        <v>54</v>
      </c>
      <c r="Q1893">
        <v>0</v>
      </c>
      <c r="R1893">
        <v>1</v>
      </c>
      <c r="S1893">
        <v>0</v>
      </c>
      <c r="T1893">
        <v>27</v>
      </c>
      <c r="U1893">
        <v>0</v>
      </c>
      <c r="V1893">
        <v>0</v>
      </c>
      <c r="W1893">
        <v>0</v>
      </c>
      <c r="X1893">
        <v>15.765151193708396</v>
      </c>
      <c r="Y1893">
        <v>0</v>
      </c>
      <c r="Z1893">
        <v>1.0409136947492088</v>
      </c>
      <c r="AA1893">
        <v>0</v>
      </c>
      <c r="AB1893">
        <v>5.3422743819406389</v>
      </c>
      <c r="AC1893">
        <v>0</v>
      </c>
      <c r="AD1893">
        <v>0</v>
      </c>
      <c r="AE1893">
        <v>22.148339270398246</v>
      </c>
    </row>
    <row r="1894" spans="1:31" x14ac:dyDescent="0.25">
      <c r="A1894">
        <v>2217760</v>
      </c>
      <c r="B1894">
        <v>1</v>
      </c>
      <c r="C1894" t="s">
        <v>80</v>
      </c>
      <c r="D1894" t="s">
        <v>105</v>
      </c>
      <c r="E1894" t="s">
        <v>198</v>
      </c>
      <c r="F1894" t="s">
        <v>5772</v>
      </c>
      <c r="G1894" t="s">
        <v>143</v>
      </c>
      <c r="H1894" t="s">
        <v>144</v>
      </c>
      <c r="I1894" t="s">
        <v>136</v>
      </c>
      <c r="J1894" t="s">
        <v>137</v>
      </c>
      <c r="K1894" t="s">
        <v>138</v>
      </c>
      <c r="L1894" t="s">
        <v>5773</v>
      </c>
      <c r="M1894" t="s">
        <v>5774</v>
      </c>
      <c r="N1894">
        <v>0.90361111100000002</v>
      </c>
      <c r="O1894">
        <v>3</v>
      </c>
      <c r="P1894">
        <v>6</v>
      </c>
      <c r="Q1894">
        <v>5</v>
      </c>
      <c r="R1894">
        <v>2</v>
      </c>
      <c r="S1894">
        <v>12</v>
      </c>
      <c r="T1894">
        <v>10</v>
      </c>
      <c r="U1894">
        <v>8</v>
      </c>
      <c r="V1894">
        <v>1</v>
      </c>
      <c r="W1894">
        <v>12.525626919297682</v>
      </c>
      <c r="X1894">
        <v>8.0786381619820808</v>
      </c>
      <c r="Y1894">
        <v>4.4025627940249841</v>
      </c>
      <c r="Z1894">
        <v>13.105245900067548</v>
      </c>
      <c r="AA1894">
        <v>63.733916077352433</v>
      </c>
      <c r="AB1894">
        <v>10.949025513772355</v>
      </c>
      <c r="AC1894">
        <v>385.88662479881094</v>
      </c>
      <c r="AD1894">
        <v>14.39622810121787</v>
      </c>
      <c r="AE1894">
        <v>513.07786826652591</v>
      </c>
    </row>
    <row r="1895" spans="1:31" x14ac:dyDescent="0.25">
      <c r="A1895">
        <v>2215341</v>
      </c>
      <c r="B1895">
        <v>1</v>
      </c>
      <c r="C1895" t="s">
        <v>80</v>
      </c>
      <c r="D1895" t="s">
        <v>108</v>
      </c>
      <c r="E1895" t="s">
        <v>132</v>
      </c>
      <c r="F1895" t="s">
        <v>5775</v>
      </c>
      <c r="G1895" t="s">
        <v>4666</v>
      </c>
      <c r="H1895" t="s">
        <v>135</v>
      </c>
      <c r="I1895" t="s">
        <v>136</v>
      </c>
      <c r="J1895" t="s">
        <v>3</v>
      </c>
      <c r="K1895" t="s">
        <v>138</v>
      </c>
      <c r="L1895" t="s">
        <v>1002</v>
      </c>
      <c r="M1895" t="s">
        <v>5776</v>
      </c>
      <c r="N1895">
        <v>13.066666666</v>
      </c>
      <c r="O1895">
        <v>0</v>
      </c>
      <c r="P1895">
        <v>3</v>
      </c>
      <c r="Q1895">
        <v>0</v>
      </c>
      <c r="R1895">
        <v>23</v>
      </c>
      <c r="S1895">
        <v>0</v>
      </c>
      <c r="T1895">
        <v>6</v>
      </c>
      <c r="U1895">
        <v>0</v>
      </c>
      <c r="V1895">
        <v>0</v>
      </c>
      <c r="W1895">
        <v>0</v>
      </c>
      <c r="X1895">
        <v>8.6407915420787997</v>
      </c>
      <c r="Y1895">
        <v>0</v>
      </c>
      <c r="Z1895">
        <v>65.918766883195829</v>
      </c>
      <c r="AA1895">
        <v>0</v>
      </c>
      <c r="AB1895">
        <v>67.621569956618984</v>
      </c>
      <c r="AC1895">
        <v>0</v>
      </c>
      <c r="AD1895">
        <v>0</v>
      </c>
      <c r="AE1895">
        <v>142.18112838189361</v>
      </c>
    </row>
    <row r="1896" spans="1:31" x14ac:dyDescent="0.25">
      <c r="A1896">
        <v>2228076</v>
      </c>
      <c r="B1896">
        <v>1</v>
      </c>
      <c r="C1896" t="s">
        <v>80</v>
      </c>
      <c r="D1896" t="s">
        <v>93</v>
      </c>
      <c r="E1896" t="s">
        <v>156</v>
      </c>
      <c r="F1896" t="s">
        <v>5777</v>
      </c>
      <c r="G1896" t="s">
        <v>134</v>
      </c>
      <c r="H1896" t="s">
        <v>135</v>
      </c>
      <c r="I1896" t="s">
        <v>136</v>
      </c>
      <c r="J1896" t="s">
        <v>137</v>
      </c>
      <c r="K1896" t="s">
        <v>138</v>
      </c>
      <c r="L1896" t="s">
        <v>5778</v>
      </c>
      <c r="M1896" t="s">
        <v>5779</v>
      </c>
      <c r="N1896">
        <v>2.4788888880000002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1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2.7906340916096535</v>
      </c>
      <c r="AC1896">
        <v>0</v>
      </c>
      <c r="AD1896">
        <v>0</v>
      </c>
      <c r="AE1896">
        <v>2.7906340916096535</v>
      </c>
    </row>
    <row r="1897" spans="1:31" x14ac:dyDescent="0.25">
      <c r="A1897">
        <v>2218281</v>
      </c>
      <c r="B1897">
        <v>1</v>
      </c>
      <c r="C1897" t="s">
        <v>80</v>
      </c>
      <c r="D1897" t="s">
        <v>95</v>
      </c>
      <c r="E1897" t="s">
        <v>225</v>
      </c>
      <c r="F1897" t="s">
        <v>5780</v>
      </c>
      <c r="G1897" t="s">
        <v>213</v>
      </c>
      <c r="H1897" t="s">
        <v>135</v>
      </c>
      <c r="I1897" t="s">
        <v>136</v>
      </c>
      <c r="J1897" t="s">
        <v>137</v>
      </c>
      <c r="K1897" t="s">
        <v>138</v>
      </c>
      <c r="L1897" t="s">
        <v>5781</v>
      </c>
      <c r="M1897" t="s">
        <v>5782</v>
      </c>
      <c r="N1897">
        <v>1.104166666</v>
      </c>
      <c r="O1897">
        <v>0</v>
      </c>
      <c r="P1897">
        <v>57</v>
      </c>
      <c r="Q1897">
        <v>0</v>
      </c>
      <c r="R1897">
        <v>0</v>
      </c>
      <c r="S1897">
        <v>0</v>
      </c>
      <c r="T1897">
        <v>1</v>
      </c>
      <c r="U1897">
        <v>0</v>
      </c>
      <c r="V1897">
        <v>0</v>
      </c>
      <c r="W1897">
        <v>0</v>
      </c>
      <c r="X1897">
        <v>17.697732473287708</v>
      </c>
      <c r="Y1897">
        <v>0</v>
      </c>
      <c r="Z1897">
        <v>0</v>
      </c>
      <c r="AA1897">
        <v>0</v>
      </c>
      <c r="AB1897">
        <v>8.8556156053611113E-2</v>
      </c>
      <c r="AC1897">
        <v>0</v>
      </c>
      <c r="AD1897">
        <v>0</v>
      </c>
      <c r="AE1897">
        <v>17.786288629341318</v>
      </c>
    </row>
    <row r="1898" spans="1:31" x14ac:dyDescent="0.25">
      <c r="A1898">
        <v>2221982</v>
      </c>
      <c r="B1898">
        <v>1</v>
      </c>
      <c r="C1898" t="s">
        <v>80</v>
      </c>
      <c r="D1898" t="s">
        <v>83</v>
      </c>
      <c r="E1898" t="s">
        <v>156</v>
      </c>
      <c r="F1898" t="s">
        <v>5783</v>
      </c>
      <c r="G1898" t="s">
        <v>165</v>
      </c>
      <c r="H1898" t="s">
        <v>135</v>
      </c>
      <c r="I1898" t="s">
        <v>136</v>
      </c>
      <c r="J1898" t="s">
        <v>137</v>
      </c>
      <c r="K1898" t="s">
        <v>138</v>
      </c>
      <c r="L1898" t="s">
        <v>5784</v>
      </c>
      <c r="M1898" t="s">
        <v>5785</v>
      </c>
      <c r="N1898">
        <v>2.0763888879999999</v>
      </c>
      <c r="O1898">
        <v>0</v>
      </c>
      <c r="P1898">
        <v>5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2.564918464769486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2.564918464769486</v>
      </c>
    </row>
    <row r="1899" spans="1:31" x14ac:dyDescent="0.25">
      <c r="A1899">
        <v>2214451</v>
      </c>
      <c r="B1899">
        <v>1</v>
      </c>
      <c r="C1899" t="s">
        <v>80</v>
      </c>
      <c r="D1899" t="s">
        <v>98</v>
      </c>
      <c r="E1899" t="s">
        <v>198</v>
      </c>
      <c r="F1899" t="s">
        <v>5786</v>
      </c>
      <c r="G1899" t="s">
        <v>143</v>
      </c>
      <c r="H1899" t="s">
        <v>144</v>
      </c>
      <c r="I1899" t="s">
        <v>451</v>
      </c>
      <c r="J1899" t="s">
        <v>137</v>
      </c>
      <c r="K1899" t="s">
        <v>138</v>
      </c>
      <c r="L1899" t="s">
        <v>5787</v>
      </c>
      <c r="M1899" t="s">
        <v>5788</v>
      </c>
      <c r="N1899">
        <v>1.1388888E-2</v>
      </c>
      <c r="O1899">
        <v>0</v>
      </c>
      <c r="P1899">
        <v>841</v>
      </c>
      <c r="Q1899">
        <v>15</v>
      </c>
      <c r="R1899">
        <v>137</v>
      </c>
      <c r="S1899">
        <v>7</v>
      </c>
      <c r="T1899">
        <v>304</v>
      </c>
      <c r="U1899">
        <v>0</v>
      </c>
      <c r="V1899">
        <v>0</v>
      </c>
      <c r="W1899">
        <v>0</v>
      </c>
      <c r="X1899">
        <v>1.7869838058698209</v>
      </c>
      <c r="Y1899">
        <v>4.8171325279447223E-2</v>
      </c>
      <c r="Z1899">
        <v>0.11685153800326359</v>
      </c>
      <c r="AA1899">
        <v>0.26757250118133175</v>
      </c>
      <c r="AB1899">
        <v>1.2833841630658704</v>
      </c>
      <c r="AC1899">
        <v>0</v>
      </c>
      <c r="AD1899">
        <v>0</v>
      </c>
      <c r="AE1899">
        <v>3.5029633333997339</v>
      </c>
    </row>
    <row r="1900" spans="1:31" x14ac:dyDescent="0.25">
      <c r="A1900">
        <v>2214949</v>
      </c>
      <c r="B1900">
        <v>1</v>
      </c>
      <c r="C1900" t="s">
        <v>80</v>
      </c>
      <c r="D1900" t="s">
        <v>100</v>
      </c>
      <c r="E1900" t="s">
        <v>147</v>
      </c>
      <c r="F1900" t="s">
        <v>5789</v>
      </c>
      <c r="G1900" t="s">
        <v>200</v>
      </c>
      <c r="H1900" t="s">
        <v>144</v>
      </c>
      <c r="I1900" t="s">
        <v>451</v>
      </c>
      <c r="J1900" t="s">
        <v>137</v>
      </c>
      <c r="K1900" t="s">
        <v>138</v>
      </c>
      <c r="L1900" t="s">
        <v>5790</v>
      </c>
      <c r="M1900" t="s">
        <v>5791</v>
      </c>
      <c r="N1900">
        <v>3.8888888000000003E-2</v>
      </c>
      <c r="O1900">
        <v>2</v>
      </c>
      <c r="P1900">
        <v>1303</v>
      </c>
      <c r="Q1900">
        <v>16</v>
      </c>
      <c r="R1900">
        <v>144</v>
      </c>
      <c r="S1900">
        <v>31</v>
      </c>
      <c r="T1900">
        <v>107</v>
      </c>
      <c r="U1900">
        <v>1</v>
      </c>
      <c r="V1900">
        <v>0</v>
      </c>
      <c r="W1900">
        <v>1.300364171385E-2</v>
      </c>
      <c r="X1900">
        <v>19.972655229259015</v>
      </c>
      <c r="Y1900">
        <v>1.191058924288372</v>
      </c>
      <c r="Z1900">
        <v>2.721287090676348</v>
      </c>
      <c r="AA1900">
        <v>12.090477871225286</v>
      </c>
      <c r="AB1900">
        <v>4.6896999337839356</v>
      </c>
      <c r="AC1900">
        <v>4.2973492226060372</v>
      </c>
      <c r="AD1900">
        <v>0</v>
      </c>
      <c r="AE1900">
        <v>44.975531913552842</v>
      </c>
    </row>
    <row r="1901" spans="1:31" x14ac:dyDescent="0.25">
      <c r="A1901">
        <v>2222480</v>
      </c>
      <c r="B1901">
        <v>1</v>
      </c>
      <c r="C1901" t="s">
        <v>80</v>
      </c>
      <c r="D1901" t="s">
        <v>90</v>
      </c>
      <c r="E1901" t="s">
        <v>141</v>
      </c>
      <c r="F1901" t="s">
        <v>5792</v>
      </c>
      <c r="G1901" t="s">
        <v>233</v>
      </c>
      <c r="H1901" t="s">
        <v>144</v>
      </c>
      <c r="I1901" t="s">
        <v>136</v>
      </c>
      <c r="J1901" t="s">
        <v>137</v>
      </c>
      <c r="K1901" t="s">
        <v>234</v>
      </c>
      <c r="L1901" t="s">
        <v>5793</v>
      </c>
      <c r="M1901" t="s">
        <v>5794</v>
      </c>
      <c r="N1901">
        <v>11.984722222</v>
      </c>
      <c r="O1901">
        <v>0</v>
      </c>
      <c r="P1901">
        <v>189</v>
      </c>
      <c r="Q1901">
        <v>0</v>
      </c>
      <c r="R1901">
        <v>0</v>
      </c>
      <c r="S1901">
        <v>0</v>
      </c>
      <c r="T1901">
        <v>15</v>
      </c>
      <c r="U1901">
        <v>0</v>
      </c>
      <c r="V1901">
        <v>0</v>
      </c>
      <c r="W1901">
        <v>0</v>
      </c>
      <c r="X1901">
        <v>1001.0819175282593</v>
      </c>
      <c r="Y1901">
        <v>0</v>
      </c>
      <c r="Z1901">
        <v>0</v>
      </c>
      <c r="AA1901">
        <v>0</v>
      </c>
      <c r="AB1901">
        <v>125.39378339537087</v>
      </c>
      <c r="AC1901">
        <v>0</v>
      </c>
      <c r="AD1901">
        <v>0</v>
      </c>
      <c r="AE1901">
        <v>1126.4757009236303</v>
      </c>
    </row>
    <row r="1902" spans="1:31" x14ac:dyDescent="0.25">
      <c r="A1902">
        <v>2225812</v>
      </c>
      <c r="B1902">
        <v>1</v>
      </c>
      <c r="C1902" t="s">
        <v>80</v>
      </c>
      <c r="D1902" t="s">
        <v>90</v>
      </c>
      <c r="E1902" t="s">
        <v>151</v>
      </c>
      <c r="F1902" t="s">
        <v>5795</v>
      </c>
      <c r="G1902" t="s">
        <v>213</v>
      </c>
      <c r="H1902" t="s">
        <v>135</v>
      </c>
      <c r="I1902" t="s">
        <v>136</v>
      </c>
      <c r="J1902" t="s">
        <v>137</v>
      </c>
      <c r="K1902" t="s">
        <v>138</v>
      </c>
      <c r="L1902" t="s">
        <v>3635</v>
      </c>
      <c r="M1902" t="s">
        <v>5796</v>
      </c>
      <c r="N1902">
        <v>4.5802777770000001</v>
      </c>
      <c r="O1902">
        <v>0</v>
      </c>
      <c r="P1902">
        <v>274</v>
      </c>
      <c r="Q1902">
        <v>0</v>
      </c>
      <c r="R1902">
        <v>0</v>
      </c>
      <c r="S1902">
        <v>0</v>
      </c>
      <c r="T1902">
        <v>50</v>
      </c>
      <c r="U1902">
        <v>0</v>
      </c>
      <c r="V1902">
        <v>0</v>
      </c>
      <c r="W1902">
        <v>0</v>
      </c>
      <c r="X1902">
        <v>281.63842690547801</v>
      </c>
      <c r="Y1902">
        <v>0</v>
      </c>
      <c r="Z1902">
        <v>0</v>
      </c>
      <c r="AA1902">
        <v>0</v>
      </c>
      <c r="AB1902">
        <v>128.91760139890536</v>
      </c>
      <c r="AC1902">
        <v>0</v>
      </c>
      <c r="AD1902">
        <v>0</v>
      </c>
      <c r="AE1902">
        <v>410.5560283043834</v>
      </c>
    </row>
    <row r="1903" spans="1:31" x14ac:dyDescent="0.25">
      <c r="A1903">
        <v>2217299</v>
      </c>
      <c r="B1903">
        <v>1</v>
      </c>
      <c r="C1903" t="s">
        <v>81</v>
      </c>
      <c r="D1903" t="s">
        <v>112</v>
      </c>
      <c r="E1903" t="s">
        <v>141</v>
      </c>
      <c r="F1903" t="s">
        <v>5797</v>
      </c>
      <c r="G1903" t="s">
        <v>1628</v>
      </c>
      <c r="H1903" t="s">
        <v>144</v>
      </c>
      <c r="I1903" t="s">
        <v>136</v>
      </c>
      <c r="J1903" t="s">
        <v>137</v>
      </c>
      <c r="K1903" t="s">
        <v>138</v>
      </c>
      <c r="L1903" t="s">
        <v>5798</v>
      </c>
      <c r="M1903" t="s">
        <v>5799</v>
      </c>
      <c r="N1903">
        <v>0.69583333300000005</v>
      </c>
      <c r="O1903">
        <v>0</v>
      </c>
      <c r="P1903">
        <v>391</v>
      </c>
      <c r="Q1903">
        <v>0</v>
      </c>
      <c r="R1903">
        <v>0</v>
      </c>
      <c r="S1903">
        <v>0</v>
      </c>
      <c r="T1903">
        <v>18</v>
      </c>
      <c r="U1903">
        <v>0</v>
      </c>
      <c r="V1903">
        <v>0</v>
      </c>
      <c r="W1903">
        <v>0</v>
      </c>
      <c r="X1903">
        <v>50.495764336369298</v>
      </c>
      <c r="Y1903">
        <v>0</v>
      </c>
      <c r="Z1903">
        <v>0</v>
      </c>
      <c r="AA1903">
        <v>0</v>
      </c>
      <c r="AB1903">
        <v>3.5684478644629172</v>
      </c>
      <c r="AC1903">
        <v>0</v>
      </c>
      <c r="AD1903">
        <v>0</v>
      </c>
      <c r="AE1903">
        <v>54.064212200832216</v>
      </c>
    </row>
    <row r="1904" spans="1:31" x14ac:dyDescent="0.25">
      <c r="A1904">
        <v>2220545</v>
      </c>
      <c r="B1904">
        <v>1</v>
      </c>
      <c r="C1904" t="s">
        <v>80</v>
      </c>
      <c r="D1904" t="s">
        <v>105</v>
      </c>
      <c r="E1904" t="s">
        <v>151</v>
      </c>
      <c r="F1904" t="s">
        <v>4623</v>
      </c>
      <c r="G1904" t="s">
        <v>507</v>
      </c>
      <c r="H1904" t="s">
        <v>135</v>
      </c>
      <c r="I1904" t="s">
        <v>136</v>
      </c>
      <c r="J1904" t="s">
        <v>137</v>
      </c>
      <c r="K1904" t="s">
        <v>138</v>
      </c>
      <c r="L1904" t="s">
        <v>5800</v>
      </c>
      <c r="M1904" t="s">
        <v>5801</v>
      </c>
      <c r="N1904">
        <v>1.691944444</v>
      </c>
      <c r="O1904">
        <v>0</v>
      </c>
      <c r="P1904">
        <v>53</v>
      </c>
      <c r="Q1904">
        <v>0</v>
      </c>
      <c r="R1904">
        <v>0</v>
      </c>
      <c r="S1904">
        <v>0</v>
      </c>
      <c r="T1904">
        <v>5</v>
      </c>
      <c r="U1904">
        <v>0</v>
      </c>
      <c r="V1904">
        <v>0</v>
      </c>
      <c r="W1904">
        <v>0</v>
      </c>
      <c r="X1904">
        <v>29.030807629792605</v>
      </c>
      <c r="Y1904">
        <v>0</v>
      </c>
      <c r="Z1904">
        <v>0</v>
      </c>
      <c r="AA1904">
        <v>0</v>
      </c>
      <c r="AB1904">
        <v>12.095259794697496</v>
      </c>
      <c r="AC1904">
        <v>0</v>
      </c>
      <c r="AD1904">
        <v>0</v>
      </c>
      <c r="AE1904">
        <v>41.126067424490103</v>
      </c>
    </row>
    <row r="1905" spans="1:31" x14ac:dyDescent="0.25">
      <c r="A1905">
        <v>2228268</v>
      </c>
      <c r="B1905">
        <v>1</v>
      </c>
      <c r="C1905" t="s">
        <v>80</v>
      </c>
      <c r="D1905" t="s">
        <v>104</v>
      </c>
      <c r="E1905" t="s">
        <v>141</v>
      </c>
      <c r="F1905" t="s">
        <v>5802</v>
      </c>
      <c r="G1905" t="s">
        <v>349</v>
      </c>
      <c r="H1905" t="s">
        <v>144</v>
      </c>
      <c r="I1905" t="s">
        <v>136</v>
      </c>
      <c r="J1905" t="s">
        <v>137</v>
      </c>
      <c r="K1905" t="s">
        <v>138</v>
      </c>
      <c r="L1905" t="s">
        <v>5803</v>
      </c>
      <c r="M1905" t="s">
        <v>5804</v>
      </c>
      <c r="N1905">
        <v>1.7480555550000001</v>
      </c>
      <c r="O1905">
        <v>3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3.3120095649344328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3.3120095649344328</v>
      </c>
    </row>
    <row r="1906" spans="1:31" x14ac:dyDescent="0.25">
      <c r="A1906">
        <v>2229158</v>
      </c>
      <c r="B1906">
        <v>1</v>
      </c>
      <c r="C1906" t="s">
        <v>80</v>
      </c>
      <c r="D1906" t="s">
        <v>106</v>
      </c>
      <c r="E1906" t="s">
        <v>156</v>
      </c>
      <c r="F1906" t="s">
        <v>5805</v>
      </c>
      <c r="G1906" t="s">
        <v>161</v>
      </c>
      <c r="H1906" t="s">
        <v>135</v>
      </c>
      <c r="I1906" t="s">
        <v>136</v>
      </c>
      <c r="J1906" t="s">
        <v>137</v>
      </c>
      <c r="K1906" t="s">
        <v>138</v>
      </c>
      <c r="L1906" t="s">
        <v>5806</v>
      </c>
      <c r="M1906" t="s">
        <v>5807</v>
      </c>
      <c r="N1906">
        <v>2.5141666659999999</v>
      </c>
      <c r="O1906">
        <v>0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3.01639851287725E-2</v>
      </c>
      <c r="AA1906">
        <v>0</v>
      </c>
      <c r="AB1906">
        <v>0</v>
      </c>
      <c r="AC1906">
        <v>0</v>
      </c>
      <c r="AD1906">
        <v>0</v>
      </c>
      <c r="AE1906">
        <v>3.01639851287725E-2</v>
      </c>
    </row>
    <row r="1907" spans="1:31" x14ac:dyDescent="0.25">
      <c r="A1907">
        <v>2224830</v>
      </c>
      <c r="B1907">
        <v>1</v>
      </c>
      <c r="C1907" t="s">
        <v>80</v>
      </c>
      <c r="D1907" t="s">
        <v>93</v>
      </c>
      <c r="E1907" t="s">
        <v>151</v>
      </c>
      <c r="F1907" t="s">
        <v>5808</v>
      </c>
      <c r="G1907" t="s">
        <v>213</v>
      </c>
      <c r="H1907" t="s">
        <v>135</v>
      </c>
      <c r="I1907" t="s">
        <v>136</v>
      </c>
      <c r="J1907" t="s">
        <v>137</v>
      </c>
      <c r="K1907" t="s">
        <v>138</v>
      </c>
      <c r="L1907" t="s">
        <v>5809</v>
      </c>
      <c r="M1907" t="s">
        <v>5810</v>
      </c>
      <c r="N1907">
        <v>2.9297222220000001</v>
      </c>
      <c r="O1907">
        <v>0</v>
      </c>
      <c r="P1907">
        <v>18</v>
      </c>
      <c r="Q1907">
        <v>0</v>
      </c>
      <c r="R1907">
        <v>0</v>
      </c>
      <c r="S1907">
        <v>0</v>
      </c>
      <c r="T1907">
        <v>2</v>
      </c>
      <c r="U1907">
        <v>0</v>
      </c>
      <c r="V1907">
        <v>0</v>
      </c>
      <c r="W1907">
        <v>0</v>
      </c>
      <c r="X1907">
        <v>14.531836784403291</v>
      </c>
      <c r="Y1907">
        <v>0</v>
      </c>
      <c r="Z1907">
        <v>0</v>
      </c>
      <c r="AA1907">
        <v>0</v>
      </c>
      <c r="AB1907">
        <v>4.4229657254176917</v>
      </c>
      <c r="AC1907">
        <v>0</v>
      </c>
      <c r="AD1907">
        <v>0</v>
      </c>
      <c r="AE1907">
        <v>18.954802509820983</v>
      </c>
    </row>
    <row r="1908" spans="1:31" x14ac:dyDescent="0.25">
      <c r="A1908">
        <v>2224836</v>
      </c>
      <c r="B1908">
        <v>1</v>
      </c>
      <c r="C1908" t="s">
        <v>80</v>
      </c>
      <c r="D1908" t="s">
        <v>97</v>
      </c>
      <c r="E1908" t="s">
        <v>151</v>
      </c>
      <c r="F1908" t="s">
        <v>1221</v>
      </c>
      <c r="G1908" t="s">
        <v>3930</v>
      </c>
      <c r="H1908" t="s">
        <v>135</v>
      </c>
      <c r="I1908" t="s">
        <v>136</v>
      </c>
      <c r="J1908" t="s">
        <v>137</v>
      </c>
      <c r="K1908" t="s">
        <v>138</v>
      </c>
      <c r="L1908" t="s">
        <v>5811</v>
      </c>
      <c r="M1908" t="s">
        <v>5812</v>
      </c>
      <c r="N1908">
        <v>6.3313888880000002</v>
      </c>
      <c r="O1908">
        <v>0</v>
      </c>
      <c r="P1908">
        <v>77</v>
      </c>
      <c r="Q1908">
        <v>0</v>
      </c>
      <c r="R1908">
        <v>0</v>
      </c>
      <c r="S1908">
        <v>0</v>
      </c>
      <c r="T1908">
        <v>6</v>
      </c>
      <c r="U1908">
        <v>0</v>
      </c>
      <c r="V1908">
        <v>0</v>
      </c>
      <c r="W1908">
        <v>0</v>
      </c>
      <c r="X1908">
        <v>192.72009945271739</v>
      </c>
      <c r="Y1908">
        <v>0</v>
      </c>
      <c r="Z1908">
        <v>0</v>
      </c>
      <c r="AA1908">
        <v>0</v>
      </c>
      <c r="AB1908">
        <v>19.913630034277841</v>
      </c>
      <c r="AC1908">
        <v>0</v>
      </c>
      <c r="AD1908">
        <v>0</v>
      </c>
      <c r="AE1908">
        <v>212.63372948699524</v>
      </c>
    </row>
    <row r="1909" spans="1:31" x14ac:dyDescent="0.25">
      <c r="A1909">
        <v>2223164</v>
      </c>
      <c r="B1909">
        <v>1</v>
      </c>
      <c r="C1909" t="s">
        <v>80</v>
      </c>
      <c r="D1909" t="s">
        <v>82</v>
      </c>
      <c r="E1909" t="s">
        <v>251</v>
      </c>
      <c r="F1909" t="s">
        <v>5813</v>
      </c>
      <c r="G1909" t="s">
        <v>143</v>
      </c>
      <c r="H1909" t="s">
        <v>144</v>
      </c>
      <c r="I1909" t="s">
        <v>136</v>
      </c>
      <c r="J1909" t="s">
        <v>137</v>
      </c>
      <c r="K1909" t="s">
        <v>138</v>
      </c>
      <c r="L1909" t="s">
        <v>5814</v>
      </c>
      <c r="M1909" t="s">
        <v>5815</v>
      </c>
      <c r="N1909">
        <v>0.43305555499999998</v>
      </c>
      <c r="O1909">
        <v>0</v>
      </c>
      <c r="P1909">
        <v>8029</v>
      </c>
      <c r="Q1909">
        <v>0</v>
      </c>
      <c r="R1909">
        <v>0</v>
      </c>
      <c r="S1909">
        <v>1</v>
      </c>
      <c r="T1909">
        <v>615</v>
      </c>
      <c r="U1909">
        <v>0</v>
      </c>
      <c r="V1909">
        <v>0</v>
      </c>
      <c r="W1909">
        <v>0</v>
      </c>
      <c r="X1909">
        <v>1172.8486953770139</v>
      </c>
      <c r="Y1909">
        <v>0</v>
      </c>
      <c r="Z1909">
        <v>0</v>
      </c>
      <c r="AA1909">
        <v>67.751415174925114</v>
      </c>
      <c r="AB1909">
        <v>240.64287950862894</v>
      </c>
      <c r="AC1909">
        <v>0</v>
      </c>
      <c r="AD1909">
        <v>0</v>
      </c>
      <c r="AE1909">
        <v>1481.242990060568</v>
      </c>
    </row>
    <row r="1910" spans="1:31" x14ac:dyDescent="0.25">
      <c r="A1910">
        <v>2229058</v>
      </c>
      <c r="B1910">
        <v>1</v>
      </c>
      <c r="C1910" t="s">
        <v>80</v>
      </c>
      <c r="D1910" t="s">
        <v>96</v>
      </c>
      <c r="E1910" t="s">
        <v>151</v>
      </c>
      <c r="F1910" t="s">
        <v>5816</v>
      </c>
      <c r="G1910" t="s">
        <v>153</v>
      </c>
      <c r="H1910" t="s">
        <v>135</v>
      </c>
      <c r="I1910" t="s">
        <v>136</v>
      </c>
      <c r="J1910" t="s">
        <v>137</v>
      </c>
      <c r="K1910" t="s">
        <v>138</v>
      </c>
      <c r="L1910" t="s">
        <v>5817</v>
      </c>
      <c r="M1910" t="s">
        <v>5818</v>
      </c>
      <c r="N1910">
        <v>2.1038888880000002</v>
      </c>
      <c r="O1910">
        <v>0</v>
      </c>
      <c r="P1910">
        <v>131</v>
      </c>
      <c r="Q1910">
        <v>0</v>
      </c>
      <c r="R1910">
        <v>0</v>
      </c>
      <c r="S1910">
        <v>0</v>
      </c>
      <c r="T1910">
        <v>7</v>
      </c>
      <c r="U1910">
        <v>0</v>
      </c>
      <c r="V1910">
        <v>0</v>
      </c>
      <c r="W1910">
        <v>0</v>
      </c>
      <c r="X1910">
        <v>193.8448148571882</v>
      </c>
      <c r="Y1910">
        <v>0</v>
      </c>
      <c r="Z1910">
        <v>0</v>
      </c>
      <c r="AA1910">
        <v>0</v>
      </c>
      <c r="AB1910">
        <v>21.067630965617678</v>
      </c>
      <c r="AC1910">
        <v>0</v>
      </c>
      <c r="AD1910">
        <v>0</v>
      </c>
      <c r="AE1910">
        <v>214.91244582280586</v>
      </c>
    </row>
    <row r="1911" spans="1:31" x14ac:dyDescent="0.25">
      <c r="A1911">
        <v>2223064</v>
      </c>
      <c r="B1911">
        <v>1</v>
      </c>
      <c r="C1911" t="s">
        <v>80</v>
      </c>
      <c r="D1911" t="s">
        <v>93</v>
      </c>
      <c r="E1911" t="s">
        <v>132</v>
      </c>
      <c r="F1911" t="s">
        <v>3788</v>
      </c>
      <c r="G1911" t="s">
        <v>134</v>
      </c>
      <c r="H1911" t="s">
        <v>135</v>
      </c>
      <c r="I1911" t="s">
        <v>136</v>
      </c>
      <c r="J1911" t="s">
        <v>137</v>
      </c>
      <c r="K1911" t="s">
        <v>138</v>
      </c>
      <c r="L1911" t="s">
        <v>5819</v>
      </c>
      <c r="M1911" t="s">
        <v>5820</v>
      </c>
      <c r="N1911">
        <v>2.2466666659999999</v>
      </c>
      <c r="O1911">
        <v>0</v>
      </c>
      <c r="P1911">
        <v>1</v>
      </c>
      <c r="Q1911">
        <v>0</v>
      </c>
      <c r="R1911">
        <v>1</v>
      </c>
      <c r="S1911">
        <v>0</v>
      </c>
      <c r="T1911">
        <v>137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0.83748631952175834</v>
      </c>
      <c r="AA1911">
        <v>0</v>
      </c>
      <c r="AB1911">
        <v>184.79560799673425</v>
      </c>
      <c r="AC1911">
        <v>0</v>
      </c>
      <c r="AD1911">
        <v>0</v>
      </c>
      <c r="AE1911">
        <v>185.63309431625601</v>
      </c>
    </row>
    <row r="1912" spans="1:31" x14ac:dyDescent="0.25">
      <c r="A1912">
        <v>2225228</v>
      </c>
      <c r="B1912">
        <v>1</v>
      </c>
      <c r="C1912" t="s">
        <v>81</v>
      </c>
      <c r="D1912" t="s">
        <v>118</v>
      </c>
      <c r="E1912" t="s">
        <v>198</v>
      </c>
      <c r="F1912" t="s">
        <v>5821</v>
      </c>
      <c r="G1912" t="s">
        <v>143</v>
      </c>
      <c r="H1912" t="s">
        <v>144</v>
      </c>
      <c r="I1912" t="s">
        <v>136</v>
      </c>
      <c r="J1912" t="s">
        <v>137</v>
      </c>
      <c r="K1912" t="s">
        <v>138</v>
      </c>
      <c r="L1912" t="s">
        <v>5822</v>
      </c>
      <c r="M1912" t="s">
        <v>5823</v>
      </c>
      <c r="N1912">
        <v>2.037222222</v>
      </c>
      <c r="O1912">
        <v>1</v>
      </c>
      <c r="P1912">
        <v>955</v>
      </c>
      <c r="Q1912">
        <v>53</v>
      </c>
      <c r="R1912">
        <v>144</v>
      </c>
      <c r="S1912">
        <v>9</v>
      </c>
      <c r="T1912">
        <v>73</v>
      </c>
      <c r="U1912">
        <v>0</v>
      </c>
      <c r="V1912">
        <v>0</v>
      </c>
      <c r="W1912">
        <v>0.43997575880781115</v>
      </c>
      <c r="X1912">
        <v>179.95909719005178</v>
      </c>
      <c r="Y1912">
        <v>46.75618209029566</v>
      </c>
      <c r="Z1912">
        <v>30.759299819323793</v>
      </c>
      <c r="AA1912">
        <v>53.177938528063763</v>
      </c>
      <c r="AB1912">
        <v>25.394218264058701</v>
      </c>
      <c r="AC1912">
        <v>0</v>
      </c>
      <c r="AD1912">
        <v>0</v>
      </c>
      <c r="AE1912">
        <v>336.48671165060148</v>
      </c>
    </row>
    <row r="1913" spans="1:31" x14ac:dyDescent="0.25">
      <c r="A1913">
        <v>2213369</v>
      </c>
      <c r="B1913">
        <v>1</v>
      </c>
      <c r="C1913" t="s">
        <v>80</v>
      </c>
      <c r="D1913" t="s">
        <v>89</v>
      </c>
      <c r="E1913" t="s">
        <v>156</v>
      </c>
      <c r="F1913" t="s">
        <v>5824</v>
      </c>
      <c r="G1913" t="s">
        <v>161</v>
      </c>
      <c r="H1913" t="s">
        <v>135</v>
      </c>
      <c r="I1913" t="s">
        <v>136</v>
      </c>
      <c r="J1913" t="s">
        <v>137</v>
      </c>
      <c r="K1913" t="s">
        <v>138</v>
      </c>
      <c r="L1913" t="s">
        <v>5825</v>
      </c>
      <c r="M1913" t="s">
        <v>5826</v>
      </c>
      <c r="N1913">
        <v>1.0333333330000001</v>
      </c>
      <c r="O1913">
        <v>0</v>
      </c>
      <c r="P1913">
        <v>2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4.3083914777550376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4.3083914777550376</v>
      </c>
    </row>
    <row r="1914" spans="1:31" x14ac:dyDescent="0.25">
      <c r="A1914">
        <v>2226894</v>
      </c>
      <c r="B1914">
        <v>1</v>
      </c>
      <c r="C1914" t="s">
        <v>80</v>
      </c>
      <c r="D1914" t="s">
        <v>108</v>
      </c>
      <c r="E1914" t="s">
        <v>132</v>
      </c>
      <c r="F1914" t="s">
        <v>5827</v>
      </c>
      <c r="G1914" t="s">
        <v>245</v>
      </c>
      <c r="H1914" t="s">
        <v>135</v>
      </c>
      <c r="I1914" t="s">
        <v>136</v>
      </c>
      <c r="J1914" t="s">
        <v>137</v>
      </c>
      <c r="K1914" t="s">
        <v>138</v>
      </c>
      <c r="L1914" t="s">
        <v>5828</v>
      </c>
      <c r="M1914" t="s">
        <v>5829</v>
      </c>
      <c r="N1914">
        <v>5.9249999999999998</v>
      </c>
      <c r="O1914">
        <v>0</v>
      </c>
      <c r="P1914">
        <v>63</v>
      </c>
      <c r="Q1914">
        <v>0</v>
      </c>
      <c r="R1914">
        <v>4</v>
      </c>
      <c r="S1914">
        <v>0</v>
      </c>
      <c r="T1914">
        <v>5</v>
      </c>
      <c r="U1914">
        <v>0</v>
      </c>
      <c r="V1914">
        <v>0</v>
      </c>
      <c r="W1914">
        <v>0</v>
      </c>
      <c r="X1914">
        <v>54.188998412289003</v>
      </c>
      <c r="Y1914">
        <v>0</v>
      </c>
      <c r="Z1914">
        <v>1.2943308349859242</v>
      </c>
      <c r="AA1914">
        <v>0</v>
      </c>
      <c r="AB1914">
        <v>10.179114925062015</v>
      </c>
      <c r="AC1914">
        <v>0</v>
      </c>
      <c r="AD1914">
        <v>0</v>
      </c>
      <c r="AE1914">
        <v>65.662444172336933</v>
      </c>
    </row>
    <row r="1915" spans="1:31" x14ac:dyDescent="0.25">
      <c r="A1915">
        <v>2224730</v>
      </c>
      <c r="B1915">
        <v>1</v>
      </c>
      <c r="C1915" t="s">
        <v>80</v>
      </c>
      <c r="D1915" t="s">
        <v>85</v>
      </c>
      <c r="E1915" t="s">
        <v>141</v>
      </c>
      <c r="F1915" t="s">
        <v>5830</v>
      </c>
      <c r="G1915" t="s">
        <v>1136</v>
      </c>
      <c r="H1915" t="s">
        <v>144</v>
      </c>
      <c r="I1915" t="s">
        <v>136</v>
      </c>
      <c r="J1915" t="s">
        <v>137</v>
      </c>
      <c r="K1915" t="s">
        <v>138</v>
      </c>
      <c r="L1915" t="s">
        <v>5831</v>
      </c>
      <c r="M1915" t="s">
        <v>5832</v>
      </c>
      <c r="N1915">
        <v>4.68</v>
      </c>
      <c r="O1915">
        <v>0</v>
      </c>
      <c r="P1915">
        <v>460</v>
      </c>
      <c r="Q1915">
        <v>0</v>
      </c>
      <c r="R1915">
        <v>0</v>
      </c>
      <c r="S1915">
        <v>0</v>
      </c>
      <c r="T1915">
        <v>63</v>
      </c>
      <c r="U1915">
        <v>0</v>
      </c>
      <c r="V1915">
        <v>0</v>
      </c>
      <c r="W1915">
        <v>0</v>
      </c>
      <c r="X1915">
        <v>615.5187902382977</v>
      </c>
      <c r="Y1915">
        <v>0</v>
      </c>
      <c r="Z1915">
        <v>0</v>
      </c>
      <c r="AA1915">
        <v>0</v>
      </c>
      <c r="AB1915">
        <v>150.80231452810077</v>
      </c>
      <c r="AC1915">
        <v>0</v>
      </c>
      <c r="AD1915">
        <v>0</v>
      </c>
      <c r="AE1915">
        <v>766.32110476639843</v>
      </c>
    </row>
    <row r="1916" spans="1:31" x14ac:dyDescent="0.25">
      <c r="A1916">
        <v>2217697</v>
      </c>
      <c r="B1916">
        <v>1</v>
      </c>
      <c r="C1916" t="s">
        <v>80</v>
      </c>
      <c r="D1916" t="s">
        <v>82</v>
      </c>
      <c r="E1916" t="s">
        <v>132</v>
      </c>
      <c r="F1916" t="s">
        <v>5833</v>
      </c>
      <c r="G1916" t="s">
        <v>134</v>
      </c>
      <c r="H1916" t="s">
        <v>135</v>
      </c>
      <c r="I1916" t="s">
        <v>136</v>
      </c>
      <c r="J1916" t="s">
        <v>137</v>
      </c>
      <c r="K1916" t="s">
        <v>138</v>
      </c>
      <c r="L1916" t="s">
        <v>5834</v>
      </c>
      <c r="M1916" t="s">
        <v>5835</v>
      </c>
      <c r="N1916">
        <v>0.25083333299999999</v>
      </c>
      <c r="O1916">
        <v>0</v>
      </c>
      <c r="P1916">
        <v>213</v>
      </c>
      <c r="Q1916">
        <v>0</v>
      </c>
      <c r="R1916">
        <v>0</v>
      </c>
      <c r="S1916">
        <v>0</v>
      </c>
      <c r="T1916">
        <v>33</v>
      </c>
      <c r="U1916">
        <v>0</v>
      </c>
      <c r="V1916">
        <v>0</v>
      </c>
      <c r="W1916">
        <v>0</v>
      </c>
      <c r="X1916">
        <v>25.213871124691295</v>
      </c>
      <c r="Y1916">
        <v>0</v>
      </c>
      <c r="Z1916">
        <v>0</v>
      </c>
      <c r="AA1916">
        <v>0</v>
      </c>
      <c r="AB1916">
        <v>6.1248173271186541</v>
      </c>
      <c r="AC1916">
        <v>0</v>
      </c>
      <c r="AD1916">
        <v>0</v>
      </c>
      <c r="AE1916">
        <v>31.338688451809951</v>
      </c>
    </row>
    <row r="1917" spans="1:31" x14ac:dyDescent="0.25">
      <c r="A1917">
        <v>2215533</v>
      </c>
      <c r="B1917">
        <v>1</v>
      </c>
      <c r="C1917" t="s">
        <v>80</v>
      </c>
      <c r="D1917" t="s">
        <v>110</v>
      </c>
      <c r="E1917" t="s">
        <v>151</v>
      </c>
      <c r="F1917" t="s">
        <v>5836</v>
      </c>
      <c r="G1917" t="s">
        <v>213</v>
      </c>
      <c r="H1917" t="s">
        <v>135</v>
      </c>
      <c r="I1917" t="s">
        <v>136</v>
      </c>
      <c r="J1917" t="s">
        <v>137</v>
      </c>
      <c r="K1917" t="s">
        <v>138</v>
      </c>
      <c r="L1917" t="s">
        <v>5837</v>
      </c>
      <c r="M1917" t="s">
        <v>5838</v>
      </c>
      <c r="N1917">
        <v>2.2197222220000001</v>
      </c>
      <c r="O1917">
        <v>0</v>
      </c>
      <c r="P1917">
        <v>100</v>
      </c>
      <c r="Q1917">
        <v>0</v>
      </c>
      <c r="R1917">
        <v>0</v>
      </c>
      <c r="S1917">
        <v>0</v>
      </c>
      <c r="T1917">
        <v>2</v>
      </c>
      <c r="U1917">
        <v>0</v>
      </c>
      <c r="V1917">
        <v>0</v>
      </c>
      <c r="W1917">
        <v>0</v>
      </c>
      <c r="X1917">
        <v>66.701280531476527</v>
      </c>
      <c r="Y1917">
        <v>0</v>
      </c>
      <c r="Z1917">
        <v>0</v>
      </c>
      <c r="AA1917">
        <v>0</v>
      </c>
      <c r="AB1917">
        <v>2.2456286144548496</v>
      </c>
      <c r="AC1917">
        <v>0</v>
      </c>
      <c r="AD1917">
        <v>0</v>
      </c>
      <c r="AE1917">
        <v>68.946909145931372</v>
      </c>
    </row>
    <row r="1918" spans="1:31" x14ac:dyDescent="0.25">
      <c r="A1918">
        <v>2226210</v>
      </c>
      <c r="B1918">
        <v>1</v>
      </c>
      <c r="C1918" t="s">
        <v>81</v>
      </c>
      <c r="D1918" t="s">
        <v>127</v>
      </c>
      <c r="E1918" t="s">
        <v>132</v>
      </c>
      <c r="F1918" t="s">
        <v>5839</v>
      </c>
      <c r="G1918" t="s">
        <v>368</v>
      </c>
      <c r="H1918" t="s">
        <v>135</v>
      </c>
      <c r="I1918" t="s">
        <v>136</v>
      </c>
      <c r="J1918" t="s">
        <v>137</v>
      </c>
      <c r="K1918" t="s">
        <v>138</v>
      </c>
      <c r="L1918" t="s">
        <v>5840</v>
      </c>
      <c r="M1918" t="s">
        <v>5841</v>
      </c>
      <c r="N1918">
        <v>6.1527777769999998</v>
      </c>
      <c r="O1918">
        <v>0</v>
      </c>
      <c r="P1918">
        <v>1</v>
      </c>
      <c r="Q1918">
        <v>0</v>
      </c>
      <c r="R1918">
        <v>5</v>
      </c>
      <c r="S1918">
        <v>0</v>
      </c>
      <c r="T1918">
        <v>1</v>
      </c>
      <c r="U1918">
        <v>0</v>
      </c>
      <c r="V1918">
        <v>0</v>
      </c>
      <c r="W1918">
        <v>0</v>
      </c>
      <c r="X1918">
        <v>12.806577464647399</v>
      </c>
      <c r="Y1918">
        <v>0</v>
      </c>
      <c r="Z1918">
        <v>21.921966574706982</v>
      </c>
      <c r="AA1918">
        <v>0</v>
      </c>
      <c r="AB1918">
        <v>0.9756688234040779</v>
      </c>
      <c r="AC1918">
        <v>0</v>
      </c>
      <c r="AD1918">
        <v>0</v>
      </c>
      <c r="AE1918">
        <v>35.70421286275846</v>
      </c>
    </row>
    <row r="1919" spans="1:31" x14ac:dyDescent="0.25">
      <c r="A1919">
        <v>2228866</v>
      </c>
      <c r="B1919">
        <v>1</v>
      </c>
      <c r="C1919" t="s">
        <v>80</v>
      </c>
      <c r="D1919" t="s">
        <v>83</v>
      </c>
      <c r="E1919" t="s">
        <v>141</v>
      </c>
      <c r="F1919" t="s">
        <v>5842</v>
      </c>
      <c r="G1919" t="s">
        <v>143</v>
      </c>
      <c r="H1919" t="s">
        <v>144</v>
      </c>
      <c r="I1919" t="s">
        <v>136</v>
      </c>
      <c r="J1919" t="s">
        <v>137</v>
      </c>
      <c r="K1919" t="s">
        <v>138</v>
      </c>
      <c r="L1919" t="s">
        <v>5843</v>
      </c>
      <c r="M1919" t="s">
        <v>5844</v>
      </c>
      <c r="N1919">
        <v>1.729166666</v>
      </c>
      <c r="O1919">
        <v>0</v>
      </c>
      <c r="P1919">
        <v>1498</v>
      </c>
      <c r="Q1919">
        <v>0</v>
      </c>
      <c r="R1919">
        <v>0</v>
      </c>
      <c r="S1919">
        <v>0</v>
      </c>
      <c r="T1919">
        <v>114</v>
      </c>
      <c r="U1919">
        <v>0</v>
      </c>
      <c r="V1919">
        <v>0</v>
      </c>
      <c r="W1919">
        <v>0</v>
      </c>
      <c r="X1919">
        <v>820.51041643098188</v>
      </c>
      <c r="Y1919">
        <v>0</v>
      </c>
      <c r="Z1919">
        <v>0</v>
      </c>
      <c r="AA1919">
        <v>0</v>
      </c>
      <c r="AB1919">
        <v>67.590256700770922</v>
      </c>
      <c r="AC1919">
        <v>0</v>
      </c>
      <c r="AD1919">
        <v>0</v>
      </c>
      <c r="AE1919">
        <v>888.10067313175284</v>
      </c>
    </row>
    <row r="1920" spans="1:31" x14ac:dyDescent="0.25">
      <c r="A1920">
        <v>2226702</v>
      </c>
      <c r="B1920">
        <v>1</v>
      </c>
      <c r="C1920" t="s">
        <v>81</v>
      </c>
      <c r="D1920" t="s">
        <v>123</v>
      </c>
      <c r="E1920" t="s">
        <v>147</v>
      </c>
      <c r="F1920" t="s">
        <v>2597</v>
      </c>
      <c r="G1920" t="s">
        <v>143</v>
      </c>
      <c r="H1920" t="s">
        <v>144</v>
      </c>
      <c r="I1920" t="s">
        <v>136</v>
      </c>
      <c r="J1920" t="s">
        <v>137</v>
      </c>
      <c r="K1920" t="s">
        <v>138</v>
      </c>
      <c r="L1920" t="s">
        <v>5845</v>
      </c>
      <c r="M1920" t="s">
        <v>5846</v>
      </c>
      <c r="N1920">
        <v>0.72583333299999997</v>
      </c>
      <c r="O1920">
        <v>0</v>
      </c>
      <c r="P1920">
        <v>1307</v>
      </c>
      <c r="Q1920">
        <v>32</v>
      </c>
      <c r="R1920">
        <v>246</v>
      </c>
      <c r="S1920">
        <v>8</v>
      </c>
      <c r="T1920">
        <v>158</v>
      </c>
      <c r="U1920">
        <v>0</v>
      </c>
      <c r="V1920">
        <v>1</v>
      </c>
      <c r="W1920">
        <v>0</v>
      </c>
      <c r="X1920">
        <v>115.31719217402417</v>
      </c>
      <c r="Y1920">
        <v>2.7703370693639657</v>
      </c>
      <c r="Z1920">
        <v>43.770870314225967</v>
      </c>
      <c r="AA1920">
        <v>11.015327393558021</v>
      </c>
      <c r="AB1920">
        <v>73.084019412893525</v>
      </c>
      <c r="AC1920">
        <v>0</v>
      </c>
      <c r="AD1920">
        <v>0.24791460725150999</v>
      </c>
      <c r="AE1920">
        <v>246.20566097131714</v>
      </c>
    </row>
    <row r="1921" spans="1:31" x14ac:dyDescent="0.25">
      <c r="A1921">
        <v>2224538</v>
      </c>
      <c r="B1921">
        <v>1</v>
      </c>
      <c r="C1921" t="s">
        <v>81</v>
      </c>
      <c r="D1921" t="s">
        <v>113</v>
      </c>
      <c r="E1921" t="s">
        <v>147</v>
      </c>
      <c r="F1921" t="s">
        <v>5847</v>
      </c>
      <c r="G1921" t="s">
        <v>143</v>
      </c>
      <c r="H1921" t="s">
        <v>144</v>
      </c>
      <c r="I1921" t="s">
        <v>136</v>
      </c>
      <c r="J1921" t="s">
        <v>137</v>
      </c>
      <c r="K1921" t="s">
        <v>138</v>
      </c>
      <c r="L1921" t="s">
        <v>5848</v>
      </c>
      <c r="M1921" t="s">
        <v>5849</v>
      </c>
      <c r="N1921">
        <v>0.95444444399999995</v>
      </c>
      <c r="O1921">
        <v>22</v>
      </c>
      <c r="P1921">
        <v>1690</v>
      </c>
      <c r="Q1921">
        <v>246</v>
      </c>
      <c r="R1921">
        <v>850</v>
      </c>
      <c r="S1921">
        <v>43</v>
      </c>
      <c r="T1921">
        <v>166</v>
      </c>
      <c r="U1921">
        <v>3</v>
      </c>
      <c r="V1921">
        <v>0</v>
      </c>
      <c r="W1921">
        <v>6.7836412981259651</v>
      </c>
      <c r="X1921">
        <v>328.6108882504397</v>
      </c>
      <c r="Y1921">
        <v>151.57908092311877</v>
      </c>
      <c r="Z1921">
        <v>498.60001860399075</v>
      </c>
      <c r="AA1921">
        <v>198.99318357781783</v>
      </c>
      <c r="AB1921">
        <v>81.56485580787286</v>
      </c>
      <c r="AC1921">
        <v>119.71494365249484</v>
      </c>
      <c r="AD1921">
        <v>0</v>
      </c>
      <c r="AE1921">
        <v>1385.8466121138606</v>
      </c>
    </row>
    <row r="1922" spans="1:31" x14ac:dyDescent="0.25">
      <c r="A1922">
        <v>2227784</v>
      </c>
      <c r="B1922">
        <v>1</v>
      </c>
      <c r="C1922" t="s">
        <v>80</v>
      </c>
      <c r="D1922" t="s">
        <v>110</v>
      </c>
      <c r="E1922" t="s">
        <v>156</v>
      </c>
      <c r="F1922" t="s">
        <v>5850</v>
      </c>
      <c r="G1922" t="s">
        <v>165</v>
      </c>
      <c r="H1922" t="s">
        <v>135</v>
      </c>
      <c r="I1922" t="s">
        <v>136</v>
      </c>
      <c r="J1922" t="s">
        <v>137</v>
      </c>
      <c r="K1922" t="s">
        <v>138</v>
      </c>
      <c r="L1922" t="s">
        <v>5851</v>
      </c>
      <c r="M1922" t="s">
        <v>5852</v>
      </c>
      <c r="N1922">
        <v>5.7824999999999998</v>
      </c>
      <c r="O1922">
        <v>0</v>
      </c>
      <c r="P1922">
        <v>38</v>
      </c>
      <c r="Q1922">
        <v>0</v>
      </c>
      <c r="R1922">
        <v>0</v>
      </c>
      <c r="S1922">
        <v>0</v>
      </c>
      <c r="T1922">
        <v>1</v>
      </c>
      <c r="U1922">
        <v>0</v>
      </c>
      <c r="V1922">
        <v>0</v>
      </c>
      <c r="W1922">
        <v>0</v>
      </c>
      <c r="X1922">
        <v>111.50975828417047</v>
      </c>
      <c r="Y1922">
        <v>0</v>
      </c>
      <c r="Z1922">
        <v>0</v>
      </c>
      <c r="AA1922">
        <v>0</v>
      </c>
      <c r="AB1922">
        <v>235.34989189759276</v>
      </c>
      <c r="AC1922">
        <v>0</v>
      </c>
      <c r="AD1922">
        <v>0</v>
      </c>
      <c r="AE1922">
        <v>346.85965018176324</v>
      </c>
    </row>
    <row r="1923" spans="1:31" x14ac:dyDescent="0.25">
      <c r="A1923">
        <v>2217797</v>
      </c>
      <c r="B1923">
        <v>1</v>
      </c>
      <c r="C1923" t="s">
        <v>81</v>
      </c>
      <c r="D1923" t="s">
        <v>117</v>
      </c>
      <c r="E1923" t="s">
        <v>156</v>
      </c>
      <c r="F1923" t="s">
        <v>5853</v>
      </c>
      <c r="G1923" t="s">
        <v>161</v>
      </c>
      <c r="H1923" t="s">
        <v>135</v>
      </c>
      <c r="I1923" t="s">
        <v>136</v>
      </c>
      <c r="J1923" t="s">
        <v>137</v>
      </c>
      <c r="K1923" t="s">
        <v>138</v>
      </c>
      <c r="L1923" t="s">
        <v>5854</v>
      </c>
      <c r="M1923" t="s">
        <v>5855</v>
      </c>
      <c r="N1923">
        <v>1.038333333</v>
      </c>
      <c r="O1923">
        <v>0</v>
      </c>
      <c r="P1923">
        <v>1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</row>
    <row r="1924" spans="1:31" x14ac:dyDescent="0.25">
      <c r="A1924">
        <v>2225620</v>
      </c>
      <c r="B1924">
        <v>1</v>
      </c>
      <c r="C1924" t="s">
        <v>81</v>
      </c>
      <c r="D1924" t="s">
        <v>122</v>
      </c>
      <c r="E1924" t="s">
        <v>156</v>
      </c>
      <c r="F1924" t="s">
        <v>5856</v>
      </c>
      <c r="G1924" t="s">
        <v>165</v>
      </c>
      <c r="H1924" t="s">
        <v>135</v>
      </c>
      <c r="I1924" t="s">
        <v>136</v>
      </c>
      <c r="J1924" t="s">
        <v>137</v>
      </c>
      <c r="K1924" t="s">
        <v>138</v>
      </c>
      <c r="L1924" t="s">
        <v>5857</v>
      </c>
      <c r="M1924" t="s">
        <v>5858</v>
      </c>
      <c r="N1924">
        <v>2.213055555</v>
      </c>
      <c r="O1924">
        <v>0</v>
      </c>
      <c r="P1924">
        <v>7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6.1287205094071115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6.1287205094071115</v>
      </c>
    </row>
    <row r="1925" spans="1:31" x14ac:dyDescent="0.25">
      <c r="A1925">
        <v>2215633</v>
      </c>
      <c r="B1925">
        <v>1</v>
      </c>
      <c r="C1925" t="s">
        <v>81</v>
      </c>
      <c r="D1925" t="s">
        <v>120</v>
      </c>
      <c r="E1925" t="s">
        <v>198</v>
      </c>
      <c r="F1925" t="s">
        <v>5859</v>
      </c>
      <c r="G1925" t="s">
        <v>143</v>
      </c>
      <c r="H1925" t="s">
        <v>144</v>
      </c>
      <c r="I1925" t="s">
        <v>136</v>
      </c>
      <c r="J1925" t="s">
        <v>137</v>
      </c>
      <c r="K1925" t="s">
        <v>138</v>
      </c>
      <c r="L1925" t="s">
        <v>5860</v>
      </c>
      <c r="M1925" t="s">
        <v>5861</v>
      </c>
      <c r="N1925">
        <v>2.0977777770000001</v>
      </c>
      <c r="O1925">
        <v>0</v>
      </c>
      <c r="P1925">
        <v>0</v>
      </c>
      <c r="Q1925">
        <v>50</v>
      </c>
      <c r="R1925">
        <v>0</v>
      </c>
      <c r="S1925">
        <v>4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33.18551288717444</v>
      </c>
      <c r="Z1925">
        <v>0</v>
      </c>
      <c r="AA1925">
        <v>3.8049301762675563</v>
      </c>
      <c r="AB1925">
        <v>0</v>
      </c>
      <c r="AC1925">
        <v>0</v>
      </c>
      <c r="AD1925">
        <v>0</v>
      </c>
      <c r="AE1925">
        <v>36.990443063441994</v>
      </c>
    </row>
    <row r="1926" spans="1:31" x14ac:dyDescent="0.25">
      <c r="A1926">
        <v>2214159</v>
      </c>
      <c r="B1926">
        <v>1</v>
      </c>
      <c r="C1926" t="s">
        <v>81</v>
      </c>
      <c r="D1926" t="s">
        <v>117</v>
      </c>
      <c r="E1926" t="s">
        <v>132</v>
      </c>
      <c r="F1926" t="s">
        <v>5862</v>
      </c>
      <c r="G1926" t="s">
        <v>176</v>
      </c>
      <c r="H1926" t="s">
        <v>135</v>
      </c>
      <c r="I1926" t="s">
        <v>136</v>
      </c>
      <c r="J1926" t="s">
        <v>137</v>
      </c>
      <c r="K1926" t="s">
        <v>138</v>
      </c>
      <c r="L1926" t="s">
        <v>5863</v>
      </c>
      <c r="M1926" t="s">
        <v>5864</v>
      </c>
      <c r="N1926">
        <v>3.2427777770000001</v>
      </c>
      <c r="O1926">
        <v>0</v>
      </c>
      <c r="P1926">
        <v>44</v>
      </c>
      <c r="Q1926">
        <v>0</v>
      </c>
      <c r="R1926">
        <v>4</v>
      </c>
      <c r="S1926">
        <v>0</v>
      </c>
      <c r="T1926">
        <v>1</v>
      </c>
      <c r="U1926">
        <v>0</v>
      </c>
      <c r="V1926">
        <v>0</v>
      </c>
      <c r="W1926">
        <v>0</v>
      </c>
      <c r="X1926">
        <v>12.941320173022858</v>
      </c>
      <c r="Y1926">
        <v>0</v>
      </c>
      <c r="Z1926">
        <v>2.0291780291397457</v>
      </c>
      <c r="AA1926">
        <v>0</v>
      </c>
      <c r="AB1926">
        <v>9.8645362913996684E-2</v>
      </c>
      <c r="AC1926">
        <v>0</v>
      </c>
      <c r="AD1926">
        <v>0</v>
      </c>
      <c r="AE1926">
        <v>15.069143565076599</v>
      </c>
    </row>
    <row r="1927" spans="1:31" x14ac:dyDescent="0.25">
      <c r="A1927">
        <v>2224438</v>
      </c>
      <c r="B1927">
        <v>1</v>
      </c>
      <c r="C1927" t="s">
        <v>81</v>
      </c>
      <c r="D1927" t="s">
        <v>127</v>
      </c>
      <c r="E1927" t="s">
        <v>198</v>
      </c>
      <c r="F1927" t="s">
        <v>5865</v>
      </c>
      <c r="G1927" t="s">
        <v>694</v>
      </c>
      <c r="H1927" t="s">
        <v>144</v>
      </c>
      <c r="I1927" t="s">
        <v>136</v>
      </c>
      <c r="J1927" t="s">
        <v>137</v>
      </c>
      <c r="K1927" t="s">
        <v>138</v>
      </c>
      <c r="L1927" t="s">
        <v>5866</v>
      </c>
      <c r="M1927" t="s">
        <v>5867</v>
      </c>
      <c r="N1927">
        <v>6.159444444</v>
      </c>
      <c r="O1927">
        <v>0</v>
      </c>
      <c r="P1927">
        <v>0</v>
      </c>
      <c r="Q1927">
        <v>11</v>
      </c>
      <c r="R1927">
        <v>22</v>
      </c>
      <c r="S1927">
        <v>11</v>
      </c>
      <c r="T1927">
        <v>1</v>
      </c>
      <c r="U1927">
        <v>2</v>
      </c>
      <c r="V1927">
        <v>0</v>
      </c>
      <c r="W1927">
        <v>0</v>
      </c>
      <c r="X1927">
        <v>0</v>
      </c>
      <c r="Y1927">
        <v>24.592358231350385</v>
      </c>
      <c r="Z1927">
        <v>80.820639316994288</v>
      </c>
      <c r="AA1927">
        <v>889.97050286520221</v>
      </c>
      <c r="AB1927">
        <v>12.715899776330277</v>
      </c>
      <c r="AC1927">
        <v>193.06578105411171</v>
      </c>
      <c r="AD1927">
        <v>0</v>
      </c>
      <c r="AE1927">
        <v>1201.1651812439889</v>
      </c>
    </row>
    <row r="1928" spans="1:31" x14ac:dyDescent="0.25">
      <c r="A1928">
        <v>2227684</v>
      </c>
      <c r="B1928">
        <v>1</v>
      </c>
      <c r="C1928" t="s">
        <v>80</v>
      </c>
      <c r="D1928" t="s">
        <v>83</v>
      </c>
      <c r="E1928" t="s">
        <v>156</v>
      </c>
      <c r="F1928" t="s">
        <v>5868</v>
      </c>
      <c r="G1928" t="s">
        <v>165</v>
      </c>
      <c r="H1928" t="s">
        <v>135</v>
      </c>
      <c r="I1928" t="s">
        <v>136</v>
      </c>
      <c r="J1928" t="s">
        <v>137</v>
      </c>
      <c r="K1928" t="s">
        <v>138</v>
      </c>
      <c r="L1928" t="s">
        <v>5869</v>
      </c>
      <c r="M1928" t="s">
        <v>5870</v>
      </c>
      <c r="N1928">
        <v>1.864166666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1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0.69929106999365831</v>
      </c>
      <c r="AC1928">
        <v>0</v>
      </c>
      <c r="AD1928">
        <v>0</v>
      </c>
      <c r="AE1928">
        <v>0.69929106999365831</v>
      </c>
    </row>
    <row r="1929" spans="1:31" x14ac:dyDescent="0.25">
      <c r="A1929">
        <v>2215241</v>
      </c>
      <c r="B1929">
        <v>1</v>
      </c>
      <c r="C1929" t="s">
        <v>80</v>
      </c>
      <c r="D1929" t="s">
        <v>94</v>
      </c>
      <c r="E1929" t="s">
        <v>225</v>
      </c>
      <c r="F1929" t="s">
        <v>5871</v>
      </c>
      <c r="G1929" t="s">
        <v>345</v>
      </c>
      <c r="H1929" t="s">
        <v>135</v>
      </c>
      <c r="I1929" t="s">
        <v>136</v>
      </c>
      <c r="J1929" t="s">
        <v>137</v>
      </c>
      <c r="K1929" t="s">
        <v>138</v>
      </c>
      <c r="L1929" t="s">
        <v>5872</v>
      </c>
      <c r="M1929" t="s">
        <v>5873</v>
      </c>
      <c r="N1929">
        <v>3.6519444440000002</v>
      </c>
      <c r="O1929">
        <v>0</v>
      </c>
      <c r="P1929">
        <v>12</v>
      </c>
      <c r="Q1929">
        <v>0</v>
      </c>
      <c r="R1929">
        <v>0</v>
      </c>
      <c r="S1929">
        <v>0</v>
      </c>
      <c r="T1929">
        <v>12</v>
      </c>
      <c r="U1929">
        <v>0</v>
      </c>
      <c r="V1929">
        <v>0</v>
      </c>
      <c r="W1929">
        <v>0</v>
      </c>
      <c r="X1929">
        <v>21.387935747523979</v>
      </c>
      <c r="Y1929">
        <v>0</v>
      </c>
      <c r="Z1929">
        <v>0</v>
      </c>
      <c r="AA1929">
        <v>0</v>
      </c>
      <c r="AB1929">
        <v>21.489132642273105</v>
      </c>
      <c r="AC1929">
        <v>0</v>
      </c>
      <c r="AD1929">
        <v>0</v>
      </c>
      <c r="AE1929">
        <v>42.877068389797088</v>
      </c>
    </row>
    <row r="1930" spans="1:31" x14ac:dyDescent="0.25">
      <c r="A1930">
        <v>2223356</v>
      </c>
      <c r="B1930">
        <v>1</v>
      </c>
      <c r="C1930" t="s">
        <v>81</v>
      </c>
      <c r="D1930" t="s">
        <v>123</v>
      </c>
      <c r="E1930" t="s">
        <v>156</v>
      </c>
      <c r="F1930" t="s">
        <v>5874</v>
      </c>
      <c r="G1930" t="s">
        <v>161</v>
      </c>
      <c r="H1930" t="s">
        <v>135</v>
      </c>
      <c r="I1930" t="s">
        <v>136</v>
      </c>
      <c r="J1930" t="s">
        <v>137</v>
      </c>
      <c r="K1930" t="s">
        <v>138</v>
      </c>
      <c r="L1930" t="s">
        <v>5875</v>
      </c>
      <c r="M1930" t="s">
        <v>5876</v>
      </c>
      <c r="N1930">
        <v>1.261111111</v>
      </c>
      <c r="O1930">
        <v>0</v>
      </c>
      <c r="P1930">
        <v>1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0.19453354062172667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0.19453354062172667</v>
      </c>
    </row>
    <row r="1931" spans="1:31" x14ac:dyDescent="0.25">
      <c r="A1931">
        <v>2216177</v>
      </c>
      <c r="B1931">
        <v>1</v>
      </c>
      <c r="C1931" t="s">
        <v>81</v>
      </c>
      <c r="D1931" t="s">
        <v>128</v>
      </c>
      <c r="E1931" t="s">
        <v>132</v>
      </c>
      <c r="F1931" t="s">
        <v>5877</v>
      </c>
      <c r="G1931" t="s">
        <v>176</v>
      </c>
      <c r="H1931" t="s">
        <v>135</v>
      </c>
      <c r="I1931" t="s">
        <v>136</v>
      </c>
      <c r="J1931" t="s">
        <v>137</v>
      </c>
      <c r="K1931" t="s">
        <v>138</v>
      </c>
      <c r="L1931" t="s">
        <v>5878</v>
      </c>
      <c r="M1931" t="s">
        <v>5879</v>
      </c>
      <c r="N1931">
        <v>0.699722222</v>
      </c>
      <c r="O1931">
        <v>0</v>
      </c>
      <c r="P1931">
        <v>187</v>
      </c>
      <c r="Q1931">
        <v>0</v>
      </c>
      <c r="R1931">
        <v>4</v>
      </c>
      <c r="S1931">
        <v>0</v>
      </c>
      <c r="T1931">
        <v>42</v>
      </c>
      <c r="U1931">
        <v>0</v>
      </c>
      <c r="V1931">
        <v>0</v>
      </c>
      <c r="W1931">
        <v>0</v>
      </c>
      <c r="X1931">
        <v>29.653634620657527</v>
      </c>
      <c r="Y1931">
        <v>0</v>
      </c>
      <c r="Z1931">
        <v>1.5337329171199321</v>
      </c>
      <c r="AA1931">
        <v>0</v>
      </c>
      <c r="AB1931">
        <v>9.7208902068142766</v>
      </c>
      <c r="AC1931">
        <v>0</v>
      </c>
      <c r="AD1931">
        <v>0</v>
      </c>
      <c r="AE1931">
        <v>40.908257744591737</v>
      </c>
    </row>
    <row r="1932" spans="1:31" x14ac:dyDescent="0.25">
      <c r="A1932">
        <v>2213260</v>
      </c>
      <c r="B1932">
        <v>1</v>
      </c>
      <c r="C1932" t="s">
        <v>80</v>
      </c>
      <c r="D1932" t="s">
        <v>96</v>
      </c>
      <c r="E1932" t="s">
        <v>156</v>
      </c>
      <c r="F1932" t="s">
        <v>5880</v>
      </c>
      <c r="G1932" t="s">
        <v>161</v>
      </c>
      <c r="H1932" t="s">
        <v>135</v>
      </c>
      <c r="I1932" t="s">
        <v>136</v>
      </c>
      <c r="J1932" t="s">
        <v>137</v>
      </c>
      <c r="K1932" t="s">
        <v>138</v>
      </c>
      <c r="L1932" t="s">
        <v>5881</v>
      </c>
      <c r="M1932" t="s">
        <v>5882</v>
      </c>
      <c r="N1932">
        <v>1.9841666659999999</v>
      </c>
      <c r="O1932">
        <v>0</v>
      </c>
      <c r="P1932">
        <v>1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1.1065588285045933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1.1065588285045933</v>
      </c>
    </row>
    <row r="1933" spans="1:31" x14ac:dyDescent="0.25">
      <c r="A1933">
        <v>2216154</v>
      </c>
      <c r="B1933">
        <v>1</v>
      </c>
      <c r="C1933" t="s">
        <v>80</v>
      </c>
      <c r="D1933" t="s">
        <v>96</v>
      </c>
      <c r="E1933" t="s">
        <v>151</v>
      </c>
      <c r="F1933" t="s">
        <v>5883</v>
      </c>
      <c r="G1933" t="s">
        <v>153</v>
      </c>
      <c r="H1933" t="s">
        <v>135</v>
      </c>
      <c r="I1933" t="s">
        <v>136</v>
      </c>
      <c r="J1933" t="s">
        <v>137</v>
      </c>
      <c r="K1933" t="s">
        <v>138</v>
      </c>
      <c r="L1933" t="s">
        <v>5884</v>
      </c>
      <c r="M1933" t="s">
        <v>5885</v>
      </c>
      <c r="N1933">
        <v>2.8733333330000002</v>
      </c>
      <c r="O1933">
        <v>0</v>
      </c>
      <c r="P1933">
        <v>161</v>
      </c>
      <c r="Q1933">
        <v>0</v>
      </c>
      <c r="R1933">
        <v>0</v>
      </c>
      <c r="S1933">
        <v>0</v>
      </c>
      <c r="T1933">
        <v>5</v>
      </c>
      <c r="U1933">
        <v>0</v>
      </c>
      <c r="V1933">
        <v>0</v>
      </c>
      <c r="W1933">
        <v>0</v>
      </c>
      <c r="X1933">
        <v>177.4848909019415</v>
      </c>
      <c r="Y1933">
        <v>0</v>
      </c>
      <c r="Z1933">
        <v>0</v>
      </c>
      <c r="AA1933">
        <v>0</v>
      </c>
      <c r="AB1933">
        <v>6.3087830567968135</v>
      </c>
      <c r="AC1933">
        <v>0</v>
      </c>
      <c r="AD1933">
        <v>0</v>
      </c>
      <c r="AE1933">
        <v>183.79367395873831</v>
      </c>
    </row>
    <row r="1934" spans="1:31" x14ac:dyDescent="0.25">
      <c r="A1934">
        <v>2216486</v>
      </c>
      <c r="B1934">
        <v>1</v>
      </c>
      <c r="C1934" t="s">
        <v>81</v>
      </c>
      <c r="D1934" t="s">
        <v>120</v>
      </c>
      <c r="E1934" t="s">
        <v>198</v>
      </c>
      <c r="F1934" t="s">
        <v>2198</v>
      </c>
      <c r="G1934" t="s">
        <v>143</v>
      </c>
      <c r="H1934" t="s">
        <v>144</v>
      </c>
      <c r="I1934" t="s">
        <v>136</v>
      </c>
      <c r="J1934" t="s">
        <v>137</v>
      </c>
      <c r="K1934" t="s">
        <v>138</v>
      </c>
      <c r="L1934" t="s">
        <v>5886</v>
      </c>
      <c r="M1934" t="s">
        <v>5887</v>
      </c>
      <c r="N1934">
        <v>1.1202777770000001</v>
      </c>
      <c r="O1934">
        <v>1</v>
      </c>
      <c r="P1934">
        <v>472</v>
      </c>
      <c r="Q1934">
        <v>28</v>
      </c>
      <c r="R1934">
        <v>40</v>
      </c>
      <c r="S1934">
        <v>6</v>
      </c>
      <c r="T1934">
        <v>34</v>
      </c>
      <c r="U1934">
        <v>2</v>
      </c>
      <c r="V1934">
        <v>0</v>
      </c>
      <c r="W1934">
        <v>0</v>
      </c>
      <c r="X1934">
        <v>70.186125682872969</v>
      </c>
      <c r="Y1934">
        <v>12.35535132396107</v>
      </c>
      <c r="Z1934">
        <v>8.4973866616766145</v>
      </c>
      <c r="AA1934">
        <v>9.5681135233084795</v>
      </c>
      <c r="AB1934">
        <v>16.186779330509136</v>
      </c>
      <c r="AC1934">
        <v>157.59027187079221</v>
      </c>
      <c r="AD1934">
        <v>0</v>
      </c>
      <c r="AE1934">
        <v>274.3840283931205</v>
      </c>
    </row>
    <row r="1935" spans="1:31" x14ac:dyDescent="0.25">
      <c r="A1935">
        <v>2222105</v>
      </c>
      <c r="B1935">
        <v>1</v>
      </c>
      <c r="C1935" t="s">
        <v>80</v>
      </c>
      <c r="D1935" t="s">
        <v>92</v>
      </c>
      <c r="E1935" t="s">
        <v>156</v>
      </c>
      <c r="F1935" t="s">
        <v>5888</v>
      </c>
      <c r="G1935" t="s">
        <v>172</v>
      </c>
      <c r="H1935" t="s">
        <v>135</v>
      </c>
      <c r="I1935" t="s">
        <v>136</v>
      </c>
      <c r="J1935" t="s">
        <v>137</v>
      </c>
      <c r="K1935" t="s">
        <v>138</v>
      </c>
      <c r="L1935" t="s">
        <v>5889</v>
      </c>
      <c r="M1935" t="s">
        <v>5890</v>
      </c>
      <c r="N1935">
        <v>1.921944444</v>
      </c>
      <c r="O1935">
        <v>0</v>
      </c>
      <c r="P1935">
        <v>1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0.65997089653412377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0.65997089653412377</v>
      </c>
    </row>
    <row r="1936" spans="1:31" x14ac:dyDescent="0.25">
      <c r="A1936">
        <v>2224644</v>
      </c>
      <c r="B1936">
        <v>1</v>
      </c>
      <c r="C1936" t="s">
        <v>80</v>
      </c>
      <c r="D1936" t="s">
        <v>103</v>
      </c>
      <c r="E1936" t="s">
        <v>156</v>
      </c>
      <c r="F1936" t="s">
        <v>5891</v>
      </c>
      <c r="G1936" t="s">
        <v>161</v>
      </c>
      <c r="H1936" t="s">
        <v>135</v>
      </c>
      <c r="I1936" t="s">
        <v>136</v>
      </c>
      <c r="J1936" t="s">
        <v>137</v>
      </c>
      <c r="K1936" t="s">
        <v>138</v>
      </c>
      <c r="L1936" t="s">
        <v>5892</v>
      </c>
      <c r="M1936" t="s">
        <v>5893</v>
      </c>
      <c r="N1936">
        <v>2.0930555549999998</v>
      </c>
      <c r="O1936">
        <v>0</v>
      </c>
      <c r="P1936">
        <v>1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0.13028615413086167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0.13028615413086167</v>
      </c>
    </row>
    <row r="1937" spans="1:31" x14ac:dyDescent="0.25">
      <c r="A1937">
        <v>2213283</v>
      </c>
      <c r="B1937">
        <v>1</v>
      </c>
      <c r="C1937" t="s">
        <v>81</v>
      </c>
      <c r="D1937" t="s">
        <v>116</v>
      </c>
      <c r="E1937" t="s">
        <v>198</v>
      </c>
      <c r="F1937" t="s">
        <v>5894</v>
      </c>
      <c r="G1937" t="s">
        <v>143</v>
      </c>
      <c r="H1937" t="s">
        <v>144</v>
      </c>
      <c r="I1937" t="s">
        <v>451</v>
      </c>
      <c r="J1937" t="s">
        <v>137</v>
      </c>
      <c r="K1937" t="s">
        <v>138</v>
      </c>
      <c r="L1937" t="s">
        <v>5895</v>
      </c>
      <c r="M1937" t="s">
        <v>5896</v>
      </c>
      <c r="N1937">
        <v>1.6666666E-2</v>
      </c>
      <c r="O1937">
        <v>0</v>
      </c>
      <c r="P1937">
        <v>893</v>
      </c>
      <c r="Q1937">
        <v>7</v>
      </c>
      <c r="R1937">
        <v>87</v>
      </c>
      <c r="S1937">
        <v>9</v>
      </c>
      <c r="T1937">
        <v>50</v>
      </c>
      <c r="U1937">
        <v>0</v>
      </c>
      <c r="V1937">
        <v>0</v>
      </c>
      <c r="W1937">
        <v>0</v>
      </c>
      <c r="X1937">
        <v>1.2622977615335336</v>
      </c>
      <c r="Y1937">
        <v>7.9405015321666689E-2</v>
      </c>
      <c r="Z1937">
        <v>0.16018190707400004</v>
      </c>
      <c r="AA1937">
        <v>0.53357689981866674</v>
      </c>
      <c r="AB1937">
        <v>0.19008271860620005</v>
      </c>
      <c r="AC1937">
        <v>0</v>
      </c>
      <c r="AD1937">
        <v>0</v>
      </c>
      <c r="AE1937">
        <v>2.2255443023540673</v>
      </c>
    </row>
    <row r="1938" spans="1:31" x14ac:dyDescent="0.25">
      <c r="A1938">
        <v>2226373</v>
      </c>
      <c r="B1938">
        <v>1</v>
      </c>
      <c r="C1938" t="s">
        <v>80</v>
      </c>
      <c r="D1938" t="s">
        <v>89</v>
      </c>
      <c r="E1938" t="s">
        <v>156</v>
      </c>
      <c r="F1938" t="s">
        <v>5897</v>
      </c>
      <c r="G1938" t="s">
        <v>161</v>
      </c>
      <c r="H1938" t="s">
        <v>135</v>
      </c>
      <c r="I1938" t="s">
        <v>136</v>
      </c>
      <c r="J1938" t="s">
        <v>137</v>
      </c>
      <c r="K1938" t="s">
        <v>138</v>
      </c>
      <c r="L1938" t="s">
        <v>5898</v>
      </c>
      <c r="M1938" t="s">
        <v>5899</v>
      </c>
      <c r="N1938">
        <v>0.77666666600000001</v>
      </c>
      <c r="O1938">
        <v>0</v>
      </c>
      <c r="P1938">
        <v>1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0.22339431754963335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0.22339431754963335</v>
      </c>
    </row>
    <row r="1939" spans="1:31" x14ac:dyDescent="0.25">
      <c r="A1939">
        <v>2216463</v>
      </c>
      <c r="B1939">
        <v>1</v>
      </c>
      <c r="C1939" t="s">
        <v>80</v>
      </c>
      <c r="D1939" t="s">
        <v>82</v>
      </c>
      <c r="E1939" t="s">
        <v>156</v>
      </c>
      <c r="F1939" t="s">
        <v>5900</v>
      </c>
      <c r="G1939" t="s">
        <v>161</v>
      </c>
      <c r="H1939" t="s">
        <v>135</v>
      </c>
      <c r="I1939" t="s">
        <v>136</v>
      </c>
      <c r="J1939" t="s">
        <v>137</v>
      </c>
      <c r="K1939" t="s">
        <v>138</v>
      </c>
      <c r="L1939" t="s">
        <v>5901</v>
      </c>
      <c r="M1939" t="s">
        <v>5902</v>
      </c>
      <c r="N1939">
        <v>2.3038888879999999</v>
      </c>
      <c r="O1939">
        <v>0</v>
      </c>
      <c r="P1939">
        <v>3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3.3322740318661084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3.3322740318661084</v>
      </c>
    </row>
    <row r="1940" spans="1:31" x14ac:dyDescent="0.25">
      <c r="A1940">
        <v>2219380</v>
      </c>
      <c r="B1940">
        <v>1</v>
      </c>
      <c r="C1940" t="s">
        <v>80</v>
      </c>
      <c r="D1940" t="s">
        <v>94</v>
      </c>
      <c r="E1940" t="s">
        <v>156</v>
      </c>
      <c r="F1940" t="s">
        <v>5903</v>
      </c>
      <c r="G1940" t="s">
        <v>165</v>
      </c>
      <c r="H1940" t="s">
        <v>135</v>
      </c>
      <c r="I1940" t="s">
        <v>136</v>
      </c>
      <c r="J1940" t="s">
        <v>137</v>
      </c>
      <c r="K1940" t="s">
        <v>138</v>
      </c>
      <c r="L1940" t="s">
        <v>5904</v>
      </c>
      <c r="M1940" t="s">
        <v>5905</v>
      </c>
      <c r="N1940">
        <v>3.3174999999999999</v>
      </c>
      <c r="O1940">
        <v>0</v>
      </c>
      <c r="P1940">
        <v>2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1.1212832573987612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1.1212832573987612</v>
      </c>
    </row>
    <row r="1941" spans="1:31" x14ac:dyDescent="0.25">
      <c r="A1941">
        <v>2215135</v>
      </c>
      <c r="B1941">
        <v>1</v>
      </c>
      <c r="C1941" t="s">
        <v>80</v>
      </c>
      <c r="D1941" t="s">
        <v>110</v>
      </c>
      <c r="E1941" t="s">
        <v>132</v>
      </c>
      <c r="F1941" t="s">
        <v>2219</v>
      </c>
      <c r="G1941" t="s">
        <v>345</v>
      </c>
      <c r="H1941" t="s">
        <v>135</v>
      </c>
      <c r="I1941" t="s">
        <v>136</v>
      </c>
      <c r="J1941" t="s">
        <v>137</v>
      </c>
      <c r="K1941" t="s">
        <v>138</v>
      </c>
      <c r="L1941" t="s">
        <v>5906</v>
      </c>
      <c r="M1941" t="s">
        <v>5907</v>
      </c>
      <c r="N1941">
        <v>2.7991666660000001</v>
      </c>
      <c r="O1941">
        <v>0</v>
      </c>
      <c r="P1941">
        <v>429</v>
      </c>
      <c r="Q1941">
        <v>0</v>
      </c>
      <c r="R1941">
        <v>0</v>
      </c>
      <c r="S1941">
        <v>0</v>
      </c>
      <c r="T1941">
        <v>76</v>
      </c>
      <c r="U1941">
        <v>0</v>
      </c>
      <c r="V1941">
        <v>0</v>
      </c>
      <c r="W1941">
        <v>0</v>
      </c>
      <c r="X1941">
        <v>378.70522391384969</v>
      </c>
      <c r="Y1941">
        <v>0</v>
      </c>
      <c r="Z1941">
        <v>0</v>
      </c>
      <c r="AA1941">
        <v>0</v>
      </c>
      <c r="AB1941">
        <v>106.84494229218147</v>
      </c>
      <c r="AC1941">
        <v>0</v>
      </c>
      <c r="AD1941">
        <v>0</v>
      </c>
      <c r="AE1941">
        <v>485.55016620603118</v>
      </c>
    </row>
    <row r="1942" spans="1:31" x14ac:dyDescent="0.25">
      <c r="A1942">
        <v>2220376</v>
      </c>
      <c r="B1942">
        <v>1</v>
      </c>
      <c r="C1942" t="s">
        <v>80</v>
      </c>
      <c r="D1942" t="s">
        <v>84</v>
      </c>
      <c r="E1942" t="s">
        <v>132</v>
      </c>
      <c r="F1942" t="s">
        <v>5908</v>
      </c>
      <c r="G1942" t="s">
        <v>503</v>
      </c>
      <c r="H1942" t="s">
        <v>135</v>
      </c>
      <c r="I1942" t="s">
        <v>136</v>
      </c>
      <c r="J1942" t="s">
        <v>137</v>
      </c>
      <c r="K1942" t="s">
        <v>138</v>
      </c>
      <c r="L1942" t="s">
        <v>5909</v>
      </c>
      <c r="M1942" t="s">
        <v>5910</v>
      </c>
      <c r="N1942">
        <v>0.45694444400000001</v>
      </c>
      <c r="O1942">
        <v>0</v>
      </c>
      <c r="P1942">
        <v>203</v>
      </c>
      <c r="Q1942">
        <v>0</v>
      </c>
      <c r="R1942">
        <v>0</v>
      </c>
      <c r="S1942">
        <v>0</v>
      </c>
      <c r="T1942">
        <v>9</v>
      </c>
      <c r="U1942">
        <v>0</v>
      </c>
      <c r="V1942">
        <v>0</v>
      </c>
      <c r="W1942">
        <v>0</v>
      </c>
      <c r="X1942">
        <v>32.906584132909565</v>
      </c>
      <c r="Y1942">
        <v>0</v>
      </c>
      <c r="Z1942">
        <v>0</v>
      </c>
      <c r="AA1942">
        <v>0</v>
      </c>
      <c r="AB1942">
        <v>8.6031670246636338</v>
      </c>
      <c r="AC1942">
        <v>0</v>
      </c>
      <c r="AD1942">
        <v>0</v>
      </c>
      <c r="AE1942">
        <v>41.509751157573199</v>
      </c>
    </row>
    <row r="1943" spans="1:31" x14ac:dyDescent="0.25">
      <c r="A1943">
        <v>2213661</v>
      </c>
      <c r="B1943">
        <v>1</v>
      </c>
      <c r="C1943" t="s">
        <v>81</v>
      </c>
      <c r="D1943" t="s">
        <v>117</v>
      </c>
      <c r="E1943" t="s">
        <v>151</v>
      </c>
      <c r="F1943" t="s">
        <v>5911</v>
      </c>
      <c r="G1943" t="s">
        <v>345</v>
      </c>
      <c r="H1943" t="s">
        <v>135</v>
      </c>
      <c r="I1943" t="s">
        <v>136</v>
      </c>
      <c r="J1943" t="s">
        <v>137</v>
      </c>
      <c r="K1943" t="s">
        <v>138</v>
      </c>
      <c r="L1943" t="s">
        <v>5912</v>
      </c>
      <c r="M1943" t="s">
        <v>5913</v>
      </c>
      <c r="N1943">
        <v>6.3461111109999999</v>
      </c>
      <c r="O1943">
        <v>0</v>
      </c>
      <c r="P1943">
        <v>83</v>
      </c>
      <c r="Q1943">
        <v>0</v>
      </c>
      <c r="R1943">
        <v>0</v>
      </c>
      <c r="S1943">
        <v>0</v>
      </c>
      <c r="T1943">
        <v>6</v>
      </c>
      <c r="U1943">
        <v>0</v>
      </c>
      <c r="V1943">
        <v>0</v>
      </c>
      <c r="W1943">
        <v>0</v>
      </c>
      <c r="X1943">
        <v>106.06172106560227</v>
      </c>
      <c r="Y1943">
        <v>0</v>
      </c>
      <c r="Z1943">
        <v>0</v>
      </c>
      <c r="AA1943">
        <v>0</v>
      </c>
      <c r="AB1943">
        <v>7.3001978466642026</v>
      </c>
      <c r="AC1943">
        <v>0</v>
      </c>
      <c r="AD1943">
        <v>0</v>
      </c>
      <c r="AE1943">
        <v>113.36191891226647</v>
      </c>
    </row>
    <row r="1944" spans="1:31" x14ac:dyDescent="0.25">
      <c r="A1944">
        <v>2219403</v>
      </c>
      <c r="B1944">
        <v>1</v>
      </c>
      <c r="C1944" t="s">
        <v>80</v>
      </c>
      <c r="D1944" t="s">
        <v>110</v>
      </c>
      <c r="E1944" t="s">
        <v>151</v>
      </c>
      <c r="F1944" t="s">
        <v>5914</v>
      </c>
      <c r="G1944" t="s">
        <v>192</v>
      </c>
      <c r="H1944" t="s">
        <v>135</v>
      </c>
      <c r="I1944" t="s">
        <v>136</v>
      </c>
      <c r="J1944" t="s">
        <v>137</v>
      </c>
      <c r="K1944" t="s">
        <v>138</v>
      </c>
      <c r="L1944" t="s">
        <v>5915</v>
      </c>
      <c r="M1944" t="s">
        <v>5916</v>
      </c>
      <c r="N1944">
        <v>1.6375</v>
      </c>
      <c r="O1944">
        <v>0</v>
      </c>
      <c r="P1944">
        <v>91</v>
      </c>
      <c r="Q1944">
        <v>0</v>
      </c>
      <c r="R1944">
        <v>0</v>
      </c>
      <c r="S1944">
        <v>0</v>
      </c>
      <c r="T1944">
        <v>18</v>
      </c>
      <c r="U1944">
        <v>0</v>
      </c>
      <c r="V1944">
        <v>1</v>
      </c>
      <c r="W1944">
        <v>0</v>
      </c>
      <c r="X1944">
        <v>79.388549075115492</v>
      </c>
      <c r="Y1944">
        <v>0</v>
      </c>
      <c r="Z1944">
        <v>0</v>
      </c>
      <c r="AA1944">
        <v>0</v>
      </c>
      <c r="AB1944">
        <v>13.182017467055728</v>
      </c>
      <c r="AC1944">
        <v>0</v>
      </c>
      <c r="AD1944">
        <v>17.56525464487305</v>
      </c>
      <c r="AE1944">
        <v>110.13582118704427</v>
      </c>
    </row>
    <row r="1945" spans="1:31" x14ac:dyDescent="0.25">
      <c r="A1945">
        <v>2229075</v>
      </c>
      <c r="B1945">
        <v>1</v>
      </c>
      <c r="C1945" t="s">
        <v>80</v>
      </c>
      <c r="D1945" t="s">
        <v>107</v>
      </c>
      <c r="E1945" t="s">
        <v>156</v>
      </c>
      <c r="F1945" t="s">
        <v>5917</v>
      </c>
      <c r="G1945" t="s">
        <v>172</v>
      </c>
      <c r="H1945" t="s">
        <v>135</v>
      </c>
      <c r="I1945" t="s">
        <v>136</v>
      </c>
      <c r="J1945" t="s">
        <v>137</v>
      </c>
      <c r="K1945" t="s">
        <v>138</v>
      </c>
      <c r="L1945" t="s">
        <v>5918</v>
      </c>
      <c r="M1945" t="s">
        <v>5919</v>
      </c>
      <c r="N1945">
        <v>3.1047222219999999</v>
      </c>
      <c r="O1945">
        <v>0</v>
      </c>
      <c r="P1945">
        <v>1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0.49813974933076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0.49813974933076</v>
      </c>
    </row>
    <row r="1946" spans="1:31" x14ac:dyDescent="0.25">
      <c r="A1946">
        <v>2226496</v>
      </c>
      <c r="B1946">
        <v>1</v>
      </c>
      <c r="C1946" t="s">
        <v>80</v>
      </c>
      <c r="D1946" t="s">
        <v>95</v>
      </c>
      <c r="E1946" t="s">
        <v>156</v>
      </c>
      <c r="F1946" t="s">
        <v>5920</v>
      </c>
      <c r="G1946" t="s">
        <v>161</v>
      </c>
      <c r="H1946" t="s">
        <v>135</v>
      </c>
      <c r="I1946" t="s">
        <v>136</v>
      </c>
      <c r="J1946" t="s">
        <v>137</v>
      </c>
      <c r="K1946" t="s">
        <v>138</v>
      </c>
      <c r="L1946" t="s">
        <v>5921</v>
      </c>
      <c r="M1946" t="s">
        <v>5922</v>
      </c>
      <c r="N1946">
        <v>1.365</v>
      </c>
      <c r="O1946">
        <v>0</v>
      </c>
      <c r="P1946">
        <v>1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0.19601859339365335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0.19601859339365335</v>
      </c>
    </row>
    <row r="1947" spans="1:31" x14ac:dyDescent="0.25">
      <c r="A1947">
        <v>2215012</v>
      </c>
      <c r="B1947">
        <v>1</v>
      </c>
      <c r="C1947" t="s">
        <v>80</v>
      </c>
      <c r="D1947" t="s">
        <v>103</v>
      </c>
      <c r="E1947" t="s">
        <v>147</v>
      </c>
      <c r="F1947" t="s">
        <v>5923</v>
      </c>
      <c r="G1947" t="s">
        <v>143</v>
      </c>
      <c r="H1947" t="s">
        <v>144</v>
      </c>
      <c r="I1947" t="s">
        <v>136</v>
      </c>
      <c r="J1947" t="s">
        <v>137</v>
      </c>
      <c r="K1947" t="s">
        <v>138</v>
      </c>
      <c r="L1947" t="s">
        <v>5924</v>
      </c>
      <c r="M1947" t="s">
        <v>5925</v>
      </c>
      <c r="N1947">
        <v>0.87972222200000005</v>
      </c>
      <c r="O1947">
        <v>0</v>
      </c>
      <c r="P1947">
        <v>27</v>
      </c>
      <c r="Q1947">
        <v>0</v>
      </c>
      <c r="R1947">
        <v>3</v>
      </c>
      <c r="S1947">
        <v>22</v>
      </c>
      <c r="T1947">
        <v>33</v>
      </c>
      <c r="U1947">
        <v>27</v>
      </c>
      <c r="V1947">
        <v>10</v>
      </c>
      <c r="W1947">
        <v>0</v>
      </c>
      <c r="X1947">
        <v>26.209111726579042</v>
      </c>
      <c r="Y1947">
        <v>0</v>
      </c>
      <c r="Z1947">
        <v>7.8770030607611105E-2</v>
      </c>
      <c r="AA1947">
        <v>187.33004048245019</v>
      </c>
      <c r="AB1947">
        <v>51.615917202797974</v>
      </c>
      <c r="AC1947">
        <v>2002.7864783237178</v>
      </c>
      <c r="AD1947">
        <v>513.03250414687398</v>
      </c>
      <c r="AE1947">
        <v>2781.0528219130265</v>
      </c>
    </row>
    <row r="1948" spans="1:31" x14ac:dyDescent="0.25">
      <c r="A1948">
        <v>2220591</v>
      </c>
      <c r="B1948">
        <v>1</v>
      </c>
      <c r="C1948" t="s">
        <v>81</v>
      </c>
      <c r="D1948" t="s">
        <v>127</v>
      </c>
      <c r="E1948" t="s">
        <v>156</v>
      </c>
      <c r="F1948" t="s">
        <v>5926</v>
      </c>
      <c r="G1948" t="s">
        <v>161</v>
      </c>
      <c r="H1948" t="s">
        <v>135</v>
      </c>
      <c r="I1948" t="s">
        <v>136</v>
      </c>
      <c r="J1948" t="s">
        <v>137</v>
      </c>
      <c r="K1948" t="s">
        <v>138</v>
      </c>
      <c r="L1948" t="s">
        <v>5927</v>
      </c>
      <c r="M1948" t="s">
        <v>5928</v>
      </c>
      <c r="N1948">
        <v>2.4411111110000001</v>
      </c>
      <c r="O1948">
        <v>0</v>
      </c>
      <c r="P1948">
        <v>3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0.87476266810236392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0.87476266810236392</v>
      </c>
    </row>
    <row r="1949" spans="1:31" x14ac:dyDescent="0.25">
      <c r="A1949">
        <v>2213406</v>
      </c>
      <c r="B1949">
        <v>1</v>
      </c>
      <c r="C1949" t="s">
        <v>80</v>
      </c>
      <c r="D1949" t="s">
        <v>105</v>
      </c>
      <c r="E1949" t="s">
        <v>156</v>
      </c>
      <c r="F1949" t="s">
        <v>5929</v>
      </c>
      <c r="G1949" t="s">
        <v>161</v>
      </c>
      <c r="H1949" t="s">
        <v>135</v>
      </c>
      <c r="I1949" t="s">
        <v>136</v>
      </c>
      <c r="J1949" t="s">
        <v>137</v>
      </c>
      <c r="K1949" t="s">
        <v>138</v>
      </c>
      <c r="L1949" t="s">
        <v>5930</v>
      </c>
      <c r="M1949" t="s">
        <v>5931</v>
      </c>
      <c r="N1949">
        <v>0.67777777699999997</v>
      </c>
      <c r="O1949">
        <v>0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2.0395974522E-4</v>
      </c>
      <c r="AA1949">
        <v>0</v>
      </c>
      <c r="AB1949">
        <v>0</v>
      </c>
      <c r="AC1949">
        <v>0</v>
      </c>
      <c r="AD1949">
        <v>0</v>
      </c>
      <c r="AE1949">
        <v>2.0395974522E-4</v>
      </c>
    </row>
    <row r="1950" spans="1:31" x14ac:dyDescent="0.25">
      <c r="A1950">
        <v>2219234</v>
      </c>
      <c r="B1950">
        <v>1</v>
      </c>
      <c r="C1950" t="s">
        <v>81</v>
      </c>
      <c r="D1950" t="s">
        <v>122</v>
      </c>
      <c r="E1950" t="s">
        <v>132</v>
      </c>
      <c r="F1950" t="s">
        <v>5932</v>
      </c>
      <c r="G1950" t="s">
        <v>176</v>
      </c>
      <c r="H1950" t="s">
        <v>135</v>
      </c>
      <c r="I1950" t="s">
        <v>136</v>
      </c>
      <c r="J1950" t="s">
        <v>137</v>
      </c>
      <c r="K1950" t="s">
        <v>138</v>
      </c>
      <c r="L1950" t="s">
        <v>5933</v>
      </c>
      <c r="M1950" t="s">
        <v>5934</v>
      </c>
      <c r="N1950">
        <v>4.9913888880000004</v>
      </c>
      <c r="O1950">
        <v>0</v>
      </c>
      <c r="P1950">
        <v>237</v>
      </c>
      <c r="Q1950">
        <v>0</v>
      </c>
      <c r="R1950">
        <v>4</v>
      </c>
      <c r="S1950">
        <v>0</v>
      </c>
      <c r="T1950">
        <v>48</v>
      </c>
      <c r="U1950">
        <v>0</v>
      </c>
      <c r="V1950">
        <v>0</v>
      </c>
      <c r="W1950">
        <v>0</v>
      </c>
      <c r="X1950">
        <v>280.25336738534219</v>
      </c>
      <c r="Y1950">
        <v>0</v>
      </c>
      <c r="Z1950">
        <v>3.1840940339905126</v>
      </c>
      <c r="AA1950">
        <v>0</v>
      </c>
      <c r="AB1950">
        <v>232.7279505052129</v>
      </c>
      <c r="AC1950">
        <v>0</v>
      </c>
      <c r="AD1950">
        <v>0</v>
      </c>
      <c r="AE1950">
        <v>516.16541192454565</v>
      </c>
    </row>
    <row r="1951" spans="1:31" x14ac:dyDescent="0.25">
      <c r="A1951">
        <v>2221896</v>
      </c>
      <c r="B1951">
        <v>1</v>
      </c>
      <c r="C1951" t="s">
        <v>81</v>
      </c>
      <c r="D1951" t="s">
        <v>115</v>
      </c>
      <c r="E1951" t="s">
        <v>132</v>
      </c>
      <c r="F1951" t="s">
        <v>5935</v>
      </c>
      <c r="G1951" t="s">
        <v>233</v>
      </c>
      <c r="H1951" t="s">
        <v>135</v>
      </c>
      <c r="I1951" t="s">
        <v>136</v>
      </c>
      <c r="J1951" t="s">
        <v>137</v>
      </c>
      <c r="K1951" t="s">
        <v>234</v>
      </c>
      <c r="L1951" t="s">
        <v>5936</v>
      </c>
      <c r="M1951" t="s">
        <v>5937</v>
      </c>
      <c r="N1951">
        <v>8.1039544439999993</v>
      </c>
      <c r="O1951">
        <v>0</v>
      </c>
      <c r="P1951">
        <v>147</v>
      </c>
      <c r="Q1951">
        <v>0</v>
      </c>
      <c r="R1951">
        <v>0</v>
      </c>
      <c r="S1951">
        <v>0</v>
      </c>
      <c r="T1951">
        <v>8</v>
      </c>
      <c r="U1951">
        <v>0</v>
      </c>
      <c r="V1951">
        <v>0</v>
      </c>
      <c r="W1951">
        <v>0</v>
      </c>
      <c r="X1951">
        <v>140.76339292029635</v>
      </c>
      <c r="Y1951">
        <v>0</v>
      </c>
      <c r="Z1951">
        <v>0</v>
      </c>
      <c r="AA1951">
        <v>0</v>
      </c>
      <c r="AB1951">
        <v>122.67660963045812</v>
      </c>
      <c r="AC1951">
        <v>0</v>
      </c>
      <c r="AD1951">
        <v>0</v>
      </c>
      <c r="AE1951">
        <v>263.44000255075446</v>
      </c>
    </row>
    <row r="1952" spans="1:31" x14ac:dyDescent="0.25">
      <c r="A1952">
        <v>2227847</v>
      </c>
      <c r="B1952">
        <v>1</v>
      </c>
      <c r="C1952" t="s">
        <v>80</v>
      </c>
      <c r="D1952" t="s">
        <v>96</v>
      </c>
      <c r="E1952" t="s">
        <v>147</v>
      </c>
      <c r="F1952" t="s">
        <v>5938</v>
      </c>
      <c r="G1952" t="s">
        <v>233</v>
      </c>
      <c r="H1952" t="s">
        <v>144</v>
      </c>
      <c r="I1952" t="s">
        <v>136</v>
      </c>
      <c r="J1952" t="s">
        <v>137</v>
      </c>
      <c r="K1952" t="s">
        <v>234</v>
      </c>
      <c r="L1952" t="s">
        <v>5939</v>
      </c>
      <c r="M1952" t="s">
        <v>5940</v>
      </c>
      <c r="N1952">
        <v>5.4974999999999996</v>
      </c>
      <c r="O1952">
        <v>8</v>
      </c>
      <c r="P1952">
        <v>1053</v>
      </c>
      <c r="Q1952">
        <v>18</v>
      </c>
      <c r="R1952">
        <v>59</v>
      </c>
      <c r="S1952">
        <v>7</v>
      </c>
      <c r="T1952">
        <v>28</v>
      </c>
      <c r="U1952">
        <v>0</v>
      </c>
      <c r="V1952">
        <v>1</v>
      </c>
      <c r="W1952">
        <v>243.29046730226838</v>
      </c>
      <c r="X1952">
        <v>1218.1894223707984</v>
      </c>
      <c r="Y1952">
        <v>120.93694699894949</v>
      </c>
      <c r="Z1952">
        <v>197.60677440394812</v>
      </c>
      <c r="AA1952">
        <v>101.12004823470173</v>
      </c>
      <c r="AB1952">
        <v>146.91922505325635</v>
      </c>
      <c r="AC1952">
        <v>0</v>
      </c>
      <c r="AD1952">
        <v>2.4118407925702199</v>
      </c>
      <c r="AE1952">
        <v>2030.4747251564927</v>
      </c>
    </row>
    <row r="1953" spans="1:31" x14ac:dyDescent="0.25">
      <c r="A1953">
        <v>2220568</v>
      </c>
      <c r="B1953">
        <v>1</v>
      </c>
      <c r="C1953" t="s">
        <v>80</v>
      </c>
      <c r="D1953" t="s">
        <v>103</v>
      </c>
      <c r="E1953" t="s">
        <v>156</v>
      </c>
      <c r="F1953" t="s">
        <v>5941</v>
      </c>
      <c r="G1953" t="s">
        <v>161</v>
      </c>
      <c r="H1953" t="s">
        <v>135</v>
      </c>
      <c r="I1953" t="s">
        <v>136</v>
      </c>
      <c r="J1953" t="s">
        <v>137</v>
      </c>
      <c r="K1953" t="s">
        <v>138</v>
      </c>
      <c r="L1953" t="s">
        <v>5942</v>
      </c>
      <c r="M1953" t="s">
        <v>5943</v>
      </c>
      <c r="N1953">
        <v>0.68444444400000004</v>
      </c>
      <c r="O1953">
        <v>0</v>
      </c>
      <c r="P1953">
        <v>3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1.0971278357751266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1.0971278357751266</v>
      </c>
    </row>
    <row r="1954" spans="1:31" x14ac:dyDescent="0.25">
      <c r="A1954">
        <v>2216632</v>
      </c>
      <c r="B1954">
        <v>1</v>
      </c>
      <c r="C1954" t="s">
        <v>80</v>
      </c>
      <c r="D1954" t="s">
        <v>96</v>
      </c>
      <c r="E1954" t="s">
        <v>156</v>
      </c>
      <c r="F1954" t="s">
        <v>5944</v>
      </c>
      <c r="G1954" t="s">
        <v>161</v>
      </c>
      <c r="H1954" t="s">
        <v>135</v>
      </c>
      <c r="I1954" t="s">
        <v>136</v>
      </c>
      <c r="J1954" t="s">
        <v>137</v>
      </c>
      <c r="K1954" t="s">
        <v>138</v>
      </c>
      <c r="L1954" t="s">
        <v>5945</v>
      </c>
      <c r="M1954" t="s">
        <v>5946</v>
      </c>
      <c r="N1954">
        <v>1.5266666659999999</v>
      </c>
      <c r="O1954">
        <v>0</v>
      </c>
      <c r="P1954">
        <v>1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1.5566199991185377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1.5566199991185377</v>
      </c>
    </row>
    <row r="1955" spans="1:31" x14ac:dyDescent="0.25">
      <c r="A1955">
        <v>2226542</v>
      </c>
      <c r="B1955">
        <v>1</v>
      </c>
      <c r="C1955" t="s">
        <v>80</v>
      </c>
      <c r="D1955" t="s">
        <v>83</v>
      </c>
      <c r="E1955" t="s">
        <v>151</v>
      </c>
      <c r="F1955" t="s">
        <v>5947</v>
      </c>
      <c r="G1955" t="s">
        <v>213</v>
      </c>
      <c r="H1955" t="s">
        <v>135</v>
      </c>
      <c r="I1955" t="s">
        <v>136</v>
      </c>
      <c r="J1955" t="s">
        <v>137</v>
      </c>
      <c r="K1955" t="s">
        <v>138</v>
      </c>
      <c r="L1955" t="s">
        <v>5948</v>
      </c>
      <c r="M1955" t="s">
        <v>5949</v>
      </c>
      <c r="N1955">
        <v>1.4955555549999999</v>
      </c>
      <c r="O1955">
        <v>0</v>
      </c>
      <c r="P1955">
        <v>128</v>
      </c>
      <c r="Q1955">
        <v>0</v>
      </c>
      <c r="R1955">
        <v>0</v>
      </c>
      <c r="S1955">
        <v>0</v>
      </c>
      <c r="T1955">
        <v>5</v>
      </c>
      <c r="U1955">
        <v>0</v>
      </c>
      <c r="V1955">
        <v>0</v>
      </c>
      <c r="W1955">
        <v>0</v>
      </c>
      <c r="X1955">
        <v>64.719242267729285</v>
      </c>
      <c r="Y1955">
        <v>0</v>
      </c>
      <c r="Z1955">
        <v>0</v>
      </c>
      <c r="AA1955">
        <v>0</v>
      </c>
      <c r="AB1955">
        <v>3.9705913260770331</v>
      </c>
      <c r="AC1955">
        <v>0</v>
      </c>
      <c r="AD1955">
        <v>0</v>
      </c>
      <c r="AE1955">
        <v>68.689833593806313</v>
      </c>
    </row>
    <row r="1956" spans="1:31" x14ac:dyDescent="0.25">
      <c r="A1956">
        <v>2217883</v>
      </c>
      <c r="B1956">
        <v>1</v>
      </c>
      <c r="C1956" t="s">
        <v>80</v>
      </c>
      <c r="D1956" t="s">
        <v>104</v>
      </c>
      <c r="E1956" t="s">
        <v>156</v>
      </c>
      <c r="F1956" t="s">
        <v>5950</v>
      </c>
      <c r="G1956" t="s">
        <v>134</v>
      </c>
      <c r="H1956" t="s">
        <v>135</v>
      </c>
      <c r="I1956" t="s">
        <v>136</v>
      </c>
      <c r="J1956" t="s">
        <v>137</v>
      </c>
      <c r="K1956" t="s">
        <v>138</v>
      </c>
      <c r="L1956" t="s">
        <v>5951</v>
      </c>
      <c r="M1956" t="s">
        <v>5952</v>
      </c>
      <c r="N1956">
        <v>1.3266666659999999</v>
      </c>
      <c r="O1956">
        <v>0</v>
      </c>
      <c r="P1956">
        <v>1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1.0317930401153334E-2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1.0317930401153334E-2</v>
      </c>
    </row>
    <row r="1957" spans="1:31" x14ac:dyDescent="0.25">
      <c r="A1957">
        <v>2223293</v>
      </c>
      <c r="B1957">
        <v>1</v>
      </c>
      <c r="C1957" t="s">
        <v>81</v>
      </c>
      <c r="D1957" t="s">
        <v>127</v>
      </c>
      <c r="E1957" t="s">
        <v>141</v>
      </c>
      <c r="F1957" t="s">
        <v>5953</v>
      </c>
      <c r="G1957" t="s">
        <v>349</v>
      </c>
      <c r="H1957" t="s">
        <v>144</v>
      </c>
      <c r="I1957" t="s">
        <v>136</v>
      </c>
      <c r="J1957" t="s">
        <v>137</v>
      </c>
      <c r="K1957" t="s">
        <v>138</v>
      </c>
      <c r="L1957" t="s">
        <v>5954</v>
      </c>
      <c r="M1957" t="s">
        <v>5955</v>
      </c>
      <c r="N1957">
        <v>2.471666666</v>
      </c>
      <c r="O1957">
        <v>0</v>
      </c>
      <c r="P1957">
        <v>129</v>
      </c>
      <c r="Q1957">
        <v>0</v>
      </c>
      <c r="R1957">
        <v>5</v>
      </c>
      <c r="S1957">
        <v>0</v>
      </c>
      <c r="T1957">
        <v>20</v>
      </c>
      <c r="U1957">
        <v>0</v>
      </c>
      <c r="V1957">
        <v>0</v>
      </c>
      <c r="W1957">
        <v>0</v>
      </c>
      <c r="X1957">
        <v>74.610779299820905</v>
      </c>
      <c r="Y1957">
        <v>0</v>
      </c>
      <c r="Z1957">
        <v>1.0715664363480506</v>
      </c>
      <c r="AA1957">
        <v>0</v>
      </c>
      <c r="AB1957">
        <v>62.924657528897789</v>
      </c>
      <c r="AC1957">
        <v>0</v>
      </c>
      <c r="AD1957">
        <v>0</v>
      </c>
      <c r="AE1957">
        <v>138.60700326506674</v>
      </c>
    </row>
    <row r="1958" spans="1:31" x14ac:dyDescent="0.25">
      <c r="A1958">
        <v>2218756</v>
      </c>
      <c r="B1958">
        <v>1</v>
      </c>
      <c r="C1958" t="s">
        <v>81</v>
      </c>
      <c r="D1958" t="s">
        <v>112</v>
      </c>
      <c r="E1958" t="s">
        <v>198</v>
      </c>
      <c r="F1958" t="s">
        <v>5956</v>
      </c>
      <c r="G1958" t="s">
        <v>405</v>
      </c>
      <c r="H1958" t="s">
        <v>144</v>
      </c>
      <c r="I1958" t="s">
        <v>136</v>
      </c>
      <c r="J1958" t="s">
        <v>137</v>
      </c>
      <c r="K1958" t="s">
        <v>234</v>
      </c>
      <c r="L1958" t="s">
        <v>5957</v>
      </c>
      <c r="M1958" t="s">
        <v>5958</v>
      </c>
      <c r="N1958">
        <v>8.5219444440000007</v>
      </c>
      <c r="O1958">
        <v>4</v>
      </c>
      <c r="P1958">
        <v>212</v>
      </c>
      <c r="Q1958">
        <v>7</v>
      </c>
      <c r="R1958">
        <v>93</v>
      </c>
      <c r="S1958">
        <v>1</v>
      </c>
      <c r="T1958">
        <v>11</v>
      </c>
      <c r="U1958">
        <v>0</v>
      </c>
      <c r="V1958">
        <v>0</v>
      </c>
      <c r="W1958">
        <v>2.6788869749903559</v>
      </c>
      <c r="X1958">
        <v>374.19622589272802</v>
      </c>
      <c r="Y1958">
        <v>23.32040524476977</v>
      </c>
      <c r="Z1958">
        <v>197.21445054484028</v>
      </c>
      <c r="AA1958">
        <v>13.022080005168158</v>
      </c>
      <c r="AB1958">
        <v>159.29026176591364</v>
      </c>
      <c r="AC1958">
        <v>0</v>
      </c>
      <c r="AD1958">
        <v>0</v>
      </c>
      <c r="AE1958">
        <v>769.7223104284102</v>
      </c>
    </row>
    <row r="1959" spans="1:31" x14ac:dyDescent="0.25">
      <c r="A1959">
        <v>2213598</v>
      </c>
      <c r="B1959">
        <v>1</v>
      </c>
      <c r="C1959" t="s">
        <v>80</v>
      </c>
      <c r="D1959" t="s">
        <v>103</v>
      </c>
      <c r="E1959" t="s">
        <v>156</v>
      </c>
      <c r="F1959" t="s">
        <v>5959</v>
      </c>
      <c r="G1959" t="s">
        <v>161</v>
      </c>
      <c r="H1959" t="s">
        <v>135</v>
      </c>
      <c r="I1959" t="s">
        <v>136</v>
      </c>
      <c r="J1959" t="s">
        <v>137</v>
      </c>
      <c r="K1959" t="s">
        <v>138</v>
      </c>
      <c r="L1959" t="s">
        <v>5960</v>
      </c>
      <c r="M1959" t="s">
        <v>5961</v>
      </c>
      <c r="N1959">
        <v>2.1702777769999999</v>
      </c>
      <c r="O1959">
        <v>0</v>
      </c>
      <c r="P1959">
        <v>1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0.72481704648040501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0.72481704648040501</v>
      </c>
    </row>
    <row r="1960" spans="1:31" x14ac:dyDescent="0.25">
      <c r="A1960">
        <v>2213930</v>
      </c>
      <c r="B1960">
        <v>1</v>
      </c>
      <c r="C1960" t="s">
        <v>80</v>
      </c>
      <c r="D1960" t="s">
        <v>97</v>
      </c>
      <c r="E1960" t="s">
        <v>156</v>
      </c>
      <c r="F1960" t="s">
        <v>5962</v>
      </c>
      <c r="G1960" t="s">
        <v>161</v>
      </c>
      <c r="H1960" t="s">
        <v>135</v>
      </c>
      <c r="I1960" t="s">
        <v>136</v>
      </c>
      <c r="J1960" t="s">
        <v>137</v>
      </c>
      <c r="K1960" t="s">
        <v>138</v>
      </c>
      <c r="L1960" t="s">
        <v>5963</v>
      </c>
      <c r="M1960" t="s">
        <v>5964</v>
      </c>
      <c r="N1960">
        <v>2.0744444440000001</v>
      </c>
      <c r="O1960">
        <v>0</v>
      </c>
      <c r="P1960">
        <v>1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0.28044993406666668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0.28044993406666668</v>
      </c>
    </row>
    <row r="1961" spans="1:31" x14ac:dyDescent="0.25">
      <c r="A1961">
        <v>2214926</v>
      </c>
      <c r="B1961">
        <v>1</v>
      </c>
      <c r="C1961" t="s">
        <v>81</v>
      </c>
      <c r="D1961" t="s">
        <v>127</v>
      </c>
      <c r="E1961" t="s">
        <v>151</v>
      </c>
      <c r="F1961" t="s">
        <v>5965</v>
      </c>
      <c r="G1961" t="s">
        <v>213</v>
      </c>
      <c r="H1961" t="s">
        <v>135</v>
      </c>
      <c r="I1961" t="s">
        <v>136</v>
      </c>
      <c r="J1961" t="s">
        <v>137</v>
      </c>
      <c r="K1961" t="s">
        <v>138</v>
      </c>
      <c r="L1961" t="s">
        <v>5966</v>
      </c>
      <c r="M1961" t="s">
        <v>5967</v>
      </c>
      <c r="N1961">
        <v>1.351388888</v>
      </c>
      <c r="O1961">
        <v>0</v>
      </c>
      <c r="P1961">
        <v>17</v>
      </c>
      <c r="Q1961">
        <v>0</v>
      </c>
      <c r="R1961">
        <v>9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6.8231172290279289</v>
      </c>
      <c r="Y1961">
        <v>0</v>
      </c>
      <c r="Z1961">
        <v>2.9695923984990564</v>
      </c>
      <c r="AA1961">
        <v>0</v>
      </c>
      <c r="AB1961">
        <v>0</v>
      </c>
      <c r="AC1961">
        <v>0</v>
      </c>
      <c r="AD1961">
        <v>0</v>
      </c>
      <c r="AE1961">
        <v>9.7927096275269854</v>
      </c>
    </row>
    <row r="1962" spans="1:31" x14ac:dyDescent="0.25">
      <c r="A1962">
        <v>2222978</v>
      </c>
      <c r="B1962">
        <v>1</v>
      </c>
      <c r="C1962" t="s">
        <v>80</v>
      </c>
      <c r="D1962" t="s">
        <v>84</v>
      </c>
      <c r="E1962" t="s">
        <v>141</v>
      </c>
      <c r="F1962" t="s">
        <v>5968</v>
      </c>
      <c r="G1962" t="s">
        <v>1628</v>
      </c>
      <c r="H1962" t="s">
        <v>144</v>
      </c>
      <c r="I1962" t="s">
        <v>136</v>
      </c>
      <c r="J1962" t="s">
        <v>137</v>
      </c>
      <c r="K1962" t="s">
        <v>138</v>
      </c>
      <c r="L1962" t="s">
        <v>5969</v>
      </c>
      <c r="M1962" t="s">
        <v>5970</v>
      </c>
      <c r="N1962">
        <v>1.7383333329999999</v>
      </c>
      <c r="O1962">
        <v>0</v>
      </c>
      <c r="P1962">
        <v>2</v>
      </c>
      <c r="Q1962">
        <v>0</v>
      </c>
      <c r="R1962">
        <v>0</v>
      </c>
      <c r="S1962">
        <v>0</v>
      </c>
      <c r="T1962">
        <v>407</v>
      </c>
      <c r="U1962">
        <v>0</v>
      </c>
      <c r="V1962">
        <v>4</v>
      </c>
      <c r="W1962">
        <v>0</v>
      </c>
      <c r="X1962">
        <v>0.15577066616414334</v>
      </c>
      <c r="Y1962">
        <v>0</v>
      </c>
      <c r="Z1962">
        <v>0</v>
      </c>
      <c r="AA1962">
        <v>0</v>
      </c>
      <c r="AB1962">
        <v>669.35128098509119</v>
      </c>
      <c r="AC1962">
        <v>0</v>
      </c>
      <c r="AD1962">
        <v>388.18338159637233</v>
      </c>
      <c r="AE1962">
        <v>1057.6904332476277</v>
      </c>
    </row>
    <row r="1963" spans="1:31" x14ac:dyDescent="0.25">
      <c r="A1963">
        <v>2228597</v>
      </c>
      <c r="B1963">
        <v>1</v>
      </c>
      <c r="C1963" t="s">
        <v>81</v>
      </c>
      <c r="D1963" t="s">
        <v>120</v>
      </c>
      <c r="E1963" t="s">
        <v>147</v>
      </c>
      <c r="F1963" t="s">
        <v>5971</v>
      </c>
      <c r="G1963" t="s">
        <v>143</v>
      </c>
      <c r="H1963" t="s">
        <v>144</v>
      </c>
      <c r="I1963" t="s">
        <v>136</v>
      </c>
      <c r="J1963" t="s">
        <v>137</v>
      </c>
      <c r="K1963" t="s">
        <v>138</v>
      </c>
      <c r="L1963" t="s">
        <v>5972</v>
      </c>
      <c r="M1963" t="s">
        <v>5973</v>
      </c>
      <c r="N1963">
        <v>0.83138888799999999</v>
      </c>
      <c r="O1963">
        <v>1</v>
      </c>
      <c r="P1963">
        <v>1171</v>
      </c>
      <c r="Q1963">
        <v>108</v>
      </c>
      <c r="R1963">
        <v>65</v>
      </c>
      <c r="S1963">
        <v>27</v>
      </c>
      <c r="T1963">
        <v>65</v>
      </c>
      <c r="U1963">
        <v>2</v>
      </c>
      <c r="V1963">
        <v>0</v>
      </c>
      <c r="W1963">
        <v>9.3571758622430001E-2</v>
      </c>
      <c r="X1963">
        <v>155.26342619550829</v>
      </c>
      <c r="Y1963">
        <v>37.135918885071064</v>
      </c>
      <c r="Z1963">
        <v>31.869991418482954</v>
      </c>
      <c r="AA1963">
        <v>63.690621515519808</v>
      </c>
      <c r="AB1963">
        <v>29.227711441373753</v>
      </c>
      <c r="AC1963">
        <v>20.608259096435873</v>
      </c>
      <c r="AD1963">
        <v>0</v>
      </c>
      <c r="AE1963">
        <v>337.88950031101416</v>
      </c>
    </row>
    <row r="1964" spans="1:31" x14ac:dyDescent="0.25">
      <c r="A1964">
        <v>2219148</v>
      </c>
      <c r="B1964">
        <v>1</v>
      </c>
      <c r="C1964" t="s">
        <v>81</v>
      </c>
      <c r="D1964" t="s">
        <v>128</v>
      </c>
      <c r="E1964" t="s">
        <v>147</v>
      </c>
      <c r="F1964" t="s">
        <v>5974</v>
      </c>
      <c r="G1964" t="s">
        <v>143</v>
      </c>
      <c r="H1964" t="s">
        <v>144</v>
      </c>
      <c r="I1964" t="s">
        <v>136</v>
      </c>
      <c r="J1964" t="s">
        <v>137</v>
      </c>
      <c r="K1964" t="s">
        <v>138</v>
      </c>
      <c r="L1964" t="s">
        <v>5975</v>
      </c>
      <c r="M1964" t="s">
        <v>5976</v>
      </c>
      <c r="N1964">
        <v>0.63527777699999999</v>
      </c>
      <c r="O1964">
        <v>0</v>
      </c>
      <c r="P1964">
        <v>3</v>
      </c>
      <c r="Q1964">
        <v>0</v>
      </c>
      <c r="R1964">
        <v>0</v>
      </c>
      <c r="S1964">
        <v>7</v>
      </c>
      <c r="T1964">
        <v>446</v>
      </c>
      <c r="U1964">
        <v>4</v>
      </c>
      <c r="V1964">
        <v>29</v>
      </c>
      <c r="W1964">
        <v>0</v>
      </c>
      <c r="X1964">
        <v>0</v>
      </c>
      <c r="Y1964">
        <v>0</v>
      </c>
      <c r="Z1964">
        <v>0</v>
      </c>
      <c r="AA1964">
        <v>13.596242324610159</v>
      </c>
      <c r="AB1964">
        <v>398.31437249343497</v>
      </c>
      <c r="AC1964">
        <v>61.582994959443759</v>
      </c>
      <c r="AD1964">
        <v>419.3797104628336</v>
      </c>
      <c r="AE1964">
        <v>892.87332024032253</v>
      </c>
    </row>
    <row r="1965" spans="1:31" x14ac:dyDescent="0.25">
      <c r="A1965">
        <v>2221650</v>
      </c>
      <c r="B1965">
        <v>1</v>
      </c>
      <c r="C1965" t="s">
        <v>80</v>
      </c>
      <c r="D1965" t="s">
        <v>92</v>
      </c>
      <c r="E1965" t="s">
        <v>132</v>
      </c>
      <c r="F1965" t="s">
        <v>5977</v>
      </c>
      <c r="G1965" t="s">
        <v>3574</v>
      </c>
      <c r="H1965" t="s">
        <v>135</v>
      </c>
      <c r="I1965" t="s">
        <v>136</v>
      </c>
      <c r="J1965" t="s">
        <v>137</v>
      </c>
      <c r="K1965" t="s">
        <v>138</v>
      </c>
      <c r="L1965" t="s">
        <v>5978</v>
      </c>
      <c r="M1965" t="s">
        <v>5979</v>
      </c>
      <c r="N1965">
        <v>0.50777777700000004</v>
      </c>
      <c r="O1965">
        <v>0</v>
      </c>
      <c r="P1965">
        <v>338</v>
      </c>
      <c r="Q1965">
        <v>0</v>
      </c>
      <c r="R1965">
        <v>3</v>
      </c>
      <c r="S1965">
        <v>0</v>
      </c>
      <c r="T1965">
        <v>21</v>
      </c>
      <c r="U1965">
        <v>0</v>
      </c>
      <c r="V1965">
        <v>0</v>
      </c>
      <c r="W1965">
        <v>0</v>
      </c>
      <c r="X1965">
        <v>49.336129848422487</v>
      </c>
      <c r="Y1965">
        <v>0</v>
      </c>
      <c r="Z1965">
        <v>0</v>
      </c>
      <c r="AA1965">
        <v>0</v>
      </c>
      <c r="AB1965">
        <v>6.9066953272333071</v>
      </c>
      <c r="AC1965">
        <v>0</v>
      </c>
      <c r="AD1965">
        <v>0</v>
      </c>
      <c r="AE1965">
        <v>56.242825175655796</v>
      </c>
    </row>
    <row r="1966" spans="1:31" x14ac:dyDescent="0.25">
      <c r="A1966">
        <v>2214488</v>
      </c>
      <c r="B1966">
        <v>1</v>
      </c>
      <c r="C1966" t="s">
        <v>80</v>
      </c>
      <c r="D1966" t="s">
        <v>95</v>
      </c>
      <c r="E1966" t="s">
        <v>141</v>
      </c>
      <c r="F1966" t="s">
        <v>5980</v>
      </c>
      <c r="G1966" t="s">
        <v>143</v>
      </c>
      <c r="H1966" t="s">
        <v>144</v>
      </c>
      <c r="I1966" t="s">
        <v>136</v>
      </c>
      <c r="J1966" t="s">
        <v>137</v>
      </c>
      <c r="K1966" t="s">
        <v>138</v>
      </c>
      <c r="L1966" t="s">
        <v>5981</v>
      </c>
      <c r="M1966" t="s">
        <v>5982</v>
      </c>
      <c r="N1966">
        <v>0.400277777</v>
      </c>
      <c r="O1966">
        <v>1</v>
      </c>
      <c r="P1966">
        <v>1480</v>
      </c>
      <c r="Q1966">
        <v>3</v>
      </c>
      <c r="R1966">
        <v>0</v>
      </c>
      <c r="S1966">
        <v>6</v>
      </c>
      <c r="T1966">
        <v>133</v>
      </c>
      <c r="U1966">
        <v>0</v>
      </c>
      <c r="V1966">
        <v>0</v>
      </c>
      <c r="W1966">
        <v>0.19781717885528752</v>
      </c>
      <c r="X1966">
        <v>200.8656855883911</v>
      </c>
      <c r="Y1966">
        <v>1.0594394765990236</v>
      </c>
      <c r="Z1966">
        <v>0</v>
      </c>
      <c r="AA1966">
        <v>83.362188169486515</v>
      </c>
      <c r="AB1966">
        <v>789.23995220086545</v>
      </c>
      <c r="AC1966">
        <v>0</v>
      </c>
      <c r="AD1966">
        <v>0</v>
      </c>
      <c r="AE1966">
        <v>1074.7250826141974</v>
      </c>
    </row>
    <row r="1967" spans="1:31" x14ac:dyDescent="0.25">
      <c r="A1967">
        <v>2227601</v>
      </c>
      <c r="B1967">
        <v>1</v>
      </c>
      <c r="C1967" t="s">
        <v>80</v>
      </c>
      <c r="D1967" t="s">
        <v>88</v>
      </c>
      <c r="E1967" t="s">
        <v>141</v>
      </c>
      <c r="F1967" t="s">
        <v>5983</v>
      </c>
      <c r="G1967" t="s">
        <v>280</v>
      </c>
      <c r="H1967" t="s">
        <v>144</v>
      </c>
      <c r="I1967" t="s">
        <v>136</v>
      </c>
      <c r="J1967" t="s">
        <v>3</v>
      </c>
      <c r="K1967" t="s">
        <v>138</v>
      </c>
      <c r="L1967" t="s">
        <v>5984</v>
      </c>
      <c r="M1967" t="s">
        <v>5985</v>
      </c>
      <c r="N1967">
        <v>4.9861111109999996</v>
      </c>
      <c r="O1967">
        <v>0</v>
      </c>
      <c r="P1967">
        <v>5512</v>
      </c>
      <c r="Q1967">
        <v>0</v>
      </c>
      <c r="R1967">
        <v>1</v>
      </c>
      <c r="S1967">
        <v>1</v>
      </c>
      <c r="T1967">
        <v>655</v>
      </c>
      <c r="U1967">
        <v>0</v>
      </c>
      <c r="V1967">
        <v>0</v>
      </c>
      <c r="W1967">
        <v>0</v>
      </c>
      <c r="X1967">
        <v>8377.6142749078008</v>
      </c>
      <c r="Y1967">
        <v>0</v>
      </c>
      <c r="Z1967">
        <v>0</v>
      </c>
      <c r="AA1967">
        <v>5.4367573094017496</v>
      </c>
      <c r="AB1967">
        <v>1841.675904513206</v>
      </c>
      <c r="AC1967">
        <v>0</v>
      </c>
      <c r="AD1967">
        <v>0</v>
      </c>
      <c r="AE1967">
        <v>10224.726936730409</v>
      </c>
    </row>
    <row r="1968" spans="1:31" x14ac:dyDescent="0.25">
      <c r="A1968">
        <v>2217820</v>
      </c>
      <c r="B1968">
        <v>1</v>
      </c>
      <c r="C1968" t="s">
        <v>81</v>
      </c>
      <c r="D1968" t="s">
        <v>128</v>
      </c>
      <c r="E1968" t="s">
        <v>151</v>
      </c>
      <c r="F1968" t="s">
        <v>5986</v>
      </c>
      <c r="G1968" t="s">
        <v>213</v>
      </c>
      <c r="H1968" t="s">
        <v>135</v>
      </c>
      <c r="I1968" t="s">
        <v>136</v>
      </c>
      <c r="J1968" t="s">
        <v>137</v>
      </c>
      <c r="K1968" t="s">
        <v>138</v>
      </c>
      <c r="L1968" t="s">
        <v>5987</v>
      </c>
      <c r="M1968" t="s">
        <v>5988</v>
      </c>
      <c r="N1968">
        <v>4.3380555550000004</v>
      </c>
      <c r="O1968">
        <v>0</v>
      </c>
      <c r="P1968">
        <v>114</v>
      </c>
      <c r="Q1968">
        <v>0</v>
      </c>
      <c r="R1968">
        <v>0</v>
      </c>
      <c r="S1968">
        <v>0</v>
      </c>
      <c r="T1968">
        <v>3</v>
      </c>
      <c r="U1968">
        <v>0</v>
      </c>
      <c r="V1968">
        <v>0</v>
      </c>
      <c r="W1968">
        <v>0</v>
      </c>
      <c r="X1968">
        <v>96.564765704020004</v>
      </c>
      <c r="Y1968">
        <v>0</v>
      </c>
      <c r="Z1968">
        <v>0</v>
      </c>
      <c r="AA1968">
        <v>0</v>
      </c>
      <c r="AB1968">
        <v>1.7401056973589213</v>
      </c>
      <c r="AC1968">
        <v>0</v>
      </c>
      <c r="AD1968">
        <v>0</v>
      </c>
      <c r="AE1968">
        <v>98.304871401378932</v>
      </c>
    </row>
    <row r="1969" spans="1:31" x14ac:dyDescent="0.25">
      <c r="A1969">
        <v>2220439</v>
      </c>
      <c r="B1969">
        <v>1</v>
      </c>
      <c r="C1969" t="s">
        <v>80</v>
      </c>
      <c r="D1969" t="s">
        <v>107</v>
      </c>
      <c r="E1969" t="s">
        <v>151</v>
      </c>
      <c r="F1969" t="s">
        <v>1272</v>
      </c>
      <c r="G1969" t="s">
        <v>192</v>
      </c>
      <c r="H1969" t="s">
        <v>135</v>
      </c>
      <c r="I1969" t="s">
        <v>136</v>
      </c>
      <c r="J1969" t="s">
        <v>137</v>
      </c>
      <c r="K1969" t="s">
        <v>138</v>
      </c>
      <c r="L1969" t="s">
        <v>5989</v>
      </c>
      <c r="M1969" t="s">
        <v>5990</v>
      </c>
      <c r="N1969">
        <v>0.91777777699999996</v>
      </c>
      <c r="O1969">
        <v>0</v>
      </c>
      <c r="P1969">
        <v>29</v>
      </c>
      <c r="Q1969">
        <v>0</v>
      </c>
      <c r="R1969">
        <v>0</v>
      </c>
      <c r="S1969">
        <v>0</v>
      </c>
      <c r="T1969">
        <v>3</v>
      </c>
      <c r="U1969">
        <v>0</v>
      </c>
      <c r="V1969">
        <v>0</v>
      </c>
      <c r="W1969">
        <v>0</v>
      </c>
      <c r="X1969">
        <v>6.5295526028033377</v>
      </c>
      <c r="Y1969">
        <v>0</v>
      </c>
      <c r="Z1969">
        <v>0</v>
      </c>
      <c r="AA1969">
        <v>0</v>
      </c>
      <c r="AB1969">
        <v>2.0539317141328581</v>
      </c>
      <c r="AC1969">
        <v>0</v>
      </c>
      <c r="AD1969">
        <v>0</v>
      </c>
      <c r="AE1969">
        <v>8.5834843169361967</v>
      </c>
    </row>
    <row r="1970" spans="1:31" x14ac:dyDescent="0.25">
      <c r="A1970">
        <v>2224959</v>
      </c>
      <c r="B1970">
        <v>1</v>
      </c>
      <c r="C1970" t="s">
        <v>80</v>
      </c>
      <c r="D1970" t="s">
        <v>90</v>
      </c>
      <c r="E1970" t="s">
        <v>151</v>
      </c>
      <c r="F1970" t="s">
        <v>5991</v>
      </c>
      <c r="G1970" t="s">
        <v>213</v>
      </c>
      <c r="H1970" t="s">
        <v>135</v>
      </c>
      <c r="I1970" t="s">
        <v>136</v>
      </c>
      <c r="J1970" t="s">
        <v>137</v>
      </c>
      <c r="K1970" t="s">
        <v>138</v>
      </c>
      <c r="L1970" t="s">
        <v>5992</v>
      </c>
      <c r="M1970" t="s">
        <v>5993</v>
      </c>
      <c r="N1970">
        <v>5.8888888880000003</v>
      </c>
      <c r="O1970">
        <v>0</v>
      </c>
      <c r="P1970">
        <v>49</v>
      </c>
      <c r="Q1970">
        <v>0</v>
      </c>
      <c r="R1970">
        <v>0</v>
      </c>
      <c r="S1970">
        <v>0</v>
      </c>
      <c r="T1970">
        <v>2</v>
      </c>
      <c r="U1970">
        <v>0</v>
      </c>
      <c r="V1970">
        <v>0</v>
      </c>
      <c r="W1970">
        <v>0</v>
      </c>
      <c r="X1970">
        <v>113.10796835719863</v>
      </c>
      <c r="Y1970">
        <v>0</v>
      </c>
      <c r="Z1970">
        <v>0</v>
      </c>
      <c r="AA1970">
        <v>0</v>
      </c>
      <c r="AB1970">
        <v>0.31371014479137782</v>
      </c>
      <c r="AC1970">
        <v>0</v>
      </c>
      <c r="AD1970">
        <v>0</v>
      </c>
      <c r="AE1970">
        <v>113.42167850199</v>
      </c>
    </row>
    <row r="1971" spans="1:31" x14ac:dyDescent="0.25">
      <c r="A1971">
        <v>2220877</v>
      </c>
      <c r="B1971">
        <v>1</v>
      </c>
      <c r="C1971" t="s">
        <v>80</v>
      </c>
      <c r="D1971" t="s">
        <v>103</v>
      </c>
      <c r="E1971" t="s">
        <v>147</v>
      </c>
      <c r="F1971" t="s">
        <v>5994</v>
      </c>
      <c r="G1971" t="s">
        <v>200</v>
      </c>
      <c r="H1971" t="s">
        <v>144</v>
      </c>
      <c r="I1971" t="s">
        <v>136</v>
      </c>
      <c r="J1971" t="s">
        <v>137</v>
      </c>
      <c r="K1971" t="s">
        <v>138</v>
      </c>
      <c r="L1971" t="s">
        <v>5995</v>
      </c>
      <c r="M1971" t="s">
        <v>5996</v>
      </c>
      <c r="N1971">
        <v>7.0555555000000006E-2</v>
      </c>
      <c r="O1971">
        <v>0</v>
      </c>
      <c r="P1971">
        <v>1801</v>
      </c>
      <c r="Q1971">
        <v>0</v>
      </c>
      <c r="R1971">
        <v>20</v>
      </c>
      <c r="S1971">
        <v>11</v>
      </c>
      <c r="T1971">
        <v>199</v>
      </c>
      <c r="U1971">
        <v>11</v>
      </c>
      <c r="V1971">
        <v>1</v>
      </c>
      <c r="W1971">
        <v>0</v>
      </c>
      <c r="X1971">
        <v>35.452900105215491</v>
      </c>
      <c r="Y1971">
        <v>0</v>
      </c>
      <c r="Z1971">
        <v>0.37974046346283108</v>
      </c>
      <c r="AA1971">
        <v>2.8734255422844028</v>
      </c>
      <c r="AB1971">
        <v>8.557524695504668</v>
      </c>
      <c r="AC1971">
        <v>72.25440165986025</v>
      </c>
      <c r="AD1971">
        <v>0.42717645288947997</v>
      </c>
      <c r="AE1971">
        <v>119.94516891921712</v>
      </c>
    </row>
    <row r="1972" spans="1:31" x14ac:dyDescent="0.25">
      <c r="A1972">
        <v>2225291</v>
      </c>
      <c r="B1972">
        <v>1</v>
      </c>
      <c r="C1972" t="s">
        <v>80</v>
      </c>
      <c r="D1972" t="s">
        <v>92</v>
      </c>
      <c r="E1972" t="s">
        <v>151</v>
      </c>
      <c r="F1972" t="s">
        <v>5997</v>
      </c>
      <c r="G1972" t="s">
        <v>3930</v>
      </c>
      <c r="H1972" t="s">
        <v>135</v>
      </c>
      <c r="I1972" t="s">
        <v>136</v>
      </c>
      <c r="J1972" t="s">
        <v>137</v>
      </c>
      <c r="K1972" t="s">
        <v>138</v>
      </c>
      <c r="L1972" t="s">
        <v>5998</v>
      </c>
      <c r="M1972" t="s">
        <v>5999</v>
      </c>
      <c r="N1972">
        <v>2.7850000000000001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1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2.0814747495925503</v>
      </c>
      <c r="AC1972">
        <v>0</v>
      </c>
      <c r="AD1972">
        <v>0</v>
      </c>
      <c r="AE1972">
        <v>2.0814747495925503</v>
      </c>
    </row>
    <row r="1973" spans="1:31" x14ac:dyDescent="0.25">
      <c r="A1973">
        <v>2226287</v>
      </c>
      <c r="B1973">
        <v>1</v>
      </c>
      <c r="C1973" t="s">
        <v>80</v>
      </c>
      <c r="D1973" t="s">
        <v>104</v>
      </c>
      <c r="E1973" t="s">
        <v>156</v>
      </c>
      <c r="F1973" t="s">
        <v>6000</v>
      </c>
      <c r="G1973" t="s">
        <v>161</v>
      </c>
      <c r="H1973" t="s">
        <v>135</v>
      </c>
      <c r="I1973" t="s">
        <v>136</v>
      </c>
      <c r="J1973" t="s">
        <v>137</v>
      </c>
      <c r="K1973" t="s">
        <v>138</v>
      </c>
      <c r="L1973" t="s">
        <v>6001</v>
      </c>
      <c r="M1973" t="s">
        <v>6002</v>
      </c>
      <c r="N1973">
        <v>1.6244444440000001</v>
      </c>
      <c r="O1973">
        <v>0</v>
      </c>
      <c r="P1973">
        <v>1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1.0461360327641533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1.0461360327641533</v>
      </c>
    </row>
    <row r="1974" spans="1:31" x14ac:dyDescent="0.25">
      <c r="A1974">
        <v>2214534</v>
      </c>
      <c r="B1974">
        <v>1</v>
      </c>
      <c r="C1974" t="s">
        <v>81</v>
      </c>
      <c r="D1974" t="s">
        <v>112</v>
      </c>
      <c r="E1974" t="s">
        <v>156</v>
      </c>
      <c r="F1974" t="s">
        <v>6003</v>
      </c>
      <c r="G1974" t="s">
        <v>161</v>
      </c>
      <c r="H1974" t="s">
        <v>135</v>
      </c>
      <c r="I1974" t="s">
        <v>136</v>
      </c>
      <c r="J1974" t="s">
        <v>137</v>
      </c>
      <c r="K1974" t="s">
        <v>138</v>
      </c>
      <c r="L1974" t="s">
        <v>6004</v>
      </c>
      <c r="M1974" t="s">
        <v>6005</v>
      </c>
      <c r="N1974">
        <v>1.2152777770000001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1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0.23227091768520136</v>
      </c>
      <c r="AC1974">
        <v>0</v>
      </c>
      <c r="AD1974">
        <v>0</v>
      </c>
      <c r="AE1974">
        <v>0.23227091768520136</v>
      </c>
    </row>
    <row r="1975" spans="1:31" x14ac:dyDescent="0.25">
      <c r="A1975">
        <v>2224813</v>
      </c>
      <c r="B1975">
        <v>1</v>
      </c>
      <c r="C1975" t="s">
        <v>80</v>
      </c>
      <c r="D1975" t="s">
        <v>82</v>
      </c>
      <c r="E1975" t="s">
        <v>151</v>
      </c>
      <c r="F1975" t="s">
        <v>1920</v>
      </c>
      <c r="G1975" t="s">
        <v>213</v>
      </c>
      <c r="H1975" t="s">
        <v>135</v>
      </c>
      <c r="I1975" t="s">
        <v>136</v>
      </c>
      <c r="J1975" t="s">
        <v>137</v>
      </c>
      <c r="K1975" t="s">
        <v>138</v>
      </c>
      <c r="L1975" t="s">
        <v>6006</v>
      </c>
      <c r="M1975" t="s">
        <v>6007</v>
      </c>
      <c r="N1975">
        <v>0.72166666599999996</v>
      </c>
      <c r="O1975">
        <v>0</v>
      </c>
      <c r="P1975">
        <v>220</v>
      </c>
      <c r="Q1975">
        <v>0</v>
      </c>
      <c r="R1975">
        <v>0</v>
      </c>
      <c r="S1975">
        <v>0</v>
      </c>
      <c r="T1975">
        <v>6</v>
      </c>
      <c r="U1975">
        <v>0</v>
      </c>
      <c r="V1975">
        <v>0</v>
      </c>
      <c r="W1975">
        <v>0</v>
      </c>
      <c r="X1975">
        <v>42.903473240653746</v>
      </c>
      <c r="Y1975">
        <v>0</v>
      </c>
      <c r="Z1975">
        <v>0</v>
      </c>
      <c r="AA1975">
        <v>0</v>
      </c>
      <c r="AB1975">
        <v>1.4171918521896667E-2</v>
      </c>
      <c r="AC1975">
        <v>0</v>
      </c>
      <c r="AD1975">
        <v>0</v>
      </c>
      <c r="AE1975">
        <v>42.917645159175642</v>
      </c>
    </row>
    <row r="1976" spans="1:31" x14ac:dyDescent="0.25">
      <c r="A1976">
        <v>2220485</v>
      </c>
      <c r="B1976">
        <v>1</v>
      </c>
      <c r="C1976" t="s">
        <v>81</v>
      </c>
      <c r="D1976" t="s">
        <v>128</v>
      </c>
      <c r="E1976" t="s">
        <v>151</v>
      </c>
      <c r="F1976" t="s">
        <v>6008</v>
      </c>
      <c r="G1976" t="s">
        <v>153</v>
      </c>
      <c r="H1976" t="s">
        <v>135</v>
      </c>
      <c r="I1976" t="s">
        <v>136</v>
      </c>
      <c r="J1976" t="s">
        <v>137</v>
      </c>
      <c r="K1976" t="s">
        <v>138</v>
      </c>
      <c r="L1976" t="s">
        <v>6009</v>
      </c>
      <c r="M1976" t="s">
        <v>6010</v>
      </c>
      <c r="N1976">
        <v>3.810277777</v>
      </c>
      <c r="O1976">
        <v>0</v>
      </c>
      <c r="P1976">
        <v>27</v>
      </c>
      <c r="Q1976">
        <v>0</v>
      </c>
      <c r="R1976">
        <v>2</v>
      </c>
      <c r="S1976">
        <v>0</v>
      </c>
      <c r="T1976">
        <v>5</v>
      </c>
      <c r="U1976">
        <v>0</v>
      </c>
      <c r="V1976">
        <v>0</v>
      </c>
      <c r="W1976">
        <v>0</v>
      </c>
      <c r="X1976">
        <v>27.483345434811493</v>
      </c>
      <c r="Y1976">
        <v>0</v>
      </c>
      <c r="Z1976">
        <v>8.9236072828698134</v>
      </c>
      <c r="AA1976">
        <v>0</v>
      </c>
      <c r="AB1976">
        <v>6.5453750418282128</v>
      </c>
      <c r="AC1976">
        <v>0</v>
      </c>
      <c r="AD1976">
        <v>0</v>
      </c>
      <c r="AE1976">
        <v>42.952327759509522</v>
      </c>
    </row>
    <row r="1977" spans="1:31" x14ac:dyDescent="0.25">
      <c r="A1977">
        <v>2225895</v>
      </c>
      <c r="B1977">
        <v>1</v>
      </c>
      <c r="C1977" t="s">
        <v>80</v>
      </c>
      <c r="D1977" t="s">
        <v>101</v>
      </c>
      <c r="E1977" t="s">
        <v>132</v>
      </c>
      <c r="F1977" t="s">
        <v>6011</v>
      </c>
      <c r="G1977" t="s">
        <v>610</v>
      </c>
      <c r="H1977" t="s">
        <v>135</v>
      </c>
      <c r="I1977" t="s">
        <v>136</v>
      </c>
      <c r="J1977" t="s">
        <v>137</v>
      </c>
      <c r="K1977" t="s">
        <v>138</v>
      </c>
      <c r="L1977" t="s">
        <v>6012</v>
      </c>
      <c r="M1977" t="s">
        <v>6013</v>
      </c>
      <c r="N1977">
        <v>0.39833333300000001</v>
      </c>
      <c r="O1977">
        <v>0</v>
      </c>
      <c r="P1977">
        <v>331</v>
      </c>
      <c r="Q1977">
        <v>0</v>
      </c>
      <c r="R1977">
        <v>0</v>
      </c>
      <c r="S1977">
        <v>0</v>
      </c>
      <c r="T1977">
        <v>349</v>
      </c>
      <c r="U1977">
        <v>0</v>
      </c>
      <c r="V1977">
        <v>0</v>
      </c>
      <c r="W1977">
        <v>0</v>
      </c>
      <c r="X1977">
        <v>36.581141340360695</v>
      </c>
      <c r="Y1977">
        <v>0</v>
      </c>
      <c r="Z1977">
        <v>0</v>
      </c>
      <c r="AA1977">
        <v>0</v>
      </c>
      <c r="AB1977">
        <v>77.555058231183864</v>
      </c>
      <c r="AC1977">
        <v>0</v>
      </c>
      <c r="AD1977">
        <v>0</v>
      </c>
      <c r="AE1977">
        <v>114.13619957154455</v>
      </c>
    </row>
    <row r="1978" spans="1:31" x14ac:dyDescent="0.25">
      <c r="A1978">
        <v>2214680</v>
      </c>
      <c r="B1978">
        <v>1</v>
      </c>
      <c r="C1978" t="s">
        <v>81</v>
      </c>
      <c r="D1978" t="s">
        <v>125</v>
      </c>
      <c r="E1978" t="s">
        <v>141</v>
      </c>
      <c r="F1978" t="s">
        <v>6014</v>
      </c>
      <c r="G1978" t="s">
        <v>349</v>
      </c>
      <c r="H1978" t="s">
        <v>144</v>
      </c>
      <c r="I1978" t="s">
        <v>136</v>
      </c>
      <c r="J1978" t="s">
        <v>137</v>
      </c>
      <c r="K1978" t="s">
        <v>138</v>
      </c>
      <c r="L1978" t="s">
        <v>6015</v>
      </c>
      <c r="M1978" t="s">
        <v>6016</v>
      </c>
      <c r="N1978">
        <v>2.145277777</v>
      </c>
      <c r="O1978">
        <v>0</v>
      </c>
      <c r="P1978">
        <v>0</v>
      </c>
      <c r="Q1978">
        <v>0</v>
      </c>
      <c r="R1978">
        <v>20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8.6175872856841487</v>
      </c>
      <c r="AA1978">
        <v>0</v>
      </c>
      <c r="AB1978">
        <v>0</v>
      </c>
      <c r="AC1978">
        <v>0</v>
      </c>
      <c r="AD1978">
        <v>0</v>
      </c>
      <c r="AE1978">
        <v>8.6175872856841487</v>
      </c>
    </row>
    <row r="1979" spans="1:31" x14ac:dyDescent="0.25">
      <c r="A1979">
        <v>2225245</v>
      </c>
      <c r="B1979">
        <v>1</v>
      </c>
      <c r="C1979" t="s">
        <v>81</v>
      </c>
      <c r="D1979" t="s">
        <v>118</v>
      </c>
      <c r="E1979" t="s">
        <v>141</v>
      </c>
      <c r="F1979" t="s">
        <v>6017</v>
      </c>
      <c r="G1979" t="s">
        <v>143</v>
      </c>
      <c r="H1979" t="s">
        <v>144</v>
      </c>
      <c r="I1979" t="s">
        <v>136</v>
      </c>
      <c r="J1979" t="s">
        <v>137</v>
      </c>
      <c r="K1979" t="s">
        <v>138</v>
      </c>
      <c r="L1979" t="s">
        <v>6018</v>
      </c>
      <c r="M1979" t="s">
        <v>6019</v>
      </c>
      <c r="N1979">
        <v>1.8416666660000001</v>
      </c>
      <c r="O1979">
        <v>0</v>
      </c>
      <c r="P1979">
        <v>119</v>
      </c>
      <c r="Q1979">
        <v>0</v>
      </c>
      <c r="R1979">
        <v>1</v>
      </c>
      <c r="S1979">
        <v>1</v>
      </c>
      <c r="T1979">
        <v>9</v>
      </c>
      <c r="U1979">
        <v>0</v>
      </c>
      <c r="V1979">
        <v>0</v>
      </c>
      <c r="W1979">
        <v>0</v>
      </c>
      <c r="X1979">
        <v>44.212431383493445</v>
      </c>
      <c r="Y1979">
        <v>0</v>
      </c>
      <c r="Z1979">
        <v>7.4444520636050004E-2</v>
      </c>
      <c r="AA1979">
        <v>23.979023233655003</v>
      </c>
      <c r="AB1979">
        <v>4.3752697992401171</v>
      </c>
      <c r="AC1979">
        <v>0</v>
      </c>
      <c r="AD1979">
        <v>0</v>
      </c>
      <c r="AE1979">
        <v>72.641168937024617</v>
      </c>
    </row>
    <row r="1980" spans="1:31" x14ac:dyDescent="0.25">
      <c r="A1980">
        <v>2213346</v>
      </c>
      <c r="B1980">
        <v>1</v>
      </c>
      <c r="C1980" t="s">
        <v>81</v>
      </c>
      <c r="D1980" t="s">
        <v>118</v>
      </c>
      <c r="E1980" t="s">
        <v>151</v>
      </c>
      <c r="F1980" t="s">
        <v>6020</v>
      </c>
      <c r="G1980" t="s">
        <v>153</v>
      </c>
      <c r="H1980" t="s">
        <v>135</v>
      </c>
      <c r="I1980" t="s">
        <v>136</v>
      </c>
      <c r="J1980" t="s">
        <v>137</v>
      </c>
      <c r="K1980" t="s">
        <v>138</v>
      </c>
      <c r="L1980" t="s">
        <v>6021</v>
      </c>
      <c r="M1980" t="s">
        <v>6022</v>
      </c>
      <c r="N1980">
        <v>0.67805555500000003</v>
      </c>
      <c r="O1980">
        <v>0</v>
      </c>
      <c r="P1980">
        <v>1</v>
      </c>
      <c r="Q1980">
        <v>0</v>
      </c>
      <c r="R1980">
        <v>1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0.84466061280010551</v>
      </c>
      <c r="Y1980">
        <v>0</v>
      </c>
      <c r="Z1980">
        <v>3.5189322480694448E-4</v>
      </c>
      <c r="AA1980">
        <v>0</v>
      </c>
      <c r="AB1980">
        <v>0</v>
      </c>
      <c r="AC1980">
        <v>0</v>
      </c>
      <c r="AD1980">
        <v>0</v>
      </c>
      <c r="AE1980">
        <v>0.84501250602491251</v>
      </c>
    </row>
    <row r="1981" spans="1:31" x14ac:dyDescent="0.25">
      <c r="A1981">
        <v>2216008</v>
      </c>
      <c r="B1981">
        <v>1</v>
      </c>
      <c r="C1981" t="s">
        <v>81</v>
      </c>
      <c r="D1981" t="s">
        <v>121</v>
      </c>
      <c r="E1981" t="s">
        <v>147</v>
      </c>
      <c r="F1981" t="s">
        <v>6023</v>
      </c>
      <c r="G1981" t="s">
        <v>143</v>
      </c>
      <c r="H1981" t="s">
        <v>144</v>
      </c>
      <c r="I1981" t="s">
        <v>451</v>
      </c>
      <c r="J1981" t="s">
        <v>137</v>
      </c>
      <c r="K1981" t="s">
        <v>138</v>
      </c>
      <c r="L1981" t="s">
        <v>6024</v>
      </c>
      <c r="M1981" t="s">
        <v>6025</v>
      </c>
      <c r="N1981">
        <v>8.8888879999999993E-3</v>
      </c>
      <c r="O1981">
        <v>0</v>
      </c>
      <c r="P1981">
        <v>1214</v>
      </c>
      <c r="Q1981">
        <v>1</v>
      </c>
      <c r="R1981">
        <v>49</v>
      </c>
      <c r="S1981">
        <v>6</v>
      </c>
      <c r="T1981">
        <v>64</v>
      </c>
      <c r="U1981">
        <v>0</v>
      </c>
      <c r="V1981">
        <v>0</v>
      </c>
      <c r="W1981">
        <v>0</v>
      </c>
      <c r="X1981">
        <v>1.0029342714141602</v>
      </c>
      <c r="Y1981">
        <v>3.4359904000000004E-3</v>
      </c>
      <c r="Z1981">
        <v>2.2525598665688894E-2</v>
      </c>
      <c r="AA1981">
        <v>0.10206403331114666</v>
      </c>
      <c r="AB1981">
        <v>0.12104226452705778</v>
      </c>
      <c r="AC1981">
        <v>0</v>
      </c>
      <c r="AD1981">
        <v>0</v>
      </c>
      <c r="AE1981">
        <v>1.2520021583180536</v>
      </c>
    </row>
    <row r="1982" spans="1:31" x14ac:dyDescent="0.25">
      <c r="A1982">
        <v>2218902</v>
      </c>
      <c r="B1982">
        <v>1</v>
      </c>
      <c r="C1982" t="s">
        <v>80</v>
      </c>
      <c r="D1982" t="s">
        <v>104</v>
      </c>
      <c r="E1982" t="s">
        <v>151</v>
      </c>
      <c r="F1982" t="s">
        <v>6026</v>
      </c>
      <c r="G1982" t="s">
        <v>1155</v>
      </c>
      <c r="H1982" t="s">
        <v>135</v>
      </c>
      <c r="I1982" t="s">
        <v>136</v>
      </c>
      <c r="J1982" t="s">
        <v>137</v>
      </c>
      <c r="K1982" t="s">
        <v>138</v>
      </c>
      <c r="L1982" t="s">
        <v>6027</v>
      </c>
      <c r="M1982" t="s">
        <v>6028</v>
      </c>
      <c r="N1982">
        <v>1.9436111110000001</v>
      </c>
      <c r="O1982">
        <v>0</v>
      </c>
      <c r="P1982">
        <v>45</v>
      </c>
      <c r="Q1982">
        <v>0</v>
      </c>
      <c r="R1982">
        <v>0</v>
      </c>
      <c r="S1982">
        <v>0</v>
      </c>
      <c r="T1982">
        <v>4</v>
      </c>
      <c r="U1982">
        <v>0</v>
      </c>
      <c r="V1982">
        <v>0</v>
      </c>
      <c r="W1982">
        <v>0</v>
      </c>
      <c r="X1982">
        <v>18.97061633723332</v>
      </c>
      <c r="Y1982">
        <v>0</v>
      </c>
      <c r="Z1982">
        <v>0</v>
      </c>
      <c r="AA1982">
        <v>0</v>
      </c>
      <c r="AB1982">
        <v>4.1698354491996188</v>
      </c>
      <c r="AC1982">
        <v>0</v>
      </c>
      <c r="AD1982">
        <v>0</v>
      </c>
      <c r="AE1982">
        <v>23.140451786432941</v>
      </c>
    </row>
    <row r="1983" spans="1:31" x14ac:dyDescent="0.25">
      <c r="A1983">
        <v>2213738</v>
      </c>
      <c r="B1983">
        <v>1</v>
      </c>
      <c r="C1983" t="s">
        <v>81</v>
      </c>
      <c r="D1983" t="s">
        <v>126</v>
      </c>
      <c r="E1983" t="s">
        <v>151</v>
      </c>
      <c r="F1983" t="s">
        <v>5074</v>
      </c>
      <c r="G1983" t="s">
        <v>213</v>
      </c>
      <c r="H1983" t="s">
        <v>135</v>
      </c>
      <c r="I1983" t="s">
        <v>136</v>
      </c>
      <c r="J1983" t="s">
        <v>137</v>
      </c>
      <c r="K1983" t="s">
        <v>138</v>
      </c>
      <c r="L1983" t="s">
        <v>6029</v>
      </c>
      <c r="M1983" t="s">
        <v>6030</v>
      </c>
      <c r="N1983">
        <v>1.1872222219999999</v>
      </c>
      <c r="O1983">
        <v>0</v>
      </c>
      <c r="P1983">
        <v>152</v>
      </c>
      <c r="Q1983">
        <v>0</v>
      </c>
      <c r="R1983">
        <v>2</v>
      </c>
      <c r="S1983">
        <v>0</v>
      </c>
      <c r="T1983">
        <v>3</v>
      </c>
      <c r="U1983">
        <v>0</v>
      </c>
      <c r="V1983">
        <v>0</v>
      </c>
      <c r="W1983">
        <v>0</v>
      </c>
      <c r="X1983">
        <v>44.193395029643305</v>
      </c>
      <c r="Y1983">
        <v>0</v>
      </c>
      <c r="Z1983">
        <v>0.58249695348417452</v>
      </c>
      <c r="AA1983">
        <v>0</v>
      </c>
      <c r="AB1983">
        <v>6.1029318600016049</v>
      </c>
      <c r="AC1983">
        <v>0</v>
      </c>
      <c r="AD1983">
        <v>0</v>
      </c>
      <c r="AE1983">
        <v>50.878823843129084</v>
      </c>
    </row>
    <row r="1984" spans="1:31" x14ac:dyDescent="0.25">
      <c r="A1984">
        <v>2223625</v>
      </c>
      <c r="B1984">
        <v>1</v>
      </c>
      <c r="C1984" t="s">
        <v>81</v>
      </c>
      <c r="D1984" t="s">
        <v>121</v>
      </c>
      <c r="E1984" t="s">
        <v>198</v>
      </c>
      <c r="F1984" t="s">
        <v>6031</v>
      </c>
      <c r="G1984" t="s">
        <v>143</v>
      </c>
      <c r="H1984" t="s">
        <v>144</v>
      </c>
      <c r="I1984" t="s">
        <v>136</v>
      </c>
      <c r="J1984" t="s">
        <v>137</v>
      </c>
      <c r="K1984" t="s">
        <v>138</v>
      </c>
      <c r="L1984" t="s">
        <v>6032</v>
      </c>
      <c r="M1984" t="s">
        <v>6033</v>
      </c>
      <c r="N1984">
        <v>0.72111111100000003</v>
      </c>
      <c r="O1984">
        <v>0</v>
      </c>
      <c r="P1984">
        <v>859</v>
      </c>
      <c r="Q1984">
        <v>1</v>
      </c>
      <c r="R1984">
        <v>31</v>
      </c>
      <c r="S1984">
        <v>2</v>
      </c>
      <c r="T1984">
        <v>58</v>
      </c>
      <c r="U1984">
        <v>0</v>
      </c>
      <c r="V1984">
        <v>0</v>
      </c>
      <c r="W1984">
        <v>0</v>
      </c>
      <c r="X1984">
        <v>58.612375386479137</v>
      </c>
      <c r="Y1984">
        <v>1.413864157919889</v>
      </c>
      <c r="Z1984">
        <v>1.1279835307740265</v>
      </c>
      <c r="AA1984">
        <v>13.742765466659534</v>
      </c>
      <c r="AB1984">
        <v>23.718038806019653</v>
      </c>
      <c r="AC1984">
        <v>0</v>
      </c>
      <c r="AD1984">
        <v>0</v>
      </c>
      <c r="AE1984">
        <v>98.615027347852234</v>
      </c>
    </row>
    <row r="1985" spans="1:31" x14ac:dyDescent="0.25">
      <c r="A1985">
        <v>2221215</v>
      </c>
      <c r="B1985">
        <v>1</v>
      </c>
      <c r="C1985" t="s">
        <v>81</v>
      </c>
      <c r="D1985" t="s">
        <v>112</v>
      </c>
      <c r="E1985" t="s">
        <v>156</v>
      </c>
      <c r="F1985" t="s">
        <v>6034</v>
      </c>
      <c r="G1985" t="s">
        <v>161</v>
      </c>
      <c r="H1985" t="s">
        <v>135</v>
      </c>
      <c r="I1985" t="s">
        <v>136</v>
      </c>
      <c r="J1985" t="s">
        <v>137</v>
      </c>
      <c r="K1985" t="s">
        <v>138</v>
      </c>
      <c r="L1985" t="s">
        <v>6035</v>
      </c>
      <c r="M1985" t="s">
        <v>6036</v>
      </c>
      <c r="N1985">
        <v>1.2088888879999999</v>
      </c>
      <c r="O1985">
        <v>0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1.548066981222222E-3</v>
      </c>
      <c r="AA1985">
        <v>0</v>
      </c>
      <c r="AB1985">
        <v>0</v>
      </c>
      <c r="AC1985">
        <v>0</v>
      </c>
      <c r="AD1985">
        <v>0</v>
      </c>
      <c r="AE1985">
        <v>1.548066981222222E-3</v>
      </c>
    </row>
    <row r="1986" spans="1:31" x14ac:dyDescent="0.25">
      <c r="A1986">
        <v>2229035</v>
      </c>
      <c r="B1986">
        <v>1</v>
      </c>
      <c r="C1986" t="s">
        <v>80</v>
      </c>
      <c r="D1986" t="s">
        <v>97</v>
      </c>
      <c r="E1986" t="s">
        <v>132</v>
      </c>
      <c r="F1986" t="s">
        <v>6037</v>
      </c>
      <c r="G1986" t="s">
        <v>176</v>
      </c>
      <c r="H1986" t="s">
        <v>135</v>
      </c>
      <c r="I1986" t="s">
        <v>136</v>
      </c>
      <c r="J1986" t="s">
        <v>137</v>
      </c>
      <c r="K1986" t="s">
        <v>138</v>
      </c>
      <c r="L1986" t="s">
        <v>6038</v>
      </c>
      <c r="M1986" t="s">
        <v>6039</v>
      </c>
      <c r="N1986">
        <v>2.68</v>
      </c>
      <c r="O1986">
        <v>0</v>
      </c>
      <c r="P1986">
        <v>150</v>
      </c>
      <c r="Q1986">
        <v>0</v>
      </c>
      <c r="R1986">
        <v>13</v>
      </c>
      <c r="S1986">
        <v>0</v>
      </c>
      <c r="T1986">
        <v>21</v>
      </c>
      <c r="U1986">
        <v>0</v>
      </c>
      <c r="V1986">
        <v>1</v>
      </c>
      <c r="W1986">
        <v>0</v>
      </c>
      <c r="X1986">
        <v>147.9329264180754</v>
      </c>
      <c r="Y1986">
        <v>0</v>
      </c>
      <c r="Z1986">
        <v>4.6246375560549993</v>
      </c>
      <c r="AA1986">
        <v>0</v>
      </c>
      <c r="AB1986">
        <v>63.001846649584955</v>
      </c>
      <c r="AC1986">
        <v>0</v>
      </c>
      <c r="AD1986">
        <v>1.30467406305412</v>
      </c>
      <c r="AE1986">
        <v>216.86408468676947</v>
      </c>
    </row>
    <row r="1987" spans="1:31" x14ac:dyDescent="0.25">
      <c r="A1987">
        <v>2223379</v>
      </c>
      <c r="B1987">
        <v>1</v>
      </c>
      <c r="C1987" t="s">
        <v>80</v>
      </c>
      <c r="D1987" t="s">
        <v>83</v>
      </c>
      <c r="E1987" t="s">
        <v>132</v>
      </c>
      <c r="F1987" t="s">
        <v>6040</v>
      </c>
      <c r="G1987" t="s">
        <v>134</v>
      </c>
      <c r="H1987" t="s">
        <v>135</v>
      </c>
      <c r="I1987" t="s">
        <v>136</v>
      </c>
      <c r="J1987" t="s">
        <v>137</v>
      </c>
      <c r="K1987" t="s">
        <v>138</v>
      </c>
      <c r="L1987" t="s">
        <v>6041</v>
      </c>
      <c r="M1987" t="s">
        <v>6042</v>
      </c>
      <c r="N1987">
        <v>0.72277777700000001</v>
      </c>
      <c r="O1987">
        <v>0</v>
      </c>
      <c r="P1987">
        <v>757</v>
      </c>
      <c r="Q1987">
        <v>0</v>
      </c>
      <c r="R1987">
        <v>0</v>
      </c>
      <c r="S1987">
        <v>0</v>
      </c>
      <c r="T1987">
        <v>9</v>
      </c>
      <c r="U1987">
        <v>0</v>
      </c>
      <c r="V1987">
        <v>0</v>
      </c>
      <c r="W1987">
        <v>0</v>
      </c>
      <c r="X1987">
        <v>184.37830505275696</v>
      </c>
      <c r="Y1987">
        <v>0</v>
      </c>
      <c r="Z1987">
        <v>0</v>
      </c>
      <c r="AA1987">
        <v>0</v>
      </c>
      <c r="AB1987">
        <v>12.106691599655855</v>
      </c>
      <c r="AC1987">
        <v>0</v>
      </c>
      <c r="AD1987">
        <v>0</v>
      </c>
      <c r="AE1987">
        <v>196.4849966524128</v>
      </c>
    </row>
    <row r="1988" spans="1:31" x14ac:dyDescent="0.25">
      <c r="A1988">
        <v>2221069</v>
      </c>
      <c r="B1988">
        <v>1</v>
      </c>
      <c r="C1988" t="s">
        <v>80</v>
      </c>
      <c r="D1988" t="s">
        <v>84</v>
      </c>
      <c r="E1988" t="s">
        <v>151</v>
      </c>
      <c r="F1988" t="s">
        <v>6043</v>
      </c>
      <c r="G1988" t="s">
        <v>213</v>
      </c>
      <c r="H1988" t="s">
        <v>135</v>
      </c>
      <c r="I1988" t="s">
        <v>136</v>
      </c>
      <c r="J1988" t="s">
        <v>137</v>
      </c>
      <c r="K1988" t="s">
        <v>138</v>
      </c>
      <c r="L1988" t="s">
        <v>6044</v>
      </c>
      <c r="M1988" t="s">
        <v>6045</v>
      </c>
      <c r="N1988">
        <v>0.74277777700000003</v>
      </c>
      <c r="O1988">
        <v>0</v>
      </c>
      <c r="P1988">
        <v>44</v>
      </c>
      <c r="Q1988">
        <v>0</v>
      </c>
      <c r="R1988">
        <v>0</v>
      </c>
      <c r="S1988">
        <v>0</v>
      </c>
      <c r="T1988">
        <v>13</v>
      </c>
      <c r="U1988">
        <v>0</v>
      </c>
      <c r="V1988">
        <v>0</v>
      </c>
      <c r="W1988">
        <v>0</v>
      </c>
      <c r="X1988">
        <v>8.0639960057553122</v>
      </c>
      <c r="Y1988">
        <v>0</v>
      </c>
      <c r="Z1988">
        <v>0</v>
      </c>
      <c r="AA1988">
        <v>0</v>
      </c>
      <c r="AB1988">
        <v>3.448220723679694</v>
      </c>
      <c r="AC1988">
        <v>0</v>
      </c>
      <c r="AD1988">
        <v>0</v>
      </c>
      <c r="AE1988">
        <v>11.512216729435007</v>
      </c>
    </row>
    <row r="1989" spans="1:31" x14ac:dyDescent="0.25">
      <c r="A1989">
        <v>2226479</v>
      </c>
      <c r="B1989">
        <v>1</v>
      </c>
      <c r="C1989" t="s">
        <v>81</v>
      </c>
      <c r="D1989" t="s">
        <v>127</v>
      </c>
      <c r="E1989" t="s">
        <v>151</v>
      </c>
      <c r="F1989" t="s">
        <v>6046</v>
      </c>
      <c r="G1989" t="s">
        <v>1096</v>
      </c>
      <c r="H1989" t="s">
        <v>135</v>
      </c>
      <c r="I1989" t="s">
        <v>136</v>
      </c>
      <c r="J1989" t="s">
        <v>137</v>
      </c>
      <c r="K1989" t="s">
        <v>138</v>
      </c>
      <c r="L1989" t="s">
        <v>6047</v>
      </c>
      <c r="M1989" t="s">
        <v>6048</v>
      </c>
      <c r="N1989">
        <v>5.1288888879999996</v>
      </c>
      <c r="O1989">
        <v>0</v>
      </c>
      <c r="P1989">
        <v>16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6.3594661846201426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6.3594661846201426</v>
      </c>
    </row>
    <row r="1990" spans="1:31" x14ac:dyDescent="0.25">
      <c r="A1990">
        <v>2219486</v>
      </c>
      <c r="B1990">
        <v>1</v>
      </c>
      <c r="C1990" t="s">
        <v>80</v>
      </c>
      <c r="D1990" t="s">
        <v>97</v>
      </c>
      <c r="E1990" t="s">
        <v>151</v>
      </c>
      <c r="F1990" t="s">
        <v>469</v>
      </c>
      <c r="G1990" t="s">
        <v>213</v>
      </c>
      <c r="H1990" t="s">
        <v>135</v>
      </c>
      <c r="I1990" t="s">
        <v>136</v>
      </c>
      <c r="J1990" t="s">
        <v>137</v>
      </c>
      <c r="K1990" t="s">
        <v>138</v>
      </c>
      <c r="L1990" t="s">
        <v>6049</v>
      </c>
      <c r="M1990" t="s">
        <v>6050</v>
      </c>
      <c r="N1990">
        <v>1.6058333330000001</v>
      </c>
      <c r="O1990">
        <v>0</v>
      </c>
      <c r="P1990">
        <v>73</v>
      </c>
      <c r="Q1990">
        <v>0</v>
      </c>
      <c r="R1990">
        <v>0</v>
      </c>
      <c r="S1990">
        <v>0</v>
      </c>
      <c r="T1990">
        <v>2</v>
      </c>
      <c r="U1990">
        <v>0</v>
      </c>
      <c r="V1990">
        <v>0</v>
      </c>
      <c r="W1990">
        <v>0</v>
      </c>
      <c r="X1990">
        <v>53.14369223208012</v>
      </c>
      <c r="Y1990">
        <v>0</v>
      </c>
      <c r="Z1990">
        <v>0</v>
      </c>
      <c r="AA1990">
        <v>0</v>
      </c>
      <c r="AB1990">
        <v>3.0279812645266668</v>
      </c>
      <c r="AC1990">
        <v>0</v>
      </c>
      <c r="AD1990">
        <v>0</v>
      </c>
      <c r="AE1990">
        <v>56.171673496606786</v>
      </c>
    </row>
    <row r="1991" spans="1:31" x14ac:dyDescent="0.25">
      <c r="A1991">
        <v>2219984</v>
      </c>
      <c r="B1991">
        <v>1</v>
      </c>
      <c r="C1991" t="s">
        <v>80</v>
      </c>
      <c r="D1991" t="s">
        <v>100</v>
      </c>
      <c r="E1991" t="s">
        <v>156</v>
      </c>
      <c r="F1991" t="s">
        <v>1905</v>
      </c>
      <c r="G1991" t="s">
        <v>172</v>
      </c>
      <c r="H1991" t="s">
        <v>135</v>
      </c>
      <c r="I1991" t="s">
        <v>136</v>
      </c>
      <c r="J1991" t="s">
        <v>137</v>
      </c>
      <c r="K1991" t="s">
        <v>138</v>
      </c>
      <c r="L1991" t="s">
        <v>6051</v>
      </c>
      <c r="M1991" t="s">
        <v>6052</v>
      </c>
      <c r="N1991">
        <v>4.273055555</v>
      </c>
      <c r="O1991">
        <v>0</v>
      </c>
      <c r="P1991">
        <v>3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2.1159043115684328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2.1159043115684328</v>
      </c>
    </row>
    <row r="1992" spans="1:31" x14ac:dyDescent="0.25">
      <c r="A1992">
        <v>2225437</v>
      </c>
      <c r="B1992">
        <v>1</v>
      </c>
      <c r="C1992" t="s">
        <v>80</v>
      </c>
      <c r="D1992" t="s">
        <v>83</v>
      </c>
      <c r="E1992" t="s">
        <v>156</v>
      </c>
      <c r="F1992" t="s">
        <v>6053</v>
      </c>
      <c r="G1992" t="s">
        <v>213</v>
      </c>
      <c r="H1992" t="s">
        <v>135</v>
      </c>
      <c r="I1992" t="s">
        <v>136</v>
      </c>
      <c r="J1992" t="s">
        <v>137</v>
      </c>
      <c r="K1992" t="s">
        <v>138</v>
      </c>
      <c r="L1992" t="s">
        <v>6054</v>
      </c>
      <c r="M1992" t="s">
        <v>6055</v>
      </c>
      <c r="N1992">
        <v>1.6230555550000001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8</v>
      </c>
      <c r="U1992">
        <v>0</v>
      </c>
      <c r="V1992">
        <v>1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52.218377003559411</v>
      </c>
      <c r="AC1992">
        <v>0</v>
      </c>
      <c r="AD1992">
        <v>31.350814104429638</v>
      </c>
      <c r="AE1992">
        <v>83.569191107989042</v>
      </c>
    </row>
    <row r="1993" spans="1:31" x14ac:dyDescent="0.25">
      <c r="A1993">
        <v>2225935</v>
      </c>
      <c r="B1993">
        <v>1</v>
      </c>
      <c r="C1993" t="s">
        <v>80</v>
      </c>
      <c r="D1993" t="s">
        <v>107</v>
      </c>
      <c r="E1993" t="s">
        <v>151</v>
      </c>
      <c r="F1993" t="s">
        <v>6056</v>
      </c>
      <c r="G1993" t="s">
        <v>238</v>
      </c>
      <c r="H1993" t="s">
        <v>135</v>
      </c>
      <c r="I1993" t="s">
        <v>136</v>
      </c>
      <c r="J1993" t="s">
        <v>137</v>
      </c>
      <c r="K1993" t="s">
        <v>138</v>
      </c>
      <c r="L1993" t="s">
        <v>6057</v>
      </c>
      <c r="M1993" t="s">
        <v>6058</v>
      </c>
      <c r="N1993">
        <v>2.6691666660000002</v>
      </c>
      <c r="O1993">
        <v>0</v>
      </c>
      <c r="P1993">
        <v>17</v>
      </c>
      <c r="Q1993">
        <v>0</v>
      </c>
      <c r="R1993">
        <v>0</v>
      </c>
      <c r="S1993">
        <v>0</v>
      </c>
      <c r="T1993">
        <v>4</v>
      </c>
      <c r="U1993">
        <v>0</v>
      </c>
      <c r="V1993">
        <v>0</v>
      </c>
      <c r="W1993">
        <v>0</v>
      </c>
      <c r="X1993">
        <v>8.6306576469130611</v>
      </c>
      <c r="Y1993">
        <v>0</v>
      </c>
      <c r="Z1993">
        <v>0</v>
      </c>
      <c r="AA1993">
        <v>0</v>
      </c>
      <c r="AB1993">
        <v>9.4299815720776099</v>
      </c>
      <c r="AC1993">
        <v>0</v>
      </c>
      <c r="AD1993">
        <v>0</v>
      </c>
      <c r="AE1993">
        <v>18.060639218990673</v>
      </c>
    </row>
    <row r="1994" spans="1:31" x14ac:dyDescent="0.25">
      <c r="A1994">
        <v>2228451</v>
      </c>
      <c r="B1994">
        <v>1</v>
      </c>
      <c r="C1994" t="s">
        <v>80</v>
      </c>
      <c r="D1994" t="s">
        <v>92</v>
      </c>
      <c r="E1994" t="s">
        <v>225</v>
      </c>
      <c r="F1994" t="s">
        <v>6059</v>
      </c>
      <c r="G1994" t="s">
        <v>345</v>
      </c>
      <c r="H1994" t="s">
        <v>135</v>
      </c>
      <c r="I1994" t="s">
        <v>136</v>
      </c>
      <c r="J1994" t="s">
        <v>137</v>
      </c>
      <c r="K1994" t="s">
        <v>138</v>
      </c>
      <c r="L1994" t="s">
        <v>6060</v>
      </c>
      <c r="M1994" t="s">
        <v>6061</v>
      </c>
      <c r="N1994">
        <v>1.5838888879999999</v>
      </c>
      <c r="O1994">
        <v>0</v>
      </c>
      <c r="P1994">
        <v>32</v>
      </c>
      <c r="Q1994">
        <v>0</v>
      </c>
      <c r="R1994">
        <v>0</v>
      </c>
      <c r="S1994">
        <v>0</v>
      </c>
      <c r="T1994">
        <v>17</v>
      </c>
      <c r="U1994">
        <v>0</v>
      </c>
      <c r="V1994">
        <v>0</v>
      </c>
      <c r="W1994">
        <v>0</v>
      </c>
      <c r="X1994">
        <v>31.717639517946026</v>
      </c>
      <c r="Y1994">
        <v>0</v>
      </c>
      <c r="Z1994">
        <v>0</v>
      </c>
      <c r="AA1994">
        <v>0</v>
      </c>
      <c r="AB1994">
        <v>14.686476667237264</v>
      </c>
      <c r="AC1994">
        <v>0</v>
      </c>
      <c r="AD1994">
        <v>0</v>
      </c>
      <c r="AE1994">
        <v>46.404116185183291</v>
      </c>
    </row>
    <row r="1995" spans="1:31" x14ac:dyDescent="0.25">
      <c r="A1995">
        <v>2216048</v>
      </c>
      <c r="B1995">
        <v>1</v>
      </c>
      <c r="C1995" t="s">
        <v>80</v>
      </c>
      <c r="D1995" t="s">
        <v>92</v>
      </c>
      <c r="E1995" t="s">
        <v>198</v>
      </c>
      <c r="F1995" t="s">
        <v>6062</v>
      </c>
      <c r="G1995" t="s">
        <v>143</v>
      </c>
      <c r="H1995" t="s">
        <v>144</v>
      </c>
      <c r="I1995" t="s">
        <v>136</v>
      </c>
      <c r="J1995" t="s">
        <v>137</v>
      </c>
      <c r="K1995" t="s">
        <v>138</v>
      </c>
      <c r="L1995" t="s">
        <v>6063</v>
      </c>
      <c r="M1995" t="s">
        <v>6064</v>
      </c>
      <c r="N1995">
        <v>2.9327777770000001</v>
      </c>
      <c r="O1995">
        <v>0</v>
      </c>
      <c r="P1995">
        <v>271</v>
      </c>
      <c r="Q1995">
        <v>0</v>
      </c>
      <c r="R1995">
        <v>0</v>
      </c>
      <c r="S1995">
        <v>1</v>
      </c>
      <c r="T1995">
        <v>59</v>
      </c>
      <c r="U1995">
        <v>0</v>
      </c>
      <c r="V1995">
        <v>0</v>
      </c>
      <c r="W1995">
        <v>0</v>
      </c>
      <c r="X1995">
        <v>259.97519623948028</v>
      </c>
      <c r="Y1995">
        <v>0</v>
      </c>
      <c r="Z1995">
        <v>0</v>
      </c>
      <c r="AA1995">
        <v>5.2361242606585252</v>
      </c>
      <c r="AB1995">
        <v>30.072352518543155</v>
      </c>
      <c r="AC1995">
        <v>0</v>
      </c>
      <c r="AD1995">
        <v>0</v>
      </c>
      <c r="AE1995">
        <v>295.28367301868195</v>
      </c>
    </row>
    <row r="1996" spans="1:31" x14ac:dyDescent="0.25">
      <c r="A1996">
        <v>2219294</v>
      </c>
      <c r="B1996">
        <v>1</v>
      </c>
      <c r="C1996" t="s">
        <v>81</v>
      </c>
      <c r="D1996" t="s">
        <v>127</v>
      </c>
      <c r="E1996" t="s">
        <v>151</v>
      </c>
      <c r="F1996" t="s">
        <v>6065</v>
      </c>
      <c r="G1996" t="s">
        <v>213</v>
      </c>
      <c r="H1996" t="s">
        <v>135</v>
      </c>
      <c r="I1996" t="s">
        <v>136</v>
      </c>
      <c r="J1996" t="s">
        <v>137</v>
      </c>
      <c r="K1996" t="s">
        <v>138</v>
      </c>
      <c r="L1996" t="s">
        <v>6066</v>
      </c>
      <c r="M1996" t="s">
        <v>6067</v>
      </c>
      <c r="N1996">
        <v>8.9819444439999998</v>
      </c>
      <c r="O1996">
        <v>0</v>
      </c>
      <c r="P1996">
        <v>5</v>
      </c>
      <c r="Q1996">
        <v>0</v>
      </c>
      <c r="R1996">
        <v>4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5.9063784523918814</v>
      </c>
      <c r="Y1996">
        <v>0</v>
      </c>
      <c r="Z1996">
        <v>3.4278366185956237</v>
      </c>
      <c r="AA1996">
        <v>0</v>
      </c>
      <c r="AB1996">
        <v>0</v>
      </c>
      <c r="AC1996">
        <v>0</v>
      </c>
      <c r="AD1996">
        <v>0</v>
      </c>
      <c r="AE1996">
        <v>9.3342150709875042</v>
      </c>
    </row>
    <row r="1997" spans="1:31" x14ac:dyDescent="0.25">
      <c r="A1997">
        <v>2222712</v>
      </c>
      <c r="B1997">
        <v>1</v>
      </c>
      <c r="C1997" t="s">
        <v>80</v>
      </c>
      <c r="D1997" t="s">
        <v>105</v>
      </c>
      <c r="E1997" t="s">
        <v>156</v>
      </c>
      <c r="F1997" t="s">
        <v>6068</v>
      </c>
      <c r="G1997" t="s">
        <v>165</v>
      </c>
      <c r="H1997" t="s">
        <v>135</v>
      </c>
      <c r="I1997" t="s">
        <v>136</v>
      </c>
      <c r="J1997" t="s">
        <v>137</v>
      </c>
      <c r="K1997" t="s">
        <v>138</v>
      </c>
      <c r="L1997" t="s">
        <v>6069</v>
      </c>
      <c r="M1997" t="s">
        <v>6070</v>
      </c>
      <c r="N1997">
        <v>2.8763888880000001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2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34.672557684927511</v>
      </c>
      <c r="AC1997">
        <v>0</v>
      </c>
      <c r="AD1997">
        <v>0</v>
      </c>
      <c r="AE1997">
        <v>34.672557684927511</v>
      </c>
    </row>
    <row r="1998" spans="1:31" x14ac:dyDescent="0.25">
      <c r="A1998">
        <v>2215381</v>
      </c>
      <c r="B1998">
        <v>1</v>
      </c>
      <c r="C1998" t="s">
        <v>80</v>
      </c>
      <c r="D1998" t="s">
        <v>111</v>
      </c>
      <c r="E1998" t="s">
        <v>141</v>
      </c>
      <c r="F1998" t="s">
        <v>6071</v>
      </c>
      <c r="G1998" t="s">
        <v>233</v>
      </c>
      <c r="H1998" t="s">
        <v>144</v>
      </c>
      <c r="I1998" t="s">
        <v>136</v>
      </c>
      <c r="J1998" t="s">
        <v>137</v>
      </c>
      <c r="K1998" t="s">
        <v>234</v>
      </c>
      <c r="L1998" t="s">
        <v>6072</v>
      </c>
      <c r="M1998" t="s">
        <v>6073</v>
      </c>
      <c r="N1998">
        <v>8.6780555550000003</v>
      </c>
      <c r="O1998">
        <v>0</v>
      </c>
      <c r="P1998">
        <v>4</v>
      </c>
      <c r="Q1998">
        <v>0</v>
      </c>
      <c r="R1998">
        <v>1</v>
      </c>
      <c r="S1998">
        <v>0</v>
      </c>
      <c r="T1998">
        <v>2</v>
      </c>
      <c r="U1998">
        <v>1</v>
      </c>
      <c r="V1998">
        <v>0</v>
      </c>
      <c r="W1998">
        <v>0</v>
      </c>
      <c r="X1998">
        <v>3.6982417760947062</v>
      </c>
      <c r="Y1998">
        <v>0</v>
      </c>
      <c r="Z1998">
        <v>0</v>
      </c>
      <c r="AA1998">
        <v>0</v>
      </c>
      <c r="AB1998">
        <v>20.17858931271552</v>
      </c>
      <c r="AC1998">
        <v>1320.2658296147506</v>
      </c>
      <c r="AD1998">
        <v>0</v>
      </c>
      <c r="AE1998">
        <v>1344.1426607035608</v>
      </c>
    </row>
    <row r="1999" spans="1:31" x14ac:dyDescent="0.25">
      <c r="A1999">
        <v>2225958</v>
      </c>
      <c r="B1999">
        <v>1</v>
      </c>
      <c r="C1999" t="s">
        <v>80</v>
      </c>
      <c r="D1999" t="s">
        <v>108</v>
      </c>
      <c r="E1999" t="s">
        <v>151</v>
      </c>
      <c r="F1999" t="s">
        <v>6074</v>
      </c>
      <c r="G1999" t="s">
        <v>213</v>
      </c>
      <c r="H1999" t="s">
        <v>135</v>
      </c>
      <c r="I1999" t="s">
        <v>136</v>
      </c>
      <c r="J1999" t="s">
        <v>137</v>
      </c>
      <c r="K1999" t="s">
        <v>138</v>
      </c>
      <c r="L1999" t="s">
        <v>6075</v>
      </c>
      <c r="M1999" t="s">
        <v>6076</v>
      </c>
      <c r="N1999">
        <v>0.92194444399999997</v>
      </c>
      <c r="O1999">
        <v>0</v>
      </c>
      <c r="P1999">
        <v>28</v>
      </c>
      <c r="Q1999">
        <v>0</v>
      </c>
      <c r="R1999">
        <v>5</v>
      </c>
      <c r="S1999">
        <v>0</v>
      </c>
      <c r="T1999">
        <v>3</v>
      </c>
      <c r="U1999">
        <v>0</v>
      </c>
      <c r="V1999">
        <v>0</v>
      </c>
      <c r="W1999">
        <v>0</v>
      </c>
      <c r="X1999">
        <v>3.5008925920562124</v>
      </c>
      <c r="Y1999">
        <v>0</v>
      </c>
      <c r="Z1999">
        <v>0.88118025709635328</v>
      </c>
      <c r="AA1999">
        <v>0</v>
      </c>
      <c r="AB1999">
        <v>0.19794783784433584</v>
      </c>
      <c r="AC1999">
        <v>0</v>
      </c>
      <c r="AD1999">
        <v>0</v>
      </c>
      <c r="AE1999">
        <v>4.5800206869969022</v>
      </c>
    </row>
    <row r="2000" spans="1:31" x14ac:dyDescent="0.25">
      <c r="A2000">
        <v>2216071</v>
      </c>
      <c r="B2000">
        <v>1</v>
      </c>
      <c r="C2000" t="s">
        <v>80</v>
      </c>
      <c r="D2000" t="s">
        <v>97</v>
      </c>
      <c r="E2000" t="s">
        <v>156</v>
      </c>
      <c r="F2000" t="s">
        <v>6077</v>
      </c>
      <c r="G2000" t="s">
        <v>161</v>
      </c>
      <c r="H2000" t="s">
        <v>135</v>
      </c>
      <c r="I2000" t="s">
        <v>136</v>
      </c>
      <c r="J2000" t="s">
        <v>137</v>
      </c>
      <c r="K2000" t="s">
        <v>138</v>
      </c>
      <c r="L2000" t="s">
        <v>6078</v>
      </c>
      <c r="M2000" t="s">
        <v>6079</v>
      </c>
      <c r="N2000">
        <v>8.6519444439999997</v>
      </c>
      <c r="O2000">
        <v>0</v>
      </c>
      <c r="P2000">
        <v>2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11.259738545744332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11.259738545744332</v>
      </c>
    </row>
    <row r="2001" spans="1:31" x14ac:dyDescent="0.25">
      <c r="A2001">
        <v>2218321</v>
      </c>
      <c r="B2001">
        <v>1</v>
      </c>
      <c r="C2001" t="s">
        <v>80</v>
      </c>
      <c r="D2001" t="s">
        <v>108</v>
      </c>
      <c r="E2001" t="s">
        <v>156</v>
      </c>
      <c r="F2001" t="s">
        <v>6080</v>
      </c>
      <c r="G2001" t="s">
        <v>161</v>
      </c>
      <c r="H2001" t="s">
        <v>135</v>
      </c>
      <c r="I2001" t="s">
        <v>136</v>
      </c>
      <c r="J2001" t="s">
        <v>137</v>
      </c>
      <c r="K2001" t="s">
        <v>138</v>
      </c>
      <c r="L2001" t="s">
        <v>6081</v>
      </c>
      <c r="M2001" t="s">
        <v>6082</v>
      </c>
      <c r="N2001">
        <v>0.9</v>
      </c>
      <c r="O2001">
        <v>0</v>
      </c>
      <c r="P2001">
        <v>1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0.14970615609829724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0.14970615609829724</v>
      </c>
    </row>
    <row r="2002" spans="1:31" x14ac:dyDescent="0.25">
      <c r="A2002">
        <v>2223731</v>
      </c>
      <c r="B2002">
        <v>1</v>
      </c>
      <c r="C2002" t="s">
        <v>80</v>
      </c>
      <c r="D2002" t="s">
        <v>90</v>
      </c>
      <c r="E2002" t="s">
        <v>156</v>
      </c>
      <c r="F2002" t="s">
        <v>3060</v>
      </c>
      <c r="G2002" t="s">
        <v>172</v>
      </c>
      <c r="H2002" t="s">
        <v>135</v>
      </c>
      <c r="I2002" t="s">
        <v>136</v>
      </c>
      <c r="J2002" t="s">
        <v>137</v>
      </c>
      <c r="K2002" t="s">
        <v>138</v>
      </c>
      <c r="L2002" t="s">
        <v>6083</v>
      </c>
      <c r="M2002" t="s">
        <v>6084</v>
      </c>
      <c r="N2002">
        <v>7.4352777769999996</v>
      </c>
      <c r="O2002">
        <v>0</v>
      </c>
      <c r="P2002">
        <v>13</v>
      </c>
      <c r="Q2002">
        <v>0</v>
      </c>
      <c r="R2002">
        <v>0</v>
      </c>
      <c r="S2002">
        <v>0</v>
      </c>
      <c r="T2002">
        <v>1</v>
      </c>
      <c r="U2002">
        <v>0</v>
      </c>
      <c r="V2002">
        <v>0</v>
      </c>
      <c r="W2002">
        <v>0</v>
      </c>
      <c r="X2002">
        <v>39.08611150329785</v>
      </c>
      <c r="Y2002">
        <v>0</v>
      </c>
      <c r="Z2002">
        <v>0</v>
      </c>
      <c r="AA2002">
        <v>0</v>
      </c>
      <c r="AB2002">
        <v>5.1398452785493669</v>
      </c>
      <c r="AC2002">
        <v>0</v>
      </c>
      <c r="AD2002">
        <v>0</v>
      </c>
      <c r="AE2002">
        <v>44.225956781847216</v>
      </c>
    </row>
    <row r="2003" spans="1:31" x14ac:dyDescent="0.25">
      <c r="A2003">
        <v>2219317</v>
      </c>
      <c r="B2003">
        <v>1</v>
      </c>
      <c r="C2003" t="s">
        <v>80</v>
      </c>
      <c r="D2003" t="s">
        <v>104</v>
      </c>
      <c r="E2003" t="s">
        <v>132</v>
      </c>
      <c r="F2003" t="s">
        <v>4584</v>
      </c>
      <c r="G2003" t="s">
        <v>176</v>
      </c>
      <c r="H2003" t="s">
        <v>135</v>
      </c>
      <c r="I2003" t="s">
        <v>136</v>
      </c>
      <c r="J2003" t="s">
        <v>137</v>
      </c>
      <c r="K2003" t="s">
        <v>138</v>
      </c>
      <c r="L2003" t="s">
        <v>6085</v>
      </c>
      <c r="M2003" t="s">
        <v>6086</v>
      </c>
      <c r="N2003">
        <v>3.457777777</v>
      </c>
      <c r="O2003">
        <v>0</v>
      </c>
      <c r="P2003">
        <v>4</v>
      </c>
      <c r="Q2003">
        <v>0</v>
      </c>
      <c r="R2003">
        <v>12</v>
      </c>
      <c r="S2003">
        <v>0</v>
      </c>
      <c r="T2003">
        <v>19</v>
      </c>
      <c r="U2003">
        <v>0</v>
      </c>
      <c r="V2003">
        <v>0</v>
      </c>
      <c r="W2003">
        <v>0</v>
      </c>
      <c r="X2003">
        <v>20.839593612506643</v>
      </c>
      <c r="Y2003">
        <v>0</v>
      </c>
      <c r="Z2003">
        <v>11.823697751759795</v>
      </c>
      <c r="AA2003">
        <v>0</v>
      </c>
      <c r="AB2003">
        <v>120.97602459149608</v>
      </c>
      <c r="AC2003">
        <v>0</v>
      </c>
      <c r="AD2003">
        <v>0</v>
      </c>
      <c r="AE2003">
        <v>153.63931595576253</v>
      </c>
    </row>
    <row r="2004" spans="1:31" x14ac:dyDescent="0.25">
      <c r="A2004">
        <v>2217067</v>
      </c>
      <c r="B2004">
        <v>1</v>
      </c>
      <c r="C2004" t="s">
        <v>80</v>
      </c>
      <c r="D2004" t="s">
        <v>93</v>
      </c>
      <c r="E2004" t="s">
        <v>141</v>
      </c>
      <c r="F2004" t="s">
        <v>6087</v>
      </c>
      <c r="G2004" t="s">
        <v>143</v>
      </c>
      <c r="H2004" t="s">
        <v>144</v>
      </c>
      <c r="I2004" t="s">
        <v>136</v>
      </c>
      <c r="J2004" t="s">
        <v>137</v>
      </c>
      <c r="K2004" t="s">
        <v>138</v>
      </c>
      <c r="L2004" t="s">
        <v>6088</v>
      </c>
      <c r="M2004" t="s">
        <v>6089</v>
      </c>
      <c r="N2004">
        <v>1.234444444</v>
      </c>
      <c r="O2004">
        <v>0</v>
      </c>
      <c r="P2004">
        <v>963</v>
      </c>
      <c r="Q2004">
        <v>0</v>
      </c>
      <c r="R2004">
        <v>0</v>
      </c>
      <c r="S2004">
        <v>0</v>
      </c>
      <c r="T2004">
        <v>256</v>
      </c>
      <c r="U2004">
        <v>0</v>
      </c>
      <c r="V2004">
        <v>0</v>
      </c>
      <c r="W2004">
        <v>0</v>
      </c>
      <c r="X2004">
        <v>311.60533336747045</v>
      </c>
      <c r="Y2004">
        <v>0</v>
      </c>
      <c r="Z2004">
        <v>0</v>
      </c>
      <c r="AA2004">
        <v>0</v>
      </c>
      <c r="AB2004">
        <v>321.23256515642117</v>
      </c>
      <c r="AC2004">
        <v>0</v>
      </c>
      <c r="AD2004">
        <v>0</v>
      </c>
      <c r="AE2004">
        <v>632.83789852389168</v>
      </c>
    </row>
    <row r="2005" spans="1:31" x14ac:dyDescent="0.25">
      <c r="A2005">
        <v>2226977</v>
      </c>
      <c r="B2005">
        <v>1</v>
      </c>
      <c r="C2005" t="s">
        <v>80</v>
      </c>
      <c r="D2005" t="s">
        <v>105</v>
      </c>
      <c r="E2005" t="s">
        <v>151</v>
      </c>
      <c r="F2005" t="s">
        <v>4623</v>
      </c>
      <c r="G2005" t="s">
        <v>213</v>
      </c>
      <c r="H2005" t="s">
        <v>135</v>
      </c>
      <c r="I2005" t="s">
        <v>136</v>
      </c>
      <c r="J2005" t="s">
        <v>137</v>
      </c>
      <c r="K2005" t="s">
        <v>138</v>
      </c>
      <c r="L2005" t="s">
        <v>6090</v>
      </c>
      <c r="M2005" t="s">
        <v>6091</v>
      </c>
      <c r="N2005">
        <v>1.970277777</v>
      </c>
      <c r="O2005">
        <v>0</v>
      </c>
      <c r="P2005">
        <v>53</v>
      </c>
      <c r="Q2005">
        <v>0</v>
      </c>
      <c r="R2005">
        <v>0</v>
      </c>
      <c r="S2005">
        <v>0</v>
      </c>
      <c r="T2005">
        <v>5</v>
      </c>
      <c r="U2005">
        <v>0</v>
      </c>
      <c r="V2005">
        <v>0</v>
      </c>
      <c r="W2005">
        <v>0</v>
      </c>
      <c r="X2005">
        <v>35.095642224119068</v>
      </c>
      <c r="Y2005">
        <v>0</v>
      </c>
      <c r="Z2005">
        <v>0</v>
      </c>
      <c r="AA2005">
        <v>0</v>
      </c>
      <c r="AB2005">
        <v>22.037582115883257</v>
      </c>
      <c r="AC2005">
        <v>0</v>
      </c>
      <c r="AD2005">
        <v>0</v>
      </c>
      <c r="AE2005">
        <v>57.133224340002329</v>
      </c>
    </row>
    <row r="2006" spans="1:31" x14ac:dyDescent="0.25">
      <c r="A2006">
        <v>2219772</v>
      </c>
      <c r="B2006">
        <v>1</v>
      </c>
      <c r="C2006" t="s">
        <v>81</v>
      </c>
      <c r="D2006" t="s">
        <v>128</v>
      </c>
      <c r="E2006" t="s">
        <v>198</v>
      </c>
      <c r="F2006" t="s">
        <v>6092</v>
      </c>
      <c r="G2006" t="s">
        <v>143</v>
      </c>
      <c r="H2006" t="s">
        <v>144</v>
      </c>
      <c r="I2006" t="s">
        <v>136</v>
      </c>
      <c r="J2006" t="s">
        <v>137</v>
      </c>
      <c r="K2006" t="s">
        <v>138</v>
      </c>
      <c r="L2006" t="s">
        <v>6093</v>
      </c>
      <c r="M2006" t="s">
        <v>6094</v>
      </c>
      <c r="N2006">
        <v>6.4166665999999997E-2</v>
      </c>
      <c r="O2006">
        <v>1</v>
      </c>
      <c r="P2006">
        <v>580</v>
      </c>
      <c r="Q2006">
        <v>4</v>
      </c>
      <c r="R2006">
        <v>3</v>
      </c>
      <c r="S2006">
        <v>9</v>
      </c>
      <c r="T2006">
        <v>49</v>
      </c>
      <c r="U2006">
        <v>0</v>
      </c>
      <c r="V2006">
        <v>0</v>
      </c>
      <c r="W2006">
        <v>1.6461955048E-2</v>
      </c>
      <c r="X2006">
        <v>4.8032855805499963</v>
      </c>
      <c r="Y2006">
        <v>0.36730204694195834</v>
      </c>
      <c r="Z2006">
        <v>1.3590132522312498E-2</v>
      </c>
      <c r="AA2006">
        <v>4.8100410909692171</v>
      </c>
      <c r="AB2006">
        <v>1.9459850516798998</v>
      </c>
      <c r="AC2006">
        <v>0</v>
      </c>
      <c r="AD2006">
        <v>0</v>
      </c>
      <c r="AE2006">
        <v>11.956665857711384</v>
      </c>
    </row>
    <row r="2007" spans="1:31" x14ac:dyDescent="0.25">
      <c r="A2007">
        <v>2212676</v>
      </c>
      <c r="B2007">
        <v>1</v>
      </c>
      <c r="C2007" t="s">
        <v>81</v>
      </c>
      <c r="D2007" t="s">
        <v>128</v>
      </c>
      <c r="E2007" t="s">
        <v>147</v>
      </c>
      <c r="F2007" t="s">
        <v>6095</v>
      </c>
      <c r="G2007" t="s">
        <v>143</v>
      </c>
      <c r="H2007" t="s">
        <v>144</v>
      </c>
      <c r="I2007" t="s">
        <v>136</v>
      </c>
      <c r="J2007" t="s">
        <v>137</v>
      </c>
      <c r="K2007" t="s">
        <v>138</v>
      </c>
      <c r="L2007" t="s">
        <v>6096</v>
      </c>
      <c r="M2007" t="s">
        <v>6097</v>
      </c>
      <c r="N2007">
        <v>0.85916666600000002</v>
      </c>
      <c r="O2007">
        <v>0</v>
      </c>
      <c r="P2007">
        <v>2371</v>
      </c>
      <c r="Q2007">
        <v>0</v>
      </c>
      <c r="R2007">
        <v>23</v>
      </c>
      <c r="S2007">
        <v>2</v>
      </c>
      <c r="T2007">
        <v>148</v>
      </c>
      <c r="U2007">
        <v>0</v>
      </c>
      <c r="V2007">
        <v>1</v>
      </c>
      <c r="W2007">
        <v>0</v>
      </c>
      <c r="X2007">
        <v>408.88056475675887</v>
      </c>
      <c r="Y2007">
        <v>0</v>
      </c>
      <c r="Z2007">
        <v>8.2539805955211403</v>
      </c>
      <c r="AA2007">
        <v>44.290534293850087</v>
      </c>
      <c r="AB2007">
        <v>86.161777298684328</v>
      </c>
      <c r="AC2007">
        <v>0</v>
      </c>
      <c r="AD2007">
        <v>35.027825257044491</v>
      </c>
      <c r="AE2007">
        <v>582.61468220185884</v>
      </c>
    </row>
    <row r="2008" spans="1:31" x14ac:dyDescent="0.25">
      <c r="A2008">
        <v>2226911</v>
      </c>
      <c r="B2008">
        <v>1</v>
      </c>
      <c r="C2008" t="s">
        <v>80</v>
      </c>
      <c r="D2008" t="s">
        <v>82</v>
      </c>
      <c r="E2008" t="s">
        <v>156</v>
      </c>
      <c r="F2008" t="s">
        <v>6098</v>
      </c>
      <c r="G2008" t="s">
        <v>165</v>
      </c>
      <c r="H2008" t="s">
        <v>135</v>
      </c>
      <c r="I2008" t="s">
        <v>136</v>
      </c>
      <c r="J2008" t="s">
        <v>137</v>
      </c>
      <c r="K2008" t="s">
        <v>138</v>
      </c>
      <c r="L2008" t="s">
        <v>6099</v>
      </c>
      <c r="M2008" t="s">
        <v>6100</v>
      </c>
      <c r="N2008">
        <v>3.7061111109999998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3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16.123956898904122</v>
      </c>
      <c r="AC2008">
        <v>0</v>
      </c>
      <c r="AD2008">
        <v>0</v>
      </c>
      <c r="AE2008">
        <v>16.123956898904122</v>
      </c>
    </row>
    <row r="2009" spans="1:31" x14ac:dyDescent="0.25">
      <c r="A2009">
        <v>2222755</v>
      </c>
      <c r="B2009">
        <v>1</v>
      </c>
      <c r="C2009" t="s">
        <v>80</v>
      </c>
      <c r="D2009" t="s">
        <v>86</v>
      </c>
      <c r="E2009" t="s">
        <v>132</v>
      </c>
      <c r="F2009" t="s">
        <v>3625</v>
      </c>
      <c r="G2009" t="s">
        <v>134</v>
      </c>
      <c r="H2009" t="s">
        <v>135</v>
      </c>
      <c r="I2009" t="s">
        <v>136</v>
      </c>
      <c r="J2009" t="s">
        <v>137</v>
      </c>
      <c r="K2009" t="s">
        <v>138</v>
      </c>
      <c r="L2009" t="s">
        <v>6101</v>
      </c>
      <c r="M2009" t="s">
        <v>6102</v>
      </c>
      <c r="N2009">
        <v>1.129444444</v>
      </c>
      <c r="O2009">
        <v>0</v>
      </c>
      <c r="P2009">
        <v>136</v>
      </c>
      <c r="Q2009">
        <v>0</v>
      </c>
      <c r="R2009">
        <v>36</v>
      </c>
      <c r="S2009">
        <v>0</v>
      </c>
      <c r="T2009">
        <v>16</v>
      </c>
      <c r="U2009">
        <v>0</v>
      </c>
      <c r="V2009">
        <v>0</v>
      </c>
      <c r="W2009">
        <v>0</v>
      </c>
      <c r="X2009">
        <v>321.93422139151011</v>
      </c>
      <c r="Y2009">
        <v>0</v>
      </c>
      <c r="Z2009">
        <v>8.9833921460034514</v>
      </c>
      <c r="AA2009">
        <v>0</v>
      </c>
      <c r="AB2009">
        <v>26.498051188728358</v>
      </c>
      <c r="AC2009">
        <v>0</v>
      </c>
      <c r="AD2009">
        <v>0</v>
      </c>
      <c r="AE2009">
        <v>357.41566472624191</v>
      </c>
    </row>
    <row r="2010" spans="1:31" x14ac:dyDescent="0.25">
      <c r="A2010">
        <v>2215593</v>
      </c>
      <c r="B2010">
        <v>1</v>
      </c>
      <c r="C2010" t="s">
        <v>81</v>
      </c>
      <c r="D2010" t="s">
        <v>117</v>
      </c>
      <c r="E2010" t="s">
        <v>198</v>
      </c>
      <c r="F2010" t="s">
        <v>6103</v>
      </c>
      <c r="G2010" t="s">
        <v>143</v>
      </c>
      <c r="H2010" t="s">
        <v>144</v>
      </c>
      <c r="I2010" t="s">
        <v>451</v>
      </c>
      <c r="J2010" t="s">
        <v>137</v>
      </c>
      <c r="K2010" t="s">
        <v>138</v>
      </c>
      <c r="L2010" t="s">
        <v>6104</v>
      </c>
      <c r="M2010" t="s">
        <v>6105</v>
      </c>
      <c r="N2010">
        <v>1.3888888E-2</v>
      </c>
      <c r="O2010">
        <v>0</v>
      </c>
      <c r="P2010">
        <v>1049</v>
      </c>
      <c r="Q2010">
        <v>9</v>
      </c>
      <c r="R2010">
        <v>55</v>
      </c>
      <c r="S2010">
        <v>6</v>
      </c>
      <c r="T2010">
        <v>122</v>
      </c>
      <c r="U2010">
        <v>2</v>
      </c>
      <c r="V2010">
        <v>0</v>
      </c>
      <c r="W2010">
        <v>0</v>
      </c>
      <c r="X2010">
        <v>1.8310117634145977</v>
      </c>
      <c r="Y2010">
        <v>0.39990886303875006</v>
      </c>
      <c r="Z2010">
        <v>0.15024643922155562</v>
      </c>
      <c r="AA2010">
        <v>1.0743229871472222</v>
      </c>
      <c r="AB2010">
        <v>0.90840828751656966</v>
      </c>
      <c r="AC2010">
        <v>2.2944209872462498</v>
      </c>
      <c r="AD2010">
        <v>0</v>
      </c>
      <c r="AE2010">
        <v>6.6583193275849446</v>
      </c>
    </row>
    <row r="2011" spans="1:31" x14ac:dyDescent="0.25">
      <c r="A2011">
        <v>2224398</v>
      </c>
      <c r="B2011">
        <v>1</v>
      </c>
      <c r="C2011" t="s">
        <v>81</v>
      </c>
      <c r="D2011" t="s">
        <v>120</v>
      </c>
      <c r="E2011" t="s">
        <v>156</v>
      </c>
      <c r="F2011" t="s">
        <v>6106</v>
      </c>
      <c r="G2011" t="s">
        <v>161</v>
      </c>
      <c r="H2011" t="s">
        <v>135</v>
      </c>
      <c r="I2011" t="s">
        <v>136</v>
      </c>
      <c r="J2011" t="s">
        <v>137</v>
      </c>
      <c r="K2011" t="s">
        <v>138</v>
      </c>
      <c r="L2011" t="s">
        <v>6107</v>
      </c>
      <c r="M2011" t="s">
        <v>6108</v>
      </c>
      <c r="N2011">
        <v>1.423333333</v>
      </c>
      <c r="O2011">
        <v>0</v>
      </c>
      <c r="P2011">
        <v>1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0.39693936094971105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0.39693936094971105</v>
      </c>
    </row>
    <row r="2012" spans="1:31" x14ac:dyDescent="0.25">
      <c r="A2012">
        <v>2218796</v>
      </c>
      <c r="B2012">
        <v>1</v>
      </c>
      <c r="C2012" t="s">
        <v>80</v>
      </c>
      <c r="D2012" t="s">
        <v>99</v>
      </c>
      <c r="E2012" t="s">
        <v>147</v>
      </c>
      <c r="F2012" t="s">
        <v>6109</v>
      </c>
      <c r="G2012" t="s">
        <v>143</v>
      </c>
      <c r="H2012" t="s">
        <v>144</v>
      </c>
      <c r="I2012" t="s">
        <v>136</v>
      </c>
      <c r="J2012" t="s">
        <v>137</v>
      </c>
      <c r="K2012" t="s">
        <v>138</v>
      </c>
      <c r="L2012" t="s">
        <v>6110</v>
      </c>
      <c r="M2012" t="s">
        <v>6111</v>
      </c>
      <c r="N2012">
        <v>1.642222222</v>
      </c>
      <c r="O2012">
        <v>3</v>
      </c>
      <c r="P2012">
        <v>1659</v>
      </c>
      <c r="Q2012">
        <v>1</v>
      </c>
      <c r="R2012">
        <v>30</v>
      </c>
      <c r="S2012">
        <v>7</v>
      </c>
      <c r="T2012">
        <v>147</v>
      </c>
      <c r="U2012">
        <v>0</v>
      </c>
      <c r="V2012">
        <v>3</v>
      </c>
      <c r="W2012">
        <v>10.908924452227122</v>
      </c>
      <c r="X2012">
        <v>642.04420058491269</v>
      </c>
      <c r="Y2012">
        <v>0.43091199215160003</v>
      </c>
      <c r="Z2012">
        <v>9.6515922229365323</v>
      </c>
      <c r="AA2012">
        <v>28.763874995507944</v>
      </c>
      <c r="AB2012">
        <v>145.68017069215838</v>
      </c>
      <c r="AC2012">
        <v>0</v>
      </c>
      <c r="AD2012">
        <v>624.96835124824611</v>
      </c>
      <c r="AE2012">
        <v>1462.4480261881404</v>
      </c>
    </row>
    <row r="2013" spans="1:31" x14ac:dyDescent="0.25">
      <c r="A2013">
        <v>2228706</v>
      </c>
      <c r="B2013">
        <v>1</v>
      </c>
      <c r="C2013" t="s">
        <v>80</v>
      </c>
      <c r="D2013" t="s">
        <v>88</v>
      </c>
      <c r="E2013" t="s">
        <v>225</v>
      </c>
      <c r="F2013" t="s">
        <v>1013</v>
      </c>
      <c r="G2013" t="s">
        <v>345</v>
      </c>
      <c r="H2013" t="s">
        <v>135</v>
      </c>
      <c r="I2013" t="s">
        <v>136</v>
      </c>
      <c r="J2013" t="s">
        <v>137</v>
      </c>
      <c r="K2013" t="s">
        <v>138</v>
      </c>
      <c r="L2013" t="s">
        <v>6112</v>
      </c>
      <c r="M2013" t="s">
        <v>6113</v>
      </c>
      <c r="N2013">
        <v>1.3605555549999999</v>
      </c>
      <c r="O2013">
        <v>0</v>
      </c>
      <c r="P2013">
        <v>19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6.4114137575906884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6.4114137575906884</v>
      </c>
    </row>
    <row r="2014" spans="1:31" x14ac:dyDescent="0.25">
      <c r="A2014">
        <v>2226785</v>
      </c>
      <c r="B2014">
        <v>1</v>
      </c>
      <c r="C2014" t="s">
        <v>80</v>
      </c>
      <c r="D2014" t="s">
        <v>85</v>
      </c>
      <c r="E2014" t="s">
        <v>151</v>
      </c>
      <c r="F2014" t="s">
        <v>6114</v>
      </c>
      <c r="G2014" t="s">
        <v>280</v>
      </c>
      <c r="H2014" t="s">
        <v>135</v>
      </c>
      <c r="I2014" t="s">
        <v>136</v>
      </c>
      <c r="J2014" t="s">
        <v>3</v>
      </c>
      <c r="K2014" t="s">
        <v>138</v>
      </c>
      <c r="L2014" t="s">
        <v>6115</v>
      </c>
      <c r="M2014" t="s">
        <v>6116</v>
      </c>
      <c r="N2014">
        <v>2.6844444439999999</v>
      </c>
      <c r="O2014">
        <v>0</v>
      </c>
      <c r="P2014">
        <v>172</v>
      </c>
      <c r="Q2014">
        <v>0</v>
      </c>
      <c r="R2014">
        <v>0</v>
      </c>
      <c r="S2014">
        <v>0</v>
      </c>
      <c r="T2014">
        <v>19</v>
      </c>
      <c r="U2014">
        <v>0</v>
      </c>
      <c r="V2014">
        <v>0</v>
      </c>
      <c r="W2014">
        <v>0</v>
      </c>
      <c r="X2014">
        <v>143.54634191269267</v>
      </c>
      <c r="Y2014">
        <v>0</v>
      </c>
      <c r="Z2014">
        <v>0</v>
      </c>
      <c r="AA2014">
        <v>0</v>
      </c>
      <c r="AB2014">
        <v>41.971615086688466</v>
      </c>
      <c r="AC2014">
        <v>0</v>
      </c>
      <c r="AD2014">
        <v>0</v>
      </c>
      <c r="AE2014">
        <v>185.51795699938114</v>
      </c>
    </row>
    <row r="2015" spans="1:31" x14ac:dyDescent="0.25">
      <c r="A2015">
        <v>2217047</v>
      </c>
      <c r="B2015">
        <v>1</v>
      </c>
      <c r="C2015" t="s">
        <v>80</v>
      </c>
      <c r="D2015" t="s">
        <v>97</v>
      </c>
      <c r="E2015" t="s">
        <v>156</v>
      </c>
      <c r="F2015" t="s">
        <v>6117</v>
      </c>
      <c r="G2015" t="s">
        <v>161</v>
      </c>
      <c r="H2015" t="s">
        <v>135</v>
      </c>
      <c r="I2015" t="s">
        <v>136</v>
      </c>
      <c r="J2015" t="s">
        <v>137</v>
      </c>
      <c r="K2015" t="s">
        <v>138</v>
      </c>
      <c r="L2015" t="s">
        <v>6118</v>
      </c>
      <c r="M2015" t="s">
        <v>6119</v>
      </c>
      <c r="N2015">
        <v>3.5530555549999998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1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0.43369867339700008</v>
      </c>
      <c r="AC2015">
        <v>0</v>
      </c>
      <c r="AD2015">
        <v>0</v>
      </c>
      <c r="AE2015">
        <v>0.43369867339700008</v>
      </c>
    </row>
    <row r="2016" spans="1:31" x14ac:dyDescent="0.25">
      <c r="A2016">
        <v>2220293</v>
      </c>
      <c r="B2016">
        <v>1</v>
      </c>
      <c r="C2016" t="s">
        <v>81</v>
      </c>
      <c r="D2016" t="s">
        <v>112</v>
      </c>
      <c r="E2016" t="s">
        <v>151</v>
      </c>
      <c r="F2016" t="s">
        <v>6120</v>
      </c>
      <c r="G2016" t="s">
        <v>233</v>
      </c>
      <c r="H2016" t="s">
        <v>135</v>
      </c>
      <c r="I2016" t="s">
        <v>136</v>
      </c>
      <c r="J2016" t="s">
        <v>137</v>
      </c>
      <c r="K2016" t="s">
        <v>234</v>
      </c>
      <c r="L2016" t="s">
        <v>6121</v>
      </c>
      <c r="M2016" t="s">
        <v>6122</v>
      </c>
      <c r="N2016">
        <v>7.9982544439999996</v>
      </c>
      <c r="O2016">
        <v>0</v>
      </c>
      <c r="P2016">
        <v>162</v>
      </c>
      <c r="Q2016">
        <v>0</v>
      </c>
      <c r="R2016">
        <v>10</v>
      </c>
      <c r="S2016">
        <v>0</v>
      </c>
      <c r="T2016">
        <v>5</v>
      </c>
      <c r="U2016">
        <v>0</v>
      </c>
      <c r="V2016">
        <v>0</v>
      </c>
      <c r="W2016">
        <v>0</v>
      </c>
      <c r="X2016">
        <v>238.27713064639073</v>
      </c>
      <c r="Y2016">
        <v>0</v>
      </c>
      <c r="Z2016">
        <v>3.164311927635421</v>
      </c>
      <c r="AA2016">
        <v>0</v>
      </c>
      <c r="AB2016">
        <v>27.025593211635741</v>
      </c>
      <c r="AC2016">
        <v>0</v>
      </c>
      <c r="AD2016">
        <v>0</v>
      </c>
      <c r="AE2016">
        <v>268.46703578566189</v>
      </c>
    </row>
    <row r="2017" spans="1:31" x14ac:dyDescent="0.25">
      <c r="A2017">
        <v>2218129</v>
      </c>
      <c r="B2017">
        <v>1</v>
      </c>
      <c r="C2017" t="s">
        <v>80</v>
      </c>
      <c r="D2017" t="s">
        <v>105</v>
      </c>
      <c r="E2017" t="s">
        <v>147</v>
      </c>
      <c r="F2017" t="s">
        <v>1460</v>
      </c>
      <c r="G2017" t="s">
        <v>143</v>
      </c>
      <c r="H2017" t="s">
        <v>144</v>
      </c>
      <c r="I2017" t="s">
        <v>136</v>
      </c>
      <c r="J2017" t="s">
        <v>137</v>
      </c>
      <c r="K2017" t="s">
        <v>138</v>
      </c>
      <c r="L2017" t="s">
        <v>6123</v>
      </c>
      <c r="M2017" t="s">
        <v>6124</v>
      </c>
      <c r="N2017">
        <v>0.6</v>
      </c>
      <c r="O2017">
        <v>11</v>
      </c>
      <c r="P2017">
        <v>1490</v>
      </c>
      <c r="Q2017">
        <v>19</v>
      </c>
      <c r="R2017">
        <v>662</v>
      </c>
      <c r="S2017">
        <v>36</v>
      </c>
      <c r="T2017">
        <v>163</v>
      </c>
      <c r="U2017">
        <v>0</v>
      </c>
      <c r="V2017">
        <v>1</v>
      </c>
      <c r="W2017">
        <v>1.7791128334284001</v>
      </c>
      <c r="X2017">
        <v>248.03742810610879</v>
      </c>
      <c r="Y2017">
        <v>4.7161472637023998</v>
      </c>
      <c r="Z2017">
        <v>50.696329417058955</v>
      </c>
      <c r="AA2017">
        <v>253.74854657550608</v>
      </c>
      <c r="AB2017">
        <v>88.7726768419368</v>
      </c>
      <c r="AC2017">
        <v>0</v>
      </c>
      <c r="AD2017">
        <v>3.5713447619400003</v>
      </c>
      <c r="AE2017">
        <v>651.32158579968143</v>
      </c>
    </row>
    <row r="2018" spans="1:31" x14ac:dyDescent="0.25">
      <c r="A2018">
        <v>2218819</v>
      </c>
      <c r="B2018">
        <v>1</v>
      </c>
      <c r="C2018" t="s">
        <v>80</v>
      </c>
      <c r="D2018" t="s">
        <v>105</v>
      </c>
      <c r="E2018" t="s">
        <v>151</v>
      </c>
      <c r="F2018" t="s">
        <v>6125</v>
      </c>
      <c r="G2018" t="s">
        <v>213</v>
      </c>
      <c r="H2018" t="s">
        <v>135</v>
      </c>
      <c r="I2018" t="s">
        <v>136</v>
      </c>
      <c r="J2018" t="s">
        <v>137</v>
      </c>
      <c r="K2018" t="s">
        <v>138</v>
      </c>
      <c r="L2018" t="s">
        <v>6126</v>
      </c>
      <c r="M2018" t="s">
        <v>6127</v>
      </c>
      <c r="N2018">
        <v>2.7122222219999998</v>
      </c>
      <c r="O2018">
        <v>0</v>
      </c>
      <c r="P2018">
        <v>122</v>
      </c>
      <c r="Q2018">
        <v>0</v>
      </c>
      <c r="R2018">
        <v>0</v>
      </c>
      <c r="S2018">
        <v>0</v>
      </c>
      <c r="T2018">
        <v>4</v>
      </c>
      <c r="U2018">
        <v>0</v>
      </c>
      <c r="V2018">
        <v>0</v>
      </c>
      <c r="W2018">
        <v>0</v>
      </c>
      <c r="X2018">
        <v>98.675677742139811</v>
      </c>
      <c r="Y2018">
        <v>0</v>
      </c>
      <c r="Z2018">
        <v>0</v>
      </c>
      <c r="AA2018">
        <v>0</v>
      </c>
      <c r="AB2018">
        <v>0.48495169718320891</v>
      </c>
      <c r="AC2018">
        <v>0</v>
      </c>
      <c r="AD2018">
        <v>0</v>
      </c>
      <c r="AE2018">
        <v>99.160629439323017</v>
      </c>
    </row>
    <row r="2019" spans="1:31" x14ac:dyDescent="0.25">
      <c r="A2019">
        <v>2224229</v>
      </c>
      <c r="B2019">
        <v>1</v>
      </c>
      <c r="C2019" t="s">
        <v>80</v>
      </c>
      <c r="D2019" t="s">
        <v>94</v>
      </c>
      <c r="E2019" t="s">
        <v>147</v>
      </c>
      <c r="F2019" t="s">
        <v>6128</v>
      </c>
      <c r="G2019" t="s">
        <v>143</v>
      </c>
      <c r="H2019" t="s">
        <v>144</v>
      </c>
      <c r="I2019" t="s">
        <v>136</v>
      </c>
      <c r="J2019" t="s">
        <v>137</v>
      </c>
      <c r="K2019" t="s">
        <v>138</v>
      </c>
      <c r="L2019" t="s">
        <v>6129</v>
      </c>
      <c r="M2019" t="s">
        <v>6130</v>
      </c>
      <c r="N2019">
        <v>1.7083333329999999</v>
      </c>
      <c r="O2019">
        <v>0</v>
      </c>
      <c r="P2019">
        <v>753</v>
      </c>
      <c r="Q2019">
        <v>29</v>
      </c>
      <c r="R2019">
        <v>47</v>
      </c>
      <c r="S2019">
        <v>17</v>
      </c>
      <c r="T2019">
        <v>107</v>
      </c>
      <c r="U2019">
        <v>7</v>
      </c>
      <c r="V2019">
        <v>0</v>
      </c>
      <c r="W2019">
        <v>0</v>
      </c>
      <c r="X2019">
        <v>336.81173530869177</v>
      </c>
      <c r="Y2019">
        <v>20.096636113129332</v>
      </c>
      <c r="Z2019">
        <v>53.353229333780838</v>
      </c>
      <c r="AA2019">
        <v>57.632810559018765</v>
      </c>
      <c r="AB2019">
        <v>69.111083731528524</v>
      </c>
      <c r="AC2019">
        <v>590.33850844504059</v>
      </c>
      <c r="AD2019">
        <v>0</v>
      </c>
      <c r="AE2019">
        <v>1127.3440034911898</v>
      </c>
    </row>
    <row r="2020" spans="1:31" x14ac:dyDescent="0.25">
      <c r="A2020">
        <v>2226934</v>
      </c>
      <c r="B2020">
        <v>1</v>
      </c>
      <c r="C2020" t="s">
        <v>80</v>
      </c>
      <c r="D2020" t="s">
        <v>93</v>
      </c>
      <c r="E2020" t="s">
        <v>151</v>
      </c>
      <c r="F2020" t="s">
        <v>6131</v>
      </c>
      <c r="G2020" t="s">
        <v>153</v>
      </c>
      <c r="H2020" t="s">
        <v>135</v>
      </c>
      <c r="I2020" t="s">
        <v>136</v>
      </c>
      <c r="J2020" t="s">
        <v>137</v>
      </c>
      <c r="K2020" t="s">
        <v>138</v>
      </c>
      <c r="L2020" t="s">
        <v>6132</v>
      </c>
      <c r="M2020" t="s">
        <v>6133</v>
      </c>
      <c r="N2020">
        <v>2.5975000000000001</v>
      </c>
      <c r="O2020">
        <v>0</v>
      </c>
      <c r="P2020">
        <v>1</v>
      </c>
      <c r="Q2020">
        <v>0</v>
      </c>
      <c r="R2020">
        <v>7</v>
      </c>
      <c r="S2020">
        <v>0</v>
      </c>
      <c r="T2020">
        <v>2</v>
      </c>
      <c r="U2020">
        <v>0</v>
      </c>
      <c r="V2020">
        <v>0</v>
      </c>
      <c r="W2020">
        <v>0</v>
      </c>
      <c r="X2020">
        <v>2.2178243479653417</v>
      </c>
      <c r="Y2020">
        <v>0</v>
      </c>
      <c r="Z2020">
        <v>16.472533523052704</v>
      </c>
      <c r="AA2020">
        <v>0</v>
      </c>
      <c r="AB2020">
        <v>0.92502410705443672</v>
      </c>
      <c r="AC2020">
        <v>0</v>
      </c>
      <c r="AD2020">
        <v>0</v>
      </c>
      <c r="AE2020">
        <v>19.615381978072481</v>
      </c>
    </row>
    <row r="2021" spans="1:31" x14ac:dyDescent="0.25">
      <c r="A2021">
        <v>2212868</v>
      </c>
      <c r="B2021">
        <v>1</v>
      </c>
      <c r="C2021" t="s">
        <v>80</v>
      </c>
      <c r="D2021" t="s">
        <v>108</v>
      </c>
      <c r="E2021" t="s">
        <v>141</v>
      </c>
      <c r="F2021" t="s">
        <v>6134</v>
      </c>
      <c r="G2021" t="s">
        <v>349</v>
      </c>
      <c r="H2021" t="s">
        <v>144</v>
      </c>
      <c r="I2021" t="s">
        <v>136</v>
      </c>
      <c r="J2021" t="s">
        <v>137</v>
      </c>
      <c r="K2021" t="s">
        <v>138</v>
      </c>
      <c r="L2021" t="s">
        <v>6135</v>
      </c>
      <c r="M2021" t="s">
        <v>6136</v>
      </c>
      <c r="N2021">
        <v>2.8911111109999998</v>
      </c>
      <c r="O2021">
        <v>0</v>
      </c>
      <c r="P2021">
        <v>13</v>
      </c>
      <c r="Q2021">
        <v>0</v>
      </c>
      <c r="R2021">
        <v>1</v>
      </c>
      <c r="S2021">
        <v>0</v>
      </c>
      <c r="T2021">
        <v>3</v>
      </c>
      <c r="U2021">
        <v>0</v>
      </c>
      <c r="V2021">
        <v>0</v>
      </c>
      <c r="W2021">
        <v>0</v>
      </c>
      <c r="X2021">
        <v>3.513710414562579</v>
      </c>
      <c r="Y2021">
        <v>0</v>
      </c>
      <c r="Z2021">
        <v>0.1083767575098</v>
      </c>
      <c r="AA2021">
        <v>0</v>
      </c>
      <c r="AB2021">
        <v>2.9605356491619661</v>
      </c>
      <c r="AC2021">
        <v>0</v>
      </c>
      <c r="AD2021">
        <v>0</v>
      </c>
      <c r="AE2021">
        <v>6.5826228212343452</v>
      </c>
    </row>
    <row r="2022" spans="1:31" x14ac:dyDescent="0.25">
      <c r="A2022">
        <v>2215573</v>
      </c>
      <c r="B2022">
        <v>1</v>
      </c>
      <c r="C2022" t="s">
        <v>80</v>
      </c>
      <c r="D2022" t="s">
        <v>97</v>
      </c>
      <c r="E2022" t="s">
        <v>151</v>
      </c>
      <c r="F2022" t="s">
        <v>6137</v>
      </c>
      <c r="G2022" t="s">
        <v>213</v>
      </c>
      <c r="H2022" t="s">
        <v>135</v>
      </c>
      <c r="I2022" t="s">
        <v>136</v>
      </c>
      <c r="J2022" t="s">
        <v>137</v>
      </c>
      <c r="K2022" t="s">
        <v>138</v>
      </c>
      <c r="L2022" t="s">
        <v>6138</v>
      </c>
      <c r="M2022" t="s">
        <v>6139</v>
      </c>
      <c r="N2022">
        <v>2.8633333329999999</v>
      </c>
      <c r="O2022">
        <v>0</v>
      </c>
      <c r="P2022">
        <v>44</v>
      </c>
      <c r="Q2022">
        <v>0</v>
      </c>
      <c r="R2022">
        <v>1</v>
      </c>
      <c r="S2022">
        <v>0</v>
      </c>
      <c r="T2022">
        <v>10</v>
      </c>
      <c r="U2022">
        <v>0</v>
      </c>
      <c r="V2022">
        <v>0</v>
      </c>
      <c r="W2022">
        <v>0</v>
      </c>
      <c r="X2022">
        <v>53.673224852751325</v>
      </c>
      <c r="Y2022">
        <v>0</v>
      </c>
      <c r="Z2022">
        <v>0</v>
      </c>
      <c r="AA2022">
        <v>0</v>
      </c>
      <c r="AB2022">
        <v>47.482265963434337</v>
      </c>
      <c r="AC2022">
        <v>0</v>
      </c>
      <c r="AD2022">
        <v>0</v>
      </c>
      <c r="AE2022">
        <v>101.15549081618566</v>
      </c>
    </row>
    <row r="2023" spans="1:31" x14ac:dyDescent="0.25">
      <c r="A2023">
        <v>2214511</v>
      </c>
      <c r="B2023">
        <v>1</v>
      </c>
      <c r="C2023" t="s">
        <v>80</v>
      </c>
      <c r="D2023" t="s">
        <v>106</v>
      </c>
      <c r="E2023" t="s">
        <v>156</v>
      </c>
      <c r="F2023" t="s">
        <v>6140</v>
      </c>
      <c r="G2023" t="s">
        <v>161</v>
      </c>
      <c r="H2023" t="s">
        <v>135</v>
      </c>
      <c r="I2023" t="s">
        <v>136</v>
      </c>
      <c r="J2023" t="s">
        <v>137</v>
      </c>
      <c r="K2023" t="s">
        <v>138</v>
      </c>
      <c r="L2023" t="s">
        <v>6141</v>
      </c>
      <c r="M2023" t="s">
        <v>6142</v>
      </c>
      <c r="N2023">
        <v>4.1522222219999998</v>
      </c>
      <c r="O2023">
        <v>0</v>
      </c>
      <c r="P2023">
        <v>4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6.7401274700163212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6.7401274700163212</v>
      </c>
    </row>
    <row r="2024" spans="1:31" x14ac:dyDescent="0.25">
      <c r="A2024">
        <v>2221673</v>
      </c>
      <c r="B2024">
        <v>1</v>
      </c>
      <c r="C2024" t="s">
        <v>80</v>
      </c>
      <c r="D2024" t="s">
        <v>82</v>
      </c>
      <c r="E2024" t="s">
        <v>156</v>
      </c>
      <c r="F2024" t="s">
        <v>6143</v>
      </c>
      <c r="G2024" t="s">
        <v>213</v>
      </c>
      <c r="H2024" t="s">
        <v>135</v>
      </c>
      <c r="I2024" t="s">
        <v>136</v>
      </c>
      <c r="J2024" t="s">
        <v>137</v>
      </c>
      <c r="K2024" t="s">
        <v>138</v>
      </c>
      <c r="L2024" t="s">
        <v>6144</v>
      </c>
      <c r="M2024" t="s">
        <v>6145</v>
      </c>
      <c r="N2024">
        <v>3.2097222219999999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1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6.658594037855738</v>
      </c>
      <c r="AC2024">
        <v>0</v>
      </c>
      <c r="AD2024">
        <v>0</v>
      </c>
      <c r="AE2024">
        <v>6.658594037855738</v>
      </c>
    </row>
    <row r="2025" spans="1:31" x14ac:dyDescent="0.25">
      <c r="A2025">
        <v>2214013</v>
      </c>
      <c r="B2025">
        <v>1</v>
      </c>
      <c r="C2025" t="s">
        <v>80</v>
      </c>
      <c r="D2025" t="s">
        <v>100</v>
      </c>
      <c r="E2025" t="s">
        <v>151</v>
      </c>
      <c r="F2025" t="s">
        <v>6146</v>
      </c>
      <c r="G2025" t="s">
        <v>213</v>
      </c>
      <c r="H2025" t="s">
        <v>135</v>
      </c>
      <c r="I2025" t="s">
        <v>136</v>
      </c>
      <c r="J2025" t="s">
        <v>137</v>
      </c>
      <c r="K2025" t="s">
        <v>138</v>
      </c>
      <c r="L2025" t="s">
        <v>6147</v>
      </c>
      <c r="M2025" t="s">
        <v>6148</v>
      </c>
      <c r="N2025">
        <v>2.7152777769999998</v>
      </c>
      <c r="O2025">
        <v>0</v>
      </c>
      <c r="P2025">
        <v>27</v>
      </c>
      <c r="Q2025">
        <v>0</v>
      </c>
      <c r="R2025">
        <v>0</v>
      </c>
      <c r="S2025">
        <v>0</v>
      </c>
      <c r="T2025">
        <v>1</v>
      </c>
      <c r="U2025">
        <v>0</v>
      </c>
      <c r="V2025">
        <v>0</v>
      </c>
      <c r="W2025">
        <v>0</v>
      </c>
      <c r="X2025">
        <v>26.158210473010776</v>
      </c>
      <c r="Y2025">
        <v>0</v>
      </c>
      <c r="Z2025">
        <v>0</v>
      </c>
      <c r="AA2025">
        <v>0</v>
      </c>
      <c r="AB2025">
        <v>0.31296055731280004</v>
      </c>
      <c r="AC2025">
        <v>0</v>
      </c>
      <c r="AD2025">
        <v>0</v>
      </c>
      <c r="AE2025">
        <v>26.471171030323575</v>
      </c>
    </row>
    <row r="2026" spans="1:31" x14ac:dyDescent="0.25">
      <c r="A2026">
        <v>2227103</v>
      </c>
      <c r="B2026">
        <v>1</v>
      </c>
      <c r="C2026" t="s">
        <v>80</v>
      </c>
      <c r="D2026" t="s">
        <v>90</v>
      </c>
      <c r="E2026" t="s">
        <v>251</v>
      </c>
      <c r="F2026" t="s">
        <v>6149</v>
      </c>
      <c r="G2026" t="s">
        <v>143</v>
      </c>
      <c r="H2026" t="s">
        <v>144</v>
      </c>
      <c r="I2026" t="s">
        <v>136</v>
      </c>
      <c r="J2026" t="s">
        <v>137</v>
      </c>
      <c r="K2026" t="s">
        <v>138</v>
      </c>
      <c r="L2026" t="s">
        <v>6150</v>
      </c>
      <c r="M2026" t="s">
        <v>3602</v>
      </c>
      <c r="N2026">
        <v>1.5261111110000001</v>
      </c>
      <c r="O2026">
        <v>0</v>
      </c>
      <c r="P2026">
        <v>11483</v>
      </c>
      <c r="Q2026">
        <v>0</v>
      </c>
      <c r="R2026">
        <v>0</v>
      </c>
      <c r="S2026">
        <v>1</v>
      </c>
      <c r="T2026">
        <v>1157</v>
      </c>
      <c r="U2026">
        <v>0</v>
      </c>
      <c r="V2026">
        <v>5</v>
      </c>
      <c r="W2026">
        <v>0</v>
      </c>
      <c r="X2026">
        <v>5682.5843888909112</v>
      </c>
      <c r="Y2026">
        <v>0</v>
      </c>
      <c r="Z2026">
        <v>0</v>
      </c>
      <c r="AA2026">
        <v>146.66129964245854</v>
      </c>
      <c r="AB2026">
        <v>922.11378500653791</v>
      </c>
      <c r="AC2026">
        <v>0</v>
      </c>
      <c r="AD2026">
        <v>92.086334565674463</v>
      </c>
      <c r="AE2026">
        <v>6843.4458081055818</v>
      </c>
    </row>
    <row r="2027" spans="1:31" x14ac:dyDescent="0.25">
      <c r="A2027">
        <v>2214119</v>
      </c>
      <c r="B2027">
        <v>1</v>
      </c>
      <c r="C2027" t="s">
        <v>80</v>
      </c>
      <c r="D2027" t="s">
        <v>103</v>
      </c>
      <c r="E2027" t="s">
        <v>147</v>
      </c>
      <c r="F2027" t="s">
        <v>932</v>
      </c>
      <c r="G2027" t="s">
        <v>143</v>
      </c>
      <c r="H2027" t="s">
        <v>144</v>
      </c>
      <c r="I2027" t="s">
        <v>136</v>
      </c>
      <c r="J2027" t="s">
        <v>137</v>
      </c>
      <c r="K2027" t="s">
        <v>138</v>
      </c>
      <c r="L2027" t="s">
        <v>6151</v>
      </c>
      <c r="M2027" t="s">
        <v>6152</v>
      </c>
      <c r="N2027">
        <v>0.94805555500000005</v>
      </c>
      <c r="O2027">
        <v>0</v>
      </c>
      <c r="P2027">
        <v>13</v>
      </c>
      <c r="Q2027">
        <v>13</v>
      </c>
      <c r="R2027">
        <v>80</v>
      </c>
      <c r="S2027">
        <v>7</v>
      </c>
      <c r="T2027">
        <v>13</v>
      </c>
      <c r="U2027">
        <v>1</v>
      </c>
      <c r="V2027">
        <v>0</v>
      </c>
      <c r="W2027">
        <v>0</v>
      </c>
      <c r="X2027">
        <v>4.8420085075356392</v>
      </c>
      <c r="Y2027">
        <v>6.4443609605963399</v>
      </c>
      <c r="Z2027">
        <v>64.823458807467276</v>
      </c>
      <c r="AA2027">
        <v>27.062868514949422</v>
      </c>
      <c r="AB2027">
        <v>6.902464020403432</v>
      </c>
      <c r="AC2027">
        <v>152.85891706685143</v>
      </c>
      <c r="AD2027">
        <v>0</v>
      </c>
      <c r="AE2027">
        <v>262.93407787780353</v>
      </c>
    </row>
    <row r="2028" spans="1:31" x14ac:dyDescent="0.25">
      <c r="A2028">
        <v>2225480</v>
      </c>
      <c r="B2028">
        <v>1</v>
      </c>
      <c r="C2028" t="s">
        <v>80</v>
      </c>
      <c r="D2028" t="s">
        <v>83</v>
      </c>
      <c r="E2028" t="s">
        <v>151</v>
      </c>
      <c r="F2028" t="s">
        <v>6153</v>
      </c>
      <c r="G2028" t="s">
        <v>213</v>
      </c>
      <c r="H2028" t="s">
        <v>135</v>
      </c>
      <c r="I2028" t="s">
        <v>136</v>
      </c>
      <c r="J2028" t="s">
        <v>137</v>
      </c>
      <c r="K2028" t="s">
        <v>138</v>
      </c>
      <c r="L2028" t="s">
        <v>6154</v>
      </c>
      <c r="M2028" t="s">
        <v>6155</v>
      </c>
      <c r="N2028">
        <v>4.3905555549999997</v>
      </c>
      <c r="O2028">
        <v>0</v>
      </c>
      <c r="P2028">
        <v>56</v>
      </c>
      <c r="Q2028">
        <v>0</v>
      </c>
      <c r="R2028">
        <v>0</v>
      </c>
      <c r="S2028">
        <v>0</v>
      </c>
      <c r="T2028">
        <v>38</v>
      </c>
      <c r="U2028">
        <v>0</v>
      </c>
      <c r="V2028">
        <v>0</v>
      </c>
      <c r="W2028">
        <v>0</v>
      </c>
      <c r="X2028">
        <v>86.461174852144111</v>
      </c>
      <c r="Y2028">
        <v>0</v>
      </c>
      <c r="Z2028">
        <v>0</v>
      </c>
      <c r="AA2028">
        <v>0</v>
      </c>
      <c r="AB2028">
        <v>331.18239273125425</v>
      </c>
      <c r="AC2028">
        <v>0</v>
      </c>
      <c r="AD2028">
        <v>0</v>
      </c>
      <c r="AE2028">
        <v>417.64356758339835</v>
      </c>
    </row>
    <row r="2029" spans="1:31" x14ac:dyDescent="0.25">
      <c r="A2029">
        <v>2229204</v>
      </c>
      <c r="B2029">
        <v>1</v>
      </c>
      <c r="C2029" t="s">
        <v>81</v>
      </c>
      <c r="D2029" t="s">
        <v>113</v>
      </c>
      <c r="E2029" t="s">
        <v>156</v>
      </c>
      <c r="F2029" t="s">
        <v>6156</v>
      </c>
      <c r="G2029" t="s">
        <v>161</v>
      </c>
      <c r="H2029" t="s">
        <v>135</v>
      </c>
      <c r="I2029" t="s">
        <v>136</v>
      </c>
      <c r="J2029" t="s">
        <v>137</v>
      </c>
      <c r="K2029" t="s">
        <v>138</v>
      </c>
      <c r="L2029" t="s">
        <v>6157</v>
      </c>
      <c r="M2029" t="s">
        <v>6158</v>
      </c>
      <c r="N2029">
        <v>1.247222222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1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9.1639172152500003E-4</v>
      </c>
      <c r="AC2029">
        <v>0</v>
      </c>
      <c r="AD2029">
        <v>0</v>
      </c>
      <c r="AE2029">
        <v>9.1639172152500003E-4</v>
      </c>
    </row>
    <row r="2030" spans="1:31" x14ac:dyDescent="0.25">
      <c r="A2030">
        <v>2228122</v>
      </c>
      <c r="B2030">
        <v>1</v>
      </c>
      <c r="C2030" t="s">
        <v>81</v>
      </c>
      <c r="D2030" t="s">
        <v>117</v>
      </c>
      <c r="E2030" t="s">
        <v>141</v>
      </c>
      <c r="F2030" t="s">
        <v>6159</v>
      </c>
      <c r="G2030" t="s">
        <v>4368</v>
      </c>
      <c r="H2030" t="s">
        <v>144</v>
      </c>
      <c r="I2030" t="s">
        <v>136</v>
      </c>
      <c r="J2030" t="s">
        <v>137</v>
      </c>
      <c r="K2030" t="s">
        <v>138</v>
      </c>
      <c r="L2030" t="s">
        <v>6160</v>
      </c>
      <c r="M2030" t="s">
        <v>6161</v>
      </c>
      <c r="N2030">
        <v>3.2408333329999999</v>
      </c>
      <c r="O2030">
        <v>0</v>
      </c>
      <c r="P2030">
        <v>23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5.4811749269356778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5.4811749269356778</v>
      </c>
    </row>
    <row r="2031" spans="1:31" x14ac:dyDescent="0.25">
      <c r="A2031">
        <v>2220854</v>
      </c>
      <c r="B2031">
        <v>1</v>
      </c>
      <c r="C2031" t="s">
        <v>80</v>
      </c>
      <c r="D2031" t="s">
        <v>103</v>
      </c>
      <c r="E2031" t="s">
        <v>141</v>
      </c>
      <c r="F2031" t="s">
        <v>6162</v>
      </c>
      <c r="G2031" t="s">
        <v>233</v>
      </c>
      <c r="H2031" t="s">
        <v>144</v>
      </c>
      <c r="I2031" t="s">
        <v>136</v>
      </c>
      <c r="J2031" t="s">
        <v>137</v>
      </c>
      <c r="K2031" t="s">
        <v>234</v>
      </c>
      <c r="L2031" t="s">
        <v>6163</v>
      </c>
      <c r="M2031" t="s">
        <v>6164</v>
      </c>
      <c r="N2031">
        <v>5.1303361110000001</v>
      </c>
      <c r="O2031">
        <v>1</v>
      </c>
      <c r="P2031">
        <v>12125</v>
      </c>
      <c r="Q2031">
        <v>28</v>
      </c>
      <c r="R2031">
        <v>64</v>
      </c>
      <c r="S2031">
        <v>38</v>
      </c>
      <c r="T2031">
        <v>1430</v>
      </c>
      <c r="U2031">
        <v>9</v>
      </c>
      <c r="V2031">
        <v>6</v>
      </c>
      <c r="W2031">
        <v>1.5538342077014278</v>
      </c>
      <c r="X2031">
        <v>15642.279736641014</v>
      </c>
      <c r="Y2031">
        <v>469.18220053292293</v>
      </c>
      <c r="Z2031">
        <v>209.45860979694328</v>
      </c>
      <c r="AA2031">
        <v>2297.986669510497</v>
      </c>
      <c r="AB2031">
        <v>6032.778684627996</v>
      </c>
      <c r="AC2031">
        <v>1052.8391285558193</v>
      </c>
      <c r="AD2031">
        <v>631.30241198244926</v>
      </c>
      <c r="AE2031">
        <v>26337.381275855343</v>
      </c>
    </row>
    <row r="2032" spans="1:31" x14ac:dyDescent="0.25">
      <c r="A2032">
        <v>2225268</v>
      </c>
      <c r="B2032">
        <v>1</v>
      </c>
      <c r="C2032" t="s">
        <v>80</v>
      </c>
      <c r="D2032" t="s">
        <v>82</v>
      </c>
      <c r="E2032" t="s">
        <v>151</v>
      </c>
      <c r="F2032" t="s">
        <v>6165</v>
      </c>
      <c r="G2032" t="s">
        <v>153</v>
      </c>
      <c r="H2032" t="s">
        <v>135</v>
      </c>
      <c r="I2032" t="s">
        <v>136</v>
      </c>
      <c r="J2032" t="s">
        <v>137</v>
      </c>
      <c r="K2032" t="s">
        <v>138</v>
      </c>
      <c r="L2032" t="s">
        <v>6166</v>
      </c>
      <c r="M2032" t="s">
        <v>6167</v>
      </c>
      <c r="N2032">
        <v>0.824722222</v>
      </c>
      <c r="O2032">
        <v>0</v>
      </c>
      <c r="P2032">
        <v>64</v>
      </c>
      <c r="Q2032">
        <v>0</v>
      </c>
      <c r="R2032">
        <v>0</v>
      </c>
      <c r="S2032">
        <v>0</v>
      </c>
      <c r="T2032">
        <v>47</v>
      </c>
      <c r="U2032">
        <v>0</v>
      </c>
      <c r="V2032">
        <v>0</v>
      </c>
      <c r="W2032">
        <v>0</v>
      </c>
      <c r="X2032">
        <v>16.352887644996596</v>
      </c>
      <c r="Y2032">
        <v>0</v>
      </c>
      <c r="Z2032">
        <v>0</v>
      </c>
      <c r="AA2032">
        <v>0</v>
      </c>
      <c r="AB2032">
        <v>38.58211103277182</v>
      </c>
      <c r="AC2032">
        <v>0</v>
      </c>
      <c r="AD2032">
        <v>0</v>
      </c>
      <c r="AE2032">
        <v>54.934998677768419</v>
      </c>
    </row>
    <row r="2033" spans="1:31" x14ac:dyDescent="0.25">
      <c r="A2033">
        <v>2218235</v>
      </c>
      <c r="B2033">
        <v>1</v>
      </c>
      <c r="C2033" t="s">
        <v>80</v>
      </c>
      <c r="D2033" t="s">
        <v>88</v>
      </c>
      <c r="E2033" t="s">
        <v>151</v>
      </c>
      <c r="F2033" t="s">
        <v>6168</v>
      </c>
      <c r="G2033" t="s">
        <v>153</v>
      </c>
      <c r="H2033" t="s">
        <v>135</v>
      </c>
      <c r="I2033" t="s">
        <v>136</v>
      </c>
      <c r="J2033" t="s">
        <v>137</v>
      </c>
      <c r="K2033" t="s">
        <v>138</v>
      </c>
      <c r="L2033" t="s">
        <v>6169</v>
      </c>
      <c r="M2033" t="s">
        <v>6170</v>
      </c>
      <c r="N2033">
        <v>2.5366666659999999</v>
      </c>
      <c r="O2033">
        <v>0</v>
      </c>
      <c r="P2033">
        <v>26</v>
      </c>
      <c r="Q2033">
        <v>0</v>
      </c>
      <c r="R2033">
        <v>0</v>
      </c>
      <c r="S2033">
        <v>0</v>
      </c>
      <c r="T2033">
        <v>2</v>
      </c>
      <c r="U2033">
        <v>0</v>
      </c>
      <c r="V2033">
        <v>0</v>
      </c>
      <c r="W2033">
        <v>0</v>
      </c>
      <c r="X2033">
        <v>31.394549711804334</v>
      </c>
      <c r="Y2033">
        <v>0</v>
      </c>
      <c r="Z2033">
        <v>0</v>
      </c>
      <c r="AA2033">
        <v>0</v>
      </c>
      <c r="AB2033">
        <v>4.1043516987033595</v>
      </c>
      <c r="AC2033">
        <v>0</v>
      </c>
      <c r="AD2033">
        <v>0</v>
      </c>
      <c r="AE2033">
        <v>35.498901410507692</v>
      </c>
    </row>
    <row r="2034" spans="1:31" x14ac:dyDescent="0.25">
      <c r="A2034">
        <v>2228514</v>
      </c>
      <c r="B2034">
        <v>1</v>
      </c>
      <c r="C2034" t="s">
        <v>80</v>
      </c>
      <c r="D2034" t="s">
        <v>82</v>
      </c>
      <c r="E2034" t="s">
        <v>156</v>
      </c>
      <c r="F2034" t="s">
        <v>6171</v>
      </c>
      <c r="G2034" t="s">
        <v>161</v>
      </c>
      <c r="H2034" t="s">
        <v>135</v>
      </c>
      <c r="I2034" t="s">
        <v>136</v>
      </c>
      <c r="J2034" t="s">
        <v>137</v>
      </c>
      <c r="K2034" t="s">
        <v>138</v>
      </c>
      <c r="L2034" t="s">
        <v>6172</v>
      </c>
      <c r="M2034" t="s">
        <v>6173</v>
      </c>
      <c r="N2034">
        <v>1.1119444439999999</v>
      </c>
      <c r="O2034">
        <v>0</v>
      </c>
      <c r="P2034">
        <v>2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0.63424859454830429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0.63424859454830429</v>
      </c>
    </row>
    <row r="2035" spans="1:31" x14ac:dyDescent="0.25">
      <c r="A2035">
        <v>2221481</v>
      </c>
      <c r="B2035">
        <v>1</v>
      </c>
      <c r="C2035" t="s">
        <v>80</v>
      </c>
      <c r="D2035" t="s">
        <v>88</v>
      </c>
      <c r="E2035" t="s">
        <v>141</v>
      </c>
      <c r="F2035" t="s">
        <v>6174</v>
      </c>
      <c r="G2035" t="s">
        <v>143</v>
      </c>
      <c r="H2035" t="s">
        <v>144</v>
      </c>
      <c r="I2035" t="s">
        <v>136</v>
      </c>
      <c r="J2035" t="s">
        <v>137</v>
      </c>
      <c r="K2035" t="s">
        <v>138</v>
      </c>
      <c r="L2035" t="s">
        <v>6175</v>
      </c>
      <c r="M2035" t="s">
        <v>6176</v>
      </c>
      <c r="N2035">
        <v>1.0024999999999999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1</v>
      </c>
      <c r="U2035">
        <v>3</v>
      </c>
      <c r="V2035">
        <v>1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0.12135642751554335</v>
      </c>
      <c r="AC2035">
        <v>1812.8441549637143</v>
      </c>
      <c r="AD2035">
        <v>29.811484923506431</v>
      </c>
      <c r="AE2035">
        <v>1842.7769963147364</v>
      </c>
    </row>
    <row r="2036" spans="1:31" x14ac:dyDescent="0.25">
      <c r="A2036">
        <v>2213821</v>
      </c>
      <c r="B2036">
        <v>1</v>
      </c>
      <c r="C2036" t="s">
        <v>80</v>
      </c>
      <c r="D2036" t="s">
        <v>92</v>
      </c>
      <c r="E2036" t="s">
        <v>156</v>
      </c>
      <c r="F2036" t="s">
        <v>4207</v>
      </c>
      <c r="G2036" t="s">
        <v>134</v>
      </c>
      <c r="H2036" t="s">
        <v>135</v>
      </c>
      <c r="I2036" t="s">
        <v>136</v>
      </c>
      <c r="J2036" t="s">
        <v>137</v>
      </c>
      <c r="K2036" t="s">
        <v>138</v>
      </c>
      <c r="L2036" t="s">
        <v>6177</v>
      </c>
      <c r="M2036" t="s">
        <v>6178</v>
      </c>
      <c r="N2036">
        <v>2.5719444440000001</v>
      </c>
      <c r="O2036">
        <v>0</v>
      </c>
      <c r="P2036">
        <v>2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1.2794636981314356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1.2794636981314356</v>
      </c>
    </row>
    <row r="2037" spans="1:31" x14ac:dyDescent="0.25">
      <c r="A2037">
        <v>2214903</v>
      </c>
      <c r="B2037">
        <v>1</v>
      </c>
      <c r="C2037" t="s">
        <v>80</v>
      </c>
      <c r="D2037" t="s">
        <v>96</v>
      </c>
      <c r="E2037" t="s">
        <v>156</v>
      </c>
      <c r="F2037" t="s">
        <v>6179</v>
      </c>
      <c r="G2037" t="s">
        <v>134</v>
      </c>
      <c r="H2037" t="s">
        <v>135</v>
      </c>
      <c r="I2037" t="s">
        <v>136</v>
      </c>
      <c r="J2037" t="s">
        <v>137</v>
      </c>
      <c r="K2037" t="s">
        <v>138</v>
      </c>
      <c r="L2037" t="s">
        <v>6180</v>
      </c>
      <c r="M2037" t="s">
        <v>6181</v>
      </c>
      <c r="N2037">
        <v>1.345555555</v>
      </c>
      <c r="O2037">
        <v>0</v>
      </c>
      <c r="P2037">
        <v>1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3.8014966132583336E-3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3.8014966132583336E-3</v>
      </c>
    </row>
    <row r="2038" spans="1:31" x14ac:dyDescent="0.25">
      <c r="A2038">
        <v>2222563</v>
      </c>
      <c r="B2038">
        <v>1</v>
      </c>
      <c r="C2038" t="s">
        <v>80</v>
      </c>
      <c r="D2038" t="s">
        <v>96</v>
      </c>
      <c r="E2038" t="s">
        <v>156</v>
      </c>
      <c r="F2038" t="s">
        <v>6182</v>
      </c>
      <c r="G2038" t="s">
        <v>161</v>
      </c>
      <c r="H2038" t="s">
        <v>135</v>
      </c>
      <c r="I2038" t="s">
        <v>136</v>
      </c>
      <c r="J2038" t="s">
        <v>137</v>
      </c>
      <c r="K2038" t="s">
        <v>138</v>
      </c>
      <c r="L2038" t="s">
        <v>6183</v>
      </c>
      <c r="M2038" t="s">
        <v>6184</v>
      </c>
      <c r="N2038">
        <v>9.4408333330000005</v>
      </c>
      <c r="O2038">
        <v>0</v>
      </c>
      <c r="P2038">
        <v>1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</row>
    <row r="2039" spans="1:31" x14ac:dyDescent="0.25">
      <c r="A2039">
        <v>2212825</v>
      </c>
      <c r="B2039">
        <v>1</v>
      </c>
      <c r="C2039" t="s">
        <v>81</v>
      </c>
      <c r="D2039" t="s">
        <v>128</v>
      </c>
      <c r="E2039" t="s">
        <v>156</v>
      </c>
      <c r="F2039" t="s">
        <v>6185</v>
      </c>
      <c r="G2039" t="s">
        <v>161</v>
      </c>
      <c r="H2039" t="s">
        <v>135</v>
      </c>
      <c r="I2039" t="s">
        <v>136</v>
      </c>
      <c r="J2039" t="s">
        <v>137</v>
      </c>
      <c r="K2039" t="s">
        <v>138</v>
      </c>
      <c r="L2039" t="s">
        <v>6186</v>
      </c>
      <c r="M2039" t="s">
        <v>6187</v>
      </c>
      <c r="N2039">
        <v>1.5747222219999999</v>
      </c>
      <c r="O2039">
        <v>0</v>
      </c>
      <c r="P2039">
        <v>1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0.24095382336997667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0.24095382336997667</v>
      </c>
    </row>
    <row r="2040" spans="1:31" x14ac:dyDescent="0.25">
      <c r="A2040">
        <v>2216761</v>
      </c>
      <c r="B2040">
        <v>1</v>
      </c>
      <c r="C2040" t="s">
        <v>81</v>
      </c>
      <c r="D2040" t="s">
        <v>121</v>
      </c>
      <c r="E2040" t="s">
        <v>198</v>
      </c>
      <c r="F2040" t="s">
        <v>4970</v>
      </c>
      <c r="G2040" t="s">
        <v>143</v>
      </c>
      <c r="H2040" t="s">
        <v>144</v>
      </c>
      <c r="I2040" t="s">
        <v>451</v>
      </c>
      <c r="J2040" t="s">
        <v>137</v>
      </c>
      <c r="K2040" t="s">
        <v>138</v>
      </c>
      <c r="L2040" t="s">
        <v>6188</v>
      </c>
      <c r="M2040" t="s">
        <v>6189</v>
      </c>
      <c r="N2040">
        <v>7.7777769999999996E-3</v>
      </c>
      <c r="O2040">
        <v>0</v>
      </c>
      <c r="P2040">
        <v>979</v>
      </c>
      <c r="Q2040">
        <v>6</v>
      </c>
      <c r="R2040">
        <v>28</v>
      </c>
      <c r="S2040">
        <v>9</v>
      </c>
      <c r="T2040">
        <v>43</v>
      </c>
      <c r="U2040">
        <v>0</v>
      </c>
      <c r="V2040">
        <v>0</v>
      </c>
      <c r="W2040">
        <v>0</v>
      </c>
      <c r="X2040">
        <v>0.67256313852250516</v>
      </c>
      <c r="Y2040">
        <v>1.3728107313503332E-2</v>
      </c>
      <c r="Z2040">
        <v>2.3199250740221108E-2</v>
      </c>
      <c r="AA2040">
        <v>0.24549445856307556</v>
      </c>
      <c r="AB2040">
        <v>0.17830578994117557</v>
      </c>
      <c r="AC2040">
        <v>0</v>
      </c>
      <c r="AD2040">
        <v>0</v>
      </c>
      <c r="AE2040">
        <v>1.1332907450804808</v>
      </c>
    </row>
    <row r="2041" spans="1:31" x14ac:dyDescent="0.25">
      <c r="A2041">
        <v>2218925</v>
      </c>
      <c r="B2041">
        <v>1</v>
      </c>
      <c r="C2041" t="s">
        <v>80</v>
      </c>
      <c r="D2041" t="s">
        <v>110</v>
      </c>
      <c r="E2041" t="s">
        <v>151</v>
      </c>
      <c r="F2041" t="s">
        <v>6190</v>
      </c>
      <c r="G2041" t="s">
        <v>245</v>
      </c>
      <c r="H2041" t="s">
        <v>135</v>
      </c>
      <c r="I2041" t="s">
        <v>136</v>
      </c>
      <c r="J2041" t="s">
        <v>137</v>
      </c>
      <c r="K2041" t="s">
        <v>138</v>
      </c>
      <c r="L2041" t="s">
        <v>6191</v>
      </c>
      <c r="M2041" t="s">
        <v>6192</v>
      </c>
      <c r="N2041">
        <v>1.979166666</v>
      </c>
      <c r="O2041">
        <v>0</v>
      </c>
      <c r="P2041">
        <v>45</v>
      </c>
      <c r="Q2041">
        <v>0</v>
      </c>
      <c r="R2041">
        <v>0</v>
      </c>
      <c r="S2041">
        <v>0</v>
      </c>
      <c r="T2041">
        <v>2</v>
      </c>
      <c r="U2041">
        <v>0</v>
      </c>
      <c r="V2041">
        <v>0</v>
      </c>
      <c r="W2041">
        <v>0</v>
      </c>
      <c r="X2041">
        <v>31.497368412217018</v>
      </c>
      <c r="Y2041">
        <v>0</v>
      </c>
      <c r="Z2041">
        <v>0</v>
      </c>
      <c r="AA2041">
        <v>0</v>
      </c>
      <c r="AB2041">
        <v>0.10658358806</v>
      </c>
      <c r="AC2041">
        <v>0</v>
      </c>
      <c r="AD2041">
        <v>0</v>
      </c>
      <c r="AE2041">
        <v>31.603952000277019</v>
      </c>
    </row>
    <row r="2042" spans="1:31" x14ac:dyDescent="0.25">
      <c r="A2042">
        <v>2221089</v>
      </c>
      <c r="B2042">
        <v>1</v>
      </c>
      <c r="C2042" t="s">
        <v>80</v>
      </c>
      <c r="D2042" t="s">
        <v>98</v>
      </c>
      <c r="E2042" t="s">
        <v>151</v>
      </c>
      <c r="F2042" t="s">
        <v>3072</v>
      </c>
      <c r="G2042" t="s">
        <v>213</v>
      </c>
      <c r="H2042" t="s">
        <v>135</v>
      </c>
      <c r="I2042" t="s">
        <v>136</v>
      </c>
      <c r="J2042" t="s">
        <v>137</v>
      </c>
      <c r="K2042" t="s">
        <v>138</v>
      </c>
      <c r="L2042" t="s">
        <v>6193</v>
      </c>
      <c r="M2042" t="s">
        <v>6194</v>
      </c>
      <c r="N2042">
        <v>0.90416666599999995</v>
      </c>
      <c r="O2042">
        <v>0</v>
      </c>
      <c r="P2042">
        <v>66</v>
      </c>
      <c r="Q2042">
        <v>0</v>
      </c>
      <c r="R2042">
        <v>1</v>
      </c>
      <c r="S2042">
        <v>0</v>
      </c>
      <c r="T2042">
        <v>8</v>
      </c>
      <c r="U2042">
        <v>0</v>
      </c>
      <c r="V2042">
        <v>0</v>
      </c>
      <c r="W2042">
        <v>0</v>
      </c>
      <c r="X2042">
        <v>8.5863514261840042</v>
      </c>
      <c r="Y2042">
        <v>0</v>
      </c>
      <c r="Z2042">
        <v>0</v>
      </c>
      <c r="AA2042">
        <v>0</v>
      </c>
      <c r="AB2042">
        <v>1.87214826536955</v>
      </c>
      <c r="AC2042">
        <v>0</v>
      </c>
      <c r="AD2042">
        <v>0</v>
      </c>
      <c r="AE2042">
        <v>10.458499691553554</v>
      </c>
    </row>
    <row r="2043" spans="1:31" x14ac:dyDescent="0.25">
      <c r="A2043">
        <v>2226064</v>
      </c>
      <c r="B2043">
        <v>1</v>
      </c>
      <c r="C2043" t="s">
        <v>80</v>
      </c>
      <c r="D2043" t="s">
        <v>96</v>
      </c>
      <c r="E2043" t="s">
        <v>225</v>
      </c>
      <c r="F2043" t="s">
        <v>4160</v>
      </c>
      <c r="G2043" t="s">
        <v>213</v>
      </c>
      <c r="H2043" t="s">
        <v>135</v>
      </c>
      <c r="I2043" t="s">
        <v>136</v>
      </c>
      <c r="J2043" t="s">
        <v>137</v>
      </c>
      <c r="K2043" t="s">
        <v>138</v>
      </c>
      <c r="L2043" t="s">
        <v>6195</v>
      </c>
      <c r="M2043" t="s">
        <v>6196</v>
      </c>
      <c r="N2043">
        <v>1.5566666659999999</v>
      </c>
      <c r="O2043">
        <v>0</v>
      </c>
      <c r="P2043">
        <v>38</v>
      </c>
      <c r="Q2043">
        <v>0</v>
      </c>
      <c r="R2043">
        <v>0</v>
      </c>
      <c r="S2043">
        <v>0</v>
      </c>
      <c r="T2043">
        <v>22</v>
      </c>
      <c r="U2043">
        <v>0</v>
      </c>
      <c r="V2043">
        <v>0</v>
      </c>
      <c r="W2043">
        <v>0</v>
      </c>
      <c r="X2043">
        <v>66.698148739208037</v>
      </c>
      <c r="Y2043">
        <v>0</v>
      </c>
      <c r="Z2043">
        <v>0</v>
      </c>
      <c r="AA2043">
        <v>0</v>
      </c>
      <c r="AB2043">
        <v>61.42514567486554</v>
      </c>
      <c r="AC2043">
        <v>0</v>
      </c>
      <c r="AD2043">
        <v>0</v>
      </c>
      <c r="AE2043">
        <v>128.12329441407357</v>
      </c>
    </row>
    <row r="2044" spans="1:31" x14ac:dyDescent="0.25">
      <c r="A2044">
        <v>2223900</v>
      </c>
      <c r="B2044">
        <v>1</v>
      </c>
      <c r="C2044" t="s">
        <v>80</v>
      </c>
      <c r="D2044" t="s">
        <v>92</v>
      </c>
      <c r="E2044" t="s">
        <v>156</v>
      </c>
      <c r="F2044" t="s">
        <v>6197</v>
      </c>
      <c r="G2044" t="s">
        <v>172</v>
      </c>
      <c r="H2044" t="s">
        <v>135</v>
      </c>
      <c r="I2044" t="s">
        <v>136</v>
      </c>
      <c r="J2044" t="s">
        <v>137</v>
      </c>
      <c r="K2044" t="s">
        <v>138</v>
      </c>
      <c r="L2044" t="s">
        <v>6198</v>
      </c>
      <c r="M2044" t="s">
        <v>6199</v>
      </c>
      <c r="N2044">
        <v>1.9494444440000001</v>
      </c>
      <c r="O2044">
        <v>0</v>
      </c>
      <c r="P2044">
        <v>1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1.1549946749516251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1.1549946749516251</v>
      </c>
    </row>
    <row r="2045" spans="1:31" x14ac:dyDescent="0.25">
      <c r="A2045">
        <v>2228228</v>
      </c>
      <c r="B2045">
        <v>1</v>
      </c>
      <c r="C2045" t="s">
        <v>80</v>
      </c>
      <c r="D2045" t="s">
        <v>95</v>
      </c>
      <c r="E2045" t="s">
        <v>151</v>
      </c>
      <c r="F2045" t="s">
        <v>6200</v>
      </c>
      <c r="G2045" t="s">
        <v>233</v>
      </c>
      <c r="H2045" t="s">
        <v>135</v>
      </c>
      <c r="I2045" t="s">
        <v>136</v>
      </c>
      <c r="J2045" t="s">
        <v>137</v>
      </c>
      <c r="K2045" t="s">
        <v>234</v>
      </c>
      <c r="L2045" t="s">
        <v>6201</v>
      </c>
      <c r="M2045" t="s">
        <v>6202</v>
      </c>
      <c r="N2045">
        <v>8.4251500000000004</v>
      </c>
      <c r="O2045">
        <v>0</v>
      </c>
      <c r="P2045">
        <v>42</v>
      </c>
      <c r="Q2045">
        <v>0</v>
      </c>
      <c r="R2045">
        <v>0</v>
      </c>
      <c r="S2045">
        <v>0</v>
      </c>
      <c r="T2045">
        <v>2</v>
      </c>
      <c r="U2045">
        <v>0</v>
      </c>
      <c r="V2045">
        <v>0</v>
      </c>
      <c r="W2045">
        <v>0</v>
      </c>
      <c r="X2045">
        <v>155.77871749416278</v>
      </c>
      <c r="Y2045">
        <v>0</v>
      </c>
      <c r="Z2045">
        <v>0</v>
      </c>
      <c r="AA2045">
        <v>0</v>
      </c>
      <c r="AB2045">
        <v>3.1400185962256164</v>
      </c>
      <c r="AC2045">
        <v>0</v>
      </c>
      <c r="AD2045">
        <v>0</v>
      </c>
      <c r="AE2045">
        <v>158.91873609038839</v>
      </c>
    </row>
    <row r="2046" spans="1:31" x14ac:dyDescent="0.25">
      <c r="A2046">
        <v>2221046</v>
      </c>
      <c r="B2046">
        <v>1</v>
      </c>
      <c r="C2046" t="s">
        <v>81</v>
      </c>
      <c r="D2046" t="s">
        <v>120</v>
      </c>
      <c r="E2046" t="s">
        <v>225</v>
      </c>
      <c r="F2046" t="s">
        <v>6203</v>
      </c>
      <c r="G2046" t="s">
        <v>153</v>
      </c>
      <c r="H2046" t="s">
        <v>135</v>
      </c>
      <c r="I2046" t="s">
        <v>136</v>
      </c>
      <c r="J2046" t="s">
        <v>137</v>
      </c>
      <c r="K2046" t="s">
        <v>138</v>
      </c>
      <c r="L2046" t="s">
        <v>6204</v>
      </c>
      <c r="M2046" t="s">
        <v>6205</v>
      </c>
      <c r="N2046">
        <v>3.3955555550000001</v>
      </c>
      <c r="O2046">
        <v>0</v>
      </c>
      <c r="P2046">
        <v>108</v>
      </c>
      <c r="Q2046">
        <v>0</v>
      </c>
      <c r="R2046">
        <v>0</v>
      </c>
      <c r="S2046">
        <v>0</v>
      </c>
      <c r="T2046">
        <v>4</v>
      </c>
      <c r="U2046">
        <v>0</v>
      </c>
      <c r="V2046">
        <v>0</v>
      </c>
      <c r="W2046">
        <v>0</v>
      </c>
      <c r="X2046">
        <v>100.38298200693009</v>
      </c>
      <c r="Y2046">
        <v>0</v>
      </c>
      <c r="Z2046">
        <v>0</v>
      </c>
      <c r="AA2046">
        <v>0</v>
      </c>
      <c r="AB2046">
        <v>18.521319460824618</v>
      </c>
      <c r="AC2046">
        <v>0</v>
      </c>
      <c r="AD2046">
        <v>0</v>
      </c>
      <c r="AE2046">
        <v>118.90430146775471</v>
      </c>
    </row>
    <row r="2047" spans="1:31" x14ac:dyDescent="0.25">
      <c r="A2047">
        <v>2228620</v>
      </c>
      <c r="B2047">
        <v>1</v>
      </c>
      <c r="C2047" t="s">
        <v>80</v>
      </c>
      <c r="D2047" t="s">
        <v>104</v>
      </c>
      <c r="E2047" t="s">
        <v>198</v>
      </c>
      <c r="F2047" t="s">
        <v>5636</v>
      </c>
      <c r="G2047" t="s">
        <v>143</v>
      </c>
      <c r="H2047" t="s">
        <v>144</v>
      </c>
      <c r="I2047" t="s">
        <v>136</v>
      </c>
      <c r="J2047" t="s">
        <v>137</v>
      </c>
      <c r="K2047" t="s">
        <v>138</v>
      </c>
      <c r="L2047" t="s">
        <v>6206</v>
      </c>
      <c r="M2047" t="s">
        <v>6207</v>
      </c>
      <c r="N2047">
        <v>0.17388888799999999</v>
      </c>
      <c r="O2047">
        <v>0</v>
      </c>
      <c r="P2047">
        <v>112</v>
      </c>
      <c r="Q2047">
        <v>3</v>
      </c>
      <c r="R2047">
        <v>5</v>
      </c>
      <c r="S2047">
        <v>12</v>
      </c>
      <c r="T2047">
        <v>12</v>
      </c>
      <c r="U2047">
        <v>3</v>
      </c>
      <c r="V2047">
        <v>0</v>
      </c>
      <c r="W2047">
        <v>0</v>
      </c>
      <c r="X2047">
        <v>4.2062764013316585</v>
      </c>
      <c r="Y2047">
        <v>0.33093467620986894</v>
      </c>
      <c r="Z2047">
        <v>0.19891986095928998</v>
      </c>
      <c r="AA2047">
        <v>13.396812285727357</v>
      </c>
      <c r="AB2047">
        <v>0.20440834448697948</v>
      </c>
      <c r="AC2047">
        <v>17.691465568579794</v>
      </c>
      <c r="AD2047">
        <v>0</v>
      </c>
      <c r="AE2047">
        <v>36.028817137294951</v>
      </c>
    </row>
    <row r="2048" spans="1:31" x14ac:dyDescent="0.25">
      <c r="A2048">
        <v>2224292</v>
      </c>
      <c r="B2048">
        <v>1</v>
      </c>
      <c r="C2048" t="s">
        <v>81</v>
      </c>
      <c r="D2048" t="s">
        <v>112</v>
      </c>
      <c r="E2048" t="s">
        <v>132</v>
      </c>
      <c r="F2048" t="s">
        <v>6208</v>
      </c>
      <c r="G2048" t="s">
        <v>176</v>
      </c>
      <c r="H2048" t="s">
        <v>135</v>
      </c>
      <c r="I2048" t="s">
        <v>136</v>
      </c>
      <c r="J2048" t="s">
        <v>137</v>
      </c>
      <c r="K2048" t="s">
        <v>138</v>
      </c>
      <c r="L2048" t="s">
        <v>6209</v>
      </c>
      <c r="M2048" t="s">
        <v>6210</v>
      </c>
      <c r="N2048">
        <v>0.96</v>
      </c>
      <c r="O2048">
        <v>0</v>
      </c>
      <c r="P2048">
        <v>456</v>
      </c>
      <c r="Q2048">
        <v>0</v>
      </c>
      <c r="R2048">
        <v>15</v>
      </c>
      <c r="S2048">
        <v>0</v>
      </c>
      <c r="T2048">
        <v>16</v>
      </c>
      <c r="U2048">
        <v>0</v>
      </c>
      <c r="V2048">
        <v>0</v>
      </c>
      <c r="W2048">
        <v>0</v>
      </c>
      <c r="X2048">
        <v>99.069340450778867</v>
      </c>
      <c r="Y2048">
        <v>0</v>
      </c>
      <c r="Z2048">
        <v>0.66717495372480007</v>
      </c>
      <c r="AA2048">
        <v>0</v>
      </c>
      <c r="AB2048">
        <v>6.2190216566899199</v>
      </c>
      <c r="AC2048">
        <v>0</v>
      </c>
      <c r="AD2048">
        <v>0</v>
      </c>
      <c r="AE2048">
        <v>105.95553706119358</v>
      </c>
    </row>
    <row r="2049" spans="1:31" x14ac:dyDescent="0.25">
      <c r="A2049">
        <v>2222128</v>
      </c>
      <c r="B2049">
        <v>1</v>
      </c>
      <c r="C2049" t="s">
        <v>81</v>
      </c>
      <c r="D2049" t="s">
        <v>120</v>
      </c>
      <c r="E2049" t="s">
        <v>156</v>
      </c>
      <c r="F2049" t="s">
        <v>6211</v>
      </c>
      <c r="G2049" t="s">
        <v>161</v>
      </c>
      <c r="H2049" t="s">
        <v>135</v>
      </c>
      <c r="I2049" t="s">
        <v>136</v>
      </c>
      <c r="J2049" t="s">
        <v>137</v>
      </c>
      <c r="K2049" t="s">
        <v>138</v>
      </c>
      <c r="L2049" t="s">
        <v>6212</v>
      </c>
      <c r="M2049" t="s">
        <v>6213</v>
      </c>
      <c r="N2049">
        <v>0.74972222200000005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1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0.15390741793668752</v>
      </c>
      <c r="AC2049">
        <v>0</v>
      </c>
      <c r="AD2049">
        <v>0</v>
      </c>
      <c r="AE2049">
        <v>0.15390741793668752</v>
      </c>
    </row>
    <row r="2050" spans="1:31" x14ac:dyDescent="0.25">
      <c r="A2050">
        <v>2219964</v>
      </c>
      <c r="B2050">
        <v>1</v>
      </c>
      <c r="C2050" t="s">
        <v>81</v>
      </c>
      <c r="D2050" t="s">
        <v>118</v>
      </c>
      <c r="E2050" t="s">
        <v>198</v>
      </c>
      <c r="F2050" t="s">
        <v>6214</v>
      </c>
      <c r="G2050" t="s">
        <v>143</v>
      </c>
      <c r="H2050" t="s">
        <v>144</v>
      </c>
      <c r="I2050" t="s">
        <v>136</v>
      </c>
      <c r="J2050" t="s">
        <v>137</v>
      </c>
      <c r="K2050" t="s">
        <v>138</v>
      </c>
      <c r="L2050" t="s">
        <v>6215</v>
      </c>
      <c r="M2050" t="s">
        <v>6216</v>
      </c>
      <c r="N2050">
        <v>2.0952777770000002</v>
      </c>
      <c r="O2050">
        <v>3</v>
      </c>
      <c r="P2050">
        <v>59</v>
      </c>
      <c r="Q2050">
        <v>40</v>
      </c>
      <c r="R2050">
        <v>94</v>
      </c>
      <c r="S2050">
        <v>3</v>
      </c>
      <c r="T2050">
        <v>27</v>
      </c>
      <c r="U2050">
        <v>0</v>
      </c>
      <c r="V2050">
        <v>0</v>
      </c>
      <c r="W2050">
        <v>3.3561787869294331</v>
      </c>
      <c r="X2050">
        <v>22.435659609297801</v>
      </c>
      <c r="Y2050">
        <v>32.312005560884522</v>
      </c>
      <c r="Z2050">
        <v>122.8735817981652</v>
      </c>
      <c r="AA2050">
        <v>7.3377703207147018</v>
      </c>
      <c r="AB2050">
        <v>42.633571558519947</v>
      </c>
      <c r="AC2050">
        <v>0</v>
      </c>
      <c r="AD2050">
        <v>0</v>
      </c>
      <c r="AE2050">
        <v>230.9487676345116</v>
      </c>
    </row>
    <row r="2051" spans="1:31" x14ac:dyDescent="0.25">
      <c r="A2051">
        <v>2216569</v>
      </c>
      <c r="B2051">
        <v>1</v>
      </c>
      <c r="C2051" t="s">
        <v>81</v>
      </c>
      <c r="D2051" t="s">
        <v>118</v>
      </c>
      <c r="E2051" t="s">
        <v>141</v>
      </c>
      <c r="F2051" t="s">
        <v>6217</v>
      </c>
      <c r="G2051" t="s">
        <v>349</v>
      </c>
      <c r="H2051" t="s">
        <v>144</v>
      </c>
      <c r="I2051" t="s">
        <v>136</v>
      </c>
      <c r="J2051" t="s">
        <v>137</v>
      </c>
      <c r="K2051" t="s">
        <v>138</v>
      </c>
      <c r="L2051" t="s">
        <v>6218</v>
      </c>
      <c r="M2051" t="s">
        <v>6219</v>
      </c>
      <c r="N2051">
        <v>2.0038888880000001</v>
      </c>
      <c r="O2051">
        <v>0</v>
      </c>
      <c r="P2051">
        <v>0</v>
      </c>
      <c r="Q2051">
        <v>2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2.3807921702416501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2.3807921702416501</v>
      </c>
    </row>
    <row r="2052" spans="1:31" x14ac:dyDescent="0.25">
      <c r="A2052">
        <v>2218733</v>
      </c>
      <c r="B2052">
        <v>1</v>
      </c>
      <c r="C2052" t="s">
        <v>80</v>
      </c>
      <c r="D2052" t="s">
        <v>103</v>
      </c>
      <c r="E2052" t="s">
        <v>198</v>
      </c>
      <c r="F2052" t="s">
        <v>6220</v>
      </c>
      <c r="G2052" t="s">
        <v>143</v>
      </c>
      <c r="H2052" t="s">
        <v>144</v>
      </c>
      <c r="I2052" t="s">
        <v>136</v>
      </c>
      <c r="J2052" t="s">
        <v>137</v>
      </c>
      <c r="K2052" t="s">
        <v>138</v>
      </c>
      <c r="L2052" t="s">
        <v>6221</v>
      </c>
      <c r="M2052" t="s">
        <v>6222</v>
      </c>
      <c r="N2052">
        <v>2.2141666660000001</v>
      </c>
      <c r="O2052">
        <v>0</v>
      </c>
      <c r="P2052">
        <v>3</v>
      </c>
      <c r="Q2052">
        <v>5</v>
      </c>
      <c r="R2052">
        <v>10</v>
      </c>
      <c r="S2052">
        <v>4</v>
      </c>
      <c r="T2052">
        <v>5</v>
      </c>
      <c r="U2052">
        <v>1</v>
      </c>
      <c r="V2052">
        <v>0</v>
      </c>
      <c r="W2052">
        <v>0</v>
      </c>
      <c r="X2052">
        <v>3.4647377542698559</v>
      </c>
      <c r="Y2052">
        <v>454.46298024733312</v>
      </c>
      <c r="Z2052">
        <v>22.769378139575775</v>
      </c>
      <c r="AA2052">
        <v>14.568059727212695</v>
      </c>
      <c r="AB2052">
        <v>8.7616415284752023</v>
      </c>
      <c r="AC2052">
        <v>174.49681841722489</v>
      </c>
      <c r="AD2052">
        <v>0</v>
      </c>
      <c r="AE2052">
        <v>678.5236158140915</v>
      </c>
    </row>
    <row r="2053" spans="1:31" x14ac:dyDescent="0.25">
      <c r="A2053">
        <v>2221438</v>
      </c>
      <c r="B2053">
        <v>1</v>
      </c>
      <c r="C2053" t="s">
        <v>80</v>
      </c>
      <c r="D2053" t="s">
        <v>103</v>
      </c>
      <c r="E2053" t="s">
        <v>151</v>
      </c>
      <c r="F2053" t="s">
        <v>4543</v>
      </c>
      <c r="G2053" t="s">
        <v>213</v>
      </c>
      <c r="H2053" t="s">
        <v>135</v>
      </c>
      <c r="I2053" t="s">
        <v>136</v>
      </c>
      <c r="J2053" t="s">
        <v>137</v>
      </c>
      <c r="K2053" t="s">
        <v>138</v>
      </c>
      <c r="L2053" t="s">
        <v>6223</v>
      </c>
      <c r="M2053" t="s">
        <v>6224</v>
      </c>
      <c r="N2053">
        <v>1.213333333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20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22.380509375207094</v>
      </c>
      <c r="AC2053">
        <v>0</v>
      </c>
      <c r="AD2053">
        <v>0</v>
      </c>
      <c r="AE2053">
        <v>22.380509375207094</v>
      </c>
    </row>
    <row r="2054" spans="1:31" x14ac:dyDescent="0.25">
      <c r="A2054">
        <v>2213323</v>
      </c>
      <c r="B2054">
        <v>1</v>
      </c>
      <c r="C2054" t="s">
        <v>81</v>
      </c>
      <c r="D2054" t="s">
        <v>127</v>
      </c>
      <c r="E2054" t="s">
        <v>151</v>
      </c>
      <c r="F2054" t="s">
        <v>6225</v>
      </c>
      <c r="G2054" t="s">
        <v>213</v>
      </c>
      <c r="H2054" t="s">
        <v>135</v>
      </c>
      <c r="I2054" t="s">
        <v>136</v>
      </c>
      <c r="J2054" t="s">
        <v>137</v>
      </c>
      <c r="K2054" t="s">
        <v>138</v>
      </c>
      <c r="L2054" t="s">
        <v>6226</v>
      </c>
      <c r="M2054" t="s">
        <v>6227</v>
      </c>
      <c r="N2054">
        <v>2.668055555</v>
      </c>
      <c r="O2054">
        <v>0</v>
      </c>
      <c r="P2054">
        <v>9</v>
      </c>
      <c r="Q2054">
        <v>0</v>
      </c>
      <c r="R2054">
        <v>0</v>
      </c>
      <c r="S2054">
        <v>0</v>
      </c>
      <c r="T2054">
        <v>2</v>
      </c>
      <c r="U2054">
        <v>0</v>
      </c>
      <c r="V2054">
        <v>0</v>
      </c>
      <c r="W2054">
        <v>0</v>
      </c>
      <c r="X2054">
        <v>5.1274621307301009</v>
      </c>
      <c r="Y2054">
        <v>0</v>
      </c>
      <c r="Z2054">
        <v>0</v>
      </c>
      <c r="AA2054">
        <v>0</v>
      </c>
      <c r="AB2054">
        <v>11.693401052689126</v>
      </c>
      <c r="AC2054">
        <v>0</v>
      </c>
      <c r="AD2054">
        <v>0</v>
      </c>
      <c r="AE2054">
        <v>16.820863183419227</v>
      </c>
    </row>
    <row r="2055" spans="1:31" x14ac:dyDescent="0.25">
      <c r="A2055">
        <v>2224684</v>
      </c>
      <c r="B2055">
        <v>1</v>
      </c>
      <c r="C2055" t="s">
        <v>80</v>
      </c>
      <c r="D2055" t="s">
        <v>94</v>
      </c>
      <c r="E2055" t="s">
        <v>156</v>
      </c>
      <c r="F2055" t="s">
        <v>6228</v>
      </c>
      <c r="G2055" t="s">
        <v>161</v>
      </c>
      <c r="H2055" t="s">
        <v>135</v>
      </c>
      <c r="I2055" t="s">
        <v>136</v>
      </c>
      <c r="J2055" t="s">
        <v>137</v>
      </c>
      <c r="K2055" t="s">
        <v>138</v>
      </c>
      <c r="L2055" t="s">
        <v>6229</v>
      </c>
      <c r="M2055" t="s">
        <v>6230</v>
      </c>
      <c r="N2055">
        <v>1.2511111109999999</v>
      </c>
      <c r="O2055">
        <v>0</v>
      </c>
      <c r="P2055">
        <v>1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8.9299941165460278E-2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8.9299941165460278E-2</v>
      </c>
    </row>
    <row r="2056" spans="1:31" x14ac:dyDescent="0.25">
      <c r="A2056">
        <v>2222520</v>
      </c>
      <c r="B2056">
        <v>1</v>
      </c>
      <c r="C2056" t="s">
        <v>80</v>
      </c>
      <c r="D2056" t="s">
        <v>96</v>
      </c>
      <c r="E2056" t="s">
        <v>225</v>
      </c>
      <c r="F2056" t="s">
        <v>6231</v>
      </c>
      <c r="G2056" t="s">
        <v>6232</v>
      </c>
      <c r="H2056" t="s">
        <v>135</v>
      </c>
      <c r="I2056" t="s">
        <v>136</v>
      </c>
      <c r="J2056" t="s">
        <v>137</v>
      </c>
      <c r="K2056" t="s">
        <v>138</v>
      </c>
      <c r="L2056" t="s">
        <v>6233</v>
      </c>
      <c r="M2056" t="s">
        <v>6234</v>
      </c>
      <c r="N2056">
        <v>2.9188888880000001</v>
      </c>
      <c r="O2056">
        <v>0</v>
      </c>
      <c r="P2056">
        <v>8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15.465858914798931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15.465858914798931</v>
      </c>
    </row>
    <row r="2057" spans="1:31" x14ac:dyDescent="0.25">
      <c r="A2057">
        <v>2217651</v>
      </c>
      <c r="B2057">
        <v>1</v>
      </c>
      <c r="C2057" t="s">
        <v>80</v>
      </c>
      <c r="D2057" t="s">
        <v>96</v>
      </c>
      <c r="E2057" t="s">
        <v>156</v>
      </c>
      <c r="F2057" t="s">
        <v>6235</v>
      </c>
      <c r="G2057" t="s">
        <v>172</v>
      </c>
      <c r="H2057" t="s">
        <v>135</v>
      </c>
      <c r="I2057" t="s">
        <v>136</v>
      </c>
      <c r="J2057" t="s">
        <v>137</v>
      </c>
      <c r="K2057" t="s">
        <v>138</v>
      </c>
      <c r="L2057" t="s">
        <v>6236</v>
      </c>
      <c r="M2057" t="s">
        <v>6237</v>
      </c>
      <c r="N2057">
        <v>1.7327777769999999</v>
      </c>
      <c r="O2057">
        <v>0</v>
      </c>
      <c r="P2057">
        <v>2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1.6135997688606596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1.6135997688606596</v>
      </c>
    </row>
    <row r="2058" spans="1:31" x14ac:dyDescent="0.25">
      <c r="A2058">
        <v>2227930</v>
      </c>
      <c r="B2058">
        <v>1</v>
      </c>
      <c r="C2058" t="s">
        <v>80</v>
      </c>
      <c r="D2058" t="s">
        <v>110</v>
      </c>
      <c r="E2058" t="s">
        <v>141</v>
      </c>
      <c r="F2058" t="s">
        <v>6238</v>
      </c>
      <c r="G2058" t="s">
        <v>561</v>
      </c>
      <c r="H2058" t="s">
        <v>144</v>
      </c>
      <c r="I2058" t="s">
        <v>136</v>
      </c>
      <c r="J2058" t="s">
        <v>137</v>
      </c>
      <c r="K2058" t="s">
        <v>138</v>
      </c>
      <c r="L2058" t="s">
        <v>6239</v>
      </c>
      <c r="M2058" t="s">
        <v>6240</v>
      </c>
      <c r="N2058">
        <v>3.08</v>
      </c>
      <c r="O2058">
        <v>4</v>
      </c>
      <c r="P2058">
        <v>0</v>
      </c>
      <c r="Q2058">
        <v>1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8.7824248878566387</v>
      </c>
      <c r="X2058">
        <v>0</v>
      </c>
      <c r="Y2058">
        <v>1.6948790203928998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10.477303908249539</v>
      </c>
    </row>
    <row r="2059" spans="1:31" x14ac:dyDescent="0.25">
      <c r="A2059">
        <v>2215487</v>
      </c>
      <c r="B2059">
        <v>1</v>
      </c>
      <c r="C2059" t="s">
        <v>80</v>
      </c>
      <c r="D2059" t="s">
        <v>96</v>
      </c>
      <c r="E2059" t="s">
        <v>156</v>
      </c>
      <c r="F2059" t="s">
        <v>6241</v>
      </c>
      <c r="G2059" t="s">
        <v>165</v>
      </c>
      <c r="H2059" t="s">
        <v>135</v>
      </c>
      <c r="I2059" t="s">
        <v>136</v>
      </c>
      <c r="J2059" t="s">
        <v>137</v>
      </c>
      <c r="K2059" t="s">
        <v>138</v>
      </c>
      <c r="L2059" t="s">
        <v>6242</v>
      </c>
      <c r="M2059" t="s">
        <v>6243</v>
      </c>
      <c r="N2059">
        <v>5.085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1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8.87965189690415</v>
      </c>
      <c r="AC2059">
        <v>0</v>
      </c>
      <c r="AD2059">
        <v>0</v>
      </c>
      <c r="AE2059">
        <v>8.87965189690415</v>
      </c>
    </row>
    <row r="2060" spans="1:31" x14ac:dyDescent="0.25">
      <c r="A2060">
        <v>2225766</v>
      </c>
      <c r="B2060">
        <v>1</v>
      </c>
      <c r="C2060" t="s">
        <v>80</v>
      </c>
      <c r="D2060" t="s">
        <v>99</v>
      </c>
      <c r="E2060" t="s">
        <v>151</v>
      </c>
      <c r="F2060" t="s">
        <v>310</v>
      </c>
      <c r="G2060" t="s">
        <v>213</v>
      </c>
      <c r="H2060" t="s">
        <v>135</v>
      </c>
      <c r="I2060" t="s">
        <v>136</v>
      </c>
      <c r="J2060" t="s">
        <v>137</v>
      </c>
      <c r="K2060" t="s">
        <v>138</v>
      </c>
      <c r="L2060" t="s">
        <v>6244</v>
      </c>
      <c r="M2060" t="s">
        <v>6245</v>
      </c>
      <c r="N2060">
        <v>0.9</v>
      </c>
      <c r="O2060">
        <v>0</v>
      </c>
      <c r="P2060">
        <v>60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10.698143321463053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10.698143321463053</v>
      </c>
    </row>
    <row r="2061" spans="1:31" x14ac:dyDescent="0.25">
      <c r="A2061">
        <v>2225165</v>
      </c>
      <c r="B2061">
        <v>1</v>
      </c>
      <c r="C2061" t="s">
        <v>80</v>
      </c>
      <c r="D2061" t="s">
        <v>101</v>
      </c>
      <c r="E2061" t="s">
        <v>151</v>
      </c>
      <c r="F2061" t="s">
        <v>6246</v>
      </c>
      <c r="G2061" t="s">
        <v>213</v>
      </c>
      <c r="H2061" t="s">
        <v>135</v>
      </c>
      <c r="I2061" t="s">
        <v>136</v>
      </c>
      <c r="J2061" t="s">
        <v>137</v>
      </c>
      <c r="K2061" t="s">
        <v>138</v>
      </c>
      <c r="L2061" t="s">
        <v>6247</v>
      </c>
      <c r="M2061" t="s">
        <v>6248</v>
      </c>
      <c r="N2061">
        <v>0.60388888799999996</v>
      </c>
      <c r="O2061">
        <v>0</v>
      </c>
      <c r="P2061">
        <v>123</v>
      </c>
      <c r="Q2061">
        <v>0</v>
      </c>
      <c r="R2061">
        <v>0</v>
      </c>
      <c r="S2061">
        <v>0</v>
      </c>
      <c r="T2061">
        <v>6</v>
      </c>
      <c r="U2061">
        <v>0</v>
      </c>
      <c r="V2061">
        <v>0</v>
      </c>
      <c r="W2061">
        <v>0</v>
      </c>
      <c r="X2061">
        <v>23.517968582175225</v>
      </c>
      <c r="Y2061">
        <v>0</v>
      </c>
      <c r="Z2061">
        <v>0</v>
      </c>
      <c r="AA2061">
        <v>0</v>
      </c>
      <c r="AB2061">
        <v>2.4506127599518934</v>
      </c>
      <c r="AC2061">
        <v>0</v>
      </c>
      <c r="AD2061">
        <v>0</v>
      </c>
      <c r="AE2061">
        <v>25.96858134212712</v>
      </c>
    </row>
    <row r="2062" spans="1:31" x14ac:dyDescent="0.25">
      <c r="A2062">
        <v>2228746</v>
      </c>
      <c r="B2062">
        <v>1</v>
      </c>
      <c r="C2062" t="s">
        <v>81</v>
      </c>
      <c r="D2062" t="s">
        <v>112</v>
      </c>
      <c r="E2062" t="s">
        <v>147</v>
      </c>
      <c r="F2062" t="s">
        <v>6249</v>
      </c>
      <c r="G2062" t="s">
        <v>200</v>
      </c>
      <c r="H2062" t="s">
        <v>144</v>
      </c>
      <c r="I2062" t="s">
        <v>451</v>
      </c>
      <c r="J2062" t="s">
        <v>137</v>
      </c>
      <c r="K2062" t="s">
        <v>234</v>
      </c>
      <c r="L2062" t="s">
        <v>6250</v>
      </c>
      <c r="M2062" t="s">
        <v>6251</v>
      </c>
      <c r="N2062">
        <v>2.6763888E-2</v>
      </c>
      <c r="O2062">
        <v>2</v>
      </c>
      <c r="P2062">
        <v>17353</v>
      </c>
      <c r="Q2062">
        <v>1</v>
      </c>
      <c r="R2062">
        <v>220</v>
      </c>
      <c r="S2062">
        <v>69</v>
      </c>
      <c r="T2062">
        <v>2497</v>
      </c>
      <c r="U2062">
        <v>9</v>
      </c>
      <c r="V2062">
        <v>8</v>
      </c>
      <c r="W2062">
        <v>0</v>
      </c>
      <c r="X2062">
        <v>89.811834230693648</v>
      </c>
      <c r="Y2062">
        <v>3.6181285546175002E-2</v>
      </c>
      <c r="Z2062">
        <v>1.0307872399590843</v>
      </c>
      <c r="AA2062">
        <v>16.528911182321743</v>
      </c>
      <c r="AB2062">
        <v>31.344106176358533</v>
      </c>
      <c r="AC2062">
        <v>5.0206315233510121</v>
      </c>
      <c r="AD2062">
        <v>1.4359967401617202</v>
      </c>
      <c r="AE2062">
        <v>145.20844837839192</v>
      </c>
    </row>
    <row r="2063" spans="1:31" x14ac:dyDescent="0.25">
      <c r="A2063">
        <v>2213758</v>
      </c>
      <c r="B2063">
        <v>1</v>
      </c>
      <c r="C2063" t="s">
        <v>80</v>
      </c>
      <c r="D2063" t="s">
        <v>83</v>
      </c>
      <c r="E2063" t="s">
        <v>151</v>
      </c>
      <c r="F2063" t="s">
        <v>6252</v>
      </c>
      <c r="G2063" t="s">
        <v>233</v>
      </c>
      <c r="H2063" t="s">
        <v>135</v>
      </c>
      <c r="I2063" t="s">
        <v>136</v>
      </c>
      <c r="J2063" t="s">
        <v>137</v>
      </c>
      <c r="K2063" t="s">
        <v>234</v>
      </c>
      <c r="L2063" t="s">
        <v>6253</v>
      </c>
      <c r="M2063" t="s">
        <v>6254</v>
      </c>
      <c r="N2063">
        <v>3.5210405549999999</v>
      </c>
      <c r="O2063">
        <v>0</v>
      </c>
      <c r="P2063">
        <v>51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77.791740115269576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77.791740115269576</v>
      </c>
    </row>
    <row r="2064" spans="1:31" x14ac:dyDescent="0.25">
      <c r="A2064">
        <v>2217339</v>
      </c>
      <c r="B2064">
        <v>1</v>
      </c>
      <c r="C2064" t="s">
        <v>80</v>
      </c>
      <c r="D2064" t="s">
        <v>104</v>
      </c>
      <c r="E2064" t="s">
        <v>141</v>
      </c>
      <c r="F2064" t="s">
        <v>6255</v>
      </c>
      <c r="G2064" t="s">
        <v>143</v>
      </c>
      <c r="H2064" t="s">
        <v>144</v>
      </c>
      <c r="I2064" t="s">
        <v>136</v>
      </c>
      <c r="J2064" t="s">
        <v>137</v>
      </c>
      <c r="K2064" t="s">
        <v>138</v>
      </c>
      <c r="L2064" t="s">
        <v>6256</v>
      </c>
      <c r="M2064" t="s">
        <v>6257</v>
      </c>
      <c r="N2064">
        <v>0.33583333300000001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3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882.55320890253222</v>
      </c>
      <c r="AD2064">
        <v>0</v>
      </c>
      <c r="AE2064">
        <v>882.55320890253222</v>
      </c>
    </row>
    <row r="2065" spans="1:31" x14ac:dyDescent="0.25">
      <c r="A2065">
        <v>2220256</v>
      </c>
      <c r="B2065">
        <v>1</v>
      </c>
      <c r="C2065" t="s">
        <v>80</v>
      </c>
      <c r="D2065" t="s">
        <v>93</v>
      </c>
      <c r="E2065" t="s">
        <v>151</v>
      </c>
      <c r="F2065" t="s">
        <v>6258</v>
      </c>
      <c r="G2065" t="s">
        <v>213</v>
      </c>
      <c r="H2065" t="s">
        <v>135</v>
      </c>
      <c r="I2065" t="s">
        <v>136</v>
      </c>
      <c r="J2065" t="s">
        <v>137</v>
      </c>
      <c r="K2065" t="s">
        <v>138</v>
      </c>
      <c r="L2065" t="s">
        <v>6259</v>
      </c>
      <c r="M2065" t="s">
        <v>6260</v>
      </c>
      <c r="N2065">
        <v>3.3055555550000002</v>
      </c>
      <c r="O2065">
        <v>0</v>
      </c>
      <c r="P2065">
        <v>13</v>
      </c>
      <c r="Q2065">
        <v>0</v>
      </c>
      <c r="R2065">
        <v>10</v>
      </c>
      <c r="S2065">
        <v>0</v>
      </c>
      <c r="T2065">
        <v>5</v>
      </c>
      <c r="U2065">
        <v>0</v>
      </c>
      <c r="V2065">
        <v>0</v>
      </c>
      <c r="W2065">
        <v>0</v>
      </c>
      <c r="X2065">
        <v>16.030705246084132</v>
      </c>
      <c r="Y2065">
        <v>0</v>
      </c>
      <c r="Z2065">
        <v>12.129903180877342</v>
      </c>
      <c r="AA2065">
        <v>0</v>
      </c>
      <c r="AB2065">
        <v>12.298280275279211</v>
      </c>
      <c r="AC2065">
        <v>0</v>
      </c>
      <c r="AD2065">
        <v>0</v>
      </c>
      <c r="AE2065">
        <v>40.458888702240685</v>
      </c>
    </row>
    <row r="2066" spans="1:31" x14ac:dyDescent="0.25">
      <c r="A2066">
        <v>2223814</v>
      </c>
      <c r="B2066">
        <v>1</v>
      </c>
      <c r="C2066" t="s">
        <v>81</v>
      </c>
      <c r="D2066" t="s">
        <v>127</v>
      </c>
      <c r="E2066" t="s">
        <v>198</v>
      </c>
      <c r="F2066" t="s">
        <v>6261</v>
      </c>
      <c r="G2066" t="s">
        <v>143</v>
      </c>
      <c r="H2066" t="s">
        <v>144</v>
      </c>
      <c r="I2066" t="s">
        <v>136</v>
      </c>
      <c r="J2066" t="s">
        <v>137</v>
      </c>
      <c r="K2066" t="s">
        <v>138</v>
      </c>
      <c r="L2066" t="s">
        <v>6262</v>
      </c>
      <c r="M2066" t="s">
        <v>6263</v>
      </c>
      <c r="N2066">
        <v>3.244722222</v>
      </c>
      <c r="O2066">
        <v>3</v>
      </c>
      <c r="P2066">
        <v>59</v>
      </c>
      <c r="Q2066">
        <v>95</v>
      </c>
      <c r="R2066">
        <v>89</v>
      </c>
      <c r="S2066">
        <v>2</v>
      </c>
      <c r="T2066">
        <v>7</v>
      </c>
      <c r="U2066">
        <v>1</v>
      </c>
      <c r="V2066">
        <v>1</v>
      </c>
      <c r="W2066">
        <v>1.2159376991511102</v>
      </c>
      <c r="X2066">
        <v>43.014054917526892</v>
      </c>
      <c r="Y2066">
        <v>167.66173650292728</v>
      </c>
      <c r="Z2066">
        <v>203.61202668794058</v>
      </c>
      <c r="AA2066">
        <v>42.783422030263615</v>
      </c>
      <c r="AB2066">
        <v>15.135841633353033</v>
      </c>
      <c r="AC2066">
        <v>793.51459047860237</v>
      </c>
      <c r="AD2066">
        <v>0</v>
      </c>
      <c r="AE2066">
        <v>1266.9376099497649</v>
      </c>
    </row>
    <row r="2067" spans="1:31" x14ac:dyDescent="0.25">
      <c r="A2067">
        <v>2228769</v>
      </c>
      <c r="B2067">
        <v>1</v>
      </c>
      <c r="C2067" t="s">
        <v>80</v>
      </c>
      <c r="D2067" t="s">
        <v>82</v>
      </c>
      <c r="E2067" t="s">
        <v>156</v>
      </c>
      <c r="F2067" t="s">
        <v>6264</v>
      </c>
      <c r="G2067" t="s">
        <v>4666</v>
      </c>
      <c r="H2067" t="s">
        <v>135</v>
      </c>
      <c r="I2067" t="s">
        <v>136</v>
      </c>
      <c r="J2067" t="s">
        <v>137</v>
      </c>
      <c r="K2067" t="s">
        <v>138</v>
      </c>
      <c r="L2067" t="s">
        <v>6265</v>
      </c>
      <c r="M2067" t="s">
        <v>6266</v>
      </c>
      <c r="N2067">
        <v>6.403611111</v>
      </c>
      <c r="O2067">
        <v>0</v>
      </c>
      <c r="P2067">
        <v>4</v>
      </c>
      <c r="Q2067">
        <v>0</v>
      </c>
      <c r="R2067">
        <v>0</v>
      </c>
      <c r="S2067">
        <v>0</v>
      </c>
      <c r="T2067">
        <v>2</v>
      </c>
      <c r="U2067">
        <v>0</v>
      </c>
      <c r="V2067">
        <v>0</v>
      </c>
      <c r="W2067">
        <v>0</v>
      </c>
      <c r="X2067">
        <v>8.9132857210101371</v>
      </c>
      <c r="Y2067">
        <v>0</v>
      </c>
      <c r="Z2067">
        <v>0</v>
      </c>
      <c r="AA2067">
        <v>0</v>
      </c>
      <c r="AB2067">
        <v>0.93776725955286988</v>
      </c>
      <c r="AC2067">
        <v>0</v>
      </c>
      <c r="AD2067">
        <v>0</v>
      </c>
      <c r="AE2067">
        <v>9.8510529805630078</v>
      </c>
    </row>
    <row r="2068" spans="1:31" x14ac:dyDescent="0.25">
      <c r="A2068">
        <v>2222271</v>
      </c>
      <c r="B2068">
        <v>1</v>
      </c>
      <c r="C2068" t="s">
        <v>80</v>
      </c>
      <c r="D2068" t="s">
        <v>104</v>
      </c>
      <c r="E2068" t="s">
        <v>156</v>
      </c>
      <c r="F2068" t="s">
        <v>6267</v>
      </c>
      <c r="G2068" t="s">
        <v>165</v>
      </c>
      <c r="H2068" t="s">
        <v>135</v>
      </c>
      <c r="I2068" t="s">
        <v>136</v>
      </c>
      <c r="J2068" t="s">
        <v>137</v>
      </c>
      <c r="K2068" t="s">
        <v>138</v>
      </c>
      <c r="L2068" t="s">
        <v>6268</v>
      </c>
      <c r="M2068" t="s">
        <v>6269</v>
      </c>
      <c r="N2068">
        <v>1.743055555</v>
      </c>
      <c r="O2068">
        <v>0</v>
      </c>
      <c r="P2068">
        <v>3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1.4310582109263483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1.4310582109263483</v>
      </c>
    </row>
    <row r="2069" spans="1:31" x14ac:dyDescent="0.25">
      <c r="A2069">
        <v>2218713</v>
      </c>
      <c r="B2069">
        <v>1</v>
      </c>
      <c r="C2069" t="s">
        <v>81</v>
      </c>
      <c r="D2069" t="s">
        <v>128</v>
      </c>
      <c r="E2069" t="s">
        <v>151</v>
      </c>
      <c r="F2069" t="s">
        <v>6270</v>
      </c>
      <c r="G2069" t="s">
        <v>213</v>
      </c>
      <c r="H2069" t="s">
        <v>135</v>
      </c>
      <c r="I2069" t="s">
        <v>136</v>
      </c>
      <c r="J2069" t="s">
        <v>137</v>
      </c>
      <c r="K2069" t="s">
        <v>138</v>
      </c>
      <c r="L2069" t="s">
        <v>6271</v>
      </c>
      <c r="M2069" t="s">
        <v>6272</v>
      </c>
      <c r="N2069">
        <v>4.364166666</v>
      </c>
      <c r="O2069">
        <v>0</v>
      </c>
      <c r="P2069">
        <v>10</v>
      </c>
      <c r="Q2069">
        <v>0</v>
      </c>
      <c r="R2069">
        <v>0</v>
      </c>
      <c r="S2069">
        <v>0</v>
      </c>
      <c r="T2069">
        <v>2</v>
      </c>
      <c r="U2069">
        <v>0</v>
      </c>
      <c r="V2069">
        <v>0</v>
      </c>
      <c r="W2069">
        <v>0</v>
      </c>
      <c r="X2069">
        <v>3.0235654456659815</v>
      </c>
      <c r="Y2069">
        <v>0</v>
      </c>
      <c r="Z2069">
        <v>0</v>
      </c>
      <c r="AA2069">
        <v>0</v>
      </c>
      <c r="AB2069">
        <v>1.8229928933149999E-3</v>
      </c>
      <c r="AC2069">
        <v>0</v>
      </c>
      <c r="AD2069">
        <v>0</v>
      </c>
      <c r="AE2069">
        <v>3.0253884385592964</v>
      </c>
    </row>
    <row r="2070" spans="1:31" x14ac:dyDescent="0.25">
      <c r="A2070">
        <v>2223127</v>
      </c>
      <c r="B2070">
        <v>1</v>
      </c>
      <c r="C2070" t="s">
        <v>80</v>
      </c>
      <c r="D2070" t="s">
        <v>105</v>
      </c>
      <c r="E2070" t="s">
        <v>147</v>
      </c>
      <c r="F2070" t="s">
        <v>6273</v>
      </c>
      <c r="G2070" t="s">
        <v>143</v>
      </c>
      <c r="H2070" t="s">
        <v>144</v>
      </c>
      <c r="I2070" t="s">
        <v>136</v>
      </c>
      <c r="J2070" t="s">
        <v>137</v>
      </c>
      <c r="K2070" t="s">
        <v>138</v>
      </c>
      <c r="L2070" t="s">
        <v>6274</v>
      </c>
      <c r="M2070" t="s">
        <v>6275</v>
      </c>
      <c r="N2070">
        <v>0.34861111099999997</v>
      </c>
      <c r="O2070">
        <v>17</v>
      </c>
      <c r="P2070">
        <v>27519</v>
      </c>
      <c r="Q2070">
        <v>30</v>
      </c>
      <c r="R2070">
        <v>1032</v>
      </c>
      <c r="S2070">
        <v>92</v>
      </c>
      <c r="T2070">
        <v>2308</v>
      </c>
      <c r="U2070">
        <v>8</v>
      </c>
      <c r="V2070">
        <v>5</v>
      </c>
      <c r="W2070">
        <v>6.5851955953597114</v>
      </c>
      <c r="X2070">
        <v>3013.2030821605872</v>
      </c>
      <c r="Y2070">
        <v>39.739186122974914</v>
      </c>
      <c r="Z2070">
        <v>53.585779974829684</v>
      </c>
      <c r="AA2070">
        <v>496.06800127897651</v>
      </c>
      <c r="AB2070">
        <v>909.12171734640231</v>
      </c>
      <c r="AC2070">
        <v>237.41710568652124</v>
      </c>
      <c r="AD2070">
        <v>55.584963447133816</v>
      </c>
      <c r="AE2070">
        <v>4811.3050316127865</v>
      </c>
    </row>
    <row r="2071" spans="1:31" x14ac:dyDescent="0.25">
      <c r="A2071">
        <v>2221630</v>
      </c>
      <c r="B2071">
        <v>1</v>
      </c>
      <c r="C2071" t="s">
        <v>80</v>
      </c>
      <c r="D2071" t="s">
        <v>82</v>
      </c>
      <c r="E2071" t="s">
        <v>156</v>
      </c>
      <c r="F2071" t="s">
        <v>6276</v>
      </c>
      <c r="G2071" t="s">
        <v>161</v>
      </c>
      <c r="H2071" t="s">
        <v>135</v>
      </c>
      <c r="I2071" t="s">
        <v>136</v>
      </c>
      <c r="J2071" t="s">
        <v>137</v>
      </c>
      <c r="K2071" t="s">
        <v>138</v>
      </c>
      <c r="L2071" t="s">
        <v>6277</v>
      </c>
      <c r="M2071" t="s">
        <v>6278</v>
      </c>
      <c r="N2071">
        <v>1.9330555549999999</v>
      </c>
      <c r="O2071">
        <v>0</v>
      </c>
      <c r="P2071">
        <v>1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0.1021916447767425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0.1021916447767425</v>
      </c>
    </row>
    <row r="2072" spans="1:31" x14ac:dyDescent="0.25">
      <c r="A2072">
        <v>2226708</v>
      </c>
      <c r="B2072">
        <v>1</v>
      </c>
      <c r="C2072" t="s">
        <v>80</v>
      </c>
      <c r="D2072" t="s">
        <v>105</v>
      </c>
      <c r="E2072" t="s">
        <v>151</v>
      </c>
      <c r="F2072" t="s">
        <v>2213</v>
      </c>
      <c r="G2072" t="s">
        <v>233</v>
      </c>
      <c r="H2072" t="s">
        <v>135</v>
      </c>
      <c r="I2072" t="s">
        <v>136</v>
      </c>
      <c r="J2072" t="s">
        <v>137</v>
      </c>
      <c r="K2072" t="s">
        <v>234</v>
      </c>
      <c r="L2072" t="s">
        <v>6279</v>
      </c>
      <c r="M2072" t="s">
        <v>6280</v>
      </c>
      <c r="N2072">
        <v>7.5052750000000001</v>
      </c>
      <c r="O2072">
        <v>0</v>
      </c>
      <c r="P2072">
        <v>230</v>
      </c>
      <c r="Q2072">
        <v>0</v>
      </c>
      <c r="R2072">
        <v>0</v>
      </c>
      <c r="S2072">
        <v>0</v>
      </c>
      <c r="T2072">
        <v>2</v>
      </c>
      <c r="U2072">
        <v>0</v>
      </c>
      <c r="V2072">
        <v>0</v>
      </c>
      <c r="W2072">
        <v>0</v>
      </c>
      <c r="X2072">
        <v>513.33426223850756</v>
      </c>
      <c r="Y2072">
        <v>0</v>
      </c>
      <c r="Z2072">
        <v>0</v>
      </c>
      <c r="AA2072">
        <v>0</v>
      </c>
      <c r="AB2072">
        <v>24.839027886621771</v>
      </c>
      <c r="AC2072">
        <v>0</v>
      </c>
      <c r="AD2072">
        <v>0</v>
      </c>
      <c r="AE2072">
        <v>538.17329012512937</v>
      </c>
    </row>
    <row r="2073" spans="1:31" x14ac:dyDescent="0.25">
      <c r="A2073">
        <v>2219377</v>
      </c>
      <c r="B2073">
        <v>1</v>
      </c>
      <c r="C2073" t="s">
        <v>80</v>
      </c>
      <c r="D2073" t="s">
        <v>101</v>
      </c>
      <c r="E2073" t="s">
        <v>147</v>
      </c>
      <c r="F2073" t="s">
        <v>6281</v>
      </c>
      <c r="G2073" t="s">
        <v>143</v>
      </c>
      <c r="H2073" t="s">
        <v>144</v>
      </c>
      <c r="I2073" t="s">
        <v>451</v>
      </c>
      <c r="J2073" t="s">
        <v>137</v>
      </c>
      <c r="K2073" t="s">
        <v>138</v>
      </c>
      <c r="L2073" t="s">
        <v>6282</v>
      </c>
      <c r="M2073" t="s">
        <v>6283</v>
      </c>
      <c r="N2073">
        <v>4.6944444000000002E-2</v>
      </c>
      <c r="O2073">
        <v>0</v>
      </c>
      <c r="P2073">
        <v>3964</v>
      </c>
      <c r="Q2073">
        <v>0</v>
      </c>
      <c r="R2073">
        <v>3</v>
      </c>
      <c r="S2073">
        <v>7</v>
      </c>
      <c r="T2073">
        <v>188</v>
      </c>
      <c r="U2073">
        <v>0</v>
      </c>
      <c r="V2073">
        <v>0</v>
      </c>
      <c r="W2073">
        <v>0</v>
      </c>
      <c r="X2073">
        <v>92.176426730501333</v>
      </c>
      <c r="Y2073">
        <v>0</v>
      </c>
      <c r="Z2073">
        <v>5.9947226196975E-3</v>
      </c>
      <c r="AA2073">
        <v>18.733969466474171</v>
      </c>
      <c r="AB2073">
        <v>9.1103500940342865</v>
      </c>
      <c r="AC2073">
        <v>0</v>
      </c>
      <c r="AD2073">
        <v>0</v>
      </c>
      <c r="AE2073">
        <v>120.0267410136295</v>
      </c>
    </row>
    <row r="2074" spans="1:31" x14ac:dyDescent="0.25">
      <c r="A2074">
        <v>2217385</v>
      </c>
      <c r="B2074">
        <v>1</v>
      </c>
      <c r="C2074" t="s">
        <v>80</v>
      </c>
      <c r="D2074" t="s">
        <v>95</v>
      </c>
      <c r="E2074" t="s">
        <v>251</v>
      </c>
      <c r="F2074" t="s">
        <v>6284</v>
      </c>
      <c r="G2074" t="s">
        <v>233</v>
      </c>
      <c r="H2074" t="s">
        <v>144</v>
      </c>
      <c r="I2074" t="s">
        <v>136</v>
      </c>
      <c r="J2074" t="s">
        <v>137</v>
      </c>
      <c r="K2074" t="s">
        <v>234</v>
      </c>
      <c r="L2074" t="s">
        <v>6285</v>
      </c>
      <c r="M2074" t="s">
        <v>6286</v>
      </c>
      <c r="N2074">
        <v>7.1521361109999999</v>
      </c>
      <c r="O2074">
        <v>7</v>
      </c>
      <c r="P2074">
        <v>642</v>
      </c>
      <c r="Q2074">
        <v>2</v>
      </c>
      <c r="R2074">
        <v>11</v>
      </c>
      <c r="S2074">
        <v>18</v>
      </c>
      <c r="T2074">
        <v>63</v>
      </c>
      <c r="U2074">
        <v>1</v>
      </c>
      <c r="V2074">
        <v>0</v>
      </c>
      <c r="W2074">
        <v>209.00012118496684</v>
      </c>
      <c r="X2074">
        <v>1262.1466519398925</v>
      </c>
      <c r="Y2074">
        <v>9.8432323984672561</v>
      </c>
      <c r="Z2074">
        <v>23.87187908960696</v>
      </c>
      <c r="AA2074">
        <v>436.26392197141786</v>
      </c>
      <c r="AB2074">
        <v>539.26489205774897</v>
      </c>
      <c r="AC2074">
        <v>889.80099913821959</v>
      </c>
      <c r="AD2074">
        <v>0</v>
      </c>
      <c r="AE2074">
        <v>3370.1916977803203</v>
      </c>
    </row>
    <row r="2075" spans="1:31" x14ac:dyDescent="0.25">
      <c r="A2075">
        <v>2222294</v>
      </c>
      <c r="B2075">
        <v>1</v>
      </c>
      <c r="C2075" t="s">
        <v>81</v>
      </c>
      <c r="D2075" t="s">
        <v>126</v>
      </c>
      <c r="E2075" t="s">
        <v>156</v>
      </c>
      <c r="F2075" t="s">
        <v>6287</v>
      </c>
      <c r="G2075" t="s">
        <v>161</v>
      </c>
      <c r="H2075" t="s">
        <v>135</v>
      </c>
      <c r="I2075" t="s">
        <v>136</v>
      </c>
      <c r="J2075" t="s">
        <v>137</v>
      </c>
      <c r="K2075" t="s">
        <v>138</v>
      </c>
      <c r="L2075" t="s">
        <v>6288</v>
      </c>
      <c r="M2075" t="s">
        <v>6289</v>
      </c>
      <c r="N2075">
        <v>3.0836111110000002</v>
      </c>
      <c r="O2075">
        <v>0</v>
      </c>
      <c r="P2075">
        <v>1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0.31735688362940501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0.31735688362940501</v>
      </c>
    </row>
    <row r="2076" spans="1:31" x14ac:dyDescent="0.25">
      <c r="A2076">
        <v>2228723</v>
      </c>
      <c r="B2076">
        <v>1</v>
      </c>
      <c r="C2076" t="s">
        <v>81</v>
      </c>
      <c r="D2076" t="s">
        <v>127</v>
      </c>
      <c r="E2076" t="s">
        <v>151</v>
      </c>
      <c r="F2076" t="s">
        <v>6290</v>
      </c>
      <c r="G2076" t="s">
        <v>213</v>
      </c>
      <c r="H2076" t="s">
        <v>135</v>
      </c>
      <c r="I2076" t="s">
        <v>136</v>
      </c>
      <c r="J2076" t="s">
        <v>137</v>
      </c>
      <c r="K2076" t="s">
        <v>138</v>
      </c>
      <c r="L2076" t="s">
        <v>6291</v>
      </c>
      <c r="M2076" t="s">
        <v>6292</v>
      </c>
      <c r="N2076">
        <v>2.0227777769999999</v>
      </c>
      <c r="O2076">
        <v>0</v>
      </c>
      <c r="P2076">
        <v>87</v>
      </c>
      <c r="Q2076">
        <v>0</v>
      </c>
      <c r="R2076">
        <v>0</v>
      </c>
      <c r="S2076">
        <v>0</v>
      </c>
      <c r="T2076">
        <v>2</v>
      </c>
      <c r="U2076">
        <v>0</v>
      </c>
      <c r="V2076">
        <v>0</v>
      </c>
      <c r="W2076">
        <v>0</v>
      </c>
      <c r="X2076">
        <v>38.30906212614434</v>
      </c>
      <c r="Y2076">
        <v>0</v>
      </c>
      <c r="Z2076">
        <v>0</v>
      </c>
      <c r="AA2076">
        <v>0</v>
      </c>
      <c r="AB2076">
        <v>0.58459783629618178</v>
      </c>
      <c r="AC2076">
        <v>0</v>
      </c>
      <c r="AD2076">
        <v>0</v>
      </c>
      <c r="AE2076">
        <v>38.893659962440523</v>
      </c>
    </row>
    <row r="2077" spans="1:31" x14ac:dyDescent="0.25">
      <c r="A2077">
        <v>2223645</v>
      </c>
      <c r="B2077">
        <v>1</v>
      </c>
      <c r="C2077" t="s">
        <v>80</v>
      </c>
      <c r="D2077" t="s">
        <v>108</v>
      </c>
      <c r="E2077" t="s">
        <v>132</v>
      </c>
      <c r="F2077" t="s">
        <v>6293</v>
      </c>
      <c r="G2077" t="s">
        <v>233</v>
      </c>
      <c r="H2077" t="s">
        <v>135</v>
      </c>
      <c r="I2077" t="s">
        <v>136</v>
      </c>
      <c r="J2077" t="s">
        <v>137</v>
      </c>
      <c r="K2077" t="s">
        <v>234</v>
      </c>
      <c r="L2077" t="s">
        <v>6294</v>
      </c>
      <c r="M2077" t="s">
        <v>6295</v>
      </c>
      <c r="N2077">
        <v>7.7913888880000002</v>
      </c>
      <c r="O2077">
        <v>0</v>
      </c>
      <c r="P2077">
        <v>73</v>
      </c>
      <c r="Q2077">
        <v>0</v>
      </c>
      <c r="R2077">
        <v>13</v>
      </c>
      <c r="S2077">
        <v>0</v>
      </c>
      <c r="T2077">
        <v>6</v>
      </c>
      <c r="U2077">
        <v>0</v>
      </c>
      <c r="V2077">
        <v>0</v>
      </c>
      <c r="W2077">
        <v>0</v>
      </c>
      <c r="X2077">
        <v>82.640957023812177</v>
      </c>
      <c r="Y2077">
        <v>0</v>
      </c>
      <c r="Z2077">
        <v>8.3271552358436765</v>
      </c>
      <c r="AA2077">
        <v>0</v>
      </c>
      <c r="AB2077">
        <v>4.3223638329985503</v>
      </c>
      <c r="AC2077">
        <v>0</v>
      </c>
      <c r="AD2077">
        <v>0</v>
      </c>
      <c r="AE2077">
        <v>95.290476092654401</v>
      </c>
    </row>
    <row r="2078" spans="1:31" x14ac:dyDescent="0.25">
      <c r="A2078">
        <v>2223768</v>
      </c>
      <c r="B2078">
        <v>1</v>
      </c>
      <c r="C2078" t="s">
        <v>80</v>
      </c>
      <c r="D2078" t="s">
        <v>85</v>
      </c>
      <c r="E2078" t="s">
        <v>156</v>
      </c>
      <c r="F2078" t="s">
        <v>6296</v>
      </c>
      <c r="G2078" t="s">
        <v>165</v>
      </c>
      <c r="H2078" t="s">
        <v>135</v>
      </c>
      <c r="I2078" t="s">
        <v>136</v>
      </c>
      <c r="J2078" t="s">
        <v>137</v>
      </c>
      <c r="K2078" t="s">
        <v>138</v>
      </c>
      <c r="L2078" t="s">
        <v>6297</v>
      </c>
      <c r="M2078" t="s">
        <v>6298</v>
      </c>
      <c r="N2078">
        <v>0.887222222</v>
      </c>
      <c r="O2078">
        <v>0</v>
      </c>
      <c r="P2078">
        <v>13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3.1764690920773888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3.1764690920773888</v>
      </c>
    </row>
    <row r="2079" spans="1:31" x14ac:dyDescent="0.25">
      <c r="A2079">
        <v>2229241</v>
      </c>
      <c r="B2079">
        <v>1</v>
      </c>
      <c r="C2079" t="s">
        <v>81</v>
      </c>
      <c r="D2079" t="s">
        <v>115</v>
      </c>
      <c r="E2079" t="s">
        <v>198</v>
      </c>
      <c r="F2079" t="s">
        <v>6299</v>
      </c>
      <c r="G2079" t="s">
        <v>143</v>
      </c>
      <c r="H2079" t="s">
        <v>144</v>
      </c>
      <c r="I2079" t="s">
        <v>451</v>
      </c>
      <c r="J2079" t="s">
        <v>137</v>
      </c>
      <c r="K2079" t="s">
        <v>138</v>
      </c>
      <c r="L2079" t="s">
        <v>6300</v>
      </c>
      <c r="M2079" t="s">
        <v>6301</v>
      </c>
      <c r="N2079">
        <v>4.8611110999999999E-2</v>
      </c>
      <c r="O2079">
        <v>0</v>
      </c>
      <c r="P2079">
        <v>2004</v>
      </c>
      <c r="Q2079">
        <v>8</v>
      </c>
      <c r="R2079">
        <v>150</v>
      </c>
      <c r="S2079">
        <v>15</v>
      </c>
      <c r="T2079">
        <v>150</v>
      </c>
      <c r="U2079">
        <v>0</v>
      </c>
      <c r="V2079">
        <v>1</v>
      </c>
      <c r="W2079">
        <v>0</v>
      </c>
      <c r="X2079">
        <v>7.7716561949814835</v>
      </c>
      <c r="Y2079">
        <v>0.50073147010133334</v>
      </c>
      <c r="Z2079">
        <v>0.87266902103548594</v>
      </c>
      <c r="AA2079">
        <v>3.2269541263918682</v>
      </c>
      <c r="AB2079">
        <v>1.6646076550967988</v>
      </c>
      <c r="AC2079">
        <v>0</v>
      </c>
      <c r="AD2079">
        <v>7.3401012513888889E-5</v>
      </c>
      <c r="AE2079">
        <v>14.036691868619485</v>
      </c>
    </row>
    <row r="2080" spans="1:31" x14ac:dyDescent="0.25">
      <c r="A2080">
        <v>2223668</v>
      </c>
      <c r="B2080">
        <v>1</v>
      </c>
      <c r="C2080" t="s">
        <v>80</v>
      </c>
      <c r="D2080" t="s">
        <v>94</v>
      </c>
      <c r="E2080" t="s">
        <v>141</v>
      </c>
      <c r="F2080" t="s">
        <v>6302</v>
      </c>
      <c r="G2080" t="s">
        <v>405</v>
      </c>
      <c r="H2080" t="s">
        <v>144</v>
      </c>
      <c r="I2080" t="s">
        <v>136</v>
      </c>
      <c r="J2080" t="s">
        <v>137</v>
      </c>
      <c r="K2080" t="s">
        <v>234</v>
      </c>
      <c r="L2080" t="s">
        <v>6303</v>
      </c>
      <c r="M2080" t="s">
        <v>6304</v>
      </c>
      <c r="N2080">
        <v>1.407572222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63</v>
      </c>
      <c r="U2080">
        <v>1</v>
      </c>
      <c r="V2080">
        <v>1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155.96258055027062</v>
      </c>
      <c r="AC2080">
        <v>233.65999483818626</v>
      </c>
      <c r="AD2080">
        <v>22.774321488212006</v>
      </c>
      <c r="AE2080">
        <v>412.3968968766689</v>
      </c>
    </row>
    <row r="2081" spans="1:31" x14ac:dyDescent="0.25">
      <c r="A2081">
        <v>2224670</v>
      </c>
      <c r="B2081">
        <v>1</v>
      </c>
      <c r="C2081" t="s">
        <v>80</v>
      </c>
      <c r="D2081" t="s">
        <v>82</v>
      </c>
      <c r="E2081" t="s">
        <v>156</v>
      </c>
      <c r="F2081" t="s">
        <v>6305</v>
      </c>
      <c r="G2081" t="s">
        <v>161</v>
      </c>
      <c r="H2081" t="s">
        <v>135</v>
      </c>
      <c r="I2081" t="s">
        <v>136</v>
      </c>
      <c r="J2081" t="s">
        <v>137</v>
      </c>
      <c r="K2081" t="s">
        <v>138</v>
      </c>
      <c r="L2081" t="s">
        <v>6306</v>
      </c>
      <c r="M2081" t="s">
        <v>6307</v>
      </c>
      <c r="N2081">
        <v>2.2727777769999999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0.6222673227532195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0.6222673227532195</v>
      </c>
    </row>
    <row r="2082" spans="1:31" x14ac:dyDescent="0.25">
      <c r="A2082">
        <v>2227226</v>
      </c>
      <c r="B2082">
        <v>1</v>
      </c>
      <c r="C2082" t="s">
        <v>81</v>
      </c>
      <c r="D2082" t="s">
        <v>113</v>
      </c>
      <c r="E2082" t="s">
        <v>198</v>
      </c>
      <c r="F2082" t="s">
        <v>6308</v>
      </c>
      <c r="G2082" t="s">
        <v>233</v>
      </c>
      <c r="H2082" t="s">
        <v>144</v>
      </c>
      <c r="I2082" t="s">
        <v>136</v>
      </c>
      <c r="J2082" t="s">
        <v>137</v>
      </c>
      <c r="K2082" t="s">
        <v>234</v>
      </c>
      <c r="L2082" t="s">
        <v>6309</v>
      </c>
      <c r="M2082" t="s">
        <v>6310</v>
      </c>
      <c r="N2082">
        <v>7.5310350000000001</v>
      </c>
      <c r="O2082">
        <v>0</v>
      </c>
      <c r="P2082">
        <v>28</v>
      </c>
      <c r="Q2082">
        <v>4</v>
      </c>
      <c r="R2082">
        <v>23</v>
      </c>
      <c r="S2082">
        <v>0</v>
      </c>
      <c r="T2082">
        <v>1</v>
      </c>
      <c r="U2082">
        <v>0</v>
      </c>
      <c r="V2082">
        <v>0</v>
      </c>
      <c r="W2082">
        <v>0</v>
      </c>
      <c r="X2082">
        <v>23.239091285725689</v>
      </c>
      <c r="Y2082">
        <v>48.211613765860427</v>
      </c>
      <c r="Z2082">
        <v>61.136218695927894</v>
      </c>
      <c r="AA2082">
        <v>0</v>
      </c>
      <c r="AB2082">
        <v>3.1549239414397783</v>
      </c>
      <c r="AC2082">
        <v>0</v>
      </c>
      <c r="AD2082">
        <v>0</v>
      </c>
      <c r="AE2082">
        <v>135.74184768895378</v>
      </c>
    </row>
    <row r="2083" spans="1:31" x14ac:dyDescent="0.25">
      <c r="A2083">
        <v>2215865</v>
      </c>
      <c r="B2083">
        <v>1</v>
      </c>
      <c r="C2083" t="s">
        <v>80</v>
      </c>
      <c r="D2083" t="s">
        <v>98</v>
      </c>
      <c r="E2083" t="s">
        <v>156</v>
      </c>
      <c r="F2083" t="s">
        <v>6311</v>
      </c>
      <c r="G2083" t="s">
        <v>134</v>
      </c>
      <c r="H2083" t="s">
        <v>135</v>
      </c>
      <c r="I2083" t="s">
        <v>136</v>
      </c>
      <c r="J2083" t="s">
        <v>137</v>
      </c>
      <c r="K2083" t="s">
        <v>138</v>
      </c>
      <c r="L2083" t="s">
        <v>6312</v>
      </c>
      <c r="M2083" t="s">
        <v>6313</v>
      </c>
      <c r="N2083">
        <v>2.33</v>
      </c>
      <c r="O2083">
        <v>0</v>
      </c>
      <c r="P2083">
        <v>1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1.7093195049802299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1.7093195049802299</v>
      </c>
    </row>
    <row r="2084" spans="1:31" x14ac:dyDescent="0.25">
      <c r="A2084">
        <v>2226685</v>
      </c>
      <c r="B2084">
        <v>1</v>
      </c>
      <c r="C2084" t="s">
        <v>80</v>
      </c>
      <c r="D2084" t="s">
        <v>105</v>
      </c>
      <c r="E2084" t="s">
        <v>141</v>
      </c>
      <c r="F2084" t="s">
        <v>6314</v>
      </c>
      <c r="G2084" t="s">
        <v>233</v>
      </c>
      <c r="H2084" t="s">
        <v>144</v>
      </c>
      <c r="I2084" t="s">
        <v>136</v>
      </c>
      <c r="J2084" t="s">
        <v>137</v>
      </c>
      <c r="K2084" t="s">
        <v>234</v>
      </c>
      <c r="L2084" t="s">
        <v>6315</v>
      </c>
      <c r="M2084" t="s">
        <v>4212</v>
      </c>
      <c r="N2084">
        <v>6.0547222219999997</v>
      </c>
      <c r="O2084">
        <v>0</v>
      </c>
      <c r="P2084">
        <v>184</v>
      </c>
      <c r="Q2084">
        <v>0</v>
      </c>
      <c r="R2084">
        <v>0</v>
      </c>
      <c r="S2084">
        <v>0</v>
      </c>
      <c r="T2084">
        <v>4</v>
      </c>
      <c r="U2084">
        <v>0</v>
      </c>
      <c r="V2084">
        <v>0</v>
      </c>
      <c r="W2084">
        <v>0</v>
      </c>
      <c r="X2084">
        <v>334.76752678522502</v>
      </c>
      <c r="Y2084">
        <v>0</v>
      </c>
      <c r="Z2084">
        <v>0</v>
      </c>
      <c r="AA2084">
        <v>0</v>
      </c>
      <c r="AB2084">
        <v>5.3987815359237477</v>
      </c>
      <c r="AC2084">
        <v>0</v>
      </c>
      <c r="AD2084">
        <v>0</v>
      </c>
      <c r="AE2084">
        <v>340.16630832114879</v>
      </c>
    </row>
    <row r="2085" spans="1:31" x14ac:dyDescent="0.25">
      <c r="A2085">
        <v>2224355</v>
      </c>
      <c r="B2085">
        <v>1</v>
      </c>
      <c r="C2085" t="s">
        <v>80</v>
      </c>
      <c r="D2085" t="s">
        <v>96</v>
      </c>
      <c r="E2085" t="s">
        <v>156</v>
      </c>
      <c r="F2085" t="s">
        <v>6316</v>
      </c>
      <c r="G2085" t="s">
        <v>172</v>
      </c>
      <c r="H2085" t="s">
        <v>135</v>
      </c>
      <c r="I2085" t="s">
        <v>136</v>
      </c>
      <c r="J2085" t="s">
        <v>137</v>
      </c>
      <c r="K2085" t="s">
        <v>138</v>
      </c>
      <c r="L2085" t="s">
        <v>6317</v>
      </c>
      <c r="M2085" t="s">
        <v>6318</v>
      </c>
      <c r="N2085">
        <v>2.7005555550000002</v>
      </c>
      <c r="O2085">
        <v>0</v>
      </c>
      <c r="P2085">
        <v>3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2.9778953957528285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2.9778953957528285</v>
      </c>
    </row>
    <row r="2086" spans="1:31" x14ac:dyDescent="0.25">
      <c r="A2086">
        <v>2213240</v>
      </c>
      <c r="B2086">
        <v>1</v>
      </c>
      <c r="C2086" t="s">
        <v>80</v>
      </c>
      <c r="D2086" t="s">
        <v>96</v>
      </c>
      <c r="E2086" t="s">
        <v>156</v>
      </c>
      <c r="F2086" t="s">
        <v>6319</v>
      </c>
      <c r="G2086" t="s">
        <v>165</v>
      </c>
      <c r="H2086" t="s">
        <v>135</v>
      </c>
      <c r="I2086" t="s">
        <v>136</v>
      </c>
      <c r="J2086" t="s">
        <v>137</v>
      </c>
      <c r="K2086" t="s">
        <v>138</v>
      </c>
      <c r="L2086" t="s">
        <v>6320</v>
      </c>
      <c r="M2086" t="s">
        <v>6321</v>
      </c>
      <c r="N2086">
        <v>2.619722222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1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0.82930535502897085</v>
      </c>
      <c r="AC2086">
        <v>0</v>
      </c>
      <c r="AD2086">
        <v>0</v>
      </c>
      <c r="AE2086">
        <v>0.82930535502897085</v>
      </c>
    </row>
    <row r="2087" spans="1:31" x14ac:dyDescent="0.25">
      <c r="A2087">
        <v>2227203</v>
      </c>
      <c r="B2087">
        <v>1</v>
      </c>
      <c r="C2087" t="s">
        <v>80</v>
      </c>
      <c r="D2087" t="s">
        <v>82</v>
      </c>
      <c r="E2087" t="s">
        <v>156</v>
      </c>
      <c r="F2087" t="s">
        <v>6322</v>
      </c>
      <c r="G2087" t="s">
        <v>165</v>
      </c>
      <c r="H2087" t="s">
        <v>135</v>
      </c>
      <c r="I2087" t="s">
        <v>136</v>
      </c>
      <c r="J2087" t="s">
        <v>137</v>
      </c>
      <c r="K2087" t="s">
        <v>138</v>
      </c>
      <c r="L2087" t="s">
        <v>6323</v>
      </c>
      <c r="M2087" t="s">
        <v>6324</v>
      </c>
      <c r="N2087">
        <v>1.45</v>
      </c>
      <c r="O2087">
        <v>0</v>
      </c>
      <c r="P2087">
        <v>6</v>
      </c>
      <c r="Q2087">
        <v>0</v>
      </c>
      <c r="R2087">
        <v>0</v>
      </c>
      <c r="S2087">
        <v>0</v>
      </c>
      <c r="T2087">
        <v>1</v>
      </c>
      <c r="U2087">
        <v>0</v>
      </c>
      <c r="V2087">
        <v>0</v>
      </c>
      <c r="W2087">
        <v>0</v>
      </c>
      <c r="X2087">
        <v>3.1394969577025602</v>
      </c>
      <c r="Y2087">
        <v>0</v>
      </c>
      <c r="Z2087">
        <v>0</v>
      </c>
      <c r="AA2087">
        <v>0</v>
      </c>
      <c r="AB2087">
        <v>0.71522784426554997</v>
      </c>
      <c r="AC2087">
        <v>0</v>
      </c>
      <c r="AD2087">
        <v>0</v>
      </c>
      <c r="AE2087">
        <v>3.8547248019681102</v>
      </c>
    </row>
    <row r="2088" spans="1:31" x14ac:dyDescent="0.25">
      <c r="A2088">
        <v>2226370</v>
      </c>
      <c r="B2088">
        <v>1</v>
      </c>
      <c r="C2088" t="s">
        <v>81</v>
      </c>
      <c r="D2088" t="s">
        <v>118</v>
      </c>
      <c r="E2088" t="s">
        <v>225</v>
      </c>
      <c r="F2088" t="s">
        <v>6325</v>
      </c>
      <c r="G2088" t="s">
        <v>600</v>
      </c>
      <c r="H2088" t="s">
        <v>135</v>
      </c>
      <c r="I2088" t="s">
        <v>136</v>
      </c>
      <c r="J2088" t="s">
        <v>137</v>
      </c>
      <c r="K2088" t="s">
        <v>138</v>
      </c>
      <c r="L2088" t="s">
        <v>6326</v>
      </c>
      <c r="M2088" t="s">
        <v>6327</v>
      </c>
      <c r="N2088">
        <v>1.4783333329999999</v>
      </c>
      <c r="O2088">
        <v>0</v>
      </c>
      <c r="P2088">
        <v>1</v>
      </c>
      <c r="Q2088">
        <v>0</v>
      </c>
      <c r="R2088">
        <v>0</v>
      </c>
      <c r="S2088">
        <v>0</v>
      </c>
      <c r="T2088">
        <v>86</v>
      </c>
      <c r="U2088">
        <v>0</v>
      </c>
      <c r="V2088">
        <v>1</v>
      </c>
      <c r="W2088">
        <v>0</v>
      </c>
      <c r="X2088">
        <v>0.16498368283379447</v>
      </c>
      <c r="Y2088">
        <v>0</v>
      </c>
      <c r="Z2088">
        <v>0</v>
      </c>
      <c r="AA2088">
        <v>0</v>
      </c>
      <c r="AB2088">
        <v>82.640455088053244</v>
      </c>
      <c r="AC2088">
        <v>0</v>
      </c>
      <c r="AD2088">
        <v>25.36463209933558</v>
      </c>
      <c r="AE2088">
        <v>108.17007087022262</v>
      </c>
    </row>
    <row r="2089" spans="1:31" x14ac:dyDescent="0.25">
      <c r="A2089">
        <v>2213804</v>
      </c>
      <c r="B2089">
        <v>1</v>
      </c>
      <c r="C2089" t="s">
        <v>80</v>
      </c>
      <c r="D2089" t="s">
        <v>84</v>
      </c>
      <c r="E2089" t="s">
        <v>132</v>
      </c>
      <c r="F2089" t="s">
        <v>6328</v>
      </c>
      <c r="G2089" t="s">
        <v>176</v>
      </c>
      <c r="H2089" t="s">
        <v>135</v>
      </c>
      <c r="I2089" t="s">
        <v>136</v>
      </c>
      <c r="J2089" t="s">
        <v>137</v>
      </c>
      <c r="K2089" t="s">
        <v>138</v>
      </c>
      <c r="L2089" t="s">
        <v>6329</v>
      </c>
      <c r="M2089" t="s">
        <v>6330</v>
      </c>
      <c r="N2089">
        <v>3.9441666660000001</v>
      </c>
      <c r="O2089">
        <v>0</v>
      </c>
      <c r="P2089">
        <v>651</v>
      </c>
      <c r="Q2089">
        <v>0</v>
      </c>
      <c r="R2089">
        <v>0</v>
      </c>
      <c r="S2089">
        <v>0</v>
      </c>
      <c r="T2089">
        <v>50</v>
      </c>
      <c r="U2089">
        <v>0</v>
      </c>
      <c r="V2089">
        <v>0</v>
      </c>
      <c r="W2089">
        <v>0</v>
      </c>
      <c r="X2089">
        <v>653.09066465493026</v>
      </c>
      <c r="Y2089">
        <v>0</v>
      </c>
      <c r="Z2089">
        <v>0</v>
      </c>
      <c r="AA2089">
        <v>0</v>
      </c>
      <c r="AB2089">
        <v>295.64153132489372</v>
      </c>
      <c r="AC2089">
        <v>0</v>
      </c>
      <c r="AD2089">
        <v>0</v>
      </c>
      <c r="AE2089">
        <v>948.73219597982393</v>
      </c>
    </row>
    <row r="2090" spans="1:31" x14ac:dyDescent="0.25">
      <c r="A2090">
        <v>2224624</v>
      </c>
      <c r="B2090">
        <v>1</v>
      </c>
      <c r="C2090" t="s">
        <v>80</v>
      </c>
      <c r="D2090" t="s">
        <v>91</v>
      </c>
      <c r="E2090" t="s">
        <v>147</v>
      </c>
      <c r="F2090" t="s">
        <v>1245</v>
      </c>
      <c r="G2090" t="s">
        <v>1057</v>
      </c>
      <c r="H2090" t="s">
        <v>144</v>
      </c>
      <c r="I2090" t="s">
        <v>136</v>
      </c>
      <c r="J2090" t="s">
        <v>137</v>
      </c>
      <c r="K2090" t="s">
        <v>138</v>
      </c>
      <c r="L2090" t="s">
        <v>6331</v>
      </c>
      <c r="M2090" t="s">
        <v>6332</v>
      </c>
      <c r="N2090">
        <v>3.9866666660000001</v>
      </c>
      <c r="O2090">
        <v>1</v>
      </c>
      <c r="P2090">
        <v>40</v>
      </c>
      <c r="Q2090">
        <v>21</v>
      </c>
      <c r="R2090">
        <v>276</v>
      </c>
      <c r="S2090">
        <v>12</v>
      </c>
      <c r="T2090">
        <v>64</v>
      </c>
      <c r="U2090">
        <v>2</v>
      </c>
      <c r="V2090">
        <v>0</v>
      </c>
      <c r="W2090">
        <v>0.42695169247100007</v>
      </c>
      <c r="X2090">
        <v>42.153943142722134</v>
      </c>
      <c r="Y2090">
        <v>54.8139728427508</v>
      </c>
      <c r="Z2090">
        <v>182.05731435890999</v>
      </c>
      <c r="AA2090">
        <v>905.44133865921265</v>
      </c>
      <c r="AB2090">
        <v>148.51731947662344</v>
      </c>
      <c r="AC2090">
        <v>23.986035080898255</v>
      </c>
      <c r="AD2090">
        <v>0</v>
      </c>
      <c r="AE2090">
        <v>1357.3968752535884</v>
      </c>
    </row>
    <row r="2091" spans="1:31" x14ac:dyDescent="0.25">
      <c r="A2091">
        <v>2225706</v>
      </c>
      <c r="B2091">
        <v>1</v>
      </c>
      <c r="C2091" t="s">
        <v>80</v>
      </c>
      <c r="D2091" t="s">
        <v>84</v>
      </c>
      <c r="E2091" t="s">
        <v>156</v>
      </c>
      <c r="F2091" t="s">
        <v>6333</v>
      </c>
      <c r="G2091" t="s">
        <v>161</v>
      </c>
      <c r="H2091" t="s">
        <v>135</v>
      </c>
      <c r="I2091" t="s">
        <v>136</v>
      </c>
      <c r="J2091" t="s">
        <v>137</v>
      </c>
      <c r="K2091" t="s">
        <v>138</v>
      </c>
      <c r="L2091" t="s">
        <v>6334</v>
      </c>
      <c r="M2091" t="s">
        <v>6335</v>
      </c>
      <c r="N2091">
        <v>3.5886111110000001</v>
      </c>
      <c r="O2091">
        <v>0</v>
      </c>
      <c r="P2091">
        <v>4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8.7071747502643184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8.7071747502643184</v>
      </c>
    </row>
    <row r="2092" spans="1:31" x14ac:dyDescent="0.25">
      <c r="A2092">
        <v>2225188</v>
      </c>
      <c r="B2092">
        <v>1</v>
      </c>
      <c r="C2092" t="s">
        <v>80</v>
      </c>
      <c r="D2092" t="s">
        <v>84</v>
      </c>
      <c r="E2092" t="s">
        <v>151</v>
      </c>
      <c r="F2092" t="s">
        <v>6336</v>
      </c>
      <c r="G2092" t="s">
        <v>213</v>
      </c>
      <c r="H2092" t="s">
        <v>135</v>
      </c>
      <c r="I2092" t="s">
        <v>136</v>
      </c>
      <c r="J2092" t="s">
        <v>137</v>
      </c>
      <c r="K2092" t="s">
        <v>138</v>
      </c>
      <c r="L2092" t="s">
        <v>6337</v>
      </c>
      <c r="M2092" t="s">
        <v>6338</v>
      </c>
      <c r="N2092">
        <v>1.3261111109999999</v>
      </c>
      <c r="O2092">
        <v>0</v>
      </c>
      <c r="P2092">
        <v>223</v>
      </c>
      <c r="Q2092">
        <v>0</v>
      </c>
      <c r="R2092">
        <v>0</v>
      </c>
      <c r="S2092">
        <v>0</v>
      </c>
      <c r="T2092">
        <v>6</v>
      </c>
      <c r="U2092">
        <v>0</v>
      </c>
      <c r="V2092">
        <v>0</v>
      </c>
      <c r="W2092">
        <v>0</v>
      </c>
      <c r="X2092">
        <v>84.476051921101671</v>
      </c>
      <c r="Y2092">
        <v>0</v>
      </c>
      <c r="Z2092">
        <v>0</v>
      </c>
      <c r="AA2092">
        <v>0</v>
      </c>
      <c r="AB2092">
        <v>5.1909464535007146</v>
      </c>
      <c r="AC2092">
        <v>0</v>
      </c>
      <c r="AD2092">
        <v>0</v>
      </c>
      <c r="AE2092">
        <v>89.666998374602386</v>
      </c>
    </row>
    <row r="2093" spans="1:31" x14ac:dyDescent="0.25">
      <c r="A2093">
        <v>2215819</v>
      </c>
      <c r="B2093">
        <v>1</v>
      </c>
      <c r="C2093" t="s">
        <v>80</v>
      </c>
      <c r="D2093" t="s">
        <v>100</v>
      </c>
      <c r="E2093" t="s">
        <v>141</v>
      </c>
      <c r="F2093" t="s">
        <v>6339</v>
      </c>
      <c r="G2093" t="s">
        <v>349</v>
      </c>
      <c r="H2093" t="s">
        <v>144</v>
      </c>
      <c r="I2093" t="s">
        <v>136</v>
      </c>
      <c r="J2093" t="s">
        <v>137</v>
      </c>
      <c r="K2093" t="s">
        <v>138</v>
      </c>
      <c r="L2093" t="s">
        <v>6340</v>
      </c>
      <c r="M2093" t="s">
        <v>6341</v>
      </c>
      <c r="N2093">
        <v>0.26750000000000002</v>
      </c>
      <c r="O2093">
        <v>0</v>
      </c>
      <c r="P2093">
        <v>35</v>
      </c>
      <c r="Q2093">
        <v>0</v>
      </c>
      <c r="R2093">
        <v>11</v>
      </c>
      <c r="S2093">
        <v>0</v>
      </c>
      <c r="T2093">
        <v>3</v>
      </c>
      <c r="U2093">
        <v>0</v>
      </c>
      <c r="V2093">
        <v>0</v>
      </c>
      <c r="W2093">
        <v>0</v>
      </c>
      <c r="X2093">
        <v>5.7739927195199208</v>
      </c>
      <c r="Y2093">
        <v>0</v>
      </c>
      <c r="Z2093">
        <v>0.55594179398560006</v>
      </c>
      <c r="AA2093">
        <v>0</v>
      </c>
      <c r="AB2093">
        <v>0.42710942846692002</v>
      </c>
      <c r="AC2093">
        <v>0</v>
      </c>
      <c r="AD2093">
        <v>0</v>
      </c>
      <c r="AE2093">
        <v>6.7570439419724408</v>
      </c>
    </row>
    <row r="2094" spans="1:31" x14ac:dyDescent="0.25">
      <c r="A2094">
        <v>2224647</v>
      </c>
      <c r="B2094">
        <v>1</v>
      </c>
      <c r="C2094" t="s">
        <v>81</v>
      </c>
      <c r="D2094" t="s">
        <v>118</v>
      </c>
      <c r="E2094" t="s">
        <v>151</v>
      </c>
      <c r="F2094" t="s">
        <v>6342</v>
      </c>
      <c r="G2094" t="s">
        <v>213</v>
      </c>
      <c r="H2094" t="s">
        <v>135</v>
      </c>
      <c r="I2094" t="s">
        <v>136</v>
      </c>
      <c r="J2094" t="s">
        <v>137</v>
      </c>
      <c r="K2094" t="s">
        <v>138</v>
      </c>
      <c r="L2094" t="s">
        <v>6343</v>
      </c>
      <c r="M2094" t="s">
        <v>6344</v>
      </c>
      <c r="N2094">
        <v>0.446944444</v>
      </c>
      <c r="O2094">
        <v>0</v>
      </c>
      <c r="P2094">
        <v>31</v>
      </c>
      <c r="Q2094">
        <v>0</v>
      </c>
      <c r="R2094">
        <v>0</v>
      </c>
      <c r="S2094">
        <v>0</v>
      </c>
      <c r="T2094">
        <v>2</v>
      </c>
      <c r="U2094">
        <v>0</v>
      </c>
      <c r="V2094">
        <v>0</v>
      </c>
      <c r="W2094">
        <v>0</v>
      </c>
      <c r="X2094">
        <v>3.1445701783831002</v>
      </c>
      <c r="Y2094">
        <v>0</v>
      </c>
      <c r="Z2094">
        <v>0</v>
      </c>
      <c r="AA2094">
        <v>0</v>
      </c>
      <c r="AB2094">
        <v>0.3847239220894117</v>
      </c>
      <c r="AC2094">
        <v>0</v>
      </c>
      <c r="AD2094">
        <v>0</v>
      </c>
      <c r="AE2094">
        <v>3.5292941004725118</v>
      </c>
    </row>
    <row r="2095" spans="1:31" x14ac:dyDescent="0.25">
      <c r="A2095">
        <v>2225729</v>
      </c>
      <c r="B2095">
        <v>1</v>
      </c>
      <c r="C2095" t="s">
        <v>80</v>
      </c>
      <c r="D2095" t="s">
        <v>92</v>
      </c>
      <c r="E2095" t="s">
        <v>147</v>
      </c>
      <c r="F2095" t="s">
        <v>6345</v>
      </c>
      <c r="G2095" t="s">
        <v>349</v>
      </c>
      <c r="H2095" t="s">
        <v>144</v>
      </c>
      <c r="I2095" t="s">
        <v>136</v>
      </c>
      <c r="J2095" t="s">
        <v>137</v>
      </c>
      <c r="K2095" t="s">
        <v>138</v>
      </c>
      <c r="L2095" t="s">
        <v>6346</v>
      </c>
      <c r="M2095" t="s">
        <v>6347</v>
      </c>
      <c r="N2095">
        <v>0.65611111099999997</v>
      </c>
      <c r="O2095">
        <v>8</v>
      </c>
      <c r="P2095">
        <v>341</v>
      </c>
      <c r="Q2095">
        <v>1</v>
      </c>
      <c r="R2095">
        <v>0</v>
      </c>
      <c r="S2095">
        <v>1</v>
      </c>
      <c r="T2095">
        <v>5</v>
      </c>
      <c r="U2095">
        <v>0</v>
      </c>
      <c r="V2095">
        <v>0</v>
      </c>
      <c r="W2095">
        <v>67.239493754275927</v>
      </c>
      <c r="X2095">
        <v>70.361303117323359</v>
      </c>
      <c r="Y2095">
        <v>0.82257349740918351</v>
      </c>
      <c r="Z2095">
        <v>0</v>
      </c>
      <c r="AA2095">
        <v>2.1549216933301842</v>
      </c>
      <c r="AB2095">
        <v>3.3796672146486673</v>
      </c>
      <c r="AC2095">
        <v>0</v>
      </c>
      <c r="AD2095">
        <v>0</v>
      </c>
      <c r="AE2095">
        <v>143.95795927698734</v>
      </c>
    </row>
    <row r="2096" spans="1:31" x14ac:dyDescent="0.25">
      <c r="A2096">
        <v>2215009</v>
      </c>
      <c r="B2096">
        <v>1</v>
      </c>
      <c r="C2096" t="s">
        <v>80</v>
      </c>
      <c r="D2096" t="s">
        <v>106</v>
      </c>
      <c r="E2096" t="s">
        <v>156</v>
      </c>
      <c r="F2096" t="s">
        <v>6348</v>
      </c>
      <c r="G2096" t="s">
        <v>165</v>
      </c>
      <c r="H2096" t="s">
        <v>135</v>
      </c>
      <c r="I2096" t="s">
        <v>136</v>
      </c>
      <c r="J2096" t="s">
        <v>137</v>
      </c>
      <c r="K2096" t="s">
        <v>138</v>
      </c>
      <c r="L2096" t="s">
        <v>6349</v>
      </c>
      <c r="M2096" t="s">
        <v>6350</v>
      </c>
      <c r="N2096">
        <v>2.619444444</v>
      </c>
      <c r="O2096">
        <v>0</v>
      </c>
      <c r="P2096">
        <v>9</v>
      </c>
      <c r="Q2096">
        <v>0</v>
      </c>
      <c r="R2096">
        <v>0</v>
      </c>
      <c r="S2096">
        <v>0</v>
      </c>
      <c r="T2096">
        <v>1</v>
      </c>
      <c r="U2096">
        <v>0</v>
      </c>
      <c r="V2096">
        <v>0</v>
      </c>
      <c r="W2096">
        <v>0</v>
      </c>
      <c r="X2096">
        <v>8.5492706058582719</v>
      </c>
      <c r="Y2096">
        <v>0</v>
      </c>
      <c r="Z2096">
        <v>0</v>
      </c>
      <c r="AA2096">
        <v>0</v>
      </c>
      <c r="AB2096">
        <v>1.0433161654677456</v>
      </c>
      <c r="AC2096">
        <v>0</v>
      </c>
      <c r="AD2096">
        <v>0</v>
      </c>
      <c r="AE2096">
        <v>9.5925867713260171</v>
      </c>
    </row>
    <row r="2097" spans="1:31" x14ac:dyDescent="0.25">
      <c r="A2097">
        <v>2222586</v>
      </c>
      <c r="B2097">
        <v>1</v>
      </c>
      <c r="C2097" t="s">
        <v>81</v>
      </c>
      <c r="D2097" t="s">
        <v>113</v>
      </c>
      <c r="E2097" t="s">
        <v>151</v>
      </c>
      <c r="F2097" t="s">
        <v>6351</v>
      </c>
      <c r="G2097" t="s">
        <v>213</v>
      </c>
      <c r="H2097" t="s">
        <v>135</v>
      </c>
      <c r="I2097" t="s">
        <v>136</v>
      </c>
      <c r="J2097" t="s">
        <v>137</v>
      </c>
      <c r="K2097" t="s">
        <v>138</v>
      </c>
      <c r="L2097" t="s">
        <v>6352</v>
      </c>
      <c r="M2097" t="s">
        <v>6353</v>
      </c>
      <c r="N2097">
        <v>1.4197222220000001</v>
      </c>
      <c r="O2097">
        <v>0</v>
      </c>
      <c r="P2097">
        <v>100</v>
      </c>
      <c r="Q2097">
        <v>0</v>
      </c>
      <c r="R2097">
        <v>1</v>
      </c>
      <c r="S2097">
        <v>0</v>
      </c>
      <c r="T2097">
        <v>10</v>
      </c>
      <c r="U2097">
        <v>0</v>
      </c>
      <c r="V2097">
        <v>0</v>
      </c>
      <c r="W2097">
        <v>0</v>
      </c>
      <c r="X2097">
        <v>36.474148117325214</v>
      </c>
      <c r="Y2097">
        <v>0</v>
      </c>
      <c r="Z2097">
        <v>0.18442358297429723</v>
      </c>
      <c r="AA2097">
        <v>0</v>
      </c>
      <c r="AB2097">
        <v>15.334934675562662</v>
      </c>
      <c r="AC2097">
        <v>0</v>
      </c>
      <c r="AD2097">
        <v>0</v>
      </c>
      <c r="AE2097">
        <v>51.993506375862175</v>
      </c>
    </row>
    <row r="2098" spans="1:31" x14ac:dyDescent="0.25">
      <c r="A2098">
        <v>2228159</v>
      </c>
      <c r="B2098">
        <v>1</v>
      </c>
      <c r="C2098" t="s">
        <v>80</v>
      </c>
      <c r="D2098" t="s">
        <v>96</v>
      </c>
      <c r="E2098" t="s">
        <v>151</v>
      </c>
      <c r="F2098" t="s">
        <v>6354</v>
      </c>
      <c r="G2098" t="s">
        <v>153</v>
      </c>
      <c r="H2098" t="s">
        <v>135</v>
      </c>
      <c r="I2098" t="s">
        <v>136</v>
      </c>
      <c r="J2098" t="s">
        <v>137</v>
      </c>
      <c r="K2098" t="s">
        <v>138</v>
      </c>
      <c r="L2098" t="s">
        <v>6355</v>
      </c>
      <c r="M2098" t="s">
        <v>6356</v>
      </c>
      <c r="N2098">
        <v>2.6902777769999999</v>
      </c>
      <c r="O2098">
        <v>0</v>
      </c>
      <c r="P2098">
        <v>41</v>
      </c>
      <c r="Q2098">
        <v>0</v>
      </c>
      <c r="R2098">
        <v>0</v>
      </c>
      <c r="S2098">
        <v>0</v>
      </c>
      <c r="T2098">
        <v>5</v>
      </c>
      <c r="U2098">
        <v>0</v>
      </c>
      <c r="V2098">
        <v>0</v>
      </c>
      <c r="W2098">
        <v>0</v>
      </c>
      <c r="X2098">
        <v>59.892659215537392</v>
      </c>
      <c r="Y2098">
        <v>0</v>
      </c>
      <c r="Z2098">
        <v>0</v>
      </c>
      <c r="AA2098">
        <v>0</v>
      </c>
      <c r="AB2098">
        <v>13.447367004017201</v>
      </c>
      <c r="AC2098">
        <v>0</v>
      </c>
      <c r="AD2098">
        <v>0</v>
      </c>
      <c r="AE2098">
        <v>73.340026219554588</v>
      </c>
    </row>
    <row r="2099" spans="1:31" x14ac:dyDescent="0.25">
      <c r="A2099">
        <v>2225752</v>
      </c>
      <c r="B2099">
        <v>1</v>
      </c>
      <c r="C2099" t="s">
        <v>80</v>
      </c>
      <c r="D2099" t="s">
        <v>91</v>
      </c>
      <c r="E2099" t="s">
        <v>156</v>
      </c>
      <c r="F2099" t="s">
        <v>6357</v>
      </c>
      <c r="G2099" t="s">
        <v>161</v>
      </c>
      <c r="H2099" t="s">
        <v>135</v>
      </c>
      <c r="I2099" t="s">
        <v>136</v>
      </c>
      <c r="J2099" t="s">
        <v>137</v>
      </c>
      <c r="K2099" t="s">
        <v>138</v>
      </c>
      <c r="L2099" t="s">
        <v>6358</v>
      </c>
      <c r="M2099" t="s">
        <v>6359</v>
      </c>
      <c r="N2099">
        <v>2.1552777769999998</v>
      </c>
      <c r="O2099">
        <v>0</v>
      </c>
      <c r="P2099">
        <v>1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0.39834783186165335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0.39834783186165335</v>
      </c>
    </row>
    <row r="2100" spans="1:31" x14ac:dyDescent="0.25">
      <c r="A2100">
        <v>2214783</v>
      </c>
      <c r="B2100">
        <v>1</v>
      </c>
      <c r="C2100" t="s">
        <v>80</v>
      </c>
      <c r="D2100" t="s">
        <v>104</v>
      </c>
      <c r="E2100" t="s">
        <v>151</v>
      </c>
      <c r="F2100" t="s">
        <v>6360</v>
      </c>
      <c r="G2100" t="s">
        <v>280</v>
      </c>
      <c r="H2100" t="s">
        <v>135</v>
      </c>
      <c r="I2100" t="s">
        <v>136</v>
      </c>
      <c r="J2100" t="s">
        <v>137</v>
      </c>
      <c r="K2100" t="s">
        <v>138</v>
      </c>
      <c r="L2100" t="s">
        <v>6361</v>
      </c>
      <c r="M2100" t="s">
        <v>6362</v>
      </c>
      <c r="N2100">
        <v>1.5419444440000001</v>
      </c>
      <c r="O2100">
        <v>0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9.0711329805200011E-3</v>
      </c>
      <c r="AA2100">
        <v>0</v>
      </c>
      <c r="AB2100">
        <v>0</v>
      </c>
      <c r="AC2100">
        <v>0</v>
      </c>
      <c r="AD2100">
        <v>0</v>
      </c>
      <c r="AE2100">
        <v>9.0711329805200011E-3</v>
      </c>
    </row>
    <row r="2101" spans="1:31" x14ac:dyDescent="0.25">
      <c r="A2101">
        <v>2226144</v>
      </c>
      <c r="B2101">
        <v>1</v>
      </c>
      <c r="C2101" t="s">
        <v>80</v>
      </c>
      <c r="D2101" t="s">
        <v>82</v>
      </c>
      <c r="E2101" t="s">
        <v>156</v>
      </c>
      <c r="F2101" t="s">
        <v>6363</v>
      </c>
      <c r="G2101" t="s">
        <v>161</v>
      </c>
      <c r="H2101" t="s">
        <v>135</v>
      </c>
      <c r="I2101" t="s">
        <v>136</v>
      </c>
      <c r="J2101" t="s">
        <v>137</v>
      </c>
      <c r="K2101" t="s">
        <v>138</v>
      </c>
      <c r="L2101" t="s">
        <v>6364</v>
      </c>
      <c r="M2101" t="s">
        <v>6365</v>
      </c>
      <c r="N2101">
        <v>2.8508333330000002</v>
      </c>
      <c r="O2101">
        <v>0</v>
      </c>
      <c r="P2101">
        <v>2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6.0241393656922702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6.0241393656922702</v>
      </c>
    </row>
    <row r="2102" spans="1:31" x14ac:dyDescent="0.25">
      <c r="A2102">
        <v>2214322</v>
      </c>
      <c r="B2102">
        <v>1</v>
      </c>
      <c r="C2102" t="s">
        <v>80</v>
      </c>
      <c r="D2102" t="s">
        <v>96</v>
      </c>
      <c r="E2102" t="s">
        <v>156</v>
      </c>
      <c r="F2102" t="s">
        <v>2225</v>
      </c>
      <c r="G2102" t="s">
        <v>161</v>
      </c>
      <c r="H2102" t="s">
        <v>135</v>
      </c>
      <c r="I2102" t="s">
        <v>136</v>
      </c>
      <c r="J2102" t="s">
        <v>137</v>
      </c>
      <c r="K2102" t="s">
        <v>138</v>
      </c>
      <c r="L2102" t="s">
        <v>6366</v>
      </c>
      <c r="M2102" t="s">
        <v>6367</v>
      </c>
      <c r="N2102">
        <v>2.0102777770000002</v>
      </c>
      <c r="O2102">
        <v>0</v>
      </c>
      <c r="P2102">
        <v>2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4.064469502464747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4.064469502464747</v>
      </c>
    </row>
    <row r="2103" spans="1:31" x14ac:dyDescent="0.25">
      <c r="A2103">
        <v>2227767</v>
      </c>
      <c r="B2103">
        <v>1</v>
      </c>
      <c r="C2103" t="s">
        <v>80</v>
      </c>
      <c r="D2103" t="s">
        <v>104</v>
      </c>
      <c r="E2103" t="s">
        <v>141</v>
      </c>
      <c r="F2103" t="s">
        <v>6368</v>
      </c>
      <c r="G2103" t="s">
        <v>1136</v>
      </c>
      <c r="H2103" t="s">
        <v>144</v>
      </c>
      <c r="I2103" t="s">
        <v>136</v>
      </c>
      <c r="J2103" t="s">
        <v>137</v>
      </c>
      <c r="K2103" t="s">
        <v>138</v>
      </c>
      <c r="L2103" t="s">
        <v>6369</v>
      </c>
      <c r="M2103" t="s">
        <v>6370</v>
      </c>
      <c r="N2103">
        <v>3.4355555550000001</v>
      </c>
      <c r="O2103">
        <v>0</v>
      </c>
      <c r="P2103">
        <v>4</v>
      </c>
      <c r="Q2103">
        <v>0</v>
      </c>
      <c r="R2103">
        <v>18</v>
      </c>
      <c r="S2103">
        <v>0</v>
      </c>
      <c r="T2103">
        <v>1</v>
      </c>
      <c r="U2103">
        <v>0</v>
      </c>
      <c r="V2103">
        <v>0</v>
      </c>
      <c r="W2103">
        <v>0</v>
      </c>
      <c r="X2103">
        <v>1.3403251871307464</v>
      </c>
      <c r="Y2103">
        <v>0</v>
      </c>
      <c r="Z2103">
        <v>18.750040076376667</v>
      </c>
      <c r="AA2103">
        <v>0</v>
      </c>
      <c r="AB2103">
        <v>6.5182797391828835</v>
      </c>
      <c r="AC2103">
        <v>0</v>
      </c>
      <c r="AD2103">
        <v>0</v>
      </c>
      <c r="AE2103">
        <v>26.608645002690299</v>
      </c>
    </row>
    <row r="2104" spans="1:31" x14ac:dyDescent="0.25">
      <c r="A2104">
        <v>2216303</v>
      </c>
      <c r="B2104">
        <v>1</v>
      </c>
      <c r="C2104" t="s">
        <v>80</v>
      </c>
      <c r="D2104" t="s">
        <v>83</v>
      </c>
      <c r="E2104" t="s">
        <v>141</v>
      </c>
      <c r="F2104" t="s">
        <v>6371</v>
      </c>
      <c r="G2104" t="s">
        <v>233</v>
      </c>
      <c r="H2104" t="s">
        <v>144</v>
      </c>
      <c r="I2104" t="s">
        <v>136</v>
      </c>
      <c r="J2104" t="s">
        <v>137</v>
      </c>
      <c r="K2104" t="s">
        <v>234</v>
      </c>
      <c r="L2104" t="s">
        <v>6372</v>
      </c>
      <c r="M2104" t="s">
        <v>6373</v>
      </c>
      <c r="N2104">
        <v>12.466597222000001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19</v>
      </c>
      <c r="U2104">
        <v>0</v>
      </c>
      <c r="V2104">
        <v>2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213.46757738240109</v>
      </c>
      <c r="AC2104">
        <v>0</v>
      </c>
      <c r="AD2104">
        <v>68.169887615453831</v>
      </c>
      <c r="AE2104">
        <v>281.63746499785492</v>
      </c>
    </row>
    <row r="2105" spans="1:31" x14ac:dyDescent="0.25">
      <c r="A2105">
        <v>2217631</v>
      </c>
      <c r="B2105">
        <v>1</v>
      </c>
      <c r="C2105" t="s">
        <v>81</v>
      </c>
      <c r="D2105" t="s">
        <v>128</v>
      </c>
      <c r="E2105" t="s">
        <v>156</v>
      </c>
      <c r="F2105" t="s">
        <v>6374</v>
      </c>
      <c r="G2105" t="s">
        <v>161</v>
      </c>
      <c r="H2105" t="s">
        <v>135</v>
      </c>
      <c r="I2105" t="s">
        <v>136</v>
      </c>
      <c r="J2105" t="s">
        <v>137</v>
      </c>
      <c r="K2105" t="s">
        <v>138</v>
      </c>
      <c r="L2105" t="s">
        <v>6375</v>
      </c>
      <c r="M2105" t="s">
        <v>6376</v>
      </c>
      <c r="N2105">
        <v>2.403888888</v>
      </c>
      <c r="O2105">
        <v>0</v>
      </c>
      <c r="P2105">
        <v>4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3.5449454576571289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3.5449454576571289</v>
      </c>
    </row>
    <row r="2106" spans="1:31" x14ac:dyDescent="0.25">
      <c r="A2106">
        <v>2228205</v>
      </c>
      <c r="B2106">
        <v>1</v>
      </c>
      <c r="C2106" t="s">
        <v>80</v>
      </c>
      <c r="D2106" t="s">
        <v>83</v>
      </c>
      <c r="E2106" t="s">
        <v>156</v>
      </c>
      <c r="F2106" t="s">
        <v>6377</v>
      </c>
      <c r="G2106" t="s">
        <v>165</v>
      </c>
      <c r="H2106" t="s">
        <v>135</v>
      </c>
      <c r="I2106" t="s">
        <v>136</v>
      </c>
      <c r="J2106" t="s">
        <v>137</v>
      </c>
      <c r="K2106" t="s">
        <v>138</v>
      </c>
      <c r="L2106" t="s">
        <v>6378</v>
      </c>
      <c r="M2106" t="s">
        <v>6379</v>
      </c>
      <c r="N2106">
        <v>1.728888888</v>
      </c>
      <c r="O2106">
        <v>0</v>
      </c>
      <c r="P2106">
        <v>1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0.82519428710952003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0.82519428710952003</v>
      </c>
    </row>
    <row r="2107" spans="1:31" x14ac:dyDescent="0.25">
      <c r="A2107">
        <v>2213489</v>
      </c>
      <c r="B2107">
        <v>1</v>
      </c>
      <c r="C2107" t="s">
        <v>80</v>
      </c>
      <c r="D2107" t="s">
        <v>82</v>
      </c>
      <c r="E2107" t="s">
        <v>147</v>
      </c>
      <c r="F2107" t="s">
        <v>6380</v>
      </c>
      <c r="G2107" t="s">
        <v>200</v>
      </c>
      <c r="H2107" t="s">
        <v>144</v>
      </c>
      <c r="I2107" t="s">
        <v>136</v>
      </c>
      <c r="J2107" t="s">
        <v>137</v>
      </c>
      <c r="K2107" t="s">
        <v>138</v>
      </c>
      <c r="L2107" t="s">
        <v>6381</v>
      </c>
      <c r="M2107" t="s">
        <v>6382</v>
      </c>
      <c r="N2107">
        <v>0.19166666600000001</v>
      </c>
      <c r="O2107">
        <v>14</v>
      </c>
      <c r="P2107">
        <v>7549</v>
      </c>
      <c r="Q2107">
        <v>0</v>
      </c>
      <c r="R2107">
        <v>0</v>
      </c>
      <c r="S2107">
        <v>3</v>
      </c>
      <c r="T2107">
        <v>1577</v>
      </c>
      <c r="U2107">
        <v>0</v>
      </c>
      <c r="V2107">
        <v>4</v>
      </c>
      <c r="W2107">
        <v>0.96110900177321679</v>
      </c>
      <c r="X2107">
        <v>373.02296223374526</v>
      </c>
      <c r="Y2107">
        <v>0</v>
      </c>
      <c r="Z2107">
        <v>0</v>
      </c>
      <c r="AA2107">
        <v>0.39790502048983334</v>
      </c>
      <c r="AB2107">
        <v>166.50349594692216</v>
      </c>
      <c r="AC2107">
        <v>0</v>
      </c>
      <c r="AD2107">
        <v>6.9136932793322341</v>
      </c>
      <c r="AE2107">
        <v>547.79916548226277</v>
      </c>
    </row>
    <row r="2108" spans="1:31" x14ac:dyDescent="0.25">
      <c r="A2108">
        <v>2228600</v>
      </c>
      <c r="B2108">
        <v>1</v>
      </c>
      <c r="C2108" t="s">
        <v>80</v>
      </c>
      <c r="D2108" t="s">
        <v>110</v>
      </c>
      <c r="E2108" t="s">
        <v>151</v>
      </c>
      <c r="F2108" t="s">
        <v>6383</v>
      </c>
      <c r="G2108" t="s">
        <v>153</v>
      </c>
      <c r="H2108" t="s">
        <v>135</v>
      </c>
      <c r="I2108" t="s">
        <v>136</v>
      </c>
      <c r="J2108" t="s">
        <v>137</v>
      </c>
      <c r="K2108" t="s">
        <v>138</v>
      </c>
      <c r="L2108" t="s">
        <v>6384</v>
      </c>
      <c r="M2108" t="s">
        <v>6385</v>
      </c>
      <c r="N2108">
        <v>1.625</v>
      </c>
      <c r="O2108">
        <v>0</v>
      </c>
      <c r="P2108">
        <v>226</v>
      </c>
      <c r="Q2108">
        <v>0</v>
      </c>
      <c r="R2108">
        <v>0</v>
      </c>
      <c r="S2108">
        <v>0</v>
      </c>
      <c r="T2108">
        <v>47</v>
      </c>
      <c r="U2108">
        <v>0</v>
      </c>
      <c r="V2108">
        <v>0</v>
      </c>
      <c r="W2108">
        <v>0</v>
      </c>
      <c r="X2108">
        <v>117.9084329278557</v>
      </c>
      <c r="Y2108">
        <v>0</v>
      </c>
      <c r="Z2108">
        <v>0</v>
      </c>
      <c r="AA2108">
        <v>0</v>
      </c>
      <c r="AB2108">
        <v>47.066179409622805</v>
      </c>
      <c r="AC2108">
        <v>0</v>
      </c>
      <c r="AD2108">
        <v>0</v>
      </c>
      <c r="AE2108">
        <v>164.9746123374785</v>
      </c>
    </row>
    <row r="2109" spans="1:31" x14ac:dyDescent="0.25">
      <c r="A2109">
        <v>2217239</v>
      </c>
      <c r="B2109">
        <v>1</v>
      </c>
      <c r="C2109" t="s">
        <v>80</v>
      </c>
      <c r="D2109" t="s">
        <v>97</v>
      </c>
      <c r="E2109" t="s">
        <v>156</v>
      </c>
      <c r="F2109" t="s">
        <v>6386</v>
      </c>
      <c r="G2109" t="s">
        <v>161</v>
      </c>
      <c r="H2109" t="s">
        <v>135</v>
      </c>
      <c r="I2109" t="s">
        <v>136</v>
      </c>
      <c r="J2109" t="s">
        <v>137</v>
      </c>
      <c r="K2109" t="s">
        <v>138</v>
      </c>
      <c r="L2109" t="s">
        <v>6387</v>
      </c>
      <c r="M2109" t="s">
        <v>6388</v>
      </c>
      <c r="N2109">
        <v>1.997222222</v>
      </c>
      <c r="O2109">
        <v>0</v>
      </c>
      <c r="P2109">
        <v>2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2.0236738883459533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2.0236738883459533</v>
      </c>
    </row>
    <row r="2110" spans="1:31" x14ac:dyDescent="0.25">
      <c r="A2110">
        <v>2227518</v>
      </c>
      <c r="B2110">
        <v>1</v>
      </c>
      <c r="C2110" t="s">
        <v>81</v>
      </c>
      <c r="D2110" t="s">
        <v>115</v>
      </c>
      <c r="E2110" t="s">
        <v>156</v>
      </c>
      <c r="F2110" t="s">
        <v>6389</v>
      </c>
      <c r="G2110" t="s">
        <v>165</v>
      </c>
      <c r="H2110" t="s">
        <v>135</v>
      </c>
      <c r="I2110" t="s">
        <v>136</v>
      </c>
      <c r="J2110" t="s">
        <v>137</v>
      </c>
      <c r="K2110" t="s">
        <v>138</v>
      </c>
      <c r="L2110" t="s">
        <v>6390</v>
      </c>
      <c r="M2110" t="s">
        <v>6391</v>
      </c>
      <c r="N2110">
        <v>1.1077777769999999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1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2.7304486807689576</v>
      </c>
      <c r="AC2110">
        <v>0</v>
      </c>
      <c r="AD2110">
        <v>0</v>
      </c>
      <c r="AE2110">
        <v>2.7304486807689576</v>
      </c>
    </row>
    <row r="2111" spans="1:31" x14ac:dyDescent="0.25">
      <c r="A2111">
        <v>2224850</v>
      </c>
      <c r="B2111">
        <v>1</v>
      </c>
      <c r="C2111" t="s">
        <v>81</v>
      </c>
      <c r="D2111" t="s">
        <v>123</v>
      </c>
      <c r="E2111" t="s">
        <v>156</v>
      </c>
      <c r="F2111" t="s">
        <v>6392</v>
      </c>
      <c r="G2111" t="s">
        <v>161</v>
      </c>
      <c r="H2111" t="s">
        <v>135</v>
      </c>
      <c r="I2111" t="s">
        <v>136</v>
      </c>
      <c r="J2111" t="s">
        <v>137</v>
      </c>
      <c r="K2111" t="s">
        <v>138</v>
      </c>
      <c r="L2111" t="s">
        <v>6393</v>
      </c>
      <c r="M2111" t="s">
        <v>6394</v>
      </c>
      <c r="N2111">
        <v>2.525555555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1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3.0401823591639587</v>
      </c>
      <c r="AC2111">
        <v>0</v>
      </c>
      <c r="AD2111">
        <v>0</v>
      </c>
      <c r="AE2111">
        <v>3.0401823591639587</v>
      </c>
    </row>
    <row r="2112" spans="1:31" x14ac:dyDescent="0.25">
      <c r="A2112">
        <v>2218759</v>
      </c>
      <c r="B2112">
        <v>1</v>
      </c>
      <c r="C2112" t="s">
        <v>80</v>
      </c>
      <c r="D2112" t="s">
        <v>98</v>
      </c>
      <c r="E2112" t="s">
        <v>198</v>
      </c>
      <c r="F2112" t="s">
        <v>6395</v>
      </c>
      <c r="G2112" t="s">
        <v>143</v>
      </c>
      <c r="H2112" t="s">
        <v>144</v>
      </c>
      <c r="I2112" t="s">
        <v>136</v>
      </c>
      <c r="J2112" t="s">
        <v>137</v>
      </c>
      <c r="K2112" t="s">
        <v>138</v>
      </c>
      <c r="L2112" t="s">
        <v>6396</v>
      </c>
      <c r="M2112" t="s">
        <v>6397</v>
      </c>
      <c r="N2112">
        <v>2.460555555</v>
      </c>
      <c r="O2112">
        <v>0</v>
      </c>
      <c r="P2112">
        <v>558</v>
      </c>
      <c r="Q2112">
        <v>14</v>
      </c>
      <c r="R2112">
        <v>38</v>
      </c>
      <c r="S2112">
        <v>6</v>
      </c>
      <c r="T2112">
        <v>94</v>
      </c>
      <c r="U2112">
        <v>0</v>
      </c>
      <c r="V2112">
        <v>0</v>
      </c>
      <c r="W2112">
        <v>0</v>
      </c>
      <c r="X2112">
        <v>211.97356554026169</v>
      </c>
      <c r="Y2112">
        <v>8.4808744982777711</v>
      </c>
      <c r="Z2112">
        <v>6.0106717258339142</v>
      </c>
      <c r="AA2112">
        <v>39.621754226483517</v>
      </c>
      <c r="AB2112">
        <v>93.649639384704827</v>
      </c>
      <c r="AC2112">
        <v>0</v>
      </c>
      <c r="AD2112">
        <v>0</v>
      </c>
      <c r="AE2112">
        <v>359.73650537556171</v>
      </c>
    </row>
    <row r="2113" spans="1:31" x14ac:dyDescent="0.25">
      <c r="A2113">
        <v>2216844</v>
      </c>
      <c r="B2113">
        <v>1</v>
      </c>
      <c r="C2113" t="s">
        <v>81</v>
      </c>
      <c r="D2113" t="s">
        <v>123</v>
      </c>
      <c r="E2113" t="s">
        <v>141</v>
      </c>
      <c r="F2113" t="s">
        <v>6398</v>
      </c>
      <c r="G2113" t="s">
        <v>143</v>
      </c>
      <c r="H2113" t="s">
        <v>144</v>
      </c>
      <c r="I2113" t="s">
        <v>451</v>
      </c>
      <c r="J2113" t="s">
        <v>137</v>
      </c>
      <c r="K2113" t="s">
        <v>138</v>
      </c>
      <c r="L2113" t="s">
        <v>6399</v>
      </c>
      <c r="M2113" t="s">
        <v>6400</v>
      </c>
      <c r="N2113">
        <v>8.8888879999999993E-3</v>
      </c>
      <c r="O2113">
        <v>2</v>
      </c>
      <c r="P2113">
        <v>9050</v>
      </c>
      <c r="Q2113">
        <v>17</v>
      </c>
      <c r="R2113">
        <v>208</v>
      </c>
      <c r="S2113">
        <v>9</v>
      </c>
      <c r="T2113">
        <v>541</v>
      </c>
      <c r="U2113">
        <v>1</v>
      </c>
      <c r="V2113">
        <v>0</v>
      </c>
      <c r="W2113">
        <v>3.0710761992000001E-3</v>
      </c>
      <c r="X2113">
        <v>20.340455459349364</v>
      </c>
      <c r="Y2113">
        <v>0.13026063719973335</v>
      </c>
      <c r="Z2113">
        <v>0.48753851892922678</v>
      </c>
      <c r="AA2113">
        <v>0.99861129153584893</v>
      </c>
      <c r="AB2113">
        <v>4.6566928671478101</v>
      </c>
      <c r="AC2113">
        <v>4.1332657450666666E-2</v>
      </c>
      <c r="AD2113">
        <v>0</v>
      </c>
      <c r="AE2113">
        <v>26.657962507811849</v>
      </c>
    </row>
    <row r="2114" spans="1:31" x14ac:dyDescent="0.25">
      <c r="A2114">
        <v>2228992</v>
      </c>
      <c r="B2114">
        <v>1</v>
      </c>
      <c r="C2114" t="s">
        <v>80</v>
      </c>
      <c r="D2114" t="s">
        <v>84</v>
      </c>
      <c r="E2114" t="s">
        <v>156</v>
      </c>
      <c r="F2114" t="s">
        <v>6401</v>
      </c>
      <c r="G2114" t="s">
        <v>172</v>
      </c>
      <c r="H2114" t="s">
        <v>135</v>
      </c>
      <c r="I2114" t="s">
        <v>136</v>
      </c>
      <c r="J2114" t="s">
        <v>137</v>
      </c>
      <c r="K2114" t="s">
        <v>138</v>
      </c>
      <c r="L2114" t="s">
        <v>6402</v>
      </c>
      <c r="M2114" t="s">
        <v>6403</v>
      </c>
      <c r="N2114">
        <v>2.6913888880000001</v>
      </c>
      <c r="O2114">
        <v>0</v>
      </c>
      <c r="P2114">
        <v>8</v>
      </c>
      <c r="Q2114">
        <v>0</v>
      </c>
      <c r="R2114">
        <v>0</v>
      </c>
      <c r="S2114">
        <v>0</v>
      </c>
      <c r="T2114">
        <v>1</v>
      </c>
      <c r="U2114">
        <v>0</v>
      </c>
      <c r="V2114">
        <v>0</v>
      </c>
      <c r="W2114">
        <v>0</v>
      </c>
      <c r="X2114">
        <v>4.2764519252993818</v>
      </c>
      <c r="Y2114">
        <v>0</v>
      </c>
      <c r="Z2114">
        <v>0</v>
      </c>
      <c r="AA2114">
        <v>0</v>
      </c>
      <c r="AB2114">
        <v>4.9329706675781004</v>
      </c>
      <c r="AC2114">
        <v>0</v>
      </c>
      <c r="AD2114">
        <v>0</v>
      </c>
      <c r="AE2114">
        <v>9.2094225928774822</v>
      </c>
    </row>
    <row r="2115" spans="1:31" x14ac:dyDescent="0.25">
      <c r="A2115">
        <v>2221753</v>
      </c>
      <c r="B2115">
        <v>1</v>
      </c>
      <c r="C2115" t="s">
        <v>80</v>
      </c>
      <c r="D2115" t="s">
        <v>87</v>
      </c>
      <c r="E2115" t="s">
        <v>147</v>
      </c>
      <c r="F2115" t="s">
        <v>6404</v>
      </c>
      <c r="G2115" t="s">
        <v>3242</v>
      </c>
      <c r="H2115" t="s">
        <v>144</v>
      </c>
      <c r="I2115" t="s">
        <v>136</v>
      </c>
      <c r="J2115" t="s">
        <v>137</v>
      </c>
      <c r="K2115" t="s">
        <v>138</v>
      </c>
      <c r="L2115" t="s">
        <v>6405</v>
      </c>
      <c r="M2115" t="s">
        <v>6406</v>
      </c>
      <c r="N2115">
        <v>0.87638888800000003</v>
      </c>
      <c r="O2115">
        <v>0</v>
      </c>
      <c r="P2115">
        <v>7484</v>
      </c>
      <c r="Q2115">
        <v>0</v>
      </c>
      <c r="R2115">
        <v>0</v>
      </c>
      <c r="S2115">
        <v>9</v>
      </c>
      <c r="T2115">
        <v>1741</v>
      </c>
      <c r="U2115">
        <v>5</v>
      </c>
      <c r="V2115">
        <v>13</v>
      </c>
      <c r="W2115">
        <v>0</v>
      </c>
      <c r="X2115">
        <v>1959.6223056539429</v>
      </c>
      <c r="Y2115">
        <v>0</v>
      </c>
      <c r="Z2115">
        <v>0</v>
      </c>
      <c r="AA2115">
        <v>209.00276507279401</v>
      </c>
      <c r="AB2115">
        <v>805.67335503228435</v>
      </c>
      <c r="AC2115">
        <v>167.68801065029785</v>
      </c>
      <c r="AD2115">
        <v>47.070397964830235</v>
      </c>
      <c r="AE2115">
        <v>3189.0568343741488</v>
      </c>
    </row>
    <row r="2116" spans="1:31" x14ac:dyDescent="0.25">
      <c r="A2116">
        <v>2227664</v>
      </c>
      <c r="B2116">
        <v>1</v>
      </c>
      <c r="C2116" t="s">
        <v>80</v>
      </c>
      <c r="D2116" t="s">
        <v>85</v>
      </c>
      <c r="E2116" t="s">
        <v>156</v>
      </c>
      <c r="F2116" t="s">
        <v>6407</v>
      </c>
      <c r="G2116" t="s">
        <v>165</v>
      </c>
      <c r="H2116" t="s">
        <v>135</v>
      </c>
      <c r="I2116" t="s">
        <v>136</v>
      </c>
      <c r="J2116" t="s">
        <v>137</v>
      </c>
      <c r="K2116" t="s">
        <v>138</v>
      </c>
      <c r="L2116" t="s">
        <v>6408</v>
      </c>
      <c r="M2116" t="s">
        <v>6409</v>
      </c>
      <c r="N2116">
        <v>2.4133333330000002</v>
      </c>
      <c r="O2116">
        <v>0</v>
      </c>
      <c r="P2116">
        <v>1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4.0161935488374603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4.0161935488374603</v>
      </c>
    </row>
    <row r="2117" spans="1:31" x14ac:dyDescent="0.25">
      <c r="A2117">
        <v>2221361</v>
      </c>
      <c r="B2117">
        <v>1</v>
      </c>
      <c r="C2117" t="s">
        <v>80</v>
      </c>
      <c r="D2117" t="s">
        <v>108</v>
      </c>
      <c r="E2117" t="s">
        <v>132</v>
      </c>
      <c r="F2117" t="s">
        <v>6410</v>
      </c>
      <c r="G2117" t="s">
        <v>405</v>
      </c>
      <c r="H2117" t="s">
        <v>135</v>
      </c>
      <c r="I2117" t="s">
        <v>136</v>
      </c>
      <c r="J2117" t="s">
        <v>137</v>
      </c>
      <c r="K2117" t="s">
        <v>234</v>
      </c>
      <c r="L2117" t="s">
        <v>6411</v>
      </c>
      <c r="M2117" t="s">
        <v>6412</v>
      </c>
      <c r="N2117">
        <v>5.4570961110000002</v>
      </c>
      <c r="O2117">
        <v>0</v>
      </c>
      <c r="P2117">
        <v>75</v>
      </c>
      <c r="Q2117">
        <v>0</v>
      </c>
      <c r="R2117">
        <v>0</v>
      </c>
      <c r="S2117">
        <v>0</v>
      </c>
      <c r="T2117">
        <v>10</v>
      </c>
      <c r="U2117">
        <v>0</v>
      </c>
      <c r="V2117">
        <v>0</v>
      </c>
      <c r="W2117">
        <v>0</v>
      </c>
      <c r="X2117">
        <v>60.748616116248016</v>
      </c>
      <c r="Y2117">
        <v>0</v>
      </c>
      <c r="Z2117">
        <v>0</v>
      </c>
      <c r="AA2117">
        <v>0</v>
      </c>
      <c r="AB2117">
        <v>27.466311602281607</v>
      </c>
      <c r="AC2117">
        <v>0</v>
      </c>
      <c r="AD2117">
        <v>0</v>
      </c>
      <c r="AE2117">
        <v>88.214927718529623</v>
      </c>
    </row>
    <row r="2118" spans="1:31" x14ac:dyDescent="0.25">
      <c r="A2118">
        <v>2219400</v>
      </c>
      <c r="B2118">
        <v>1</v>
      </c>
      <c r="C2118" t="s">
        <v>80</v>
      </c>
      <c r="D2118" t="s">
        <v>96</v>
      </c>
      <c r="E2118" t="s">
        <v>156</v>
      </c>
      <c r="F2118" t="s">
        <v>6413</v>
      </c>
      <c r="G2118" t="s">
        <v>161</v>
      </c>
      <c r="H2118" t="s">
        <v>135</v>
      </c>
      <c r="I2118" t="s">
        <v>136</v>
      </c>
      <c r="J2118" t="s">
        <v>137</v>
      </c>
      <c r="K2118" t="s">
        <v>138</v>
      </c>
      <c r="L2118" t="s">
        <v>6414</v>
      </c>
      <c r="M2118" t="s">
        <v>6415</v>
      </c>
      <c r="N2118">
        <v>4.0644444440000003</v>
      </c>
      <c r="O2118">
        <v>0</v>
      </c>
      <c r="P2118">
        <v>1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0.70823642509918905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0.70823642509918905</v>
      </c>
    </row>
    <row r="2119" spans="1:31" x14ac:dyDescent="0.25">
      <c r="A2119">
        <v>2229038</v>
      </c>
      <c r="B2119">
        <v>1</v>
      </c>
      <c r="C2119" t="s">
        <v>80</v>
      </c>
      <c r="D2119" t="s">
        <v>82</v>
      </c>
      <c r="E2119" t="s">
        <v>132</v>
      </c>
      <c r="F2119" t="s">
        <v>6416</v>
      </c>
      <c r="G2119" t="s">
        <v>610</v>
      </c>
      <c r="H2119" t="s">
        <v>135</v>
      </c>
      <c r="I2119" t="s">
        <v>136</v>
      </c>
      <c r="J2119" t="s">
        <v>137</v>
      </c>
      <c r="K2119" t="s">
        <v>138</v>
      </c>
      <c r="L2119" t="s">
        <v>6417</v>
      </c>
      <c r="M2119" t="s">
        <v>6418</v>
      </c>
      <c r="N2119">
        <v>3.9575</v>
      </c>
      <c r="O2119">
        <v>0</v>
      </c>
      <c r="P2119">
        <v>295</v>
      </c>
      <c r="Q2119">
        <v>0</v>
      </c>
      <c r="R2119">
        <v>0</v>
      </c>
      <c r="S2119">
        <v>0</v>
      </c>
      <c r="T2119">
        <v>20</v>
      </c>
      <c r="U2119">
        <v>0</v>
      </c>
      <c r="V2119">
        <v>0</v>
      </c>
      <c r="W2119">
        <v>0</v>
      </c>
      <c r="X2119">
        <v>393.47810706356347</v>
      </c>
      <c r="Y2119">
        <v>0</v>
      </c>
      <c r="Z2119">
        <v>0</v>
      </c>
      <c r="AA2119">
        <v>0</v>
      </c>
      <c r="AB2119">
        <v>53.796222825899797</v>
      </c>
      <c r="AC2119">
        <v>0</v>
      </c>
      <c r="AD2119">
        <v>0</v>
      </c>
      <c r="AE2119">
        <v>447.27432988946327</v>
      </c>
    </row>
    <row r="2120" spans="1:31" x14ac:dyDescent="0.25">
      <c r="A2120">
        <v>2217136</v>
      </c>
      <c r="B2120">
        <v>1</v>
      </c>
      <c r="C2120" t="s">
        <v>81</v>
      </c>
      <c r="D2120" t="s">
        <v>113</v>
      </c>
      <c r="E2120" t="s">
        <v>151</v>
      </c>
      <c r="F2120" t="s">
        <v>6419</v>
      </c>
      <c r="G2120" t="s">
        <v>213</v>
      </c>
      <c r="H2120" t="s">
        <v>135</v>
      </c>
      <c r="I2120" t="s">
        <v>136</v>
      </c>
      <c r="J2120" t="s">
        <v>137</v>
      </c>
      <c r="K2120" t="s">
        <v>138</v>
      </c>
      <c r="L2120" t="s">
        <v>6420</v>
      </c>
      <c r="M2120" t="s">
        <v>6421</v>
      </c>
      <c r="N2120">
        <v>1.34</v>
      </c>
      <c r="O2120">
        <v>0</v>
      </c>
      <c r="P2120">
        <v>24</v>
      </c>
      <c r="Q2120">
        <v>0</v>
      </c>
      <c r="R2120">
        <v>1</v>
      </c>
      <c r="S2120">
        <v>0</v>
      </c>
      <c r="T2120">
        <v>2</v>
      </c>
      <c r="U2120">
        <v>0</v>
      </c>
      <c r="V2120">
        <v>0</v>
      </c>
      <c r="W2120">
        <v>0</v>
      </c>
      <c r="X2120">
        <v>5.3241008983101015</v>
      </c>
      <c r="Y2120">
        <v>0</v>
      </c>
      <c r="Z2120">
        <v>0.29493010628361221</v>
      </c>
      <c r="AA2120">
        <v>0</v>
      </c>
      <c r="AB2120">
        <v>0.8259601741649667</v>
      </c>
      <c r="AC2120">
        <v>0</v>
      </c>
      <c r="AD2120">
        <v>0</v>
      </c>
      <c r="AE2120">
        <v>6.4449911787586807</v>
      </c>
    </row>
    <row r="2121" spans="1:31" x14ac:dyDescent="0.25">
      <c r="A2121">
        <v>2218218</v>
      </c>
      <c r="B2121">
        <v>1</v>
      </c>
      <c r="C2121" t="s">
        <v>80</v>
      </c>
      <c r="D2121" t="s">
        <v>92</v>
      </c>
      <c r="E2121" t="s">
        <v>156</v>
      </c>
      <c r="F2121" t="s">
        <v>6422</v>
      </c>
      <c r="G2121" t="s">
        <v>134</v>
      </c>
      <c r="H2121" t="s">
        <v>135</v>
      </c>
      <c r="I2121" t="s">
        <v>136</v>
      </c>
      <c r="J2121" t="s">
        <v>137</v>
      </c>
      <c r="K2121" t="s">
        <v>138</v>
      </c>
      <c r="L2121" t="s">
        <v>6423</v>
      </c>
      <c r="M2121" t="s">
        <v>6424</v>
      </c>
      <c r="N2121">
        <v>4.2430555549999998</v>
      </c>
      <c r="O2121">
        <v>0</v>
      </c>
      <c r="P2121">
        <v>1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0.35973901767355754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0.35973901767355754</v>
      </c>
    </row>
    <row r="2122" spans="1:31" x14ac:dyDescent="0.25">
      <c r="A2122">
        <v>2220774</v>
      </c>
      <c r="B2122">
        <v>1</v>
      </c>
      <c r="C2122" t="s">
        <v>80</v>
      </c>
      <c r="D2122" t="s">
        <v>94</v>
      </c>
      <c r="E2122" t="s">
        <v>141</v>
      </c>
      <c r="F2122" t="s">
        <v>6425</v>
      </c>
      <c r="G2122" t="s">
        <v>323</v>
      </c>
      <c r="H2122" t="s">
        <v>144</v>
      </c>
      <c r="I2122" t="s">
        <v>136</v>
      </c>
      <c r="J2122" t="s">
        <v>137</v>
      </c>
      <c r="K2122" t="s">
        <v>138</v>
      </c>
      <c r="L2122" t="s">
        <v>6426</v>
      </c>
      <c r="M2122" t="s">
        <v>6427</v>
      </c>
      <c r="N2122">
        <v>9.034444444</v>
      </c>
      <c r="O2122">
        <v>0</v>
      </c>
      <c r="P2122">
        <v>28</v>
      </c>
      <c r="Q2122">
        <v>0</v>
      </c>
      <c r="R2122">
        <v>101</v>
      </c>
      <c r="S2122">
        <v>0</v>
      </c>
      <c r="T2122">
        <v>18</v>
      </c>
      <c r="U2122">
        <v>0</v>
      </c>
      <c r="V2122">
        <v>0</v>
      </c>
      <c r="W2122">
        <v>0</v>
      </c>
      <c r="X2122">
        <v>44.901749467460405</v>
      </c>
      <c r="Y2122">
        <v>0</v>
      </c>
      <c r="Z2122">
        <v>268.80072505465193</v>
      </c>
      <c r="AA2122">
        <v>0</v>
      </c>
      <c r="AB2122">
        <v>81.244591050116298</v>
      </c>
      <c r="AC2122">
        <v>0</v>
      </c>
      <c r="AD2122">
        <v>0</v>
      </c>
      <c r="AE2122">
        <v>394.94706557222861</v>
      </c>
    </row>
    <row r="2123" spans="1:31" x14ac:dyDescent="0.25">
      <c r="A2123">
        <v>2221315</v>
      </c>
      <c r="B2123">
        <v>1</v>
      </c>
      <c r="C2123" t="s">
        <v>80</v>
      </c>
      <c r="D2123" t="s">
        <v>97</v>
      </c>
      <c r="E2123" t="s">
        <v>151</v>
      </c>
      <c r="F2123" t="s">
        <v>6428</v>
      </c>
      <c r="G2123" t="s">
        <v>153</v>
      </c>
      <c r="H2123" t="s">
        <v>135</v>
      </c>
      <c r="I2123" t="s">
        <v>136</v>
      </c>
      <c r="J2123" t="s">
        <v>137</v>
      </c>
      <c r="K2123" t="s">
        <v>138</v>
      </c>
      <c r="L2123" t="s">
        <v>6429</v>
      </c>
      <c r="M2123" t="s">
        <v>6430</v>
      </c>
      <c r="N2123">
        <v>3.378333333</v>
      </c>
      <c r="O2123">
        <v>0</v>
      </c>
      <c r="P2123">
        <v>10</v>
      </c>
      <c r="Q2123">
        <v>0</v>
      </c>
      <c r="R2123">
        <v>9</v>
      </c>
      <c r="S2123">
        <v>0</v>
      </c>
      <c r="T2123">
        <v>9</v>
      </c>
      <c r="U2123">
        <v>0</v>
      </c>
      <c r="V2123">
        <v>0</v>
      </c>
      <c r="W2123">
        <v>0</v>
      </c>
      <c r="X2123">
        <v>11.334541253720774</v>
      </c>
      <c r="Y2123">
        <v>0</v>
      </c>
      <c r="Z2123">
        <v>5.3527148355524936</v>
      </c>
      <c r="AA2123">
        <v>0</v>
      </c>
      <c r="AB2123">
        <v>3.4429833345347811</v>
      </c>
      <c r="AC2123">
        <v>0</v>
      </c>
      <c r="AD2123">
        <v>0</v>
      </c>
      <c r="AE2123">
        <v>20.13023942380805</v>
      </c>
    </row>
    <row r="2124" spans="1:31" x14ac:dyDescent="0.25">
      <c r="A2124">
        <v>2219151</v>
      </c>
      <c r="B2124">
        <v>1</v>
      </c>
      <c r="C2124" t="s">
        <v>80</v>
      </c>
      <c r="D2124" t="s">
        <v>95</v>
      </c>
      <c r="E2124" t="s">
        <v>151</v>
      </c>
      <c r="F2124" t="s">
        <v>6431</v>
      </c>
      <c r="G2124" t="s">
        <v>245</v>
      </c>
      <c r="H2124" t="s">
        <v>135</v>
      </c>
      <c r="I2124" t="s">
        <v>136</v>
      </c>
      <c r="J2124" t="s">
        <v>137</v>
      </c>
      <c r="K2124" t="s">
        <v>138</v>
      </c>
      <c r="L2124" t="s">
        <v>6432</v>
      </c>
      <c r="M2124" t="s">
        <v>6433</v>
      </c>
      <c r="N2124">
        <v>1.8049999999999999</v>
      </c>
      <c r="O2124">
        <v>0</v>
      </c>
      <c r="P2124">
        <v>0</v>
      </c>
      <c r="Q2124">
        <v>0</v>
      </c>
      <c r="R2124">
        <v>4</v>
      </c>
      <c r="S2124">
        <v>0</v>
      </c>
      <c r="T2124">
        <v>1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1.5243104637327003</v>
      </c>
      <c r="AA2124">
        <v>0</v>
      </c>
      <c r="AB2124">
        <v>3.0220281460869001</v>
      </c>
      <c r="AC2124">
        <v>0</v>
      </c>
      <c r="AD2124">
        <v>0</v>
      </c>
      <c r="AE2124">
        <v>4.5463386098196006</v>
      </c>
    </row>
    <row r="2125" spans="1:31" x14ac:dyDescent="0.25">
      <c r="A2125">
        <v>2228497</v>
      </c>
      <c r="B2125">
        <v>1</v>
      </c>
      <c r="C2125" t="s">
        <v>80</v>
      </c>
      <c r="D2125" t="s">
        <v>104</v>
      </c>
      <c r="E2125" t="s">
        <v>132</v>
      </c>
      <c r="F2125" t="s">
        <v>6434</v>
      </c>
      <c r="G2125" t="s">
        <v>176</v>
      </c>
      <c r="H2125" t="s">
        <v>135</v>
      </c>
      <c r="I2125" t="s">
        <v>136</v>
      </c>
      <c r="J2125" t="s">
        <v>137</v>
      </c>
      <c r="K2125" t="s">
        <v>138</v>
      </c>
      <c r="L2125" t="s">
        <v>6435</v>
      </c>
      <c r="M2125" t="s">
        <v>6436</v>
      </c>
      <c r="N2125">
        <v>1.5666666659999999</v>
      </c>
      <c r="O2125">
        <v>0</v>
      </c>
      <c r="P2125">
        <v>201</v>
      </c>
      <c r="Q2125">
        <v>0</v>
      </c>
      <c r="R2125">
        <v>2</v>
      </c>
      <c r="S2125">
        <v>0</v>
      </c>
      <c r="T2125">
        <v>9</v>
      </c>
      <c r="U2125">
        <v>0</v>
      </c>
      <c r="V2125">
        <v>0</v>
      </c>
      <c r="W2125">
        <v>0</v>
      </c>
      <c r="X2125">
        <v>127.80056393677158</v>
      </c>
      <c r="Y2125">
        <v>0</v>
      </c>
      <c r="Z2125">
        <v>1.8124901515317084</v>
      </c>
      <c r="AA2125">
        <v>0</v>
      </c>
      <c r="AB2125">
        <v>4.9458647571471008</v>
      </c>
      <c r="AC2125">
        <v>0</v>
      </c>
      <c r="AD2125">
        <v>0</v>
      </c>
      <c r="AE2125">
        <v>134.55891884545039</v>
      </c>
    </row>
    <row r="2126" spans="1:31" x14ac:dyDescent="0.25">
      <c r="A2126">
        <v>2219841</v>
      </c>
      <c r="B2126">
        <v>1</v>
      </c>
      <c r="C2126" t="s">
        <v>80</v>
      </c>
      <c r="D2126" t="s">
        <v>94</v>
      </c>
      <c r="E2126" t="s">
        <v>156</v>
      </c>
      <c r="F2126" t="s">
        <v>6437</v>
      </c>
      <c r="G2126" t="s">
        <v>161</v>
      </c>
      <c r="H2126" t="s">
        <v>135</v>
      </c>
      <c r="I2126" t="s">
        <v>136</v>
      </c>
      <c r="J2126" t="s">
        <v>137</v>
      </c>
      <c r="K2126" t="s">
        <v>138</v>
      </c>
      <c r="L2126" t="s">
        <v>6438</v>
      </c>
      <c r="M2126" t="s">
        <v>6439</v>
      </c>
      <c r="N2126">
        <v>1.973055555</v>
      </c>
      <c r="O2126">
        <v>0</v>
      </c>
      <c r="P2126">
        <v>1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</row>
    <row r="2127" spans="1:31" x14ac:dyDescent="0.25">
      <c r="A2127">
        <v>2224750</v>
      </c>
      <c r="B2127">
        <v>1</v>
      </c>
      <c r="C2127" t="s">
        <v>80</v>
      </c>
      <c r="D2127" t="s">
        <v>100</v>
      </c>
      <c r="E2127" t="s">
        <v>151</v>
      </c>
      <c r="F2127" t="s">
        <v>6440</v>
      </c>
      <c r="G2127" t="s">
        <v>153</v>
      </c>
      <c r="H2127" t="s">
        <v>135</v>
      </c>
      <c r="I2127" t="s">
        <v>136</v>
      </c>
      <c r="J2127" t="s">
        <v>137</v>
      </c>
      <c r="K2127" t="s">
        <v>138</v>
      </c>
      <c r="L2127" t="s">
        <v>6441</v>
      </c>
      <c r="M2127" t="s">
        <v>6442</v>
      </c>
      <c r="N2127">
        <v>1.65</v>
      </c>
      <c r="O2127">
        <v>0</v>
      </c>
      <c r="P2127">
        <v>43</v>
      </c>
      <c r="Q2127">
        <v>0</v>
      </c>
      <c r="R2127">
        <v>0</v>
      </c>
      <c r="S2127">
        <v>0</v>
      </c>
      <c r="T2127">
        <v>2</v>
      </c>
      <c r="U2127">
        <v>0</v>
      </c>
      <c r="V2127">
        <v>0</v>
      </c>
      <c r="W2127">
        <v>0</v>
      </c>
      <c r="X2127">
        <v>22.421179995489599</v>
      </c>
      <c r="Y2127">
        <v>0</v>
      </c>
      <c r="Z2127">
        <v>0</v>
      </c>
      <c r="AA2127">
        <v>0</v>
      </c>
      <c r="AB2127">
        <v>0.15933936566250001</v>
      </c>
      <c r="AC2127">
        <v>0</v>
      </c>
      <c r="AD2127">
        <v>0</v>
      </c>
      <c r="AE2127">
        <v>22.580519361152099</v>
      </c>
    </row>
    <row r="2128" spans="1:31" x14ac:dyDescent="0.25">
      <c r="A2128">
        <v>2217754</v>
      </c>
      <c r="B2128">
        <v>1</v>
      </c>
      <c r="C2128" t="s">
        <v>80</v>
      </c>
      <c r="D2128" t="s">
        <v>90</v>
      </c>
      <c r="E2128" t="s">
        <v>151</v>
      </c>
      <c r="F2128" t="s">
        <v>6443</v>
      </c>
      <c r="G2128" t="s">
        <v>134</v>
      </c>
      <c r="H2128" t="s">
        <v>135</v>
      </c>
      <c r="I2128" t="s">
        <v>136</v>
      </c>
      <c r="J2128" t="s">
        <v>137</v>
      </c>
      <c r="K2128" t="s">
        <v>138</v>
      </c>
      <c r="L2128" t="s">
        <v>6444</v>
      </c>
      <c r="M2128" t="s">
        <v>6445</v>
      </c>
      <c r="N2128">
        <v>0.88888888799999999</v>
      </c>
      <c r="O2128">
        <v>0</v>
      </c>
      <c r="P2128">
        <v>254</v>
      </c>
      <c r="Q2128">
        <v>0</v>
      </c>
      <c r="R2128">
        <v>0</v>
      </c>
      <c r="S2128">
        <v>0</v>
      </c>
      <c r="T2128">
        <v>14</v>
      </c>
      <c r="U2128">
        <v>0</v>
      </c>
      <c r="V2128">
        <v>0</v>
      </c>
      <c r="W2128">
        <v>0</v>
      </c>
      <c r="X2128">
        <v>62.768333981551173</v>
      </c>
      <c r="Y2128">
        <v>0</v>
      </c>
      <c r="Z2128">
        <v>0</v>
      </c>
      <c r="AA2128">
        <v>0</v>
      </c>
      <c r="AB2128">
        <v>3.9907314396148506</v>
      </c>
      <c r="AC2128">
        <v>0</v>
      </c>
      <c r="AD2128">
        <v>0</v>
      </c>
      <c r="AE2128">
        <v>66.759065421166028</v>
      </c>
    </row>
    <row r="2129" spans="1:31" x14ac:dyDescent="0.25">
      <c r="A2129">
        <v>2220671</v>
      </c>
      <c r="B2129">
        <v>1</v>
      </c>
      <c r="C2129" t="s">
        <v>80</v>
      </c>
      <c r="D2129" t="s">
        <v>97</v>
      </c>
      <c r="E2129" t="s">
        <v>151</v>
      </c>
      <c r="F2129" t="s">
        <v>469</v>
      </c>
      <c r="G2129" t="s">
        <v>213</v>
      </c>
      <c r="H2129" t="s">
        <v>135</v>
      </c>
      <c r="I2129" t="s">
        <v>136</v>
      </c>
      <c r="J2129" t="s">
        <v>137</v>
      </c>
      <c r="K2129" t="s">
        <v>138</v>
      </c>
      <c r="L2129" t="s">
        <v>6446</v>
      </c>
      <c r="M2129" t="s">
        <v>6447</v>
      </c>
      <c r="N2129">
        <v>0.57250000000000001</v>
      </c>
      <c r="O2129">
        <v>0</v>
      </c>
      <c r="P2129">
        <v>73</v>
      </c>
      <c r="Q2129">
        <v>0</v>
      </c>
      <c r="R2129">
        <v>0</v>
      </c>
      <c r="S2129">
        <v>0</v>
      </c>
      <c r="T2129">
        <v>2</v>
      </c>
      <c r="U2129">
        <v>0</v>
      </c>
      <c r="V2129">
        <v>0</v>
      </c>
      <c r="W2129">
        <v>0</v>
      </c>
      <c r="X2129">
        <v>16.504538874116157</v>
      </c>
      <c r="Y2129">
        <v>0</v>
      </c>
      <c r="Z2129">
        <v>0</v>
      </c>
      <c r="AA2129">
        <v>0</v>
      </c>
      <c r="AB2129">
        <v>0.93095484316093335</v>
      </c>
      <c r="AC2129">
        <v>0</v>
      </c>
      <c r="AD2129">
        <v>0</v>
      </c>
      <c r="AE2129">
        <v>17.43549371727709</v>
      </c>
    </row>
    <row r="2130" spans="1:31" x14ac:dyDescent="0.25">
      <c r="A2130">
        <v>2226765</v>
      </c>
      <c r="B2130">
        <v>1</v>
      </c>
      <c r="C2130" t="s">
        <v>81</v>
      </c>
      <c r="D2130" t="s">
        <v>127</v>
      </c>
      <c r="E2130" t="s">
        <v>156</v>
      </c>
      <c r="F2130" t="s">
        <v>6448</v>
      </c>
      <c r="G2130" t="s">
        <v>161</v>
      </c>
      <c r="H2130" t="s">
        <v>135</v>
      </c>
      <c r="I2130" t="s">
        <v>136</v>
      </c>
      <c r="J2130" t="s">
        <v>137</v>
      </c>
      <c r="K2130" t="s">
        <v>138</v>
      </c>
      <c r="L2130" t="s">
        <v>6449</v>
      </c>
      <c r="M2130" t="s">
        <v>6450</v>
      </c>
      <c r="N2130">
        <v>7.3666666660000004</v>
      </c>
      <c r="O2130">
        <v>0</v>
      </c>
      <c r="P2130">
        <v>3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9.6803344193836818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9.6803344193836818</v>
      </c>
    </row>
    <row r="2131" spans="1:31" x14ac:dyDescent="0.25">
      <c r="A2131">
        <v>2217113</v>
      </c>
      <c r="B2131">
        <v>1</v>
      </c>
      <c r="C2131" t="s">
        <v>80</v>
      </c>
      <c r="D2131" t="s">
        <v>95</v>
      </c>
      <c r="E2131" t="s">
        <v>147</v>
      </c>
      <c r="F2131" t="s">
        <v>6451</v>
      </c>
      <c r="G2131" t="s">
        <v>143</v>
      </c>
      <c r="H2131" t="s">
        <v>144</v>
      </c>
      <c r="I2131" t="s">
        <v>136</v>
      </c>
      <c r="J2131" t="s">
        <v>137</v>
      </c>
      <c r="K2131" t="s">
        <v>138</v>
      </c>
      <c r="L2131" t="s">
        <v>6452</v>
      </c>
      <c r="M2131" t="s">
        <v>6453</v>
      </c>
      <c r="N2131">
        <v>0.28305555500000001</v>
      </c>
      <c r="O2131">
        <v>5</v>
      </c>
      <c r="P2131">
        <v>898</v>
      </c>
      <c r="Q2131">
        <v>26</v>
      </c>
      <c r="R2131">
        <v>8</v>
      </c>
      <c r="S2131">
        <v>33</v>
      </c>
      <c r="T2131">
        <v>70</v>
      </c>
      <c r="U2131">
        <v>2</v>
      </c>
      <c r="V2131">
        <v>0</v>
      </c>
      <c r="W2131">
        <v>0.98491381346353457</v>
      </c>
      <c r="X2131">
        <v>74.93482342198142</v>
      </c>
      <c r="Y2131">
        <v>29.034152523198795</v>
      </c>
      <c r="Z2131">
        <v>0.9991310309818312</v>
      </c>
      <c r="AA2131">
        <v>74.065681000458824</v>
      </c>
      <c r="AB2131">
        <v>15.220390960048585</v>
      </c>
      <c r="AC2131">
        <v>75.610418150037177</v>
      </c>
      <c r="AD2131">
        <v>0</v>
      </c>
      <c r="AE2131">
        <v>270.84951090017017</v>
      </c>
    </row>
    <row r="2132" spans="1:31" x14ac:dyDescent="0.25">
      <c r="A2132">
        <v>2219818</v>
      </c>
      <c r="B2132">
        <v>1</v>
      </c>
      <c r="C2132" t="s">
        <v>80</v>
      </c>
      <c r="D2132" t="s">
        <v>101</v>
      </c>
      <c r="E2132" t="s">
        <v>156</v>
      </c>
      <c r="F2132" t="s">
        <v>6454</v>
      </c>
      <c r="G2132" t="s">
        <v>161</v>
      </c>
      <c r="H2132" t="s">
        <v>135</v>
      </c>
      <c r="I2132" t="s">
        <v>136</v>
      </c>
      <c r="J2132" t="s">
        <v>137</v>
      </c>
      <c r="K2132" t="s">
        <v>138</v>
      </c>
      <c r="L2132" t="s">
        <v>6455</v>
      </c>
      <c r="M2132" t="s">
        <v>6456</v>
      </c>
      <c r="N2132">
        <v>4.1680555549999996</v>
      </c>
      <c r="O2132">
        <v>0</v>
      </c>
      <c r="P2132">
        <v>1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2.168205396664816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2.168205396664816</v>
      </c>
    </row>
    <row r="2133" spans="1:31" x14ac:dyDescent="0.25">
      <c r="A2133">
        <v>2217777</v>
      </c>
      <c r="B2133">
        <v>1</v>
      </c>
      <c r="C2133" t="s">
        <v>81</v>
      </c>
      <c r="D2133" t="s">
        <v>112</v>
      </c>
      <c r="E2133" t="s">
        <v>151</v>
      </c>
      <c r="F2133" t="s">
        <v>869</v>
      </c>
      <c r="G2133" t="s">
        <v>213</v>
      </c>
      <c r="H2133" t="s">
        <v>135</v>
      </c>
      <c r="I2133" t="s">
        <v>136</v>
      </c>
      <c r="J2133" t="s">
        <v>137</v>
      </c>
      <c r="K2133" t="s">
        <v>138</v>
      </c>
      <c r="L2133" t="s">
        <v>6457</v>
      </c>
      <c r="M2133" t="s">
        <v>6458</v>
      </c>
      <c r="N2133">
        <v>1.935277777</v>
      </c>
      <c r="O2133">
        <v>0</v>
      </c>
      <c r="P2133">
        <v>29</v>
      </c>
      <c r="Q2133">
        <v>0</v>
      </c>
      <c r="R2133">
        <v>0</v>
      </c>
      <c r="S2133">
        <v>0</v>
      </c>
      <c r="T2133">
        <v>4</v>
      </c>
      <c r="U2133">
        <v>0</v>
      </c>
      <c r="V2133">
        <v>0</v>
      </c>
      <c r="W2133">
        <v>0</v>
      </c>
      <c r="X2133">
        <v>9.9337439600994291</v>
      </c>
      <c r="Y2133">
        <v>0</v>
      </c>
      <c r="Z2133">
        <v>0</v>
      </c>
      <c r="AA2133">
        <v>0</v>
      </c>
      <c r="AB2133">
        <v>1.1303706336876334</v>
      </c>
      <c r="AC2133">
        <v>0</v>
      </c>
      <c r="AD2133">
        <v>0</v>
      </c>
      <c r="AE2133">
        <v>11.064114593787062</v>
      </c>
    </row>
    <row r="2134" spans="1:31" x14ac:dyDescent="0.25">
      <c r="A2134">
        <v>2227123</v>
      </c>
      <c r="B2134">
        <v>1</v>
      </c>
      <c r="C2134" t="s">
        <v>80</v>
      </c>
      <c r="D2134" t="s">
        <v>105</v>
      </c>
      <c r="E2134" t="s">
        <v>156</v>
      </c>
      <c r="F2134" t="s">
        <v>6459</v>
      </c>
      <c r="G2134" t="s">
        <v>165</v>
      </c>
      <c r="H2134" t="s">
        <v>135</v>
      </c>
      <c r="I2134" t="s">
        <v>136</v>
      </c>
      <c r="J2134" t="s">
        <v>137</v>
      </c>
      <c r="K2134" t="s">
        <v>138</v>
      </c>
      <c r="L2134" t="s">
        <v>6460</v>
      </c>
      <c r="M2134" t="s">
        <v>6461</v>
      </c>
      <c r="N2134">
        <v>1.602222222</v>
      </c>
      <c r="O2134">
        <v>0</v>
      </c>
      <c r="P2134">
        <v>71</v>
      </c>
      <c r="Q2134">
        <v>0</v>
      </c>
      <c r="R2134">
        <v>0</v>
      </c>
      <c r="S2134">
        <v>0</v>
      </c>
      <c r="T2134">
        <v>1</v>
      </c>
      <c r="U2134">
        <v>0</v>
      </c>
      <c r="V2134">
        <v>0</v>
      </c>
      <c r="W2134">
        <v>0</v>
      </c>
      <c r="X2134">
        <v>37.333184792069012</v>
      </c>
      <c r="Y2134">
        <v>0</v>
      </c>
      <c r="Z2134">
        <v>0</v>
      </c>
      <c r="AA2134">
        <v>0</v>
      </c>
      <c r="AB2134">
        <v>1.8154236791769997E-2</v>
      </c>
      <c r="AC2134">
        <v>0</v>
      </c>
      <c r="AD2134">
        <v>0</v>
      </c>
      <c r="AE2134">
        <v>37.351339028860785</v>
      </c>
    </row>
    <row r="2135" spans="1:31" x14ac:dyDescent="0.25">
      <c r="A2135">
        <v>2218467</v>
      </c>
      <c r="B2135">
        <v>1</v>
      </c>
      <c r="C2135" t="s">
        <v>80</v>
      </c>
      <c r="D2135" t="s">
        <v>94</v>
      </c>
      <c r="E2135" t="s">
        <v>151</v>
      </c>
      <c r="F2135" t="s">
        <v>6462</v>
      </c>
      <c r="G2135" t="s">
        <v>213</v>
      </c>
      <c r="H2135" t="s">
        <v>135</v>
      </c>
      <c r="I2135" t="s">
        <v>136</v>
      </c>
      <c r="J2135" t="s">
        <v>137</v>
      </c>
      <c r="K2135" t="s">
        <v>138</v>
      </c>
      <c r="L2135" t="s">
        <v>6463</v>
      </c>
      <c r="M2135" t="s">
        <v>6464</v>
      </c>
      <c r="N2135">
        <v>0.55194444399999998</v>
      </c>
      <c r="O2135">
        <v>0</v>
      </c>
      <c r="P2135">
        <v>31</v>
      </c>
      <c r="Q2135">
        <v>0</v>
      </c>
      <c r="R2135">
        <v>0</v>
      </c>
      <c r="S2135">
        <v>0</v>
      </c>
      <c r="T2135">
        <v>1</v>
      </c>
      <c r="U2135">
        <v>0</v>
      </c>
      <c r="V2135">
        <v>0</v>
      </c>
      <c r="W2135">
        <v>0</v>
      </c>
      <c r="X2135">
        <v>2.9453771487352247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2.9453771487352247</v>
      </c>
    </row>
    <row r="2136" spans="1:31" x14ac:dyDescent="0.25">
      <c r="A2136">
        <v>2226459</v>
      </c>
      <c r="B2136">
        <v>1</v>
      </c>
      <c r="C2136" t="s">
        <v>80</v>
      </c>
      <c r="D2136" t="s">
        <v>108</v>
      </c>
      <c r="E2136" t="s">
        <v>151</v>
      </c>
      <c r="F2136" t="s">
        <v>6465</v>
      </c>
      <c r="G2136" t="s">
        <v>213</v>
      </c>
      <c r="H2136" t="s">
        <v>135</v>
      </c>
      <c r="I2136" t="s">
        <v>136</v>
      </c>
      <c r="J2136" t="s">
        <v>137</v>
      </c>
      <c r="K2136" t="s">
        <v>138</v>
      </c>
      <c r="L2136" t="s">
        <v>6466</v>
      </c>
      <c r="M2136" t="s">
        <v>6467</v>
      </c>
      <c r="N2136">
        <v>2.023055555</v>
      </c>
      <c r="O2136">
        <v>0</v>
      </c>
      <c r="P2136">
        <v>22</v>
      </c>
      <c r="Q2136">
        <v>0</v>
      </c>
      <c r="R2136">
        <v>7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6.9040523595979266</v>
      </c>
      <c r="Y2136">
        <v>0</v>
      </c>
      <c r="Z2136">
        <v>1.6000736993669922</v>
      </c>
      <c r="AA2136">
        <v>0</v>
      </c>
      <c r="AB2136">
        <v>0</v>
      </c>
      <c r="AC2136">
        <v>0</v>
      </c>
      <c r="AD2136">
        <v>0</v>
      </c>
      <c r="AE2136">
        <v>8.5041260589649195</v>
      </c>
    </row>
    <row r="2137" spans="1:31" x14ac:dyDescent="0.25">
      <c r="A2137">
        <v>2214053</v>
      </c>
      <c r="B2137">
        <v>1</v>
      </c>
      <c r="C2137" t="s">
        <v>80</v>
      </c>
      <c r="D2137" t="s">
        <v>93</v>
      </c>
      <c r="E2137" t="s">
        <v>151</v>
      </c>
      <c r="F2137" t="s">
        <v>6468</v>
      </c>
      <c r="G2137" t="s">
        <v>153</v>
      </c>
      <c r="H2137" t="s">
        <v>135</v>
      </c>
      <c r="I2137" t="s">
        <v>136</v>
      </c>
      <c r="J2137" t="s">
        <v>137</v>
      </c>
      <c r="K2137" t="s">
        <v>138</v>
      </c>
      <c r="L2137" t="s">
        <v>6469</v>
      </c>
      <c r="M2137" t="s">
        <v>6470</v>
      </c>
      <c r="N2137">
        <v>1.075</v>
      </c>
      <c r="O2137">
        <v>0</v>
      </c>
      <c r="P2137">
        <v>17</v>
      </c>
      <c r="Q2137">
        <v>0</v>
      </c>
      <c r="R2137">
        <v>2</v>
      </c>
      <c r="S2137">
        <v>0</v>
      </c>
      <c r="T2137">
        <v>3</v>
      </c>
      <c r="U2137">
        <v>0</v>
      </c>
      <c r="V2137">
        <v>0</v>
      </c>
      <c r="W2137">
        <v>0</v>
      </c>
      <c r="X2137">
        <v>2.1965124790057504</v>
      </c>
      <c r="Y2137">
        <v>0</v>
      </c>
      <c r="Z2137">
        <v>0.21876617053687503</v>
      </c>
      <c r="AA2137">
        <v>0</v>
      </c>
      <c r="AB2137">
        <v>2.3762687606207997</v>
      </c>
      <c r="AC2137">
        <v>0</v>
      </c>
      <c r="AD2137">
        <v>0</v>
      </c>
      <c r="AE2137">
        <v>4.7915474101634246</v>
      </c>
    </row>
    <row r="2138" spans="1:31" x14ac:dyDescent="0.25">
      <c r="A2138">
        <v>2222045</v>
      </c>
      <c r="B2138">
        <v>1</v>
      </c>
      <c r="C2138" t="s">
        <v>80</v>
      </c>
      <c r="D2138" t="s">
        <v>85</v>
      </c>
      <c r="E2138" t="s">
        <v>141</v>
      </c>
      <c r="F2138" t="s">
        <v>6471</v>
      </c>
      <c r="G2138" t="s">
        <v>3242</v>
      </c>
      <c r="H2138" t="s">
        <v>144</v>
      </c>
      <c r="I2138" t="s">
        <v>136</v>
      </c>
      <c r="J2138" t="s">
        <v>137</v>
      </c>
      <c r="K2138" t="s">
        <v>138</v>
      </c>
      <c r="L2138" t="s">
        <v>6472</v>
      </c>
      <c r="M2138" t="s">
        <v>6473</v>
      </c>
      <c r="N2138">
        <v>1.355555555</v>
      </c>
      <c r="O2138">
        <v>0</v>
      </c>
      <c r="P2138">
        <v>4122</v>
      </c>
      <c r="Q2138">
        <v>0</v>
      </c>
      <c r="R2138">
        <v>0</v>
      </c>
      <c r="S2138">
        <v>0</v>
      </c>
      <c r="T2138">
        <v>835</v>
      </c>
      <c r="U2138">
        <v>0</v>
      </c>
      <c r="V2138">
        <v>1</v>
      </c>
      <c r="W2138">
        <v>0</v>
      </c>
      <c r="X2138">
        <v>1472.5634430587045</v>
      </c>
      <c r="Y2138">
        <v>0</v>
      </c>
      <c r="Z2138">
        <v>0</v>
      </c>
      <c r="AA2138">
        <v>0</v>
      </c>
      <c r="AB2138">
        <v>962.55714569266115</v>
      </c>
      <c r="AC2138">
        <v>0</v>
      </c>
      <c r="AD2138">
        <v>7.6406170655863024</v>
      </c>
      <c r="AE2138">
        <v>2442.761205816952</v>
      </c>
    </row>
    <row r="2139" spans="1:31" x14ac:dyDescent="0.25">
      <c r="A2139">
        <v>2225626</v>
      </c>
      <c r="B2139">
        <v>1</v>
      </c>
      <c r="C2139" t="s">
        <v>80</v>
      </c>
      <c r="D2139" t="s">
        <v>95</v>
      </c>
      <c r="E2139" t="s">
        <v>147</v>
      </c>
      <c r="F2139" t="s">
        <v>6474</v>
      </c>
      <c r="G2139" t="s">
        <v>143</v>
      </c>
      <c r="H2139" t="s">
        <v>144</v>
      </c>
      <c r="I2139" t="s">
        <v>136</v>
      </c>
      <c r="J2139" t="s">
        <v>137</v>
      </c>
      <c r="K2139" t="s">
        <v>138</v>
      </c>
      <c r="L2139" t="s">
        <v>6475</v>
      </c>
      <c r="M2139" t="s">
        <v>6476</v>
      </c>
      <c r="N2139">
        <v>0.448333333</v>
      </c>
      <c r="O2139">
        <v>6</v>
      </c>
      <c r="P2139">
        <v>2142</v>
      </c>
      <c r="Q2139">
        <v>27</v>
      </c>
      <c r="R2139">
        <v>21</v>
      </c>
      <c r="S2139">
        <v>33</v>
      </c>
      <c r="T2139">
        <v>131</v>
      </c>
      <c r="U2139">
        <v>1</v>
      </c>
      <c r="V2139">
        <v>0</v>
      </c>
      <c r="W2139">
        <v>2.6185890417234652</v>
      </c>
      <c r="X2139">
        <v>273.76211775269383</v>
      </c>
      <c r="Y2139">
        <v>19.961032690568214</v>
      </c>
      <c r="Z2139">
        <v>2.8042275487502737</v>
      </c>
      <c r="AA2139">
        <v>83.995251455767132</v>
      </c>
      <c r="AB2139">
        <v>52.788585589348209</v>
      </c>
      <c r="AC2139">
        <v>1.9211991189828801</v>
      </c>
      <c r="AD2139">
        <v>0</v>
      </c>
      <c r="AE2139">
        <v>437.85100319783396</v>
      </c>
    </row>
    <row r="2140" spans="1:31" x14ac:dyDescent="0.25">
      <c r="A2140">
        <v>2220459</v>
      </c>
      <c r="B2140">
        <v>1</v>
      </c>
      <c r="C2140" t="s">
        <v>80</v>
      </c>
      <c r="D2140" t="s">
        <v>99</v>
      </c>
      <c r="E2140" t="s">
        <v>151</v>
      </c>
      <c r="F2140" t="s">
        <v>6477</v>
      </c>
      <c r="G2140" t="s">
        <v>213</v>
      </c>
      <c r="H2140" t="s">
        <v>135</v>
      </c>
      <c r="I2140" t="s">
        <v>136</v>
      </c>
      <c r="J2140" t="s">
        <v>137</v>
      </c>
      <c r="K2140" t="s">
        <v>138</v>
      </c>
      <c r="L2140" t="s">
        <v>6478</v>
      </c>
      <c r="M2140" t="s">
        <v>6479</v>
      </c>
      <c r="N2140">
        <v>3.7425000000000002</v>
      </c>
      <c r="O2140">
        <v>0</v>
      </c>
      <c r="P2140">
        <v>1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</row>
    <row r="2141" spans="1:31" x14ac:dyDescent="0.25">
      <c r="A2141">
        <v>2227100</v>
      </c>
      <c r="B2141">
        <v>1</v>
      </c>
      <c r="C2141" t="s">
        <v>80</v>
      </c>
      <c r="D2141" t="s">
        <v>96</v>
      </c>
      <c r="E2141" t="s">
        <v>156</v>
      </c>
      <c r="F2141" t="s">
        <v>6480</v>
      </c>
      <c r="G2141" t="s">
        <v>134</v>
      </c>
      <c r="H2141" t="s">
        <v>135</v>
      </c>
      <c r="I2141" t="s">
        <v>136</v>
      </c>
      <c r="J2141" t="s">
        <v>137</v>
      </c>
      <c r="K2141" t="s">
        <v>138</v>
      </c>
      <c r="L2141" t="s">
        <v>6481</v>
      </c>
      <c r="M2141" t="s">
        <v>6482</v>
      </c>
      <c r="N2141">
        <v>1.9611111109999999</v>
      </c>
      <c r="O2141">
        <v>0</v>
      </c>
      <c r="P2141">
        <v>5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2.1209828525792798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2.1209828525792798</v>
      </c>
    </row>
    <row r="2142" spans="1:31" x14ac:dyDescent="0.25">
      <c r="A2142">
        <v>2218985</v>
      </c>
      <c r="B2142">
        <v>1</v>
      </c>
      <c r="C2142" t="s">
        <v>80</v>
      </c>
      <c r="D2142" t="s">
        <v>105</v>
      </c>
      <c r="E2142" t="s">
        <v>156</v>
      </c>
      <c r="F2142" t="s">
        <v>6483</v>
      </c>
      <c r="G2142" t="s">
        <v>161</v>
      </c>
      <c r="H2142" t="s">
        <v>135</v>
      </c>
      <c r="I2142" t="s">
        <v>136</v>
      </c>
      <c r="J2142" t="s">
        <v>137</v>
      </c>
      <c r="K2142" t="s">
        <v>138</v>
      </c>
      <c r="L2142" t="s">
        <v>6484</v>
      </c>
      <c r="M2142" t="s">
        <v>6485</v>
      </c>
      <c r="N2142">
        <v>3.1886111110000002</v>
      </c>
      <c r="O2142">
        <v>0</v>
      </c>
      <c r="P2142">
        <v>1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0.40876204507180447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0.40876204507180447</v>
      </c>
    </row>
    <row r="2143" spans="1:31" x14ac:dyDescent="0.25">
      <c r="A2143">
        <v>2220694</v>
      </c>
      <c r="B2143">
        <v>1</v>
      </c>
      <c r="C2143" t="s">
        <v>80</v>
      </c>
      <c r="D2143" t="s">
        <v>82</v>
      </c>
      <c r="E2143" t="s">
        <v>225</v>
      </c>
      <c r="F2143" t="s">
        <v>6486</v>
      </c>
      <c r="G2143" t="s">
        <v>134</v>
      </c>
      <c r="H2143" t="s">
        <v>135</v>
      </c>
      <c r="I2143" t="s">
        <v>136</v>
      </c>
      <c r="J2143" t="s">
        <v>137</v>
      </c>
      <c r="K2143" t="s">
        <v>138</v>
      </c>
      <c r="L2143" t="s">
        <v>6487</v>
      </c>
      <c r="M2143" t="s">
        <v>6488</v>
      </c>
      <c r="N2143">
        <v>0.17222222200000001</v>
      </c>
      <c r="O2143">
        <v>0</v>
      </c>
      <c r="P2143">
        <v>32</v>
      </c>
      <c r="Q2143">
        <v>0</v>
      </c>
      <c r="R2143">
        <v>0</v>
      </c>
      <c r="S2143">
        <v>0</v>
      </c>
      <c r="T2143">
        <v>1</v>
      </c>
      <c r="U2143">
        <v>0</v>
      </c>
      <c r="V2143">
        <v>0</v>
      </c>
      <c r="W2143">
        <v>0</v>
      </c>
      <c r="X2143">
        <v>1.1401077550082277</v>
      </c>
      <c r="Y2143">
        <v>0</v>
      </c>
      <c r="Z2143">
        <v>0</v>
      </c>
      <c r="AA2143">
        <v>0</v>
      </c>
      <c r="AB2143">
        <v>2.9507531694444451E-5</v>
      </c>
      <c r="AC2143">
        <v>0</v>
      </c>
      <c r="AD2143">
        <v>0</v>
      </c>
      <c r="AE2143">
        <v>1.1401372625399222</v>
      </c>
    </row>
    <row r="2144" spans="1:31" x14ac:dyDescent="0.25">
      <c r="A2144">
        <v>2218444</v>
      </c>
      <c r="B2144">
        <v>1</v>
      </c>
      <c r="C2144" t="s">
        <v>80</v>
      </c>
      <c r="D2144" t="s">
        <v>107</v>
      </c>
      <c r="E2144" t="s">
        <v>156</v>
      </c>
      <c r="F2144" t="s">
        <v>6489</v>
      </c>
      <c r="G2144" t="s">
        <v>172</v>
      </c>
      <c r="H2144" t="s">
        <v>135</v>
      </c>
      <c r="I2144" t="s">
        <v>136</v>
      </c>
      <c r="J2144" t="s">
        <v>137</v>
      </c>
      <c r="K2144" t="s">
        <v>138</v>
      </c>
      <c r="L2144" t="s">
        <v>6490</v>
      </c>
      <c r="M2144" t="s">
        <v>6491</v>
      </c>
      <c r="N2144">
        <v>1.6611111110000001</v>
      </c>
      <c r="O2144">
        <v>0</v>
      </c>
      <c r="P2144">
        <v>1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2.6755206368702273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2.6755206368702273</v>
      </c>
    </row>
    <row r="2145" spans="1:31" x14ac:dyDescent="0.25">
      <c r="A2145">
        <v>2227641</v>
      </c>
      <c r="B2145">
        <v>1</v>
      </c>
      <c r="C2145" t="s">
        <v>80</v>
      </c>
      <c r="D2145" t="s">
        <v>82</v>
      </c>
      <c r="E2145" t="s">
        <v>151</v>
      </c>
      <c r="F2145" t="s">
        <v>6492</v>
      </c>
      <c r="G2145" t="s">
        <v>153</v>
      </c>
      <c r="H2145" t="s">
        <v>135</v>
      </c>
      <c r="I2145" t="s">
        <v>136</v>
      </c>
      <c r="J2145" t="s">
        <v>137</v>
      </c>
      <c r="K2145" t="s">
        <v>138</v>
      </c>
      <c r="L2145" t="s">
        <v>6493</v>
      </c>
      <c r="M2145" t="s">
        <v>6494</v>
      </c>
      <c r="N2145">
        <v>2.9530555550000002</v>
      </c>
      <c r="O2145">
        <v>0</v>
      </c>
      <c r="P2145">
        <v>54</v>
      </c>
      <c r="Q2145">
        <v>0</v>
      </c>
      <c r="R2145">
        <v>0</v>
      </c>
      <c r="S2145">
        <v>0</v>
      </c>
      <c r="T2145">
        <v>6</v>
      </c>
      <c r="U2145">
        <v>0</v>
      </c>
      <c r="V2145">
        <v>0</v>
      </c>
      <c r="W2145">
        <v>0</v>
      </c>
      <c r="X2145">
        <v>64.521772976136461</v>
      </c>
      <c r="Y2145">
        <v>0</v>
      </c>
      <c r="Z2145">
        <v>0</v>
      </c>
      <c r="AA2145">
        <v>0</v>
      </c>
      <c r="AB2145">
        <v>5.0721490514716665</v>
      </c>
      <c r="AC2145">
        <v>0</v>
      </c>
      <c r="AD2145">
        <v>0</v>
      </c>
      <c r="AE2145">
        <v>69.59392202760813</v>
      </c>
    </row>
    <row r="2146" spans="1:31" x14ac:dyDescent="0.25">
      <c r="A2146">
        <v>2222686</v>
      </c>
      <c r="B2146">
        <v>1</v>
      </c>
      <c r="C2146" t="s">
        <v>80</v>
      </c>
      <c r="D2146" t="s">
        <v>90</v>
      </c>
      <c r="E2146" t="s">
        <v>151</v>
      </c>
      <c r="F2146" t="s">
        <v>6495</v>
      </c>
      <c r="G2146" t="s">
        <v>213</v>
      </c>
      <c r="H2146" t="s">
        <v>135</v>
      </c>
      <c r="I2146" t="s">
        <v>136</v>
      </c>
      <c r="J2146" t="s">
        <v>137</v>
      </c>
      <c r="K2146" t="s">
        <v>138</v>
      </c>
      <c r="L2146" t="s">
        <v>6496</v>
      </c>
      <c r="M2146" t="s">
        <v>6497</v>
      </c>
      <c r="N2146">
        <v>1.9875</v>
      </c>
      <c r="O2146">
        <v>0</v>
      </c>
      <c r="P2146">
        <v>30</v>
      </c>
      <c r="Q2146">
        <v>0</v>
      </c>
      <c r="R2146">
        <v>0</v>
      </c>
      <c r="S2146">
        <v>0</v>
      </c>
      <c r="T2146">
        <v>57</v>
      </c>
      <c r="U2146">
        <v>0</v>
      </c>
      <c r="V2146">
        <v>1</v>
      </c>
      <c r="W2146">
        <v>0</v>
      </c>
      <c r="X2146">
        <v>15.756682734748221</v>
      </c>
      <c r="Y2146">
        <v>0</v>
      </c>
      <c r="Z2146">
        <v>0</v>
      </c>
      <c r="AA2146">
        <v>0</v>
      </c>
      <c r="AB2146">
        <v>120.27625088236022</v>
      </c>
      <c r="AC2146">
        <v>0</v>
      </c>
      <c r="AD2146">
        <v>147.28427684630506</v>
      </c>
      <c r="AE2146">
        <v>283.31721046341352</v>
      </c>
    </row>
    <row r="2147" spans="1:31" x14ac:dyDescent="0.25">
      <c r="A2147">
        <v>2223399</v>
      </c>
      <c r="B2147">
        <v>1</v>
      </c>
      <c r="C2147" t="s">
        <v>80</v>
      </c>
      <c r="D2147" t="s">
        <v>88</v>
      </c>
      <c r="E2147" t="s">
        <v>141</v>
      </c>
      <c r="F2147" t="s">
        <v>6498</v>
      </c>
      <c r="G2147" t="s">
        <v>143</v>
      </c>
      <c r="H2147" t="s">
        <v>144</v>
      </c>
      <c r="I2147" t="s">
        <v>136</v>
      </c>
      <c r="J2147" t="s">
        <v>137</v>
      </c>
      <c r="K2147" t="s">
        <v>138</v>
      </c>
      <c r="L2147" t="s">
        <v>6499</v>
      </c>
      <c r="M2147" t="s">
        <v>6500</v>
      </c>
      <c r="N2147">
        <v>0.42777777700000003</v>
      </c>
      <c r="O2147">
        <v>0</v>
      </c>
      <c r="P2147">
        <v>570</v>
      </c>
      <c r="Q2147">
        <v>0</v>
      </c>
      <c r="R2147">
        <v>0</v>
      </c>
      <c r="S2147">
        <v>2</v>
      </c>
      <c r="T2147">
        <v>51</v>
      </c>
      <c r="U2147">
        <v>0</v>
      </c>
      <c r="V2147">
        <v>0</v>
      </c>
      <c r="W2147">
        <v>0</v>
      </c>
      <c r="X2147">
        <v>99.273960517715011</v>
      </c>
      <c r="Y2147">
        <v>0</v>
      </c>
      <c r="Z2147">
        <v>0</v>
      </c>
      <c r="AA2147">
        <v>509.78323325646176</v>
      </c>
      <c r="AB2147">
        <v>41.268510200353063</v>
      </c>
      <c r="AC2147">
        <v>0</v>
      </c>
      <c r="AD2147">
        <v>0</v>
      </c>
      <c r="AE2147">
        <v>650.3257039745298</v>
      </c>
    </row>
    <row r="2148" spans="1:31" x14ac:dyDescent="0.25">
      <c r="A2148">
        <v>2226247</v>
      </c>
      <c r="B2148">
        <v>1</v>
      </c>
      <c r="C2148" t="s">
        <v>80</v>
      </c>
      <c r="D2148" t="s">
        <v>87</v>
      </c>
      <c r="E2148" t="s">
        <v>151</v>
      </c>
      <c r="F2148" t="s">
        <v>6501</v>
      </c>
      <c r="G2148" t="s">
        <v>213</v>
      </c>
      <c r="H2148" t="s">
        <v>135</v>
      </c>
      <c r="I2148" t="s">
        <v>136</v>
      </c>
      <c r="J2148" t="s">
        <v>137</v>
      </c>
      <c r="K2148" t="s">
        <v>138</v>
      </c>
      <c r="L2148" t="s">
        <v>6502</v>
      </c>
      <c r="M2148" t="s">
        <v>6503</v>
      </c>
      <c r="N2148">
        <v>2.4994444439999999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32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43.287409786446069</v>
      </c>
      <c r="AC2148">
        <v>0</v>
      </c>
      <c r="AD2148">
        <v>0</v>
      </c>
      <c r="AE2148">
        <v>43.287409786446069</v>
      </c>
    </row>
    <row r="2149" spans="1:31" x14ac:dyDescent="0.25">
      <c r="A2149">
        <v>2221504</v>
      </c>
      <c r="B2149">
        <v>1</v>
      </c>
      <c r="C2149" t="s">
        <v>80</v>
      </c>
      <c r="D2149" t="s">
        <v>98</v>
      </c>
      <c r="E2149" t="s">
        <v>225</v>
      </c>
      <c r="F2149" t="s">
        <v>6504</v>
      </c>
      <c r="G2149" t="s">
        <v>600</v>
      </c>
      <c r="H2149" t="s">
        <v>135</v>
      </c>
      <c r="I2149" t="s">
        <v>136</v>
      </c>
      <c r="J2149" t="s">
        <v>137</v>
      </c>
      <c r="K2149" t="s">
        <v>138</v>
      </c>
      <c r="L2149" t="s">
        <v>6505</v>
      </c>
      <c r="M2149" t="s">
        <v>6506</v>
      </c>
      <c r="N2149">
        <v>1.8033333330000001</v>
      </c>
      <c r="O2149">
        <v>0</v>
      </c>
      <c r="P2149">
        <v>74</v>
      </c>
      <c r="Q2149">
        <v>0</v>
      </c>
      <c r="R2149">
        <v>0</v>
      </c>
      <c r="S2149">
        <v>0</v>
      </c>
      <c r="T2149">
        <v>2</v>
      </c>
      <c r="U2149">
        <v>0</v>
      </c>
      <c r="V2149">
        <v>0</v>
      </c>
      <c r="W2149">
        <v>0</v>
      </c>
      <c r="X2149">
        <v>49.065096179266888</v>
      </c>
      <c r="Y2149">
        <v>0</v>
      </c>
      <c r="Z2149">
        <v>0</v>
      </c>
      <c r="AA2149">
        <v>0</v>
      </c>
      <c r="AB2149">
        <v>1.6035566967514114</v>
      </c>
      <c r="AC2149">
        <v>0</v>
      </c>
      <c r="AD2149">
        <v>0</v>
      </c>
      <c r="AE2149">
        <v>50.668652876018299</v>
      </c>
    </row>
    <row r="2150" spans="1:31" x14ac:dyDescent="0.25">
      <c r="A2150">
        <v>2224083</v>
      </c>
      <c r="B2150">
        <v>1</v>
      </c>
      <c r="C2150" t="s">
        <v>80</v>
      </c>
      <c r="D2150" t="s">
        <v>82</v>
      </c>
      <c r="E2150" t="s">
        <v>156</v>
      </c>
      <c r="F2150" t="s">
        <v>6507</v>
      </c>
      <c r="G2150" t="s">
        <v>165</v>
      </c>
      <c r="H2150" t="s">
        <v>135</v>
      </c>
      <c r="I2150" t="s">
        <v>136</v>
      </c>
      <c r="J2150" t="s">
        <v>137</v>
      </c>
      <c r="K2150" t="s">
        <v>138</v>
      </c>
      <c r="L2150" t="s">
        <v>6508</v>
      </c>
      <c r="M2150" t="s">
        <v>6509</v>
      </c>
      <c r="N2150">
        <v>1.341111111</v>
      </c>
      <c r="O2150">
        <v>0</v>
      </c>
      <c r="P2150">
        <v>1</v>
      </c>
      <c r="Q2150">
        <v>0</v>
      </c>
      <c r="R2150">
        <v>0</v>
      </c>
      <c r="S2150">
        <v>0</v>
      </c>
      <c r="T2150">
        <v>9</v>
      </c>
      <c r="U2150">
        <v>0</v>
      </c>
      <c r="V2150">
        <v>0</v>
      </c>
      <c r="W2150">
        <v>0</v>
      </c>
      <c r="X2150">
        <v>0.1443259996865778</v>
      </c>
      <c r="Y2150">
        <v>0</v>
      </c>
      <c r="Z2150">
        <v>0</v>
      </c>
      <c r="AA2150">
        <v>0</v>
      </c>
      <c r="AB2150">
        <v>1.2142832532756198</v>
      </c>
      <c r="AC2150">
        <v>0</v>
      </c>
      <c r="AD2150">
        <v>0</v>
      </c>
      <c r="AE2150">
        <v>1.3586092529621976</v>
      </c>
    </row>
    <row r="2151" spans="1:31" x14ac:dyDescent="0.25">
      <c r="A2151">
        <v>2216429</v>
      </c>
      <c r="B2151">
        <v>1</v>
      </c>
      <c r="C2151" t="s">
        <v>81</v>
      </c>
      <c r="D2151" t="s">
        <v>119</v>
      </c>
      <c r="E2151" t="s">
        <v>151</v>
      </c>
      <c r="F2151" t="s">
        <v>6510</v>
      </c>
      <c r="G2151" t="s">
        <v>213</v>
      </c>
      <c r="H2151" t="s">
        <v>135</v>
      </c>
      <c r="I2151" t="s">
        <v>136</v>
      </c>
      <c r="J2151" t="s">
        <v>137</v>
      </c>
      <c r="K2151" t="s">
        <v>138</v>
      </c>
      <c r="L2151" t="s">
        <v>6511</v>
      </c>
      <c r="M2151" t="s">
        <v>6512</v>
      </c>
      <c r="N2151">
        <v>2.0474999999999999</v>
      </c>
      <c r="O2151">
        <v>0</v>
      </c>
      <c r="P2151">
        <v>7</v>
      </c>
      <c r="Q2151">
        <v>0</v>
      </c>
      <c r="R2151">
        <v>1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0.78782091384925512</v>
      </c>
      <c r="Y2151">
        <v>0</v>
      </c>
      <c r="Z2151">
        <v>1.0581234531447752</v>
      </c>
      <c r="AA2151">
        <v>0</v>
      </c>
      <c r="AB2151">
        <v>0</v>
      </c>
      <c r="AC2151">
        <v>0</v>
      </c>
      <c r="AD2151">
        <v>0</v>
      </c>
      <c r="AE2151">
        <v>1.8459443669940303</v>
      </c>
    </row>
    <row r="2152" spans="1:31" x14ac:dyDescent="0.25">
      <c r="A2152">
        <v>2215427</v>
      </c>
      <c r="B2152">
        <v>1</v>
      </c>
      <c r="C2152" t="s">
        <v>80</v>
      </c>
      <c r="D2152" t="s">
        <v>96</v>
      </c>
      <c r="E2152" t="s">
        <v>156</v>
      </c>
      <c r="F2152" t="s">
        <v>6513</v>
      </c>
      <c r="G2152" t="s">
        <v>172</v>
      </c>
      <c r="H2152" t="s">
        <v>135</v>
      </c>
      <c r="I2152" t="s">
        <v>136</v>
      </c>
      <c r="J2152" t="s">
        <v>137</v>
      </c>
      <c r="K2152" t="s">
        <v>138</v>
      </c>
      <c r="L2152" t="s">
        <v>6514</v>
      </c>
      <c r="M2152" t="s">
        <v>6515</v>
      </c>
      <c r="N2152">
        <v>1.738611111</v>
      </c>
      <c r="O2152">
        <v>0</v>
      </c>
      <c r="P2152">
        <v>1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0.31412047715038777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0.31412047715038777</v>
      </c>
    </row>
    <row r="2153" spans="1:31" x14ac:dyDescent="0.25">
      <c r="A2153">
        <v>2212699</v>
      </c>
      <c r="B2153">
        <v>1</v>
      </c>
      <c r="C2153" t="s">
        <v>81</v>
      </c>
      <c r="D2153" t="s">
        <v>128</v>
      </c>
      <c r="E2153" t="s">
        <v>147</v>
      </c>
      <c r="F2153" t="s">
        <v>6516</v>
      </c>
      <c r="G2153" t="s">
        <v>143</v>
      </c>
      <c r="H2153" t="s">
        <v>144</v>
      </c>
      <c r="I2153" t="s">
        <v>136</v>
      </c>
      <c r="J2153" t="s">
        <v>137</v>
      </c>
      <c r="K2153" t="s">
        <v>138</v>
      </c>
      <c r="L2153" t="s">
        <v>6517</v>
      </c>
      <c r="M2153" t="s">
        <v>6518</v>
      </c>
      <c r="N2153">
        <v>0.96111111100000002</v>
      </c>
      <c r="O2153">
        <v>0</v>
      </c>
      <c r="P2153">
        <v>2371</v>
      </c>
      <c r="Q2153">
        <v>7</v>
      </c>
      <c r="R2153">
        <v>24</v>
      </c>
      <c r="S2153">
        <v>10</v>
      </c>
      <c r="T2153">
        <v>153</v>
      </c>
      <c r="U2153">
        <v>0</v>
      </c>
      <c r="V2153">
        <v>1</v>
      </c>
      <c r="W2153">
        <v>0</v>
      </c>
      <c r="X2153">
        <v>470.51821475133426</v>
      </c>
      <c r="Y2153">
        <v>7.8206976702687498</v>
      </c>
      <c r="Z2153">
        <v>9.3802487469785429</v>
      </c>
      <c r="AA2153">
        <v>106.14027058734185</v>
      </c>
      <c r="AB2153">
        <v>107.98832357894578</v>
      </c>
      <c r="AC2153">
        <v>0</v>
      </c>
      <c r="AD2153">
        <v>40.34068618759089</v>
      </c>
      <c r="AE2153">
        <v>742.18844152246015</v>
      </c>
    </row>
    <row r="2154" spans="1:31" x14ac:dyDescent="0.25">
      <c r="A2154">
        <v>2223519</v>
      </c>
      <c r="B2154">
        <v>1</v>
      </c>
      <c r="C2154" t="s">
        <v>80</v>
      </c>
      <c r="D2154" t="s">
        <v>85</v>
      </c>
      <c r="E2154" t="s">
        <v>225</v>
      </c>
      <c r="F2154" t="s">
        <v>6519</v>
      </c>
      <c r="G2154" t="s">
        <v>213</v>
      </c>
      <c r="H2154" t="s">
        <v>135</v>
      </c>
      <c r="I2154" t="s">
        <v>136</v>
      </c>
      <c r="J2154" t="s">
        <v>137</v>
      </c>
      <c r="K2154" t="s">
        <v>138</v>
      </c>
      <c r="L2154" t="s">
        <v>6520</v>
      </c>
      <c r="M2154" t="s">
        <v>6521</v>
      </c>
      <c r="N2154">
        <v>1.7255555549999999</v>
      </c>
      <c r="O2154">
        <v>0</v>
      </c>
      <c r="P2154">
        <v>132</v>
      </c>
      <c r="Q2154">
        <v>0</v>
      </c>
      <c r="R2154">
        <v>0</v>
      </c>
      <c r="S2154">
        <v>0</v>
      </c>
      <c r="T2154">
        <v>33</v>
      </c>
      <c r="U2154">
        <v>0</v>
      </c>
      <c r="V2154">
        <v>0</v>
      </c>
      <c r="W2154">
        <v>0</v>
      </c>
      <c r="X2154">
        <v>67.479437334816183</v>
      </c>
      <c r="Y2154">
        <v>0</v>
      </c>
      <c r="Z2154">
        <v>0</v>
      </c>
      <c r="AA2154">
        <v>0</v>
      </c>
      <c r="AB2154">
        <v>23.600699897954375</v>
      </c>
      <c r="AC2154">
        <v>0</v>
      </c>
      <c r="AD2154">
        <v>0</v>
      </c>
      <c r="AE2154">
        <v>91.080137232770554</v>
      </c>
    </row>
    <row r="2155" spans="1:31" x14ac:dyDescent="0.25">
      <c r="A2155">
        <v>2224060</v>
      </c>
      <c r="B2155">
        <v>1</v>
      </c>
      <c r="C2155" t="s">
        <v>81</v>
      </c>
      <c r="D2155" t="s">
        <v>127</v>
      </c>
      <c r="E2155" t="s">
        <v>251</v>
      </c>
      <c r="F2155" t="s">
        <v>6522</v>
      </c>
      <c r="G2155" t="s">
        <v>280</v>
      </c>
      <c r="H2155" t="s">
        <v>144</v>
      </c>
      <c r="I2155" t="s">
        <v>136</v>
      </c>
      <c r="J2155" t="s">
        <v>3</v>
      </c>
      <c r="K2155" t="s">
        <v>138</v>
      </c>
      <c r="L2155" t="s">
        <v>6523</v>
      </c>
      <c r="M2155" t="s">
        <v>6524</v>
      </c>
      <c r="N2155">
        <v>1.1044444440000001</v>
      </c>
      <c r="O2155">
        <v>9</v>
      </c>
      <c r="P2155">
        <v>1702</v>
      </c>
      <c r="Q2155">
        <v>426</v>
      </c>
      <c r="R2155">
        <v>581</v>
      </c>
      <c r="S2155">
        <v>52</v>
      </c>
      <c r="T2155">
        <v>240</v>
      </c>
      <c r="U2155">
        <v>9</v>
      </c>
      <c r="V2155">
        <v>5</v>
      </c>
      <c r="W2155">
        <v>5.8344674201142306</v>
      </c>
      <c r="X2155">
        <v>651.37642805197152</v>
      </c>
      <c r="Y2155">
        <v>180.80069608518357</v>
      </c>
      <c r="Z2155">
        <v>209.33616127470975</v>
      </c>
      <c r="AA2155">
        <v>319.14117395847211</v>
      </c>
      <c r="AB2155">
        <v>103.82029816744441</v>
      </c>
      <c r="AC2155">
        <v>1009.2322512646061</v>
      </c>
      <c r="AD2155">
        <v>10.920673983108941</v>
      </c>
      <c r="AE2155">
        <v>2490.4621502056107</v>
      </c>
    </row>
    <row r="2156" spans="1:31" x14ac:dyDescent="0.25">
      <c r="A2156">
        <v>2224232</v>
      </c>
      <c r="B2156">
        <v>1</v>
      </c>
      <c r="C2156" t="s">
        <v>80</v>
      </c>
      <c r="D2156" t="s">
        <v>89</v>
      </c>
      <c r="E2156" t="s">
        <v>151</v>
      </c>
      <c r="F2156" t="s">
        <v>6525</v>
      </c>
      <c r="G2156" t="s">
        <v>153</v>
      </c>
      <c r="H2156" t="s">
        <v>135</v>
      </c>
      <c r="I2156" t="s">
        <v>136</v>
      </c>
      <c r="J2156" t="s">
        <v>137</v>
      </c>
      <c r="K2156" t="s">
        <v>138</v>
      </c>
      <c r="L2156" t="s">
        <v>6526</v>
      </c>
      <c r="M2156" t="s">
        <v>6527</v>
      </c>
      <c r="N2156">
        <v>2.54</v>
      </c>
      <c r="O2156">
        <v>0</v>
      </c>
      <c r="P2156">
        <v>120</v>
      </c>
      <c r="Q2156">
        <v>0</v>
      </c>
      <c r="R2156">
        <v>1</v>
      </c>
      <c r="S2156">
        <v>0</v>
      </c>
      <c r="T2156">
        <v>3</v>
      </c>
      <c r="U2156">
        <v>0</v>
      </c>
      <c r="V2156">
        <v>0</v>
      </c>
      <c r="W2156">
        <v>0</v>
      </c>
      <c r="X2156">
        <v>113.71450609086044</v>
      </c>
      <c r="Y2156">
        <v>0</v>
      </c>
      <c r="Z2156">
        <v>5.3945399059089789</v>
      </c>
      <c r="AA2156">
        <v>0</v>
      </c>
      <c r="AB2156">
        <v>1.3740780718966399</v>
      </c>
      <c r="AC2156">
        <v>0</v>
      </c>
      <c r="AD2156">
        <v>0</v>
      </c>
      <c r="AE2156">
        <v>120.48312406866606</v>
      </c>
    </row>
    <row r="2157" spans="1:31" x14ac:dyDescent="0.25">
      <c r="A2157">
        <v>2215527</v>
      </c>
      <c r="B2157">
        <v>1</v>
      </c>
      <c r="C2157" t="s">
        <v>80</v>
      </c>
      <c r="D2157" t="s">
        <v>98</v>
      </c>
      <c r="E2157" t="s">
        <v>156</v>
      </c>
      <c r="F2157" t="s">
        <v>6528</v>
      </c>
      <c r="G2157" t="s">
        <v>134</v>
      </c>
      <c r="H2157" t="s">
        <v>135</v>
      </c>
      <c r="I2157" t="s">
        <v>136</v>
      </c>
      <c r="J2157" t="s">
        <v>137</v>
      </c>
      <c r="K2157" t="s">
        <v>138</v>
      </c>
      <c r="L2157" t="s">
        <v>6529</v>
      </c>
      <c r="M2157" t="s">
        <v>6530</v>
      </c>
      <c r="N2157">
        <v>2.1841666659999999</v>
      </c>
      <c r="O2157">
        <v>0</v>
      </c>
      <c r="P2157">
        <v>1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0.88500416325424847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0.88500416325424847</v>
      </c>
    </row>
    <row r="2158" spans="1:31" x14ac:dyDescent="0.25">
      <c r="A2158">
        <v>2212722</v>
      </c>
      <c r="B2158">
        <v>1</v>
      </c>
      <c r="C2158" t="s">
        <v>80</v>
      </c>
      <c r="D2158" t="s">
        <v>100</v>
      </c>
      <c r="E2158" t="s">
        <v>156</v>
      </c>
      <c r="F2158" t="s">
        <v>6531</v>
      </c>
      <c r="G2158" t="s">
        <v>172</v>
      </c>
      <c r="H2158" t="s">
        <v>135</v>
      </c>
      <c r="I2158" t="s">
        <v>136</v>
      </c>
      <c r="J2158" t="s">
        <v>137</v>
      </c>
      <c r="K2158" t="s">
        <v>138</v>
      </c>
      <c r="L2158" t="s">
        <v>6532</v>
      </c>
      <c r="M2158" t="s">
        <v>6533</v>
      </c>
      <c r="N2158">
        <v>7.9022222219999998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1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74.678549409202432</v>
      </c>
      <c r="AC2158">
        <v>0</v>
      </c>
      <c r="AD2158">
        <v>0</v>
      </c>
      <c r="AE2158">
        <v>74.678549409202432</v>
      </c>
    </row>
    <row r="2159" spans="1:31" x14ac:dyDescent="0.25">
      <c r="A2159">
        <v>2223542</v>
      </c>
      <c r="B2159">
        <v>1</v>
      </c>
      <c r="C2159" t="s">
        <v>80</v>
      </c>
      <c r="D2159" t="s">
        <v>82</v>
      </c>
      <c r="E2159" t="s">
        <v>151</v>
      </c>
      <c r="F2159" t="s">
        <v>3712</v>
      </c>
      <c r="G2159" t="s">
        <v>213</v>
      </c>
      <c r="H2159" t="s">
        <v>135</v>
      </c>
      <c r="I2159" t="s">
        <v>136</v>
      </c>
      <c r="J2159" t="s">
        <v>137</v>
      </c>
      <c r="K2159" t="s">
        <v>138</v>
      </c>
      <c r="L2159" t="s">
        <v>6534</v>
      </c>
      <c r="M2159" t="s">
        <v>6535</v>
      </c>
      <c r="N2159">
        <v>1.4669444439999999</v>
      </c>
      <c r="O2159">
        <v>0</v>
      </c>
      <c r="P2159">
        <v>282</v>
      </c>
      <c r="Q2159">
        <v>0</v>
      </c>
      <c r="R2159">
        <v>0</v>
      </c>
      <c r="S2159">
        <v>0</v>
      </c>
      <c r="T2159">
        <v>12</v>
      </c>
      <c r="U2159">
        <v>0</v>
      </c>
      <c r="V2159">
        <v>0</v>
      </c>
      <c r="W2159">
        <v>0</v>
      </c>
      <c r="X2159">
        <v>162.6532372504561</v>
      </c>
      <c r="Y2159">
        <v>0</v>
      </c>
      <c r="Z2159">
        <v>0</v>
      </c>
      <c r="AA2159">
        <v>0</v>
      </c>
      <c r="AB2159">
        <v>6.7622012820846846</v>
      </c>
      <c r="AC2159">
        <v>0</v>
      </c>
      <c r="AD2159">
        <v>0</v>
      </c>
      <c r="AE2159">
        <v>169.41543853254078</v>
      </c>
    </row>
    <row r="2160" spans="1:31" x14ac:dyDescent="0.25">
      <c r="A2160">
        <v>2226788</v>
      </c>
      <c r="B2160">
        <v>1</v>
      </c>
      <c r="C2160" t="s">
        <v>80</v>
      </c>
      <c r="D2160" t="s">
        <v>93</v>
      </c>
      <c r="E2160" t="s">
        <v>156</v>
      </c>
      <c r="F2160" t="s">
        <v>6536</v>
      </c>
      <c r="G2160" t="s">
        <v>172</v>
      </c>
      <c r="H2160" t="s">
        <v>135</v>
      </c>
      <c r="I2160" t="s">
        <v>136</v>
      </c>
      <c r="J2160" t="s">
        <v>137</v>
      </c>
      <c r="K2160" t="s">
        <v>138</v>
      </c>
      <c r="L2160" t="s">
        <v>6537</v>
      </c>
      <c r="M2160" t="s">
        <v>6538</v>
      </c>
      <c r="N2160">
        <v>1.066944444</v>
      </c>
      <c r="O2160">
        <v>0</v>
      </c>
      <c r="P2160">
        <v>3</v>
      </c>
      <c r="Q2160">
        <v>0</v>
      </c>
      <c r="R2160">
        <v>0</v>
      </c>
      <c r="S2160">
        <v>0</v>
      </c>
      <c r="T2160">
        <v>3</v>
      </c>
      <c r="U2160">
        <v>0</v>
      </c>
      <c r="V2160">
        <v>0</v>
      </c>
      <c r="W2160">
        <v>0</v>
      </c>
      <c r="X2160">
        <v>0.11619379100026</v>
      </c>
      <c r="Y2160">
        <v>0</v>
      </c>
      <c r="Z2160">
        <v>0</v>
      </c>
      <c r="AA2160">
        <v>0</v>
      </c>
      <c r="AB2160">
        <v>2.5029994952236638</v>
      </c>
      <c r="AC2160">
        <v>0</v>
      </c>
      <c r="AD2160">
        <v>0</v>
      </c>
      <c r="AE2160">
        <v>2.6191932862239238</v>
      </c>
    </row>
    <row r="2161" spans="1:31" x14ac:dyDescent="0.25">
      <c r="A2161">
        <v>2213655</v>
      </c>
      <c r="B2161">
        <v>1</v>
      </c>
      <c r="C2161" t="s">
        <v>81</v>
      </c>
      <c r="D2161" t="s">
        <v>114</v>
      </c>
      <c r="E2161" t="s">
        <v>151</v>
      </c>
      <c r="F2161" t="s">
        <v>6539</v>
      </c>
      <c r="G2161" t="s">
        <v>213</v>
      </c>
      <c r="H2161" t="s">
        <v>135</v>
      </c>
      <c r="I2161" t="s">
        <v>136</v>
      </c>
      <c r="J2161" t="s">
        <v>137</v>
      </c>
      <c r="K2161" t="s">
        <v>138</v>
      </c>
      <c r="L2161" t="s">
        <v>6540</v>
      </c>
      <c r="M2161" t="s">
        <v>6541</v>
      </c>
      <c r="N2161">
        <v>1.1941666660000001</v>
      </c>
      <c r="O2161">
        <v>0</v>
      </c>
      <c r="P2161">
        <v>50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5.3812133260234134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5.3812133260234134</v>
      </c>
    </row>
    <row r="2162" spans="1:31" x14ac:dyDescent="0.25">
      <c r="A2162">
        <v>2225932</v>
      </c>
      <c r="B2162">
        <v>1</v>
      </c>
      <c r="C2162" t="s">
        <v>80</v>
      </c>
      <c r="D2162" t="s">
        <v>83</v>
      </c>
      <c r="E2162" t="s">
        <v>141</v>
      </c>
      <c r="F2162" t="s">
        <v>6542</v>
      </c>
      <c r="G2162" t="s">
        <v>3816</v>
      </c>
      <c r="H2162" t="s">
        <v>144</v>
      </c>
      <c r="I2162" t="s">
        <v>136</v>
      </c>
      <c r="J2162" t="s">
        <v>137</v>
      </c>
      <c r="K2162" t="s">
        <v>138</v>
      </c>
      <c r="L2162" t="s">
        <v>6543</v>
      </c>
      <c r="M2162" t="s">
        <v>6544</v>
      </c>
      <c r="N2162">
        <v>2.5952777770000002</v>
      </c>
      <c r="O2162">
        <v>0</v>
      </c>
      <c r="P2162">
        <v>132</v>
      </c>
      <c r="Q2162">
        <v>0</v>
      </c>
      <c r="R2162">
        <v>1</v>
      </c>
      <c r="S2162">
        <v>23</v>
      </c>
      <c r="T2162">
        <v>17</v>
      </c>
      <c r="U2162">
        <v>10</v>
      </c>
      <c r="V2162">
        <v>3</v>
      </c>
      <c r="W2162">
        <v>0</v>
      </c>
      <c r="X2162">
        <v>124.42385760100349</v>
      </c>
      <c r="Y2162">
        <v>0</v>
      </c>
      <c r="Z2162">
        <v>1.0831634112324209</v>
      </c>
      <c r="AA2162">
        <v>1676.5135592346746</v>
      </c>
      <c r="AB2162">
        <v>53.551900494788534</v>
      </c>
      <c r="AC2162">
        <v>977.0386824943738</v>
      </c>
      <c r="AD2162">
        <v>578.64192732124286</v>
      </c>
      <c r="AE2162">
        <v>3411.2530905573158</v>
      </c>
    </row>
    <row r="2163" spans="1:31" x14ac:dyDescent="0.25">
      <c r="A2163">
        <v>2216595</v>
      </c>
      <c r="B2163">
        <v>1</v>
      </c>
      <c r="C2163" t="s">
        <v>80</v>
      </c>
      <c r="D2163" t="s">
        <v>103</v>
      </c>
      <c r="E2163" t="s">
        <v>225</v>
      </c>
      <c r="F2163" t="s">
        <v>2024</v>
      </c>
      <c r="G2163" t="s">
        <v>600</v>
      </c>
      <c r="H2163" t="s">
        <v>135</v>
      </c>
      <c r="I2163" t="s">
        <v>136</v>
      </c>
      <c r="J2163" t="s">
        <v>137</v>
      </c>
      <c r="K2163" t="s">
        <v>138</v>
      </c>
      <c r="L2163" t="s">
        <v>6545</v>
      </c>
      <c r="M2163" t="s">
        <v>6546</v>
      </c>
      <c r="N2163">
        <v>0.53222222200000002</v>
      </c>
      <c r="O2163">
        <v>0</v>
      </c>
      <c r="P2163">
        <v>30</v>
      </c>
      <c r="Q2163">
        <v>0</v>
      </c>
      <c r="R2163">
        <v>0</v>
      </c>
      <c r="S2163">
        <v>0</v>
      </c>
      <c r="T2163">
        <v>12</v>
      </c>
      <c r="U2163">
        <v>0</v>
      </c>
      <c r="V2163">
        <v>0</v>
      </c>
      <c r="W2163">
        <v>0</v>
      </c>
      <c r="X2163">
        <v>4.8045125908060733</v>
      </c>
      <c r="Y2163">
        <v>0</v>
      </c>
      <c r="Z2163">
        <v>0</v>
      </c>
      <c r="AA2163">
        <v>0</v>
      </c>
      <c r="AB2163">
        <v>2.4163154969068774</v>
      </c>
      <c r="AC2163">
        <v>0</v>
      </c>
      <c r="AD2163">
        <v>0</v>
      </c>
      <c r="AE2163">
        <v>7.2208280877129507</v>
      </c>
    </row>
    <row r="2164" spans="1:31" x14ac:dyDescent="0.25">
      <c r="A2164">
        <v>2220923</v>
      </c>
      <c r="B2164">
        <v>1</v>
      </c>
      <c r="C2164" t="s">
        <v>80</v>
      </c>
      <c r="D2164" t="s">
        <v>88</v>
      </c>
      <c r="E2164" t="s">
        <v>156</v>
      </c>
      <c r="F2164" t="s">
        <v>6547</v>
      </c>
      <c r="G2164" t="s">
        <v>134</v>
      </c>
      <c r="H2164" t="s">
        <v>135</v>
      </c>
      <c r="I2164" t="s">
        <v>136</v>
      </c>
      <c r="J2164" t="s">
        <v>137</v>
      </c>
      <c r="K2164" t="s">
        <v>138</v>
      </c>
      <c r="L2164" t="s">
        <v>6548</v>
      </c>
      <c r="M2164" t="s">
        <v>6549</v>
      </c>
      <c r="N2164">
        <v>2.0036111110000001</v>
      </c>
      <c r="O2164">
        <v>0</v>
      </c>
      <c r="P2164">
        <v>3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1.5032096969246347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1.5032096969246347</v>
      </c>
    </row>
    <row r="2165" spans="1:31" x14ac:dyDescent="0.25">
      <c r="A2165">
        <v>2226081</v>
      </c>
      <c r="B2165">
        <v>1</v>
      </c>
      <c r="C2165" t="s">
        <v>81</v>
      </c>
      <c r="D2165" t="s">
        <v>122</v>
      </c>
      <c r="E2165" t="s">
        <v>141</v>
      </c>
      <c r="F2165" t="s">
        <v>6550</v>
      </c>
      <c r="G2165" t="s">
        <v>349</v>
      </c>
      <c r="H2165" t="s">
        <v>144</v>
      </c>
      <c r="I2165" t="s">
        <v>136</v>
      </c>
      <c r="J2165" t="s">
        <v>137</v>
      </c>
      <c r="K2165" t="s">
        <v>138</v>
      </c>
      <c r="L2165" t="s">
        <v>6551</v>
      </c>
      <c r="M2165" t="s">
        <v>6552</v>
      </c>
      <c r="N2165">
        <v>0.96750000000000003</v>
      </c>
      <c r="O2165">
        <v>0</v>
      </c>
      <c r="P2165">
        <v>275</v>
      </c>
      <c r="Q2165">
        <v>0</v>
      </c>
      <c r="R2165">
        <v>7</v>
      </c>
      <c r="S2165">
        <v>0</v>
      </c>
      <c r="T2165">
        <v>7</v>
      </c>
      <c r="U2165">
        <v>0</v>
      </c>
      <c r="V2165">
        <v>0</v>
      </c>
      <c r="W2165">
        <v>0</v>
      </c>
      <c r="X2165">
        <v>58.707695028820829</v>
      </c>
      <c r="Y2165">
        <v>0</v>
      </c>
      <c r="Z2165">
        <v>0.99578098788608926</v>
      </c>
      <c r="AA2165">
        <v>0</v>
      </c>
      <c r="AB2165">
        <v>6.1324244968274719</v>
      </c>
      <c r="AC2165">
        <v>0</v>
      </c>
      <c r="AD2165">
        <v>0</v>
      </c>
      <c r="AE2165">
        <v>65.835900513534384</v>
      </c>
    </row>
    <row r="2166" spans="1:31" x14ac:dyDescent="0.25">
      <c r="A2166">
        <v>2219589</v>
      </c>
      <c r="B2166">
        <v>1</v>
      </c>
      <c r="C2166" t="s">
        <v>80</v>
      </c>
      <c r="D2166" t="s">
        <v>85</v>
      </c>
      <c r="E2166" t="s">
        <v>225</v>
      </c>
      <c r="F2166" t="s">
        <v>2179</v>
      </c>
      <c r="G2166" t="s">
        <v>213</v>
      </c>
      <c r="H2166" t="s">
        <v>135</v>
      </c>
      <c r="I2166" t="s">
        <v>136</v>
      </c>
      <c r="J2166" t="s">
        <v>137</v>
      </c>
      <c r="K2166" t="s">
        <v>138</v>
      </c>
      <c r="L2166" t="s">
        <v>6553</v>
      </c>
      <c r="M2166" t="s">
        <v>6554</v>
      </c>
      <c r="N2166">
        <v>3.0680555549999999</v>
      </c>
      <c r="O2166">
        <v>0</v>
      </c>
      <c r="P2166">
        <v>61</v>
      </c>
      <c r="Q2166">
        <v>0</v>
      </c>
      <c r="R2166">
        <v>0</v>
      </c>
      <c r="S2166">
        <v>0</v>
      </c>
      <c r="T2166">
        <v>25</v>
      </c>
      <c r="U2166">
        <v>0</v>
      </c>
      <c r="V2166">
        <v>0</v>
      </c>
      <c r="W2166">
        <v>0</v>
      </c>
      <c r="X2166">
        <v>58.699829080803113</v>
      </c>
      <c r="Y2166">
        <v>0</v>
      </c>
      <c r="Z2166">
        <v>0</v>
      </c>
      <c r="AA2166">
        <v>0</v>
      </c>
      <c r="AB2166">
        <v>181.02914454198657</v>
      </c>
      <c r="AC2166">
        <v>0</v>
      </c>
      <c r="AD2166">
        <v>0</v>
      </c>
      <c r="AE2166">
        <v>239.72897362278968</v>
      </c>
    </row>
    <row r="2167" spans="1:31" x14ac:dyDescent="0.25">
      <c r="A2167">
        <v>2214431</v>
      </c>
      <c r="B2167">
        <v>1</v>
      </c>
      <c r="C2167" t="s">
        <v>80</v>
      </c>
      <c r="D2167" t="s">
        <v>93</v>
      </c>
      <c r="E2167" t="s">
        <v>132</v>
      </c>
      <c r="F2167" t="s">
        <v>6555</v>
      </c>
      <c r="G2167" t="s">
        <v>4666</v>
      </c>
      <c r="H2167" t="s">
        <v>135</v>
      </c>
      <c r="I2167" t="s">
        <v>136</v>
      </c>
      <c r="J2167" t="s">
        <v>137</v>
      </c>
      <c r="K2167" t="s">
        <v>138</v>
      </c>
      <c r="L2167" t="s">
        <v>6556</v>
      </c>
      <c r="M2167" t="s">
        <v>6557</v>
      </c>
      <c r="N2167">
        <v>3.9597222219999999</v>
      </c>
      <c r="O2167">
        <v>0</v>
      </c>
      <c r="P2167">
        <v>0</v>
      </c>
      <c r="Q2167">
        <v>0</v>
      </c>
      <c r="R2167">
        <v>12</v>
      </c>
      <c r="S2167">
        <v>0</v>
      </c>
      <c r="T2167">
        <v>4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39.597751117935957</v>
      </c>
      <c r="AA2167">
        <v>0</v>
      </c>
      <c r="AB2167">
        <v>15.173339038173896</v>
      </c>
      <c r="AC2167">
        <v>0</v>
      </c>
      <c r="AD2167">
        <v>0</v>
      </c>
      <c r="AE2167">
        <v>54.77109015610985</v>
      </c>
    </row>
    <row r="2168" spans="1:31" x14ac:dyDescent="0.25">
      <c r="A2168">
        <v>2223525</v>
      </c>
      <c r="B2168">
        <v>1</v>
      </c>
      <c r="C2168" t="s">
        <v>80</v>
      </c>
      <c r="D2168" t="s">
        <v>93</v>
      </c>
      <c r="E2168" t="s">
        <v>156</v>
      </c>
      <c r="F2168" t="s">
        <v>6558</v>
      </c>
      <c r="G2168" t="s">
        <v>161</v>
      </c>
      <c r="H2168" t="s">
        <v>135</v>
      </c>
      <c r="I2168" t="s">
        <v>136</v>
      </c>
      <c r="J2168" t="s">
        <v>137</v>
      </c>
      <c r="K2168" t="s">
        <v>138</v>
      </c>
      <c r="L2168" t="s">
        <v>6559</v>
      </c>
      <c r="M2168" t="s">
        <v>6560</v>
      </c>
      <c r="N2168">
        <v>2.2711111110000002</v>
      </c>
      <c r="O2168">
        <v>0</v>
      </c>
      <c r="P2168">
        <v>1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0.72493233911717003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0.72493233911717003</v>
      </c>
    </row>
    <row r="2169" spans="1:31" x14ac:dyDescent="0.25">
      <c r="A2169">
        <v>2224066</v>
      </c>
      <c r="B2169">
        <v>1</v>
      </c>
      <c r="C2169" t="s">
        <v>81</v>
      </c>
      <c r="D2169" t="s">
        <v>112</v>
      </c>
      <c r="E2169" t="s">
        <v>147</v>
      </c>
      <c r="F2169" t="s">
        <v>6561</v>
      </c>
      <c r="G2169" t="s">
        <v>1057</v>
      </c>
      <c r="H2169" t="s">
        <v>144</v>
      </c>
      <c r="I2169" t="s">
        <v>136</v>
      </c>
      <c r="J2169" t="s">
        <v>137</v>
      </c>
      <c r="K2169" t="s">
        <v>138</v>
      </c>
      <c r="L2169" t="s">
        <v>6562</v>
      </c>
      <c r="M2169" t="s">
        <v>6563</v>
      </c>
      <c r="N2169">
        <v>1.0238888880000001</v>
      </c>
      <c r="O2169">
        <v>0</v>
      </c>
      <c r="P2169">
        <v>1115</v>
      </c>
      <c r="Q2169">
        <v>55</v>
      </c>
      <c r="R2169">
        <v>85</v>
      </c>
      <c r="S2169">
        <v>5</v>
      </c>
      <c r="T2169">
        <v>149</v>
      </c>
      <c r="U2169">
        <v>2</v>
      </c>
      <c r="V2169">
        <v>0</v>
      </c>
      <c r="W2169">
        <v>0</v>
      </c>
      <c r="X2169">
        <v>303.99746440943176</v>
      </c>
      <c r="Y2169">
        <v>24.045193665667814</v>
      </c>
      <c r="Z2169">
        <v>112.61003768563455</v>
      </c>
      <c r="AA2169">
        <v>33.454377894186415</v>
      </c>
      <c r="AB2169">
        <v>31.737761780562813</v>
      </c>
      <c r="AC2169">
        <v>89.299255016793794</v>
      </c>
      <c r="AD2169">
        <v>0</v>
      </c>
      <c r="AE2169">
        <v>595.14409045227717</v>
      </c>
    </row>
    <row r="2170" spans="1:31" x14ac:dyDescent="0.25">
      <c r="A2170">
        <v>2228394</v>
      </c>
      <c r="B2170">
        <v>1</v>
      </c>
      <c r="C2170" t="s">
        <v>80</v>
      </c>
      <c r="D2170" t="s">
        <v>95</v>
      </c>
      <c r="E2170" t="s">
        <v>147</v>
      </c>
      <c r="F2170" t="s">
        <v>6564</v>
      </c>
      <c r="G2170" t="s">
        <v>143</v>
      </c>
      <c r="H2170" t="s">
        <v>144</v>
      </c>
      <c r="I2170" t="s">
        <v>136</v>
      </c>
      <c r="J2170" t="s">
        <v>137</v>
      </c>
      <c r="K2170" t="s">
        <v>138</v>
      </c>
      <c r="L2170" t="s">
        <v>6565</v>
      </c>
      <c r="M2170" t="s">
        <v>6566</v>
      </c>
      <c r="N2170">
        <v>7.6388888000000002E-2</v>
      </c>
      <c r="O2170">
        <v>4</v>
      </c>
      <c r="P2170">
        <v>399</v>
      </c>
      <c r="Q2170">
        <v>8</v>
      </c>
      <c r="R2170">
        <v>2</v>
      </c>
      <c r="S2170">
        <v>37</v>
      </c>
      <c r="T2170">
        <v>16</v>
      </c>
      <c r="U2170">
        <v>4</v>
      </c>
      <c r="V2170">
        <v>0</v>
      </c>
      <c r="W2170">
        <v>0.25160045699784722</v>
      </c>
      <c r="X2170">
        <v>8.6023254189010405</v>
      </c>
      <c r="Y2170">
        <v>7.4499518384461814</v>
      </c>
      <c r="Z2170">
        <v>0.10849808051293749</v>
      </c>
      <c r="AA2170">
        <v>29.198526163284495</v>
      </c>
      <c r="AB2170">
        <v>0.51345736632567363</v>
      </c>
      <c r="AC2170">
        <v>19.194103489467501</v>
      </c>
      <c r="AD2170">
        <v>0</v>
      </c>
      <c r="AE2170">
        <v>65.318462813935682</v>
      </c>
    </row>
    <row r="2171" spans="1:31" x14ac:dyDescent="0.25">
      <c r="A2171">
        <v>2218461</v>
      </c>
      <c r="B2171">
        <v>1</v>
      </c>
      <c r="C2171" t="s">
        <v>80</v>
      </c>
      <c r="D2171" t="s">
        <v>101</v>
      </c>
      <c r="E2171" t="s">
        <v>132</v>
      </c>
      <c r="F2171" t="s">
        <v>6567</v>
      </c>
      <c r="G2171" t="s">
        <v>1470</v>
      </c>
      <c r="H2171" t="s">
        <v>135</v>
      </c>
      <c r="I2171" t="s">
        <v>136</v>
      </c>
      <c r="J2171" t="s">
        <v>137</v>
      </c>
      <c r="K2171" t="s">
        <v>138</v>
      </c>
      <c r="L2171" t="s">
        <v>6568</v>
      </c>
      <c r="M2171" t="s">
        <v>6569</v>
      </c>
      <c r="N2171">
        <v>2.0175000000000001</v>
      </c>
      <c r="O2171">
        <v>0</v>
      </c>
      <c r="P2171">
        <v>398</v>
      </c>
      <c r="Q2171">
        <v>0</v>
      </c>
      <c r="R2171">
        <v>0</v>
      </c>
      <c r="S2171">
        <v>0</v>
      </c>
      <c r="T2171">
        <v>38</v>
      </c>
      <c r="U2171">
        <v>0</v>
      </c>
      <c r="V2171">
        <v>0</v>
      </c>
      <c r="W2171">
        <v>0</v>
      </c>
      <c r="X2171">
        <v>349.76429120763027</v>
      </c>
      <c r="Y2171">
        <v>0</v>
      </c>
      <c r="Z2171">
        <v>0</v>
      </c>
      <c r="AA2171">
        <v>0</v>
      </c>
      <c r="AB2171">
        <v>29.666952857670083</v>
      </c>
      <c r="AC2171">
        <v>0</v>
      </c>
      <c r="AD2171">
        <v>0</v>
      </c>
      <c r="AE2171">
        <v>379.43124406530035</v>
      </c>
    </row>
    <row r="2172" spans="1:31" x14ac:dyDescent="0.25">
      <c r="A2172">
        <v>2219543</v>
      </c>
      <c r="B2172">
        <v>1</v>
      </c>
      <c r="C2172" t="s">
        <v>80</v>
      </c>
      <c r="D2172" t="s">
        <v>103</v>
      </c>
      <c r="E2172" t="s">
        <v>151</v>
      </c>
      <c r="F2172" t="s">
        <v>6570</v>
      </c>
      <c r="G2172" t="s">
        <v>213</v>
      </c>
      <c r="H2172" t="s">
        <v>135</v>
      </c>
      <c r="I2172" t="s">
        <v>136</v>
      </c>
      <c r="J2172" t="s">
        <v>137</v>
      </c>
      <c r="K2172" t="s">
        <v>138</v>
      </c>
      <c r="L2172" t="s">
        <v>6571</v>
      </c>
      <c r="M2172" t="s">
        <v>6572</v>
      </c>
      <c r="N2172">
        <v>2.0924999999999998</v>
      </c>
      <c r="O2172">
        <v>0</v>
      </c>
      <c r="P2172">
        <v>1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1.2489238692500002E-3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1.2489238692500002E-3</v>
      </c>
    </row>
    <row r="2173" spans="1:31" x14ac:dyDescent="0.25">
      <c r="A2173">
        <v>2220382</v>
      </c>
      <c r="B2173">
        <v>1</v>
      </c>
      <c r="C2173" t="s">
        <v>80</v>
      </c>
      <c r="D2173" t="s">
        <v>99</v>
      </c>
      <c r="E2173" t="s">
        <v>141</v>
      </c>
      <c r="F2173" t="s">
        <v>6573</v>
      </c>
      <c r="G2173" t="s">
        <v>349</v>
      </c>
      <c r="H2173" t="s">
        <v>144</v>
      </c>
      <c r="I2173" t="s">
        <v>136</v>
      </c>
      <c r="J2173" t="s">
        <v>137</v>
      </c>
      <c r="K2173" t="s">
        <v>138</v>
      </c>
      <c r="L2173" t="s">
        <v>6574</v>
      </c>
      <c r="M2173" t="s">
        <v>6575</v>
      </c>
      <c r="N2173">
        <v>1.595555555</v>
      </c>
      <c r="O2173">
        <v>0</v>
      </c>
      <c r="P2173">
        <v>0</v>
      </c>
      <c r="Q2173">
        <v>0</v>
      </c>
      <c r="R2173">
        <v>0</v>
      </c>
      <c r="S2173">
        <v>2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6.7896551629484936</v>
      </c>
      <c r="AB2173">
        <v>0</v>
      </c>
      <c r="AC2173">
        <v>0</v>
      </c>
      <c r="AD2173">
        <v>0</v>
      </c>
      <c r="AE2173">
        <v>6.7896551629484936</v>
      </c>
    </row>
    <row r="2174" spans="1:31" x14ac:dyDescent="0.25">
      <c r="A2174">
        <v>2213051</v>
      </c>
      <c r="B2174">
        <v>1</v>
      </c>
      <c r="C2174" t="s">
        <v>80</v>
      </c>
      <c r="D2174" t="s">
        <v>95</v>
      </c>
      <c r="E2174" t="s">
        <v>225</v>
      </c>
      <c r="F2174" t="s">
        <v>6576</v>
      </c>
      <c r="G2174" t="s">
        <v>600</v>
      </c>
      <c r="H2174" t="s">
        <v>135</v>
      </c>
      <c r="I2174" t="s">
        <v>136</v>
      </c>
      <c r="J2174" t="s">
        <v>137</v>
      </c>
      <c r="K2174" t="s">
        <v>138</v>
      </c>
      <c r="L2174" t="s">
        <v>6577</v>
      </c>
      <c r="M2174" t="s">
        <v>6578</v>
      </c>
      <c r="N2174">
        <v>1.433888888</v>
      </c>
      <c r="O2174">
        <v>0</v>
      </c>
      <c r="P2174">
        <v>10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3.532806129894229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3.532806129894229</v>
      </c>
    </row>
    <row r="2175" spans="1:31" x14ac:dyDescent="0.25">
      <c r="A2175">
        <v>2216446</v>
      </c>
      <c r="B2175">
        <v>1</v>
      </c>
      <c r="C2175" t="s">
        <v>80</v>
      </c>
      <c r="D2175" t="s">
        <v>83</v>
      </c>
      <c r="E2175" t="s">
        <v>156</v>
      </c>
      <c r="F2175" t="s">
        <v>6579</v>
      </c>
      <c r="G2175" t="s">
        <v>161</v>
      </c>
      <c r="H2175" t="s">
        <v>135</v>
      </c>
      <c r="I2175" t="s">
        <v>136</v>
      </c>
      <c r="J2175" t="s">
        <v>137</v>
      </c>
      <c r="K2175" t="s">
        <v>138</v>
      </c>
      <c r="L2175" t="s">
        <v>6580</v>
      </c>
      <c r="M2175" t="s">
        <v>6581</v>
      </c>
      <c r="N2175">
        <v>6.0586111110000003</v>
      </c>
      <c r="O2175">
        <v>0</v>
      </c>
      <c r="P2175">
        <v>4</v>
      </c>
      <c r="Q2175">
        <v>0</v>
      </c>
      <c r="R2175">
        <v>0</v>
      </c>
      <c r="S2175">
        <v>0</v>
      </c>
      <c r="T2175">
        <v>1</v>
      </c>
      <c r="U2175">
        <v>0</v>
      </c>
      <c r="V2175">
        <v>0</v>
      </c>
      <c r="W2175">
        <v>0</v>
      </c>
      <c r="X2175">
        <v>4.5921987493271574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4.5921987493271574</v>
      </c>
    </row>
    <row r="2176" spans="1:31" x14ac:dyDescent="0.25">
      <c r="A2176">
        <v>2221856</v>
      </c>
      <c r="B2176">
        <v>1</v>
      </c>
      <c r="C2176" t="s">
        <v>80</v>
      </c>
      <c r="D2176" t="s">
        <v>93</v>
      </c>
      <c r="E2176" t="s">
        <v>147</v>
      </c>
      <c r="F2176" t="s">
        <v>4546</v>
      </c>
      <c r="G2176" t="s">
        <v>143</v>
      </c>
      <c r="H2176" t="s">
        <v>144</v>
      </c>
      <c r="I2176" t="s">
        <v>136</v>
      </c>
      <c r="J2176" t="s">
        <v>137</v>
      </c>
      <c r="K2176" t="s">
        <v>138</v>
      </c>
      <c r="L2176" t="s">
        <v>6582</v>
      </c>
      <c r="M2176" t="s">
        <v>6583</v>
      </c>
      <c r="N2176">
        <v>1.1811111110000001</v>
      </c>
      <c r="O2176">
        <v>0</v>
      </c>
      <c r="P2176">
        <v>190</v>
      </c>
      <c r="Q2176">
        <v>2</v>
      </c>
      <c r="R2176">
        <v>45</v>
      </c>
      <c r="S2176">
        <v>3</v>
      </c>
      <c r="T2176">
        <v>40</v>
      </c>
      <c r="U2176">
        <v>0</v>
      </c>
      <c r="V2176">
        <v>0</v>
      </c>
      <c r="W2176">
        <v>0</v>
      </c>
      <c r="X2176">
        <v>26.355675622049063</v>
      </c>
      <c r="Y2176">
        <v>0.15557263086333334</v>
      </c>
      <c r="Z2176">
        <v>7.5732757493446021</v>
      </c>
      <c r="AA2176">
        <v>5.5003473028460999</v>
      </c>
      <c r="AB2176">
        <v>19.586088070921132</v>
      </c>
      <c r="AC2176">
        <v>0</v>
      </c>
      <c r="AD2176">
        <v>0</v>
      </c>
      <c r="AE2176">
        <v>59.170959376024229</v>
      </c>
    </row>
    <row r="2177" spans="1:31" x14ac:dyDescent="0.25">
      <c r="A2177">
        <v>2224561</v>
      </c>
      <c r="B2177">
        <v>1</v>
      </c>
      <c r="C2177" t="s">
        <v>80</v>
      </c>
      <c r="D2177" t="s">
        <v>91</v>
      </c>
      <c r="E2177" t="s">
        <v>147</v>
      </c>
      <c r="F2177" t="s">
        <v>1245</v>
      </c>
      <c r="G2177" t="s">
        <v>143</v>
      </c>
      <c r="H2177" t="s">
        <v>144</v>
      </c>
      <c r="I2177" t="s">
        <v>136</v>
      </c>
      <c r="J2177" t="s">
        <v>137</v>
      </c>
      <c r="K2177" t="s">
        <v>138</v>
      </c>
      <c r="L2177" t="s">
        <v>6584</v>
      </c>
      <c r="M2177" t="s">
        <v>6585</v>
      </c>
      <c r="N2177">
        <v>6.5555555000000001E-2</v>
      </c>
      <c r="O2177">
        <v>1</v>
      </c>
      <c r="P2177">
        <v>40</v>
      </c>
      <c r="Q2177">
        <v>21</v>
      </c>
      <c r="R2177">
        <v>276</v>
      </c>
      <c r="S2177">
        <v>12</v>
      </c>
      <c r="T2177">
        <v>64</v>
      </c>
      <c r="U2177">
        <v>2</v>
      </c>
      <c r="V2177">
        <v>0</v>
      </c>
      <c r="W2177">
        <v>7.9726207546666691E-3</v>
      </c>
      <c r="X2177">
        <v>0.74947255146988234</v>
      </c>
      <c r="Y2177">
        <v>1.026921053542271</v>
      </c>
      <c r="Z2177">
        <v>4.1894085725937185</v>
      </c>
      <c r="AA2177">
        <v>15.916730012589658</v>
      </c>
      <c r="AB2177">
        <v>2.7037451489654849</v>
      </c>
      <c r="AC2177">
        <v>0.44594865563950004</v>
      </c>
      <c r="AD2177">
        <v>0</v>
      </c>
      <c r="AE2177">
        <v>25.040198615555184</v>
      </c>
    </row>
    <row r="2178" spans="1:31" x14ac:dyDescent="0.25">
      <c r="A2178">
        <v>2218069</v>
      </c>
      <c r="B2178">
        <v>1</v>
      </c>
      <c r="C2178" t="s">
        <v>81</v>
      </c>
      <c r="D2178" t="s">
        <v>116</v>
      </c>
      <c r="E2178" t="s">
        <v>151</v>
      </c>
      <c r="F2178" t="s">
        <v>6586</v>
      </c>
      <c r="G2178" t="s">
        <v>153</v>
      </c>
      <c r="H2178" t="s">
        <v>135</v>
      </c>
      <c r="I2178" t="s">
        <v>136</v>
      </c>
      <c r="J2178" t="s">
        <v>137</v>
      </c>
      <c r="K2178" t="s">
        <v>138</v>
      </c>
      <c r="L2178" t="s">
        <v>6587</v>
      </c>
      <c r="M2178" t="s">
        <v>6588</v>
      </c>
      <c r="N2178">
        <v>0.78694444399999997</v>
      </c>
      <c r="O2178">
        <v>0</v>
      </c>
      <c r="P2178">
        <v>24</v>
      </c>
      <c r="Q2178">
        <v>0</v>
      </c>
      <c r="R2178">
        <v>0</v>
      </c>
      <c r="S2178">
        <v>0</v>
      </c>
      <c r="T2178">
        <v>4</v>
      </c>
      <c r="U2178">
        <v>0</v>
      </c>
      <c r="V2178">
        <v>0</v>
      </c>
      <c r="W2178">
        <v>0</v>
      </c>
      <c r="X2178">
        <v>3.4467564032226079</v>
      </c>
      <c r="Y2178">
        <v>0</v>
      </c>
      <c r="Z2178">
        <v>0</v>
      </c>
      <c r="AA2178">
        <v>0</v>
      </c>
      <c r="AB2178">
        <v>4.6191026354544451E-3</v>
      </c>
      <c r="AC2178">
        <v>0</v>
      </c>
      <c r="AD2178">
        <v>0</v>
      </c>
      <c r="AE2178">
        <v>3.4513755058580622</v>
      </c>
    </row>
    <row r="2179" spans="1:31" x14ac:dyDescent="0.25">
      <c r="A2179">
        <v>2223479</v>
      </c>
      <c r="B2179">
        <v>1</v>
      </c>
      <c r="C2179" t="s">
        <v>80</v>
      </c>
      <c r="D2179" t="s">
        <v>82</v>
      </c>
      <c r="E2179" t="s">
        <v>132</v>
      </c>
      <c r="F2179" t="s">
        <v>6589</v>
      </c>
      <c r="G2179" t="s">
        <v>610</v>
      </c>
      <c r="H2179" t="s">
        <v>135</v>
      </c>
      <c r="I2179" t="s">
        <v>136</v>
      </c>
      <c r="J2179" t="s">
        <v>137</v>
      </c>
      <c r="K2179" t="s">
        <v>138</v>
      </c>
      <c r="L2179" t="s">
        <v>6590</v>
      </c>
      <c r="M2179" t="s">
        <v>6591</v>
      </c>
      <c r="N2179">
        <v>0.38750000000000001</v>
      </c>
      <c r="O2179">
        <v>0</v>
      </c>
      <c r="P2179">
        <v>249</v>
      </c>
      <c r="Q2179">
        <v>0</v>
      </c>
      <c r="R2179">
        <v>0</v>
      </c>
      <c r="S2179">
        <v>0</v>
      </c>
      <c r="T2179">
        <v>14</v>
      </c>
      <c r="U2179">
        <v>0</v>
      </c>
      <c r="V2179">
        <v>0</v>
      </c>
      <c r="W2179">
        <v>0</v>
      </c>
      <c r="X2179">
        <v>44.721246110240983</v>
      </c>
      <c r="Y2179">
        <v>0</v>
      </c>
      <c r="Z2179">
        <v>0</v>
      </c>
      <c r="AA2179">
        <v>0</v>
      </c>
      <c r="AB2179">
        <v>1.7326743984798503</v>
      </c>
      <c r="AC2179">
        <v>0</v>
      </c>
      <c r="AD2179">
        <v>0</v>
      </c>
      <c r="AE2179">
        <v>46.453920508720834</v>
      </c>
    </row>
    <row r="2180" spans="1:31" x14ac:dyDescent="0.25">
      <c r="A2180">
        <v>2216924</v>
      </c>
      <c r="B2180">
        <v>1</v>
      </c>
      <c r="C2180" t="s">
        <v>80</v>
      </c>
      <c r="D2180" t="s">
        <v>84</v>
      </c>
      <c r="E2180" t="s">
        <v>132</v>
      </c>
      <c r="F2180" t="s">
        <v>6592</v>
      </c>
      <c r="G2180" t="s">
        <v>503</v>
      </c>
      <c r="H2180" t="s">
        <v>135</v>
      </c>
      <c r="I2180" t="s">
        <v>136</v>
      </c>
      <c r="J2180" t="s">
        <v>137</v>
      </c>
      <c r="K2180" t="s">
        <v>138</v>
      </c>
      <c r="L2180" t="s">
        <v>6593</v>
      </c>
      <c r="M2180" t="s">
        <v>6594</v>
      </c>
      <c r="N2180">
        <v>0.45833333300000001</v>
      </c>
      <c r="O2180">
        <v>0</v>
      </c>
      <c r="P2180">
        <v>302</v>
      </c>
      <c r="Q2180">
        <v>0</v>
      </c>
      <c r="R2180">
        <v>0</v>
      </c>
      <c r="S2180">
        <v>0</v>
      </c>
      <c r="T2180">
        <v>26</v>
      </c>
      <c r="U2180">
        <v>0</v>
      </c>
      <c r="V2180">
        <v>0</v>
      </c>
      <c r="W2180">
        <v>0</v>
      </c>
      <c r="X2180">
        <v>40.301845694907506</v>
      </c>
      <c r="Y2180">
        <v>0</v>
      </c>
      <c r="Z2180">
        <v>0</v>
      </c>
      <c r="AA2180">
        <v>0</v>
      </c>
      <c r="AB2180">
        <v>10.602278113305541</v>
      </c>
      <c r="AC2180">
        <v>0</v>
      </c>
      <c r="AD2180">
        <v>0</v>
      </c>
      <c r="AE2180">
        <v>50.904123808213043</v>
      </c>
    </row>
    <row r="2181" spans="1:31" x14ac:dyDescent="0.25">
      <c r="A2181">
        <v>2215928</v>
      </c>
      <c r="B2181">
        <v>1</v>
      </c>
      <c r="C2181" t="s">
        <v>80</v>
      </c>
      <c r="D2181" t="s">
        <v>82</v>
      </c>
      <c r="E2181" t="s">
        <v>156</v>
      </c>
      <c r="F2181" t="s">
        <v>6595</v>
      </c>
      <c r="G2181" t="s">
        <v>172</v>
      </c>
      <c r="H2181" t="s">
        <v>135</v>
      </c>
      <c r="I2181" t="s">
        <v>136</v>
      </c>
      <c r="J2181" t="s">
        <v>137</v>
      </c>
      <c r="K2181" t="s">
        <v>138</v>
      </c>
      <c r="L2181" t="s">
        <v>6596</v>
      </c>
      <c r="M2181" t="s">
        <v>6597</v>
      </c>
      <c r="N2181">
        <v>8.9911111110000004</v>
      </c>
      <c r="O2181">
        <v>0</v>
      </c>
      <c r="P2181">
        <v>1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</row>
    <row r="2182" spans="1:31" x14ac:dyDescent="0.25">
      <c r="A2182">
        <v>2221667</v>
      </c>
      <c r="B2182">
        <v>1</v>
      </c>
      <c r="C2182" t="s">
        <v>81</v>
      </c>
      <c r="D2182" t="s">
        <v>122</v>
      </c>
      <c r="E2182" t="s">
        <v>198</v>
      </c>
      <c r="F2182" t="s">
        <v>6598</v>
      </c>
      <c r="G2182" t="s">
        <v>200</v>
      </c>
      <c r="H2182" t="s">
        <v>144</v>
      </c>
      <c r="I2182" t="s">
        <v>451</v>
      </c>
      <c r="J2182" t="s">
        <v>5</v>
      </c>
      <c r="K2182" t="s">
        <v>234</v>
      </c>
      <c r="L2182" t="s">
        <v>6599</v>
      </c>
      <c r="M2182" t="s">
        <v>6600</v>
      </c>
      <c r="N2182">
        <v>5.5675000000000004E-3</v>
      </c>
      <c r="O2182">
        <v>0</v>
      </c>
      <c r="P2182">
        <v>117</v>
      </c>
      <c r="Q2182">
        <v>0</v>
      </c>
      <c r="R2182">
        <v>0</v>
      </c>
      <c r="S2182">
        <v>11</v>
      </c>
      <c r="T2182">
        <v>14</v>
      </c>
      <c r="U2182">
        <v>0</v>
      </c>
      <c r="V2182">
        <v>0</v>
      </c>
      <c r="W2182">
        <v>0</v>
      </c>
      <c r="X2182">
        <v>8.2364433613408339E-2</v>
      </c>
      <c r="Y2182">
        <v>0</v>
      </c>
      <c r="Z2182">
        <v>0</v>
      </c>
      <c r="AA2182">
        <v>2.8514017277200002E-2</v>
      </c>
      <c r="AB2182">
        <v>3.3635601114593329E-2</v>
      </c>
      <c r="AC2182">
        <v>0</v>
      </c>
      <c r="AD2182">
        <v>0</v>
      </c>
      <c r="AE2182">
        <v>0.14451405200520168</v>
      </c>
    </row>
    <row r="2183" spans="1:31" x14ac:dyDescent="0.25">
      <c r="A2183">
        <v>2224584</v>
      </c>
      <c r="B2183">
        <v>1</v>
      </c>
      <c r="C2183" t="s">
        <v>80</v>
      </c>
      <c r="D2183" t="s">
        <v>96</v>
      </c>
      <c r="E2183" t="s">
        <v>156</v>
      </c>
      <c r="F2183" t="s">
        <v>6601</v>
      </c>
      <c r="G2183" t="s">
        <v>161</v>
      </c>
      <c r="H2183" t="s">
        <v>135</v>
      </c>
      <c r="I2183" t="s">
        <v>136</v>
      </c>
      <c r="J2183" t="s">
        <v>137</v>
      </c>
      <c r="K2183" t="s">
        <v>138</v>
      </c>
      <c r="L2183" t="s">
        <v>6602</v>
      </c>
      <c r="M2183" t="s">
        <v>6603</v>
      </c>
      <c r="N2183">
        <v>3.09</v>
      </c>
      <c r="O2183">
        <v>0</v>
      </c>
      <c r="P2183">
        <v>4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7.0070415749572188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7.0070415749572188</v>
      </c>
    </row>
    <row r="2184" spans="1:31" x14ac:dyDescent="0.25">
      <c r="A2184">
        <v>2225580</v>
      </c>
      <c r="B2184">
        <v>1</v>
      </c>
      <c r="C2184" t="s">
        <v>80</v>
      </c>
      <c r="D2184" t="s">
        <v>100</v>
      </c>
      <c r="E2184" t="s">
        <v>156</v>
      </c>
      <c r="F2184" t="s">
        <v>6604</v>
      </c>
      <c r="G2184" t="s">
        <v>161</v>
      </c>
      <c r="H2184" t="s">
        <v>135</v>
      </c>
      <c r="I2184" t="s">
        <v>136</v>
      </c>
      <c r="J2184" t="s">
        <v>137</v>
      </c>
      <c r="K2184" t="s">
        <v>138</v>
      </c>
      <c r="L2184" t="s">
        <v>6605</v>
      </c>
      <c r="M2184" t="s">
        <v>6606</v>
      </c>
      <c r="N2184">
        <v>2.62</v>
      </c>
      <c r="O2184">
        <v>0</v>
      </c>
      <c r="P2184">
        <v>1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0.80866194797140001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0.80866194797140001</v>
      </c>
    </row>
    <row r="2185" spans="1:31" x14ac:dyDescent="0.25">
      <c r="A2185">
        <v>2217920</v>
      </c>
      <c r="B2185">
        <v>1</v>
      </c>
      <c r="C2185" t="s">
        <v>80</v>
      </c>
      <c r="D2185" t="s">
        <v>88</v>
      </c>
      <c r="E2185" t="s">
        <v>251</v>
      </c>
      <c r="F2185" t="s">
        <v>6607</v>
      </c>
      <c r="G2185" t="s">
        <v>280</v>
      </c>
      <c r="H2185" t="s">
        <v>144</v>
      </c>
      <c r="I2185" t="s">
        <v>136</v>
      </c>
      <c r="J2185" t="s">
        <v>3</v>
      </c>
      <c r="K2185" t="s">
        <v>138</v>
      </c>
      <c r="L2185" t="s">
        <v>6608</v>
      </c>
      <c r="M2185" t="s">
        <v>6609</v>
      </c>
      <c r="N2185">
        <v>0.76916666600000005</v>
      </c>
      <c r="O2185">
        <v>1</v>
      </c>
      <c r="P2185">
        <v>7581</v>
      </c>
      <c r="Q2185">
        <v>1</v>
      </c>
      <c r="R2185">
        <v>2</v>
      </c>
      <c r="S2185">
        <v>14</v>
      </c>
      <c r="T2185">
        <v>1136</v>
      </c>
      <c r="U2185">
        <v>4</v>
      </c>
      <c r="V2185">
        <v>8</v>
      </c>
      <c r="W2185">
        <v>9.8641638727601677</v>
      </c>
      <c r="X2185">
        <v>3033.9053491994991</v>
      </c>
      <c r="Y2185">
        <v>0.19715482802329165</v>
      </c>
      <c r="Z2185">
        <v>0.91249993049179257</v>
      </c>
      <c r="AA2185">
        <v>512.7110948254408</v>
      </c>
      <c r="AB2185">
        <v>1365.9007535993999</v>
      </c>
      <c r="AC2185">
        <v>417.22958820988765</v>
      </c>
      <c r="AD2185">
        <v>355.51093069091746</v>
      </c>
      <c r="AE2185">
        <v>5696.2315351564203</v>
      </c>
    </row>
    <row r="2186" spans="1:31" x14ac:dyDescent="0.25">
      <c r="A2186">
        <v>2229304</v>
      </c>
      <c r="B2186">
        <v>1</v>
      </c>
      <c r="C2186" t="s">
        <v>81</v>
      </c>
      <c r="D2186" t="s">
        <v>118</v>
      </c>
      <c r="E2186" t="s">
        <v>156</v>
      </c>
      <c r="F2186" t="s">
        <v>6610</v>
      </c>
      <c r="G2186" t="s">
        <v>161</v>
      </c>
      <c r="H2186" t="s">
        <v>135</v>
      </c>
      <c r="I2186" t="s">
        <v>136</v>
      </c>
      <c r="J2186" t="s">
        <v>137</v>
      </c>
      <c r="K2186" t="s">
        <v>138</v>
      </c>
      <c r="L2186" t="s">
        <v>6611</v>
      </c>
      <c r="M2186" t="s">
        <v>6612</v>
      </c>
      <c r="N2186">
        <v>1.4344444439999999</v>
      </c>
      <c r="O2186">
        <v>0</v>
      </c>
      <c r="P2186">
        <v>1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0.13859566728603556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0.13859566728603556</v>
      </c>
    </row>
    <row r="2187" spans="1:31" x14ac:dyDescent="0.25">
      <c r="A2187">
        <v>2216947</v>
      </c>
      <c r="B2187">
        <v>1</v>
      </c>
      <c r="C2187" t="s">
        <v>81</v>
      </c>
      <c r="D2187" t="s">
        <v>114</v>
      </c>
      <c r="E2187" t="s">
        <v>147</v>
      </c>
      <c r="F2187" t="s">
        <v>423</v>
      </c>
      <c r="G2187" t="s">
        <v>143</v>
      </c>
      <c r="H2187" t="s">
        <v>144</v>
      </c>
      <c r="I2187" t="s">
        <v>136</v>
      </c>
      <c r="J2187" t="s">
        <v>137</v>
      </c>
      <c r="K2187" t="s">
        <v>138</v>
      </c>
      <c r="L2187" t="s">
        <v>6613</v>
      </c>
      <c r="M2187" t="s">
        <v>6614</v>
      </c>
      <c r="N2187">
        <v>0.33972222200000002</v>
      </c>
      <c r="O2187">
        <v>0</v>
      </c>
      <c r="P2187">
        <v>771</v>
      </c>
      <c r="Q2187">
        <v>1</v>
      </c>
      <c r="R2187">
        <v>19</v>
      </c>
      <c r="S2187">
        <v>8</v>
      </c>
      <c r="T2187">
        <v>89</v>
      </c>
      <c r="U2187">
        <v>1</v>
      </c>
      <c r="V2187">
        <v>0</v>
      </c>
      <c r="W2187">
        <v>0</v>
      </c>
      <c r="X2187">
        <v>24.899094754259671</v>
      </c>
      <c r="Y2187">
        <v>0.46575183398060166</v>
      </c>
      <c r="Z2187">
        <v>0.9096621250097362</v>
      </c>
      <c r="AA2187">
        <v>11.871801216975477</v>
      </c>
      <c r="AB2187">
        <v>7.2655649413039285</v>
      </c>
      <c r="AC2187">
        <v>2.1297332415628545</v>
      </c>
      <c r="AD2187">
        <v>0</v>
      </c>
      <c r="AE2187">
        <v>47.541608113092266</v>
      </c>
    </row>
    <row r="2188" spans="1:31" x14ac:dyDescent="0.25">
      <c r="A2188">
        <v>2219652</v>
      </c>
      <c r="B2188">
        <v>1</v>
      </c>
      <c r="C2188" t="s">
        <v>80</v>
      </c>
      <c r="D2188" t="s">
        <v>106</v>
      </c>
      <c r="E2188" t="s">
        <v>147</v>
      </c>
      <c r="F2188" t="s">
        <v>6615</v>
      </c>
      <c r="G2188" t="s">
        <v>200</v>
      </c>
      <c r="H2188" t="s">
        <v>144</v>
      </c>
      <c r="I2188" t="s">
        <v>136</v>
      </c>
      <c r="J2188" t="s">
        <v>137</v>
      </c>
      <c r="K2188" t="s">
        <v>234</v>
      </c>
      <c r="L2188" t="s">
        <v>6616</v>
      </c>
      <c r="M2188" t="s">
        <v>6617</v>
      </c>
      <c r="N2188">
        <v>0.71762861099999997</v>
      </c>
      <c r="O2188">
        <v>1</v>
      </c>
      <c r="P2188">
        <v>37</v>
      </c>
      <c r="Q2188">
        <v>18</v>
      </c>
      <c r="R2188">
        <v>47</v>
      </c>
      <c r="S2188">
        <v>12</v>
      </c>
      <c r="T2188">
        <v>29</v>
      </c>
      <c r="U2188">
        <v>6</v>
      </c>
      <c r="V2188">
        <v>0</v>
      </c>
      <c r="W2188">
        <v>0.26579479164135111</v>
      </c>
      <c r="X2188">
        <v>11.65014486273027</v>
      </c>
      <c r="Y2188">
        <v>34.470557209433601</v>
      </c>
      <c r="Z2188">
        <v>22.462317525485481</v>
      </c>
      <c r="AA2188">
        <v>46.704770388929411</v>
      </c>
      <c r="AB2188">
        <v>40.805349065733687</v>
      </c>
      <c r="AC2188">
        <v>355.49171674280143</v>
      </c>
      <c r="AD2188">
        <v>0</v>
      </c>
      <c r="AE2188">
        <v>511.85065058675525</v>
      </c>
    </row>
    <row r="2189" spans="1:31" x14ac:dyDescent="0.25">
      <c r="A2189">
        <v>2225603</v>
      </c>
      <c r="B2189">
        <v>1</v>
      </c>
      <c r="C2189" t="s">
        <v>80</v>
      </c>
      <c r="D2189" t="s">
        <v>94</v>
      </c>
      <c r="E2189" t="s">
        <v>156</v>
      </c>
      <c r="F2189" t="s">
        <v>6618</v>
      </c>
      <c r="G2189" t="s">
        <v>161</v>
      </c>
      <c r="H2189" t="s">
        <v>135</v>
      </c>
      <c r="I2189" t="s">
        <v>136</v>
      </c>
      <c r="J2189" t="s">
        <v>137</v>
      </c>
      <c r="K2189" t="s">
        <v>138</v>
      </c>
      <c r="L2189" t="s">
        <v>6619</v>
      </c>
      <c r="M2189" t="s">
        <v>6620</v>
      </c>
      <c r="N2189">
        <v>2.4722222220000001</v>
      </c>
      <c r="O2189">
        <v>0</v>
      </c>
      <c r="P2189">
        <v>1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1.0494233005714977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1.0494233005714977</v>
      </c>
    </row>
    <row r="2190" spans="1:31" x14ac:dyDescent="0.25">
      <c r="A2190">
        <v>2212988</v>
      </c>
      <c r="B2190">
        <v>1</v>
      </c>
      <c r="C2190" t="s">
        <v>80</v>
      </c>
      <c r="D2190" t="s">
        <v>85</v>
      </c>
      <c r="E2190" t="s">
        <v>141</v>
      </c>
      <c r="F2190" t="s">
        <v>6621</v>
      </c>
      <c r="G2190" t="s">
        <v>323</v>
      </c>
      <c r="H2190" t="s">
        <v>144</v>
      </c>
      <c r="I2190" t="s">
        <v>136</v>
      </c>
      <c r="J2190" t="s">
        <v>137</v>
      </c>
      <c r="K2190" t="s">
        <v>138</v>
      </c>
      <c r="L2190" t="s">
        <v>6622</v>
      </c>
      <c r="M2190" t="s">
        <v>6623</v>
      </c>
      <c r="N2190">
        <v>7.8955555549999996</v>
      </c>
      <c r="O2190">
        <v>0</v>
      </c>
      <c r="P2190">
        <v>0</v>
      </c>
      <c r="Q2190">
        <v>0</v>
      </c>
      <c r="R2190">
        <v>0</v>
      </c>
      <c r="S2190">
        <v>1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7.9134924958790167</v>
      </c>
      <c r="AB2190">
        <v>0</v>
      </c>
      <c r="AC2190">
        <v>0</v>
      </c>
      <c r="AD2190">
        <v>0</v>
      </c>
      <c r="AE2190">
        <v>7.9134924958790167</v>
      </c>
    </row>
    <row r="2191" spans="1:31" x14ac:dyDescent="0.25">
      <c r="A2191">
        <v>2217943</v>
      </c>
      <c r="B2191">
        <v>1</v>
      </c>
      <c r="C2191" t="s">
        <v>81</v>
      </c>
      <c r="D2191" t="s">
        <v>112</v>
      </c>
      <c r="E2191" t="s">
        <v>147</v>
      </c>
      <c r="F2191" t="s">
        <v>920</v>
      </c>
      <c r="G2191" t="s">
        <v>405</v>
      </c>
      <c r="H2191" t="s">
        <v>144</v>
      </c>
      <c r="I2191" t="s">
        <v>136</v>
      </c>
      <c r="J2191" t="s">
        <v>137</v>
      </c>
      <c r="K2191" t="s">
        <v>234</v>
      </c>
      <c r="L2191" t="s">
        <v>6624</v>
      </c>
      <c r="M2191" t="s">
        <v>6625</v>
      </c>
      <c r="N2191">
        <v>8.2238361110000007</v>
      </c>
      <c r="O2191">
        <v>3</v>
      </c>
      <c r="P2191">
        <v>944</v>
      </c>
      <c r="Q2191">
        <v>102</v>
      </c>
      <c r="R2191">
        <v>320</v>
      </c>
      <c r="S2191">
        <v>17</v>
      </c>
      <c r="T2191">
        <v>116</v>
      </c>
      <c r="U2191">
        <v>1</v>
      </c>
      <c r="V2191">
        <v>0</v>
      </c>
      <c r="W2191">
        <v>3.425834820928777</v>
      </c>
      <c r="X2191">
        <v>1276.5269517612599</v>
      </c>
      <c r="Y2191">
        <v>632.28249959942832</v>
      </c>
      <c r="Z2191">
        <v>404.54999572509848</v>
      </c>
      <c r="AA2191">
        <v>672.28206304116406</v>
      </c>
      <c r="AB2191">
        <v>297.68703344205591</v>
      </c>
      <c r="AC2191">
        <v>65.126271899769947</v>
      </c>
      <c r="AD2191">
        <v>0</v>
      </c>
      <c r="AE2191">
        <v>3351.880650289705</v>
      </c>
    </row>
    <row r="2192" spans="1:31" x14ac:dyDescent="0.25">
      <c r="A2192">
        <v>2218962</v>
      </c>
      <c r="B2192">
        <v>1</v>
      </c>
      <c r="C2192" t="s">
        <v>80</v>
      </c>
      <c r="D2192" t="s">
        <v>102</v>
      </c>
      <c r="E2192" t="s">
        <v>156</v>
      </c>
      <c r="F2192" t="s">
        <v>6626</v>
      </c>
      <c r="G2192" t="s">
        <v>161</v>
      </c>
      <c r="H2192" t="s">
        <v>135</v>
      </c>
      <c r="I2192" t="s">
        <v>136</v>
      </c>
      <c r="J2192" t="s">
        <v>137</v>
      </c>
      <c r="K2192" t="s">
        <v>138</v>
      </c>
      <c r="L2192" t="s">
        <v>6627</v>
      </c>
      <c r="M2192" t="s">
        <v>6628</v>
      </c>
      <c r="N2192">
        <v>1.0805555549999999</v>
      </c>
      <c r="O2192">
        <v>0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0.28126887585339116</v>
      </c>
      <c r="AA2192">
        <v>0</v>
      </c>
      <c r="AB2192">
        <v>0</v>
      </c>
      <c r="AC2192">
        <v>0</v>
      </c>
      <c r="AD2192">
        <v>0</v>
      </c>
      <c r="AE2192">
        <v>0.28126887585339116</v>
      </c>
    </row>
    <row r="2193" spans="1:31" x14ac:dyDescent="0.25">
      <c r="A2193">
        <v>2227077</v>
      </c>
      <c r="B2193">
        <v>1</v>
      </c>
      <c r="C2193" t="s">
        <v>80</v>
      </c>
      <c r="D2193" t="s">
        <v>105</v>
      </c>
      <c r="E2193" t="s">
        <v>156</v>
      </c>
      <c r="F2193" t="s">
        <v>6629</v>
      </c>
      <c r="G2193" t="s">
        <v>172</v>
      </c>
      <c r="H2193" t="s">
        <v>135</v>
      </c>
      <c r="I2193" t="s">
        <v>136</v>
      </c>
      <c r="J2193" t="s">
        <v>137</v>
      </c>
      <c r="K2193" t="s">
        <v>138</v>
      </c>
      <c r="L2193" t="s">
        <v>6630</v>
      </c>
      <c r="M2193" t="s">
        <v>6631</v>
      </c>
      <c r="N2193">
        <v>2.275833333</v>
      </c>
      <c r="O2193">
        <v>0</v>
      </c>
      <c r="P2193">
        <v>5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2.0621205232932525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2.0621205232932525</v>
      </c>
    </row>
    <row r="2194" spans="1:31" x14ac:dyDescent="0.25">
      <c r="A2194">
        <v>2218421</v>
      </c>
      <c r="B2194">
        <v>1</v>
      </c>
      <c r="C2194" t="s">
        <v>81</v>
      </c>
      <c r="D2194" t="s">
        <v>112</v>
      </c>
      <c r="E2194" t="s">
        <v>156</v>
      </c>
      <c r="F2194" t="s">
        <v>6632</v>
      </c>
      <c r="G2194" t="s">
        <v>161</v>
      </c>
      <c r="H2194" t="s">
        <v>135</v>
      </c>
      <c r="I2194" t="s">
        <v>136</v>
      </c>
      <c r="J2194" t="s">
        <v>137</v>
      </c>
      <c r="K2194" t="s">
        <v>138</v>
      </c>
      <c r="L2194" t="s">
        <v>6633</v>
      </c>
      <c r="M2194" t="s">
        <v>6634</v>
      </c>
      <c r="N2194">
        <v>1.159444444</v>
      </c>
      <c r="O2194">
        <v>0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</row>
    <row r="2195" spans="1:31" x14ac:dyDescent="0.25">
      <c r="A2195">
        <v>2228826</v>
      </c>
      <c r="B2195">
        <v>1</v>
      </c>
      <c r="C2195" t="s">
        <v>80</v>
      </c>
      <c r="D2195" t="s">
        <v>94</v>
      </c>
      <c r="E2195" t="s">
        <v>156</v>
      </c>
      <c r="F2195" t="s">
        <v>6635</v>
      </c>
      <c r="G2195" t="s">
        <v>161</v>
      </c>
      <c r="H2195" t="s">
        <v>135</v>
      </c>
      <c r="I2195" t="s">
        <v>136</v>
      </c>
      <c r="J2195" t="s">
        <v>137</v>
      </c>
      <c r="K2195" t="s">
        <v>138</v>
      </c>
      <c r="L2195" t="s">
        <v>6636</v>
      </c>
      <c r="M2195" t="s">
        <v>6637</v>
      </c>
      <c r="N2195">
        <v>1.4897222219999999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</row>
    <row r="2196" spans="1:31" x14ac:dyDescent="0.25">
      <c r="A2196">
        <v>2226834</v>
      </c>
      <c r="B2196">
        <v>1</v>
      </c>
      <c r="C2196" t="s">
        <v>81</v>
      </c>
      <c r="D2196" t="s">
        <v>123</v>
      </c>
      <c r="E2196" t="s">
        <v>156</v>
      </c>
      <c r="F2196" t="s">
        <v>6638</v>
      </c>
      <c r="G2196" t="s">
        <v>172</v>
      </c>
      <c r="H2196" t="s">
        <v>135</v>
      </c>
      <c r="I2196" t="s">
        <v>136</v>
      </c>
      <c r="J2196" t="s">
        <v>137</v>
      </c>
      <c r="K2196" t="s">
        <v>138</v>
      </c>
      <c r="L2196" t="s">
        <v>6639</v>
      </c>
      <c r="M2196" t="s">
        <v>6640</v>
      </c>
      <c r="N2196">
        <v>2.0477777769999999</v>
      </c>
      <c r="O2196">
        <v>0</v>
      </c>
      <c r="P2196">
        <v>4</v>
      </c>
      <c r="Q2196">
        <v>0</v>
      </c>
      <c r="R2196">
        <v>0</v>
      </c>
      <c r="S2196">
        <v>0</v>
      </c>
      <c r="T2196">
        <v>1</v>
      </c>
      <c r="U2196">
        <v>0</v>
      </c>
      <c r="V2196">
        <v>0</v>
      </c>
      <c r="W2196">
        <v>0</v>
      </c>
      <c r="X2196">
        <v>1.8934240879400976</v>
      </c>
      <c r="Y2196">
        <v>0</v>
      </c>
      <c r="Z2196">
        <v>0</v>
      </c>
      <c r="AA2196">
        <v>0</v>
      </c>
      <c r="AB2196">
        <v>9.904005052760001E-2</v>
      </c>
      <c r="AC2196">
        <v>0</v>
      </c>
      <c r="AD2196">
        <v>0</v>
      </c>
      <c r="AE2196">
        <v>1.9924641384676978</v>
      </c>
    </row>
    <row r="2197" spans="1:31" x14ac:dyDescent="0.25">
      <c r="A2197">
        <v>2220170</v>
      </c>
      <c r="B2197">
        <v>1</v>
      </c>
      <c r="C2197" t="s">
        <v>80</v>
      </c>
      <c r="D2197" t="s">
        <v>83</v>
      </c>
      <c r="E2197" t="s">
        <v>156</v>
      </c>
      <c r="F2197" t="s">
        <v>6641</v>
      </c>
      <c r="G2197" t="s">
        <v>161</v>
      </c>
      <c r="H2197" t="s">
        <v>135</v>
      </c>
      <c r="I2197" t="s">
        <v>136</v>
      </c>
      <c r="J2197" t="s">
        <v>137</v>
      </c>
      <c r="K2197" t="s">
        <v>138</v>
      </c>
      <c r="L2197" t="s">
        <v>6642</v>
      </c>
      <c r="M2197" t="s">
        <v>6643</v>
      </c>
      <c r="N2197">
        <v>2.528611111</v>
      </c>
      <c r="O2197">
        <v>0</v>
      </c>
      <c r="P2197">
        <v>4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3.566071617061473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3.566071617061473</v>
      </c>
    </row>
    <row r="2198" spans="1:31" x14ac:dyDescent="0.25">
      <c r="A2198">
        <v>2222898</v>
      </c>
      <c r="B2198">
        <v>1</v>
      </c>
      <c r="C2198" t="s">
        <v>80</v>
      </c>
      <c r="D2198" t="s">
        <v>102</v>
      </c>
      <c r="E2198" t="s">
        <v>156</v>
      </c>
      <c r="F2198" t="s">
        <v>6644</v>
      </c>
      <c r="G2198" t="s">
        <v>161</v>
      </c>
      <c r="H2198" t="s">
        <v>135</v>
      </c>
      <c r="I2198" t="s">
        <v>136</v>
      </c>
      <c r="J2198" t="s">
        <v>137</v>
      </c>
      <c r="K2198" t="s">
        <v>138</v>
      </c>
      <c r="L2198" t="s">
        <v>6645</v>
      </c>
      <c r="M2198" t="s">
        <v>6646</v>
      </c>
      <c r="N2198">
        <v>0.84750000000000003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1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0.79238361323379991</v>
      </c>
      <c r="AC2198">
        <v>0</v>
      </c>
      <c r="AD2198">
        <v>0</v>
      </c>
      <c r="AE2198">
        <v>0.79238361323379991</v>
      </c>
    </row>
    <row r="2199" spans="1:31" x14ac:dyDescent="0.25">
      <c r="A2199">
        <v>2213529</v>
      </c>
      <c r="B2199">
        <v>1</v>
      </c>
      <c r="C2199" t="s">
        <v>81</v>
      </c>
      <c r="D2199" t="s">
        <v>122</v>
      </c>
      <c r="E2199" t="s">
        <v>141</v>
      </c>
      <c r="F2199" t="s">
        <v>6647</v>
      </c>
      <c r="G2199" t="s">
        <v>2499</v>
      </c>
      <c r="H2199" t="s">
        <v>144</v>
      </c>
      <c r="I2199" t="s">
        <v>136</v>
      </c>
      <c r="J2199" t="s">
        <v>137</v>
      </c>
      <c r="K2199" t="s">
        <v>138</v>
      </c>
      <c r="L2199" t="s">
        <v>6648</v>
      </c>
      <c r="M2199" t="s">
        <v>6649</v>
      </c>
      <c r="N2199">
        <v>2.3272222220000001</v>
      </c>
      <c r="O2199">
        <v>0</v>
      </c>
      <c r="P2199">
        <v>667</v>
      </c>
      <c r="Q2199">
        <v>0</v>
      </c>
      <c r="R2199">
        <v>3</v>
      </c>
      <c r="S2199">
        <v>2</v>
      </c>
      <c r="T2199">
        <v>54</v>
      </c>
      <c r="U2199">
        <v>0</v>
      </c>
      <c r="V2199">
        <v>0</v>
      </c>
      <c r="W2199">
        <v>0</v>
      </c>
      <c r="X2199">
        <v>399.4199609384645</v>
      </c>
      <c r="Y2199">
        <v>0</v>
      </c>
      <c r="Z2199">
        <v>4.9922210294182854</v>
      </c>
      <c r="AA2199">
        <v>43.125813890553374</v>
      </c>
      <c r="AB2199">
        <v>77.853623652082035</v>
      </c>
      <c r="AC2199">
        <v>0</v>
      </c>
      <c r="AD2199">
        <v>0</v>
      </c>
      <c r="AE2199">
        <v>525.39161951051824</v>
      </c>
    </row>
    <row r="2200" spans="1:31" x14ac:dyDescent="0.25">
      <c r="A2200">
        <v>2228849</v>
      </c>
      <c r="B2200">
        <v>1</v>
      </c>
      <c r="C2200" t="s">
        <v>80</v>
      </c>
      <c r="D2200" t="s">
        <v>82</v>
      </c>
      <c r="E2200" t="s">
        <v>151</v>
      </c>
      <c r="F2200" t="s">
        <v>6650</v>
      </c>
      <c r="G2200" t="s">
        <v>213</v>
      </c>
      <c r="H2200" t="s">
        <v>135</v>
      </c>
      <c r="I2200" t="s">
        <v>136</v>
      </c>
      <c r="J2200" t="s">
        <v>137</v>
      </c>
      <c r="K2200" t="s">
        <v>138</v>
      </c>
      <c r="L2200" t="s">
        <v>6651</v>
      </c>
      <c r="M2200" t="s">
        <v>6652</v>
      </c>
      <c r="N2200">
        <v>1.6572222219999999</v>
      </c>
      <c r="O2200">
        <v>0</v>
      </c>
      <c r="P2200">
        <v>40</v>
      </c>
      <c r="Q2200">
        <v>0</v>
      </c>
      <c r="R2200">
        <v>0</v>
      </c>
      <c r="S2200">
        <v>0</v>
      </c>
      <c r="T2200">
        <v>7</v>
      </c>
      <c r="U2200">
        <v>0</v>
      </c>
      <c r="V2200">
        <v>0</v>
      </c>
      <c r="W2200">
        <v>0</v>
      </c>
      <c r="X2200">
        <v>16.385375634542065</v>
      </c>
      <c r="Y2200">
        <v>0</v>
      </c>
      <c r="Z2200">
        <v>0</v>
      </c>
      <c r="AA2200">
        <v>0</v>
      </c>
      <c r="AB2200">
        <v>6.7625713446737477</v>
      </c>
      <c r="AC2200">
        <v>0</v>
      </c>
      <c r="AD2200">
        <v>0</v>
      </c>
      <c r="AE2200">
        <v>23.147946979215813</v>
      </c>
    </row>
    <row r="2201" spans="1:31" x14ac:dyDescent="0.25">
      <c r="A2201">
        <v>2216406</v>
      </c>
      <c r="B2201">
        <v>1</v>
      </c>
      <c r="C2201" t="s">
        <v>81</v>
      </c>
      <c r="D2201" t="s">
        <v>121</v>
      </c>
      <c r="E2201" t="s">
        <v>198</v>
      </c>
      <c r="F2201" t="s">
        <v>6653</v>
      </c>
      <c r="G2201" t="s">
        <v>143</v>
      </c>
      <c r="H2201" t="s">
        <v>144</v>
      </c>
      <c r="I2201" t="s">
        <v>451</v>
      </c>
      <c r="J2201" t="s">
        <v>137</v>
      </c>
      <c r="K2201" t="s">
        <v>138</v>
      </c>
      <c r="L2201" t="s">
        <v>6654</v>
      </c>
      <c r="M2201" t="s">
        <v>6655</v>
      </c>
      <c r="N2201">
        <v>1.1111111E-2</v>
      </c>
      <c r="O2201">
        <v>0</v>
      </c>
      <c r="P2201">
        <v>477</v>
      </c>
      <c r="Q2201">
        <v>0</v>
      </c>
      <c r="R2201">
        <v>40</v>
      </c>
      <c r="S2201">
        <v>1</v>
      </c>
      <c r="T2201">
        <v>14</v>
      </c>
      <c r="U2201">
        <v>1</v>
      </c>
      <c r="V2201">
        <v>0</v>
      </c>
      <c r="W2201">
        <v>0</v>
      </c>
      <c r="X2201">
        <v>0.51644905153253362</v>
      </c>
      <c r="Y2201">
        <v>0</v>
      </c>
      <c r="Z2201">
        <v>4.2066045636499995E-2</v>
      </c>
      <c r="AA2201">
        <v>1.4482407239411112E-2</v>
      </c>
      <c r="AB2201">
        <v>8.0572325700177777E-2</v>
      </c>
      <c r="AC2201">
        <v>2.1848785145833331E-2</v>
      </c>
      <c r="AD2201">
        <v>0</v>
      </c>
      <c r="AE2201">
        <v>0.67541861525445579</v>
      </c>
    </row>
    <row r="2202" spans="1:31" x14ac:dyDescent="0.25">
      <c r="A2202">
        <v>2222357</v>
      </c>
      <c r="B2202">
        <v>1</v>
      </c>
      <c r="C2202" t="s">
        <v>80</v>
      </c>
      <c r="D2202" t="s">
        <v>96</v>
      </c>
      <c r="E2202" t="s">
        <v>151</v>
      </c>
      <c r="F2202" t="s">
        <v>6656</v>
      </c>
      <c r="G2202" t="s">
        <v>213</v>
      </c>
      <c r="H2202" t="s">
        <v>135</v>
      </c>
      <c r="I2202" t="s">
        <v>136</v>
      </c>
      <c r="J2202" t="s">
        <v>137</v>
      </c>
      <c r="K2202" t="s">
        <v>138</v>
      </c>
      <c r="L2202" t="s">
        <v>6657</v>
      </c>
      <c r="M2202" t="s">
        <v>6658</v>
      </c>
      <c r="N2202">
        <v>1.335555555</v>
      </c>
      <c r="O2202">
        <v>0</v>
      </c>
      <c r="P2202">
        <v>6</v>
      </c>
      <c r="Q2202">
        <v>0</v>
      </c>
      <c r="R2202">
        <v>0</v>
      </c>
      <c r="S2202">
        <v>0</v>
      </c>
      <c r="T2202">
        <v>1</v>
      </c>
      <c r="U2202">
        <v>0</v>
      </c>
      <c r="V2202">
        <v>0</v>
      </c>
      <c r="W2202">
        <v>0</v>
      </c>
      <c r="X2202">
        <v>10.487283128518461</v>
      </c>
      <c r="Y2202">
        <v>0</v>
      </c>
      <c r="Z2202">
        <v>0</v>
      </c>
      <c r="AA2202">
        <v>0</v>
      </c>
      <c r="AB2202">
        <v>0.79744063396213338</v>
      </c>
      <c r="AC2202">
        <v>0</v>
      </c>
      <c r="AD2202">
        <v>0</v>
      </c>
      <c r="AE2202">
        <v>11.284723762480596</v>
      </c>
    </row>
    <row r="2203" spans="1:31" x14ac:dyDescent="0.25">
      <c r="A2203">
        <v>2222875</v>
      </c>
      <c r="B2203">
        <v>1</v>
      </c>
      <c r="C2203" t="s">
        <v>81</v>
      </c>
      <c r="D2203" t="s">
        <v>122</v>
      </c>
      <c r="E2203" t="s">
        <v>132</v>
      </c>
      <c r="F2203" t="s">
        <v>304</v>
      </c>
      <c r="G2203" t="s">
        <v>176</v>
      </c>
      <c r="H2203" t="s">
        <v>135</v>
      </c>
      <c r="I2203" t="s">
        <v>136</v>
      </c>
      <c r="J2203" t="s">
        <v>137</v>
      </c>
      <c r="K2203" t="s">
        <v>138</v>
      </c>
      <c r="L2203" t="s">
        <v>6659</v>
      </c>
      <c r="M2203" t="s">
        <v>6660</v>
      </c>
      <c r="N2203">
        <v>0.384444444</v>
      </c>
      <c r="O2203">
        <v>0</v>
      </c>
      <c r="P2203">
        <v>689</v>
      </c>
      <c r="Q2203">
        <v>0</v>
      </c>
      <c r="R2203">
        <v>0</v>
      </c>
      <c r="S2203">
        <v>0</v>
      </c>
      <c r="T2203">
        <v>66</v>
      </c>
      <c r="U2203">
        <v>0</v>
      </c>
      <c r="V2203">
        <v>0</v>
      </c>
      <c r="W2203">
        <v>0</v>
      </c>
      <c r="X2203">
        <v>66.584242446348469</v>
      </c>
      <c r="Y2203">
        <v>0</v>
      </c>
      <c r="Z2203">
        <v>0</v>
      </c>
      <c r="AA2203">
        <v>0</v>
      </c>
      <c r="AB2203">
        <v>10.874546237297276</v>
      </c>
      <c r="AC2203">
        <v>0</v>
      </c>
      <c r="AD2203">
        <v>0</v>
      </c>
      <c r="AE2203">
        <v>77.45878868364575</v>
      </c>
    </row>
    <row r="2204" spans="1:31" x14ac:dyDescent="0.25">
      <c r="A2204">
        <v>2226121</v>
      </c>
      <c r="B2204">
        <v>1</v>
      </c>
      <c r="C2204" t="s">
        <v>80</v>
      </c>
      <c r="D2204" t="s">
        <v>110</v>
      </c>
      <c r="E2204" t="s">
        <v>141</v>
      </c>
      <c r="F2204" t="s">
        <v>6661</v>
      </c>
      <c r="G2204" t="s">
        <v>349</v>
      </c>
      <c r="H2204" t="s">
        <v>144</v>
      </c>
      <c r="I2204" t="s">
        <v>136</v>
      </c>
      <c r="J2204" t="s">
        <v>137</v>
      </c>
      <c r="K2204" t="s">
        <v>138</v>
      </c>
      <c r="L2204" t="s">
        <v>6662</v>
      </c>
      <c r="M2204" t="s">
        <v>6663</v>
      </c>
      <c r="N2204">
        <v>1.5319444440000001</v>
      </c>
      <c r="O2204">
        <v>7</v>
      </c>
      <c r="P2204">
        <v>1163</v>
      </c>
      <c r="Q2204">
        <v>5</v>
      </c>
      <c r="R2204">
        <v>9</v>
      </c>
      <c r="S2204">
        <v>7</v>
      </c>
      <c r="T2204">
        <v>101</v>
      </c>
      <c r="U2204">
        <v>0</v>
      </c>
      <c r="V2204">
        <v>0</v>
      </c>
      <c r="W2204">
        <v>6.3481808986940669</v>
      </c>
      <c r="X2204">
        <v>703.68583432782816</v>
      </c>
      <c r="Y2204">
        <v>4.1946209961488998</v>
      </c>
      <c r="Z2204">
        <v>3.0498768164443102</v>
      </c>
      <c r="AA2204">
        <v>150.58360843800483</v>
      </c>
      <c r="AB2204">
        <v>137.00075376291815</v>
      </c>
      <c r="AC2204">
        <v>0</v>
      </c>
      <c r="AD2204">
        <v>0</v>
      </c>
      <c r="AE2204">
        <v>1004.8628752400385</v>
      </c>
    </row>
    <row r="2205" spans="1:31" x14ac:dyDescent="0.25">
      <c r="A2205">
        <v>2217465</v>
      </c>
      <c r="B2205">
        <v>1</v>
      </c>
      <c r="C2205" t="s">
        <v>80</v>
      </c>
      <c r="D2205" t="s">
        <v>96</v>
      </c>
      <c r="E2205" t="s">
        <v>151</v>
      </c>
      <c r="F2205" t="s">
        <v>6664</v>
      </c>
      <c r="G2205" t="s">
        <v>245</v>
      </c>
      <c r="H2205" t="s">
        <v>135</v>
      </c>
      <c r="I2205" t="s">
        <v>136</v>
      </c>
      <c r="J2205" t="s">
        <v>137</v>
      </c>
      <c r="K2205" t="s">
        <v>138</v>
      </c>
      <c r="L2205" t="s">
        <v>6665</v>
      </c>
      <c r="M2205" t="s">
        <v>6666</v>
      </c>
      <c r="N2205">
        <v>3.131388888</v>
      </c>
      <c r="O2205">
        <v>0</v>
      </c>
      <c r="P2205">
        <v>1</v>
      </c>
      <c r="Q2205">
        <v>0</v>
      </c>
      <c r="R2205">
        <v>1</v>
      </c>
      <c r="S2205">
        <v>0</v>
      </c>
      <c r="T2205">
        <v>2</v>
      </c>
      <c r="U2205">
        <v>0</v>
      </c>
      <c r="V2205">
        <v>0</v>
      </c>
      <c r="W2205">
        <v>0</v>
      </c>
      <c r="X2205">
        <v>1.2129107499376279</v>
      </c>
      <c r="Y2205">
        <v>0</v>
      </c>
      <c r="Z2205">
        <v>0</v>
      </c>
      <c r="AA2205">
        <v>0</v>
      </c>
      <c r="AB2205">
        <v>78.764374628675583</v>
      </c>
      <c r="AC2205">
        <v>0</v>
      </c>
      <c r="AD2205">
        <v>0</v>
      </c>
      <c r="AE2205">
        <v>79.977285378613217</v>
      </c>
    </row>
    <row r="2206" spans="1:31" x14ac:dyDescent="0.25">
      <c r="A2206">
        <v>2220860</v>
      </c>
      <c r="B2206">
        <v>1</v>
      </c>
      <c r="C2206" t="s">
        <v>81</v>
      </c>
      <c r="D2206" t="s">
        <v>117</v>
      </c>
      <c r="E2206" t="s">
        <v>147</v>
      </c>
      <c r="F2206" t="s">
        <v>6667</v>
      </c>
      <c r="G2206" t="s">
        <v>143</v>
      </c>
      <c r="H2206" t="s">
        <v>144</v>
      </c>
      <c r="I2206" t="s">
        <v>136</v>
      </c>
      <c r="J2206" t="s">
        <v>137</v>
      </c>
      <c r="K2206" t="s">
        <v>138</v>
      </c>
      <c r="L2206" t="s">
        <v>6668</v>
      </c>
      <c r="M2206" t="s">
        <v>6669</v>
      </c>
      <c r="N2206">
        <v>0.68527777700000003</v>
      </c>
      <c r="O2206">
        <v>2</v>
      </c>
      <c r="P2206">
        <v>539</v>
      </c>
      <c r="Q2206">
        <v>12</v>
      </c>
      <c r="R2206">
        <v>38</v>
      </c>
      <c r="S2206">
        <v>11</v>
      </c>
      <c r="T2206">
        <v>23</v>
      </c>
      <c r="U2206">
        <v>1</v>
      </c>
      <c r="V2206">
        <v>0</v>
      </c>
      <c r="W2206">
        <v>0.70865936407598107</v>
      </c>
      <c r="X2206">
        <v>34.697606231102121</v>
      </c>
      <c r="Y2206">
        <v>2.8090119684757888</v>
      </c>
      <c r="Z2206">
        <v>4.0323793028505346</v>
      </c>
      <c r="AA2206">
        <v>20.892902425994414</v>
      </c>
      <c r="AB2206">
        <v>9.2808316436902718</v>
      </c>
      <c r="AC2206">
        <v>1.4149007682643244</v>
      </c>
      <c r="AD2206">
        <v>0</v>
      </c>
      <c r="AE2206">
        <v>73.83629170445343</v>
      </c>
    </row>
    <row r="2207" spans="1:31" x14ac:dyDescent="0.25">
      <c r="A2207">
        <v>2223024</v>
      </c>
      <c r="B2207">
        <v>1</v>
      </c>
      <c r="C2207" t="s">
        <v>80</v>
      </c>
      <c r="D2207" t="s">
        <v>88</v>
      </c>
      <c r="E2207" t="s">
        <v>151</v>
      </c>
      <c r="F2207" t="s">
        <v>6670</v>
      </c>
      <c r="G2207" t="s">
        <v>233</v>
      </c>
      <c r="H2207" t="s">
        <v>135</v>
      </c>
      <c r="I2207" t="s">
        <v>136</v>
      </c>
      <c r="J2207" t="s">
        <v>137</v>
      </c>
      <c r="K2207" t="s">
        <v>234</v>
      </c>
      <c r="L2207" t="s">
        <v>6671</v>
      </c>
      <c r="M2207" t="s">
        <v>6672</v>
      </c>
      <c r="N2207">
        <v>0.615683333</v>
      </c>
      <c r="O2207">
        <v>0</v>
      </c>
      <c r="P2207">
        <v>101</v>
      </c>
      <c r="Q2207">
        <v>0</v>
      </c>
      <c r="R2207">
        <v>0</v>
      </c>
      <c r="S2207">
        <v>0</v>
      </c>
      <c r="T2207">
        <v>10</v>
      </c>
      <c r="U2207">
        <v>0</v>
      </c>
      <c r="V2207">
        <v>0</v>
      </c>
      <c r="W2207">
        <v>0</v>
      </c>
      <c r="X2207">
        <v>17.915837654956164</v>
      </c>
      <c r="Y2207">
        <v>0</v>
      </c>
      <c r="Z2207">
        <v>0</v>
      </c>
      <c r="AA2207">
        <v>0</v>
      </c>
      <c r="AB2207">
        <v>7.5580397303397664</v>
      </c>
      <c r="AC2207">
        <v>0</v>
      </c>
      <c r="AD2207">
        <v>0</v>
      </c>
      <c r="AE2207">
        <v>25.473877385295928</v>
      </c>
    </row>
    <row r="2208" spans="1:31" x14ac:dyDescent="0.25">
      <c r="A2208">
        <v>2226270</v>
      </c>
      <c r="B2208">
        <v>1</v>
      </c>
      <c r="C2208" t="s">
        <v>80</v>
      </c>
      <c r="D2208" t="s">
        <v>90</v>
      </c>
      <c r="E2208" t="s">
        <v>151</v>
      </c>
      <c r="F2208" t="s">
        <v>6673</v>
      </c>
      <c r="G2208" t="s">
        <v>213</v>
      </c>
      <c r="H2208" t="s">
        <v>135</v>
      </c>
      <c r="I2208" t="s">
        <v>136</v>
      </c>
      <c r="J2208" t="s">
        <v>137</v>
      </c>
      <c r="K2208" t="s">
        <v>138</v>
      </c>
      <c r="L2208" t="s">
        <v>6674</v>
      </c>
      <c r="M2208" t="s">
        <v>6675</v>
      </c>
      <c r="N2208">
        <v>1.0719444440000001</v>
      </c>
      <c r="O2208">
        <v>0</v>
      </c>
      <c r="P2208">
        <v>133</v>
      </c>
      <c r="Q2208">
        <v>0</v>
      </c>
      <c r="R2208">
        <v>0</v>
      </c>
      <c r="S2208">
        <v>0</v>
      </c>
      <c r="T2208">
        <v>71</v>
      </c>
      <c r="U2208">
        <v>0</v>
      </c>
      <c r="V2208">
        <v>0</v>
      </c>
      <c r="W2208">
        <v>0</v>
      </c>
      <c r="X2208">
        <v>33.160841884391466</v>
      </c>
      <c r="Y2208">
        <v>0</v>
      </c>
      <c r="Z2208">
        <v>0</v>
      </c>
      <c r="AA2208">
        <v>0</v>
      </c>
      <c r="AB2208">
        <v>104.40713491953871</v>
      </c>
      <c r="AC2208">
        <v>0</v>
      </c>
      <c r="AD2208">
        <v>0</v>
      </c>
      <c r="AE2208">
        <v>137.56797680393018</v>
      </c>
    </row>
    <row r="2209" spans="1:31" x14ac:dyDescent="0.25">
      <c r="A2209">
        <v>2226811</v>
      </c>
      <c r="B2209">
        <v>1</v>
      </c>
      <c r="C2209" t="s">
        <v>80</v>
      </c>
      <c r="D2209" t="s">
        <v>94</v>
      </c>
      <c r="E2209" t="s">
        <v>156</v>
      </c>
      <c r="F2209" t="s">
        <v>6676</v>
      </c>
      <c r="G2209" t="s">
        <v>161</v>
      </c>
      <c r="H2209" t="s">
        <v>135</v>
      </c>
      <c r="I2209" t="s">
        <v>136</v>
      </c>
      <c r="J2209" t="s">
        <v>137</v>
      </c>
      <c r="K2209" t="s">
        <v>138</v>
      </c>
      <c r="L2209" t="s">
        <v>6677</v>
      </c>
      <c r="M2209" t="s">
        <v>6678</v>
      </c>
      <c r="N2209">
        <v>2.846666666</v>
      </c>
      <c r="O2209">
        <v>0</v>
      </c>
      <c r="P2209">
        <v>1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0.89259934708130351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0.89259934708130351</v>
      </c>
    </row>
    <row r="2210" spans="1:31" x14ac:dyDescent="0.25">
      <c r="A2210">
        <v>2214368</v>
      </c>
      <c r="B2210">
        <v>1</v>
      </c>
      <c r="C2210" t="s">
        <v>81</v>
      </c>
      <c r="D2210" t="s">
        <v>112</v>
      </c>
      <c r="E2210" t="s">
        <v>156</v>
      </c>
      <c r="F2210" t="s">
        <v>6679</v>
      </c>
      <c r="G2210" t="s">
        <v>161</v>
      </c>
      <c r="H2210" t="s">
        <v>135</v>
      </c>
      <c r="I2210" t="s">
        <v>136</v>
      </c>
      <c r="J2210" t="s">
        <v>137</v>
      </c>
      <c r="K2210" t="s">
        <v>138</v>
      </c>
      <c r="L2210" t="s">
        <v>6680</v>
      </c>
      <c r="M2210" t="s">
        <v>6681</v>
      </c>
      <c r="N2210">
        <v>1.3702777770000001</v>
      </c>
      <c r="O2210">
        <v>0</v>
      </c>
      <c r="P2210">
        <v>1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0.41520774620110834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0.41520774620110834</v>
      </c>
    </row>
    <row r="2211" spans="1:31" x14ac:dyDescent="0.25">
      <c r="A2211">
        <v>2214909</v>
      </c>
      <c r="B2211">
        <v>1</v>
      </c>
      <c r="C2211" t="s">
        <v>80</v>
      </c>
      <c r="D2211" t="s">
        <v>89</v>
      </c>
      <c r="E2211" t="s">
        <v>156</v>
      </c>
      <c r="F2211" t="s">
        <v>6682</v>
      </c>
      <c r="G2211" t="s">
        <v>280</v>
      </c>
      <c r="H2211" t="s">
        <v>135</v>
      </c>
      <c r="I2211" t="s">
        <v>136</v>
      </c>
      <c r="J2211" t="s">
        <v>137</v>
      </c>
      <c r="K2211" t="s">
        <v>138</v>
      </c>
      <c r="L2211" t="s">
        <v>6683</v>
      </c>
      <c r="M2211" t="s">
        <v>6684</v>
      </c>
      <c r="N2211">
        <v>2.2383333329999999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1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4.3249382915616579</v>
      </c>
      <c r="AC2211">
        <v>0</v>
      </c>
      <c r="AD2211">
        <v>0</v>
      </c>
      <c r="AE2211">
        <v>4.3249382915616579</v>
      </c>
    </row>
    <row r="2212" spans="1:31" x14ac:dyDescent="0.25">
      <c r="A2212">
        <v>2215450</v>
      </c>
      <c r="B2212">
        <v>1</v>
      </c>
      <c r="C2212" t="s">
        <v>81</v>
      </c>
      <c r="D2212" t="s">
        <v>115</v>
      </c>
      <c r="E2212" t="s">
        <v>141</v>
      </c>
      <c r="F2212" t="s">
        <v>6685</v>
      </c>
      <c r="G2212" t="s">
        <v>233</v>
      </c>
      <c r="H2212" t="s">
        <v>144</v>
      </c>
      <c r="I2212" t="s">
        <v>136</v>
      </c>
      <c r="J2212" t="s">
        <v>137</v>
      </c>
      <c r="K2212" t="s">
        <v>234</v>
      </c>
      <c r="L2212" t="s">
        <v>6686</v>
      </c>
      <c r="M2212" t="s">
        <v>6687</v>
      </c>
      <c r="N2212">
        <v>3.5963527769999999</v>
      </c>
      <c r="O2212">
        <v>0</v>
      </c>
      <c r="P2212">
        <v>24</v>
      </c>
      <c r="Q2212">
        <v>0</v>
      </c>
      <c r="R2212">
        <v>5</v>
      </c>
      <c r="S2212">
        <v>0</v>
      </c>
      <c r="T2212">
        <v>1</v>
      </c>
      <c r="U2212">
        <v>0</v>
      </c>
      <c r="V2212">
        <v>0</v>
      </c>
      <c r="W2212">
        <v>0</v>
      </c>
      <c r="X2212">
        <v>10.067000712425473</v>
      </c>
      <c r="Y2212">
        <v>0</v>
      </c>
      <c r="Z2212">
        <v>0.40976122282811389</v>
      </c>
      <c r="AA2212">
        <v>0</v>
      </c>
      <c r="AB2212">
        <v>26.53883303336438</v>
      </c>
      <c r="AC2212">
        <v>0</v>
      </c>
      <c r="AD2212">
        <v>0</v>
      </c>
      <c r="AE2212">
        <v>37.015594968617968</v>
      </c>
    </row>
    <row r="2213" spans="1:31" x14ac:dyDescent="0.25">
      <c r="A2213">
        <v>2218155</v>
      </c>
      <c r="B2213">
        <v>1</v>
      </c>
      <c r="C2213" t="s">
        <v>80</v>
      </c>
      <c r="D2213" t="s">
        <v>96</v>
      </c>
      <c r="E2213" t="s">
        <v>156</v>
      </c>
      <c r="F2213" t="s">
        <v>6688</v>
      </c>
      <c r="G2213" t="s">
        <v>172</v>
      </c>
      <c r="H2213" t="s">
        <v>135</v>
      </c>
      <c r="I2213" t="s">
        <v>136</v>
      </c>
      <c r="J2213" t="s">
        <v>137</v>
      </c>
      <c r="K2213" t="s">
        <v>138</v>
      </c>
      <c r="L2213" t="s">
        <v>6689</v>
      </c>
      <c r="M2213" t="s">
        <v>6690</v>
      </c>
      <c r="N2213">
        <v>6.2488888879999998</v>
      </c>
      <c r="O2213">
        <v>0</v>
      </c>
      <c r="P2213">
        <v>6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17.099225096753074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17.099225096753074</v>
      </c>
    </row>
    <row r="2214" spans="1:31" x14ac:dyDescent="0.25">
      <c r="A2214">
        <v>2214760</v>
      </c>
      <c r="B2214">
        <v>1</v>
      </c>
      <c r="C2214" t="s">
        <v>81</v>
      </c>
      <c r="D2214" t="s">
        <v>120</v>
      </c>
      <c r="E2214" t="s">
        <v>156</v>
      </c>
      <c r="F2214" t="s">
        <v>6691</v>
      </c>
      <c r="G2214" t="s">
        <v>161</v>
      </c>
      <c r="H2214" t="s">
        <v>135</v>
      </c>
      <c r="I2214" t="s">
        <v>136</v>
      </c>
      <c r="J2214" t="s">
        <v>137</v>
      </c>
      <c r="K2214" t="s">
        <v>138</v>
      </c>
      <c r="L2214" t="s">
        <v>6692</v>
      </c>
      <c r="M2214" t="s">
        <v>6693</v>
      </c>
      <c r="N2214">
        <v>1.132222222</v>
      </c>
      <c r="O2214">
        <v>0</v>
      </c>
      <c r="P2214">
        <v>1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0.31853250969909114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0.31853250969909114</v>
      </c>
    </row>
    <row r="2215" spans="1:31" x14ac:dyDescent="0.25">
      <c r="A2215">
        <v>2213764</v>
      </c>
      <c r="B2215">
        <v>1</v>
      </c>
      <c r="C2215" t="s">
        <v>80</v>
      </c>
      <c r="D2215" t="s">
        <v>82</v>
      </c>
      <c r="E2215" t="s">
        <v>156</v>
      </c>
      <c r="F2215" t="s">
        <v>6694</v>
      </c>
      <c r="G2215" t="s">
        <v>172</v>
      </c>
      <c r="H2215" t="s">
        <v>135</v>
      </c>
      <c r="I2215" t="s">
        <v>136</v>
      </c>
      <c r="J2215" t="s">
        <v>137</v>
      </c>
      <c r="K2215" t="s">
        <v>138</v>
      </c>
      <c r="L2215" t="s">
        <v>6695</v>
      </c>
      <c r="M2215" t="s">
        <v>6696</v>
      </c>
      <c r="N2215">
        <v>0.65861111100000003</v>
      </c>
      <c r="O2215">
        <v>0</v>
      </c>
      <c r="P2215">
        <v>11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2.5272806564824588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2.5272806564824588</v>
      </c>
    </row>
    <row r="2216" spans="1:31" x14ac:dyDescent="0.25">
      <c r="A2216">
        <v>2226748</v>
      </c>
      <c r="B2216">
        <v>1</v>
      </c>
      <c r="C2216" t="s">
        <v>80</v>
      </c>
      <c r="D2216" t="s">
        <v>103</v>
      </c>
      <c r="E2216" t="s">
        <v>151</v>
      </c>
      <c r="F2216" t="s">
        <v>6697</v>
      </c>
      <c r="G2216" t="s">
        <v>213</v>
      </c>
      <c r="H2216" t="s">
        <v>135</v>
      </c>
      <c r="I2216" t="s">
        <v>136</v>
      </c>
      <c r="J2216" t="s">
        <v>137</v>
      </c>
      <c r="K2216" t="s">
        <v>138</v>
      </c>
      <c r="L2216" t="s">
        <v>6698</v>
      </c>
      <c r="M2216" t="s">
        <v>6699</v>
      </c>
      <c r="N2216">
        <v>1.233333333</v>
      </c>
      <c r="O2216">
        <v>0</v>
      </c>
      <c r="P2216">
        <v>24</v>
      </c>
      <c r="Q2216">
        <v>0</v>
      </c>
      <c r="R2216">
        <v>1</v>
      </c>
      <c r="S2216">
        <v>0</v>
      </c>
      <c r="T2216">
        <v>5</v>
      </c>
      <c r="U2216">
        <v>0</v>
      </c>
      <c r="V2216">
        <v>0</v>
      </c>
      <c r="W2216">
        <v>0</v>
      </c>
      <c r="X2216">
        <v>7.0477765821818803</v>
      </c>
      <c r="Y2216">
        <v>0</v>
      </c>
      <c r="Z2216">
        <v>0.44886075839506673</v>
      </c>
      <c r="AA2216">
        <v>0</v>
      </c>
      <c r="AB2216">
        <v>3.3947213426761267</v>
      </c>
      <c r="AC2216">
        <v>0</v>
      </c>
      <c r="AD2216">
        <v>0</v>
      </c>
      <c r="AE2216">
        <v>10.891358683253074</v>
      </c>
    </row>
    <row r="2217" spans="1:31" x14ac:dyDescent="0.25">
      <c r="A2217">
        <v>2227744</v>
      </c>
      <c r="B2217">
        <v>1</v>
      </c>
      <c r="C2217" t="s">
        <v>81</v>
      </c>
      <c r="D2217" t="s">
        <v>113</v>
      </c>
      <c r="E2217" t="s">
        <v>198</v>
      </c>
      <c r="F2217" t="s">
        <v>6700</v>
      </c>
      <c r="G2217" t="s">
        <v>233</v>
      </c>
      <c r="H2217" t="s">
        <v>144</v>
      </c>
      <c r="I2217" t="s">
        <v>136</v>
      </c>
      <c r="J2217" t="s">
        <v>137</v>
      </c>
      <c r="K2217" t="s">
        <v>234</v>
      </c>
      <c r="L2217" t="s">
        <v>6701</v>
      </c>
      <c r="M2217" t="s">
        <v>6702</v>
      </c>
      <c r="N2217">
        <v>7.8781472219999999</v>
      </c>
      <c r="O2217">
        <v>0</v>
      </c>
      <c r="P2217">
        <v>153</v>
      </c>
      <c r="Q2217">
        <v>4</v>
      </c>
      <c r="R2217">
        <v>54</v>
      </c>
      <c r="S2217">
        <v>0</v>
      </c>
      <c r="T2217">
        <v>9</v>
      </c>
      <c r="U2217">
        <v>0</v>
      </c>
      <c r="V2217">
        <v>0</v>
      </c>
      <c r="W2217">
        <v>0</v>
      </c>
      <c r="X2217">
        <v>188.01510725362081</v>
      </c>
      <c r="Y2217">
        <v>48.973490331553371</v>
      </c>
      <c r="Z2217">
        <v>118.60657982498462</v>
      </c>
      <c r="AA2217">
        <v>0</v>
      </c>
      <c r="AB2217">
        <v>19.771031242433398</v>
      </c>
      <c r="AC2217">
        <v>0</v>
      </c>
      <c r="AD2217">
        <v>0</v>
      </c>
      <c r="AE2217">
        <v>375.36620865259221</v>
      </c>
    </row>
    <row r="2218" spans="1:31" x14ac:dyDescent="0.25">
      <c r="A2218">
        <v>2218092</v>
      </c>
      <c r="B2218">
        <v>1</v>
      </c>
      <c r="C2218" t="s">
        <v>80</v>
      </c>
      <c r="D2218" t="s">
        <v>94</v>
      </c>
      <c r="E2218" t="s">
        <v>132</v>
      </c>
      <c r="F2218" t="s">
        <v>6703</v>
      </c>
      <c r="G2218" t="s">
        <v>507</v>
      </c>
      <c r="H2218" t="s">
        <v>135</v>
      </c>
      <c r="I2218" t="s">
        <v>136</v>
      </c>
      <c r="J2218" t="s">
        <v>137</v>
      </c>
      <c r="K2218" t="s">
        <v>138</v>
      </c>
      <c r="L2218" t="s">
        <v>6704</v>
      </c>
      <c r="M2218" t="s">
        <v>6705</v>
      </c>
      <c r="N2218">
        <v>3.380833333</v>
      </c>
      <c r="O2218">
        <v>0</v>
      </c>
      <c r="P2218">
        <v>31</v>
      </c>
      <c r="Q2218">
        <v>0</v>
      </c>
      <c r="R2218">
        <v>18</v>
      </c>
      <c r="S2218">
        <v>0</v>
      </c>
      <c r="T2218">
        <v>7</v>
      </c>
      <c r="U2218">
        <v>0</v>
      </c>
      <c r="V2218">
        <v>0</v>
      </c>
      <c r="W2218">
        <v>0</v>
      </c>
      <c r="X2218">
        <v>17.538426673283208</v>
      </c>
      <c r="Y2218">
        <v>0</v>
      </c>
      <c r="Z2218">
        <v>9.6404040859547813</v>
      </c>
      <c r="AA2218">
        <v>0</v>
      </c>
      <c r="AB2218">
        <v>36.886500728635092</v>
      </c>
      <c r="AC2218">
        <v>0</v>
      </c>
      <c r="AD2218">
        <v>0</v>
      </c>
      <c r="AE2218">
        <v>64.065331487873081</v>
      </c>
    </row>
    <row r="2219" spans="1:31" x14ac:dyDescent="0.25">
      <c r="A2219">
        <v>2223416</v>
      </c>
      <c r="B2219">
        <v>1</v>
      </c>
      <c r="C2219" t="s">
        <v>80</v>
      </c>
      <c r="D2219" t="s">
        <v>98</v>
      </c>
      <c r="E2219" t="s">
        <v>156</v>
      </c>
      <c r="F2219" t="s">
        <v>6706</v>
      </c>
      <c r="G2219" t="s">
        <v>161</v>
      </c>
      <c r="H2219" t="s">
        <v>135</v>
      </c>
      <c r="I2219" t="s">
        <v>136</v>
      </c>
      <c r="J2219" t="s">
        <v>137</v>
      </c>
      <c r="K2219" t="s">
        <v>138</v>
      </c>
      <c r="L2219" t="s">
        <v>6707</v>
      </c>
      <c r="M2219" t="s">
        <v>6708</v>
      </c>
      <c r="N2219">
        <v>1.5391666660000001</v>
      </c>
      <c r="O2219">
        <v>0</v>
      </c>
      <c r="P2219">
        <v>11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6.8431199714154687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6.8431199714154687</v>
      </c>
    </row>
    <row r="2220" spans="1:31" x14ac:dyDescent="0.25">
      <c r="A2220">
        <v>2222812</v>
      </c>
      <c r="B2220">
        <v>1</v>
      </c>
      <c r="C2220" t="s">
        <v>80</v>
      </c>
      <c r="D2220" t="s">
        <v>99</v>
      </c>
      <c r="E2220" t="s">
        <v>156</v>
      </c>
      <c r="F2220" t="s">
        <v>6709</v>
      </c>
      <c r="G2220" t="s">
        <v>161</v>
      </c>
      <c r="H2220" t="s">
        <v>135</v>
      </c>
      <c r="I2220" t="s">
        <v>136</v>
      </c>
      <c r="J2220" t="s">
        <v>137</v>
      </c>
      <c r="K2220" t="s">
        <v>138</v>
      </c>
      <c r="L2220" t="s">
        <v>6710</v>
      </c>
      <c r="M2220" t="s">
        <v>6711</v>
      </c>
      <c r="N2220">
        <v>4.0122222220000001</v>
      </c>
      <c r="O2220">
        <v>0</v>
      </c>
      <c r="P2220">
        <v>1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4.7872116227662229E-2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4.7872116227662229E-2</v>
      </c>
    </row>
    <row r="2221" spans="1:31" x14ac:dyDescent="0.25">
      <c r="A2221">
        <v>2215779</v>
      </c>
      <c r="B2221">
        <v>1</v>
      </c>
      <c r="C2221" t="s">
        <v>80</v>
      </c>
      <c r="D2221" t="s">
        <v>105</v>
      </c>
      <c r="E2221" t="s">
        <v>251</v>
      </c>
      <c r="F2221" t="s">
        <v>6712</v>
      </c>
      <c r="G2221" t="s">
        <v>143</v>
      </c>
      <c r="H2221" t="s">
        <v>144</v>
      </c>
      <c r="I2221" t="s">
        <v>136</v>
      </c>
      <c r="J2221" t="s">
        <v>137</v>
      </c>
      <c r="K2221" t="s">
        <v>138</v>
      </c>
      <c r="L2221" t="s">
        <v>6713</v>
      </c>
      <c r="M2221" t="s">
        <v>6714</v>
      </c>
      <c r="N2221">
        <v>1.38</v>
      </c>
      <c r="O2221">
        <v>17</v>
      </c>
      <c r="P2221">
        <v>28266</v>
      </c>
      <c r="Q2221">
        <v>30</v>
      </c>
      <c r="R2221">
        <v>1033</v>
      </c>
      <c r="S2221">
        <v>92</v>
      </c>
      <c r="T2221">
        <v>2358</v>
      </c>
      <c r="U2221">
        <v>8</v>
      </c>
      <c r="V2221">
        <v>6</v>
      </c>
      <c r="W2221">
        <v>25.920141152457344</v>
      </c>
      <c r="X2221">
        <v>10043.372106674011</v>
      </c>
      <c r="Y2221">
        <v>169.30555195409414</v>
      </c>
      <c r="Z2221">
        <v>212.2930630911423</v>
      </c>
      <c r="AA2221">
        <v>1444.8177679251239</v>
      </c>
      <c r="AB2221">
        <v>2310.1330137601103</v>
      </c>
      <c r="AC2221">
        <v>719.86258486036638</v>
      </c>
      <c r="AD2221">
        <v>166.06434928621809</v>
      </c>
      <c r="AE2221">
        <v>15091.768578703523</v>
      </c>
    </row>
    <row r="2222" spans="1:31" x14ac:dyDescent="0.25">
      <c r="A2222">
        <v>2218484</v>
      </c>
      <c r="B2222">
        <v>1</v>
      </c>
      <c r="C2222" t="s">
        <v>81</v>
      </c>
      <c r="D2222" t="s">
        <v>112</v>
      </c>
      <c r="E2222" t="s">
        <v>156</v>
      </c>
      <c r="F2222" t="s">
        <v>6715</v>
      </c>
      <c r="G2222" t="s">
        <v>161</v>
      </c>
      <c r="H2222" t="s">
        <v>135</v>
      </c>
      <c r="I2222" t="s">
        <v>136</v>
      </c>
      <c r="J2222" t="s">
        <v>137</v>
      </c>
      <c r="K2222" t="s">
        <v>138</v>
      </c>
      <c r="L2222" t="s">
        <v>6716</v>
      </c>
      <c r="M2222" t="s">
        <v>6717</v>
      </c>
      <c r="N2222">
        <v>1.061388888</v>
      </c>
      <c r="O2222">
        <v>0</v>
      </c>
      <c r="P2222">
        <v>1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0.22450320236483751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0.22450320236483751</v>
      </c>
    </row>
    <row r="2223" spans="1:31" x14ac:dyDescent="0.25">
      <c r="A2223">
        <v>2214156</v>
      </c>
      <c r="B2223">
        <v>1</v>
      </c>
      <c r="C2223" t="s">
        <v>80</v>
      </c>
      <c r="D2223" t="s">
        <v>84</v>
      </c>
      <c r="E2223" t="s">
        <v>151</v>
      </c>
      <c r="F2223" t="s">
        <v>6718</v>
      </c>
      <c r="G2223" t="s">
        <v>280</v>
      </c>
      <c r="H2223" t="s">
        <v>135</v>
      </c>
      <c r="I2223" t="s">
        <v>136</v>
      </c>
      <c r="J2223" t="s">
        <v>3</v>
      </c>
      <c r="K2223" t="s">
        <v>138</v>
      </c>
      <c r="L2223" t="s">
        <v>6719</v>
      </c>
      <c r="M2223" t="s">
        <v>6720</v>
      </c>
      <c r="N2223">
        <v>5.0508333329999999</v>
      </c>
      <c r="O2223">
        <v>0</v>
      </c>
      <c r="P2223">
        <v>43</v>
      </c>
      <c r="Q2223">
        <v>0</v>
      </c>
      <c r="R2223">
        <v>18</v>
      </c>
      <c r="S2223">
        <v>0</v>
      </c>
      <c r="T2223">
        <v>3</v>
      </c>
      <c r="U2223">
        <v>0</v>
      </c>
      <c r="V2223">
        <v>0</v>
      </c>
      <c r="W2223">
        <v>0</v>
      </c>
      <c r="X2223">
        <v>64.595735557819097</v>
      </c>
      <c r="Y2223">
        <v>0</v>
      </c>
      <c r="Z2223">
        <v>22.595028445627875</v>
      </c>
      <c r="AA2223">
        <v>0</v>
      </c>
      <c r="AB2223">
        <v>4.162579371306375</v>
      </c>
      <c r="AC2223">
        <v>0</v>
      </c>
      <c r="AD2223">
        <v>0</v>
      </c>
      <c r="AE2223">
        <v>91.353343374753351</v>
      </c>
    </row>
    <row r="2224" spans="1:31" x14ac:dyDescent="0.25">
      <c r="A2224">
        <v>2224435</v>
      </c>
      <c r="B2224">
        <v>1</v>
      </c>
      <c r="C2224" t="s">
        <v>80</v>
      </c>
      <c r="D2224" t="s">
        <v>90</v>
      </c>
      <c r="E2224" t="s">
        <v>156</v>
      </c>
      <c r="F2224" t="s">
        <v>3060</v>
      </c>
      <c r="G2224" t="s">
        <v>172</v>
      </c>
      <c r="H2224" t="s">
        <v>135</v>
      </c>
      <c r="I2224" t="s">
        <v>136</v>
      </c>
      <c r="J2224" t="s">
        <v>137</v>
      </c>
      <c r="K2224" t="s">
        <v>138</v>
      </c>
      <c r="L2224" t="s">
        <v>6721</v>
      </c>
      <c r="M2224" t="s">
        <v>6722</v>
      </c>
      <c r="N2224">
        <v>4.2144444439999997</v>
      </c>
      <c r="O2224">
        <v>0</v>
      </c>
      <c r="P2224">
        <v>13</v>
      </c>
      <c r="Q2224">
        <v>0</v>
      </c>
      <c r="R2224">
        <v>0</v>
      </c>
      <c r="S2224">
        <v>0</v>
      </c>
      <c r="T2224">
        <v>1</v>
      </c>
      <c r="U2224">
        <v>0</v>
      </c>
      <c r="V2224">
        <v>0</v>
      </c>
      <c r="W2224">
        <v>0</v>
      </c>
      <c r="X2224">
        <v>20.269596521401031</v>
      </c>
      <c r="Y2224">
        <v>0</v>
      </c>
      <c r="Z2224">
        <v>0</v>
      </c>
      <c r="AA2224">
        <v>0</v>
      </c>
      <c r="AB2224">
        <v>1.8427815403562349</v>
      </c>
      <c r="AC2224">
        <v>0</v>
      </c>
      <c r="AD2224">
        <v>0</v>
      </c>
      <c r="AE2224">
        <v>22.112378061757266</v>
      </c>
    </row>
    <row r="2225" spans="1:31" x14ac:dyDescent="0.25">
      <c r="A2225">
        <v>2215152</v>
      </c>
      <c r="B2225">
        <v>1</v>
      </c>
      <c r="C2225" t="s">
        <v>80</v>
      </c>
      <c r="D2225" t="s">
        <v>103</v>
      </c>
      <c r="E2225" t="s">
        <v>147</v>
      </c>
      <c r="F2225" t="s">
        <v>6723</v>
      </c>
      <c r="G2225" t="s">
        <v>143</v>
      </c>
      <c r="H2225" t="s">
        <v>144</v>
      </c>
      <c r="I2225" t="s">
        <v>136</v>
      </c>
      <c r="J2225" t="s">
        <v>137</v>
      </c>
      <c r="K2225" t="s">
        <v>138</v>
      </c>
      <c r="L2225" t="s">
        <v>6724</v>
      </c>
      <c r="M2225" t="s">
        <v>6725</v>
      </c>
      <c r="N2225">
        <v>0.39944444400000001</v>
      </c>
      <c r="O2225">
        <v>0</v>
      </c>
      <c r="P2225">
        <v>771</v>
      </c>
      <c r="Q2225">
        <v>0</v>
      </c>
      <c r="R2225">
        <v>16</v>
      </c>
      <c r="S2225">
        <v>0</v>
      </c>
      <c r="T2225">
        <v>112</v>
      </c>
      <c r="U2225">
        <v>0</v>
      </c>
      <c r="V2225">
        <v>0</v>
      </c>
      <c r="W2225">
        <v>0</v>
      </c>
      <c r="X2225">
        <v>107.14899893884603</v>
      </c>
      <c r="Y2225">
        <v>0</v>
      </c>
      <c r="Z2225">
        <v>0.64880274352311007</v>
      </c>
      <c r="AA2225">
        <v>0</v>
      </c>
      <c r="AB2225">
        <v>30.30182257945523</v>
      </c>
      <c r="AC2225">
        <v>0</v>
      </c>
      <c r="AD2225">
        <v>0</v>
      </c>
      <c r="AE2225">
        <v>138.09962426182437</v>
      </c>
    </row>
    <row r="2226" spans="1:31" x14ac:dyDescent="0.25">
      <c r="A2226">
        <v>2212682</v>
      </c>
      <c r="B2226">
        <v>1</v>
      </c>
      <c r="C2226" t="s">
        <v>80</v>
      </c>
      <c r="D2226" t="s">
        <v>103</v>
      </c>
      <c r="E2226" t="s">
        <v>147</v>
      </c>
      <c r="F2226" t="s">
        <v>6726</v>
      </c>
      <c r="G2226" t="s">
        <v>143</v>
      </c>
      <c r="H2226" t="s">
        <v>144</v>
      </c>
      <c r="I2226" t="s">
        <v>136</v>
      </c>
      <c r="J2226" t="s">
        <v>137</v>
      </c>
      <c r="K2226" t="s">
        <v>138</v>
      </c>
      <c r="L2226" t="s">
        <v>6727</v>
      </c>
      <c r="M2226" t="s">
        <v>6728</v>
      </c>
      <c r="N2226">
        <v>0.35861111099999998</v>
      </c>
      <c r="O2226">
        <v>1</v>
      </c>
      <c r="P2226">
        <v>0</v>
      </c>
      <c r="Q2226">
        <v>0</v>
      </c>
      <c r="R2226">
        <v>0</v>
      </c>
      <c r="S2226">
        <v>35</v>
      </c>
      <c r="T2226">
        <v>1</v>
      </c>
      <c r="U2226">
        <v>43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49.846017997939619</v>
      </c>
      <c r="AB2226">
        <v>0.16338170218519502</v>
      </c>
      <c r="AC2226">
        <v>364.86776430716822</v>
      </c>
      <c r="AD2226">
        <v>0</v>
      </c>
      <c r="AE2226">
        <v>414.877164007293</v>
      </c>
    </row>
    <row r="2227" spans="1:31" x14ac:dyDescent="0.25">
      <c r="A2227">
        <v>2221338</v>
      </c>
      <c r="B2227">
        <v>1</v>
      </c>
      <c r="C2227" t="s">
        <v>81</v>
      </c>
      <c r="D2227" t="s">
        <v>128</v>
      </c>
      <c r="E2227" t="s">
        <v>151</v>
      </c>
      <c r="F2227" t="s">
        <v>6729</v>
      </c>
      <c r="G2227" t="s">
        <v>233</v>
      </c>
      <c r="H2227" t="s">
        <v>135</v>
      </c>
      <c r="I2227" t="s">
        <v>136</v>
      </c>
      <c r="J2227" t="s">
        <v>137</v>
      </c>
      <c r="K2227" t="s">
        <v>234</v>
      </c>
      <c r="L2227" t="s">
        <v>6730</v>
      </c>
      <c r="M2227" t="s">
        <v>6731</v>
      </c>
      <c r="N2227">
        <v>7.8463294440000002</v>
      </c>
      <c r="O2227">
        <v>0</v>
      </c>
      <c r="P2227">
        <v>0</v>
      </c>
      <c r="Q2227">
        <v>0</v>
      </c>
      <c r="R2227">
        <v>4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9.2316635386888895E-4</v>
      </c>
      <c r="AA2227">
        <v>0</v>
      </c>
      <c r="AB2227">
        <v>0</v>
      </c>
      <c r="AC2227">
        <v>0</v>
      </c>
      <c r="AD2227">
        <v>0</v>
      </c>
      <c r="AE2227">
        <v>9.2316635386888895E-4</v>
      </c>
    </row>
    <row r="2228" spans="1:31" x14ac:dyDescent="0.25">
      <c r="A2228">
        <v>2219174</v>
      </c>
      <c r="B2228">
        <v>1</v>
      </c>
      <c r="C2228" t="s">
        <v>80</v>
      </c>
      <c r="D2228" t="s">
        <v>82</v>
      </c>
      <c r="E2228" t="s">
        <v>156</v>
      </c>
      <c r="F2228" t="s">
        <v>6732</v>
      </c>
      <c r="G2228" t="s">
        <v>165</v>
      </c>
      <c r="H2228" t="s">
        <v>135</v>
      </c>
      <c r="I2228" t="s">
        <v>136</v>
      </c>
      <c r="J2228" t="s">
        <v>137</v>
      </c>
      <c r="K2228" t="s">
        <v>138</v>
      </c>
      <c r="L2228" t="s">
        <v>6733</v>
      </c>
      <c r="M2228" t="s">
        <v>6734</v>
      </c>
      <c r="N2228">
        <v>3.2480555550000001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1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61.83384932108612</v>
      </c>
      <c r="AC2228">
        <v>0</v>
      </c>
      <c r="AD2228">
        <v>0</v>
      </c>
      <c r="AE2228">
        <v>61.83384932108612</v>
      </c>
    </row>
    <row r="2229" spans="1:31" x14ac:dyDescent="0.25">
      <c r="A2229">
        <v>2227830</v>
      </c>
      <c r="B2229">
        <v>1</v>
      </c>
      <c r="C2229" t="s">
        <v>80</v>
      </c>
      <c r="D2229" t="s">
        <v>84</v>
      </c>
      <c r="E2229" t="s">
        <v>132</v>
      </c>
      <c r="F2229" t="s">
        <v>6735</v>
      </c>
      <c r="G2229" t="s">
        <v>405</v>
      </c>
      <c r="H2229" t="s">
        <v>135</v>
      </c>
      <c r="I2229" t="s">
        <v>136</v>
      </c>
      <c r="J2229" t="s">
        <v>137</v>
      </c>
      <c r="K2229" t="s">
        <v>234</v>
      </c>
      <c r="L2229" t="s">
        <v>6736</v>
      </c>
      <c r="M2229" t="s">
        <v>6737</v>
      </c>
      <c r="N2229">
        <v>1.663333333</v>
      </c>
      <c r="O2229">
        <v>0</v>
      </c>
      <c r="P2229">
        <v>200</v>
      </c>
      <c r="Q2229">
        <v>0</v>
      </c>
      <c r="R2229">
        <v>0</v>
      </c>
      <c r="S2229">
        <v>0</v>
      </c>
      <c r="T2229">
        <v>28</v>
      </c>
      <c r="U2229">
        <v>0</v>
      </c>
      <c r="V2229">
        <v>0</v>
      </c>
      <c r="W2229">
        <v>0</v>
      </c>
      <c r="X2229">
        <v>130.27818905865232</v>
      </c>
      <c r="Y2229">
        <v>0</v>
      </c>
      <c r="Z2229">
        <v>0</v>
      </c>
      <c r="AA2229">
        <v>0</v>
      </c>
      <c r="AB2229">
        <v>24.971269493368499</v>
      </c>
      <c r="AC2229">
        <v>0</v>
      </c>
      <c r="AD2229">
        <v>0</v>
      </c>
      <c r="AE2229">
        <v>155.24945855202083</v>
      </c>
    </row>
    <row r="2230" spans="1:31" x14ac:dyDescent="0.25">
      <c r="A2230">
        <v>2216861</v>
      </c>
      <c r="B2230">
        <v>1</v>
      </c>
      <c r="C2230" t="s">
        <v>81</v>
      </c>
      <c r="D2230" t="s">
        <v>127</v>
      </c>
      <c r="E2230" t="s">
        <v>141</v>
      </c>
      <c r="F2230" t="s">
        <v>6738</v>
      </c>
      <c r="G2230" t="s">
        <v>143</v>
      </c>
      <c r="H2230" t="s">
        <v>144</v>
      </c>
      <c r="I2230" t="s">
        <v>136</v>
      </c>
      <c r="J2230" t="s">
        <v>137</v>
      </c>
      <c r="K2230" t="s">
        <v>138</v>
      </c>
      <c r="L2230" t="s">
        <v>6739</v>
      </c>
      <c r="M2230" t="s">
        <v>6740</v>
      </c>
      <c r="N2230">
        <v>0.442222222</v>
      </c>
      <c r="O2230">
        <v>0</v>
      </c>
      <c r="P2230">
        <v>879</v>
      </c>
      <c r="Q2230">
        <v>0</v>
      </c>
      <c r="R2230">
        <v>6</v>
      </c>
      <c r="S2230">
        <v>0</v>
      </c>
      <c r="T2230">
        <v>47</v>
      </c>
      <c r="U2230">
        <v>0</v>
      </c>
      <c r="V2230">
        <v>0</v>
      </c>
      <c r="W2230">
        <v>0</v>
      </c>
      <c r="X2230">
        <v>116.47603035254241</v>
      </c>
      <c r="Y2230">
        <v>0</v>
      </c>
      <c r="Z2230">
        <v>0.70007259908707498</v>
      </c>
      <c r="AA2230">
        <v>0</v>
      </c>
      <c r="AB2230">
        <v>18.421509693793869</v>
      </c>
      <c r="AC2230">
        <v>0</v>
      </c>
      <c r="AD2230">
        <v>0</v>
      </c>
      <c r="AE2230">
        <v>135.59761264542337</v>
      </c>
    </row>
    <row r="2231" spans="1:31" x14ac:dyDescent="0.25">
      <c r="A2231">
        <v>2223894</v>
      </c>
      <c r="B2231">
        <v>1</v>
      </c>
      <c r="C2231" t="s">
        <v>80</v>
      </c>
      <c r="D2231" t="s">
        <v>85</v>
      </c>
      <c r="E2231" t="s">
        <v>156</v>
      </c>
      <c r="F2231" t="s">
        <v>6741</v>
      </c>
      <c r="G2231" t="s">
        <v>172</v>
      </c>
      <c r="H2231" t="s">
        <v>135</v>
      </c>
      <c r="I2231" t="s">
        <v>136</v>
      </c>
      <c r="J2231" t="s">
        <v>137</v>
      </c>
      <c r="K2231" t="s">
        <v>138</v>
      </c>
      <c r="L2231" t="s">
        <v>6742</v>
      </c>
      <c r="M2231" t="s">
        <v>6743</v>
      </c>
      <c r="N2231">
        <v>1.0622222219999999</v>
      </c>
      <c r="O2231">
        <v>0</v>
      </c>
      <c r="P2231">
        <v>13</v>
      </c>
      <c r="Q2231">
        <v>0</v>
      </c>
      <c r="R2231">
        <v>0</v>
      </c>
      <c r="S2231">
        <v>0</v>
      </c>
      <c r="T2231">
        <v>2</v>
      </c>
      <c r="U2231">
        <v>0</v>
      </c>
      <c r="V2231">
        <v>0</v>
      </c>
      <c r="W2231">
        <v>0</v>
      </c>
      <c r="X2231">
        <v>3.5499887688271206</v>
      </c>
      <c r="Y2231">
        <v>0</v>
      </c>
      <c r="Z2231">
        <v>0</v>
      </c>
      <c r="AA2231">
        <v>0</v>
      </c>
      <c r="AB2231">
        <v>8.3666229603994928</v>
      </c>
      <c r="AC2231">
        <v>0</v>
      </c>
      <c r="AD2231">
        <v>0</v>
      </c>
      <c r="AE2231">
        <v>11.916611729226613</v>
      </c>
    </row>
    <row r="2232" spans="1:31" x14ac:dyDescent="0.25">
      <c r="A2232">
        <v>2226058</v>
      </c>
      <c r="B2232">
        <v>1</v>
      </c>
      <c r="C2232" t="s">
        <v>80</v>
      </c>
      <c r="D2232" t="s">
        <v>104</v>
      </c>
      <c r="E2232" t="s">
        <v>141</v>
      </c>
      <c r="F2232" t="s">
        <v>6744</v>
      </c>
      <c r="G2232" t="s">
        <v>233</v>
      </c>
      <c r="H2232" t="s">
        <v>144</v>
      </c>
      <c r="I2232" t="s">
        <v>136</v>
      </c>
      <c r="J2232" t="s">
        <v>137</v>
      </c>
      <c r="K2232" t="s">
        <v>234</v>
      </c>
      <c r="L2232" t="s">
        <v>6745</v>
      </c>
      <c r="M2232" t="s">
        <v>6746</v>
      </c>
      <c r="N2232">
        <v>7.2445349999999999</v>
      </c>
      <c r="O2232">
        <v>0</v>
      </c>
      <c r="P2232">
        <v>2</v>
      </c>
      <c r="Q2232">
        <v>0</v>
      </c>
      <c r="R2232">
        <v>5</v>
      </c>
      <c r="S2232">
        <v>0</v>
      </c>
      <c r="T2232">
        <v>4</v>
      </c>
      <c r="U2232">
        <v>0</v>
      </c>
      <c r="V2232">
        <v>0</v>
      </c>
      <c r="W2232">
        <v>0</v>
      </c>
      <c r="X2232">
        <v>4.683252566291948</v>
      </c>
      <c r="Y2232">
        <v>0</v>
      </c>
      <c r="Z2232">
        <v>10.713766542962118</v>
      </c>
      <c r="AA2232">
        <v>0</v>
      </c>
      <c r="AB2232">
        <v>0.81482790128297833</v>
      </c>
      <c r="AC2232">
        <v>0</v>
      </c>
      <c r="AD2232">
        <v>0</v>
      </c>
      <c r="AE2232">
        <v>16.211847010537046</v>
      </c>
    </row>
    <row r="2233" spans="1:31" x14ac:dyDescent="0.25">
      <c r="A2233">
        <v>2217402</v>
      </c>
      <c r="B2233">
        <v>1</v>
      </c>
      <c r="C2233" t="s">
        <v>80</v>
      </c>
      <c r="D2233" t="s">
        <v>92</v>
      </c>
      <c r="E2233" t="s">
        <v>156</v>
      </c>
      <c r="F2233" t="s">
        <v>6747</v>
      </c>
      <c r="G2233" t="s">
        <v>172</v>
      </c>
      <c r="H2233" t="s">
        <v>135</v>
      </c>
      <c r="I2233" t="s">
        <v>136</v>
      </c>
      <c r="J2233" t="s">
        <v>137</v>
      </c>
      <c r="K2233" t="s">
        <v>138</v>
      </c>
      <c r="L2233" t="s">
        <v>6748</v>
      </c>
      <c r="M2233" t="s">
        <v>6749</v>
      </c>
      <c r="N2233">
        <v>5.2266666659999999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1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10.515556377603993</v>
      </c>
      <c r="AC2233">
        <v>0</v>
      </c>
      <c r="AD2233">
        <v>0</v>
      </c>
      <c r="AE2233">
        <v>10.515556377603993</v>
      </c>
    </row>
    <row r="2234" spans="1:31" x14ac:dyDescent="0.25">
      <c r="A2234">
        <v>2227681</v>
      </c>
      <c r="B2234">
        <v>1</v>
      </c>
      <c r="C2234" t="s">
        <v>80</v>
      </c>
      <c r="D2234" t="s">
        <v>85</v>
      </c>
      <c r="E2234" t="s">
        <v>156</v>
      </c>
      <c r="F2234" t="s">
        <v>6750</v>
      </c>
      <c r="G2234" t="s">
        <v>172</v>
      </c>
      <c r="H2234" t="s">
        <v>135</v>
      </c>
      <c r="I2234" t="s">
        <v>136</v>
      </c>
      <c r="J2234" t="s">
        <v>137</v>
      </c>
      <c r="K2234" t="s">
        <v>138</v>
      </c>
      <c r="L2234" t="s">
        <v>6751</v>
      </c>
      <c r="M2234" t="s">
        <v>6752</v>
      </c>
      <c r="N2234">
        <v>7.41</v>
      </c>
      <c r="O2234">
        <v>0</v>
      </c>
      <c r="P2234">
        <v>10</v>
      </c>
      <c r="Q2234">
        <v>0</v>
      </c>
      <c r="R2234">
        <v>0</v>
      </c>
      <c r="S2234">
        <v>0</v>
      </c>
      <c r="T2234">
        <v>3</v>
      </c>
      <c r="U2234">
        <v>0</v>
      </c>
      <c r="V2234">
        <v>0</v>
      </c>
      <c r="W2234">
        <v>0</v>
      </c>
      <c r="X2234">
        <v>16.69320288498777</v>
      </c>
      <c r="Y2234">
        <v>0</v>
      </c>
      <c r="Z2234">
        <v>0</v>
      </c>
      <c r="AA2234">
        <v>0</v>
      </c>
      <c r="AB2234">
        <v>4.8705140722294926</v>
      </c>
      <c r="AC2234">
        <v>0</v>
      </c>
      <c r="AD2234">
        <v>0</v>
      </c>
      <c r="AE2234">
        <v>21.563716957217263</v>
      </c>
    </row>
    <row r="2235" spans="1:31" x14ac:dyDescent="0.25">
      <c r="A2235">
        <v>2225517</v>
      </c>
      <c r="B2235">
        <v>1</v>
      </c>
      <c r="C2235" t="s">
        <v>81</v>
      </c>
      <c r="D2235" t="s">
        <v>123</v>
      </c>
      <c r="E2235" t="s">
        <v>156</v>
      </c>
      <c r="F2235" t="s">
        <v>6753</v>
      </c>
      <c r="G2235" t="s">
        <v>165</v>
      </c>
      <c r="H2235" t="s">
        <v>135</v>
      </c>
      <c r="I2235" t="s">
        <v>136</v>
      </c>
      <c r="J2235" t="s">
        <v>137</v>
      </c>
      <c r="K2235" t="s">
        <v>138</v>
      </c>
      <c r="L2235" t="s">
        <v>6754</v>
      </c>
      <c r="M2235" t="s">
        <v>6755</v>
      </c>
      <c r="N2235">
        <v>1.278888888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3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0.38193297616737776</v>
      </c>
      <c r="AC2235">
        <v>0</v>
      </c>
      <c r="AD2235">
        <v>0</v>
      </c>
      <c r="AE2235">
        <v>0.38193297616737776</v>
      </c>
    </row>
    <row r="2236" spans="1:31" x14ac:dyDescent="0.25">
      <c r="A2236">
        <v>2228222</v>
      </c>
      <c r="B2236">
        <v>1</v>
      </c>
      <c r="C2236" t="s">
        <v>81</v>
      </c>
      <c r="D2236" t="s">
        <v>120</v>
      </c>
      <c r="E2236" t="s">
        <v>198</v>
      </c>
      <c r="F2236" t="s">
        <v>4901</v>
      </c>
      <c r="G2236" t="s">
        <v>233</v>
      </c>
      <c r="H2236" t="s">
        <v>144</v>
      </c>
      <c r="I2236" t="s">
        <v>136</v>
      </c>
      <c r="J2236" t="s">
        <v>137</v>
      </c>
      <c r="K2236" t="s">
        <v>234</v>
      </c>
      <c r="L2236" t="s">
        <v>6756</v>
      </c>
      <c r="M2236" t="s">
        <v>6757</v>
      </c>
      <c r="N2236">
        <v>9.3361111109999992</v>
      </c>
      <c r="O2236">
        <v>1</v>
      </c>
      <c r="P2236">
        <v>395</v>
      </c>
      <c r="Q2236">
        <v>29</v>
      </c>
      <c r="R2236">
        <v>17</v>
      </c>
      <c r="S2236">
        <v>1</v>
      </c>
      <c r="T2236">
        <v>39</v>
      </c>
      <c r="U2236">
        <v>0</v>
      </c>
      <c r="V2236">
        <v>0</v>
      </c>
      <c r="W2236">
        <v>1.3436996443832132</v>
      </c>
      <c r="X2236">
        <v>609.96731033505887</v>
      </c>
      <c r="Y2236">
        <v>72.970691203858905</v>
      </c>
      <c r="Z2236">
        <v>11.179145300593476</v>
      </c>
      <c r="AA2236">
        <v>0.28024040653975224</v>
      </c>
      <c r="AB2236">
        <v>78.299676968379771</v>
      </c>
      <c r="AC2236">
        <v>0</v>
      </c>
      <c r="AD2236">
        <v>0</v>
      </c>
      <c r="AE2236">
        <v>774.0407638588141</v>
      </c>
    </row>
    <row r="2237" spans="1:31" x14ac:dyDescent="0.25">
      <c r="A2237">
        <v>2220797</v>
      </c>
      <c r="B2237">
        <v>1</v>
      </c>
      <c r="C2237" t="s">
        <v>81</v>
      </c>
      <c r="D2237" t="s">
        <v>121</v>
      </c>
      <c r="E2237" t="s">
        <v>156</v>
      </c>
      <c r="F2237" t="s">
        <v>6758</v>
      </c>
      <c r="G2237" t="s">
        <v>134</v>
      </c>
      <c r="H2237" t="s">
        <v>135</v>
      </c>
      <c r="I2237" t="s">
        <v>136</v>
      </c>
      <c r="J2237" t="s">
        <v>137</v>
      </c>
      <c r="K2237" t="s">
        <v>138</v>
      </c>
      <c r="L2237" t="s">
        <v>6759</v>
      </c>
      <c r="M2237" t="s">
        <v>6760</v>
      </c>
      <c r="N2237">
        <v>2.301111111</v>
      </c>
      <c r="O2237">
        <v>0</v>
      </c>
      <c r="P2237">
        <v>1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0.33814712162754645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0.33814712162754645</v>
      </c>
    </row>
    <row r="2238" spans="1:31" x14ac:dyDescent="0.25">
      <c r="A2238">
        <v>2222961</v>
      </c>
      <c r="B2238">
        <v>1</v>
      </c>
      <c r="C2238" t="s">
        <v>81</v>
      </c>
      <c r="D2238" t="s">
        <v>112</v>
      </c>
      <c r="E2238" t="s">
        <v>141</v>
      </c>
      <c r="F2238" t="s">
        <v>6761</v>
      </c>
      <c r="G2238" t="s">
        <v>323</v>
      </c>
      <c r="H2238" t="s">
        <v>144</v>
      </c>
      <c r="I2238" t="s">
        <v>136</v>
      </c>
      <c r="J2238" t="s">
        <v>137</v>
      </c>
      <c r="K2238" t="s">
        <v>138</v>
      </c>
      <c r="L2238" t="s">
        <v>6762</v>
      </c>
      <c r="M2238" t="s">
        <v>6763</v>
      </c>
      <c r="N2238">
        <v>1.069722222</v>
      </c>
      <c r="O2238">
        <v>2</v>
      </c>
      <c r="P2238">
        <v>6051</v>
      </c>
      <c r="Q2238">
        <v>1</v>
      </c>
      <c r="R2238">
        <v>126</v>
      </c>
      <c r="S2238">
        <v>66</v>
      </c>
      <c r="T2238">
        <v>1091</v>
      </c>
      <c r="U2238">
        <v>9</v>
      </c>
      <c r="V2238">
        <v>8</v>
      </c>
      <c r="W2238">
        <v>0</v>
      </c>
      <c r="X2238">
        <v>1499.7723763549359</v>
      </c>
      <c r="Y2238">
        <v>1.7390628185579953</v>
      </c>
      <c r="Z2238">
        <v>38.94340511630206</v>
      </c>
      <c r="AA2238">
        <v>229.73130856361144</v>
      </c>
      <c r="AB2238">
        <v>752.73608601435637</v>
      </c>
      <c r="AC2238">
        <v>603.9328776757111</v>
      </c>
      <c r="AD2238">
        <v>261.39668473178295</v>
      </c>
      <c r="AE2238">
        <v>3388.251801275258</v>
      </c>
    </row>
    <row r="2239" spans="1:31" x14ac:dyDescent="0.25">
      <c r="A2239">
        <v>2225125</v>
      </c>
      <c r="B2239">
        <v>1</v>
      </c>
      <c r="C2239" t="s">
        <v>80</v>
      </c>
      <c r="D2239" t="s">
        <v>85</v>
      </c>
      <c r="E2239" t="s">
        <v>156</v>
      </c>
      <c r="F2239" t="s">
        <v>6764</v>
      </c>
      <c r="G2239" t="s">
        <v>165</v>
      </c>
      <c r="H2239" t="s">
        <v>135</v>
      </c>
      <c r="I2239" t="s">
        <v>136</v>
      </c>
      <c r="J2239" t="s">
        <v>137</v>
      </c>
      <c r="K2239" t="s">
        <v>138</v>
      </c>
      <c r="L2239" t="s">
        <v>6765</v>
      </c>
      <c r="M2239" t="s">
        <v>6766</v>
      </c>
      <c r="N2239">
        <v>0.79749999999999999</v>
      </c>
      <c r="O2239">
        <v>0</v>
      </c>
      <c r="P2239">
        <v>15</v>
      </c>
      <c r="Q2239">
        <v>0</v>
      </c>
      <c r="R2239">
        <v>0</v>
      </c>
      <c r="S2239">
        <v>0</v>
      </c>
      <c r="T2239">
        <v>2</v>
      </c>
      <c r="U2239">
        <v>0</v>
      </c>
      <c r="V2239">
        <v>0</v>
      </c>
      <c r="W2239">
        <v>0</v>
      </c>
      <c r="X2239">
        <v>4.601875446772425</v>
      </c>
      <c r="Y2239">
        <v>0</v>
      </c>
      <c r="Z2239">
        <v>0</v>
      </c>
      <c r="AA2239">
        <v>0</v>
      </c>
      <c r="AB2239">
        <v>5.894561076391501E-2</v>
      </c>
      <c r="AC2239">
        <v>0</v>
      </c>
      <c r="AD2239">
        <v>0</v>
      </c>
      <c r="AE2239">
        <v>4.6608210575363396</v>
      </c>
    </row>
    <row r="2240" spans="1:31" x14ac:dyDescent="0.25">
      <c r="A2240">
        <v>2226207</v>
      </c>
      <c r="B2240">
        <v>1</v>
      </c>
      <c r="C2240" t="s">
        <v>80</v>
      </c>
      <c r="D2240" t="s">
        <v>96</v>
      </c>
      <c r="E2240" t="s">
        <v>147</v>
      </c>
      <c r="F2240" t="s">
        <v>6767</v>
      </c>
      <c r="G2240" t="s">
        <v>143</v>
      </c>
      <c r="H2240" t="s">
        <v>144</v>
      </c>
      <c r="I2240" t="s">
        <v>136</v>
      </c>
      <c r="J2240" t="s">
        <v>137</v>
      </c>
      <c r="K2240" t="s">
        <v>138</v>
      </c>
      <c r="L2240" t="s">
        <v>6768</v>
      </c>
      <c r="M2240" t="s">
        <v>6769</v>
      </c>
      <c r="N2240">
        <v>0.45583333300000001</v>
      </c>
      <c r="O2240">
        <v>0</v>
      </c>
      <c r="P2240">
        <v>1425</v>
      </c>
      <c r="Q2240">
        <v>0</v>
      </c>
      <c r="R2240">
        <v>3</v>
      </c>
      <c r="S2240">
        <v>0</v>
      </c>
      <c r="T2240">
        <v>595</v>
      </c>
      <c r="U2240">
        <v>0</v>
      </c>
      <c r="V2240">
        <v>0</v>
      </c>
      <c r="W2240">
        <v>0</v>
      </c>
      <c r="X2240">
        <v>396.71237965088829</v>
      </c>
      <c r="Y2240">
        <v>0</v>
      </c>
      <c r="Z2240">
        <v>4.4223037224348893E-2</v>
      </c>
      <c r="AA2240">
        <v>0</v>
      </c>
      <c r="AB2240">
        <v>409.41781570944022</v>
      </c>
      <c r="AC2240">
        <v>0</v>
      </c>
      <c r="AD2240">
        <v>0</v>
      </c>
      <c r="AE2240">
        <v>806.17441839755293</v>
      </c>
    </row>
    <row r="2241" spans="1:31" x14ac:dyDescent="0.25">
      <c r="A2241">
        <v>2224043</v>
      </c>
      <c r="B2241">
        <v>1</v>
      </c>
      <c r="C2241" t="s">
        <v>80</v>
      </c>
      <c r="D2241" t="s">
        <v>106</v>
      </c>
      <c r="E2241" t="s">
        <v>147</v>
      </c>
      <c r="F2241" t="s">
        <v>4748</v>
      </c>
      <c r="G2241" t="s">
        <v>143</v>
      </c>
      <c r="H2241" t="s">
        <v>144</v>
      </c>
      <c r="I2241" t="s">
        <v>136</v>
      </c>
      <c r="J2241" t="s">
        <v>137</v>
      </c>
      <c r="K2241" t="s">
        <v>138</v>
      </c>
      <c r="L2241" t="s">
        <v>6770</v>
      </c>
      <c r="M2241" t="s">
        <v>6771</v>
      </c>
      <c r="N2241">
        <v>0.06</v>
      </c>
      <c r="O2241">
        <v>0</v>
      </c>
      <c r="P2241">
        <v>5</v>
      </c>
      <c r="Q2241">
        <v>57</v>
      </c>
      <c r="R2241">
        <v>227</v>
      </c>
      <c r="S2241">
        <v>16</v>
      </c>
      <c r="T2241">
        <v>44</v>
      </c>
      <c r="U2241">
        <v>0</v>
      </c>
      <c r="V2241">
        <v>0</v>
      </c>
      <c r="W2241">
        <v>0</v>
      </c>
      <c r="X2241">
        <v>0.13007646379332</v>
      </c>
      <c r="Y2241">
        <v>22.5044206470006</v>
      </c>
      <c r="Z2241">
        <v>9.7064737091274012</v>
      </c>
      <c r="AA2241">
        <v>0.87841230266364012</v>
      </c>
      <c r="AB2241">
        <v>1.9497347776094398</v>
      </c>
      <c r="AC2241">
        <v>0</v>
      </c>
      <c r="AD2241">
        <v>0</v>
      </c>
      <c r="AE2241">
        <v>35.169117900194408</v>
      </c>
    </row>
    <row r="2242" spans="1:31" x14ac:dyDescent="0.25">
      <c r="A2242">
        <v>2221879</v>
      </c>
      <c r="B2242">
        <v>1</v>
      </c>
      <c r="C2242" t="s">
        <v>80</v>
      </c>
      <c r="D2242" t="s">
        <v>103</v>
      </c>
      <c r="E2242" t="s">
        <v>156</v>
      </c>
      <c r="F2242" t="s">
        <v>6772</v>
      </c>
      <c r="G2242" t="s">
        <v>161</v>
      </c>
      <c r="H2242" t="s">
        <v>135</v>
      </c>
      <c r="I2242" t="s">
        <v>136</v>
      </c>
      <c r="J2242" t="s">
        <v>137</v>
      </c>
      <c r="K2242" t="s">
        <v>138</v>
      </c>
      <c r="L2242" t="s">
        <v>6773</v>
      </c>
      <c r="M2242" t="s">
        <v>6774</v>
      </c>
      <c r="N2242">
        <v>0.64444444400000001</v>
      </c>
      <c r="O2242">
        <v>0</v>
      </c>
      <c r="P2242">
        <v>7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1.862254159158689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1.862254159158689</v>
      </c>
    </row>
    <row r="2243" spans="1:31" x14ac:dyDescent="0.25">
      <c r="A2243">
        <v>2219715</v>
      </c>
      <c r="B2243">
        <v>1</v>
      </c>
      <c r="C2243" t="s">
        <v>81</v>
      </c>
      <c r="D2243" t="s">
        <v>116</v>
      </c>
      <c r="E2243" t="s">
        <v>151</v>
      </c>
      <c r="F2243" t="s">
        <v>6775</v>
      </c>
      <c r="G2243" t="s">
        <v>213</v>
      </c>
      <c r="H2243" t="s">
        <v>135</v>
      </c>
      <c r="I2243" t="s">
        <v>136</v>
      </c>
      <c r="J2243" t="s">
        <v>137</v>
      </c>
      <c r="K2243" t="s">
        <v>138</v>
      </c>
      <c r="L2243" t="s">
        <v>6776</v>
      </c>
      <c r="M2243" t="s">
        <v>6777</v>
      </c>
      <c r="N2243">
        <v>1.8305555549999999</v>
      </c>
      <c r="O2243">
        <v>0</v>
      </c>
      <c r="P2243">
        <v>7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1.8056280083910756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1.8056280083910756</v>
      </c>
    </row>
    <row r="2244" spans="1:31" x14ac:dyDescent="0.25">
      <c r="A2244">
        <v>2217551</v>
      </c>
      <c r="B2244">
        <v>1</v>
      </c>
      <c r="C2244" t="s">
        <v>80</v>
      </c>
      <c r="D2244" t="s">
        <v>106</v>
      </c>
      <c r="E2244" t="s">
        <v>141</v>
      </c>
      <c r="F2244" t="s">
        <v>6778</v>
      </c>
      <c r="G2244" t="s">
        <v>349</v>
      </c>
      <c r="H2244" t="s">
        <v>144</v>
      </c>
      <c r="I2244" t="s">
        <v>136</v>
      </c>
      <c r="J2244" t="s">
        <v>137</v>
      </c>
      <c r="K2244" t="s">
        <v>138</v>
      </c>
      <c r="L2244" t="s">
        <v>6779</v>
      </c>
      <c r="M2244" t="s">
        <v>6780</v>
      </c>
      <c r="N2244">
        <v>1.5363888880000001</v>
      </c>
      <c r="O2244">
        <v>0</v>
      </c>
      <c r="P2244">
        <v>0</v>
      </c>
      <c r="Q2244">
        <v>1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1.2950105425499951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1.2950105425499951</v>
      </c>
    </row>
    <row r="2245" spans="1:31" x14ac:dyDescent="0.25">
      <c r="A2245">
        <v>2213223</v>
      </c>
      <c r="B2245">
        <v>1</v>
      </c>
      <c r="C2245" t="s">
        <v>80</v>
      </c>
      <c r="D2245" t="s">
        <v>96</v>
      </c>
      <c r="E2245" t="s">
        <v>225</v>
      </c>
      <c r="F2245" t="s">
        <v>6781</v>
      </c>
      <c r="G2245" t="s">
        <v>600</v>
      </c>
      <c r="H2245" t="s">
        <v>135</v>
      </c>
      <c r="I2245" t="s">
        <v>136</v>
      </c>
      <c r="J2245" t="s">
        <v>137</v>
      </c>
      <c r="K2245" t="s">
        <v>138</v>
      </c>
      <c r="L2245" t="s">
        <v>6782</v>
      </c>
      <c r="M2245" t="s">
        <v>6783</v>
      </c>
      <c r="N2245">
        <v>3.0105555549999998</v>
      </c>
      <c r="O2245">
        <v>0</v>
      </c>
      <c r="P2245">
        <v>39</v>
      </c>
      <c r="Q2245">
        <v>0</v>
      </c>
      <c r="R2245">
        <v>0</v>
      </c>
      <c r="S2245">
        <v>0</v>
      </c>
      <c r="T2245">
        <v>32</v>
      </c>
      <c r="U2245">
        <v>0</v>
      </c>
      <c r="V2245">
        <v>0</v>
      </c>
      <c r="W2245">
        <v>0</v>
      </c>
      <c r="X2245">
        <v>64.082316734137905</v>
      </c>
      <c r="Y2245">
        <v>0</v>
      </c>
      <c r="Z2245">
        <v>0</v>
      </c>
      <c r="AA2245">
        <v>0</v>
      </c>
      <c r="AB2245">
        <v>61.990308577989246</v>
      </c>
      <c r="AC2245">
        <v>0</v>
      </c>
      <c r="AD2245">
        <v>0</v>
      </c>
      <c r="AE2245">
        <v>126.07262531212714</v>
      </c>
    </row>
    <row r="2246" spans="1:31" x14ac:dyDescent="0.25">
      <c r="A2246">
        <v>2229061</v>
      </c>
      <c r="B2246">
        <v>1</v>
      </c>
      <c r="C2246" t="s">
        <v>80</v>
      </c>
      <c r="D2246" t="s">
        <v>82</v>
      </c>
      <c r="E2246" t="s">
        <v>225</v>
      </c>
      <c r="F2246" t="s">
        <v>6784</v>
      </c>
      <c r="G2246" t="s">
        <v>280</v>
      </c>
      <c r="H2246" t="s">
        <v>135</v>
      </c>
      <c r="I2246" t="s">
        <v>136</v>
      </c>
      <c r="J2246" t="s">
        <v>137</v>
      </c>
      <c r="K2246" t="s">
        <v>138</v>
      </c>
      <c r="L2246" t="s">
        <v>6785</v>
      </c>
      <c r="M2246" t="s">
        <v>6786</v>
      </c>
      <c r="N2246">
        <v>6.9652777769999998</v>
      </c>
      <c r="O2246">
        <v>0</v>
      </c>
      <c r="P2246">
        <v>43</v>
      </c>
      <c r="Q2246">
        <v>0</v>
      </c>
      <c r="R2246">
        <v>0</v>
      </c>
      <c r="S2246">
        <v>0</v>
      </c>
      <c r="T2246">
        <v>3</v>
      </c>
      <c r="U2246">
        <v>0</v>
      </c>
      <c r="V2246">
        <v>0</v>
      </c>
      <c r="W2246">
        <v>0</v>
      </c>
      <c r="X2246">
        <v>73.094704409118421</v>
      </c>
      <c r="Y2246">
        <v>0</v>
      </c>
      <c r="Z2246">
        <v>0</v>
      </c>
      <c r="AA2246">
        <v>0</v>
      </c>
      <c r="AB2246">
        <v>4.2812168703835214</v>
      </c>
      <c r="AC2246">
        <v>0</v>
      </c>
      <c r="AD2246">
        <v>0</v>
      </c>
      <c r="AE2246">
        <v>77.375921279501938</v>
      </c>
    </row>
    <row r="2247" spans="1:31" x14ac:dyDescent="0.25">
      <c r="A2247">
        <v>2229339</v>
      </c>
      <c r="B2247">
        <v>1</v>
      </c>
      <c r="C2247" t="s">
        <v>80</v>
      </c>
      <c r="D2247" t="s">
        <v>103</v>
      </c>
      <c r="E2247" t="s">
        <v>156</v>
      </c>
      <c r="F2247" t="s">
        <v>6787</v>
      </c>
      <c r="G2247" t="s">
        <v>165</v>
      </c>
      <c r="H2247" t="s">
        <v>135</v>
      </c>
      <c r="I2247" t="s">
        <v>136</v>
      </c>
      <c r="J2247" t="s">
        <v>137</v>
      </c>
      <c r="K2247" t="s">
        <v>138</v>
      </c>
      <c r="L2247" t="s">
        <v>6788</v>
      </c>
      <c r="M2247" t="s">
        <v>6789</v>
      </c>
      <c r="N2247">
        <v>1.763055555</v>
      </c>
      <c r="O2247">
        <v>0</v>
      </c>
      <c r="P2247">
        <v>1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0.5867210230568195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0.5867210230568195</v>
      </c>
    </row>
    <row r="2248" spans="1:31" x14ac:dyDescent="0.25">
      <c r="A2248">
        <v>2223505</v>
      </c>
      <c r="B2248">
        <v>1</v>
      </c>
      <c r="C2248" t="s">
        <v>80</v>
      </c>
      <c r="D2248" t="s">
        <v>82</v>
      </c>
      <c r="E2248" t="s">
        <v>151</v>
      </c>
      <c r="F2248" t="s">
        <v>6790</v>
      </c>
      <c r="G2248" t="s">
        <v>153</v>
      </c>
      <c r="H2248" t="s">
        <v>135</v>
      </c>
      <c r="I2248" t="s">
        <v>136</v>
      </c>
      <c r="J2248" t="s">
        <v>137</v>
      </c>
      <c r="K2248" t="s">
        <v>138</v>
      </c>
      <c r="L2248" t="s">
        <v>6791</v>
      </c>
      <c r="M2248" t="s">
        <v>6792</v>
      </c>
      <c r="N2248">
        <v>5.3391666659999997</v>
      </c>
      <c r="O2248">
        <v>0</v>
      </c>
      <c r="P2248">
        <v>29</v>
      </c>
      <c r="Q2248">
        <v>0</v>
      </c>
      <c r="R2248">
        <v>0</v>
      </c>
      <c r="S2248">
        <v>0</v>
      </c>
      <c r="T2248">
        <v>3</v>
      </c>
      <c r="U2248">
        <v>0</v>
      </c>
      <c r="V2248">
        <v>0</v>
      </c>
      <c r="W2248">
        <v>0</v>
      </c>
      <c r="X2248">
        <v>24.685881937897815</v>
      </c>
      <c r="Y2248">
        <v>0</v>
      </c>
      <c r="Z2248">
        <v>0</v>
      </c>
      <c r="AA2248">
        <v>0</v>
      </c>
      <c r="AB2248">
        <v>1.5822766093530736</v>
      </c>
      <c r="AC2248">
        <v>0</v>
      </c>
      <c r="AD2248">
        <v>0</v>
      </c>
      <c r="AE2248">
        <v>26.268158547250888</v>
      </c>
    </row>
    <row r="2249" spans="1:31" x14ac:dyDescent="0.25">
      <c r="A2249">
        <v>2219260</v>
      </c>
      <c r="B2249">
        <v>1</v>
      </c>
      <c r="C2249" t="s">
        <v>81</v>
      </c>
      <c r="D2249" t="s">
        <v>127</v>
      </c>
      <c r="E2249" t="s">
        <v>151</v>
      </c>
      <c r="F2249" t="s">
        <v>6793</v>
      </c>
      <c r="G2249" t="s">
        <v>213</v>
      </c>
      <c r="H2249" t="s">
        <v>135</v>
      </c>
      <c r="I2249" t="s">
        <v>136</v>
      </c>
      <c r="J2249" t="s">
        <v>137</v>
      </c>
      <c r="K2249" t="s">
        <v>138</v>
      </c>
      <c r="L2249" t="s">
        <v>6794</v>
      </c>
      <c r="M2249" t="s">
        <v>6795</v>
      </c>
      <c r="N2249">
        <v>9.5738888880000008</v>
      </c>
      <c r="O2249">
        <v>0</v>
      </c>
      <c r="P2249">
        <v>15</v>
      </c>
      <c r="Q2249">
        <v>0</v>
      </c>
      <c r="R2249">
        <v>2</v>
      </c>
      <c r="S2249">
        <v>0</v>
      </c>
      <c r="T2249">
        <v>5</v>
      </c>
      <c r="U2249">
        <v>0</v>
      </c>
      <c r="V2249">
        <v>0</v>
      </c>
      <c r="W2249">
        <v>0</v>
      </c>
      <c r="X2249">
        <v>24.600279084481496</v>
      </c>
      <c r="Y2249">
        <v>0</v>
      </c>
      <c r="Z2249">
        <v>0.68820742444426886</v>
      </c>
      <c r="AA2249">
        <v>0</v>
      </c>
      <c r="AB2249">
        <v>1.9973200547633481</v>
      </c>
      <c r="AC2249">
        <v>0</v>
      </c>
      <c r="AD2249">
        <v>0</v>
      </c>
      <c r="AE2249">
        <v>27.285806563689114</v>
      </c>
    </row>
    <row r="2250" spans="1:31" x14ac:dyDescent="0.25">
      <c r="A2250">
        <v>2215015</v>
      </c>
      <c r="B2250">
        <v>1</v>
      </c>
      <c r="C2250" t="s">
        <v>80</v>
      </c>
      <c r="D2250" t="s">
        <v>103</v>
      </c>
      <c r="E2250" t="s">
        <v>147</v>
      </c>
      <c r="F2250" t="s">
        <v>6796</v>
      </c>
      <c r="G2250" t="s">
        <v>3816</v>
      </c>
      <c r="H2250" t="s">
        <v>144</v>
      </c>
      <c r="I2250" t="s">
        <v>136</v>
      </c>
      <c r="J2250" t="s">
        <v>3</v>
      </c>
      <c r="K2250" t="s">
        <v>138</v>
      </c>
      <c r="L2250" t="s">
        <v>5924</v>
      </c>
      <c r="M2250" t="s">
        <v>6797</v>
      </c>
      <c r="N2250">
        <v>0.453333333</v>
      </c>
      <c r="O2250">
        <v>39</v>
      </c>
      <c r="P2250">
        <v>16548</v>
      </c>
      <c r="Q2250">
        <v>30</v>
      </c>
      <c r="R2250">
        <v>361</v>
      </c>
      <c r="S2250">
        <v>43</v>
      </c>
      <c r="T2250">
        <v>1634</v>
      </c>
      <c r="U2250">
        <v>9</v>
      </c>
      <c r="V2250">
        <v>1</v>
      </c>
      <c r="W2250">
        <v>8.8625339607262941</v>
      </c>
      <c r="X2250">
        <v>2359.7068264184059</v>
      </c>
      <c r="Y2250">
        <v>152.33122888390358</v>
      </c>
      <c r="Z2250">
        <v>57.818560687525988</v>
      </c>
      <c r="AA2250">
        <v>224.68705228317995</v>
      </c>
      <c r="AB2250">
        <v>808.39572206387322</v>
      </c>
      <c r="AC2250">
        <v>517.43862795422422</v>
      </c>
      <c r="AD2250">
        <v>1.5380987024766668</v>
      </c>
      <c r="AE2250">
        <v>4130.7786509543157</v>
      </c>
    </row>
    <row r="2251" spans="1:31" x14ac:dyDescent="0.25">
      <c r="A2251">
        <v>2220826</v>
      </c>
      <c r="B2251">
        <v>1</v>
      </c>
      <c r="C2251" t="s">
        <v>80</v>
      </c>
      <c r="D2251" t="s">
        <v>94</v>
      </c>
      <c r="E2251" t="s">
        <v>132</v>
      </c>
      <c r="F2251" t="s">
        <v>2846</v>
      </c>
      <c r="G2251" t="s">
        <v>507</v>
      </c>
      <c r="H2251" t="s">
        <v>135</v>
      </c>
      <c r="I2251" t="s">
        <v>136</v>
      </c>
      <c r="J2251" t="s">
        <v>137</v>
      </c>
      <c r="K2251" t="s">
        <v>138</v>
      </c>
      <c r="L2251" t="s">
        <v>6798</v>
      </c>
      <c r="M2251" t="s">
        <v>6799</v>
      </c>
      <c r="N2251">
        <v>5.8427777770000002</v>
      </c>
      <c r="O2251">
        <v>0</v>
      </c>
      <c r="P2251">
        <v>183</v>
      </c>
      <c r="Q2251">
        <v>0</v>
      </c>
      <c r="R2251">
        <v>0</v>
      </c>
      <c r="S2251">
        <v>0</v>
      </c>
      <c r="T2251">
        <v>5</v>
      </c>
      <c r="U2251">
        <v>0</v>
      </c>
      <c r="V2251">
        <v>0</v>
      </c>
      <c r="W2251">
        <v>0</v>
      </c>
      <c r="X2251">
        <v>223.43972028018914</v>
      </c>
      <c r="Y2251">
        <v>0</v>
      </c>
      <c r="Z2251">
        <v>0</v>
      </c>
      <c r="AA2251">
        <v>0</v>
      </c>
      <c r="AB2251">
        <v>16.222909471361188</v>
      </c>
      <c r="AC2251">
        <v>0</v>
      </c>
      <c r="AD2251">
        <v>0</v>
      </c>
      <c r="AE2251">
        <v>239.66262975155033</v>
      </c>
    </row>
    <row r="2252" spans="1:31" x14ac:dyDescent="0.25">
      <c r="A2252">
        <v>2219283</v>
      </c>
      <c r="B2252">
        <v>1</v>
      </c>
      <c r="C2252" t="s">
        <v>80</v>
      </c>
      <c r="D2252" t="s">
        <v>88</v>
      </c>
      <c r="E2252" t="s">
        <v>156</v>
      </c>
      <c r="F2252" t="s">
        <v>6800</v>
      </c>
      <c r="G2252" t="s">
        <v>213</v>
      </c>
      <c r="H2252" t="s">
        <v>135</v>
      </c>
      <c r="I2252" t="s">
        <v>136</v>
      </c>
      <c r="J2252" t="s">
        <v>137</v>
      </c>
      <c r="K2252" t="s">
        <v>138</v>
      </c>
      <c r="L2252" t="s">
        <v>6801</v>
      </c>
      <c r="M2252" t="s">
        <v>6802</v>
      </c>
      <c r="N2252">
        <v>2.0125000000000002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1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7.0014628558136174</v>
      </c>
      <c r="AC2252">
        <v>0</v>
      </c>
      <c r="AD2252">
        <v>0</v>
      </c>
      <c r="AE2252">
        <v>7.0014628558136174</v>
      </c>
    </row>
    <row r="2253" spans="1:31" x14ac:dyDescent="0.25">
      <c r="A2253">
        <v>2217955</v>
      </c>
      <c r="B2253">
        <v>1</v>
      </c>
      <c r="C2253" t="s">
        <v>80</v>
      </c>
      <c r="D2253" t="s">
        <v>105</v>
      </c>
      <c r="E2253" t="s">
        <v>132</v>
      </c>
      <c r="F2253" t="s">
        <v>6803</v>
      </c>
      <c r="G2253" t="s">
        <v>405</v>
      </c>
      <c r="H2253" t="s">
        <v>135</v>
      </c>
      <c r="I2253" t="s">
        <v>136</v>
      </c>
      <c r="J2253" t="s">
        <v>137</v>
      </c>
      <c r="K2253" t="s">
        <v>234</v>
      </c>
      <c r="L2253" t="s">
        <v>6804</v>
      </c>
      <c r="M2253" t="s">
        <v>6805</v>
      </c>
      <c r="N2253">
        <v>9.4791666659999994</v>
      </c>
      <c r="O2253">
        <v>0</v>
      </c>
      <c r="P2253">
        <v>13</v>
      </c>
      <c r="Q2253">
        <v>0</v>
      </c>
      <c r="R2253">
        <v>17</v>
      </c>
      <c r="S2253">
        <v>0</v>
      </c>
      <c r="T2253">
        <v>7</v>
      </c>
      <c r="U2253">
        <v>0</v>
      </c>
      <c r="V2253">
        <v>0</v>
      </c>
      <c r="W2253">
        <v>0</v>
      </c>
      <c r="X2253">
        <v>38.703231395134473</v>
      </c>
      <c r="Y2253">
        <v>0</v>
      </c>
      <c r="Z2253">
        <v>35.096730400320318</v>
      </c>
      <c r="AA2253">
        <v>0</v>
      </c>
      <c r="AB2253">
        <v>130.8393187895141</v>
      </c>
      <c r="AC2253">
        <v>0</v>
      </c>
      <c r="AD2253">
        <v>0</v>
      </c>
      <c r="AE2253">
        <v>204.6392805849689</v>
      </c>
    </row>
    <row r="2254" spans="1:31" x14ac:dyDescent="0.25">
      <c r="A2254">
        <v>2220803</v>
      </c>
      <c r="B2254">
        <v>1</v>
      </c>
      <c r="C2254" t="s">
        <v>81</v>
      </c>
      <c r="D2254" t="s">
        <v>128</v>
      </c>
      <c r="E2254" t="s">
        <v>251</v>
      </c>
      <c r="F2254" t="s">
        <v>6806</v>
      </c>
      <c r="G2254" t="s">
        <v>200</v>
      </c>
      <c r="H2254" t="s">
        <v>144</v>
      </c>
      <c r="I2254" t="s">
        <v>136</v>
      </c>
      <c r="J2254" t="s">
        <v>137</v>
      </c>
      <c r="K2254" t="s">
        <v>234</v>
      </c>
      <c r="L2254" t="s">
        <v>6807</v>
      </c>
      <c r="M2254" t="s">
        <v>6808</v>
      </c>
      <c r="N2254">
        <v>0.15111111099999999</v>
      </c>
      <c r="O2254">
        <v>0</v>
      </c>
      <c r="P2254">
        <v>4234</v>
      </c>
      <c r="Q2254">
        <v>7</v>
      </c>
      <c r="R2254">
        <v>24</v>
      </c>
      <c r="S2254">
        <v>10</v>
      </c>
      <c r="T2254">
        <v>168</v>
      </c>
      <c r="U2254">
        <v>1</v>
      </c>
      <c r="V2254">
        <v>1</v>
      </c>
      <c r="W2254">
        <v>0</v>
      </c>
      <c r="X2254">
        <v>135.725751617318</v>
      </c>
      <c r="Y2254">
        <v>1.1970083141466668</v>
      </c>
      <c r="Z2254">
        <v>1.5607949021604712</v>
      </c>
      <c r="AA2254">
        <v>17.261321226938239</v>
      </c>
      <c r="AB2254">
        <v>19.212409284355033</v>
      </c>
      <c r="AC2254">
        <v>1.9536720732866397</v>
      </c>
      <c r="AD2254">
        <v>6.9796722718076447</v>
      </c>
      <c r="AE2254">
        <v>183.8906296900127</v>
      </c>
    </row>
    <row r="2255" spans="1:31" x14ac:dyDescent="0.25">
      <c r="A2255">
        <v>2216389</v>
      </c>
      <c r="B2255">
        <v>1</v>
      </c>
      <c r="C2255" t="s">
        <v>81</v>
      </c>
      <c r="D2255" t="s">
        <v>112</v>
      </c>
      <c r="E2255" t="s">
        <v>156</v>
      </c>
      <c r="F2255" t="s">
        <v>6809</v>
      </c>
      <c r="G2255" t="s">
        <v>161</v>
      </c>
      <c r="H2255" t="s">
        <v>135</v>
      </c>
      <c r="I2255" t="s">
        <v>136</v>
      </c>
      <c r="J2255" t="s">
        <v>137</v>
      </c>
      <c r="K2255" t="s">
        <v>138</v>
      </c>
      <c r="L2255" t="s">
        <v>6810</v>
      </c>
      <c r="M2255" t="s">
        <v>6811</v>
      </c>
      <c r="N2255">
        <v>1.403611111</v>
      </c>
      <c r="O2255">
        <v>0</v>
      </c>
      <c r="P2255">
        <v>1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0.10541611639209084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0.10541611639209084</v>
      </c>
    </row>
    <row r="2256" spans="1:31" x14ac:dyDescent="0.25">
      <c r="A2256">
        <v>2219306</v>
      </c>
      <c r="B2256">
        <v>1</v>
      </c>
      <c r="C2256" t="s">
        <v>80</v>
      </c>
      <c r="D2256" t="s">
        <v>104</v>
      </c>
      <c r="E2256" t="s">
        <v>151</v>
      </c>
      <c r="F2256" t="s">
        <v>6812</v>
      </c>
      <c r="G2256" t="s">
        <v>213</v>
      </c>
      <c r="H2256" t="s">
        <v>135</v>
      </c>
      <c r="I2256" t="s">
        <v>136</v>
      </c>
      <c r="J2256" t="s">
        <v>137</v>
      </c>
      <c r="K2256" t="s">
        <v>138</v>
      </c>
      <c r="L2256" t="s">
        <v>6813</v>
      </c>
      <c r="M2256" t="s">
        <v>6814</v>
      </c>
      <c r="N2256">
        <v>0.68111111099999999</v>
      </c>
      <c r="O2256">
        <v>0</v>
      </c>
      <c r="P2256">
        <v>53</v>
      </c>
      <c r="Q2256">
        <v>0</v>
      </c>
      <c r="R2256">
        <v>0</v>
      </c>
      <c r="S2256">
        <v>0</v>
      </c>
      <c r="T2256">
        <v>1</v>
      </c>
      <c r="U2256">
        <v>0</v>
      </c>
      <c r="V2256">
        <v>0</v>
      </c>
      <c r="W2256">
        <v>0</v>
      </c>
      <c r="X2256">
        <v>11.263922912041853</v>
      </c>
      <c r="Y2256">
        <v>0</v>
      </c>
      <c r="Z2256">
        <v>0</v>
      </c>
      <c r="AA2256">
        <v>0</v>
      </c>
      <c r="AB2256">
        <v>0.82740766959717216</v>
      </c>
      <c r="AC2256">
        <v>0</v>
      </c>
      <c r="AD2256">
        <v>0</v>
      </c>
      <c r="AE2256">
        <v>12.091330581639024</v>
      </c>
    </row>
    <row r="2257" spans="1:31" x14ac:dyDescent="0.25">
      <c r="A2257">
        <v>2220634</v>
      </c>
      <c r="B2257">
        <v>1</v>
      </c>
      <c r="C2257" t="s">
        <v>80</v>
      </c>
      <c r="D2257" t="s">
        <v>93</v>
      </c>
      <c r="E2257" t="s">
        <v>147</v>
      </c>
      <c r="F2257" t="s">
        <v>6815</v>
      </c>
      <c r="G2257" t="s">
        <v>143</v>
      </c>
      <c r="H2257" t="s">
        <v>144</v>
      </c>
      <c r="I2257" t="s">
        <v>136</v>
      </c>
      <c r="J2257" t="s">
        <v>137</v>
      </c>
      <c r="K2257" t="s">
        <v>138</v>
      </c>
      <c r="L2257" t="s">
        <v>6816</v>
      </c>
      <c r="M2257" t="s">
        <v>6817</v>
      </c>
      <c r="N2257">
        <v>0.50249999999999995</v>
      </c>
      <c r="O2257">
        <v>0</v>
      </c>
      <c r="P2257">
        <v>190</v>
      </c>
      <c r="Q2257">
        <v>2</v>
      </c>
      <c r="R2257">
        <v>45</v>
      </c>
      <c r="S2257">
        <v>3</v>
      </c>
      <c r="T2257">
        <v>40</v>
      </c>
      <c r="U2257">
        <v>0</v>
      </c>
      <c r="V2257">
        <v>0</v>
      </c>
      <c r="W2257">
        <v>0</v>
      </c>
      <c r="X2257">
        <v>11.269780940079407</v>
      </c>
      <c r="Y2257">
        <v>5.8263393584166663E-2</v>
      </c>
      <c r="Z2257">
        <v>3.0910335892701442</v>
      </c>
      <c r="AA2257">
        <v>1.6040218751893249</v>
      </c>
      <c r="AB2257">
        <v>4.1066164458192977</v>
      </c>
      <c r="AC2257">
        <v>0</v>
      </c>
      <c r="AD2257">
        <v>0</v>
      </c>
      <c r="AE2257">
        <v>20.12971624394234</v>
      </c>
    </row>
    <row r="2258" spans="1:31" x14ac:dyDescent="0.25">
      <c r="A2258">
        <v>2220780</v>
      </c>
      <c r="B2258">
        <v>1</v>
      </c>
      <c r="C2258" t="s">
        <v>80</v>
      </c>
      <c r="D2258" t="s">
        <v>95</v>
      </c>
      <c r="E2258" t="s">
        <v>141</v>
      </c>
      <c r="F2258" t="s">
        <v>6818</v>
      </c>
      <c r="G2258" t="s">
        <v>523</v>
      </c>
      <c r="H2258" t="s">
        <v>144</v>
      </c>
      <c r="I2258" t="s">
        <v>136</v>
      </c>
      <c r="J2258" t="s">
        <v>137</v>
      </c>
      <c r="K2258" t="s">
        <v>138</v>
      </c>
      <c r="L2258" t="s">
        <v>6819</v>
      </c>
      <c r="M2258" t="s">
        <v>6820</v>
      </c>
      <c r="N2258">
        <v>3.0783333329999998</v>
      </c>
      <c r="O2258">
        <v>0</v>
      </c>
      <c r="P2258">
        <v>0</v>
      </c>
      <c r="Q2258">
        <v>0</v>
      </c>
      <c r="R2258">
        <v>0</v>
      </c>
      <c r="S2258">
        <v>3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15.442902164624527</v>
      </c>
      <c r="AB2258">
        <v>0</v>
      </c>
      <c r="AC2258">
        <v>0</v>
      </c>
      <c r="AD2258">
        <v>0</v>
      </c>
      <c r="AE2258">
        <v>15.442902164624527</v>
      </c>
    </row>
    <row r="2259" spans="1:31" x14ac:dyDescent="0.25">
      <c r="A2259">
        <v>2213710</v>
      </c>
      <c r="B2259">
        <v>1</v>
      </c>
      <c r="C2259" t="s">
        <v>81</v>
      </c>
      <c r="D2259" t="s">
        <v>117</v>
      </c>
      <c r="E2259" t="s">
        <v>156</v>
      </c>
      <c r="F2259" t="s">
        <v>6821</v>
      </c>
      <c r="G2259" t="s">
        <v>161</v>
      </c>
      <c r="H2259" t="s">
        <v>135</v>
      </c>
      <c r="I2259" t="s">
        <v>136</v>
      </c>
      <c r="J2259" t="s">
        <v>137</v>
      </c>
      <c r="K2259" t="s">
        <v>138</v>
      </c>
      <c r="L2259" t="s">
        <v>6822</v>
      </c>
      <c r="M2259" t="s">
        <v>6823</v>
      </c>
      <c r="N2259">
        <v>1.998888888</v>
      </c>
      <c r="O2259">
        <v>0</v>
      </c>
      <c r="P2259">
        <v>1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4.5647167994753338E-2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4.5647167994753338E-2</v>
      </c>
    </row>
    <row r="2260" spans="1:31" x14ac:dyDescent="0.25">
      <c r="A2260">
        <v>2226399</v>
      </c>
      <c r="B2260">
        <v>1</v>
      </c>
      <c r="C2260" t="s">
        <v>80</v>
      </c>
      <c r="D2260" t="s">
        <v>82</v>
      </c>
      <c r="E2260" t="s">
        <v>151</v>
      </c>
      <c r="F2260" t="s">
        <v>5306</v>
      </c>
      <c r="G2260" t="s">
        <v>245</v>
      </c>
      <c r="H2260" t="s">
        <v>135</v>
      </c>
      <c r="I2260" t="s">
        <v>136</v>
      </c>
      <c r="J2260" t="s">
        <v>137</v>
      </c>
      <c r="K2260" t="s">
        <v>138</v>
      </c>
      <c r="L2260" t="s">
        <v>6824</v>
      </c>
      <c r="M2260" t="s">
        <v>6825</v>
      </c>
      <c r="N2260">
        <v>2.9755555550000001</v>
      </c>
      <c r="O2260">
        <v>0</v>
      </c>
      <c r="P2260">
        <v>45</v>
      </c>
      <c r="Q2260">
        <v>0</v>
      </c>
      <c r="R2260">
        <v>0</v>
      </c>
      <c r="S2260">
        <v>0</v>
      </c>
      <c r="T2260">
        <v>2</v>
      </c>
      <c r="U2260">
        <v>0</v>
      </c>
      <c r="V2260">
        <v>0</v>
      </c>
      <c r="W2260">
        <v>0</v>
      </c>
      <c r="X2260">
        <v>24.446543560986335</v>
      </c>
      <c r="Y2260">
        <v>0</v>
      </c>
      <c r="Z2260">
        <v>0</v>
      </c>
      <c r="AA2260">
        <v>0</v>
      </c>
      <c r="AB2260">
        <v>0.68693804439488204</v>
      </c>
      <c r="AC2260">
        <v>0</v>
      </c>
      <c r="AD2260">
        <v>0</v>
      </c>
      <c r="AE2260">
        <v>25.133481605381217</v>
      </c>
    </row>
    <row r="2261" spans="1:31" x14ac:dyDescent="0.25">
      <c r="A2261">
        <v>2219329</v>
      </c>
      <c r="B2261">
        <v>1</v>
      </c>
      <c r="C2261" t="s">
        <v>80</v>
      </c>
      <c r="D2261" t="s">
        <v>85</v>
      </c>
      <c r="E2261" t="s">
        <v>156</v>
      </c>
      <c r="F2261" t="s">
        <v>6826</v>
      </c>
      <c r="G2261" t="s">
        <v>161</v>
      </c>
      <c r="H2261" t="s">
        <v>135</v>
      </c>
      <c r="I2261" t="s">
        <v>136</v>
      </c>
      <c r="J2261" t="s">
        <v>137</v>
      </c>
      <c r="K2261" t="s">
        <v>138</v>
      </c>
      <c r="L2261" t="s">
        <v>6827</v>
      </c>
      <c r="M2261" t="s">
        <v>6828</v>
      </c>
      <c r="N2261">
        <v>2.9711111109999999</v>
      </c>
      <c r="O2261">
        <v>0</v>
      </c>
      <c r="P2261">
        <v>4</v>
      </c>
      <c r="Q2261">
        <v>0</v>
      </c>
      <c r="R2261">
        <v>0</v>
      </c>
      <c r="S2261">
        <v>0</v>
      </c>
      <c r="T2261">
        <v>1</v>
      </c>
      <c r="U2261">
        <v>0</v>
      </c>
      <c r="V2261">
        <v>0</v>
      </c>
      <c r="W2261">
        <v>0</v>
      </c>
      <c r="X2261">
        <v>7.4850888414930052</v>
      </c>
      <c r="Y2261">
        <v>0</v>
      </c>
      <c r="Z2261">
        <v>0</v>
      </c>
      <c r="AA2261">
        <v>0</v>
      </c>
      <c r="AB2261">
        <v>3.4668015652560165</v>
      </c>
      <c r="AC2261">
        <v>0</v>
      </c>
      <c r="AD2261">
        <v>0</v>
      </c>
      <c r="AE2261">
        <v>10.951890406749023</v>
      </c>
    </row>
    <row r="2262" spans="1:31" x14ac:dyDescent="0.25">
      <c r="A2262">
        <v>2219452</v>
      </c>
      <c r="B2262">
        <v>1</v>
      </c>
      <c r="C2262" t="s">
        <v>80</v>
      </c>
      <c r="D2262" t="s">
        <v>97</v>
      </c>
      <c r="E2262" t="s">
        <v>151</v>
      </c>
      <c r="F2262" t="s">
        <v>6829</v>
      </c>
      <c r="G2262" t="s">
        <v>238</v>
      </c>
      <c r="H2262" t="s">
        <v>135</v>
      </c>
      <c r="I2262" t="s">
        <v>136</v>
      </c>
      <c r="J2262" t="s">
        <v>137</v>
      </c>
      <c r="K2262" t="s">
        <v>138</v>
      </c>
      <c r="L2262" t="s">
        <v>6830</v>
      </c>
      <c r="M2262" t="s">
        <v>6831</v>
      </c>
      <c r="N2262">
        <v>1.6472222219999999</v>
      </c>
      <c r="O2262">
        <v>0</v>
      </c>
      <c r="P2262">
        <v>69</v>
      </c>
      <c r="Q2262">
        <v>0</v>
      </c>
      <c r="R2262">
        <v>2</v>
      </c>
      <c r="S2262">
        <v>0</v>
      </c>
      <c r="T2262">
        <v>17</v>
      </c>
      <c r="U2262">
        <v>0</v>
      </c>
      <c r="V2262">
        <v>0</v>
      </c>
      <c r="W2262">
        <v>0</v>
      </c>
      <c r="X2262">
        <v>49.60741601384445</v>
      </c>
      <c r="Y2262">
        <v>0</v>
      </c>
      <c r="Z2262">
        <v>0.8134692559956499</v>
      </c>
      <c r="AA2262">
        <v>0</v>
      </c>
      <c r="AB2262">
        <v>11.860443827773301</v>
      </c>
      <c r="AC2262">
        <v>0</v>
      </c>
      <c r="AD2262">
        <v>0</v>
      </c>
      <c r="AE2262">
        <v>62.281329097613401</v>
      </c>
    </row>
    <row r="2263" spans="1:31" x14ac:dyDescent="0.25">
      <c r="A2263">
        <v>2220657</v>
      </c>
      <c r="B2263">
        <v>1</v>
      </c>
      <c r="C2263" t="s">
        <v>80</v>
      </c>
      <c r="D2263" t="s">
        <v>82</v>
      </c>
      <c r="E2263" t="s">
        <v>151</v>
      </c>
      <c r="F2263" t="s">
        <v>6832</v>
      </c>
      <c r="G2263" t="s">
        <v>213</v>
      </c>
      <c r="H2263" t="s">
        <v>135</v>
      </c>
      <c r="I2263" t="s">
        <v>136</v>
      </c>
      <c r="J2263" t="s">
        <v>137</v>
      </c>
      <c r="K2263" t="s">
        <v>138</v>
      </c>
      <c r="L2263" t="s">
        <v>6833</v>
      </c>
      <c r="M2263" t="s">
        <v>6834</v>
      </c>
      <c r="N2263">
        <v>2.6813888879999999</v>
      </c>
      <c r="O2263">
        <v>0</v>
      </c>
      <c r="P2263">
        <v>124</v>
      </c>
      <c r="Q2263">
        <v>0</v>
      </c>
      <c r="R2263">
        <v>0</v>
      </c>
      <c r="S2263">
        <v>0</v>
      </c>
      <c r="T2263">
        <v>3</v>
      </c>
      <c r="U2263">
        <v>0</v>
      </c>
      <c r="V2263">
        <v>0</v>
      </c>
      <c r="W2263">
        <v>0</v>
      </c>
      <c r="X2263">
        <v>114.8848004792799</v>
      </c>
      <c r="Y2263">
        <v>0</v>
      </c>
      <c r="Z2263">
        <v>0</v>
      </c>
      <c r="AA2263">
        <v>0</v>
      </c>
      <c r="AB2263">
        <v>0.6718593847298574</v>
      </c>
      <c r="AC2263">
        <v>0</v>
      </c>
      <c r="AD2263">
        <v>0</v>
      </c>
      <c r="AE2263">
        <v>115.55665986400976</v>
      </c>
    </row>
    <row r="2264" spans="1:31" x14ac:dyDescent="0.25">
      <c r="A2264">
        <v>2226591</v>
      </c>
      <c r="B2264">
        <v>1</v>
      </c>
      <c r="C2264" t="s">
        <v>80</v>
      </c>
      <c r="D2264" t="s">
        <v>82</v>
      </c>
      <c r="E2264" t="s">
        <v>141</v>
      </c>
      <c r="F2264" t="s">
        <v>6835</v>
      </c>
      <c r="G2264" t="s">
        <v>143</v>
      </c>
      <c r="H2264" t="s">
        <v>144</v>
      </c>
      <c r="I2264" t="s">
        <v>136</v>
      </c>
      <c r="J2264" t="s">
        <v>137</v>
      </c>
      <c r="K2264" t="s">
        <v>138</v>
      </c>
      <c r="L2264" t="s">
        <v>6836</v>
      </c>
      <c r="M2264" t="s">
        <v>6837</v>
      </c>
      <c r="N2264">
        <v>5.0475000000000003</v>
      </c>
      <c r="O2264">
        <v>0</v>
      </c>
      <c r="P2264">
        <v>629</v>
      </c>
      <c r="Q2264">
        <v>0</v>
      </c>
      <c r="R2264">
        <v>0</v>
      </c>
      <c r="S2264">
        <v>0</v>
      </c>
      <c r="T2264">
        <v>66</v>
      </c>
      <c r="U2264">
        <v>0</v>
      </c>
      <c r="V2264">
        <v>1</v>
      </c>
      <c r="W2264">
        <v>0</v>
      </c>
      <c r="X2264">
        <v>842.07722257419823</v>
      </c>
      <c r="Y2264">
        <v>0</v>
      </c>
      <c r="Z2264">
        <v>0</v>
      </c>
      <c r="AA2264">
        <v>0</v>
      </c>
      <c r="AB2264">
        <v>102.39539175277088</v>
      </c>
      <c r="AC2264">
        <v>0</v>
      </c>
      <c r="AD2264">
        <v>27.753548351220353</v>
      </c>
      <c r="AE2264">
        <v>972.22616267818944</v>
      </c>
    </row>
    <row r="2265" spans="1:31" x14ac:dyDescent="0.25">
      <c r="A2265">
        <v>2215184</v>
      </c>
      <c r="B2265">
        <v>1</v>
      </c>
      <c r="C2265" t="s">
        <v>80</v>
      </c>
      <c r="D2265" t="s">
        <v>96</v>
      </c>
      <c r="E2265" t="s">
        <v>151</v>
      </c>
      <c r="F2265" t="s">
        <v>6838</v>
      </c>
      <c r="G2265" t="s">
        <v>153</v>
      </c>
      <c r="H2265" t="s">
        <v>135</v>
      </c>
      <c r="I2265" t="s">
        <v>136</v>
      </c>
      <c r="J2265" t="s">
        <v>137</v>
      </c>
      <c r="K2265" t="s">
        <v>138</v>
      </c>
      <c r="L2265" t="s">
        <v>6839</v>
      </c>
      <c r="M2265" t="s">
        <v>6840</v>
      </c>
      <c r="N2265">
        <v>1.651944444</v>
      </c>
      <c r="O2265">
        <v>0</v>
      </c>
      <c r="P2265">
        <v>36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17.408293528391493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17.408293528391493</v>
      </c>
    </row>
    <row r="2266" spans="1:31" x14ac:dyDescent="0.25">
      <c r="A2266">
        <v>2227919</v>
      </c>
      <c r="B2266">
        <v>1</v>
      </c>
      <c r="C2266" t="s">
        <v>80</v>
      </c>
      <c r="D2266" t="s">
        <v>88</v>
      </c>
      <c r="E2266" t="s">
        <v>156</v>
      </c>
      <c r="F2266" t="s">
        <v>6841</v>
      </c>
      <c r="G2266" t="s">
        <v>172</v>
      </c>
      <c r="H2266" t="s">
        <v>135</v>
      </c>
      <c r="I2266" t="s">
        <v>136</v>
      </c>
      <c r="J2266" t="s">
        <v>137</v>
      </c>
      <c r="K2266" t="s">
        <v>138</v>
      </c>
      <c r="L2266" t="s">
        <v>6842</v>
      </c>
      <c r="M2266" t="s">
        <v>6843</v>
      </c>
      <c r="N2266">
        <v>3.9705555549999998</v>
      </c>
      <c r="O2266">
        <v>0</v>
      </c>
      <c r="P2266">
        <v>3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3.5209017875524888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3.5209017875524888</v>
      </c>
    </row>
    <row r="2267" spans="1:31" x14ac:dyDescent="0.25">
      <c r="A2267">
        <v>2226568</v>
      </c>
      <c r="B2267">
        <v>1</v>
      </c>
      <c r="C2267" t="s">
        <v>80</v>
      </c>
      <c r="D2267" t="s">
        <v>110</v>
      </c>
      <c r="E2267" t="s">
        <v>156</v>
      </c>
      <c r="F2267" t="s">
        <v>6844</v>
      </c>
      <c r="G2267" t="s">
        <v>161</v>
      </c>
      <c r="H2267" t="s">
        <v>135</v>
      </c>
      <c r="I2267" t="s">
        <v>136</v>
      </c>
      <c r="J2267" t="s">
        <v>137</v>
      </c>
      <c r="K2267" t="s">
        <v>138</v>
      </c>
      <c r="L2267" t="s">
        <v>6845</v>
      </c>
      <c r="M2267" t="s">
        <v>6846</v>
      </c>
      <c r="N2267">
        <v>1.435277777</v>
      </c>
      <c r="O2267">
        <v>0</v>
      </c>
      <c r="P2267">
        <v>2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0.69830500821473529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0.69830500821473529</v>
      </c>
    </row>
    <row r="2268" spans="1:31" x14ac:dyDescent="0.25">
      <c r="A2268">
        <v>2215084</v>
      </c>
      <c r="B2268">
        <v>1</v>
      </c>
      <c r="C2268" t="s">
        <v>80</v>
      </c>
      <c r="D2268" t="s">
        <v>102</v>
      </c>
      <c r="E2268" t="s">
        <v>132</v>
      </c>
      <c r="F2268" t="s">
        <v>6847</v>
      </c>
      <c r="G2268" t="s">
        <v>176</v>
      </c>
      <c r="H2268" t="s">
        <v>135</v>
      </c>
      <c r="I2268" t="s">
        <v>136</v>
      </c>
      <c r="J2268" t="s">
        <v>137</v>
      </c>
      <c r="K2268" t="s">
        <v>138</v>
      </c>
      <c r="L2268" t="s">
        <v>6848</v>
      </c>
      <c r="M2268" t="s">
        <v>6849</v>
      </c>
      <c r="N2268">
        <v>1.302777777</v>
      </c>
      <c r="O2268">
        <v>0</v>
      </c>
      <c r="P2268">
        <v>41</v>
      </c>
      <c r="Q2268">
        <v>0</v>
      </c>
      <c r="R2268">
        <v>0</v>
      </c>
      <c r="S2268">
        <v>0</v>
      </c>
      <c r="T2268">
        <v>4</v>
      </c>
      <c r="U2268">
        <v>0</v>
      </c>
      <c r="V2268">
        <v>0</v>
      </c>
      <c r="W2268">
        <v>0</v>
      </c>
      <c r="X2268">
        <v>13.464403581508545</v>
      </c>
      <c r="Y2268">
        <v>0</v>
      </c>
      <c r="Z2268">
        <v>0</v>
      </c>
      <c r="AA2268">
        <v>0</v>
      </c>
      <c r="AB2268">
        <v>2.3028320022259186</v>
      </c>
      <c r="AC2268">
        <v>0</v>
      </c>
      <c r="AD2268">
        <v>0</v>
      </c>
      <c r="AE2268">
        <v>15.767235583734465</v>
      </c>
    </row>
    <row r="2269" spans="1:31" x14ac:dyDescent="0.25">
      <c r="A2269">
        <v>2215207</v>
      </c>
      <c r="B2269">
        <v>1</v>
      </c>
      <c r="C2269" t="s">
        <v>80</v>
      </c>
      <c r="D2269" t="s">
        <v>82</v>
      </c>
      <c r="E2269" t="s">
        <v>147</v>
      </c>
      <c r="F2269" t="s">
        <v>6850</v>
      </c>
      <c r="G2269" t="s">
        <v>200</v>
      </c>
      <c r="H2269" t="s">
        <v>144</v>
      </c>
      <c r="I2269" t="s">
        <v>451</v>
      </c>
      <c r="J2269" t="s">
        <v>137</v>
      </c>
      <c r="K2269" t="s">
        <v>138</v>
      </c>
      <c r="L2269" t="s">
        <v>6851</v>
      </c>
      <c r="M2269" t="s">
        <v>6852</v>
      </c>
      <c r="N2269">
        <v>3.1944444000000002E-2</v>
      </c>
      <c r="O2269">
        <v>1</v>
      </c>
      <c r="P2269">
        <v>9017</v>
      </c>
      <c r="Q2269">
        <v>0</v>
      </c>
      <c r="R2269">
        <v>97</v>
      </c>
      <c r="S2269">
        <v>5</v>
      </c>
      <c r="T2269">
        <v>1320</v>
      </c>
      <c r="U2269">
        <v>1</v>
      </c>
      <c r="V2269">
        <v>2</v>
      </c>
      <c r="W2269">
        <v>0.8714735493708291</v>
      </c>
      <c r="X2269">
        <v>104.87732316755991</v>
      </c>
      <c r="Y2269">
        <v>0</v>
      </c>
      <c r="Z2269">
        <v>1.8568335455580989</v>
      </c>
      <c r="AA2269">
        <v>2.1664374527832915</v>
      </c>
      <c r="AB2269">
        <v>34.568208614244448</v>
      </c>
      <c r="AC2269">
        <v>9.8872633606177658</v>
      </c>
      <c r="AD2269">
        <v>0.3058466483426111</v>
      </c>
      <c r="AE2269">
        <v>154.53338633847696</v>
      </c>
    </row>
    <row r="2270" spans="1:31" x14ac:dyDescent="0.25">
      <c r="A2270">
        <v>2227896</v>
      </c>
      <c r="B2270">
        <v>1</v>
      </c>
      <c r="C2270" t="s">
        <v>80</v>
      </c>
      <c r="D2270" t="s">
        <v>97</v>
      </c>
      <c r="E2270" t="s">
        <v>147</v>
      </c>
      <c r="F2270" t="s">
        <v>6853</v>
      </c>
      <c r="G2270" t="s">
        <v>143</v>
      </c>
      <c r="H2270" t="s">
        <v>144</v>
      </c>
      <c r="I2270" t="s">
        <v>136</v>
      </c>
      <c r="J2270" t="s">
        <v>137</v>
      </c>
      <c r="K2270" t="s">
        <v>138</v>
      </c>
      <c r="L2270" t="s">
        <v>6854</v>
      </c>
      <c r="M2270" t="s">
        <v>6855</v>
      </c>
      <c r="N2270">
        <v>0.116666666</v>
      </c>
      <c r="O2270">
        <v>4</v>
      </c>
      <c r="P2270">
        <v>2526</v>
      </c>
      <c r="Q2270">
        <v>5</v>
      </c>
      <c r="R2270">
        <v>439</v>
      </c>
      <c r="S2270">
        <v>29</v>
      </c>
      <c r="T2270">
        <v>652</v>
      </c>
      <c r="U2270">
        <v>6</v>
      </c>
      <c r="V2270">
        <v>1</v>
      </c>
      <c r="W2270">
        <v>19.326406402395399</v>
      </c>
      <c r="X2270">
        <v>152.48242525988573</v>
      </c>
      <c r="Y2270">
        <v>1.5834112688141999</v>
      </c>
      <c r="Z2270">
        <v>19.247801406176226</v>
      </c>
      <c r="AA2270">
        <v>44.150403893301075</v>
      </c>
      <c r="AB2270">
        <v>78.851537145525683</v>
      </c>
      <c r="AC2270">
        <v>34.288928068659253</v>
      </c>
      <c r="AD2270">
        <v>0.37234391360681668</v>
      </c>
      <c r="AE2270">
        <v>350.30325735836436</v>
      </c>
    </row>
    <row r="2271" spans="1:31" x14ac:dyDescent="0.25">
      <c r="A2271">
        <v>2229124</v>
      </c>
      <c r="B2271">
        <v>1</v>
      </c>
      <c r="C2271" t="s">
        <v>81</v>
      </c>
      <c r="D2271" t="s">
        <v>122</v>
      </c>
      <c r="E2271" t="s">
        <v>156</v>
      </c>
      <c r="F2271" t="s">
        <v>6856</v>
      </c>
      <c r="G2271" t="s">
        <v>165</v>
      </c>
      <c r="H2271" t="s">
        <v>135</v>
      </c>
      <c r="I2271" t="s">
        <v>136</v>
      </c>
      <c r="J2271" t="s">
        <v>137</v>
      </c>
      <c r="K2271" t="s">
        <v>138</v>
      </c>
      <c r="L2271" t="s">
        <v>6857</v>
      </c>
      <c r="M2271" t="s">
        <v>6858</v>
      </c>
      <c r="N2271">
        <v>0.79861111100000004</v>
      </c>
      <c r="O2271">
        <v>0</v>
      </c>
      <c r="P2271">
        <v>3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0.45570383139540005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0.45570383139540005</v>
      </c>
    </row>
    <row r="2272" spans="1:31" x14ac:dyDescent="0.25">
      <c r="A2272">
        <v>2219137</v>
      </c>
      <c r="B2272">
        <v>1</v>
      </c>
      <c r="C2272" t="s">
        <v>80</v>
      </c>
      <c r="D2272" t="s">
        <v>97</v>
      </c>
      <c r="E2272" t="s">
        <v>156</v>
      </c>
      <c r="F2272" t="s">
        <v>6859</v>
      </c>
      <c r="G2272" t="s">
        <v>161</v>
      </c>
      <c r="H2272" t="s">
        <v>135</v>
      </c>
      <c r="I2272" t="s">
        <v>136</v>
      </c>
      <c r="J2272" t="s">
        <v>137</v>
      </c>
      <c r="K2272" t="s">
        <v>138</v>
      </c>
      <c r="L2272" t="s">
        <v>6860</v>
      </c>
      <c r="M2272" t="s">
        <v>6861</v>
      </c>
      <c r="N2272">
        <v>4.5805555550000001</v>
      </c>
      <c r="O2272">
        <v>0</v>
      </c>
      <c r="P2272">
        <v>1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1.873242693332986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1.873242693332986</v>
      </c>
    </row>
    <row r="2273" spans="1:31" x14ac:dyDescent="0.25">
      <c r="A2273">
        <v>2227796</v>
      </c>
      <c r="B2273">
        <v>1</v>
      </c>
      <c r="C2273" t="s">
        <v>80</v>
      </c>
      <c r="D2273" t="s">
        <v>88</v>
      </c>
      <c r="E2273" t="s">
        <v>156</v>
      </c>
      <c r="F2273" t="s">
        <v>6862</v>
      </c>
      <c r="G2273" t="s">
        <v>165</v>
      </c>
      <c r="H2273" t="s">
        <v>135</v>
      </c>
      <c r="I2273" t="s">
        <v>136</v>
      </c>
      <c r="J2273" t="s">
        <v>137</v>
      </c>
      <c r="K2273" t="s">
        <v>138</v>
      </c>
      <c r="L2273" t="s">
        <v>6863</v>
      </c>
      <c r="M2273" t="s">
        <v>6864</v>
      </c>
      <c r="N2273">
        <v>1.0047222220000001</v>
      </c>
      <c r="O2273">
        <v>0</v>
      </c>
      <c r="P2273">
        <v>5</v>
      </c>
      <c r="Q2273">
        <v>0</v>
      </c>
      <c r="R2273">
        <v>0</v>
      </c>
      <c r="S2273">
        <v>0</v>
      </c>
      <c r="T2273">
        <v>1</v>
      </c>
      <c r="U2273">
        <v>0</v>
      </c>
      <c r="V2273">
        <v>0</v>
      </c>
      <c r="W2273">
        <v>0</v>
      </c>
      <c r="X2273">
        <v>1.14446084023565</v>
      </c>
      <c r="Y2273">
        <v>0</v>
      </c>
      <c r="Z2273">
        <v>0</v>
      </c>
      <c r="AA2273">
        <v>0</v>
      </c>
      <c r="AB2273">
        <v>6.1720964669033054E-2</v>
      </c>
      <c r="AC2273">
        <v>0</v>
      </c>
      <c r="AD2273">
        <v>0</v>
      </c>
      <c r="AE2273">
        <v>1.2061818049046831</v>
      </c>
    </row>
    <row r="2274" spans="1:31" x14ac:dyDescent="0.25">
      <c r="A2274">
        <v>2227965</v>
      </c>
      <c r="B2274">
        <v>1</v>
      </c>
      <c r="C2274" t="s">
        <v>80</v>
      </c>
      <c r="D2274" t="s">
        <v>85</v>
      </c>
      <c r="E2274" t="s">
        <v>225</v>
      </c>
      <c r="F2274" t="s">
        <v>6865</v>
      </c>
      <c r="G2274" t="s">
        <v>600</v>
      </c>
      <c r="H2274" t="s">
        <v>135</v>
      </c>
      <c r="I2274" t="s">
        <v>136</v>
      </c>
      <c r="J2274" t="s">
        <v>137</v>
      </c>
      <c r="K2274" t="s">
        <v>138</v>
      </c>
      <c r="L2274" t="s">
        <v>6866</v>
      </c>
      <c r="M2274" t="s">
        <v>6867</v>
      </c>
      <c r="N2274">
        <v>2.1775000000000002</v>
      </c>
      <c r="O2274">
        <v>0</v>
      </c>
      <c r="P2274">
        <v>145</v>
      </c>
      <c r="Q2274">
        <v>0</v>
      </c>
      <c r="R2274">
        <v>0</v>
      </c>
      <c r="S2274">
        <v>0</v>
      </c>
      <c r="T2274">
        <v>26</v>
      </c>
      <c r="U2274">
        <v>0</v>
      </c>
      <c r="V2274">
        <v>0</v>
      </c>
      <c r="W2274">
        <v>0</v>
      </c>
      <c r="X2274">
        <v>81.810876083761883</v>
      </c>
      <c r="Y2274">
        <v>0</v>
      </c>
      <c r="Z2274">
        <v>0</v>
      </c>
      <c r="AA2274">
        <v>0</v>
      </c>
      <c r="AB2274">
        <v>57.415262102711154</v>
      </c>
      <c r="AC2274">
        <v>0</v>
      </c>
      <c r="AD2274">
        <v>0</v>
      </c>
      <c r="AE2274">
        <v>139.22613818647304</v>
      </c>
    </row>
    <row r="2275" spans="1:31" x14ac:dyDescent="0.25">
      <c r="A2275">
        <v>2217809</v>
      </c>
      <c r="B2275">
        <v>1</v>
      </c>
      <c r="C2275" t="s">
        <v>81</v>
      </c>
      <c r="D2275" t="s">
        <v>121</v>
      </c>
      <c r="E2275" t="s">
        <v>156</v>
      </c>
      <c r="F2275" t="s">
        <v>6868</v>
      </c>
      <c r="G2275" t="s">
        <v>161</v>
      </c>
      <c r="H2275" t="s">
        <v>135</v>
      </c>
      <c r="I2275" t="s">
        <v>136</v>
      </c>
      <c r="J2275" t="s">
        <v>137</v>
      </c>
      <c r="K2275" t="s">
        <v>138</v>
      </c>
      <c r="L2275" t="s">
        <v>6869</v>
      </c>
      <c r="M2275" t="s">
        <v>6870</v>
      </c>
      <c r="N2275">
        <v>1.5138888880000001</v>
      </c>
      <c r="O2275">
        <v>0</v>
      </c>
      <c r="P2275">
        <v>1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0.22753961922255667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0.22753961922255667</v>
      </c>
    </row>
    <row r="2276" spans="1:31" x14ac:dyDescent="0.25">
      <c r="A2276">
        <v>2218055</v>
      </c>
      <c r="B2276">
        <v>1</v>
      </c>
      <c r="C2276" t="s">
        <v>81</v>
      </c>
      <c r="D2276" t="s">
        <v>122</v>
      </c>
      <c r="E2276" t="s">
        <v>141</v>
      </c>
      <c r="F2276" t="s">
        <v>2036</v>
      </c>
      <c r="G2276" t="s">
        <v>349</v>
      </c>
      <c r="H2276" t="s">
        <v>144</v>
      </c>
      <c r="I2276" t="s">
        <v>136</v>
      </c>
      <c r="J2276" t="s">
        <v>137</v>
      </c>
      <c r="K2276" t="s">
        <v>138</v>
      </c>
      <c r="L2276" t="s">
        <v>6871</v>
      </c>
      <c r="M2276" t="s">
        <v>6872</v>
      </c>
      <c r="N2276">
        <v>1.939444444</v>
      </c>
      <c r="O2276">
        <v>0</v>
      </c>
      <c r="P2276">
        <v>714</v>
      </c>
      <c r="Q2276">
        <v>0</v>
      </c>
      <c r="R2276">
        <v>14</v>
      </c>
      <c r="S2276">
        <v>5</v>
      </c>
      <c r="T2276">
        <v>54</v>
      </c>
      <c r="U2276">
        <v>1</v>
      </c>
      <c r="V2276">
        <v>0</v>
      </c>
      <c r="W2276">
        <v>0</v>
      </c>
      <c r="X2276">
        <v>154.71217627286222</v>
      </c>
      <c r="Y2276">
        <v>0</v>
      </c>
      <c r="Z2276">
        <v>1.1821208854066618</v>
      </c>
      <c r="AA2276">
        <v>224.07271084480848</v>
      </c>
      <c r="AB2276">
        <v>29.365846017001793</v>
      </c>
      <c r="AC2276">
        <v>11.555014671033183</v>
      </c>
      <c r="AD2276">
        <v>0</v>
      </c>
      <c r="AE2276">
        <v>420.88786869111232</v>
      </c>
    </row>
    <row r="2277" spans="1:31" x14ac:dyDescent="0.25">
      <c r="A2277">
        <v>2216704</v>
      </c>
      <c r="B2277">
        <v>1</v>
      </c>
      <c r="C2277" t="s">
        <v>81</v>
      </c>
      <c r="D2277" t="s">
        <v>113</v>
      </c>
      <c r="E2277" t="s">
        <v>151</v>
      </c>
      <c r="F2277" t="s">
        <v>6873</v>
      </c>
      <c r="G2277" t="s">
        <v>213</v>
      </c>
      <c r="H2277" t="s">
        <v>135</v>
      </c>
      <c r="I2277" t="s">
        <v>136</v>
      </c>
      <c r="J2277" t="s">
        <v>137</v>
      </c>
      <c r="K2277" t="s">
        <v>138</v>
      </c>
      <c r="L2277" t="s">
        <v>6874</v>
      </c>
      <c r="M2277" t="s">
        <v>6875</v>
      </c>
      <c r="N2277">
        <v>0.84083333299999996</v>
      </c>
      <c r="O2277">
        <v>0</v>
      </c>
      <c r="P2277">
        <v>27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2.6409232950768886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2.6409232950768886</v>
      </c>
    </row>
    <row r="2278" spans="1:31" x14ac:dyDescent="0.25">
      <c r="A2278">
        <v>2229270</v>
      </c>
      <c r="B2278">
        <v>1</v>
      </c>
      <c r="C2278" t="s">
        <v>80</v>
      </c>
      <c r="D2278" t="s">
        <v>96</v>
      </c>
      <c r="E2278" t="s">
        <v>156</v>
      </c>
      <c r="F2278" t="s">
        <v>6876</v>
      </c>
      <c r="G2278" t="s">
        <v>172</v>
      </c>
      <c r="H2278" t="s">
        <v>135</v>
      </c>
      <c r="I2278" t="s">
        <v>136</v>
      </c>
      <c r="J2278" t="s">
        <v>137</v>
      </c>
      <c r="K2278" t="s">
        <v>138</v>
      </c>
      <c r="L2278" t="s">
        <v>6877</v>
      </c>
      <c r="M2278" t="s">
        <v>6878</v>
      </c>
      <c r="N2278">
        <v>5.7836111109999999</v>
      </c>
      <c r="O2278">
        <v>0</v>
      </c>
      <c r="P2278">
        <v>2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3.8236636332030409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3.8236636332030409</v>
      </c>
    </row>
    <row r="2279" spans="1:31" x14ac:dyDescent="0.25">
      <c r="A2279">
        <v>2219114</v>
      </c>
      <c r="B2279">
        <v>1</v>
      </c>
      <c r="C2279" t="s">
        <v>80</v>
      </c>
      <c r="D2279" t="s">
        <v>96</v>
      </c>
      <c r="E2279" t="s">
        <v>132</v>
      </c>
      <c r="F2279" t="s">
        <v>6879</v>
      </c>
      <c r="G2279" t="s">
        <v>176</v>
      </c>
      <c r="H2279" t="s">
        <v>135</v>
      </c>
      <c r="I2279" t="s">
        <v>136</v>
      </c>
      <c r="J2279" t="s">
        <v>137</v>
      </c>
      <c r="K2279" t="s">
        <v>138</v>
      </c>
      <c r="L2279" t="s">
        <v>6880</v>
      </c>
      <c r="M2279" t="s">
        <v>6881</v>
      </c>
      <c r="N2279">
        <v>3.2413888879999999</v>
      </c>
      <c r="O2279">
        <v>0</v>
      </c>
      <c r="P2279">
        <v>52</v>
      </c>
      <c r="Q2279">
        <v>0</v>
      </c>
      <c r="R2279">
        <v>0</v>
      </c>
      <c r="S2279">
        <v>0</v>
      </c>
      <c r="T2279">
        <v>2</v>
      </c>
      <c r="U2279">
        <v>0</v>
      </c>
      <c r="V2279">
        <v>0</v>
      </c>
      <c r="W2279">
        <v>0</v>
      </c>
      <c r="X2279">
        <v>40.328767369989286</v>
      </c>
      <c r="Y2279">
        <v>0</v>
      </c>
      <c r="Z2279">
        <v>0</v>
      </c>
      <c r="AA2279">
        <v>0</v>
      </c>
      <c r="AB2279">
        <v>1.2633954000004277</v>
      </c>
      <c r="AC2279">
        <v>0</v>
      </c>
      <c r="AD2279">
        <v>0</v>
      </c>
      <c r="AE2279">
        <v>41.592162769989713</v>
      </c>
    </row>
    <row r="2280" spans="1:31" x14ac:dyDescent="0.25">
      <c r="A2280">
        <v>2227819</v>
      </c>
      <c r="B2280">
        <v>1</v>
      </c>
      <c r="C2280" t="s">
        <v>80</v>
      </c>
      <c r="D2280" t="s">
        <v>93</v>
      </c>
      <c r="E2280" t="s">
        <v>156</v>
      </c>
      <c r="F2280" t="s">
        <v>6882</v>
      </c>
      <c r="G2280" t="s">
        <v>165</v>
      </c>
      <c r="H2280" t="s">
        <v>135</v>
      </c>
      <c r="I2280" t="s">
        <v>136</v>
      </c>
      <c r="J2280" t="s">
        <v>137</v>
      </c>
      <c r="K2280" t="s">
        <v>138</v>
      </c>
      <c r="L2280" t="s">
        <v>6883</v>
      </c>
      <c r="M2280" t="s">
        <v>6884</v>
      </c>
      <c r="N2280">
        <v>0.87027777699999997</v>
      </c>
      <c r="O2280">
        <v>0</v>
      </c>
      <c r="P2280">
        <v>1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0.29266567028562501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0.29266567028562501</v>
      </c>
    </row>
    <row r="2281" spans="1:31" x14ac:dyDescent="0.25">
      <c r="A2281">
        <v>2227942</v>
      </c>
      <c r="B2281">
        <v>1</v>
      </c>
      <c r="C2281" t="s">
        <v>80</v>
      </c>
      <c r="D2281" t="s">
        <v>84</v>
      </c>
      <c r="E2281" t="s">
        <v>156</v>
      </c>
      <c r="F2281" t="s">
        <v>6885</v>
      </c>
      <c r="G2281" t="s">
        <v>165</v>
      </c>
      <c r="H2281" t="s">
        <v>135</v>
      </c>
      <c r="I2281" t="s">
        <v>136</v>
      </c>
      <c r="J2281" t="s">
        <v>137</v>
      </c>
      <c r="K2281" t="s">
        <v>138</v>
      </c>
      <c r="L2281" t="s">
        <v>6886</v>
      </c>
      <c r="M2281" t="s">
        <v>6887</v>
      </c>
      <c r="N2281">
        <v>3.8108333330000002</v>
      </c>
      <c r="O2281">
        <v>0</v>
      </c>
      <c r="P2281">
        <v>7</v>
      </c>
      <c r="Q2281">
        <v>0</v>
      </c>
      <c r="R2281">
        <v>0</v>
      </c>
      <c r="S2281">
        <v>0</v>
      </c>
      <c r="T2281">
        <v>3</v>
      </c>
      <c r="U2281">
        <v>0</v>
      </c>
      <c r="V2281">
        <v>0</v>
      </c>
      <c r="W2281">
        <v>0</v>
      </c>
      <c r="X2281">
        <v>5.5901649683498773</v>
      </c>
      <c r="Y2281">
        <v>0</v>
      </c>
      <c r="Z2281">
        <v>0</v>
      </c>
      <c r="AA2281">
        <v>0</v>
      </c>
      <c r="AB2281">
        <v>0.34954411049611672</v>
      </c>
      <c r="AC2281">
        <v>0</v>
      </c>
      <c r="AD2281">
        <v>0</v>
      </c>
      <c r="AE2281">
        <v>5.9397090788459943</v>
      </c>
    </row>
    <row r="2282" spans="1:31" x14ac:dyDescent="0.25">
      <c r="A2282">
        <v>2217909</v>
      </c>
      <c r="B2282">
        <v>1</v>
      </c>
      <c r="C2282" t="s">
        <v>80</v>
      </c>
      <c r="D2282" t="s">
        <v>111</v>
      </c>
      <c r="E2282" t="s">
        <v>141</v>
      </c>
      <c r="F2282" t="s">
        <v>6888</v>
      </c>
      <c r="G2282" t="s">
        <v>405</v>
      </c>
      <c r="H2282" t="s">
        <v>144</v>
      </c>
      <c r="I2282" t="s">
        <v>136</v>
      </c>
      <c r="J2282" t="s">
        <v>137</v>
      </c>
      <c r="K2282" t="s">
        <v>234</v>
      </c>
      <c r="L2282" t="s">
        <v>6889</v>
      </c>
      <c r="M2282" t="s">
        <v>6890</v>
      </c>
      <c r="N2282">
        <v>7.9494444440000001</v>
      </c>
      <c r="O2282">
        <v>0</v>
      </c>
      <c r="P2282">
        <v>979</v>
      </c>
      <c r="Q2282">
        <v>0</v>
      </c>
      <c r="R2282">
        <v>0</v>
      </c>
      <c r="S2282">
        <v>0</v>
      </c>
      <c r="T2282">
        <v>84</v>
      </c>
      <c r="U2282">
        <v>0</v>
      </c>
      <c r="V2282">
        <v>0</v>
      </c>
      <c r="W2282">
        <v>0</v>
      </c>
      <c r="X2282">
        <v>2669.52287100376</v>
      </c>
      <c r="Y2282">
        <v>0</v>
      </c>
      <c r="Z2282">
        <v>0</v>
      </c>
      <c r="AA2282">
        <v>0</v>
      </c>
      <c r="AB2282">
        <v>287.34025709042618</v>
      </c>
      <c r="AC2282">
        <v>0</v>
      </c>
      <c r="AD2282">
        <v>0</v>
      </c>
      <c r="AE2282">
        <v>2956.8631280941863</v>
      </c>
    </row>
    <row r="2283" spans="1:31" x14ac:dyDescent="0.25">
      <c r="A2283">
        <v>2220926</v>
      </c>
      <c r="B2283">
        <v>1</v>
      </c>
      <c r="C2283" t="s">
        <v>80</v>
      </c>
      <c r="D2283" t="s">
        <v>108</v>
      </c>
      <c r="E2283" t="s">
        <v>151</v>
      </c>
      <c r="F2283" t="s">
        <v>6891</v>
      </c>
      <c r="G2283" t="s">
        <v>213</v>
      </c>
      <c r="H2283" t="s">
        <v>135</v>
      </c>
      <c r="I2283" t="s">
        <v>136</v>
      </c>
      <c r="J2283" t="s">
        <v>137</v>
      </c>
      <c r="K2283" t="s">
        <v>138</v>
      </c>
      <c r="L2283" t="s">
        <v>6892</v>
      </c>
      <c r="M2283" t="s">
        <v>6893</v>
      </c>
      <c r="N2283">
        <v>3.2327777769999999</v>
      </c>
      <c r="O2283">
        <v>0</v>
      </c>
      <c r="P2283">
        <v>12</v>
      </c>
      <c r="Q2283">
        <v>0</v>
      </c>
      <c r="R2283">
        <v>3</v>
      </c>
      <c r="S2283">
        <v>0</v>
      </c>
      <c r="T2283">
        <v>3</v>
      </c>
      <c r="U2283">
        <v>0</v>
      </c>
      <c r="V2283">
        <v>0</v>
      </c>
      <c r="W2283">
        <v>0</v>
      </c>
      <c r="X2283">
        <v>5.5310519073927322</v>
      </c>
      <c r="Y2283">
        <v>0</v>
      </c>
      <c r="Z2283">
        <v>0.58491410091452778</v>
      </c>
      <c r="AA2283">
        <v>0</v>
      </c>
      <c r="AB2283">
        <v>3.3747100894307205</v>
      </c>
      <c r="AC2283">
        <v>0</v>
      </c>
      <c r="AD2283">
        <v>0</v>
      </c>
      <c r="AE2283">
        <v>9.49067609773798</v>
      </c>
    </row>
    <row r="2284" spans="1:31" x14ac:dyDescent="0.25">
      <c r="A2284">
        <v>2219598</v>
      </c>
      <c r="B2284">
        <v>1</v>
      </c>
      <c r="C2284" t="s">
        <v>80</v>
      </c>
      <c r="D2284" t="s">
        <v>108</v>
      </c>
      <c r="E2284" t="s">
        <v>151</v>
      </c>
      <c r="F2284" t="s">
        <v>6894</v>
      </c>
      <c r="G2284" t="s">
        <v>213</v>
      </c>
      <c r="H2284" t="s">
        <v>135</v>
      </c>
      <c r="I2284" t="s">
        <v>136</v>
      </c>
      <c r="J2284" t="s">
        <v>137</v>
      </c>
      <c r="K2284" t="s">
        <v>138</v>
      </c>
      <c r="L2284" t="s">
        <v>6895</v>
      </c>
      <c r="M2284" t="s">
        <v>6896</v>
      </c>
      <c r="N2284">
        <v>11.2475</v>
      </c>
      <c r="O2284">
        <v>0</v>
      </c>
      <c r="P2284">
        <v>5</v>
      </c>
      <c r="Q2284">
        <v>0</v>
      </c>
      <c r="R2284">
        <v>1</v>
      </c>
      <c r="S2284">
        <v>0</v>
      </c>
      <c r="T2284">
        <v>1</v>
      </c>
      <c r="U2284">
        <v>0</v>
      </c>
      <c r="V2284">
        <v>0</v>
      </c>
      <c r="W2284">
        <v>0</v>
      </c>
      <c r="X2284">
        <v>6.4942241484910861</v>
      </c>
      <c r="Y2284">
        <v>0</v>
      </c>
      <c r="Z2284">
        <v>0.45494034414892937</v>
      </c>
      <c r="AA2284">
        <v>0</v>
      </c>
      <c r="AB2284">
        <v>0.21477569009545361</v>
      </c>
      <c r="AC2284">
        <v>0</v>
      </c>
      <c r="AD2284">
        <v>0</v>
      </c>
      <c r="AE2284">
        <v>7.1639401827354696</v>
      </c>
    </row>
    <row r="2285" spans="1:31" x14ac:dyDescent="0.25">
      <c r="A2285">
        <v>2224756</v>
      </c>
      <c r="B2285">
        <v>1</v>
      </c>
      <c r="C2285" t="s">
        <v>81</v>
      </c>
      <c r="D2285" t="s">
        <v>112</v>
      </c>
      <c r="E2285" t="s">
        <v>156</v>
      </c>
      <c r="F2285" t="s">
        <v>6897</v>
      </c>
      <c r="G2285" t="s">
        <v>165</v>
      </c>
      <c r="H2285" t="s">
        <v>135</v>
      </c>
      <c r="I2285" t="s">
        <v>136</v>
      </c>
      <c r="J2285" t="s">
        <v>137</v>
      </c>
      <c r="K2285" t="s">
        <v>138</v>
      </c>
      <c r="L2285" t="s">
        <v>6898</v>
      </c>
      <c r="M2285" t="s">
        <v>6899</v>
      </c>
      <c r="N2285">
        <v>1.9158333329999999</v>
      </c>
      <c r="O2285">
        <v>0</v>
      </c>
      <c r="P2285">
        <v>1</v>
      </c>
      <c r="Q2285">
        <v>0</v>
      </c>
      <c r="R2285">
        <v>0</v>
      </c>
      <c r="S2285">
        <v>0</v>
      </c>
      <c r="T2285">
        <v>1</v>
      </c>
      <c r="U2285">
        <v>0</v>
      </c>
      <c r="V2285">
        <v>0</v>
      </c>
      <c r="W2285">
        <v>0</v>
      </c>
      <c r="X2285">
        <v>2.1253237866809167E-2</v>
      </c>
      <c r="Y2285">
        <v>0</v>
      </c>
      <c r="Z2285">
        <v>0</v>
      </c>
      <c r="AA2285">
        <v>0</v>
      </c>
      <c r="AB2285">
        <v>0.40916130213456003</v>
      </c>
      <c r="AC2285">
        <v>0</v>
      </c>
      <c r="AD2285">
        <v>0</v>
      </c>
      <c r="AE2285">
        <v>0.43041454000136919</v>
      </c>
    </row>
    <row r="2286" spans="1:31" x14ac:dyDescent="0.25">
      <c r="A2286">
        <v>2215353</v>
      </c>
      <c r="B2286">
        <v>1</v>
      </c>
      <c r="C2286" t="s">
        <v>80</v>
      </c>
      <c r="D2286" t="s">
        <v>82</v>
      </c>
      <c r="E2286" t="s">
        <v>156</v>
      </c>
      <c r="F2286" t="s">
        <v>6900</v>
      </c>
      <c r="G2286" t="s">
        <v>165</v>
      </c>
      <c r="H2286" t="s">
        <v>135</v>
      </c>
      <c r="I2286" t="s">
        <v>136</v>
      </c>
      <c r="J2286" t="s">
        <v>137</v>
      </c>
      <c r="K2286" t="s">
        <v>138</v>
      </c>
      <c r="L2286" t="s">
        <v>6901</v>
      </c>
      <c r="M2286" t="s">
        <v>6902</v>
      </c>
      <c r="N2286">
        <v>1.0136111109999999</v>
      </c>
      <c r="O2286">
        <v>0</v>
      </c>
      <c r="P2286">
        <v>12</v>
      </c>
      <c r="Q2286">
        <v>0</v>
      </c>
      <c r="R2286">
        <v>0</v>
      </c>
      <c r="S2286">
        <v>0</v>
      </c>
      <c r="T2286">
        <v>6</v>
      </c>
      <c r="U2286">
        <v>0</v>
      </c>
      <c r="V2286">
        <v>0</v>
      </c>
      <c r="W2286">
        <v>0</v>
      </c>
      <c r="X2286">
        <v>3.9356787353619418</v>
      </c>
      <c r="Y2286">
        <v>0</v>
      </c>
      <c r="Z2286">
        <v>0</v>
      </c>
      <c r="AA2286">
        <v>0</v>
      </c>
      <c r="AB2286">
        <v>3.9338483581016677</v>
      </c>
      <c r="AC2286">
        <v>0</v>
      </c>
      <c r="AD2286">
        <v>0</v>
      </c>
      <c r="AE2286">
        <v>7.8695270934636099</v>
      </c>
    </row>
    <row r="2287" spans="1:31" x14ac:dyDescent="0.25">
      <c r="A2287">
        <v>2223428</v>
      </c>
      <c r="B2287">
        <v>1</v>
      </c>
      <c r="C2287" t="s">
        <v>80</v>
      </c>
      <c r="D2287" t="s">
        <v>90</v>
      </c>
      <c r="E2287" t="s">
        <v>156</v>
      </c>
      <c r="F2287" t="s">
        <v>6903</v>
      </c>
      <c r="G2287" t="s">
        <v>161</v>
      </c>
      <c r="H2287" t="s">
        <v>135</v>
      </c>
      <c r="I2287" t="s">
        <v>136</v>
      </c>
      <c r="J2287" t="s">
        <v>137</v>
      </c>
      <c r="K2287" t="s">
        <v>138</v>
      </c>
      <c r="L2287" t="s">
        <v>6904</v>
      </c>
      <c r="M2287" t="s">
        <v>6905</v>
      </c>
      <c r="N2287">
        <v>1.5475000000000001</v>
      </c>
      <c r="O2287">
        <v>0</v>
      </c>
      <c r="P2287">
        <v>2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1.7191760653881423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1.7191760653881423</v>
      </c>
    </row>
    <row r="2288" spans="1:31" x14ac:dyDescent="0.25">
      <c r="A2288">
        <v>2213787</v>
      </c>
      <c r="B2288">
        <v>1</v>
      </c>
      <c r="C2288" t="s">
        <v>80</v>
      </c>
      <c r="D2288" t="s">
        <v>99</v>
      </c>
      <c r="E2288" t="s">
        <v>156</v>
      </c>
      <c r="F2288" t="s">
        <v>6906</v>
      </c>
      <c r="G2288" t="s">
        <v>161</v>
      </c>
      <c r="H2288" t="s">
        <v>135</v>
      </c>
      <c r="I2288" t="s">
        <v>136</v>
      </c>
      <c r="J2288" t="s">
        <v>137</v>
      </c>
      <c r="K2288" t="s">
        <v>138</v>
      </c>
      <c r="L2288" t="s">
        <v>6907</v>
      </c>
      <c r="M2288" t="s">
        <v>6908</v>
      </c>
      <c r="N2288">
        <v>1.8661111109999999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1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9.3060783832972227E-2</v>
      </c>
      <c r="AC2288">
        <v>0</v>
      </c>
      <c r="AD2288">
        <v>0</v>
      </c>
      <c r="AE2288">
        <v>9.3060783832972227E-2</v>
      </c>
    </row>
    <row r="2289" spans="1:31" x14ac:dyDescent="0.25">
      <c r="A2289">
        <v>2216289</v>
      </c>
      <c r="B2289">
        <v>1</v>
      </c>
      <c r="C2289" t="s">
        <v>81</v>
      </c>
      <c r="D2289" t="s">
        <v>122</v>
      </c>
      <c r="E2289" t="s">
        <v>198</v>
      </c>
      <c r="F2289" t="s">
        <v>6909</v>
      </c>
      <c r="G2289" t="s">
        <v>405</v>
      </c>
      <c r="H2289" t="s">
        <v>144</v>
      </c>
      <c r="I2289" t="s">
        <v>136</v>
      </c>
      <c r="J2289" t="s">
        <v>137</v>
      </c>
      <c r="K2289" t="s">
        <v>234</v>
      </c>
      <c r="L2289" t="s">
        <v>6910</v>
      </c>
      <c r="M2289" t="s">
        <v>6911</v>
      </c>
      <c r="N2289">
        <v>5.467769444</v>
      </c>
      <c r="O2289">
        <v>0</v>
      </c>
      <c r="P2289">
        <v>0</v>
      </c>
      <c r="Q2289">
        <v>0</v>
      </c>
      <c r="R2289">
        <v>0</v>
      </c>
      <c r="S2289">
        <v>14</v>
      </c>
      <c r="T2289">
        <v>0</v>
      </c>
      <c r="U2289">
        <v>1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33.3329623570866</v>
      </c>
      <c r="AB2289">
        <v>0</v>
      </c>
      <c r="AC2289">
        <v>559.3041453505723</v>
      </c>
      <c r="AD2289">
        <v>0</v>
      </c>
      <c r="AE2289">
        <v>592.63710770765886</v>
      </c>
    </row>
    <row r="2290" spans="1:31" x14ac:dyDescent="0.25">
      <c r="A2290">
        <v>2219160</v>
      </c>
      <c r="B2290">
        <v>1</v>
      </c>
      <c r="C2290" t="s">
        <v>80</v>
      </c>
      <c r="D2290" t="s">
        <v>99</v>
      </c>
      <c r="E2290" t="s">
        <v>156</v>
      </c>
      <c r="F2290" t="s">
        <v>6912</v>
      </c>
      <c r="G2290" t="s">
        <v>161</v>
      </c>
      <c r="H2290" t="s">
        <v>135</v>
      </c>
      <c r="I2290" t="s">
        <v>136</v>
      </c>
      <c r="J2290" t="s">
        <v>137</v>
      </c>
      <c r="K2290" t="s">
        <v>138</v>
      </c>
      <c r="L2290" t="s">
        <v>6913</v>
      </c>
      <c r="M2290" t="s">
        <v>6914</v>
      </c>
      <c r="N2290">
        <v>12.278888887999999</v>
      </c>
      <c r="O2290">
        <v>0</v>
      </c>
      <c r="P2290">
        <v>1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4.7979297002331736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4.7979297002331736</v>
      </c>
    </row>
    <row r="2291" spans="1:31" x14ac:dyDescent="0.25">
      <c r="A2291">
        <v>2220488</v>
      </c>
      <c r="B2291">
        <v>1</v>
      </c>
      <c r="C2291" t="s">
        <v>80</v>
      </c>
      <c r="D2291" t="s">
        <v>100</v>
      </c>
      <c r="E2291" t="s">
        <v>156</v>
      </c>
      <c r="F2291" t="s">
        <v>6915</v>
      </c>
      <c r="G2291" t="s">
        <v>172</v>
      </c>
      <c r="H2291" t="s">
        <v>135</v>
      </c>
      <c r="I2291" t="s">
        <v>136</v>
      </c>
      <c r="J2291" t="s">
        <v>137</v>
      </c>
      <c r="K2291" t="s">
        <v>138</v>
      </c>
      <c r="L2291" t="s">
        <v>6916</v>
      </c>
      <c r="M2291" t="s">
        <v>6917</v>
      </c>
      <c r="N2291">
        <v>1.8174999999999999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1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2.3647876124662801</v>
      </c>
      <c r="AC2291">
        <v>0</v>
      </c>
      <c r="AD2291">
        <v>0</v>
      </c>
      <c r="AE2291">
        <v>2.3647876124662801</v>
      </c>
    </row>
    <row r="2292" spans="1:31" x14ac:dyDescent="0.25">
      <c r="A2292">
        <v>2215307</v>
      </c>
      <c r="B2292">
        <v>1</v>
      </c>
      <c r="C2292" t="s">
        <v>81</v>
      </c>
      <c r="D2292" t="s">
        <v>126</v>
      </c>
      <c r="E2292" t="s">
        <v>141</v>
      </c>
      <c r="F2292" t="s">
        <v>6918</v>
      </c>
      <c r="G2292" t="s">
        <v>143</v>
      </c>
      <c r="H2292" t="s">
        <v>144</v>
      </c>
      <c r="I2292" t="s">
        <v>136</v>
      </c>
      <c r="J2292" t="s">
        <v>137</v>
      </c>
      <c r="K2292" t="s">
        <v>138</v>
      </c>
      <c r="L2292" t="s">
        <v>6919</v>
      </c>
      <c r="M2292" t="s">
        <v>6920</v>
      </c>
      <c r="N2292">
        <v>0.69</v>
      </c>
      <c r="O2292">
        <v>0</v>
      </c>
      <c r="P2292">
        <v>1273</v>
      </c>
      <c r="Q2292">
        <v>23</v>
      </c>
      <c r="R2292">
        <v>105</v>
      </c>
      <c r="S2292">
        <v>5</v>
      </c>
      <c r="T2292">
        <v>309</v>
      </c>
      <c r="U2292">
        <v>0</v>
      </c>
      <c r="V2292">
        <v>2</v>
      </c>
      <c r="W2292">
        <v>0</v>
      </c>
      <c r="X2292">
        <v>135.30505823792467</v>
      </c>
      <c r="Y2292">
        <v>10.653277237953422</v>
      </c>
      <c r="Z2292">
        <v>6.3522664067980195</v>
      </c>
      <c r="AA2292">
        <v>6.4283856960989096</v>
      </c>
      <c r="AB2292">
        <v>67.153132082764827</v>
      </c>
      <c r="AC2292">
        <v>0</v>
      </c>
      <c r="AD2292">
        <v>52.036814360163355</v>
      </c>
      <c r="AE2292">
        <v>277.92893402170318</v>
      </c>
    </row>
    <row r="2293" spans="1:31" x14ac:dyDescent="0.25">
      <c r="A2293">
        <v>2218224</v>
      </c>
      <c r="B2293">
        <v>1</v>
      </c>
      <c r="C2293" t="s">
        <v>80</v>
      </c>
      <c r="D2293" t="s">
        <v>93</v>
      </c>
      <c r="E2293" t="s">
        <v>141</v>
      </c>
      <c r="F2293" t="s">
        <v>6921</v>
      </c>
      <c r="G2293" t="s">
        <v>405</v>
      </c>
      <c r="H2293" t="s">
        <v>144</v>
      </c>
      <c r="I2293" t="s">
        <v>136</v>
      </c>
      <c r="J2293" t="s">
        <v>137</v>
      </c>
      <c r="K2293" t="s">
        <v>234</v>
      </c>
      <c r="L2293" t="s">
        <v>6922</v>
      </c>
      <c r="M2293" t="s">
        <v>6923</v>
      </c>
      <c r="N2293">
        <v>2.6686111110000001</v>
      </c>
      <c r="O2293">
        <v>0</v>
      </c>
      <c r="P2293">
        <v>166</v>
      </c>
      <c r="Q2293">
        <v>0</v>
      </c>
      <c r="R2293">
        <v>4</v>
      </c>
      <c r="S2293">
        <v>0</v>
      </c>
      <c r="T2293">
        <v>59</v>
      </c>
      <c r="U2293">
        <v>0</v>
      </c>
      <c r="V2293">
        <v>0</v>
      </c>
      <c r="W2293">
        <v>0</v>
      </c>
      <c r="X2293">
        <v>98.62363071722757</v>
      </c>
      <c r="Y2293">
        <v>0</v>
      </c>
      <c r="Z2293">
        <v>5.6822747007989305</v>
      </c>
      <c r="AA2293">
        <v>0</v>
      </c>
      <c r="AB2293">
        <v>92.237019410625422</v>
      </c>
      <c r="AC2293">
        <v>0</v>
      </c>
      <c r="AD2293">
        <v>0</v>
      </c>
      <c r="AE2293">
        <v>196.54292482865191</v>
      </c>
    </row>
    <row r="2294" spans="1:31" x14ac:dyDescent="0.25">
      <c r="A2294">
        <v>2225194</v>
      </c>
      <c r="B2294">
        <v>1</v>
      </c>
      <c r="C2294" t="s">
        <v>80</v>
      </c>
      <c r="D2294" t="s">
        <v>85</v>
      </c>
      <c r="E2294" t="s">
        <v>225</v>
      </c>
      <c r="F2294" t="s">
        <v>6924</v>
      </c>
      <c r="G2294" t="s">
        <v>600</v>
      </c>
      <c r="H2294" t="s">
        <v>135</v>
      </c>
      <c r="I2294" t="s">
        <v>136</v>
      </c>
      <c r="J2294" t="s">
        <v>137</v>
      </c>
      <c r="K2294" t="s">
        <v>138</v>
      </c>
      <c r="L2294" t="s">
        <v>6925</v>
      </c>
      <c r="M2294" t="s">
        <v>6926</v>
      </c>
      <c r="N2294">
        <v>0.696111111</v>
      </c>
      <c r="O2294">
        <v>0</v>
      </c>
      <c r="P2294">
        <v>90</v>
      </c>
      <c r="Q2294">
        <v>0</v>
      </c>
      <c r="R2294">
        <v>0</v>
      </c>
      <c r="S2294">
        <v>0</v>
      </c>
      <c r="T2294">
        <v>3</v>
      </c>
      <c r="U2294">
        <v>0</v>
      </c>
      <c r="V2294">
        <v>0</v>
      </c>
      <c r="W2294">
        <v>0</v>
      </c>
      <c r="X2294">
        <v>18.058709882572231</v>
      </c>
      <c r="Y2294">
        <v>0</v>
      </c>
      <c r="Z2294">
        <v>0</v>
      </c>
      <c r="AA2294">
        <v>0</v>
      </c>
      <c r="AB2294">
        <v>0.4526121126220089</v>
      </c>
      <c r="AC2294">
        <v>0</v>
      </c>
      <c r="AD2294">
        <v>0</v>
      </c>
      <c r="AE2294">
        <v>18.51132199519424</v>
      </c>
    </row>
    <row r="2295" spans="1:31" x14ac:dyDescent="0.25">
      <c r="A2295">
        <v>2214915</v>
      </c>
      <c r="B2295">
        <v>1</v>
      </c>
      <c r="C2295" t="s">
        <v>80</v>
      </c>
      <c r="D2295" t="s">
        <v>93</v>
      </c>
      <c r="E2295" t="s">
        <v>151</v>
      </c>
      <c r="F2295" t="s">
        <v>6927</v>
      </c>
      <c r="G2295" t="s">
        <v>1470</v>
      </c>
      <c r="H2295" t="s">
        <v>135</v>
      </c>
      <c r="I2295" t="s">
        <v>136</v>
      </c>
      <c r="J2295" t="s">
        <v>137</v>
      </c>
      <c r="K2295" t="s">
        <v>138</v>
      </c>
      <c r="L2295" t="s">
        <v>6928</v>
      </c>
      <c r="M2295" t="s">
        <v>6929</v>
      </c>
      <c r="N2295">
        <v>2.332777777</v>
      </c>
      <c r="O2295">
        <v>0</v>
      </c>
      <c r="P2295">
        <v>8</v>
      </c>
      <c r="Q2295">
        <v>0</v>
      </c>
      <c r="R2295">
        <v>8</v>
      </c>
      <c r="S2295">
        <v>0</v>
      </c>
      <c r="T2295">
        <v>3</v>
      </c>
      <c r="U2295">
        <v>0</v>
      </c>
      <c r="V2295">
        <v>1</v>
      </c>
      <c r="W2295">
        <v>0</v>
      </c>
      <c r="X2295">
        <v>4.1527257757810672</v>
      </c>
      <c r="Y2295">
        <v>0</v>
      </c>
      <c r="Z2295">
        <v>12.33099525937965</v>
      </c>
      <c r="AA2295">
        <v>0</v>
      </c>
      <c r="AB2295">
        <v>12.732863599052269</v>
      </c>
      <c r="AC2295">
        <v>0</v>
      </c>
      <c r="AD2295">
        <v>81.718773411028351</v>
      </c>
      <c r="AE2295">
        <v>110.93535804524134</v>
      </c>
    </row>
    <row r="2296" spans="1:31" x14ac:dyDescent="0.25">
      <c r="A2296">
        <v>2212605</v>
      </c>
      <c r="B2296">
        <v>1</v>
      </c>
      <c r="C2296" t="s">
        <v>80</v>
      </c>
      <c r="D2296" t="s">
        <v>82</v>
      </c>
      <c r="E2296" t="s">
        <v>225</v>
      </c>
      <c r="F2296" t="s">
        <v>6930</v>
      </c>
      <c r="G2296" t="s">
        <v>600</v>
      </c>
      <c r="H2296" t="s">
        <v>135</v>
      </c>
      <c r="I2296" t="s">
        <v>136</v>
      </c>
      <c r="J2296" t="s">
        <v>137</v>
      </c>
      <c r="K2296" t="s">
        <v>138</v>
      </c>
      <c r="L2296" t="s">
        <v>6931</v>
      </c>
      <c r="M2296" t="s">
        <v>6932</v>
      </c>
      <c r="N2296">
        <v>0.60499999999999998</v>
      </c>
      <c r="O2296">
        <v>0</v>
      </c>
      <c r="P2296">
        <v>6</v>
      </c>
      <c r="Q2296">
        <v>0</v>
      </c>
      <c r="R2296">
        <v>0</v>
      </c>
      <c r="S2296">
        <v>0</v>
      </c>
      <c r="T2296">
        <v>5</v>
      </c>
      <c r="U2296">
        <v>0</v>
      </c>
      <c r="V2296">
        <v>0</v>
      </c>
      <c r="W2296">
        <v>0</v>
      </c>
      <c r="X2296">
        <v>2.1627260105220003</v>
      </c>
      <c r="Y2296">
        <v>0</v>
      </c>
      <c r="Z2296">
        <v>0</v>
      </c>
      <c r="AA2296">
        <v>0</v>
      </c>
      <c r="AB2296">
        <v>4.5397916486752505</v>
      </c>
      <c r="AC2296">
        <v>0</v>
      </c>
      <c r="AD2296">
        <v>0</v>
      </c>
      <c r="AE2296">
        <v>6.7025176591972508</v>
      </c>
    </row>
    <row r="2297" spans="1:31" x14ac:dyDescent="0.25">
      <c r="A2297">
        <v>2214769</v>
      </c>
      <c r="B2297">
        <v>1</v>
      </c>
      <c r="C2297" t="s">
        <v>80</v>
      </c>
      <c r="D2297" t="s">
        <v>96</v>
      </c>
      <c r="E2297" t="s">
        <v>141</v>
      </c>
      <c r="F2297" t="s">
        <v>6933</v>
      </c>
      <c r="G2297" t="s">
        <v>2499</v>
      </c>
      <c r="H2297" t="s">
        <v>144</v>
      </c>
      <c r="I2297" t="s">
        <v>136</v>
      </c>
      <c r="J2297" t="s">
        <v>137</v>
      </c>
      <c r="K2297" t="s">
        <v>138</v>
      </c>
      <c r="L2297" t="s">
        <v>6934</v>
      </c>
      <c r="M2297" t="s">
        <v>6935</v>
      </c>
      <c r="N2297">
        <v>2.2127777769999999</v>
      </c>
      <c r="O2297">
        <v>0</v>
      </c>
      <c r="P2297">
        <v>106</v>
      </c>
      <c r="Q2297">
        <v>0</v>
      </c>
      <c r="R2297">
        <v>1</v>
      </c>
      <c r="S2297">
        <v>0</v>
      </c>
      <c r="T2297">
        <v>5</v>
      </c>
      <c r="U2297">
        <v>0</v>
      </c>
      <c r="V2297">
        <v>0</v>
      </c>
      <c r="W2297">
        <v>0</v>
      </c>
      <c r="X2297">
        <v>57.561057513912495</v>
      </c>
      <c r="Y2297">
        <v>0</v>
      </c>
      <c r="Z2297">
        <v>1.1370601265085001</v>
      </c>
      <c r="AA2297">
        <v>0</v>
      </c>
      <c r="AB2297">
        <v>6.2409590838818652</v>
      </c>
      <c r="AC2297">
        <v>0</v>
      </c>
      <c r="AD2297">
        <v>0</v>
      </c>
      <c r="AE2297">
        <v>64.939076724302865</v>
      </c>
    </row>
    <row r="2298" spans="1:31" x14ac:dyDescent="0.25">
      <c r="A2298">
        <v>2216097</v>
      </c>
      <c r="B2298">
        <v>1</v>
      </c>
      <c r="C2298" t="s">
        <v>80</v>
      </c>
      <c r="D2298" t="s">
        <v>97</v>
      </c>
      <c r="E2298" t="s">
        <v>156</v>
      </c>
      <c r="F2298" t="s">
        <v>6936</v>
      </c>
      <c r="G2298" t="s">
        <v>161</v>
      </c>
      <c r="H2298" t="s">
        <v>135</v>
      </c>
      <c r="I2298" t="s">
        <v>136</v>
      </c>
      <c r="J2298" t="s">
        <v>137</v>
      </c>
      <c r="K2298" t="s">
        <v>138</v>
      </c>
      <c r="L2298" t="s">
        <v>6937</v>
      </c>
      <c r="M2298" t="s">
        <v>6938</v>
      </c>
      <c r="N2298">
        <v>0.83527777700000005</v>
      </c>
      <c r="O2298">
        <v>0</v>
      </c>
      <c r="P2298">
        <v>3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0.70207915178914326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0.70207915178914326</v>
      </c>
    </row>
    <row r="2299" spans="1:31" x14ac:dyDescent="0.25">
      <c r="A2299">
        <v>2223674</v>
      </c>
      <c r="B2299">
        <v>1</v>
      </c>
      <c r="C2299" t="s">
        <v>81</v>
      </c>
      <c r="D2299" t="s">
        <v>113</v>
      </c>
      <c r="E2299" t="s">
        <v>151</v>
      </c>
      <c r="F2299" t="s">
        <v>6939</v>
      </c>
      <c r="G2299" t="s">
        <v>213</v>
      </c>
      <c r="H2299" t="s">
        <v>135</v>
      </c>
      <c r="I2299" t="s">
        <v>136</v>
      </c>
      <c r="J2299" t="s">
        <v>137</v>
      </c>
      <c r="K2299" t="s">
        <v>138</v>
      </c>
      <c r="L2299" t="s">
        <v>6940</v>
      </c>
      <c r="M2299" t="s">
        <v>6941</v>
      </c>
      <c r="N2299">
        <v>1.343611111</v>
      </c>
      <c r="O2299">
        <v>0</v>
      </c>
      <c r="P2299">
        <v>35</v>
      </c>
      <c r="Q2299">
        <v>0</v>
      </c>
      <c r="R2299">
        <v>0</v>
      </c>
      <c r="S2299">
        <v>0</v>
      </c>
      <c r="T2299">
        <v>1</v>
      </c>
      <c r="U2299">
        <v>0</v>
      </c>
      <c r="V2299">
        <v>0</v>
      </c>
      <c r="W2299">
        <v>0</v>
      </c>
      <c r="X2299">
        <v>11.616631135272703</v>
      </c>
      <c r="Y2299">
        <v>0</v>
      </c>
      <c r="Z2299">
        <v>0</v>
      </c>
      <c r="AA2299">
        <v>0</v>
      </c>
      <c r="AB2299">
        <v>0.13528395374133501</v>
      </c>
      <c r="AC2299">
        <v>0</v>
      </c>
      <c r="AD2299">
        <v>0</v>
      </c>
      <c r="AE2299">
        <v>11.751915089014037</v>
      </c>
    </row>
    <row r="2300" spans="1:31" x14ac:dyDescent="0.25">
      <c r="A2300">
        <v>2222346</v>
      </c>
      <c r="B2300">
        <v>1</v>
      </c>
      <c r="C2300" t="s">
        <v>80</v>
      </c>
      <c r="D2300" t="s">
        <v>104</v>
      </c>
      <c r="E2300" t="s">
        <v>156</v>
      </c>
      <c r="F2300" t="s">
        <v>6942</v>
      </c>
      <c r="G2300" t="s">
        <v>134</v>
      </c>
      <c r="H2300" t="s">
        <v>135</v>
      </c>
      <c r="I2300" t="s">
        <v>136</v>
      </c>
      <c r="J2300" t="s">
        <v>137</v>
      </c>
      <c r="K2300" t="s">
        <v>138</v>
      </c>
      <c r="L2300" t="s">
        <v>6943</v>
      </c>
      <c r="M2300" t="s">
        <v>6944</v>
      </c>
      <c r="N2300">
        <v>1.906111111</v>
      </c>
      <c r="O2300">
        <v>0</v>
      </c>
      <c r="P2300">
        <v>1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0.35062591685400335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0.35062591685400335</v>
      </c>
    </row>
    <row r="2301" spans="1:31" x14ac:dyDescent="0.25">
      <c r="A2301">
        <v>2224902</v>
      </c>
      <c r="B2301">
        <v>1</v>
      </c>
      <c r="C2301" t="s">
        <v>81</v>
      </c>
      <c r="D2301" t="s">
        <v>119</v>
      </c>
      <c r="E2301" t="s">
        <v>147</v>
      </c>
      <c r="F2301" t="s">
        <v>6945</v>
      </c>
      <c r="G2301" t="s">
        <v>610</v>
      </c>
      <c r="H2301" t="s">
        <v>144</v>
      </c>
      <c r="I2301" t="s">
        <v>136</v>
      </c>
      <c r="J2301" t="s">
        <v>137</v>
      </c>
      <c r="K2301" t="s">
        <v>138</v>
      </c>
      <c r="L2301" t="s">
        <v>6946</v>
      </c>
      <c r="M2301" t="s">
        <v>6947</v>
      </c>
      <c r="N2301">
        <v>0.11388888799999999</v>
      </c>
      <c r="O2301">
        <v>1</v>
      </c>
      <c r="P2301">
        <v>1654</v>
      </c>
      <c r="Q2301">
        <v>104</v>
      </c>
      <c r="R2301">
        <v>382</v>
      </c>
      <c r="S2301">
        <v>10</v>
      </c>
      <c r="T2301">
        <v>92</v>
      </c>
      <c r="U2301">
        <v>0</v>
      </c>
      <c r="V2301">
        <v>0</v>
      </c>
      <c r="W2301">
        <v>0</v>
      </c>
      <c r="X2301">
        <v>24.247714191412616</v>
      </c>
      <c r="Y2301">
        <v>7.0400840790670065</v>
      </c>
      <c r="Z2301">
        <v>15.335634370506122</v>
      </c>
      <c r="AA2301">
        <v>2.3608121614736293</v>
      </c>
      <c r="AB2301">
        <v>5.3126408578338777</v>
      </c>
      <c r="AC2301">
        <v>0</v>
      </c>
      <c r="AD2301">
        <v>0</v>
      </c>
      <c r="AE2301">
        <v>54.296885660293256</v>
      </c>
    </row>
    <row r="2302" spans="1:31" x14ac:dyDescent="0.25">
      <c r="A2302">
        <v>2214869</v>
      </c>
      <c r="B2302">
        <v>1</v>
      </c>
      <c r="C2302" t="s">
        <v>80</v>
      </c>
      <c r="D2302" t="s">
        <v>83</v>
      </c>
      <c r="E2302" t="s">
        <v>151</v>
      </c>
      <c r="F2302" t="s">
        <v>6948</v>
      </c>
      <c r="G2302" t="s">
        <v>233</v>
      </c>
      <c r="H2302" t="s">
        <v>135</v>
      </c>
      <c r="I2302" t="s">
        <v>136</v>
      </c>
      <c r="J2302" t="s">
        <v>137</v>
      </c>
      <c r="K2302" t="s">
        <v>234</v>
      </c>
      <c r="L2302" t="s">
        <v>6949</v>
      </c>
      <c r="M2302" t="s">
        <v>6950</v>
      </c>
      <c r="N2302">
        <v>7.2488999999999999</v>
      </c>
      <c r="O2302">
        <v>0</v>
      </c>
      <c r="P2302">
        <v>55</v>
      </c>
      <c r="Q2302">
        <v>0</v>
      </c>
      <c r="R2302">
        <v>0</v>
      </c>
      <c r="S2302">
        <v>0</v>
      </c>
      <c r="T2302">
        <v>1</v>
      </c>
      <c r="U2302">
        <v>0</v>
      </c>
      <c r="V2302">
        <v>0</v>
      </c>
      <c r="W2302">
        <v>0</v>
      </c>
      <c r="X2302">
        <v>151.67951931631535</v>
      </c>
      <c r="Y2302">
        <v>0</v>
      </c>
      <c r="Z2302">
        <v>0</v>
      </c>
      <c r="AA2302">
        <v>0</v>
      </c>
      <c r="AB2302">
        <v>0.44397271539325667</v>
      </c>
      <c r="AC2302">
        <v>0</v>
      </c>
      <c r="AD2302">
        <v>0</v>
      </c>
      <c r="AE2302">
        <v>152.12349203170859</v>
      </c>
    </row>
    <row r="2303" spans="1:31" x14ac:dyDescent="0.25">
      <c r="A2303">
        <v>2223574</v>
      </c>
      <c r="B2303">
        <v>1</v>
      </c>
      <c r="C2303" t="s">
        <v>80</v>
      </c>
      <c r="D2303" t="s">
        <v>106</v>
      </c>
      <c r="E2303" t="s">
        <v>141</v>
      </c>
      <c r="F2303" t="s">
        <v>6951</v>
      </c>
      <c r="G2303" t="s">
        <v>1628</v>
      </c>
      <c r="H2303" t="s">
        <v>144</v>
      </c>
      <c r="I2303" t="s">
        <v>136</v>
      </c>
      <c r="J2303" t="s">
        <v>137</v>
      </c>
      <c r="K2303" t="s">
        <v>138</v>
      </c>
      <c r="L2303" t="s">
        <v>6952</v>
      </c>
      <c r="M2303" t="s">
        <v>6953</v>
      </c>
      <c r="N2303">
        <v>0.68666666600000004</v>
      </c>
      <c r="O2303">
        <v>0</v>
      </c>
      <c r="P2303">
        <v>472</v>
      </c>
      <c r="Q2303">
        <v>0</v>
      </c>
      <c r="R2303">
        <v>0</v>
      </c>
      <c r="S2303">
        <v>0</v>
      </c>
      <c r="T2303">
        <v>18</v>
      </c>
      <c r="U2303">
        <v>0</v>
      </c>
      <c r="V2303">
        <v>0</v>
      </c>
      <c r="W2303">
        <v>0</v>
      </c>
      <c r="X2303">
        <v>67.655109892773865</v>
      </c>
      <c r="Y2303">
        <v>0</v>
      </c>
      <c r="Z2303">
        <v>0</v>
      </c>
      <c r="AA2303">
        <v>0</v>
      </c>
      <c r="AB2303">
        <v>3.1712714676365334</v>
      </c>
      <c r="AC2303">
        <v>0</v>
      </c>
      <c r="AD2303">
        <v>0</v>
      </c>
      <c r="AE2303">
        <v>70.826381360410394</v>
      </c>
    </row>
    <row r="2304" spans="1:31" x14ac:dyDescent="0.25">
      <c r="A2304">
        <v>2221908</v>
      </c>
      <c r="B2304">
        <v>1</v>
      </c>
      <c r="C2304" t="s">
        <v>81</v>
      </c>
      <c r="D2304" t="s">
        <v>122</v>
      </c>
      <c r="E2304" t="s">
        <v>147</v>
      </c>
      <c r="F2304" t="s">
        <v>6954</v>
      </c>
      <c r="G2304" t="s">
        <v>143</v>
      </c>
      <c r="H2304" t="s">
        <v>144</v>
      </c>
      <c r="I2304" t="s">
        <v>136</v>
      </c>
      <c r="J2304" t="s">
        <v>137</v>
      </c>
      <c r="K2304" t="s">
        <v>138</v>
      </c>
      <c r="L2304" t="s">
        <v>6955</v>
      </c>
      <c r="M2304" t="s">
        <v>6956</v>
      </c>
      <c r="N2304">
        <v>0.51055555500000005</v>
      </c>
      <c r="O2304">
        <v>1</v>
      </c>
      <c r="P2304">
        <v>5782</v>
      </c>
      <c r="Q2304">
        <v>1</v>
      </c>
      <c r="R2304">
        <v>13</v>
      </c>
      <c r="S2304">
        <v>19</v>
      </c>
      <c r="T2304">
        <v>1079</v>
      </c>
      <c r="U2304">
        <v>9</v>
      </c>
      <c r="V2304">
        <v>0</v>
      </c>
      <c r="W2304">
        <v>3.419631153904E-2</v>
      </c>
      <c r="X2304">
        <v>701.13169783026171</v>
      </c>
      <c r="Y2304">
        <v>9.9813944415980016E-2</v>
      </c>
      <c r="Z2304">
        <v>0.62843676912499202</v>
      </c>
      <c r="AA2304">
        <v>167.87523783352054</v>
      </c>
      <c r="AB2304">
        <v>362.12065733791007</v>
      </c>
      <c r="AC2304">
        <v>3014.2730005272911</v>
      </c>
      <c r="AD2304">
        <v>0</v>
      </c>
      <c r="AE2304">
        <v>4246.1630405540636</v>
      </c>
    </row>
    <row r="2305" spans="1:31" x14ac:dyDescent="0.25">
      <c r="A2305">
        <v>2223236</v>
      </c>
      <c r="B2305">
        <v>1</v>
      </c>
      <c r="C2305" t="s">
        <v>80</v>
      </c>
      <c r="D2305" t="s">
        <v>87</v>
      </c>
      <c r="E2305" t="s">
        <v>141</v>
      </c>
      <c r="F2305" t="s">
        <v>6957</v>
      </c>
      <c r="G2305" t="s">
        <v>143</v>
      </c>
      <c r="H2305" t="s">
        <v>144</v>
      </c>
      <c r="I2305" t="s">
        <v>136</v>
      </c>
      <c r="J2305" t="s">
        <v>137</v>
      </c>
      <c r="K2305" t="s">
        <v>138</v>
      </c>
      <c r="L2305" t="s">
        <v>6958</v>
      </c>
      <c r="M2305" t="s">
        <v>6959</v>
      </c>
      <c r="N2305">
        <v>1.643611111</v>
      </c>
      <c r="O2305">
        <v>1</v>
      </c>
      <c r="P2305">
        <v>1554</v>
      </c>
      <c r="Q2305">
        <v>0</v>
      </c>
      <c r="R2305">
        <v>0</v>
      </c>
      <c r="S2305">
        <v>14</v>
      </c>
      <c r="T2305">
        <v>266</v>
      </c>
      <c r="U2305">
        <v>22</v>
      </c>
      <c r="V2305">
        <v>25</v>
      </c>
      <c r="W2305">
        <v>0</v>
      </c>
      <c r="X2305">
        <v>1853.2832415303988</v>
      </c>
      <c r="Y2305">
        <v>0</v>
      </c>
      <c r="Z2305">
        <v>0</v>
      </c>
      <c r="AA2305">
        <v>881.20205301970032</v>
      </c>
      <c r="AB2305">
        <v>1590.4061359767418</v>
      </c>
      <c r="AC2305">
        <v>3688.3514155676862</v>
      </c>
      <c r="AD2305">
        <v>1782.0407806361272</v>
      </c>
      <c r="AE2305">
        <v>9795.2836267306539</v>
      </c>
    </row>
    <row r="2306" spans="1:31" x14ac:dyDescent="0.25">
      <c r="A2306">
        <v>2222054</v>
      </c>
      <c r="B2306">
        <v>1</v>
      </c>
      <c r="C2306" t="s">
        <v>80</v>
      </c>
      <c r="D2306" t="s">
        <v>100</v>
      </c>
      <c r="E2306" t="s">
        <v>156</v>
      </c>
      <c r="F2306" t="s">
        <v>6960</v>
      </c>
      <c r="G2306" t="s">
        <v>280</v>
      </c>
      <c r="H2306" t="s">
        <v>135</v>
      </c>
      <c r="I2306" t="s">
        <v>136</v>
      </c>
      <c r="J2306" t="s">
        <v>137</v>
      </c>
      <c r="K2306" t="s">
        <v>138</v>
      </c>
      <c r="L2306" t="s">
        <v>6961</v>
      </c>
      <c r="M2306" t="s">
        <v>6962</v>
      </c>
      <c r="N2306">
        <v>5.0866666660000002</v>
      </c>
      <c r="O2306">
        <v>0</v>
      </c>
      <c r="P2306">
        <v>1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1.6455126321279128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1.6455126321279128</v>
      </c>
    </row>
    <row r="2307" spans="1:31" x14ac:dyDescent="0.25">
      <c r="A2307">
        <v>2222300</v>
      </c>
      <c r="B2307">
        <v>1</v>
      </c>
      <c r="C2307" t="s">
        <v>81</v>
      </c>
      <c r="D2307" t="s">
        <v>128</v>
      </c>
      <c r="E2307" t="s">
        <v>156</v>
      </c>
      <c r="F2307" t="s">
        <v>6963</v>
      </c>
      <c r="G2307" t="s">
        <v>165</v>
      </c>
      <c r="H2307" t="s">
        <v>135</v>
      </c>
      <c r="I2307" t="s">
        <v>136</v>
      </c>
      <c r="J2307" t="s">
        <v>137</v>
      </c>
      <c r="K2307" t="s">
        <v>138</v>
      </c>
      <c r="L2307" t="s">
        <v>6964</v>
      </c>
      <c r="M2307" t="s">
        <v>6965</v>
      </c>
      <c r="N2307">
        <v>3.5830555550000001</v>
      </c>
      <c r="O2307">
        <v>0</v>
      </c>
      <c r="P2307">
        <v>10</v>
      </c>
      <c r="Q2307">
        <v>0</v>
      </c>
      <c r="R2307">
        <v>0</v>
      </c>
      <c r="S2307">
        <v>0</v>
      </c>
      <c r="T2307">
        <v>2</v>
      </c>
      <c r="U2307">
        <v>0</v>
      </c>
      <c r="V2307">
        <v>0</v>
      </c>
      <c r="W2307">
        <v>0</v>
      </c>
      <c r="X2307">
        <v>9.2951657106106147</v>
      </c>
      <c r="Y2307">
        <v>0</v>
      </c>
      <c r="Z2307">
        <v>0</v>
      </c>
      <c r="AA2307">
        <v>0</v>
      </c>
      <c r="AB2307">
        <v>4.4975664916365155</v>
      </c>
      <c r="AC2307">
        <v>0</v>
      </c>
      <c r="AD2307">
        <v>0</v>
      </c>
      <c r="AE2307">
        <v>13.79273220224713</v>
      </c>
    </row>
    <row r="2308" spans="1:31" x14ac:dyDescent="0.25">
      <c r="A2308">
        <v>2223382</v>
      </c>
      <c r="B2308">
        <v>1</v>
      </c>
      <c r="C2308" t="s">
        <v>81</v>
      </c>
      <c r="D2308" t="s">
        <v>128</v>
      </c>
      <c r="E2308" t="s">
        <v>132</v>
      </c>
      <c r="F2308" t="s">
        <v>6966</v>
      </c>
      <c r="G2308" t="s">
        <v>176</v>
      </c>
      <c r="H2308" t="s">
        <v>135</v>
      </c>
      <c r="I2308" t="s">
        <v>136</v>
      </c>
      <c r="J2308" t="s">
        <v>137</v>
      </c>
      <c r="K2308" t="s">
        <v>138</v>
      </c>
      <c r="L2308" t="s">
        <v>6967</v>
      </c>
      <c r="M2308" t="s">
        <v>6968</v>
      </c>
      <c r="N2308">
        <v>1.287222222</v>
      </c>
      <c r="O2308">
        <v>0</v>
      </c>
      <c r="P2308">
        <v>15</v>
      </c>
      <c r="Q2308">
        <v>0</v>
      </c>
      <c r="R2308">
        <v>3</v>
      </c>
      <c r="S2308">
        <v>0</v>
      </c>
      <c r="T2308">
        <v>2</v>
      </c>
      <c r="U2308">
        <v>0</v>
      </c>
      <c r="V2308">
        <v>0</v>
      </c>
      <c r="W2308">
        <v>0</v>
      </c>
      <c r="X2308">
        <v>5.3411231824732139</v>
      </c>
      <c r="Y2308">
        <v>0</v>
      </c>
      <c r="Z2308">
        <v>1.620832640089884</v>
      </c>
      <c r="AA2308">
        <v>0</v>
      </c>
      <c r="AB2308">
        <v>1.7560212581323609</v>
      </c>
      <c r="AC2308">
        <v>0</v>
      </c>
      <c r="AD2308">
        <v>0</v>
      </c>
      <c r="AE2308">
        <v>8.7179770806954586</v>
      </c>
    </row>
    <row r="2309" spans="1:31" x14ac:dyDescent="0.25">
      <c r="A2309">
        <v>2223528</v>
      </c>
      <c r="B2309">
        <v>1</v>
      </c>
      <c r="C2309" t="s">
        <v>80</v>
      </c>
      <c r="D2309" t="s">
        <v>107</v>
      </c>
      <c r="E2309" t="s">
        <v>156</v>
      </c>
      <c r="F2309" t="s">
        <v>6969</v>
      </c>
      <c r="G2309" t="s">
        <v>161</v>
      </c>
      <c r="H2309" t="s">
        <v>135</v>
      </c>
      <c r="I2309" t="s">
        <v>136</v>
      </c>
      <c r="J2309" t="s">
        <v>137</v>
      </c>
      <c r="K2309" t="s">
        <v>138</v>
      </c>
      <c r="L2309" t="s">
        <v>6970</v>
      </c>
      <c r="M2309" t="s">
        <v>6971</v>
      </c>
      <c r="N2309">
        <v>1.633888888</v>
      </c>
      <c r="O2309">
        <v>0</v>
      </c>
      <c r="P2309">
        <v>1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3.4057716936105278E-2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3.4057716936105278E-2</v>
      </c>
    </row>
    <row r="2310" spans="1:31" x14ac:dyDescent="0.25">
      <c r="A2310">
        <v>2221118</v>
      </c>
      <c r="B2310">
        <v>1</v>
      </c>
      <c r="C2310" t="s">
        <v>80</v>
      </c>
      <c r="D2310" t="s">
        <v>105</v>
      </c>
      <c r="E2310" t="s">
        <v>151</v>
      </c>
      <c r="F2310" t="s">
        <v>6972</v>
      </c>
      <c r="G2310" t="s">
        <v>213</v>
      </c>
      <c r="H2310" t="s">
        <v>135</v>
      </c>
      <c r="I2310" t="s">
        <v>136</v>
      </c>
      <c r="J2310" t="s">
        <v>137</v>
      </c>
      <c r="K2310" t="s">
        <v>138</v>
      </c>
      <c r="L2310" t="s">
        <v>6973</v>
      </c>
      <c r="M2310" t="s">
        <v>6974</v>
      </c>
      <c r="N2310">
        <v>1.463333333</v>
      </c>
      <c r="O2310">
        <v>0</v>
      </c>
      <c r="P2310">
        <v>109</v>
      </c>
      <c r="Q2310">
        <v>0</v>
      </c>
      <c r="R2310">
        <v>0</v>
      </c>
      <c r="S2310">
        <v>0</v>
      </c>
      <c r="T2310">
        <v>6</v>
      </c>
      <c r="U2310">
        <v>0</v>
      </c>
      <c r="V2310">
        <v>0</v>
      </c>
      <c r="W2310">
        <v>0</v>
      </c>
      <c r="X2310">
        <v>44.961640674243782</v>
      </c>
      <c r="Y2310">
        <v>0</v>
      </c>
      <c r="Z2310">
        <v>0</v>
      </c>
      <c r="AA2310">
        <v>0</v>
      </c>
      <c r="AB2310">
        <v>3.8849152071986133</v>
      </c>
      <c r="AC2310">
        <v>0</v>
      </c>
      <c r="AD2310">
        <v>0</v>
      </c>
      <c r="AE2310">
        <v>48.846555881442399</v>
      </c>
    </row>
    <row r="2311" spans="1:31" x14ac:dyDescent="0.25">
      <c r="A2311">
        <v>2224610</v>
      </c>
      <c r="B2311">
        <v>1</v>
      </c>
      <c r="C2311" t="s">
        <v>80</v>
      </c>
      <c r="D2311" t="s">
        <v>110</v>
      </c>
      <c r="E2311" t="s">
        <v>156</v>
      </c>
      <c r="F2311" t="s">
        <v>6975</v>
      </c>
      <c r="G2311" t="s">
        <v>161</v>
      </c>
      <c r="H2311" t="s">
        <v>135</v>
      </c>
      <c r="I2311" t="s">
        <v>136</v>
      </c>
      <c r="J2311" t="s">
        <v>137</v>
      </c>
      <c r="K2311" t="s">
        <v>138</v>
      </c>
      <c r="L2311" t="s">
        <v>6976</v>
      </c>
      <c r="M2311" t="s">
        <v>6977</v>
      </c>
      <c r="N2311">
        <v>0.81583333300000005</v>
      </c>
      <c r="O2311">
        <v>0</v>
      </c>
      <c r="P2311">
        <v>3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1.2392430402665315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1.2392430402665315</v>
      </c>
    </row>
    <row r="2312" spans="1:31" x14ac:dyDescent="0.25">
      <c r="A2312">
        <v>2222200</v>
      </c>
      <c r="B2312">
        <v>1</v>
      </c>
      <c r="C2312" t="s">
        <v>80</v>
      </c>
      <c r="D2312" t="s">
        <v>96</v>
      </c>
      <c r="E2312" t="s">
        <v>151</v>
      </c>
      <c r="F2312" t="s">
        <v>6978</v>
      </c>
      <c r="G2312" t="s">
        <v>213</v>
      </c>
      <c r="H2312" t="s">
        <v>135</v>
      </c>
      <c r="I2312" t="s">
        <v>136</v>
      </c>
      <c r="J2312" t="s">
        <v>137</v>
      </c>
      <c r="K2312" t="s">
        <v>138</v>
      </c>
      <c r="L2312" t="s">
        <v>6979</v>
      </c>
      <c r="M2312" t="s">
        <v>6980</v>
      </c>
      <c r="N2312">
        <v>3.1783333329999999</v>
      </c>
      <c r="O2312">
        <v>0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2.7721063531119827</v>
      </c>
      <c r="AA2312">
        <v>0</v>
      </c>
      <c r="AB2312">
        <v>0</v>
      </c>
      <c r="AC2312">
        <v>0</v>
      </c>
      <c r="AD2312">
        <v>0</v>
      </c>
      <c r="AE2312">
        <v>2.7721063531119827</v>
      </c>
    </row>
    <row r="2313" spans="1:31" x14ac:dyDescent="0.25">
      <c r="A2313">
        <v>2222446</v>
      </c>
      <c r="B2313">
        <v>1</v>
      </c>
      <c r="C2313" t="s">
        <v>80</v>
      </c>
      <c r="D2313" t="s">
        <v>100</v>
      </c>
      <c r="E2313" t="s">
        <v>147</v>
      </c>
      <c r="F2313" t="s">
        <v>6981</v>
      </c>
      <c r="G2313" t="s">
        <v>1628</v>
      </c>
      <c r="H2313" t="s">
        <v>144</v>
      </c>
      <c r="I2313" t="s">
        <v>136</v>
      </c>
      <c r="J2313" t="s">
        <v>137</v>
      </c>
      <c r="K2313" t="s">
        <v>138</v>
      </c>
      <c r="L2313" t="s">
        <v>6982</v>
      </c>
      <c r="M2313" t="s">
        <v>6983</v>
      </c>
      <c r="N2313">
        <v>1.7649999999999999</v>
      </c>
      <c r="O2313">
        <v>0</v>
      </c>
      <c r="P2313">
        <v>135</v>
      </c>
      <c r="Q2313">
        <v>0</v>
      </c>
      <c r="R2313">
        <v>0</v>
      </c>
      <c r="S2313">
        <v>0</v>
      </c>
      <c r="T2313">
        <v>17</v>
      </c>
      <c r="U2313">
        <v>0</v>
      </c>
      <c r="V2313">
        <v>0</v>
      </c>
      <c r="W2313">
        <v>0</v>
      </c>
      <c r="X2313">
        <v>80.870189266716366</v>
      </c>
      <c r="Y2313">
        <v>0</v>
      </c>
      <c r="Z2313">
        <v>0</v>
      </c>
      <c r="AA2313">
        <v>0</v>
      </c>
      <c r="AB2313">
        <v>76.056571207037223</v>
      </c>
      <c r="AC2313">
        <v>0</v>
      </c>
      <c r="AD2313">
        <v>0</v>
      </c>
      <c r="AE2313">
        <v>156.92676047375357</v>
      </c>
    </row>
    <row r="2314" spans="1:31" x14ac:dyDescent="0.25">
      <c r="A2314">
        <v>2213249</v>
      </c>
      <c r="B2314">
        <v>1</v>
      </c>
      <c r="C2314" t="s">
        <v>80</v>
      </c>
      <c r="D2314" t="s">
        <v>92</v>
      </c>
      <c r="E2314" t="s">
        <v>156</v>
      </c>
      <c r="F2314" t="s">
        <v>6984</v>
      </c>
      <c r="G2314" t="s">
        <v>161</v>
      </c>
      <c r="H2314" t="s">
        <v>135</v>
      </c>
      <c r="I2314" t="s">
        <v>136</v>
      </c>
      <c r="J2314" t="s">
        <v>137</v>
      </c>
      <c r="K2314" t="s">
        <v>138</v>
      </c>
      <c r="L2314" t="s">
        <v>6985</v>
      </c>
      <c r="M2314" t="s">
        <v>6986</v>
      </c>
      <c r="N2314">
        <v>3.0094444440000001</v>
      </c>
      <c r="O2314">
        <v>0</v>
      </c>
      <c r="P2314">
        <v>1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0.13903695531637167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0.13903695531637167</v>
      </c>
    </row>
    <row r="2315" spans="1:31" x14ac:dyDescent="0.25">
      <c r="A2315">
        <v>2217517</v>
      </c>
      <c r="B2315">
        <v>1</v>
      </c>
      <c r="C2315" t="s">
        <v>80</v>
      </c>
      <c r="D2315" t="s">
        <v>92</v>
      </c>
      <c r="E2315" t="s">
        <v>141</v>
      </c>
      <c r="F2315" t="s">
        <v>6987</v>
      </c>
      <c r="G2315" t="s">
        <v>349</v>
      </c>
      <c r="H2315" t="s">
        <v>144</v>
      </c>
      <c r="I2315" t="s">
        <v>136</v>
      </c>
      <c r="J2315" t="s">
        <v>137</v>
      </c>
      <c r="K2315" t="s">
        <v>138</v>
      </c>
      <c r="L2315" t="s">
        <v>6988</v>
      </c>
      <c r="M2315" t="s">
        <v>6989</v>
      </c>
      <c r="N2315">
        <v>1.5225</v>
      </c>
      <c r="O2315">
        <v>0</v>
      </c>
      <c r="P2315">
        <v>23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7.2115803938413325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7.2115803938413325</v>
      </c>
    </row>
    <row r="2316" spans="1:31" x14ac:dyDescent="0.25">
      <c r="A2316">
        <v>2218324</v>
      </c>
      <c r="B2316">
        <v>1</v>
      </c>
      <c r="C2316" t="s">
        <v>80</v>
      </c>
      <c r="D2316" t="s">
        <v>82</v>
      </c>
      <c r="E2316" t="s">
        <v>156</v>
      </c>
      <c r="F2316" t="s">
        <v>6990</v>
      </c>
      <c r="G2316" t="s">
        <v>161</v>
      </c>
      <c r="H2316" t="s">
        <v>135</v>
      </c>
      <c r="I2316" t="s">
        <v>136</v>
      </c>
      <c r="J2316" t="s">
        <v>137</v>
      </c>
      <c r="K2316" t="s">
        <v>138</v>
      </c>
      <c r="L2316" t="s">
        <v>6991</v>
      </c>
      <c r="M2316" t="s">
        <v>6992</v>
      </c>
      <c r="N2316">
        <v>3.5044444440000002</v>
      </c>
      <c r="O2316">
        <v>0</v>
      </c>
      <c r="P2316">
        <v>1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1.4983147366050735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1.4983147366050735</v>
      </c>
    </row>
    <row r="2317" spans="1:31" x14ac:dyDescent="0.25">
      <c r="A2317">
        <v>2224656</v>
      </c>
      <c r="B2317">
        <v>1</v>
      </c>
      <c r="C2317" t="s">
        <v>80</v>
      </c>
      <c r="D2317" t="s">
        <v>98</v>
      </c>
      <c r="E2317" t="s">
        <v>156</v>
      </c>
      <c r="F2317" t="s">
        <v>6993</v>
      </c>
      <c r="G2317" t="s">
        <v>161</v>
      </c>
      <c r="H2317" t="s">
        <v>135</v>
      </c>
      <c r="I2317" t="s">
        <v>136</v>
      </c>
      <c r="J2317" t="s">
        <v>137</v>
      </c>
      <c r="K2317" t="s">
        <v>138</v>
      </c>
      <c r="L2317" t="s">
        <v>6994</v>
      </c>
      <c r="M2317" t="s">
        <v>6995</v>
      </c>
      <c r="N2317">
        <v>2.298611111</v>
      </c>
      <c r="O2317">
        <v>0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7.9387565761358334E-3</v>
      </c>
      <c r="AA2317">
        <v>0</v>
      </c>
      <c r="AB2317">
        <v>0</v>
      </c>
      <c r="AC2317">
        <v>0</v>
      </c>
      <c r="AD2317">
        <v>0</v>
      </c>
      <c r="AE2317">
        <v>7.9387565761358334E-3</v>
      </c>
    </row>
    <row r="2318" spans="1:31" x14ac:dyDescent="0.25">
      <c r="A2318">
        <v>2215453</v>
      </c>
      <c r="B2318">
        <v>1</v>
      </c>
      <c r="C2318" t="s">
        <v>81</v>
      </c>
      <c r="D2318" t="s">
        <v>119</v>
      </c>
      <c r="E2318" t="s">
        <v>198</v>
      </c>
      <c r="F2318" t="s">
        <v>6996</v>
      </c>
      <c r="G2318" t="s">
        <v>143</v>
      </c>
      <c r="H2318" t="s">
        <v>144</v>
      </c>
      <c r="I2318" t="s">
        <v>136</v>
      </c>
      <c r="J2318" t="s">
        <v>137</v>
      </c>
      <c r="K2318" t="s">
        <v>138</v>
      </c>
      <c r="L2318" t="s">
        <v>6997</v>
      </c>
      <c r="M2318" t="s">
        <v>6998</v>
      </c>
      <c r="N2318">
        <v>1.1902777769999999</v>
      </c>
      <c r="O2318">
        <v>0</v>
      </c>
      <c r="P2318">
        <v>981</v>
      </c>
      <c r="Q2318">
        <v>66</v>
      </c>
      <c r="R2318">
        <v>57</v>
      </c>
      <c r="S2318">
        <v>4</v>
      </c>
      <c r="T2318">
        <v>75</v>
      </c>
      <c r="U2318">
        <v>0</v>
      </c>
      <c r="V2318">
        <v>2</v>
      </c>
      <c r="W2318">
        <v>0</v>
      </c>
      <c r="X2318">
        <v>186.93412598834195</v>
      </c>
      <c r="Y2318">
        <v>42.495660562947357</v>
      </c>
      <c r="Z2318">
        <v>35.327771738812004</v>
      </c>
      <c r="AA2318">
        <v>15.692806627486403</v>
      </c>
      <c r="AB2318">
        <v>61.715586349615101</v>
      </c>
      <c r="AC2318">
        <v>0</v>
      </c>
      <c r="AD2318">
        <v>20.277779499621886</v>
      </c>
      <c r="AE2318">
        <v>362.44373076682467</v>
      </c>
    </row>
    <row r="2319" spans="1:31" x14ac:dyDescent="0.25">
      <c r="A2319">
        <v>2228709</v>
      </c>
      <c r="B2319">
        <v>1</v>
      </c>
      <c r="C2319" t="s">
        <v>81</v>
      </c>
      <c r="D2319" t="s">
        <v>128</v>
      </c>
      <c r="E2319" t="s">
        <v>156</v>
      </c>
      <c r="F2319" t="s">
        <v>6999</v>
      </c>
      <c r="G2319" t="s">
        <v>165</v>
      </c>
      <c r="H2319" t="s">
        <v>135</v>
      </c>
      <c r="I2319" t="s">
        <v>136</v>
      </c>
      <c r="J2319" t="s">
        <v>137</v>
      </c>
      <c r="K2319" t="s">
        <v>138</v>
      </c>
      <c r="L2319" t="s">
        <v>7000</v>
      </c>
      <c r="M2319" t="s">
        <v>7001</v>
      </c>
      <c r="N2319">
        <v>3.9011111110000001</v>
      </c>
      <c r="O2319">
        <v>0</v>
      </c>
      <c r="P2319">
        <v>9</v>
      </c>
      <c r="Q2319">
        <v>0</v>
      </c>
      <c r="R2319">
        <v>0</v>
      </c>
      <c r="S2319">
        <v>0</v>
      </c>
      <c r="T2319">
        <v>1</v>
      </c>
      <c r="U2319">
        <v>0</v>
      </c>
      <c r="V2319">
        <v>0</v>
      </c>
      <c r="W2319">
        <v>0</v>
      </c>
      <c r="X2319">
        <v>7.8663328224170437</v>
      </c>
      <c r="Y2319">
        <v>0</v>
      </c>
      <c r="Z2319">
        <v>0</v>
      </c>
      <c r="AA2319">
        <v>0</v>
      </c>
      <c r="AB2319">
        <v>1.98271404064E-3</v>
      </c>
      <c r="AC2319">
        <v>0</v>
      </c>
      <c r="AD2319">
        <v>0</v>
      </c>
      <c r="AE2319">
        <v>7.8683155364576836</v>
      </c>
    </row>
    <row r="2320" spans="1:31" x14ac:dyDescent="0.25">
      <c r="A2320">
        <v>2218393</v>
      </c>
      <c r="B2320">
        <v>1</v>
      </c>
      <c r="C2320" t="s">
        <v>80</v>
      </c>
      <c r="D2320" t="s">
        <v>97</v>
      </c>
      <c r="E2320" t="s">
        <v>156</v>
      </c>
      <c r="F2320" t="s">
        <v>7002</v>
      </c>
      <c r="G2320" t="s">
        <v>161</v>
      </c>
      <c r="H2320" t="s">
        <v>135</v>
      </c>
      <c r="I2320" t="s">
        <v>136</v>
      </c>
      <c r="J2320" t="s">
        <v>137</v>
      </c>
      <c r="K2320" t="s">
        <v>138</v>
      </c>
      <c r="L2320" t="s">
        <v>7003</v>
      </c>
      <c r="M2320" t="s">
        <v>7004</v>
      </c>
      <c r="N2320">
        <v>1.103888888</v>
      </c>
      <c r="O2320">
        <v>0</v>
      </c>
      <c r="P2320">
        <v>1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1.8605744082451818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1.8605744082451818</v>
      </c>
    </row>
    <row r="2321" spans="1:31" x14ac:dyDescent="0.25">
      <c r="A2321">
        <v>2225463</v>
      </c>
      <c r="B2321">
        <v>1</v>
      </c>
      <c r="C2321" t="s">
        <v>81</v>
      </c>
      <c r="D2321" t="s">
        <v>118</v>
      </c>
      <c r="E2321" t="s">
        <v>151</v>
      </c>
      <c r="F2321" t="s">
        <v>7005</v>
      </c>
      <c r="G2321" t="s">
        <v>238</v>
      </c>
      <c r="H2321" t="s">
        <v>135</v>
      </c>
      <c r="I2321" t="s">
        <v>136</v>
      </c>
      <c r="J2321" t="s">
        <v>137</v>
      </c>
      <c r="K2321" t="s">
        <v>138</v>
      </c>
      <c r="L2321" t="s">
        <v>7006</v>
      </c>
      <c r="M2321" t="s">
        <v>7007</v>
      </c>
      <c r="N2321">
        <v>2.6291666660000002</v>
      </c>
      <c r="O2321">
        <v>0</v>
      </c>
      <c r="P2321">
        <v>2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0.3834929542221972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0.3834929542221972</v>
      </c>
    </row>
    <row r="2322" spans="1:31" x14ac:dyDescent="0.25">
      <c r="A2322">
        <v>2223989</v>
      </c>
      <c r="B2322">
        <v>1</v>
      </c>
      <c r="C2322" t="s">
        <v>80</v>
      </c>
      <c r="D2322" t="s">
        <v>86</v>
      </c>
      <c r="E2322" t="s">
        <v>141</v>
      </c>
      <c r="F2322" t="s">
        <v>7008</v>
      </c>
      <c r="G2322" t="s">
        <v>143</v>
      </c>
      <c r="H2322" t="s">
        <v>144</v>
      </c>
      <c r="I2322" t="s">
        <v>136</v>
      </c>
      <c r="J2322" t="s">
        <v>137</v>
      </c>
      <c r="K2322" t="s">
        <v>138</v>
      </c>
      <c r="L2322" t="s">
        <v>7009</v>
      </c>
      <c r="M2322" t="s">
        <v>7010</v>
      </c>
      <c r="N2322">
        <v>0.85194444400000002</v>
      </c>
      <c r="O2322">
        <v>0</v>
      </c>
      <c r="P2322">
        <v>2418</v>
      </c>
      <c r="Q2322">
        <v>0</v>
      </c>
      <c r="R2322">
        <v>7</v>
      </c>
      <c r="S2322">
        <v>1</v>
      </c>
      <c r="T2322">
        <v>134</v>
      </c>
      <c r="U2322">
        <v>0</v>
      </c>
      <c r="V2322">
        <v>0</v>
      </c>
      <c r="W2322">
        <v>0</v>
      </c>
      <c r="X2322">
        <v>726.80184001091641</v>
      </c>
      <c r="Y2322">
        <v>0</v>
      </c>
      <c r="Z2322">
        <v>1.6076415432430431</v>
      </c>
      <c r="AA2322">
        <v>1.0453630726974832</v>
      </c>
      <c r="AB2322">
        <v>107.3016368793386</v>
      </c>
      <c r="AC2322">
        <v>0</v>
      </c>
      <c r="AD2322">
        <v>0</v>
      </c>
      <c r="AE2322">
        <v>836.75648150619554</v>
      </c>
    </row>
    <row r="2323" spans="1:31" x14ac:dyDescent="0.25">
      <c r="A2323">
        <v>2221739</v>
      </c>
      <c r="B2323">
        <v>1</v>
      </c>
      <c r="C2323" t="s">
        <v>80</v>
      </c>
      <c r="D2323" t="s">
        <v>103</v>
      </c>
      <c r="E2323" t="s">
        <v>132</v>
      </c>
      <c r="F2323" t="s">
        <v>3912</v>
      </c>
      <c r="G2323" t="s">
        <v>134</v>
      </c>
      <c r="H2323" t="s">
        <v>135</v>
      </c>
      <c r="I2323" t="s">
        <v>136</v>
      </c>
      <c r="J2323" t="s">
        <v>137</v>
      </c>
      <c r="K2323" t="s">
        <v>138</v>
      </c>
      <c r="L2323" t="s">
        <v>7011</v>
      </c>
      <c r="M2323" t="s">
        <v>7012</v>
      </c>
      <c r="N2323">
        <v>0.5675</v>
      </c>
      <c r="O2323">
        <v>0</v>
      </c>
      <c r="P2323">
        <v>52</v>
      </c>
      <c r="Q2323">
        <v>0</v>
      </c>
      <c r="R2323">
        <v>14</v>
      </c>
      <c r="S2323">
        <v>0</v>
      </c>
      <c r="T2323">
        <v>31</v>
      </c>
      <c r="U2323">
        <v>0</v>
      </c>
      <c r="V2323">
        <v>0</v>
      </c>
      <c r="W2323">
        <v>0</v>
      </c>
      <c r="X2323">
        <v>7.6081992215644814</v>
      </c>
      <c r="Y2323">
        <v>0</v>
      </c>
      <c r="Z2323">
        <v>1.7468208799657499</v>
      </c>
      <c r="AA2323">
        <v>0</v>
      </c>
      <c r="AB2323">
        <v>26.473231848056177</v>
      </c>
      <c r="AC2323">
        <v>0</v>
      </c>
      <c r="AD2323">
        <v>0</v>
      </c>
      <c r="AE2323">
        <v>35.828251949586409</v>
      </c>
    </row>
    <row r="2324" spans="1:31" x14ac:dyDescent="0.25">
      <c r="A2324">
        <v>2219698</v>
      </c>
      <c r="B2324">
        <v>1</v>
      </c>
      <c r="C2324" t="s">
        <v>81</v>
      </c>
      <c r="D2324" t="s">
        <v>112</v>
      </c>
      <c r="E2324" t="s">
        <v>141</v>
      </c>
      <c r="F2324" t="s">
        <v>7013</v>
      </c>
      <c r="G2324" t="s">
        <v>233</v>
      </c>
      <c r="H2324" t="s">
        <v>144</v>
      </c>
      <c r="I2324" t="s">
        <v>136</v>
      </c>
      <c r="J2324" t="s">
        <v>137</v>
      </c>
      <c r="K2324" t="s">
        <v>234</v>
      </c>
      <c r="L2324" t="s">
        <v>7014</v>
      </c>
      <c r="M2324" t="s">
        <v>7015</v>
      </c>
      <c r="N2324">
        <v>8.6666666659999994</v>
      </c>
      <c r="O2324">
        <v>0</v>
      </c>
      <c r="P2324">
        <v>745</v>
      </c>
      <c r="Q2324">
        <v>0</v>
      </c>
      <c r="R2324">
        <v>23</v>
      </c>
      <c r="S2324">
        <v>0</v>
      </c>
      <c r="T2324">
        <v>25</v>
      </c>
      <c r="U2324">
        <v>0</v>
      </c>
      <c r="V2324">
        <v>0</v>
      </c>
      <c r="W2324">
        <v>0</v>
      </c>
      <c r="X2324">
        <v>1267.3362427055524</v>
      </c>
      <c r="Y2324">
        <v>0</v>
      </c>
      <c r="Z2324">
        <v>7.1187882425074678</v>
      </c>
      <c r="AA2324">
        <v>0</v>
      </c>
      <c r="AB2324">
        <v>67.219293919897339</v>
      </c>
      <c r="AC2324">
        <v>0</v>
      </c>
      <c r="AD2324">
        <v>0</v>
      </c>
      <c r="AE2324">
        <v>1341.6743248679572</v>
      </c>
    </row>
    <row r="2325" spans="1:31" x14ac:dyDescent="0.25">
      <c r="A2325">
        <v>2217325</v>
      </c>
      <c r="B2325">
        <v>1</v>
      </c>
      <c r="C2325" t="s">
        <v>80</v>
      </c>
      <c r="D2325" t="s">
        <v>92</v>
      </c>
      <c r="E2325" t="s">
        <v>147</v>
      </c>
      <c r="F2325" t="s">
        <v>3945</v>
      </c>
      <c r="G2325" t="s">
        <v>143</v>
      </c>
      <c r="H2325" t="s">
        <v>144</v>
      </c>
      <c r="I2325" t="s">
        <v>136</v>
      </c>
      <c r="J2325" t="s">
        <v>137</v>
      </c>
      <c r="K2325" t="s">
        <v>138</v>
      </c>
      <c r="L2325" t="s">
        <v>7016</v>
      </c>
      <c r="M2325" t="s">
        <v>7017</v>
      </c>
      <c r="N2325">
        <v>1.4241666660000001</v>
      </c>
      <c r="O2325">
        <v>0</v>
      </c>
      <c r="P2325">
        <v>904</v>
      </c>
      <c r="Q2325">
        <v>2</v>
      </c>
      <c r="R2325">
        <v>307</v>
      </c>
      <c r="S2325">
        <v>7</v>
      </c>
      <c r="T2325">
        <v>87</v>
      </c>
      <c r="U2325">
        <v>0</v>
      </c>
      <c r="V2325">
        <v>1</v>
      </c>
      <c r="W2325">
        <v>0</v>
      </c>
      <c r="X2325">
        <v>270.27600802315112</v>
      </c>
      <c r="Y2325">
        <v>0.88294107953417922</v>
      </c>
      <c r="Z2325">
        <v>90.663892994293462</v>
      </c>
      <c r="AA2325">
        <v>12.127929726689619</v>
      </c>
      <c r="AB2325">
        <v>68.211229347168896</v>
      </c>
      <c r="AC2325">
        <v>0</v>
      </c>
      <c r="AD2325">
        <v>3.5094274520515274</v>
      </c>
      <c r="AE2325">
        <v>445.67142862288881</v>
      </c>
    </row>
    <row r="2326" spans="1:31" x14ac:dyDescent="0.25">
      <c r="A2326">
        <v>2227006</v>
      </c>
      <c r="B2326">
        <v>1</v>
      </c>
      <c r="C2326" t="s">
        <v>80</v>
      </c>
      <c r="D2326" t="s">
        <v>96</v>
      </c>
      <c r="E2326" t="s">
        <v>151</v>
      </c>
      <c r="F2326" t="s">
        <v>7018</v>
      </c>
      <c r="G2326" t="s">
        <v>280</v>
      </c>
      <c r="H2326" t="s">
        <v>135</v>
      </c>
      <c r="I2326" t="s">
        <v>136</v>
      </c>
      <c r="J2326" t="s">
        <v>137</v>
      </c>
      <c r="K2326" t="s">
        <v>138</v>
      </c>
      <c r="L2326" t="s">
        <v>7019</v>
      </c>
      <c r="M2326" t="s">
        <v>7020</v>
      </c>
      <c r="N2326">
        <v>0.98277777700000002</v>
      </c>
      <c r="O2326">
        <v>0</v>
      </c>
      <c r="P2326">
        <v>170</v>
      </c>
      <c r="Q2326">
        <v>0</v>
      </c>
      <c r="R2326">
        <v>0</v>
      </c>
      <c r="S2326">
        <v>0</v>
      </c>
      <c r="T2326">
        <v>21</v>
      </c>
      <c r="U2326">
        <v>0</v>
      </c>
      <c r="V2326">
        <v>0</v>
      </c>
      <c r="W2326">
        <v>0</v>
      </c>
      <c r="X2326">
        <v>92.372463946670209</v>
      </c>
      <c r="Y2326">
        <v>0</v>
      </c>
      <c r="Z2326">
        <v>0</v>
      </c>
      <c r="AA2326">
        <v>0</v>
      </c>
      <c r="AB2326">
        <v>13.955583579813219</v>
      </c>
      <c r="AC2326">
        <v>0</v>
      </c>
      <c r="AD2326">
        <v>0</v>
      </c>
      <c r="AE2326">
        <v>106.32804752648343</v>
      </c>
    </row>
    <row r="2327" spans="1:31" x14ac:dyDescent="0.25">
      <c r="A2327">
        <v>2216850</v>
      </c>
      <c r="B2327">
        <v>1</v>
      </c>
      <c r="C2327" t="s">
        <v>81</v>
      </c>
      <c r="D2327" t="s">
        <v>128</v>
      </c>
      <c r="E2327" t="s">
        <v>156</v>
      </c>
      <c r="F2327" t="s">
        <v>7021</v>
      </c>
      <c r="G2327" t="s">
        <v>165</v>
      </c>
      <c r="H2327" t="s">
        <v>135</v>
      </c>
      <c r="I2327" t="s">
        <v>136</v>
      </c>
      <c r="J2327" t="s">
        <v>137</v>
      </c>
      <c r="K2327" t="s">
        <v>138</v>
      </c>
      <c r="L2327" t="s">
        <v>7022</v>
      </c>
      <c r="M2327" t="s">
        <v>7023</v>
      </c>
      <c r="N2327">
        <v>3.2466666659999999</v>
      </c>
      <c r="O2327">
        <v>0</v>
      </c>
      <c r="P2327">
        <v>11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8.3158945490402179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8.3158945490402179</v>
      </c>
    </row>
    <row r="2328" spans="1:31" x14ac:dyDescent="0.25">
      <c r="A2328">
        <v>2219014</v>
      </c>
      <c r="B2328">
        <v>1</v>
      </c>
      <c r="C2328" t="s">
        <v>80</v>
      </c>
      <c r="D2328" t="s">
        <v>96</v>
      </c>
      <c r="E2328" t="s">
        <v>151</v>
      </c>
      <c r="F2328" t="s">
        <v>7024</v>
      </c>
      <c r="G2328" t="s">
        <v>213</v>
      </c>
      <c r="H2328" t="s">
        <v>135</v>
      </c>
      <c r="I2328" t="s">
        <v>136</v>
      </c>
      <c r="J2328" t="s">
        <v>137</v>
      </c>
      <c r="K2328" t="s">
        <v>138</v>
      </c>
      <c r="L2328" t="s">
        <v>7025</v>
      </c>
      <c r="M2328" t="s">
        <v>7026</v>
      </c>
      <c r="N2328">
        <v>10.883333332999999</v>
      </c>
      <c r="O2328">
        <v>0</v>
      </c>
      <c r="P2328">
        <v>365</v>
      </c>
      <c r="Q2328">
        <v>0</v>
      </c>
      <c r="R2328">
        <v>6</v>
      </c>
      <c r="S2328">
        <v>0</v>
      </c>
      <c r="T2328">
        <v>60</v>
      </c>
      <c r="U2328">
        <v>0</v>
      </c>
      <c r="V2328">
        <v>0</v>
      </c>
      <c r="W2328">
        <v>0</v>
      </c>
      <c r="X2328">
        <v>3315.1456481705045</v>
      </c>
      <c r="Y2328">
        <v>0</v>
      </c>
      <c r="Z2328">
        <v>69.739565988059766</v>
      </c>
      <c r="AA2328">
        <v>0</v>
      </c>
      <c r="AB2328">
        <v>876.03087331306972</v>
      </c>
      <c r="AC2328">
        <v>0</v>
      </c>
      <c r="AD2328">
        <v>0</v>
      </c>
      <c r="AE2328">
        <v>4260.9160874716345</v>
      </c>
    </row>
    <row r="2329" spans="1:31" x14ac:dyDescent="0.25">
      <c r="A2329">
        <v>2227504</v>
      </c>
      <c r="B2329">
        <v>1</v>
      </c>
      <c r="C2329" t="s">
        <v>80</v>
      </c>
      <c r="D2329" t="s">
        <v>97</v>
      </c>
      <c r="E2329" t="s">
        <v>156</v>
      </c>
      <c r="F2329" t="s">
        <v>7027</v>
      </c>
      <c r="G2329" t="s">
        <v>161</v>
      </c>
      <c r="H2329" t="s">
        <v>135</v>
      </c>
      <c r="I2329" t="s">
        <v>136</v>
      </c>
      <c r="J2329" t="s">
        <v>137</v>
      </c>
      <c r="K2329" t="s">
        <v>138</v>
      </c>
      <c r="L2329" t="s">
        <v>7028</v>
      </c>
      <c r="M2329" t="s">
        <v>7029</v>
      </c>
      <c r="N2329">
        <v>0.98499999999999999</v>
      </c>
      <c r="O2329">
        <v>0</v>
      </c>
      <c r="P2329">
        <v>2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0.37136428687654999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0.37136428687654999</v>
      </c>
    </row>
    <row r="2330" spans="1:31" x14ac:dyDescent="0.25">
      <c r="A2330">
        <v>2217348</v>
      </c>
      <c r="B2330">
        <v>1</v>
      </c>
      <c r="C2330" t="s">
        <v>80</v>
      </c>
      <c r="D2330" t="s">
        <v>96</v>
      </c>
      <c r="E2330" t="s">
        <v>156</v>
      </c>
      <c r="F2330" t="s">
        <v>7030</v>
      </c>
      <c r="G2330" t="s">
        <v>172</v>
      </c>
      <c r="H2330" t="s">
        <v>135</v>
      </c>
      <c r="I2330" t="s">
        <v>136</v>
      </c>
      <c r="J2330" t="s">
        <v>137</v>
      </c>
      <c r="K2330" t="s">
        <v>138</v>
      </c>
      <c r="L2330" t="s">
        <v>7031</v>
      </c>
      <c r="M2330" t="s">
        <v>7032</v>
      </c>
      <c r="N2330">
        <v>2.3238888879999999</v>
      </c>
      <c r="O2330">
        <v>0</v>
      </c>
      <c r="P2330">
        <v>1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8.8970099558825008E-3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8.8970099558825008E-3</v>
      </c>
    </row>
    <row r="2331" spans="1:31" x14ac:dyDescent="0.25">
      <c r="A2331">
        <v>2225340</v>
      </c>
      <c r="B2331">
        <v>1</v>
      </c>
      <c r="C2331" t="s">
        <v>81</v>
      </c>
      <c r="D2331" t="s">
        <v>120</v>
      </c>
      <c r="E2331" t="s">
        <v>151</v>
      </c>
      <c r="F2331" t="s">
        <v>7033</v>
      </c>
      <c r="G2331" t="s">
        <v>213</v>
      </c>
      <c r="H2331" t="s">
        <v>135</v>
      </c>
      <c r="I2331" t="s">
        <v>136</v>
      </c>
      <c r="J2331" t="s">
        <v>137</v>
      </c>
      <c r="K2331" t="s">
        <v>138</v>
      </c>
      <c r="L2331" t="s">
        <v>7034</v>
      </c>
      <c r="M2331" t="s">
        <v>7035</v>
      </c>
      <c r="N2331">
        <v>2.0819444439999999</v>
      </c>
      <c r="O2331">
        <v>0</v>
      </c>
      <c r="P2331">
        <v>51</v>
      </c>
      <c r="Q2331">
        <v>0</v>
      </c>
      <c r="R2331">
        <v>0</v>
      </c>
      <c r="S2331">
        <v>0</v>
      </c>
      <c r="T2331">
        <v>5</v>
      </c>
      <c r="U2331">
        <v>0</v>
      </c>
      <c r="V2331">
        <v>0</v>
      </c>
      <c r="W2331">
        <v>0</v>
      </c>
      <c r="X2331">
        <v>29.248604613693562</v>
      </c>
      <c r="Y2331">
        <v>0</v>
      </c>
      <c r="Z2331">
        <v>0</v>
      </c>
      <c r="AA2331">
        <v>0</v>
      </c>
      <c r="AB2331">
        <v>0.49765703475501616</v>
      </c>
      <c r="AC2331">
        <v>0</v>
      </c>
      <c r="AD2331">
        <v>0</v>
      </c>
      <c r="AE2331">
        <v>29.746261648448577</v>
      </c>
    </row>
    <row r="2332" spans="1:31" x14ac:dyDescent="0.25">
      <c r="A2332">
        <v>2220265</v>
      </c>
      <c r="B2332">
        <v>1</v>
      </c>
      <c r="C2332" t="s">
        <v>80</v>
      </c>
      <c r="D2332" t="s">
        <v>99</v>
      </c>
      <c r="E2332" t="s">
        <v>151</v>
      </c>
      <c r="F2332" t="s">
        <v>7036</v>
      </c>
      <c r="G2332" t="s">
        <v>213</v>
      </c>
      <c r="H2332" t="s">
        <v>135</v>
      </c>
      <c r="I2332" t="s">
        <v>136</v>
      </c>
      <c r="J2332" t="s">
        <v>137</v>
      </c>
      <c r="K2332" t="s">
        <v>138</v>
      </c>
      <c r="L2332" t="s">
        <v>7037</v>
      </c>
      <c r="M2332" t="s">
        <v>7038</v>
      </c>
      <c r="N2332">
        <v>2.8055555550000002</v>
      </c>
      <c r="O2332">
        <v>0</v>
      </c>
      <c r="P2332">
        <v>27</v>
      </c>
      <c r="Q2332">
        <v>0</v>
      </c>
      <c r="R2332">
        <v>0</v>
      </c>
      <c r="S2332">
        <v>0</v>
      </c>
      <c r="T2332">
        <v>3</v>
      </c>
      <c r="U2332">
        <v>0</v>
      </c>
      <c r="V2332">
        <v>1</v>
      </c>
      <c r="W2332">
        <v>0</v>
      </c>
      <c r="X2332">
        <v>17.149181584736386</v>
      </c>
      <c r="Y2332">
        <v>0</v>
      </c>
      <c r="Z2332">
        <v>0</v>
      </c>
      <c r="AA2332">
        <v>0</v>
      </c>
      <c r="AB2332">
        <v>2.6107642188049875</v>
      </c>
      <c r="AC2332">
        <v>0</v>
      </c>
      <c r="AD2332">
        <v>1.3670873758972801</v>
      </c>
      <c r="AE2332">
        <v>21.127033179438655</v>
      </c>
    </row>
    <row r="2333" spans="1:31" x14ac:dyDescent="0.25">
      <c r="A2333">
        <v>2227029</v>
      </c>
      <c r="B2333">
        <v>1</v>
      </c>
      <c r="C2333" t="s">
        <v>80</v>
      </c>
      <c r="D2333" t="s">
        <v>82</v>
      </c>
      <c r="E2333" t="s">
        <v>151</v>
      </c>
      <c r="F2333" t="s">
        <v>1920</v>
      </c>
      <c r="G2333" t="s">
        <v>213</v>
      </c>
      <c r="H2333" t="s">
        <v>135</v>
      </c>
      <c r="I2333" t="s">
        <v>136</v>
      </c>
      <c r="J2333" t="s">
        <v>137</v>
      </c>
      <c r="K2333" t="s">
        <v>138</v>
      </c>
      <c r="L2333" t="s">
        <v>7039</v>
      </c>
      <c r="M2333" t="s">
        <v>7040</v>
      </c>
      <c r="N2333">
        <v>1.9269444440000001</v>
      </c>
      <c r="O2333">
        <v>0</v>
      </c>
      <c r="P2333">
        <v>220</v>
      </c>
      <c r="Q2333">
        <v>0</v>
      </c>
      <c r="R2333">
        <v>0</v>
      </c>
      <c r="S2333">
        <v>0</v>
      </c>
      <c r="T2333">
        <v>6</v>
      </c>
      <c r="U2333">
        <v>0</v>
      </c>
      <c r="V2333">
        <v>0</v>
      </c>
      <c r="W2333">
        <v>0</v>
      </c>
      <c r="X2333">
        <v>152.24832873052767</v>
      </c>
      <c r="Y2333">
        <v>0</v>
      </c>
      <c r="Z2333">
        <v>0</v>
      </c>
      <c r="AA2333">
        <v>0</v>
      </c>
      <c r="AB2333">
        <v>4.1659424771121674E-2</v>
      </c>
      <c r="AC2333">
        <v>0</v>
      </c>
      <c r="AD2333">
        <v>0</v>
      </c>
      <c r="AE2333">
        <v>152.2899881552988</v>
      </c>
    </row>
    <row r="2334" spans="1:31" x14ac:dyDescent="0.25">
      <c r="A2334">
        <v>2227404</v>
      </c>
      <c r="B2334">
        <v>1</v>
      </c>
      <c r="C2334" t="s">
        <v>80</v>
      </c>
      <c r="D2334" t="s">
        <v>105</v>
      </c>
      <c r="E2334" t="s">
        <v>156</v>
      </c>
      <c r="F2334" t="s">
        <v>7041</v>
      </c>
      <c r="G2334" t="s">
        <v>161</v>
      </c>
      <c r="H2334" t="s">
        <v>135</v>
      </c>
      <c r="I2334" t="s">
        <v>136</v>
      </c>
      <c r="J2334" t="s">
        <v>137</v>
      </c>
      <c r="K2334" t="s">
        <v>138</v>
      </c>
      <c r="L2334" t="s">
        <v>7042</v>
      </c>
      <c r="M2334" t="s">
        <v>7043</v>
      </c>
      <c r="N2334">
        <v>2.2647222220000001</v>
      </c>
      <c r="O2334">
        <v>0</v>
      </c>
      <c r="P2334">
        <v>1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</row>
    <row r="2335" spans="1:31" x14ac:dyDescent="0.25">
      <c r="A2335">
        <v>2225363</v>
      </c>
      <c r="B2335">
        <v>1</v>
      </c>
      <c r="C2335" t="s">
        <v>80</v>
      </c>
      <c r="D2335" t="s">
        <v>85</v>
      </c>
      <c r="E2335" t="s">
        <v>225</v>
      </c>
      <c r="F2335" t="s">
        <v>7044</v>
      </c>
      <c r="G2335" t="s">
        <v>345</v>
      </c>
      <c r="H2335" t="s">
        <v>135</v>
      </c>
      <c r="I2335" t="s">
        <v>136</v>
      </c>
      <c r="J2335" t="s">
        <v>137</v>
      </c>
      <c r="K2335" t="s">
        <v>138</v>
      </c>
      <c r="L2335" t="s">
        <v>7045</v>
      </c>
      <c r="M2335" t="s">
        <v>7046</v>
      </c>
      <c r="N2335">
        <v>3.5169444439999999</v>
      </c>
      <c r="O2335">
        <v>0</v>
      </c>
      <c r="P2335">
        <v>130</v>
      </c>
      <c r="Q2335">
        <v>0</v>
      </c>
      <c r="R2335">
        <v>0</v>
      </c>
      <c r="S2335">
        <v>0</v>
      </c>
      <c r="T2335">
        <v>11</v>
      </c>
      <c r="U2335">
        <v>0</v>
      </c>
      <c r="V2335">
        <v>0</v>
      </c>
      <c r="W2335">
        <v>0</v>
      </c>
      <c r="X2335">
        <v>130.50960974952619</v>
      </c>
      <c r="Y2335">
        <v>0</v>
      </c>
      <c r="Z2335">
        <v>0</v>
      </c>
      <c r="AA2335">
        <v>0</v>
      </c>
      <c r="AB2335">
        <v>51.119226550603898</v>
      </c>
      <c r="AC2335">
        <v>0</v>
      </c>
      <c r="AD2335">
        <v>0</v>
      </c>
      <c r="AE2335">
        <v>181.6288363001301</v>
      </c>
    </row>
    <row r="2336" spans="1:31" x14ac:dyDescent="0.25">
      <c r="A2336">
        <v>2218201</v>
      </c>
      <c r="B2336">
        <v>1</v>
      </c>
      <c r="C2336" t="s">
        <v>81</v>
      </c>
      <c r="D2336" t="s">
        <v>118</v>
      </c>
      <c r="E2336" t="s">
        <v>156</v>
      </c>
      <c r="F2336" t="s">
        <v>7047</v>
      </c>
      <c r="G2336" t="s">
        <v>172</v>
      </c>
      <c r="H2336" t="s">
        <v>135</v>
      </c>
      <c r="I2336" t="s">
        <v>136</v>
      </c>
      <c r="J2336" t="s">
        <v>137</v>
      </c>
      <c r="K2336" t="s">
        <v>138</v>
      </c>
      <c r="L2336" t="s">
        <v>7048</v>
      </c>
      <c r="M2336" t="s">
        <v>7049</v>
      </c>
      <c r="N2336">
        <v>1.554444444</v>
      </c>
      <c r="O2336">
        <v>0</v>
      </c>
      <c r="P2336">
        <v>3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0.93628775557520671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0.93628775557520671</v>
      </c>
    </row>
    <row r="2337" spans="1:31" x14ac:dyDescent="0.25">
      <c r="A2337">
        <v>2218722</v>
      </c>
      <c r="B2337">
        <v>1</v>
      </c>
      <c r="C2337" t="s">
        <v>81</v>
      </c>
      <c r="D2337" t="s">
        <v>112</v>
      </c>
      <c r="E2337" t="s">
        <v>151</v>
      </c>
      <c r="F2337" t="s">
        <v>7050</v>
      </c>
      <c r="G2337" t="s">
        <v>213</v>
      </c>
      <c r="H2337" t="s">
        <v>135</v>
      </c>
      <c r="I2337" t="s">
        <v>136</v>
      </c>
      <c r="J2337" t="s">
        <v>137</v>
      </c>
      <c r="K2337" t="s">
        <v>138</v>
      </c>
      <c r="L2337" t="s">
        <v>7051</v>
      </c>
      <c r="M2337" t="s">
        <v>7052</v>
      </c>
      <c r="N2337">
        <v>1.8972222219999999</v>
      </c>
      <c r="O2337">
        <v>0</v>
      </c>
      <c r="P2337">
        <v>3</v>
      </c>
      <c r="Q2337">
        <v>0</v>
      </c>
      <c r="R2337">
        <v>9</v>
      </c>
      <c r="S2337">
        <v>0</v>
      </c>
      <c r="T2337">
        <v>1</v>
      </c>
      <c r="U2337">
        <v>0</v>
      </c>
      <c r="V2337">
        <v>0</v>
      </c>
      <c r="W2337">
        <v>0</v>
      </c>
      <c r="X2337">
        <v>0.95582024857888004</v>
      </c>
      <c r="Y2337">
        <v>0</v>
      </c>
      <c r="Z2337">
        <v>2.7730908244696697</v>
      </c>
      <c r="AA2337">
        <v>0</v>
      </c>
      <c r="AB2337">
        <v>2.4120958567270555E-2</v>
      </c>
      <c r="AC2337">
        <v>0</v>
      </c>
      <c r="AD2337">
        <v>0</v>
      </c>
      <c r="AE2337">
        <v>3.7530320316158199</v>
      </c>
    </row>
    <row r="2338" spans="1:31" x14ac:dyDescent="0.25">
      <c r="A2338">
        <v>2226714</v>
      </c>
      <c r="B2338">
        <v>1</v>
      </c>
      <c r="C2338" t="s">
        <v>80</v>
      </c>
      <c r="D2338" t="s">
        <v>83</v>
      </c>
      <c r="E2338" t="s">
        <v>151</v>
      </c>
      <c r="F2338" t="s">
        <v>6153</v>
      </c>
      <c r="G2338" t="s">
        <v>213</v>
      </c>
      <c r="H2338" t="s">
        <v>135</v>
      </c>
      <c r="I2338" t="s">
        <v>136</v>
      </c>
      <c r="J2338" t="s">
        <v>137</v>
      </c>
      <c r="K2338" t="s">
        <v>138</v>
      </c>
      <c r="L2338" t="s">
        <v>7053</v>
      </c>
      <c r="M2338" t="s">
        <v>7054</v>
      </c>
      <c r="N2338">
        <v>0.61805555499999998</v>
      </c>
      <c r="O2338">
        <v>0</v>
      </c>
      <c r="P2338">
        <v>56</v>
      </c>
      <c r="Q2338">
        <v>0</v>
      </c>
      <c r="R2338">
        <v>0</v>
      </c>
      <c r="S2338">
        <v>0</v>
      </c>
      <c r="T2338">
        <v>38</v>
      </c>
      <c r="U2338">
        <v>0</v>
      </c>
      <c r="V2338">
        <v>0</v>
      </c>
      <c r="W2338">
        <v>0</v>
      </c>
      <c r="X2338">
        <v>13.280519142507059</v>
      </c>
      <c r="Y2338">
        <v>0</v>
      </c>
      <c r="Z2338">
        <v>0</v>
      </c>
      <c r="AA2338">
        <v>0</v>
      </c>
      <c r="AB2338">
        <v>53.013175586695652</v>
      </c>
      <c r="AC2338">
        <v>0</v>
      </c>
      <c r="AD2338">
        <v>0</v>
      </c>
      <c r="AE2338">
        <v>66.293694729202713</v>
      </c>
    </row>
    <row r="2339" spans="1:31" x14ac:dyDescent="0.25">
      <c r="A2339">
        <v>2217640</v>
      </c>
      <c r="B2339">
        <v>1</v>
      </c>
      <c r="C2339" t="s">
        <v>80</v>
      </c>
      <c r="D2339" t="s">
        <v>96</v>
      </c>
      <c r="E2339" t="s">
        <v>156</v>
      </c>
      <c r="F2339" t="s">
        <v>7055</v>
      </c>
      <c r="G2339" t="s">
        <v>161</v>
      </c>
      <c r="H2339" t="s">
        <v>135</v>
      </c>
      <c r="I2339" t="s">
        <v>136</v>
      </c>
      <c r="J2339" t="s">
        <v>137</v>
      </c>
      <c r="K2339" t="s">
        <v>138</v>
      </c>
      <c r="L2339" t="s">
        <v>7056</v>
      </c>
      <c r="M2339" t="s">
        <v>7057</v>
      </c>
      <c r="N2339">
        <v>4.4958333330000002</v>
      </c>
      <c r="O2339">
        <v>0</v>
      </c>
      <c r="P2339">
        <v>2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8.6020773658109384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8.6020773658109384</v>
      </c>
    </row>
    <row r="2340" spans="1:31" x14ac:dyDescent="0.25">
      <c r="A2340">
        <v>2225632</v>
      </c>
      <c r="B2340">
        <v>1</v>
      </c>
      <c r="C2340" t="s">
        <v>80</v>
      </c>
      <c r="D2340" t="s">
        <v>105</v>
      </c>
      <c r="E2340" t="s">
        <v>156</v>
      </c>
      <c r="F2340" t="s">
        <v>7058</v>
      </c>
      <c r="G2340" t="s">
        <v>161</v>
      </c>
      <c r="H2340" t="s">
        <v>135</v>
      </c>
      <c r="I2340" t="s">
        <v>136</v>
      </c>
      <c r="J2340" t="s">
        <v>137</v>
      </c>
      <c r="K2340" t="s">
        <v>138</v>
      </c>
      <c r="L2340" t="s">
        <v>7059</v>
      </c>
      <c r="M2340" t="s">
        <v>7060</v>
      </c>
      <c r="N2340">
        <v>1.3802777770000001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1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10.006785506240625</v>
      </c>
      <c r="AC2340">
        <v>0</v>
      </c>
      <c r="AD2340">
        <v>0</v>
      </c>
      <c r="AE2340">
        <v>10.006785506240625</v>
      </c>
    </row>
    <row r="2341" spans="1:31" x14ac:dyDescent="0.25">
      <c r="A2341">
        <v>2215476</v>
      </c>
      <c r="B2341">
        <v>1</v>
      </c>
      <c r="C2341" t="s">
        <v>80</v>
      </c>
      <c r="D2341" t="s">
        <v>96</v>
      </c>
      <c r="E2341" t="s">
        <v>156</v>
      </c>
      <c r="F2341" t="s">
        <v>7061</v>
      </c>
      <c r="G2341" t="s">
        <v>280</v>
      </c>
      <c r="H2341" t="s">
        <v>135</v>
      </c>
      <c r="I2341" t="s">
        <v>136</v>
      </c>
      <c r="J2341" t="s">
        <v>3</v>
      </c>
      <c r="K2341" t="s">
        <v>138</v>
      </c>
      <c r="L2341" t="s">
        <v>7062</v>
      </c>
      <c r="M2341" t="s">
        <v>7063</v>
      </c>
      <c r="N2341">
        <v>7.9083333329999999</v>
      </c>
      <c r="O2341">
        <v>0</v>
      </c>
      <c r="P2341">
        <v>1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2.2189350050689446E-2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2.2189350050689446E-2</v>
      </c>
    </row>
    <row r="2342" spans="1:31" x14ac:dyDescent="0.25">
      <c r="A2342">
        <v>2228211</v>
      </c>
      <c r="B2342">
        <v>1</v>
      </c>
      <c r="C2342" t="s">
        <v>80</v>
      </c>
      <c r="D2342" t="s">
        <v>85</v>
      </c>
      <c r="E2342" t="s">
        <v>156</v>
      </c>
      <c r="F2342" t="s">
        <v>7064</v>
      </c>
      <c r="G2342" t="s">
        <v>165</v>
      </c>
      <c r="H2342" t="s">
        <v>135</v>
      </c>
      <c r="I2342" t="s">
        <v>136</v>
      </c>
      <c r="J2342" t="s">
        <v>137</v>
      </c>
      <c r="K2342" t="s">
        <v>138</v>
      </c>
      <c r="L2342" t="s">
        <v>7065</v>
      </c>
      <c r="M2342" t="s">
        <v>7066</v>
      </c>
      <c r="N2342">
        <v>3.1511111110000001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3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5.9827585193544914</v>
      </c>
      <c r="AC2342">
        <v>0</v>
      </c>
      <c r="AD2342">
        <v>0</v>
      </c>
      <c r="AE2342">
        <v>5.9827585193544914</v>
      </c>
    </row>
    <row r="2343" spans="1:31" x14ac:dyDescent="0.25">
      <c r="A2343">
        <v>2215645</v>
      </c>
      <c r="B2343">
        <v>1</v>
      </c>
      <c r="C2343" t="s">
        <v>80</v>
      </c>
      <c r="D2343" t="s">
        <v>107</v>
      </c>
      <c r="E2343" t="s">
        <v>151</v>
      </c>
      <c r="F2343" t="s">
        <v>1764</v>
      </c>
      <c r="G2343" t="s">
        <v>213</v>
      </c>
      <c r="H2343" t="s">
        <v>135</v>
      </c>
      <c r="I2343" t="s">
        <v>136</v>
      </c>
      <c r="J2343" t="s">
        <v>137</v>
      </c>
      <c r="K2343" t="s">
        <v>138</v>
      </c>
      <c r="L2343" t="s">
        <v>7067</v>
      </c>
      <c r="M2343" t="s">
        <v>7068</v>
      </c>
      <c r="N2343">
        <v>1.5011111109999999</v>
      </c>
      <c r="O2343">
        <v>0</v>
      </c>
      <c r="P2343">
        <v>97</v>
      </c>
      <c r="Q2343">
        <v>0</v>
      </c>
      <c r="R2343">
        <v>0</v>
      </c>
      <c r="S2343">
        <v>0</v>
      </c>
      <c r="T2343">
        <v>4</v>
      </c>
      <c r="U2343">
        <v>0</v>
      </c>
      <c r="V2343">
        <v>0</v>
      </c>
      <c r="W2343">
        <v>0</v>
      </c>
      <c r="X2343">
        <v>38.456715000389735</v>
      </c>
      <c r="Y2343">
        <v>0</v>
      </c>
      <c r="Z2343">
        <v>0</v>
      </c>
      <c r="AA2343">
        <v>0</v>
      </c>
      <c r="AB2343">
        <v>2.2720435144759024</v>
      </c>
      <c r="AC2343">
        <v>0</v>
      </c>
      <c r="AD2343">
        <v>0</v>
      </c>
      <c r="AE2343">
        <v>40.728758514865639</v>
      </c>
    </row>
    <row r="2344" spans="1:31" x14ac:dyDescent="0.25">
      <c r="A2344">
        <v>2216827</v>
      </c>
      <c r="B2344">
        <v>1</v>
      </c>
      <c r="C2344" t="s">
        <v>80</v>
      </c>
      <c r="D2344" t="s">
        <v>93</v>
      </c>
      <c r="E2344" t="s">
        <v>147</v>
      </c>
      <c r="F2344" t="s">
        <v>911</v>
      </c>
      <c r="G2344" t="s">
        <v>143</v>
      </c>
      <c r="H2344" t="s">
        <v>144</v>
      </c>
      <c r="I2344" t="s">
        <v>136</v>
      </c>
      <c r="J2344" t="s">
        <v>137</v>
      </c>
      <c r="K2344" t="s">
        <v>138</v>
      </c>
      <c r="L2344" t="s">
        <v>7069</v>
      </c>
      <c r="M2344" t="s">
        <v>7070</v>
      </c>
      <c r="N2344">
        <v>0.41916666600000002</v>
      </c>
      <c r="O2344">
        <v>1</v>
      </c>
      <c r="P2344">
        <v>329</v>
      </c>
      <c r="Q2344">
        <v>37</v>
      </c>
      <c r="R2344">
        <v>183</v>
      </c>
      <c r="S2344">
        <v>8</v>
      </c>
      <c r="T2344">
        <v>104</v>
      </c>
      <c r="U2344">
        <v>0</v>
      </c>
      <c r="V2344">
        <v>0</v>
      </c>
      <c r="W2344">
        <v>0.67025548613223473</v>
      </c>
      <c r="X2344">
        <v>35.232039634843105</v>
      </c>
      <c r="Y2344">
        <v>62.864660259649952</v>
      </c>
      <c r="Z2344">
        <v>65.302537823749631</v>
      </c>
      <c r="AA2344">
        <v>6.9736940480708078</v>
      </c>
      <c r="AB2344">
        <v>44.910121406293626</v>
      </c>
      <c r="AC2344">
        <v>0</v>
      </c>
      <c r="AD2344">
        <v>0</v>
      </c>
      <c r="AE2344">
        <v>215.95330865873933</v>
      </c>
    </row>
    <row r="2345" spans="1:31" x14ac:dyDescent="0.25">
      <c r="A2345">
        <v>2228901</v>
      </c>
      <c r="B2345">
        <v>1</v>
      </c>
      <c r="C2345" t="s">
        <v>81</v>
      </c>
      <c r="D2345" t="s">
        <v>122</v>
      </c>
      <c r="E2345" t="s">
        <v>132</v>
      </c>
      <c r="F2345" t="s">
        <v>5932</v>
      </c>
      <c r="G2345" t="s">
        <v>405</v>
      </c>
      <c r="H2345" t="s">
        <v>135</v>
      </c>
      <c r="I2345" t="s">
        <v>136</v>
      </c>
      <c r="J2345" t="s">
        <v>137</v>
      </c>
      <c r="K2345" t="s">
        <v>234</v>
      </c>
      <c r="L2345" t="s">
        <v>7071</v>
      </c>
      <c r="M2345" t="s">
        <v>7072</v>
      </c>
      <c r="N2345">
        <v>2.6460405549999999</v>
      </c>
      <c r="O2345">
        <v>0</v>
      </c>
      <c r="P2345">
        <v>237</v>
      </c>
      <c r="Q2345">
        <v>0</v>
      </c>
      <c r="R2345">
        <v>4</v>
      </c>
      <c r="S2345">
        <v>0</v>
      </c>
      <c r="T2345">
        <v>48</v>
      </c>
      <c r="U2345">
        <v>0</v>
      </c>
      <c r="V2345">
        <v>0</v>
      </c>
      <c r="W2345">
        <v>0</v>
      </c>
      <c r="X2345">
        <v>138.08154258928073</v>
      </c>
      <c r="Y2345">
        <v>0</v>
      </c>
      <c r="Z2345">
        <v>1.5016212760774228</v>
      </c>
      <c r="AA2345">
        <v>0</v>
      </c>
      <c r="AB2345">
        <v>173.60364112014966</v>
      </c>
      <c r="AC2345">
        <v>0</v>
      </c>
      <c r="AD2345">
        <v>0</v>
      </c>
      <c r="AE2345">
        <v>313.18680498550782</v>
      </c>
    </row>
    <row r="2346" spans="1:31" x14ac:dyDescent="0.25">
      <c r="A2346">
        <v>2226737</v>
      </c>
      <c r="B2346">
        <v>1</v>
      </c>
      <c r="C2346" t="s">
        <v>80</v>
      </c>
      <c r="D2346" t="s">
        <v>97</v>
      </c>
      <c r="E2346" t="s">
        <v>151</v>
      </c>
      <c r="F2346" t="s">
        <v>7073</v>
      </c>
      <c r="G2346" t="s">
        <v>233</v>
      </c>
      <c r="H2346" t="s">
        <v>135</v>
      </c>
      <c r="I2346" t="s">
        <v>136</v>
      </c>
      <c r="J2346" t="s">
        <v>137</v>
      </c>
      <c r="K2346" t="s">
        <v>234</v>
      </c>
      <c r="L2346" t="s">
        <v>7074</v>
      </c>
      <c r="M2346" t="s">
        <v>7075</v>
      </c>
      <c r="N2346">
        <v>6.3789572220000004</v>
      </c>
      <c r="O2346">
        <v>0</v>
      </c>
      <c r="P2346">
        <v>8</v>
      </c>
      <c r="Q2346">
        <v>0</v>
      </c>
      <c r="R2346">
        <v>25</v>
      </c>
      <c r="S2346">
        <v>0</v>
      </c>
      <c r="T2346">
        <v>6</v>
      </c>
      <c r="U2346">
        <v>0</v>
      </c>
      <c r="V2346">
        <v>0</v>
      </c>
      <c r="W2346">
        <v>0</v>
      </c>
      <c r="X2346">
        <v>71.340261962995015</v>
      </c>
      <c r="Y2346">
        <v>0</v>
      </c>
      <c r="Z2346">
        <v>95.887446905937125</v>
      </c>
      <c r="AA2346">
        <v>0</v>
      </c>
      <c r="AB2346">
        <v>31.330241974976541</v>
      </c>
      <c r="AC2346">
        <v>0</v>
      </c>
      <c r="AD2346">
        <v>0</v>
      </c>
      <c r="AE2346">
        <v>198.55795084390869</v>
      </c>
    </row>
    <row r="2347" spans="1:31" x14ac:dyDescent="0.25">
      <c r="A2347">
        <v>2216950</v>
      </c>
      <c r="B2347">
        <v>1</v>
      </c>
      <c r="C2347" t="s">
        <v>81</v>
      </c>
      <c r="D2347" t="s">
        <v>115</v>
      </c>
      <c r="E2347" t="s">
        <v>198</v>
      </c>
      <c r="F2347" t="s">
        <v>4919</v>
      </c>
      <c r="G2347" t="s">
        <v>143</v>
      </c>
      <c r="H2347" t="s">
        <v>144</v>
      </c>
      <c r="I2347" t="s">
        <v>136</v>
      </c>
      <c r="J2347" t="s">
        <v>137</v>
      </c>
      <c r="K2347" t="s">
        <v>138</v>
      </c>
      <c r="L2347" t="s">
        <v>7076</v>
      </c>
      <c r="M2347" t="s">
        <v>7077</v>
      </c>
      <c r="N2347">
        <v>0.98055555500000002</v>
      </c>
      <c r="O2347">
        <v>0</v>
      </c>
      <c r="P2347">
        <v>187</v>
      </c>
      <c r="Q2347">
        <v>0</v>
      </c>
      <c r="R2347">
        <v>3</v>
      </c>
      <c r="S2347">
        <v>0</v>
      </c>
      <c r="T2347">
        <v>14</v>
      </c>
      <c r="U2347">
        <v>0</v>
      </c>
      <c r="V2347">
        <v>0</v>
      </c>
      <c r="W2347">
        <v>0</v>
      </c>
      <c r="X2347">
        <v>25.331868938122057</v>
      </c>
      <c r="Y2347">
        <v>0</v>
      </c>
      <c r="Z2347">
        <v>0.65475250591782796</v>
      </c>
      <c r="AA2347">
        <v>0</v>
      </c>
      <c r="AB2347">
        <v>3.1794673301704726</v>
      </c>
      <c r="AC2347">
        <v>0</v>
      </c>
      <c r="AD2347">
        <v>0</v>
      </c>
      <c r="AE2347">
        <v>29.166088774210355</v>
      </c>
    </row>
    <row r="2348" spans="1:31" x14ac:dyDescent="0.25">
      <c r="A2348">
        <v>2220073</v>
      </c>
      <c r="B2348">
        <v>1</v>
      </c>
      <c r="C2348" t="s">
        <v>80</v>
      </c>
      <c r="D2348" t="s">
        <v>84</v>
      </c>
      <c r="E2348" t="s">
        <v>151</v>
      </c>
      <c r="F2348" t="s">
        <v>7078</v>
      </c>
      <c r="G2348" t="s">
        <v>213</v>
      </c>
      <c r="H2348" t="s">
        <v>135</v>
      </c>
      <c r="I2348" t="s">
        <v>136</v>
      </c>
      <c r="J2348" t="s">
        <v>137</v>
      </c>
      <c r="K2348" t="s">
        <v>138</v>
      </c>
      <c r="L2348" t="s">
        <v>7079</v>
      </c>
      <c r="M2348" t="s">
        <v>7080</v>
      </c>
      <c r="N2348">
        <v>0.41166666600000001</v>
      </c>
      <c r="O2348">
        <v>0</v>
      </c>
      <c r="P2348">
        <v>232</v>
      </c>
      <c r="Q2348">
        <v>0</v>
      </c>
      <c r="R2348">
        <v>0</v>
      </c>
      <c r="S2348">
        <v>0</v>
      </c>
      <c r="T2348">
        <v>7</v>
      </c>
      <c r="U2348">
        <v>0</v>
      </c>
      <c r="V2348">
        <v>0</v>
      </c>
      <c r="W2348">
        <v>0</v>
      </c>
      <c r="X2348">
        <v>29.13443167373045</v>
      </c>
      <c r="Y2348">
        <v>0</v>
      </c>
      <c r="Z2348">
        <v>0</v>
      </c>
      <c r="AA2348">
        <v>0</v>
      </c>
      <c r="AB2348">
        <v>0.71657260081229324</v>
      </c>
      <c r="AC2348">
        <v>0</v>
      </c>
      <c r="AD2348">
        <v>0</v>
      </c>
      <c r="AE2348">
        <v>29.851004274542742</v>
      </c>
    </row>
    <row r="2349" spans="1:31" x14ac:dyDescent="0.25">
      <c r="A2349">
        <v>2228188</v>
      </c>
      <c r="B2349">
        <v>1</v>
      </c>
      <c r="C2349" t="s">
        <v>80</v>
      </c>
      <c r="D2349" t="s">
        <v>85</v>
      </c>
      <c r="E2349" t="s">
        <v>156</v>
      </c>
      <c r="F2349" t="s">
        <v>1290</v>
      </c>
      <c r="G2349" t="s">
        <v>165</v>
      </c>
      <c r="H2349" t="s">
        <v>135</v>
      </c>
      <c r="I2349" t="s">
        <v>136</v>
      </c>
      <c r="J2349" t="s">
        <v>137</v>
      </c>
      <c r="K2349" t="s">
        <v>138</v>
      </c>
      <c r="L2349" t="s">
        <v>7081</v>
      </c>
      <c r="M2349" t="s">
        <v>7082</v>
      </c>
      <c r="N2349">
        <v>1.6825000000000001</v>
      </c>
      <c r="O2349">
        <v>0</v>
      </c>
      <c r="P2349">
        <v>11</v>
      </c>
      <c r="Q2349">
        <v>0</v>
      </c>
      <c r="R2349">
        <v>0</v>
      </c>
      <c r="S2349">
        <v>0</v>
      </c>
      <c r="T2349">
        <v>1</v>
      </c>
      <c r="U2349">
        <v>0</v>
      </c>
      <c r="V2349">
        <v>0</v>
      </c>
      <c r="W2349">
        <v>0</v>
      </c>
      <c r="X2349">
        <v>4.0738708678943407</v>
      </c>
      <c r="Y2349">
        <v>0</v>
      </c>
      <c r="Z2349">
        <v>0</v>
      </c>
      <c r="AA2349">
        <v>0</v>
      </c>
      <c r="AB2349">
        <v>1.3620093889510916</v>
      </c>
      <c r="AC2349">
        <v>0</v>
      </c>
      <c r="AD2349">
        <v>0</v>
      </c>
      <c r="AE2349">
        <v>5.4358802568454321</v>
      </c>
    </row>
    <row r="2350" spans="1:31" x14ac:dyDescent="0.25">
      <c r="A2350">
        <v>2225171</v>
      </c>
      <c r="B2350">
        <v>1</v>
      </c>
      <c r="C2350" t="s">
        <v>80</v>
      </c>
      <c r="D2350" t="s">
        <v>82</v>
      </c>
      <c r="E2350" t="s">
        <v>132</v>
      </c>
      <c r="F2350" t="s">
        <v>7083</v>
      </c>
      <c r="G2350" t="s">
        <v>176</v>
      </c>
      <c r="H2350" t="s">
        <v>135</v>
      </c>
      <c r="I2350" t="s">
        <v>136</v>
      </c>
      <c r="J2350" t="s">
        <v>137</v>
      </c>
      <c r="K2350" t="s">
        <v>138</v>
      </c>
      <c r="L2350" t="s">
        <v>7084</v>
      </c>
      <c r="M2350" t="s">
        <v>7085</v>
      </c>
      <c r="N2350">
        <v>1.8677777769999999</v>
      </c>
      <c r="O2350">
        <v>0</v>
      </c>
      <c r="P2350">
        <v>352</v>
      </c>
      <c r="Q2350">
        <v>0</v>
      </c>
      <c r="R2350">
        <v>0</v>
      </c>
      <c r="S2350">
        <v>0</v>
      </c>
      <c r="T2350">
        <v>43</v>
      </c>
      <c r="U2350">
        <v>0</v>
      </c>
      <c r="V2350">
        <v>1</v>
      </c>
      <c r="W2350">
        <v>0</v>
      </c>
      <c r="X2350">
        <v>189.83443171022282</v>
      </c>
      <c r="Y2350">
        <v>0</v>
      </c>
      <c r="Z2350">
        <v>0</v>
      </c>
      <c r="AA2350">
        <v>0</v>
      </c>
      <c r="AB2350">
        <v>23.897500451991753</v>
      </c>
      <c r="AC2350">
        <v>0</v>
      </c>
      <c r="AD2350">
        <v>4.6258648428944573</v>
      </c>
      <c r="AE2350">
        <v>218.35779700510903</v>
      </c>
    </row>
    <row r="2351" spans="1:31" x14ac:dyDescent="0.25">
      <c r="A2351">
        <v>2221341</v>
      </c>
      <c r="B2351">
        <v>1</v>
      </c>
      <c r="C2351" t="s">
        <v>80</v>
      </c>
      <c r="D2351" t="s">
        <v>107</v>
      </c>
      <c r="E2351" t="s">
        <v>151</v>
      </c>
      <c r="F2351" t="s">
        <v>7086</v>
      </c>
      <c r="G2351" t="s">
        <v>233</v>
      </c>
      <c r="H2351" t="s">
        <v>135</v>
      </c>
      <c r="I2351" t="s">
        <v>136</v>
      </c>
      <c r="J2351" t="s">
        <v>137</v>
      </c>
      <c r="K2351" t="s">
        <v>234</v>
      </c>
      <c r="L2351" t="s">
        <v>7087</v>
      </c>
      <c r="M2351" t="s">
        <v>7088</v>
      </c>
      <c r="N2351">
        <v>4.9873174999999996</v>
      </c>
      <c r="O2351">
        <v>0</v>
      </c>
      <c r="P2351">
        <v>42</v>
      </c>
      <c r="Q2351">
        <v>0</v>
      </c>
      <c r="R2351">
        <v>0</v>
      </c>
      <c r="S2351">
        <v>0</v>
      </c>
      <c r="T2351">
        <v>21</v>
      </c>
      <c r="U2351">
        <v>0</v>
      </c>
      <c r="V2351">
        <v>0</v>
      </c>
      <c r="W2351">
        <v>0</v>
      </c>
      <c r="X2351">
        <v>100.79704861392081</v>
      </c>
      <c r="Y2351">
        <v>0</v>
      </c>
      <c r="Z2351">
        <v>0</v>
      </c>
      <c r="AA2351">
        <v>0</v>
      </c>
      <c r="AB2351">
        <v>110.6010468348672</v>
      </c>
      <c r="AC2351">
        <v>0</v>
      </c>
      <c r="AD2351">
        <v>0</v>
      </c>
      <c r="AE2351">
        <v>211.39809544878801</v>
      </c>
    </row>
    <row r="2352" spans="1:31" x14ac:dyDescent="0.25">
      <c r="A2352">
        <v>2228088</v>
      </c>
      <c r="B2352">
        <v>1</v>
      </c>
      <c r="C2352" t="s">
        <v>80</v>
      </c>
      <c r="D2352" t="s">
        <v>85</v>
      </c>
      <c r="E2352" t="s">
        <v>156</v>
      </c>
      <c r="F2352" t="s">
        <v>7089</v>
      </c>
      <c r="G2352" t="s">
        <v>161</v>
      </c>
      <c r="H2352" t="s">
        <v>135</v>
      </c>
      <c r="I2352" t="s">
        <v>136</v>
      </c>
      <c r="J2352" t="s">
        <v>137</v>
      </c>
      <c r="K2352" t="s">
        <v>138</v>
      </c>
      <c r="L2352" t="s">
        <v>7090</v>
      </c>
      <c r="M2352" t="s">
        <v>7091</v>
      </c>
      <c r="N2352">
        <v>2.8944444439999999</v>
      </c>
      <c r="O2352">
        <v>0</v>
      </c>
      <c r="P2352">
        <v>1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2.7632289399370578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2.7632289399370578</v>
      </c>
    </row>
    <row r="2353" spans="1:31" x14ac:dyDescent="0.25">
      <c r="A2353">
        <v>2216658</v>
      </c>
      <c r="B2353">
        <v>1</v>
      </c>
      <c r="C2353" t="s">
        <v>81</v>
      </c>
      <c r="D2353" t="s">
        <v>119</v>
      </c>
      <c r="E2353" t="s">
        <v>141</v>
      </c>
      <c r="F2353" t="s">
        <v>7092</v>
      </c>
      <c r="G2353" t="s">
        <v>1136</v>
      </c>
      <c r="H2353" t="s">
        <v>144</v>
      </c>
      <c r="I2353" t="s">
        <v>136</v>
      </c>
      <c r="J2353" t="s">
        <v>137</v>
      </c>
      <c r="K2353" t="s">
        <v>138</v>
      </c>
      <c r="L2353" t="s">
        <v>7093</v>
      </c>
      <c r="M2353" t="s">
        <v>7094</v>
      </c>
      <c r="N2353">
        <v>0.32527777699999999</v>
      </c>
      <c r="O2353">
        <v>0</v>
      </c>
      <c r="P2353">
        <v>259</v>
      </c>
      <c r="Q2353">
        <v>16</v>
      </c>
      <c r="R2353">
        <v>30</v>
      </c>
      <c r="S2353">
        <v>0</v>
      </c>
      <c r="T2353">
        <v>19</v>
      </c>
      <c r="U2353">
        <v>0</v>
      </c>
      <c r="V2353">
        <v>0</v>
      </c>
      <c r="W2353">
        <v>0</v>
      </c>
      <c r="X2353">
        <v>24.367307737605948</v>
      </c>
      <c r="Y2353">
        <v>2.140497866919099</v>
      </c>
      <c r="Z2353">
        <v>2.0017242016464447</v>
      </c>
      <c r="AA2353">
        <v>0</v>
      </c>
      <c r="AB2353">
        <v>2.0414317258057442</v>
      </c>
      <c r="AC2353">
        <v>0</v>
      </c>
      <c r="AD2353">
        <v>0</v>
      </c>
      <c r="AE2353">
        <v>30.550961531977237</v>
      </c>
    </row>
    <row r="2354" spans="1:31" x14ac:dyDescent="0.25">
      <c r="A2354">
        <v>2221447</v>
      </c>
      <c r="B2354">
        <v>1</v>
      </c>
      <c r="C2354" t="s">
        <v>80</v>
      </c>
      <c r="D2354" t="s">
        <v>85</v>
      </c>
      <c r="E2354" t="s">
        <v>156</v>
      </c>
      <c r="F2354" t="s">
        <v>1233</v>
      </c>
      <c r="G2354" t="s">
        <v>161</v>
      </c>
      <c r="H2354" t="s">
        <v>135</v>
      </c>
      <c r="I2354" t="s">
        <v>136</v>
      </c>
      <c r="J2354" t="s">
        <v>137</v>
      </c>
      <c r="K2354" t="s">
        <v>138</v>
      </c>
      <c r="L2354" t="s">
        <v>7095</v>
      </c>
      <c r="M2354" t="s">
        <v>7096</v>
      </c>
      <c r="N2354">
        <v>1.032777777</v>
      </c>
      <c r="O2354">
        <v>0</v>
      </c>
      <c r="P2354">
        <v>11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3.0870476065420629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3.0870476065420629</v>
      </c>
    </row>
    <row r="2355" spans="1:31" x14ac:dyDescent="0.25">
      <c r="A2355">
        <v>2228480</v>
      </c>
      <c r="B2355">
        <v>1</v>
      </c>
      <c r="C2355" t="s">
        <v>81</v>
      </c>
      <c r="D2355" t="s">
        <v>128</v>
      </c>
      <c r="E2355" t="s">
        <v>151</v>
      </c>
      <c r="F2355" t="s">
        <v>7097</v>
      </c>
      <c r="G2355" t="s">
        <v>238</v>
      </c>
      <c r="H2355" t="s">
        <v>135</v>
      </c>
      <c r="I2355" t="s">
        <v>136</v>
      </c>
      <c r="J2355" t="s">
        <v>137</v>
      </c>
      <c r="K2355" t="s">
        <v>138</v>
      </c>
      <c r="L2355" t="s">
        <v>7098</v>
      </c>
      <c r="M2355" t="s">
        <v>7099</v>
      </c>
      <c r="N2355">
        <v>1.930833333</v>
      </c>
      <c r="O2355">
        <v>0</v>
      </c>
      <c r="P2355">
        <v>201</v>
      </c>
      <c r="Q2355">
        <v>0</v>
      </c>
      <c r="R2355">
        <v>0</v>
      </c>
      <c r="S2355">
        <v>0</v>
      </c>
      <c r="T2355">
        <v>26</v>
      </c>
      <c r="U2355">
        <v>0</v>
      </c>
      <c r="V2355">
        <v>0</v>
      </c>
      <c r="W2355">
        <v>0</v>
      </c>
      <c r="X2355">
        <v>88.538375211837717</v>
      </c>
      <c r="Y2355">
        <v>0</v>
      </c>
      <c r="Z2355">
        <v>0</v>
      </c>
      <c r="AA2355">
        <v>0</v>
      </c>
      <c r="AB2355">
        <v>19.101058182909298</v>
      </c>
      <c r="AC2355">
        <v>0</v>
      </c>
      <c r="AD2355">
        <v>0</v>
      </c>
      <c r="AE2355">
        <v>107.63943339474702</v>
      </c>
    </row>
    <row r="2356" spans="1:31" x14ac:dyDescent="0.25">
      <c r="A2356">
        <v>2228609</v>
      </c>
      <c r="B2356">
        <v>1</v>
      </c>
      <c r="C2356" t="s">
        <v>80</v>
      </c>
      <c r="D2356" t="s">
        <v>100</v>
      </c>
      <c r="E2356" t="s">
        <v>132</v>
      </c>
      <c r="F2356" t="s">
        <v>7100</v>
      </c>
      <c r="G2356" t="s">
        <v>3574</v>
      </c>
      <c r="H2356" t="s">
        <v>135</v>
      </c>
      <c r="I2356" t="s">
        <v>136</v>
      </c>
      <c r="J2356" t="s">
        <v>137</v>
      </c>
      <c r="K2356" t="s">
        <v>138</v>
      </c>
      <c r="L2356" t="s">
        <v>7101</v>
      </c>
      <c r="M2356" t="s">
        <v>7102</v>
      </c>
      <c r="N2356">
        <v>0.86722222199999999</v>
      </c>
      <c r="O2356">
        <v>0</v>
      </c>
      <c r="P2356">
        <v>265</v>
      </c>
      <c r="Q2356">
        <v>0</v>
      </c>
      <c r="R2356">
        <v>4</v>
      </c>
      <c r="S2356">
        <v>0</v>
      </c>
      <c r="T2356">
        <v>37</v>
      </c>
      <c r="U2356">
        <v>0</v>
      </c>
      <c r="V2356">
        <v>1</v>
      </c>
      <c r="W2356">
        <v>0</v>
      </c>
      <c r="X2356">
        <v>62.7497718709377</v>
      </c>
      <c r="Y2356">
        <v>0</v>
      </c>
      <c r="Z2356">
        <v>1.7411037700232865</v>
      </c>
      <c r="AA2356">
        <v>0</v>
      </c>
      <c r="AB2356">
        <v>32.49778901529281</v>
      </c>
      <c r="AC2356">
        <v>0</v>
      </c>
      <c r="AD2356">
        <v>38.265865165865357</v>
      </c>
      <c r="AE2356">
        <v>135.25452982211914</v>
      </c>
    </row>
    <row r="2357" spans="1:31" x14ac:dyDescent="0.25">
      <c r="A2357">
        <v>2224281</v>
      </c>
      <c r="B2357">
        <v>1</v>
      </c>
      <c r="C2357" t="s">
        <v>80</v>
      </c>
      <c r="D2357" t="s">
        <v>83</v>
      </c>
      <c r="E2357" t="s">
        <v>156</v>
      </c>
      <c r="F2357" t="s">
        <v>7103</v>
      </c>
      <c r="G2357" t="s">
        <v>165</v>
      </c>
      <c r="H2357" t="s">
        <v>135</v>
      </c>
      <c r="I2357" t="s">
        <v>136</v>
      </c>
      <c r="J2357" t="s">
        <v>137</v>
      </c>
      <c r="K2357" t="s">
        <v>138</v>
      </c>
      <c r="L2357" t="s">
        <v>7104</v>
      </c>
      <c r="M2357" t="s">
        <v>7105</v>
      </c>
      <c r="N2357">
        <v>1.5322222219999999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</row>
    <row r="2358" spans="1:31" x14ac:dyDescent="0.25">
      <c r="A2358">
        <v>2217119</v>
      </c>
      <c r="B2358">
        <v>1</v>
      </c>
      <c r="C2358" t="s">
        <v>80</v>
      </c>
      <c r="D2358" t="s">
        <v>96</v>
      </c>
      <c r="E2358" t="s">
        <v>156</v>
      </c>
      <c r="F2358" t="s">
        <v>7106</v>
      </c>
      <c r="G2358" t="s">
        <v>161</v>
      </c>
      <c r="H2358" t="s">
        <v>135</v>
      </c>
      <c r="I2358" t="s">
        <v>136</v>
      </c>
      <c r="J2358" t="s">
        <v>137</v>
      </c>
      <c r="K2358" t="s">
        <v>138</v>
      </c>
      <c r="L2358" t="s">
        <v>7107</v>
      </c>
      <c r="M2358" t="s">
        <v>7108</v>
      </c>
      <c r="N2358">
        <v>6.0644444440000003</v>
      </c>
      <c r="O2358">
        <v>0</v>
      </c>
      <c r="P2358">
        <v>1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7.725764938293616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7.725764938293616</v>
      </c>
    </row>
    <row r="2359" spans="1:31" x14ac:dyDescent="0.25">
      <c r="A2359">
        <v>2214500</v>
      </c>
      <c r="B2359">
        <v>1</v>
      </c>
      <c r="C2359" t="s">
        <v>81</v>
      </c>
      <c r="D2359" t="s">
        <v>118</v>
      </c>
      <c r="E2359" t="s">
        <v>141</v>
      </c>
      <c r="F2359" t="s">
        <v>7109</v>
      </c>
      <c r="G2359" t="s">
        <v>349</v>
      </c>
      <c r="H2359" t="s">
        <v>144</v>
      </c>
      <c r="I2359" t="s">
        <v>136</v>
      </c>
      <c r="J2359" t="s">
        <v>137</v>
      </c>
      <c r="K2359" t="s">
        <v>138</v>
      </c>
      <c r="L2359" t="s">
        <v>7110</v>
      </c>
      <c r="M2359" t="s">
        <v>7111</v>
      </c>
      <c r="N2359">
        <v>1.5647222220000001</v>
      </c>
      <c r="O2359">
        <v>0</v>
      </c>
      <c r="P2359">
        <v>96</v>
      </c>
      <c r="Q2359">
        <v>0</v>
      </c>
      <c r="R2359">
        <v>6</v>
      </c>
      <c r="S2359">
        <v>0</v>
      </c>
      <c r="T2359">
        <v>19</v>
      </c>
      <c r="U2359">
        <v>0</v>
      </c>
      <c r="V2359">
        <v>0</v>
      </c>
      <c r="W2359">
        <v>0</v>
      </c>
      <c r="X2359">
        <v>40.874209198979457</v>
      </c>
      <c r="Y2359">
        <v>0</v>
      </c>
      <c r="Z2359">
        <v>1.934973787514064</v>
      </c>
      <c r="AA2359">
        <v>0</v>
      </c>
      <c r="AB2359">
        <v>7.0018595360634599</v>
      </c>
      <c r="AC2359">
        <v>0</v>
      </c>
      <c r="AD2359">
        <v>0</v>
      </c>
      <c r="AE2359">
        <v>49.811042522556988</v>
      </c>
    </row>
    <row r="2360" spans="1:31" x14ac:dyDescent="0.25">
      <c r="A2360">
        <v>2224779</v>
      </c>
      <c r="B2360">
        <v>1</v>
      </c>
      <c r="C2360" t="s">
        <v>81</v>
      </c>
      <c r="D2360" t="s">
        <v>115</v>
      </c>
      <c r="E2360" t="s">
        <v>141</v>
      </c>
      <c r="F2360" t="s">
        <v>7112</v>
      </c>
      <c r="G2360" t="s">
        <v>233</v>
      </c>
      <c r="H2360" t="s">
        <v>144</v>
      </c>
      <c r="I2360" t="s">
        <v>136</v>
      </c>
      <c r="J2360" t="s">
        <v>137</v>
      </c>
      <c r="K2360" t="s">
        <v>234</v>
      </c>
      <c r="L2360" t="s">
        <v>7113</v>
      </c>
      <c r="M2360" t="s">
        <v>7114</v>
      </c>
      <c r="N2360">
        <v>0.263055555</v>
      </c>
      <c r="O2360">
        <v>0</v>
      </c>
      <c r="P2360">
        <v>88</v>
      </c>
      <c r="Q2360">
        <v>0</v>
      </c>
      <c r="R2360">
        <v>9</v>
      </c>
      <c r="S2360">
        <v>7</v>
      </c>
      <c r="T2360">
        <v>184</v>
      </c>
      <c r="U2360">
        <v>3</v>
      </c>
      <c r="V2360">
        <v>0</v>
      </c>
      <c r="W2360">
        <v>0</v>
      </c>
      <c r="X2360">
        <v>2.1928417578861934</v>
      </c>
      <c r="Y2360">
        <v>0</v>
      </c>
      <c r="Z2360">
        <v>0.34176309939098548</v>
      </c>
      <c r="AA2360">
        <v>7.3726496400587322</v>
      </c>
      <c r="AB2360">
        <v>17.692713142466953</v>
      </c>
      <c r="AC2360">
        <v>11.69966106233149</v>
      </c>
      <c r="AD2360">
        <v>0</v>
      </c>
      <c r="AE2360">
        <v>39.299628702134356</v>
      </c>
    </row>
    <row r="2361" spans="1:31" x14ac:dyDescent="0.25">
      <c r="A2361">
        <v>2221639</v>
      </c>
      <c r="B2361">
        <v>1</v>
      </c>
      <c r="C2361" t="s">
        <v>81</v>
      </c>
      <c r="D2361" t="s">
        <v>112</v>
      </c>
      <c r="E2361" t="s">
        <v>156</v>
      </c>
      <c r="F2361" t="s">
        <v>7115</v>
      </c>
      <c r="G2361" t="s">
        <v>161</v>
      </c>
      <c r="H2361" t="s">
        <v>135</v>
      </c>
      <c r="I2361" t="s">
        <v>136</v>
      </c>
      <c r="J2361" t="s">
        <v>137</v>
      </c>
      <c r="K2361" t="s">
        <v>138</v>
      </c>
      <c r="L2361" t="s">
        <v>7116</v>
      </c>
      <c r="M2361" t="s">
        <v>7117</v>
      </c>
      <c r="N2361">
        <v>2.0011111110000002</v>
      </c>
      <c r="O2361">
        <v>0</v>
      </c>
      <c r="P2361">
        <v>1</v>
      </c>
      <c r="Q2361">
        <v>0</v>
      </c>
      <c r="R2361">
        <v>1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0.14936489182906665</v>
      </c>
      <c r="Y2361">
        <v>0</v>
      </c>
      <c r="Z2361">
        <v>0.25502552071102225</v>
      </c>
      <c r="AA2361">
        <v>0</v>
      </c>
      <c r="AB2361">
        <v>0</v>
      </c>
      <c r="AC2361">
        <v>0</v>
      </c>
      <c r="AD2361">
        <v>0</v>
      </c>
      <c r="AE2361">
        <v>0.40439041254008889</v>
      </c>
    </row>
    <row r="2362" spans="1:31" x14ac:dyDescent="0.25">
      <c r="A2362">
        <v>2227627</v>
      </c>
      <c r="B2362">
        <v>1</v>
      </c>
      <c r="C2362" t="s">
        <v>80</v>
      </c>
      <c r="D2362" t="s">
        <v>86</v>
      </c>
      <c r="E2362" t="s">
        <v>151</v>
      </c>
      <c r="F2362" t="s">
        <v>7118</v>
      </c>
      <c r="G2362" t="s">
        <v>213</v>
      </c>
      <c r="H2362" t="s">
        <v>135</v>
      </c>
      <c r="I2362" t="s">
        <v>136</v>
      </c>
      <c r="J2362" t="s">
        <v>137</v>
      </c>
      <c r="K2362" t="s">
        <v>138</v>
      </c>
      <c r="L2362" t="s">
        <v>7119</v>
      </c>
      <c r="M2362" t="s">
        <v>7120</v>
      </c>
      <c r="N2362">
        <v>1.807222222</v>
      </c>
      <c r="O2362">
        <v>0</v>
      </c>
      <c r="P2362">
        <v>182</v>
      </c>
      <c r="Q2362">
        <v>0</v>
      </c>
      <c r="R2362">
        <v>0</v>
      </c>
      <c r="S2362">
        <v>0</v>
      </c>
      <c r="T2362">
        <v>6</v>
      </c>
      <c r="U2362">
        <v>0</v>
      </c>
      <c r="V2362">
        <v>0</v>
      </c>
      <c r="W2362">
        <v>0</v>
      </c>
      <c r="X2362">
        <v>145.74284469525281</v>
      </c>
      <c r="Y2362">
        <v>0</v>
      </c>
      <c r="Z2362">
        <v>0</v>
      </c>
      <c r="AA2362">
        <v>0</v>
      </c>
      <c r="AB2362">
        <v>17.35126449206663</v>
      </c>
      <c r="AC2362">
        <v>0</v>
      </c>
      <c r="AD2362">
        <v>0</v>
      </c>
      <c r="AE2362">
        <v>163.09410918731945</v>
      </c>
    </row>
    <row r="2363" spans="1:31" x14ac:dyDescent="0.25">
      <c r="A2363">
        <v>2219967</v>
      </c>
      <c r="B2363">
        <v>1</v>
      </c>
      <c r="C2363" t="s">
        <v>81</v>
      </c>
      <c r="D2363" t="s">
        <v>118</v>
      </c>
      <c r="E2363" t="s">
        <v>156</v>
      </c>
      <c r="F2363" t="s">
        <v>7121</v>
      </c>
      <c r="G2363" t="s">
        <v>161</v>
      </c>
      <c r="H2363" t="s">
        <v>135</v>
      </c>
      <c r="I2363" t="s">
        <v>136</v>
      </c>
      <c r="J2363" t="s">
        <v>137</v>
      </c>
      <c r="K2363" t="s">
        <v>138</v>
      </c>
      <c r="L2363" t="s">
        <v>7122</v>
      </c>
      <c r="M2363" t="s">
        <v>7123</v>
      </c>
      <c r="N2363">
        <v>2.4366666659999998</v>
      </c>
      <c r="O2363">
        <v>0</v>
      </c>
      <c r="P2363">
        <v>1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0.41055754415818835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0.41055754415818835</v>
      </c>
    </row>
    <row r="2364" spans="1:31" x14ac:dyDescent="0.25">
      <c r="A2364">
        <v>2222821</v>
      </c>
      <c r="B2364">
        <v>1</v>
      </c>
      <c r="C2364" t="s">
        <v>80</v>
      </c>
      <c r="D2364" t="s">
        <v>92</v>
      </c>
      <c r="E2364" t="s">
        <v>132</v>
      </c>
      <c r="F2364" t="s">
        <v>7124</v>
      </c>
      <c r="G2364" t="s">
        <v>176</v>
      </c>
      <c r="H2364" t="s">
        <v>135</v>
      </c>
      <c r="I2364" t="s">
        <v>136</v>
      </c>
      <c r="J2364" t="s">
        <v>137</v>
      </c>
      <c r="K2364" t="s">
        <v>138</v>
      </c>
      <c r="L2364" t="s">
        <v>7125</v>
      </c>
      <c r="M2364" t="s">
        <v>7126</v>
      </c>
      <c r="N2364">
        <v>1.000277777</v>
      </c>
      <c r="O2364">
        <v>0</v>
      </c>
      <c r="P2364">
        <v>146</v>
      </c>
      <c r="Q2364">
        <v>0</v>
      </c>
      <c r="R2364">
        <v>1</v>
      </c>
      <c r="S2364">
        <v>0</v>
      </c>
      <c r="T2364">
        <v>4</v>
      </c>
      <c r="U2364">
        <v>0</v>
      </c>
      <c r="V2364">
        <v>0</v>
      </c>
      <c r="W2364">
        <v>0</v>
      </c>
      <c r="X2364">
        <v>137.04591443337912</v>
      </c>
      <c r="Y2364">
        <v>0</v>
      </c>
      <c r="Z2364">
        <v>0.30129694282778452</v>
      </c>
      <c r="AA2364">
        <v>0</v>
      </c>
      <c r="AB2364">
        <v>9.6617739379118817</v>
      </c>
      <c r="AC2364">
        <v>0</v>
      </c>
      <c r="AD2364">
        <v>0</v>
      </c>
      <c r="AE2364">
        <v>147.00898531411877</v>
      </c>
    </row>
    <row r="2365" spans="1:31" x14ac:dyDescent="0.25">
      <c r="A2365">
        <v>2215874</v>
      </c>
      <c r="B2365">
        <v>1</v>
      </c>
      <c r="C2365" t="s">
        <v>81</v>
      </c>
      <c r="D2365" t="s">
        <v>112</v>
      </c>
      <c r="E2365" t="s">
        <v>141</v>
      </c>
      <c r="F2365" t="s">
        <v>7127</v>
      </c>
      <c r="G2365" t="s">
        <v>1057</v>
      </c>
      <c r="H2365" t="s">
        <v>144</v>
      </c>
      <c r="I2365" t="s">
        <v>136</v>
      </c>
      <c r="J2365" t="s">
        <v>137</v>
      </c>
      <c r="K2365" t="s">
        <v>138</v>
      </c>
      <c r="L2365" t="s">
        <v>7128</v>
      </c>
      <c r="M2365" t="s">
        <v>7129</v>
      </c>
      <c r="N2365">
        <v>3.073611111</v>
      </c>
      <c r="O2365">
        <v>0</v>
      </c>
      <c r="P2365">
        <v>55</v>
      </c>
      <c r="Q2365">
        <v>0</v>
      </c>
      <c r="R2365">
        <v>12</v>
      </c>
      <c r="S2365">
        <v>0</v>
      </c>
      <c r="T2365">
        <v>8</v>
      </c>
      <c r="U2365">
        <v>0</v>
      </c>
      <c r="V2365">
        <v>0</v>
      </c>
      <c r="W2365">
        <v>0</v>
      </c>
      <c r="X2365">
        <v>33.740820352137092</v>
      </c>
      <c r="Y2365">
        <v>0</v>
      </c>
      <c r="Z2365">
        <v>5.7661631254983243</v>
      </c>
      <c r="AA2365">
        <v>0</v>
      </c>
      <c r="AB2365">
        <v>5.6873445860335607</v>
      </c>
      <c r="AC2365">
        <v>0</v>
      </c>
      <c r="AD2365">
        <v>0</v>
      </c>
      <c r="AE2365">
        <v>45.194328063668976</v>
      </c>
    </row>
    <row r="2366" spans="1:31" x14ac:dyDescent="0.25">
      <c r="A2366">
        <v>2218493</v>
      </c>
      <c r="B2366">
        <v>1</v>
      </c>
      <c r="C2366" t="s">
        <v>80</v>
      </c>
      <c r="D2366" t="s">
        <v>82</v>
      </c>
      <c r="E2366" t="s">
        <v>156</v>
      </c>
      <c r="F2366" t="s">
        <v>7130</v>
      </c>
      <c r="G2366" t="s">
        <v>161</v>
      </c>
      <c r="H2366" t="s">
        <v>135</v>
      </c>
      <c r="I2366" t="s">
        <v>136</v>
      </c>
      <c r="J2366" t="s">
        <v>137</v>
      </c>
      <c r="K2366" t="s">
        <v>138</v>
      </c>
      <c r="L2366" t="s">
        <v>7131</v>
      </c>
      <c r="M2366" t="s">
        <v>7132</v>
      </c>
      <c r="N2366">
        <v>1.1147222219999999</v>
      </c>
      <c r="O2366">
        <v>0</v>
      </c>
      <c r="P2366">
        <v>1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7.3943340306830835E-2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7.3943340306830835E-2</v>
      </c>
    </row>
    <row r="2367" spans="1:31" x14ac:dyDescent="0.25">
      <c r="A2367">
        <v>2213518</v>
      </c>
      <c r="B2367">
        <v>1</v>
      </c>
      <c r="C2367" t="s">
        <v>81</v>
      </c>
      <c r="D2367" t="s">
        <v>122</v>
      </c>
      <c r="E2367" t="s">
        <v>147</v>
      </c>
      <c r="F2367" t="s">
        <v>7133</v>
      </c>
      <c r="G2367" t="s">
        <v>143</v>
      </c>
      <c r="H2367" t="s">
        <v>144</v>
      </c>
      <c r="I2367" t="s">
        <v>136</v>
      </c>
      <c r="J2367" t="s">
        <v>137</v>
      </c>
      <c r="K2367" t="s">
        <v>138</v>
      </c>
      <c r="L2367" t="s">
        <v>7134</v>
      </c>
      <c r="M2367" t="s">
        <v>7135</v>
      </c>
      <c r="N2367">
        <v>1.2297222219999999</v>
      </c>
      <c r="O2367">
        <v>0</v>
      </c>
      <c r="P2367">
        <v>4927</v>
      </c>
      <c r="Q2367">
        <v>0</v>
      </c>
      <c r="R2367">
        <v>8</v>
      </c>
      <c r="S2367">
        <v>6</v>
      </c>
      <c r="T2367">
        <v>346</v>
      </c>
      <c r="U2367">
        <v>0</v>
      </c>
      <c r="V2367">
        <v>2</v>
      </c>
      <c r="W2367">
        <v>0</v>
      </c>
      <c r="X2367">
        <v>1208.4578530264607</v>
      </c>
      <c r="Y2367">
        <v>0</v>
      </c>
      <c r="Z2367">
        <v>0.85646767846917982</v>
      </c>
      <c r="AA2367">
        <v>120.11551104207197</v>
      </c>
      <c r="AB2367">
        <v>140.53189420171611</v>
      </c>
      <c r="AC2367">
        <v>0</v>
      </c>
      <c r="AD2367">
        <v>5.9663343977983034</v>
      </c>
      <c r="AE2367">
        <v>1475.9280603465165</v>
      </c>
    </row>
    <row r="2368" spans="1:31" x14ac:dyDescent="0.25">
      <c r="A2368">
        <v>2226253</v>
      </c>
      <c r="B2368">
        <v>1</v>
      </c>
      <c r="C2368" t="s">
        <v>80</v>
      </c>
      <c r="D2368" t="s">
        <v>88</v>
      </c>
      <c r="E2368" t="s">
        <v>156</v>
      </c>
      <c r="F2368" t="s">
        <v>3721</v>
      </c>
      <c r="G2368" t="s">
        <v>165</v>
      </c>
      <c r="H2368" t="s">
        <v>135</v>
      </c>
      <c r="I2368" t="s">
        <v>136</v>
      </c>
      <c r="J2368" t="s">
        <v>137</v>
      </c>
      <c r="K2368" t="s">
        <v>138</v>
      </c>
      <c r="L2368" t="s">
        <v>7136</v>
      </c>
      <c r="M2368" t="s">
        <v>7137</v>
      </c>
      <c r="N2368">
        <v>5.7797222220000002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1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9.7918486234586553</v>
      </c>
      <c r="AC2368">
        <v>0</v>
      </c>
      <c r="AD2368">
        <v>0</v>
      </c>
      <c r="AE2368">
        <v>9.7918486234586553</v>
      </c>
    </row>
    <row r="2369" spans="1:31" x14ac:dyDescent="0.25">
      <c r="A2369">
        <v>2213418</v>
      </c>
      <c r="B2369">
        <v>1</v>
      </c>
      <c r="C2369" t="s">
        <v>80</v>
      </c>
      <c r="D2369" t="s">
        <v>97</v>
      </c>
      <c r="E2369" t="s">
        <v>156</v>
      </c>
      <c r="F2369" t="s">
        <v>7138</v>
      </c>
      <c r="G2369" t="s">
        <v>165</v>
      </c>
      <c r="H2369" t="s">
        <v>135</v>
      </c>
      <c r="I2369" t="s">
        <v>136</v>
      </c>
      <c r="J2369" t="s">
        <v>137</v>
      </c>
      <c r="K2369" t="s">
        <v>138</v>
      </c>
      <c r="L2369" t="s">
        <v>7139</v>
      </c>
      <c r="M2369" t="s">
        <v>7140</v>
      </c>
      <c r="N2369">
        <v>0.65111111099999996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1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0.57447666899613337</v>
      </c>
      <c r="AC2369">
        <v>0</v>
      </c>
      <c r="AD2369">
        <v>0</v>
      </c>
      <c r="AE2369">
        <v>0.57447666899613337</v>
      </c>
    </row>
    <row r="2370" spans="1:31" x14ac:dyDescent="0.25">
      <c r="A2370">
        <v>2221533</v>
      </c>
      <c r="B2370">
        <v>1</v>
      </c>
      <c r="C2370" t="s">
        <v>80</v>
      </c>
      <c r="D2370" t="s">
        <v>104</v>
      </c>
      <c r="E2370" t="s">
        <v>132</v>
      </c>
      <c r="F2370" t="s">
        <v>7141</v>
      </c>
      <c r="G2370" t="s">
        <v>134</v>
      </c>
      <c r="H2370" t="s">
        <v>135</v>
      </c>
      <c r="I2370" t="s">
        <v>136</v>
      </c>
      <c r="J2370" t="s">
        <v>137</v>
      </c>
      <c r="K2370" t="s">
        <v>138</v>
      </c>
      <c r="L2370" t="s">
        <v>7142</v>
      </c>
      <c r="M2370" t="s">
        <v>7143</v>
      </c>
      <c r="N2370">
        <v>0.635833333</v>
      </c>
      <c r="O2370">
        <v>0</v>
      </c>
      <c r="P2370">
        <v>407</v>
      </c>
      <c r="Q2370">
        <v>0</v>
      </c>
      <c r="R2370">
        <v>4</v>
      </c>
      <c r="S2370">
        <v>0</v>
      </c>
      <c r="T2370">
        <v>31</v>
      </c>
      <c r="U2370">
        <v>0</v>
      </c>
      <c r="V2370">
        <v>0</v>
      </c>
      <c r="W2370">
        <v>0</v>
      </c>
      <c r="X2370">
        <v>71.646890988491961</v>
      </c>
      <c r="Y2370">
        <v>0</v>
      </c>
      <c r="Z2370">
        <v>0.30669797904513774</v>
      </c>
      <c r="AA2370">
        <v>0</v>
      </c>
      <c r="AB2370">
        <v>11.518810332495079</v>
      </c>
      <c r="AC2370">
        <v>0</v>
      </c>
      <c r="AD2370">
        <v>0</v>
      </c>
      <c r="AE2370">
        <v>83.47239930003218</v>
      </c>
    </row>
    <row r="2371" spans="1:31" x14ac:dyDescent="0.25">
      <c r="A2371">
        <v>2219867</v>
      </c>
      <c r="B2371">
        <v>1</v>
      </c>
      <c r="C2371" t="s">
        <v>80</v>
      </c>
      <c r="D2371" t="s">
        <v>99</v>
      </c>
      <c r="E2371" t="s">
        <v>156</v>
      </c>
      <c r="F2371" t="s">
        <v>7144</v>
      </c>
      <c r="G2371" t="s">
        <v>161</v>
      </c>
      <c r="H2371" t="s">
        <v>135</v>
      </c>
      <c r="I2371" t="s">
        <v>136</v>
      </c>
      <c r="J2371" t="s">
        <v>137</v>
      </c>
      <c r="K2371" t="s">
        <v>138</v>
      </c>
      <c r="L2371" t="s">
        <v>7145</v>
      </c>
      <c r="M2371" t="s">
        <v>7146</v>
      </c>
      <c r="N2371">
        <v>7.6888888880000001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1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44.63402562081108</v>
      </c>
      <c r="AC2371">
        <v>0</v>
      </c>
      <c r="AD2371">
        <v>0</v>
      </c>
      <c r="AE2371">
        <v>44.63402562081108</v>
      </c>
    </row>
    <row r="2372" spans="1:31" x14ac:dyDescent="0.25">
      <c r="A2372">
        <v>2225861</v>
      </c>
      <c r="B2372">
        <v>1</v>
      </c>
      <c r="C2372" t="s">
        <v>80</v>
      </c>
      <c r="D2372" t="s">
        <v>104</v>
      </c>
      <c r="E2372" t="s">
        <v>132</v>
      </c>
      <c r="F2372" t="s">
        <v>4584</v>
      </c>
      <c r="G2372" t="s">
        <v>176</v>
      </c>
      <c r="H2372" t="s">
        <v>135</v>
      </c>
      <c r="I2372" t="s">
        <v>136</v>
      </c>
      <c r="J2372" t="s">
        <v>137</v>
      </c>
      <c r="K2372" t="s">
        <v>138</v>
      </c>
      <c r="L2372" t="s">
        <v>7147</v>
      </c>
      <c r="M2372" t="s">
        <v>7148</v>
      </c>
      <c r="N2372">
        <v>1.4994444440000001</v>
      </c>
      <c r="O2372">
        <v>0</v>
      </c>
      <c r="P2372">
        <v>4</v>
      </c>
      <c r="Q2372">
        <v>0</v>
      </c>
      <c r="R2372">
        <v>12</v>
      </c>
      <c r="S2372">
        <v>0</v>
      </c>
      <c r="T2372">
        <v>19</v>
      </c>
      <c r="U2372">
        <v>0</v>
      </c>
      <c r="V2372">
        <v>0</v>
      </c>
      <c r="W2372">
        <v>0</v>
      </c>
      <c r="X2372">
        <v>6.5147494871372054</v>
      </c>
      <c r="Y2372">
        <v>0</v>
      </c>
      <c r="Z2372">
        <v>3.3615433926243434</v>
      </c>
      <c r="AA2372">
        <v>0</v>
      </c>
      <c r="AB2372">
        <v>34.764420030639748</v>
      </c>
      <c r="AC2372">
        <v>0</v>
      </c>
      <c r="AD2372">
        <v>0</v>
      </c>
      <c r="AE2372">
        <v>44.640712910401298</v>
      </c>
    </row>
    <row r="2373" spans="1:31" x14ac:dyDescent="0.25">
      <c r="A2373">
        <v>2214308</v>
      </c>
      <c r="B2373">
        <v>1</v>
      </c>
      <c r="C2373" t="s">
        <v>80</v>
      </c>
      <c r="D2373" t="s">
        <v>83</v>
      </c>
      <c r="E2373" t="s">
        <v>151</v>
      </c>
      <c r="F2373" t="s">
        <v>7149</v>
      </c>
      <c r="G2373" t="s">
        <v>153</v>
      </c>
      <c r="H2373" t="s">
        <v>135</v>
      </c>
      <c r="I2373" t="s">
        <v>136</v>
      </c>
      <c r="J2373" t="s">
        <v>137</v>
      </c>
      <c r="K2373" t="s">
        <v>138</v>
      </c>
      <c r="L2373" t="s">
        <v>7150</v>
      </c>
      <c r="M2373" t="s">
        <v>7151</v>
      </c>
      <c r="N2373">
        <v>1.3244444440000001</v>
      </c>
      <c r="O2373">
        <v>0</v>
      </c>
      <c r="P2373">
        <v>205</v>
      </c>
      <c r="Q2373">
        <v>0</v>
      </c>
      <c r="R2373">
        <v>0</v>
      </c>
      <c r="S2373">
        <v>0</v>
      </c>
      <c r="T2373">
        <v>13</v>
      </c>
      <c r="U2373">
        <v>0</v>
      </c>
      <c r="V2373">
        <v>0</v>
      </c>
      <c r="W2373">
        <v>0</v>
      </c>
      <c r="X2373">
        <v>106.08679694584866</v>
      </c>
      <c r="Y2373">
        <v>0</v>
      </c>
      <c r="Z2373">
        <v>0</v>
      </c>
      <c r="AA2373">
        <v>0</v>
      </c>
      <c r="AB2373">
        <v>36.497606590979863</v>
      </c>
      <c r="AC2373">
        <v>0</v>
      </c>
      <c r="AD2373">
        <v>0</v>
      </c>
      <c r="AE2373">
        <v>142.58440353682852</v>
      </c>
    </row>
    <row r="2374" spans="1:31" x14ac:dyDescent="0.25">
      <c r="A2374">
        <v>2222715</v>
      </c>
      <c r="B2374">
        <v>1</v>
      </c>
      <c r="C2374" t="s">
        <v>80</v>
      </c>
      <c r="D2374" t="s">
        <v>92</v>
      </c>
      <c r="E2374" t="s">
        <v>156</v>
      </c>
      <c r="F2374" t="s">
        <v>7152</v>
      </c>
      <c r="G2374" t="s">
        <v>165</v>
      </c>
      <c r="H2374" t="s">
        <v>135</v>
      </c>
      <c r="I2374" t="s">
        <v>136</v>
      </c>
      <c r="J2374" t="s">
        <v>137</v>
      </c>
      <c r="K2374" t="s">
        <v>138</v>
      </c>
      <c r="L2374" t="s">
        <v>7153</v>
      </c>
      <c r="M2374" t="s">
        <v>7154</v>
      </c>
      <c r="N2374">
        <v>0.89805555500000001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1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0.17096422869838609</v>
      </c>
      <c r="AC2374">
        <v>0</v>
      </c>
      <c r="AD2374">
        <v>0</v>
      </c>
      <c r="AE2374">
        <v>0.17096422869838609</v>
      </c>
    </row>
    <row r="2375" spans="1:31" x14ac:dyDescent="0.25">
      <c r="A2375">
        <v>2225961</v>
      </c>
      <c r="B2375">
        <v>1</v>
      </c>
      <c r="C2375" t="s">
        <v>80</v>
      </c>
      <c r="D2375" t="s">
        <v>100</v>
      </c>
      <c r="E2375" t="s">
        <v>156</v>
      </c>
      <c r="F2375" t="s">
        <v>7155</v>
      </c>
      <c r="G2375" t="s">
        <v>161</v>
      </c>
      <c r="H2375" t="s">
        <v>135</v>
      </c>
      <c r="I2375" t="s">
        <v>136</v>
      </c>
      <c r="J2375" t="s">
        <v>137</v>
      </c>
      <c r="K2375" t="s">
        <v>138</v>
      </c>
      <c r="L2375" t="s">
        <v>7156</v>
      </c>
      <c r="M2375" t="s">
        <v>7157</v>
      </c>
      <c r="N2375">
        <v>1.154722222</v>
      </c>
      <c r="O2375">
        <v>0</v>
      </c>
      <c r="P2375">
        <v>1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6.1887353661985833E-2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6.1887353661985833E-2</v>
      </c>
    </row>
    <row r="2376" spans="1:31" x14ac:dyDescent="0.25">
      <c r="A2376">
        <v>2223405</v>
      </c>
      <c r="B2376">
        <v>1</v>
      </c>
      <c r="C2376" t="s">
        <v>80</v>
      </c>
      <c r="D2376" t="s">
        <v>100</v>
      </c>
      <c r="E2376" t="s">
        <v>251</v>
      </c>
      <c r="F2376" t="s">
        <v>7158</v>
      </c>
      <c r="G2376" t="s">
        <v>143</v>
      </c>
      <c r="H2376" t="s">
        <v>144</v>
      </c>
      <c r="I2376" t="s">
        <v>136</v>
      </c>
      <c r="J2376" t="s">
        <v>137</v>
      </c>
      <c r="K2376" t="s">
        <v>138</v>
      </c>
      <c r="L2376" t="s">
        <v>7159</v>
      </c>
      <c r="M2376" t="s">
        <v>7160</v>
      </c>
      <c r="N2376">
        <v>0.41666666600000002</v>
      </c>
      <c r="O2376">
        <v>6</v>
      </c>
      <c r="P2376">
        <v>15504</v>
      </c>
      <c r="Q2376">
        <v>5</v>
      </c>
      <c r="R2376">
        <v>348</v>
      </c>
      <c r="S2376">
        <v>33</v>
      </c>
      <c r="T2376">
        <v>1502</v>
      </c>
      <c r="U2376">
        <v>3</v>
      </c>
      <c r="V2376">
        <v>2</v>
      </c>
      <c r="W2376">
        <v>54.570646386027335</v>
      </c>
      <c r="X2376">
        <v>2083.9659519937832</v>
      </c>
      <c r="Y2376">
        <v>3.8235077655851666</v>
      </c>
      <c r="Z2376">
        <v>36.347888172882591</v>
      </c>
      <c r="AA2376">
        <v>102.28410284789918</v>
      </c>
      <c r="AB2376">
        <v>520.29617157343432</v>
      </c>
      <c r="AC2376">
        <v>63.672766605203591</v>
      </c>
      <c r="AD2376">
        <v>66.001694919856163</v>
      </c>
      <c r="AE2376">
        <v>2930.9627302646709</v>
      </c>
    </row>
    <row r="2377" spans="1:31" x14ac:dyDescent="0.25">
      <c r="A2377">
        <v>2223007</v>
      </c>
      <c r="B2377">
        <v>1</v>
      </c>
      <c r="C2377" t="s">
        <v>80</v>
      </c>
      <c r="D2377" t="s">
        <v>87</v>
      </c>
      <c r="E2377" t="s">
        <v>132</v>
      </c>
      <c r="F2377" t="s">
        <v>7161</v>
      </c>
      <c r="G2377" t="s">
        <v>233</v>
      </c>
      <c r="H2377" t="s">
        <v>135</v>
      </c>
      <c r="I2377" t="s">
        <v>136</v>
      </c>
      <c r="J2377" t="s">
        <v>137</v>
      </c>
      <c r="K2377" t="s">
        <v>234</v>
      </c>
      <c r="L2377" t="s">
        <v>7162</v>
      </c>
      <c r="M2377" t="s">
        <v>7163</v>
      </c>
      <c r="N2377">
        <v>6.7769905550000002</v>
      </c>
      <c r="O2377">
        <v>0</v>
      </c>
      <c r="P2377">
        <v>207</v>
      </c>
      <c r="Q2377">
        <v>0</v>
      </c>
      <c r="R2377">
        <v>0</v>
      </c>
      <c r="S2377">
        <v>0</v>
      </c>
      <c r="T2377">
        <v>119</v>
      </c>
      <c r="U2377">
        <v>0</v>
      </c>
      <c r="V2377">
        <v>4</v>
      </c>
      <c r="W2377">
        <v>0</v>
      </c>
      <c r="X2377">
        <v>647.4508419121496</v>
      </c>
      <c r="Y2377">
        <v>0</v>
      </c>
      <c r="Z2377">
        <v>0</v>
      </c>
      <c r="AA2377">
        <v>0</v>
      </c>
      <c r="AB2377">
        <v>924.19744387977642</v>
      </c>
      <c r="AC2377">
        <v>0</v>
      </c>
      <c r="AD2377">
        <v>428.06862499230516</v>
      </c>
      <c r="AE2377">
        <v>1999.716910784231</v>
      </c>
    </row>
    <row r="2378" spans="1:31" x14ac:dyDescent="0.25">
      <c r="A2378">
        <v>2227252</v>
      </c>
      <c r="B2378">
        <v>1</v>
      </c>
      <c r="C2378" t="s">
        <v>80</v>
      </c>
      <c r="D2378" t="s">
        <v>84</v>
      </c>
      <c r="E2378" t="s">
        <v>151</v>
      </c>
      <c r="F2378" t="s">
        <v>3985</v>
      </c>
      <c r="G2378" t="s">
        <v>213</v>
      </c>
      <c r="H2378" t="s">
        <v>135</v>
      </c>
      <c r="I2378" t="s">
        <v>136</v>
      </c>
      <c r="J2378" t="s">
        <v>137</v>
      </c>
      <c r="K2378" t="s">
        <v>138</v>
      </c>
      <c r="L2378" t="s">
        <v>7164</v>
      </c>
      <c r="M2378" t="s">
        <v>7165</v>
      </c>
      <c r="N2378">
        <v>2.7963888880000001</v>
      </c>
      <c r="O2378">
        <v>0</v>
      </c>
      <c r="P2378">
        <v>154</v>
      </c>
      <c r="Q2378">
        <v>0</v>
      </c>
      <c r="R2378">
        <v>0</v>
      </c>
      <c r="S2378">
        <v>0</v>
      </c>
      <c r="T2378">
        <v>18</v>
      </c>
      <c r="U2378">
        <v>0</v>
      </c>
      <c r="V2378">
        <v>0</v>
      </c>
      <c r="W2378">
        <v>0</v>
      </c>
      <c r="X2378">
        <v>171.68714757383646</v>
      </c>
      <c r="Y2378">
        <v>0</v>
      </c>
      <c r="Z2378">
        <v>0</v>
      </c>
      <c r="AA2378">
        <v>0</v>
      </c>
      <c r="AB2378">
        <v>62.339225803773573</v>
      </c>
      <c r="AC2378">
        <v>0</v>
      </c>
      <c r="AD2378">
        <v>0</v>
      </c>
      <c r="AE2378">
        <v>234.02637337761001</v>
      </c>
    </row>
    <row r="2379" spans="1:31" x14ac:dyDescent="0.25">
      <c r="A2379">
        <v>2214185</v>
      </c>
      <c r="B2379">
        <v>1</v>
      </c>
      <c r="C2379" t="s">
        <v>80</v>
      </c>
      <c r="D2379" t="s">
        <v>85</v>
      </c>
      <c r="E2379" t="s">
        <v>156</v>
      </c>
      <c r="F2379" t="s">
        <v>7166</v>
      </c>
      <c r="G2379" t="s">
        <v>172</v>
      </c>
      <c r="H2379" t="s">
        <v>135</v>
      </c>
      <c r="I2379" t="s">
        <v>136</v>
      </c>
      <c r="J2379" t="s">
        <v>137</v>
      </c>
      <c r="K2379" t="s">
        <v>138</v>
      </c>
      <c r="L2379" t="s">
        <v>7167</v>
      </c>
      <c r="M2379" t="s">
        <v>7168</v>
      </c>
      <c r="N2379">
        <v>3.6441666659999998</v>
      </c>
      <c r="O2379">
        <v>0</v>
      </c>
      <c r="P2379">
        <v>11</v>
      </c>
      <c r="Q2379">
        <v>0</v>
      </c>
      <c r="R2379">
        <v>0</v>
      </c>
      <c r="S2379">
        <v>0</v>
      </c>
      <c r="T2379">
        <v>1</v>
      </c>
      <c r="U2379">
        <v>0</v>
      </c>
      <c r="V2379">
        <v>0</v>
      </c>
      <c r="W2379">
        <v>0</v>
      </c>
      <c r="X2379">
        <v>10.81459343239885</v>
      </c>
      <c r="Y2379">
        <v>0</v>
      </c>
      <c r="Z2379">
        <v>0</v>
      </c>
      <c r="AA2379">
        <v>0</v>
      </c>
      <c r="AB2379">
        <v>0.22853237491499029</v>
      </c>
      <c r="AC2379">
        <v>0</v>
      </c>
      <c r="AD2379">
        <v>0</v>
      </c>
      <c r="AE2379">
        <v>11.043125807313841</v>
      </c>
    </row>
    <row r="2380" spans="1:31" x14ac:dyDescent="0.25">
      <c r="A2380">
        <v>2217102</v>
      </c>
      <c r="B2380">
        <v>1</v>
      </c>
      <c r="C2380" t="s">
        <v>81</v>
      </c>
      <c r="D2380" t="s">
        <v>122</v>
      </c>
      <c r="E2380" t="s">
        <v>198</v>
      </c>
      <c r="F2380" t="s">
        <v>6909</v>
      </c>
      <c r="G2380" t="s">
        <v>233</v>
      </c>
      <c r="H2380" t="s">
        <v>144</v>
      </c>
      <c r="I2380" t="s">
        <v>136</v>
      </c>
      <c r="J2380" t="s">
        <v>137</v>
      </c>
      <c r="K2380" t="s">
        <v>234</v>
      </c>
      <c r="L2380" t="s">
        <v>7169</v>
      </c>
      <c r="M2380" t="s">
        <v>7170</v>
      </c>
      <c r="N2380">
        <v>1.8576305550000001</v>
      </c>
      <c r="O2380">
        <v>0</v>
      </c>
      <c r="P2380">
        <v>0</v>
      </c>
      <c r="Q2380">
        <v>0</v>
      </c>
      <c r="R2380">
        <v>0</v>
      </c>
      <c r="S2380">
        <v>14</v>
      </c>
      <c r="T2380">
        <v>0</v>
      </c>
      <c r="U2380">
        <v>1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14.543021316565198</v>
      </c>
      <c r="AB2380">
        <v>0</v>
      </c>
      <c r="AC2380">
        <v>451.74579936479506</v>
      </c>
      <c r="AD2380">
        <v>0</v>
      </c>
      <c r="AE2380">
        <v>466.28882068136028</v>
      </c>
    </row>
    <row r="2381" spans="1:31" x14ac:dyDescent="0.25">
      <c r="A2381">
        <v>2213189</v>
      </c>
      <c r="B2381">
        <v>1</v>
      </c>
      <c r="C2381" t="s">
        <v>80</v>
      </c>
      <c r="D2381" t="s">
        <v>96</v>
      </c>
      <c r="E2381" t="s">
        <v>156</v>
      </c>
      <c r="F2381" t="s">
        <v>7171</v>
      </c>
      <c r="G2381" t="s">
        <v>161</v>
      </c>
      <c r="H2381" t="s">
        <v>135</v>
      </c>
      <c r="I2381" t="s">
        <v>136</v>
      </c>
      <c r="J2381" t="s">
        <v>137</v>
      </c>
      <c r="K2381" t="s">
        <v>138</v>
      </c>
      <c r="L2381" t="s">
        <v>7172</v>
      </c>
      <c r="M2381" t="s">
        <v>7173</v>
      </c>
      <c r="N2381">
        <v>3.730277777</v>
      </c>
      <c r="O2381">
        <v>0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13.628593262810094</v>
      </c>
      <c r="AA2381">
        <v>0</v>
      </c>
      <c r="AB2381">
        <v>0</v>
      </c>
      <c r="AC2381">
        <v>0</v>
      </c>
      <c r="AD2381">
        <v>0</v>
      </c>
      <c r="AE2381">
        <v>13.628593262810094</v>
      </c>
    </row>
    <row r="2382" spans="1:31" x14ac:dyDescent="0.25">
      <c r="A2382">
        <v>2228486</v>
      </c>
      <c r="B2382">
        <v>1</v>
      </c>
      <c r="C2382" t="s">
        <v>80</v>
      </c>
      <c r="D2382" t="s">
        <v>82</v>
      </c>
      <c r="E2382" t="s">
        <v>151</v>
      </c>
      <c r="F2382" t="s">
        <v>736</v>
      </c>
      <c r="G2382" t="s">
        <v>213</v>
      </c>
      <c r="H2382" t="s">
        <v>135</v>
      </c>
      <c r="I2382" t="s">
        <v>136</v>
      </c>
      <c r="J2382" t="s">
        <v>137</v>
      </c>
      <c r="K2382" t="s">
        <v>138</v>
      </c>
      <c r="L2382" t="s">
        <v>7174</v>
      </c>
      <c r="M2382" t="s">
        <v>7175</v>
      </c>
      <c r="N2382">
        <v>1.7224999999999999</v>
      </c>
      <c r="O2382">
        <v>0</v>
      </c>
      <c r="P2382">
        <v>100</v>
      </c>
      <c r="Q2382">
        <v>0</v>
      </c>
      <c r="R2382">
        <v>0</v>
      </c>
      <c r="S2382">
        <v>0</v>
      </c>
      <c r="T2382">
        <v>14</v>
      </c>
      <c r="U2382">
        <v>0</v>
      </c>
      <c r="V2382">
        <v>0</v>
      </c>
      <c r="W2382">
        <v>0</v>
      </c>
      <c r="X2382">
        <v>70.736307810250452</v>
      </c>
      <c r="Y2382">
        <v>0</v>
      </c>
      <c r="Z2382">
        <v>0</v>
      </c>
      <c r="AA2382">
        <v>0</v>
      </c>
      <c r="AB2382">
        <v>10.230030520809811</v>
      </c>
      <c r="AC2382">
        <v>0</v>
      </c>
      <c r="AD2382">
        <v>0</v>
      </c>
      <c r="AE2382">
        <v>80.966338331060257</v>
      </c>
    </row>
    <row r="2383" spans="1:31" x14ac:dyDescent="0.25">
      <c r="A2383">
        <v>2221324</v>
      </c>
      <c r="B2383">
        <v>1</v>
      </c>
      <c r="C2383" t="s">
        <v>80</v>
      </c>
      <c r="D2383" t="s">
        <v>85</v>
      </c>
      <c r="E2383" t="s">
        <v>151</v>
      </c>
      <c r="F2383" t="s">
        <v>7176</v>
      </c>
      <c r="G2383" t="s">
        <v>153</v>
      </c>
      <c r="H2383" t="s">
        <v>135</v>
      </c>
      <c r="I2383" t="s">
        <v>136</v>
      </c>
      <c r="J2383" t="s">
        <v>137</v>
      </c>
      <c r="K2383" t="s">
        <v>138</v>
      </c>
      <c r="L2383" t="s">
        <v>7177</v>
      </c>
      <c r="M2383" t="s">
        <v>7178</v>
      </c>
      <c r="N2383">
        <v>5.1863888879999998</v>
      </c>
      <c r="O2383">
        <v>0</v>
      </c>
      <c r="P2383">
        <v>92</v>
      </c>
      <c r="Q2383">
        <v>0</v>
      </c>
      <c r="R2383">
        <v>0</v>
      </c>
      <c r="S2383">
        <v>0</v>
      </c>
      <c r="T2383">
        <v>13</v>
      </c>
      <c r="U2383">
        <v>0</v>
      </c>
      <c r="V2383">
        <v>0</v>
      </c>
      <c r="W2383">
        <v>0</v>
      </c>
      <c r="X2383">
        <v>142.00327877415575</v>
      </c>
      <c r="Y2383">
        <v>0</v>
      </c>
      <c r="Z2383">
        <v>0</v>
      </c>
      <c r="AA2383">
        <v>0</v>
      </c>
      <c r="AB2383">
        <v>117.39717797193148</v>
      </c>
      <c r="AC2383">
        <v>0</v>
      </c>
      <c r="AD2383">
        <v>0</v>
      </c>
      <c r="AE2383">
        <v>259.40045674608723</v>
      </c>
    </row>
    <row r="2384" spans="1:31" x14ac:dyDescent="0.25">
      <c r="A2384">
        <v>2214162</v>
      </c>
      <c r="B2384">
        <v>1</v>
      </c>
      <c r="C2384" t="s">
        <v>80</v>
      </c>
      <c r="D2384" t="s">
        <v>82</v>
      </c>
      <c r="E2384" t="s">
        <v>156</v>
      </c>
      <c r="F2384" t="s">
        <v>7179</v>
      </c>
      <c r="G2384" t="s">
        <v>161</v>
      </c>
      <c r="H2384" t="s">
        <v>135</v>
      </c>
      <c r="I2384" t="s">
        <v>136</v>
      </c>
      <c r="J2384" t="s">
        <v>137</v>
      </c>
      <c r="K2384" t="s">
        <v>138</v>
      </c>
      <c r="L2384" t="s">
        <v>7180</v>
      </c>
      <c r="M2384" t="s">
        <v>7181</v>
      </c>
      <c r="N2384">
        <v>3.1833333330000002</v>
      </c>
      <c r="O2384">
        <v>0</v>
      </c>
      <c r="P2384">
        <v>1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</row>
    <row r="2385" spans="1:31" x14ac:dyDescent="0.25">
      <c r="A2385">
        <v>2226943</v>
      </c>
      <c r="B2385">
        <v>1</v>
      </c>
      <c r="C2385" t="s">
        <v>80</v>
      </c>
      <c r="D2385" t="s">
        <v>104</v>
      </c>
      <c r="E2385" t="s">
        <v>141</v>
      </c>
      <c r="F2385" t="s">
        <v>7182</v>
      </c>
      <c r="G2385" t="s">
        <v>4381</v>
      </c>
      <c r="H2385" t="s">
        <v>144</v>
      </c>
      <c r="I2385" t="s">
        <v>136</v>
      </c>
      <c r="J2385" t="s">
        <v>137</v>
      </c>
      <c r="K2385" t="s">
        <v>138</v>
      </c>
      <c r="L2385" t="s">
        <v>7183</v>
      </c>
      <c r="M2385" t="s">
        <v>7184</v>
      </c>
      <c r="N2385">
        <v>2.8716666659999999</v>
      </c>
      <c r="O2385">
        <v>0</v>
      </c>
      <c r="P2385">
        <v>0</v>
      </c>
      <c r="Q2385">
        <v>0</v>
      </c>
      <c r="R2385">
        <v>0</v>
      </c>
      <c r="S2385">
        <v>1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3.7518990780615744</v>
      </c>
      <c r="AB2385">
        <v>0</v>
      </c>
      <c r="AC2385">
        <v>0</v>
      </c>
      <c r="AD2385">
        <v>0</v>
      </c>
      <c r="AE2385">
        <v>3.7518990780615744</v>
      </c>
    </row>
    <row r="2386" spans="1:31" x14ac:dyDescent="0.25">
      <c r="A2386">
        <v>2220113</v>
      </c>
      <c r="B2386">
        <v>1</v>
      </c>
      <c r="C2386" t="s">
        <v>80</v>
      </c>
      <c r="D2386" t="s">
        <v>82</v>
      </c>
      <c r="E2386" t="s">
        <v>156</v>
      </c>
      <c r="F2386" t="s">
        <v>7185</v>
      </c>
      <c r="G2386" t="s">
        <v>161</v>
      </c>
      <c r="H2386" t="s">
        <v>135</v>
      </c>
      <c r="I2386" t="s">
        <v>136</v>
      </c>
      <c r="J2386" t="s">
        <v>137</v>
      </c>
      <c r="K2386" t="s">
        <v>138</v>
      </c>
      <c r="L2386" t="s">
        <v>7186</v>
      </c>
      <c r="M2386" t="s">
        <v>7187</v>
      </c>
      <c r="N2386">
        <v>5.5958333329999999</v>
      </c>
      <c r="O2386">
        <v>0</v>
      </c>
      <c r="P2386">
        <v>1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1.79728972718656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1.79728972718656</v>
      </c>
    </row>
    <row r="2387" spans="1:31" x14ac:dyDescent="0.25">
      <c r="A2387">
        <v>2220328</v>
      </c>
      <c r="B2387">
        <v>1</v>
      </c>
      <c r="C2387" t="s">
        <v>80</v>
      </c>
      <c r="D2387" t="s">
        <v>94</v>
      </c>
      <c r="E2387" t="s">
        <v>156</v>
      </c>
      <c r="F2387" t="s">
        <v>7188</v>
      </c>
      <c r="G2387" t="s">
        <v>161</v>
      </c>
      <c r="H2387" t="s">
        <v>135</v>
      </c>
      <c r="I2387" t="s">
        <v>136</v>
      </c>
      <c r="J2387" t="s">
        <v>137</v>
      </c>
      <c r="K2387" t="s">
        <v>138</v>
      </c>
      <c r="L2387" t="s">
        <v>7189</v>
      </c>
      <c r="M2387" t="s">
        <v>7190</v>
      </c>
      <c r="N2387">
        <v>3.4316666659999999</v>
      </c>
      <c r="O2387">
        <v>0</v>
      </c>
      <c r="P2387">
        <v>1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0.16373887481033003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0.16373887481033003</v>
      </c>
    </row>
    <row r="2388" spans="1:31" x14ac:dyDescent="0.25">
      <c r="A2388">
        <v>2213166</v>
      </c>
      <c r="B2388">
        <v>1</v>
      </c>
      <c r="C2388" t="s">
        <v>81</v>
      </c>
      <c r="D2388" t="s">
        <v>112</v>
      </c>
      <c r="E2388" t="s">
        <v>141</v>
      </c>
      <c r="F2388" t="s">
        <v>7191</v>
      </c>
      <c r="G2388" t="s">
        <v>200</v>
      </c>
      <c r="H2388" t="s">
        <v>144</v>
      </c>
      <c r="I2388" t="s">
        <v>451</v>
      </c>
      <c r="J2388" t="s">
        <v>137</v>
      </c>
      <c r="K2388" t="s">
        <v>138</v>
      </c>
      <c r="L2388" t="s">
        <v>7192</v>
      </c>
      <c r="M2388" t="s">
        <v>7193</v>
      </c>
      <c r="N2388">
        <v>1.1111111E-2</v>
      </c>
      <c r="O2388">
        <v>0</v>
      </c>
      <c r="P2388">
        <v>960</v>
      </c>
      <c r="Q2388">
        <v>0</v>
      </c>
      <c r="R2388">
        <v>0</v>
      </c>
      <c r="S2388">
        <v>0</v>
      </c>
      <c r="T2388">
        <v>476</v>
      </c>
      <c r="U2388">
        <v>0</v>
      </c>
      <c r="V2388">
        <v>0</v>
      </c>
      <c r="W2388">
        <v>0</v>
      </c>
      <c r="X2388">
        <v>1.7760206169485899</v>
      </c>
      <c r="Y2388">
        <v>0</v>
      </c>
      <c r="Z2388">
        <v>0</v>
      </c>
      <c r="AA2388">
        <v>0</v>
      </c>
      <c r="AB2388">
        <v>1.2939818176651554</v>
      </c>
      <c r="AC2388">
        <v>0</v>
      </c>
      <c r="AD2388">
        <v>0</v>
      </c>
      <c r="AE2388">
        <v>3.0700024346137456</v>
      </c>
    </row>
    <row r="2389" spans="1:31" x14ac:dyDescent="0.25">
      <c r="A2389">
        <v>2228271</v>
      </c>
      <c r="B2389">
        <v>1</v>
      </c>
      <c r="C2389" t="s">
        <v>80</v>
      </c>
      <c r="D2389" t="s">
        <v>100</v>
      </c>
      <c r="E2389" t="s">
        <v>156</v>
      </c>
      <c r="F2389" t="s">
        <v>6531</v>
      </c>
      <c r="G2389" t="s">
        <v>172</v>
      </c>
      <c r="H2389" t="s">
        <v>135</v>
      </c>
      <c r="I2389" t="s">
        <v>136</v>
      </c>
      <c r="J2389" t="s">
        <v>137</v>
      </c>
      <c r="K2389" t="s">
        <v>138</v>
      </c>
      <c r="L2389" t="s">
        <v>7194</v>
      </c>
      <c r="M2389" t="s">
        <v>7195</v>
      </c>
      <c r="N2389">
        <v>2.3927777770000001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1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27.004047948323461</v>
      </c>
      <c r="AC2389">
        <v>0</v>
      </c>
      <c r="AD2389">
        <v>0</v>
      </c>
      <c r="AE2389">
        <v>27.004047948323461</v>
      </c>
    </row>
    <row r="2390" spans="1:31" x14ac:dyDescent="0.25">
      <c r="A2390">
        <v>2225947</v>
      </c>
      <c r="B2390">
        <v>1</v>
      </c>
      <c r="C2390" t="s">
        <v>80</v>
      </c>
      <c r="D2390" t="s">
        <v>100</v>
      </c>
      <c r="E2390" t="s">
        <v>141</v>
      </c>
      <c r="F2390" t="s">
        <v>7196</v>
      </c>
      <c r="G2390" t="s">
        <v>1136</v>
      </c>
      <c r="H2390" t="s">
        <v>144</v>
      </c>
      <c r="I2390" t="s">
        <v>136</v>
      </c>
      <c r="J2390" t="s">
        <v>137</v>
      </c>
      <c r="K2390" t="s">
        <v>138</v>
      </c>
      <c r="L2390" t="s">
        <v>7197</v>
      </c>
      <c r="M2390" t="s">
        <v>7198</v>
      </c>
      <c r="N2390">
        <v>0.96250000000000002</v>
      </c>
      <c r="O2390">
        <v>0</v>
      </c>
      <c r="P2390">
        <v>23</v>
      </c>
      <c r="Q2390">
        <v>0</v>
      </c>
      <c r="R2390">
        <v>35</v>
      </c>
      <c r="S2390">
        <v>0</v>
      </c>
      <c r="T2390">
        <v>9</v>
      </c>
      <c r="U2390">
        <v>0</v>
      </c>
      <c r="V2390">
        <v>0</v>
      </c>
      <c r="W2390">
        <v>0</v>
      </c>
      <c r="X2390">
        <v>7.4995394282261012</v>
      </c>
      <c r="Y2390">
        <v>0</v>
      </c>
      <c r="Z2390">
        <v>11.133176082952387</v>
      </c>
      <c r="AA2390">
        <v>0</v>
      </c>
      <c r="AB2390">
        <v>5.4162610416646491</v>
      </c>
      <c r="AC2390">
        <v>0</v>
      </c>
      <c r="AD2390">
        <v>0</v>
      </c>
      <c r="AE2390">
        <v>24.048976552843136</v>
      </c>
    </row>
    <row r="2391" spans="1:31" x14ac:dyDescent="0.25">
      <c r="A2391">
        <v>2223053</v>
      </c>
      <c r="B2391">
        <v>1</v>
      </c>
      <c r="C2391" t="s">
        <v>81</v>
      </c>
      <c r="D2391" t="s">
        <v>120</v>
      </c>
      <c r="E2391" t="s">
        <v>132</v>
      </c>
      <c r="F2391" t="s">
        <v>7199</v>
      </c>
      <c r="G2391" t="s">
        <v>176</v>
      </c>
      <c r="H2391" t="s">
        <v>135</v>
      </c>
      <c r="I2391" t="s">
        <v>136</v>
      </c>
      <c r="J2391" t="s">
        <v>137</v>
      </c>
      <c r="K2391" t="s">
        <v>138</v>
      </c>
      <c r="L2391" t="s">
        <v>7200</v>
      </c>
      <c r="M2391" t="s">
        <v>7201</v>
      </c>
      <c r="N2391">
        <v>0.83305555499999995</v>
      </c>
      <c r="O2391">
        <v>0</v>
      </c>
      <c r="P2391">
        <v>102</v>
      </c>
      <c r="Q2391">
        <v>0</v>
      </c>
      <c r="R2391">
        <v>7</v>
      </c>
      <c r="S2391">
        <v>0</v>
      </c>
      <c r="T2391">
        <v>21</v>
      </c>
      <c r="U2391">
        <v>0</v>
      </c>
      <c r="V2391">
        <v>0</v>
      </c>
      <c r="W2391">
        <v>0</v>
      </c>
      <c r="X2391">
        <v>16.250615985333503</v>
      </c>
      <c r="Y2391">
        <v>0</v>
      </c>
      <c r="Z2391">
        <v>0.67729383049997782</v>
      </c>
      <c r="AA2391">
        <v>0</v>
      </c>
      <c r="AB2391">
        <v>6.2247569518935135</v>
      </c>
      <c r="AC2391">
        <v>0</v>
      </c>
      <c r="AD2391">
        <v>0</v>
      </c>
      <c r="AE2391">
        <v>23.152666767726995</v>
      </c>
    </row>
    <row r="2392" spans="1:31" x14ac:dyDescent="0.25">
      <c r="A2392">
        <v>2227298</v>
      </c>
      <c r="B2392">
        <v>1</v>
      </c>
      <c r="C2392" t="s">
        <v>80</v>
      </c>
      <c r="D2392" t="s">
        <v>82</v>
      </c>
      <c r="E2392" t="s">
        <v>156</v>
      </c>
      <c r="F2392" t="s">
        <v>7202</v>
      </c>
      <c r="G2392" t="s">
        <v>161</v>
      </c>
      <c r="H2392" t="s">
        <v>135</v>
      </c>
      <c r="I2392" t="s">
        <v>136</v>
      </c>
      <c r="J2392" t="s">
        <v>137</v>
      </c>
      <c r="K2392" t="s">
        <v>138</v>
      </c>
      <c r="L2392" t="s">
        <v>7203</v>
      </c>
      <c r="M2392" t="s">
        <v>7204</v>
      </c>
      <c r="N2392">
        <v>4.1172222219999997</v>
      </c>
      <c r="O2392">
        <v>0</v>
      </c>
      <c r="P2392">
        <v>1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0.43870102615825496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0.43870102615825496</v>
      </c>
    </row>
    <row r="2393" spans="1:31" x14ac:dyDescent="0.25">
      <c r="A2393">
        <v>2216060</v>
      </c>
      <c r="B2393">
        <v>1</v>
      </c>
      <c r="C2393" t="s">
        <v>80</v>
      </c>
      <c r="D2393" t="s">
        <v>91</v>
      </c>
      <c r="E2393" t="s">
        <v>156</v>
      </c>
      <c r="F2393" t="s">
        <v>7205</v>
      </c>
      <c r="G2393" t="s">
        <v>172</v>
      </c>
      <c r="H2393" t="s">
        <v>135</v>
      </c>
      <c r="I2393" t="s">
        <v>136</v>
      </c>
      <c r="J2393" t="s">
        <v>137</v>
      </c>
      <c r="K2393" t="s">
        <v>138</v>
      </c>
      <c r="L2393" t="s">
        <v>7206</v>
      </c>
      <c r="M2393" t="s">
        <v>7207</v>
      </c>
      <c r="N2393">
        <v>1.088055555</v>
      </c>
      <c r="O2393">
        <v>0</v>
      </c>
      <c r="P2393">
        <v>4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2.4531855996246046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2.4531855996246046</v>
      </c>
    </row>
    <row r="2394" spans="1:31" x14ac:dyDescent="0.25">
      <c r="A2394">
        <v>2226966</v>
      </c>
      <c r="B2394">
        <v>1</v>
      </c>
      <c r="C2394" t="s">
        <v>80</v>
      </c>
      <c r="D2394" t="s">
        <v>102</v>
      </c>
      <c r="E2394" t="s">
        <v>156</v>
      </c>
      <c r="F2394" t="s">
        <v>7208</v>
      </c>
      <c r="G2394" t="s">
        <v>172</v>
      </c>
      <c r="H2394" t="s">
        <v>135</v>
      </c>
      <c r="I2394" t="s">
        <v>136</v>
      </c>
      <c r="J2394" t="s">
        <v>137</v>
      </c>
      <c r="K2394" t="s">
        <v>138</v>
      </c>
      <c r="L2394" t="s">
        <v>7209</v>
      </c>
      <c r="M2394" t="s">
        <v>7210</v>
      </c>
      <c r="N2394">
        <v>1.3019444440000001</v>
      </c>
      <c r="O2394">
        <v>0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0.25994746894683307</v>
      </c>
      <c r="AA2394">
        <v>0</v>
      </c>
      <c r="AB2394">
        <v>0</v>
      </c>
      <c r="AC2394">
        <v>0</v>
      </c>
      <c r="AD2394">
        <v>0</v>
      </c>
      <c r="AE2394">
        <v>0.25994746894683307</v>
      </c>
    </row>
    <row r="2395" spans="1:31" x14ac:dyDescent="0.25">
      <c r="A2395">
        <v>2213143</v>
      </c>
      <c r="B2395">
        <v>1</v>
      </c>
      <c r="C2395" t="s">
        <v>81</v>
      </c>
      <c r="D2395" t="s">
        <v>123</v>
      </c>
      <c r="E2395" t="s">
        <v>198</v>
      </c>
      <c r="F2395" t="s">
        <v>7211</v>
      </c>
      <c r="G2395" t="s">
        <v>143</v>
      </c>
      <c r="H2395" t="s">
        <v>144</v>
      </c>
      <c r="I2395" t="s">
        <v>136</v>
      </c>
      <c r="J2395" t="s">
        <v>137</v>
      </c>
      <c r="K2395" t="s">
        <v>138</v>
      </c>
      <c r="L2395" t="s">
        <v>7212</v>
      </c>
      <c r="M2395" t="s">
        <v>7213</v>
      </c>
      <c r="N2395">
        <v>6.4761111109999998</v>
      </c>
      <c r="O2395">
        <v>0</v>
      </c>
      <c r="P2395">
        <v>9</v>
      </c>
      <c r="Q2395">
        <v>0</v>
      </c>
      <c r="R2395">
        <v>106</v>
      </c>
      <c r="S2395">
        <v>0</v>
      </c>
      <c r="T2395">
        <v>11</v>
      </c>
      <c r="U2395">
        <v>0</v>
      </c>
      <c r="V2395">
        <v>0</v>
      </c>
      <c r="W2395">
        <v>0</v>
      </c>
      <c r="X2395">
        <v>23.68715033929394</v>
      </c>
      <c r="Y2395">
        <v>0</v>
      </c>
      <c r="Z2395">
        <v>274.46482355693075</v>
      </c>
      <c r="AA2395">
        <v>0</v>
      </c>
      <c r="AB2395">
        <v>41.360006916958653</v>
      </c>
      <c r="AC2395">
        <v>0</v>
      </c>
      <c r="AD2395">
        <v>0</v>
      </c>
      <c r="AE2395">
        <v>339.51198081318336</v>
      </c>
    </row>
    <row r="2396" spans="1:31" x14ac:dyDescent="0.25">
      <c r="A2396">
        <v>2228294</v>
      </c>
      <c r="B2396">
        <v>1</v>
      </c>
      <c r="C2396" t="s">
        <v>81</v>
      </c>
      <c r="D2396" t="s">
        <v>112</v>
      </c>
      <c r="E2396" t="s">
        <v>132</v>
      </c>
      <c r="F2396" t="s">
        <v>7214</v>
      </c>
      <c r="G2396" t="s">
        <v>176</v>
      </c>
      <c r="H2396" t="s">
        <v>135</v>
      </c>
      <c r="I2396" t="s">
        <v>136</v>
      </c>
      <c r="J2396" t="s">
        <v>137</v>
      </c>
      <c r="K2396" t="s">
        <v>138</v>
      </c>
      <c r="L2396" t="s">
        <v>7215</v>
      </c>
      <c r="M2396" t="s">
        <v>7216</v>
      </c>
      <c r="N2396">
        <v>2.2497222219999999</v>
      </c>
      <c r="O2396">
        <v>0</v>
      </c>
      <c r="P2396">
        <v>280</v>
      </c>
      <c r="Q2396">
        <v>0</v>
      </c>
      <c r="R2396">
        <v>7</v>
      </c>
      <c r="S2396">
        <v>0</v>
      </c>
      <c r="T2396">
        <v>27</v>
      </c>
      <c r="U2396">
        <v>0</v>
      </c>
      <c r="V2396">
        <v>0</v>
      </c>
      <c r="W2396">
        <v>0</v>
      </c>
      <c r="X2396">
        <v>105.01415773699799</v>
      </c>
      <c r="Y2396">
        <v>0</v>
      </c>
      <c r="Z2396">
        <v>0.34179546717825671</v>
      </c>
      <c r="AA2396">
        <v>0</v>
      </c>
      <c r="AB2396">
        <v>18.857250582022189</v>
      </c>
      <c r="AC2396">
        <v>0</v>
      </c>
      <c r="AD2396">
        <v>0</v>
      </c>
      <c r="AE2396">
        <v>124.21320378619843</v>
      </c>
    </row>
    <row r="2397" spans="1:31" x14ac:dyDescent="0.25">
      <c r="A2397">
        <v>2223030</v>
      </c>
      <c r="B2397">
        <v>1</v>
      </c>
      <c r="C2397" t="s">
        <v>81</v>
      </c>
      <c r="D2397" t="s">
        <v>115</v>
      </c>
      <c r="E2397" t="s">
        <v>132</v>
      </c>
      <c r="F2397" t="s">
        <v>5935</v>
      </c>
      <c r="G2397" t="s">
        <v>233</v>
      </c>
      <c r="H2397" t="s">
        <v>135</v>
      </c>
      <c r="I2397" t="s">
        <v>136</v>
      </c>
      <c r="J2397" t="s">
        <v>137</v>
      </c>
      <c r="K2397" t="s">
        <v>234</v>
      </c>
      <c r="L2397" t="s">
        <v>7217</v>
      </c>
      <c r="M2397" t="s">
        <v>7218</v>
      </c>
      <c r="N2397">
        <v>7.8455555549999998</v>
      </c>
      <c r="O2397">
        <v>0</v>
      </c>
      <c r="P2397">
        <v>147</v>
      </c>
      <c r="Q2397">
        <v>0</v>
      </c>
      <c r="R2397">
        <v>0</v>
      </c>
      <c r="S2397">
        <v>0</v>
      </c>
      <c r="T2397">
        <v>8</v>
      </c>
      <c r="U2397">
        <v>0</v>
      </c>
      <c r="V2397">
        <v>0</v>
      </c>
      <c r="W2397">
        <v>0</v>
      </c>
      <c r="X2397">
        <v>147.4405804741987</v>
      </c>
      <c r="Y2397">
        <v>0</v>
      </c>
      <c r="Z2397">
        <v>0</v>
      </c>
      <c r="AA2397">
        <v>0</v>
      </c>
      <c r="AB2397">
        <v>130.71823800965768</v>
      </c>
      <c r="AC2397">
        <v>0</v>
      </c>
      <c r="AD2397">
        <v>0</v>
      </c>
      <c r="AE2397">
        <v>278.15881848385641</v>
      </c>
    </row>
    <row r="2398" spans="1:31" x14ac:dyDescent="0.25">
      <c r="A2398">
        <v>2218407</v>
      </c>
      <c r="B2398">
        <v>1</v>
      </c>
      <c r="C2398" t="s">
        <v>80</v>
      </c>
      <c r="D2398" t="s">
        <v>96</v>
      </c>
      <c r="E2398" t="s">
        <v>151</v>
      </c>
      <c r="F2398" t="s">
        <v>4069</v>
      </c>
      <c r="G2398" t="s">
        <v>213</v>
      </c>
      <c r="H2398" t="s">
        <v>135</v>
      </c>
      <c r="I2398" t="s">
        <v>136</v>
      </c>
      <c r="J2398" t="s">
        <v>137</v>
      </c>
      <c r="K2398" t="s">
        <v>138</v>
      </c>
      <c r="L2398" t="s">
        <v>7219</v>
      </c>
      <c r="M2398" t="s">
        <v>7220</v>
      </c>
      <c r="N2398">
        <v>2.6588888879999999</v>
      </c>
      <c r="O2398">
        <v>0</v>
      </c>
      <c r="P2398">
        <v>4</v>
      </c>
      <c r="Q2398">
        <v>0</v>
      </c>
      <c r="R2398">
        <v>13</v>
      </c>
      <c r="S2398">
        <v>0</v>
      </c>
      <c r="T2398">
        <v>9</v>
      </c>
      <c r="U2398">
        <v>0</v>
      </c>
      <c r="V2398">
        <v>0</v>
      </c>
      <c r="W2398">
        <v>0</v>
      </c>
      <c r="X2398">
        <v>4.437684039863238</v>
      </c>
      <c r="Y2398">
        <v>0</v>
      </c>
      <c r="Z2398">
        <v>24.437126101612932</v>
      </c>
      <c r="AA2398">
        <v>0</v>
      </c>
      <c r="AB2398">
        <v>39.068373158084952</v>
      </c>
      <c r="AC2398">
        <v>0</v>
      </c>
      <c r="AD2398">
        <v>0</v>
      </c>
      <c r="AE2398">
        <v>67.943183299561127</v>
      </c>
    </row>
    <row r="2399" spans="1:31" x14ac:dyDescent="0.25">
      <c r="A2399">
        <v>2224358</v>
      </c>
      <c r="B2399">
        <v>1</v>
      </c>
      <c r="C2399" t="s">
        <v>80</v>
      </c>
      <c r="D2399" t="s">
        <v>99</v>
      </c>
      <c r="E2399" t="s">
        <v>151</v>
      </c>
      <c r="F2399" t="s">
        <v>7221</v>
      </c>
      <c r="G2399" t="s">
        <v>153</v>
      </c>
      <c r="H2399" t="s">
        <v>135</v>
      </c>
      <c r="I2399" t="s">
        <v>136</v>
      </c>
      <c r="J2399" t="s">
        <v>137</v>
      </c>
      <c r="K2399" t="s">
        <v>138</v>
      </c>
      <c r="L2399" t="s">
        <v>7222</v>
      </c>
      <c r="M2399" t="s">
        <v>7223</v>
      </c>
      <c r="N2399">
        <v>2.3908333329999998</v>
      </c>
      <c r="O2399">
        <v>0</v>
      </c>
      <c r="P2399">
        <v>16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5.2164736413581378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5.2164736413581378</v>
      </c>
    </row>
    <row r="2400" spans="1:31" x14ac:dyDescent="0.25">
      <c r="A2400">
        <v>2218599</v>
      </c>
      <c r="B2400">
        <v>1</v>
      </c>
      <c r="C2400" t="s">
        <v>80</v>
      </c>
      <c r="D2400" t="s">
        <v>107</v>
      </c>
      <c r="E2400" t="s">
        <v>147</v>
      </c>
      <c r="F2400" t="s">
        <v>7224</v>
      </c>
      <c r="G2400" t="s">
        <v>523</v>
      </c>
      <c r="H2400" t="s">
        <v>144</v>
      </c>
      <c r="I2400" t="s">
        <v>136</v>
      </c>
      <c r="J2400" t="s">
        <v>137</v>
      </c>
      <c r="K2400" t="s">
        <v>138</v>
      </c>
      <c r="L2400" t="s">
        <v>7225</v>
      </c>
      <c r="M2400" t="s">
        <v>7226</v>
      </c>
      <c r="N2400">
        <v>3.5244444439999998</v>
      </c>
      <c r="O2400">
        <v>4</v>
      </c>
      <c r="P2400">
        <v>1502</v>
      </c>
      <c r="Q2400">
        <v>3</v>
      </c>
      <c r="R2400">
        <v>14</v>
      </c>
      <c r="S2400">
        <v>12</v>
      </c>
      <c r="T2400">
        <v>204</v>
      </c>
      <c r="U2400">
        <v>0</v>
      </c>
      <c r="V2400">
        <v>1</v>
      </c>
      <c r="W2400">
        <v>159.09480023887483</v>
      </c>
      <c r="X2400">
        <v>994.00070888387381</v>
      </c>
      <c r="Y2400">
        <v>1347.2047733483075</v>
      </c>
      <c r="Z2400">
        <v>10.820244869983824</v>
      </c>
      <c r="AA2400">
        <v>352.95017697982473</v>
      </c>
      <c r="AB2400">
        <v>270.72327691161138</v>
      </c>
      <c r="AC2400">
        <v>0</v>
      </c>
      <c r="AD2400">
        <v>20.105905533195966</v>
      </c>
      <c r="AE2400">
        <v>3154.8998867656724</v>
      </c>
    </row>
    <row r="2401" spans="1:31" x14ac:dyDescent="0.25">
      <c r="A2401">
        <v>2215937</v>
      </c>
      <c r="B2401">
        <v>1</v>
      </c>
      <c r="C2401" t="s">
        <v>80</v>
      </c>
      <c r="D2401" t="s">
        <v>94</v>
      </c>
      <c r="E2401" t="s">
        <v>147</v>
      </c>
      <c r="F2401" t="s">
        <v>7227</v>
      </c>
      <c r="G2401" t="s">
        <v>143</v>
      </c>
      <c r="H2401" t="s">
        <v>144</v>
      </c>
      <c r="I2401" t="s">
        <v>136</v>
      </c>
      <c r="J2401" t="s">
        <v>137</v>
      </c>
      <c r="K2401" t="s">
        <v>138</v>
      </c>
      <c r="L2401" t="s">
        <v>7228</v>
      </c>
      <c r="M2401" t="s">
        <v>7229</v>
      </c>
      <c r="N2401">
        <v>0.58138888799999999</v>
      </c>
      <c r="O2401">
        <v>0</v>
      </c>
      <c r="P2401">
        <v>237</v>
      </c>
      <c r="Q2401">
        <v>6</v>
      </c>
      <c r="R2401">
        <v>106</v>
      </c>
      <c r="S2401">
        <v>1</v>
      </c>
      <c r="T2401">
        <v>26</v>
      </c>
      <c r="U2401">
        <v>1</v>
      </c>
      <c r="V2401">
        <v>0</v>
      </c>
      <c r="W2401">
        <v>0</v>
      </c>
      <c r="X2401">
        <v>20.663891509103742</v>
      </c>
      <c r="Y2401">
        <v>0.75507254477811703</v>
      </c>
      <c r="Z2401">
        <v>10.563422225756399</v>
      </c>
      <c r="AA2401">
        <v>0.64464820513350829</v>
      </c>
      <c r="AB2401">
        <v>5.0883046827693885</v>
      </c>
      <c r="AC2401">
        <v>1.7419352691346666</v>
      </c>
      <c r="AD2401">
        <v>0</v>
      </c>
      <c r="AE2401">
        <v>39.457274436675817</v>
      </c>
    </row>
    <row r="2402" spans="1:31" x14ac:dyDescent="0.25">
      <c r="A2402">
        <v>2225755</v>
      </c>
      <c r="B2402">
        <v>1</v>
      </c>
      <c r="C2402" t="s">
        <v>80</v>
      </c>
      <c r="D2402" t="s">
        <v>88</v>
      </c>
      <c r="E2402" t="s">
        <v>151</v>
      </c>
      <c r="F2402" t="s">
        <v>7230</v>
      </c>
      <c r="G2402" t="s">
        <v>213</v>
      </c>
      <c r="H2402" t="s">
        <v>135</v>
      </c>
      <c r="I2402" t="s">
        <v>136</v>
      </c>
      <c r="J2402" t="s">
        <v>137</v>
      </c>
      <c r="K2402" t="s">
        <v>138</v>
      </c>
      <c r="L2402" t="s">
        <v>7231</v>
      </c>
      <c r="M2402" t="s">
        <v>7232</v>
      </c>
      <c r="N2402">
        <v>0.94666666600000005</v>
      </c>
      <c r="O2402">
        <v>0</v>
      </c>
      <c r="P2402">
        <v>32</v>
      </c>
      <c r="Q2402">
        <v>0</v>
      </c>
      <c r="R2402">
        <v>0</v>
      </c>
      <c r="S2402">
        <v>0</v>
      </c>
      <c r="T2402">
        <v>3</v>
      </c>
      <c r="U2402">
        <v>0</v>
      </c>
      <c r="V2402">
        <v>0</v>
      </c>
      <c r="W2402">
        <v>0</v>
      </c>
      <c r="X2402">
        <v>7.7176550037385105</v>
      </c>
      <c r="Y2402">
        <v>0</v>
      </c>
      <c r="Z2402">
        <v>0</v>
      </c>
      <c r="AA2402">
        <v>0</v>
      </c>
      <c r="AB2402">
        <v>0.55467396520546508</v>
      </c>
      <c r="AC2402">
        <v>0</v>
      </c>
      <c r="AD2402">
        <v>0</v>
      </c>
      <c r="AE2402">
        <v>8.2723289689439756</v>
      </c>
    </row>
    <row r="2403" spans="1:31" x14ac:dyDescent="0.25">
      <c r="A2403">
        <v>2215914</v>
      </c>
      <c r="B2403">
        <v>1</v>
      </c>
      <c r="C2403" t="s">
        <v>80</v>
      </c>
      <c r="D2403" t="s">
        <v>106</v>
      </c>
      <c r="E2403" t="s">
        <v>156</v>
      </c>
      <c r="F2403" t="s">
        <v>7233</v>
      </c>
      <c r="G2403" t="s">
        <v>161</v>
      </c>
      <c r="H2403" t="s">
        <v>135</v>
      </c>
      <c r="I2403" t="s">
        <v>136</v>
      </c>
      <c r="J2403" t="s">
        <v>137</v>
      </c>
      <c r="K2403" t="s">
        <v>138</v>
      </c>
      <c r="L2403" t="s">
        <v>7234</v>
      </c>
      <c r="M2403" t="s">
        <v>7235</v>
      </c>
      <c r="N2403">
        <v>1.2075</v>
      </c>
      <c r="O2403">
        <v>0</v>
      </c>
      <c r="P2403">
        <v>1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0.19748286124579667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0.19748286124579667</v>
      </c>
    </row>
    <row r="2404" spans="1:31" x14ac:dyDescent="0.25">
      <c r="A2404">
        <v>2224527</v>
      </c>
      <c r="B2404">
        <v>1</v>
      </c>
      <c r="C2404" t="s">
        <v>81</v>
      </c>
      <c r="D2404" t="s">
        <v>122</v>
      </c>
      <c r="E2404" t="s">
        <v>151</v>
      </c>
      <c r="F2404" t="s">
        <v>3258</v>
      </c>
      <c r="G2404" t="s">
        <v>213</v>
      </c>
      <c r="H2404" t="s">
        <v>135</v>
      </c>
      <c r="I2404" t="s">
        <v>136</v>
      </c>
      <c r="J2404" t="s">
        <v>137</v>
      </c>
      <c r="K2404" t="s">
        <v>138</v>
      </c>
      <c r="L2404" t="s">
        <v>7236</v>
      </c>
      <c r="M2404" t="s">
        <v>7237</v>
      </c>
      <c r="N2404">
        <v>1.2341666659999999</v>
      </c>
      <c r="O2404">
        <v>0</v>
      </c>
      <c r="P2404">
        <v>21</v>
      </c>
      <c r="Q2404">
        <v>0</v>
      </c>
      <c r="R2404">
        <v>0</v>
      </c>
      <c r="S2404">
        <v>0</v>
      </c>
      <c r="T2404">
        <v>9</v>
      </c>
      <c r="U2404">
        <v>0</v>
      </c>
      <c r="V2404">
        <v>0</v>
      </c>
      <c r="W2404">
        <v>0</v>
      </c>
      <c r="X2404">
        <v>4.0377344562650634</v>
      </c>
      <c r="Y2404">
        <v>0</v>
      </c>
      <c r="Z2404">
        <v>0</v>
      </c>
      <c r="AA2404">
        <v>0</v>
      </c>
      <c r="AB2404">
        <v>1.3061669836867924</v>
      </c>
      <c r="AC2404">
        <v>0</v>
      </c>
      <c r="AD2404">
        <v>0</v>
      </c>
      <c r="AE2404">
        <v>5.3439014399518561</v>
      </c>
    </row>
    <row r="2405" spans="1:31" x14ac:dyDescent="0.25">
      <c r="A2405">
        <v>2217248</v>
      </c>
      <c r="B2405">
        <v>1</v>
      </c>
      <c r="C2405" t="s">
        <v>80</v>
      </c>
      <c r="D2405" t="s">
        <v>88</v>
      </c>
      <c r="E2405" t="s">
        <v>198</v>
      </c>
      <c r="F2405" t="s">
        <v>7238</v>
      </c>
      <c r="G2405" t="s">
        <v>2499</v>
      </c>
      <c r="H2405" t="s">
        <v>144</v>
      </c>
      <c r="I2405" t="s">
        <v>136</v>
      </c>
      <c r="J2405" t="s">
        <v>137</v>
      </c>
      <c r="K2405" t="s">
        <v>138</v>
      </c>
      <c r="L2405" t="s">
        <v>7239</v>
      </c>
      <c r="M2405" t="s">
        <v>7240</v>
      </c>
      <c r="N2405">
        <v>0.693333333</v>
      </c>
      <c r="O2405">
        <v>0</v>
      </c>
      <c r="P2405">
        <v>0</v>
      </c>
      <c r="Q2405">
        <v>0</v>
      </c>
      <c r="R2405">
        <v>0</v>
      </c>
      <c r="S2405">
        <v>4</v>
      </c>
      <c r="T2405">
        <v>0</v>
      </c>
      <c r="U2405">
        <v>1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18.771647167600452</v>
      </c>
      <c r="AB2405">
        <v>0</v>
      </c>
      <c r="AC2405">
        <v>63.957984832071951</v>
      </c>
      <c r="AD2405">
        <v>0</v>
      </c>
      <c r="AE2405">
        <v>82.729631999672407</v>
      </c>
    </row>
    <row r="2406" spans="1:31" x14ac:dyDescent="0.25">
      <c r="A2406">
        <v>2214640</v>
      </c>
      <c r="B2406">
        <v>1</v>
      </c>
      <c r="C2406" t="s">
        <v>80</v>
      </c>
      <c r="D2406" t="s">
        <v>94</v>
      </c>
      <c r="E2406" t="s">
        <v>132</v>
      </c>
      <c r="F2406" t="s">
        <v>7241</v>
      </c>
      <c r="G2406" t="s">
        <v>405</v>
      </c>
      <c r="H2406" t="s">
        <v>135</v>
      </c>
      <c r="I2406" t="s">
        <v>136</v>
      </c>
      <c r="J2406" t="s">
        <v>137</v>
      </c>
      <c r="K2406" t="s">
        <v>234</v>
      </c>
      <c r="L2406" t="s">
        <v>7242</v>
      </c>
      <c r="M2406" t="s">
        <v>7243</v>
      </c>
      <c r="N2406">
        <v>2.3662416660000001</v>
      </c>
      <c r="O2406">
        <v>0</v>
      </c>
      <c r="P2406">
        <v>44</v>
      </c>
      <c r="Q2406">
        <v>0</v>
      </c>
      <c r="R2406">
        <v>0</v>
      </c>
      <c r="S2406">
        <v>0</v>
      </c>
      <c r="T2406">
        <v>9</v>
      </c>
      <c r="U2406">
        <v>0</v>
      </c>
      <c r="V2406">
        <v>0</v>
      </c>
      <c r="W2406">
        <v>0</v>
      </c>
      <c r="X2406">
        <v>23.359278052340297</v>
      </c>
      <c r="Y2406">
        <v>0</v>
      </c>
      <c r="Z2406">
        <v>0</v>
      </c>
      <c r="AA2406">
        <v>0</v>
      </c>
      <c r="AB2406">
        <v>20.017971390461671</v>
      </c>
      <c r="AC2406">
        <v>0</v>
      </c>
      <c r="AD2406">
        <v>0</v>
      </c>
      <c r="AE2406">
        <v>43.377249442801968</v>
      </c>
    </row>
    <row r="2407" spans="1:31" x14ac:dyDescent="0.25">
      <c r="A2407">
        <v>2221301</v>
      </c>
      <c r="B2407">
        <v>1</v>
      </c>
      <c r="C2407" t="s">
        <v>80</v>
      </c>
      <c r="D2407" t="s">
        <v>82</v>
      </c>
      <c r="E2407" t="s">
        <v>141</v>
      </c>
      <c r="F2407" t="s">
        <v>7244</v>
      </c>
      <c r="G2407" t="s">
        <v>405</v>
      </c>
      <c r="H2407" t="s">
        <v>144</v>
      </c>
      <c r="I2407" t="s">
        <v>136</v>
      </c>
      <c r="J2407" t="s">
        <v>137</v>
      </c>
      <c r="K2407" t="s">
        <v>234</v>
      </c>
      <c r="L2407" t="s">
        <v>7245</v>
      </c>
      <c r="M2407" t="s">
        <v>7246</v>
      </c>
      <c r="N2407">
        <v>8.8472916660000003</v>
      </c>
      <c r="O2407">
        <v>0</v>
      </c>
      <c r="P2407">
        <v>0</v>
      </c>
      <c r="Q2407">
        <v>0</v>
      </c>
      <c r="R2407">
        <v>0</v>
      </c>
      <c r="S2407">
        <v>2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2232.9013573929292</v>
      </c>
      <c r="AB2407">
        <v>0</v>
      </c>
      <c r="AC2407">
        <v>0</v>
      </c>
      <c r="AD2407">
        <v>0</v>
      </c>
      <c r="AE2407">
        <v>2232.9013573929292</v>
      </c>
    </row>
    <row r="2408" spans="1:31" x14ac:dyDescent="0.25">
      <c r="A2408">
        <v>2214394</v>
      </c>
      <c r="B2408">
        <v>1</v>
      </c>
      <c r="C2408" t="s">
        <v>80</v>
      </c>
      <c r="D2408" t="s">
        <v>111</v>
      </c>
      <c r="E2408" t="s">
        <v>156</v>
      </c>
      <c r="F2408" t="s">
        <v>2377</v>
      </c>
      <c r="G2408" t="s">
        <v>165</v>
      </c>
      <c r="H2408" t="s">
        <v>135</v>
      </c>
      <c r="I2408" t="s">
        <v>136</v>
      </c>
      <c r="J2408" t="s">
        <v>137</v>
      </c>
      <c r="K2408" t="s">
        <v>138</v>
      </c>
      <c r="L2408" t="s">
        <v>7247</v>
      </c>
      <c r="M2408" t="s">
        <v>7248</v>
      </c>
      <c r="N2408">
        <v>1.0452777769999999</v>
      </c>
      <c r="O2408">
        <v>0</v>
      </c>
      <c r="P2408">
        <v>6</v>
      </c>
      <c r="Q2408">
        <v>0</v>
      </c>
      <c r="R2408">
        <v>0</v>
      </c>
      <c r="S2408">
        <v>0</v>
      </c>
      <c r="T2408">
        <v>2</v>
      </c>
      <c r="U2408">
        <v>0</v>
      </c>
      <c r="V2408">
        <v>0</v>
      </c>
      <c r="W2408">
        <v>0</v>
      </c>
      <c r="X2408">
        <v>2.6399124294912601</v>
      </c>
      <c r="Y2408">
        <v>0</v>
      </c>
      <c r="Z2408">
        <v>0</v>
      </c>
      <c r="AA2408">
        <v>0</v>
      </c>
      <c r="AB2408">
        <v>0.91008876992670018</v>
      </c>
      <c r="AC2408">
        <v>0</v>
      </c>
      <c r="AD2408">
        <v>0</v>
      </c>
      <c r="AE2408">
        <v>3.5500011994179603</v>
      </c>
    </row>
    <row r="2409" spans="1:31" x14ac:dyDescent="0.25">
      <c r="A2409">
        <v>2225801</v>
      </c>
      <c r="B2409">
        <v>1</v>
      </c>
      <c r="C2409" t="s">
        <v>80</v>
      </c>
      <c r="D2409" t="s">
        <v>88</v>
      </c>
      <c r="E2409" t="s">
        <v>151</v>
      </c>
      <c r="F2409" t="s">
        <v>7249</v>
      </c>
      <c r="G2409" t="s">
        <v>1155</v>
      </c>
      <c r="H2409" t="s">
        <v>135</v>
      </c>
      <c r="I2409" t="s">
        <v>136</v>
      </c>
      <c r="J2409" t="s">
        <v>137</v>
      </c>
      <c r="K2409" t="s">
        <v>138</v>
      </c>
      <c r="L2409" t="s">
        <v>7250</v>
      </c>
      <c r="M2409" t="s">
        <v>7251</v>
      </c>
      <c r="N2409">
        <v>6.6530555549999999</v>
      </c>
      <c r="O2409">
        <v>0</v>
      </c>
      <c r="P2409">
        <v>150</v>
      </c>
      <c r="Q2409">
        <v>0</v>
      </c>
      <c r="R2409">
        <v>0</v>
      </c>
      <c r="S2409">
        <v>0</v>
      </c>
      <c r="T2409">
        <v>16</v>
      </c>
      <c r="U2409">
        <v>0</v>
      </c>
      <c r="V2409">
        <v>0</v>
      </c>
      <c r="W2409">
        <v>0</v>
      </c>
      <c r="X2409">
        <v>218.43500373237245</v>
      </c>
      <c r="Y2409">
        <v>0</v>
      </c>
      <c r="Z2409">
        <v>0</v>
      </c>
      <c r="AA2409">
        <v>0</v>
      </c>
      <c r="AB2409">
        <v>78.733033447343544</v>
      </c>
      <c r="AC2409">
        <v>0</v>
      </c>
      <c r="AD2409">
        <v>0</v>
      </c>
      <c r="AE2409">
        <v>297.16803717971601</v>
      </c>
    </row>
    <row r="2410" spans="1:31" x14ac:dyDescent="0.25">
      <c r="A2410">
        <v>2213312</v>
      </c>
      <c r="B2410">
        <v>1</v>
      </c>
      <c r="C2410" t="s">
        <v>81</v>
      </c>
      <c r="D2410" t="s">
        <v>122</v>
      </c>
      <c r="E2410" t="s">
        <v>225</v>
      </c>
      <c r="F2410" t="s">
        <v>3051</v>
      </c>
      <c r="G2410" t="s">
        <v>600</v>
      </c>
      <c r="H2410" t="s">
        <v>135</v>
      </c>
      <c r="I2410" t="s">
        <v>136</v>
      </c>
      <c r="J2410" t="s">
        <v>137</v>
      </c>
      <c r="K2410" t="s">
        <v>138</v>
      </c>
      <c r="L2410" t="s">
        <v>7252</v>
      </c>
      <c r="M2410" t="s">
        <v>7253</v>
      </c>
      <c r="N2410">
        <v>1.8591666659999999</v>
      </c>
      <c r="O2410">
        <v>0</v>
      </c>
      <c r="P2410">
        <v>99</v>
      </c>
      <c r="Q2410">
        <v>0</v>
      </c>
      <c r="R2410">
        <v>0</v>
      </c>
      <c r="S2410">
        <v>0</v>
      </c>
      <c r="T2410">
        <v>31</v>
      </c>
      <c r="U2410">
        <v>0</v>
      </c>
      <c r="V2410">
        <v>0</v>
      </c>
      <c r="W2410">
        <v>0</v>
      </c>
      <c r="X2410">
        <v>41.167206089082541</v>
      </c>
      <c r="Y2410">
        <v>0</v>
      </c>
      <c r="Z2410">
        <v>0</v>
      </c>
      <c r="AA2410">
        <v>0</v>
      </c>
      <c r="AB2410">
        <v>20.388167117240474</v>
      </c>
      <c r="AC2410">
        <v>0</v>
      </c>
      <c r="AD2410">
        <v>0</v>
      </c>
      <c r="AE2410">
        <v>61.555373206323011</v>
      </c>
    </row>
    <row r="2411" spans="1:31" x14ac:dyDescent="0.25">
      <c r="A2411">
        <v>2227106</v>
      </c>
      <c r="B2411">
        <v>1</v>
      </c>
      <c r="C2411" t="s">
        <v>80</v>
      </c>
      <c r="D2411" t="s">
        <v>110</v>
      </c>
      <c r="E2411" t="s">
        <v>151</v>
      </c>
      <c r="F2411" t="s">
        <v>7254</v>
      </c>
      <c r="G2411" t="s">
        <v>3930</v>
      </c>
      <c r="H2411" t="s">
        <v>135</v>
      </c>
      <c r="I2411" t="s">
        <v>136</v>
      </c>
      <c r="J2411" t="s">
        <v>137</v>
      </c>
      <c r="K2411" t="s">
        <v>138</v>
      </c>
      <c r="L2411" t="s">
        <v>7255</v>
      </c>
      <c r="M2411" t="s">
        <v>7256</v>
      </c>
      <c r="N2411">
        <v>6.2880555549999997</v>
      </c>
      <c r="O2411">
        <v>0</v>
      </c>
      <c r="P2411">
        <v>166</v>
      </c>
      <c r="Q2411">
        <v>0</v>
      </c>
      <c r="R2411">
        <v>0</v>
      </c>
      <c r="S2411">
        <v>0</v>
      </c>
      <c r="T2411">
        <v>5</v>
      </c>
      <c r="U2411">
        <v>0</v>
      </c>
      <c r="V2411">
        <v>0</v>
      </c>
      <c r="W2411">
        <v>0</v>
      </c>
      <c r="X2411">
        <v>417.33816093384968</v>
      </c>
      <c r="Y2411">
        <v>0</v>
      </c>
      <c r="Z2411">
        <v>0</v>
      </c>
      <c r="AA2411">
        <v>0</v>
      </c>
      <c r="AB2411">
        <v>1.1652900747928994</v>
      </c>
      <c r="AC2411">
        <v>0</v>
      </c>
      <c r="AD2411">
        <v>0</v>
      </c>
      <c r="AE2411">
        <v>418.50345100864257</v>
      </c>
    </row>
    <row r="2412" spans="1:31" x14ac:dyDescent="0.25">
      <c r="A2412">
        <v>2214663</v>
      </c>
      <c r="B2412">
        <v>1</v>
      </c>
      <c r="C2412" t="s">
        <v>80</v>
      </c>
      <c r="D2412" t="s">
        <v>99</v>
      </c>
      <c r="E2412" t="s">
        <v>156</v>
      </c>
      <c r="F2412" t="s">
        <v>7257</v>
      </c>
      <c r="G2412" t="s">
        <v>134</v>
      </c>
      <c r="H2412" t="s">
        <v>135</v>
      </c>
      <c r="I2412" t="s">
        <v>136</v>
      </c>
      <c r="J2412" t="s">
        <v>137</v>
      </c>
      <c r="K2412" t="s">
        <v>138</v>
      </c>
      <c r="L2412" t="s">
        <v>7258</v>
      </c>
      <c r="M2412" t="s">
        <v>7259</v>
      </c>
      <c r="N2412">
        <v>1.3361111109999999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1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0.22933245447554779</v>
      </c>
      <c r="AC2412">
        <v>0</v>
      </c>
      <c r="AD2412">
        <v>0</v>
      </c>
      <c r="AE2412">
        <v>0.22933245447554779</v>
      </c>
    </row>
    <row r="2413" spans="1:31" x14ac:dyDescent="0.25">
      <c r="A2413">
        <v>2226024</v>
      </c>
      <c r="B2413">
        <v>1</v>
      </c>
      <c r="C2413" t="s">
        <v>80</v>
      </c>
      <c r="D2413" t="s">
        <v>83</v>
      </c>
      <c r="E2413" t="s">
        <v>151</v>
      </c>
      <c r="F2413" t="s">
        <v>7260</v>
      </c>
      <c r="G2413" t="s">
        <v>134</v>
      </c>
      <c r="H2413" t="s">
        <v>135</v>
      </c>
      <c r="I2413" t="s">
        <v>136</v>
      </c>
      <c r="J2413" t="s">
        <v>137</v>
      </c>
      <c r="K2413" t="s">
        <v>138</v>
      </c>
      <c r="L2413" t="s">
        <v>7261</v>
      </c>
      <c r="M2413" t="s">
        <v>7262</v>
      </c>
      <c r="N2413">
        <v>3.54</v>
      </c>
      <c r="O2413">
        <v>0</v>
      </c>
      <c r="P2413">
        <v>179</v>
      </c>
      <c r="Q2413">
        <v>0</v>
      </c>
      <c r="R2413">
        <v>0</v>
      </c>
      <c r="S2413">
        <v>0</v>
      </c>
      <c r="T2413">
        <v>84</v>
      </c>
      <c r="U2413">
        <v>0</v>
      </c>
      <c r="V2413">
        <v>0</v>
      </c>
      <c r="W2413">
        <v>0</v>
      </c>
      <c r="X2413">
        <v>152.06872347909899</v>
      </c>
      <c r="Y2413">
        <v>0</v>
      </c>
      <c r="Z2413">
        <v>0</v>
      </c>
      <c r="AA2413">
        <v>0</v>
      </c>
      <c r="AB2413">
        <v>284.44233361184769</v>
      </c>
      <c r="AC2413">
        <v>0</v>
      </c>
      <c r="AD2413">
        <v>0</v>
      </c>
      <c r="AE2413">
        <v>436.51105709094668</v>
      </c>
    </row>
    <row r="2414" spans="1:31" x14ac:dyDescent="0.25">
      <c r="A2414">
        <v>2221155</v>
      </c>
      <c r="B2414">
        <v>1</v>
      </c>
      <c r="C2414" t="s">
        <v>80</v>
      </c>
      <c r="D2414" t="s">
        <v>97</v>
      </c>
      <c r="E2414" t="s">
        <v>151</v>
      </c>
      <c r="F2414" t="s">
        <v>1004</v>
      </c>
      <c r="G2414" t="s">
        <v>213</v>
      </c>
      <c r="H2414" t="s">
        <v>135</v>
      </c>
      <c r="I2414" t="s">
        <v>136</v>
      </c>
      <c r="J2414" t="s">
        <v>137</v>
      </c>
      <c r="K2414" t="s">
        <v>138</v>
      </c>
      <c r="L2414" t="s">
        <v>7263</v>
      </c>
      <c r="M2414" t="s">
        <v>7264</v>
      </c>
      <c r="N2414">
        <v>0.68361111100000005</v>
      </c>
      <c r="O2414">
        <v>0</v>
      </c>
      <c r="P2414">
        <v>177</v>
      </c>
      <c r="Q2414">
        <v>0</v>
      </c>
      <c r="R2414">
        <v>0</v>
      </c>
      <c r="S2414">
        <v>0</v>
      </c>
      <c r="T2414">
        <v>6</v>
      </c>
      <c r="U2414">
        <v>0</v>
      </c>
      <c r="V2414">
        <v>0</v>
      </c>
      <c r="W2414">
        <v>0</v>
      </c>
      <c r="X2414">
        <v>52.101268260307116</v>
      </c>
      <c r="Y2414">
        <v>0</v>
      </c>
      <c r="Z2414">
        <v>0</v>
      </c>
      <c r="AA2414">
        <v>0</v>
      </c>
      <c r="AB2414">
        <v>2.4037453256796484</v>
      </c>
      <c r="AC2414">
        <v>0</v>
      </c>
      <c r="AD2414">
        <v>0</v>
      </c>
      <c r="AE2414">
        <v>54.505013585986767</v>
      </c>
    </row>
    <row r="2415" spans="1:31" x14ac:dyDescent="0.25">
      <c r="A2415">
        <v>2221278</v>
      </c>
      <c r="B2415">
        <v>1</v>
      </c>
      <c r="C2415" t="s">
        <v>81</v>
      </c>
      <c r="D2415" t="s">
        <v>127</v>
      </c>
      <c r="E2415" t="s">
        <v>156</v>
      </c>
      <c r="F2415" t="s">
        <v>7265</v>
      </c>
      <c r="G2415" t="s">
        <v>161</v>
      </c>
      <c r="H2415" t="s">
        <v>135</v>
      </c>
      <c r="I2415" t="s">
        <v>136</v>
      </c>
      <c r="J2415" t="s">
        <v>137</v>
      </c>
      <c r="K2415" t="s">
        <v>138</v>
      </c>
      <c r="L2415" t="s">
        <v>7266</v>
      </c>
      <c r="M2415" t="s">
        <v>7267</v>
      </c>
      <c r="N2415">
        <v>2.4077777770000002</v>
      </c>
      <c r="O2415">
        <v>0</v>
      </c>
      <c r="P2415">
        <v>1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0.72500482470773331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0.72500482470773331</v>
      </c>
    </row>
    <row r="2416" spans="1:31" x14ac:dyDescent="0.25">
      <c r="A2416">
        <v>2214417</v>
      </c>
      <c r="B2416">
        <v>1</v>
      </c>
      <c r="C2416" t="s">
        <v>80</v>
      </c>
      <c r="D2416" t="s">
        <v>83</v>
      </c>
      <c r="E2416" t="s">
        <v>141</v>
      </c>
      <c r="F2416" t="s">
        <v>3273</v>
      </c>
      <c r="G2416" t="s">
        <v>143</v>
      </c>
      <c r="H2416" t="s">
        <v>144</v>
      </c>
      <c r="I2416" t="s">
        <v>136</v>
      </c>
      <c r="J2416" t="s">
        <v>137</v>
      </c>
      <c r="K2416" t="s">
        <v>138</v>
      </c>
      <c r="L2416" t="s">
        <v>7268</v>
      </c>
      <c r="M2416" t="s">
        <v>7269</v>
      </c>
      <c r="N2416">
        <v>1.946111111</v>
      </c>
      <c r="O2416">
        <v>0</v>
      </c>
      <c r="P2416">
        <v>132</v>
      </c>
      <c r="Q2416">
        <v>0</v>
      </c>
      <c r="R2416">
        <v>1</v>
      </c>
      <c r="S2416">
        <v>36</v>
      </c>
      <c r="T2416">
        <v>17</v>
      </c>
      <c r="U2416">
        <v>17</v>
      </c>
      <c r="V2416">
        <v>3</v>
      </c>
      <c r="W2416">
        <v>0</v>
      </c>
      <c r="X2416">
        <v>86.821384317391846</v>
      </c>
      <c r="Y2416">
        <v>0</v>
      </c>
      <c r="Z2416">
        <v>0.86378140086005095</v>
      </c>
      <c r="AA2416">
        <v>1074.8450648224471</v>
      </c>
      <c r="AB2416">
        <v>27.972742596308933</v>
      </c>
      <c r="AC2416">
        <v>1161.628936145577</v>
      </c>
      <c r="AD2416">
        <v>237.00406408244152</v>
      </c>
      <c r="AE2416">
        <v>2589.1359733650265</v>
      </c>
    </row>
    <row r="2417" spans="1:31" x14ac:dyDescent="0.25">
      <c r="A2417">
        <v>2224696</v>
      </c>
      <c r="B2417">
        <v>1</v>
      </c>
      <c r="C2417" t="s">
        <v>81</v>
      </c>
      <c r="D2417" t="s">
        <v>122</v>
      </c>
      <c r="E2417" t="s">
        <v>151</v>
      </c>
      <c r="F2417" t="s">
        <v>7270</v>
      </c>
      <c r="G2417" t="s">
        <v>245</v>
      </c>
      <c r="H2417" t="s">
        <v>135</v>
      </c>
      <c r="I2417" t="s">
        <v>136</v>
      </c>
      <c r="J2417" t="s">
        <v>137</v>
      </c>
      <c r="K2417" t="s">
        <v>138</v>
      </c>
      <c r="L2417" t="s">
        <v>7271</v>
      </c>
      <c r="M2417" t="s">
        <v>7272</v>
      </c>
      <c r="N2417">
        <v>1.913333333</v>
      </c>
      <c r="O2417">
        <v>0</v>
      </c>
      <c r="P2417">
        <v>133</v>
      </c>
      <c r="Q2417">
        <v>0</v>
      </c>
      <c r="R2417">
        <v>1</v>
      </c>
      <c r="S2417">
        <v>0</v>
      </c>
      <c r="T2417">
        <v>9</v>
      </c>
      <c r="U2417">
        <v>0</v>
      </c>
      <c r="V2417">
        <v>0</v>
      </c>
      <c r="W2417">
        <v>0</v>
      </c>
      <c r="X2417">
        <v>47.265633267367576</v>
      </c>
      <c r="Y2417">
        <v>0</v>
      </c>
      <c r="Z2417">
        <v>0.19413625169447998</v>
      </c>
      <c r="AA2417">
        <v>0</v>
      </c>
      <c r="AB2417">
        <v>2.9468855341296001</v>
      </c>
      <c r="AC2417">
        <v>0</v>
      </c>
      <c r="AD2417">
        <v>0</v>
      </c>
      <c r="AE2417">
        <v>50.406655053191656</v>
      </c>
    </row>
    <row r="2418" spans="1:31" x14ac:dyDescent="0.25">
      <c r="A2418">
        <v>2225778</v>
      </c>
      <c r="B2418">
        <v>1</v>
      </c>
      <c r="C2418" t="s">
        <v>80</v>
      </c>
      <c r="D2418" t="s">
        <v>88</v>
      </c>
      <c r="E2418" t="s">
        <v>151</v>
      </c>
      <c r="F2418" t="s">
        <v>7273</v>
      </c>
      <c r="G2418" t="s">
        <v>213</v>
      </c>
      <c r="H2418" t="s">
        <v>135</v>
      </c>
      <c r="I2418" t="s">
        <v>136</v>
      </c>
      <c r="J2418" t="s">
        <v>137</v>
      </c>
      <c r="K2418" t="s">
        <v>138</v>
      </c>
      <c r="L2418" t="s">
        <v>7274</v>
      </c>
      <c r="M2418" t="s">
        <v>7275</v>
      </c>
      <c r="N2418">
        <v>0.98750000000000004</v>
      </c>
      <c r="O2418">
        <v>0</v>
      </c>
      <c r="P2418">
        <v>122</v>
      </c>
      <c r="Q2418">
        <v>0</v>
      </c>
      <c r="R2418">
        <v>0</v>
      </c>
      <c r="S2418">
        <v>0</v>
      </c>
      <c r="T2418">
        <v>21</v>
      </c>
      <c r="U2418">
        <v>0</v>
      </c>
      <c r="V2418">
        <v>0</v>
      </c>
      <c r="W2418">
        <v>0</v>
      </c>
      <c r="X2418">
        <v>32.129107204366584</v>
      </c>
      <c r="Y2418">
        <v>0</v>
      </c>
      <c r="Z2418">
        <v>0</v>
      </c>
      <c r="AA2418">
        <v>0</v>
      </c>
      <c r="AB2418">
        <v>12.154698039443492</v>
      </c>
      <c r="AC2418">
        <v>0</v>
      </c>
      <c r="AD2418">
        <v>0</v>
      </c>
      <c r="AE2418">
        <v>44.283805243810079</v>
      </c>
    </row>
    <row r="2419" spans="1:31" x14ac:dyDescent="0.25">
      <c r="A2419">
        <v>2228503</v>
      </c>
      <c r="B2419">
        <v>1</v>
      </c>
      <c r="C2419" t="s">
        <v>80</v>
      </c>
      <c r="D2419" t="s">
        <v>82</v>
      </c>
      <c r="E2419" t="s">
        <v>151</v>
      </c>
      <c r="F2419" t="s">
        <v>7276</v>
      </c>
      <c r="G2419" t="s">
        <v>213</v>
      </c>
      <c r="H2419" t="s">
        <v>135</v>
      </c>
      <c r="I2419" t="s">
        <v>136</v>
      </c>
      <c r="J2419" t="s">
        <v>137</v>
      </c>
      <c r="K2419" t="s">
        <v>138</v>
      </c>
      <c r="L2419" t="s">
        <v>7277</v>
      </c>
      <c r="M2419" t="s">
        <v>7278</v>
      </c>
      <c r="N2419">
        <v>1.6611111110000001</v>
      </c>
      <c r="O2419">
        <v>0</v>
      </c>
      <c r="P2419">
        <v>75</v>
      </c>
      <c r="Q2419">
        <v>0</v>
      </c>
      <c r="R2419">
        <v>0</v>
      </c>
      <c r="S2419">
        <v>0</v>
      </c>
      <c r="T2419">
        <v>3</v>
      </c>
      <c r="U2419">
        <v>0</v>
      </c>
      <c r="V2419">
        <v>0</v>
      </c>
      <c r="W2419">
        <v>0</v>
      </c>
      <c r="X2419">
        <v>29.150586204992269</v>
      </c>
      <c r="Y2419">
        <v>0</v>
      </c>
      <c r="Z2419">
        <v>0</v>
      </c>
      <c r="AA2419">
        <v>0</v>
      </c>
      <c r="AB2419">
        <v>3.1854699937474997</v>
      </c>
      <c r="AC2419">
        <v>0</v>
      </c>
      <c r="AD2419">
        <v>0</v>
      </c>
      <c r="AE2419">
        <v>32.336056198739769</v>
      </c>
    </row>
    <row r="2420" spans="1:31" x14ac:dyDescent="0.25">
      <c r="A2420">
        <v>2219681</v>
      </c>
      <c r="B2420">
        <v>1</v>
      </c>
      <c r="C2420" t="s">
        <v>80</v>
      </c>
      <c r="D2420" t="s">
        <v>97</v>
      </c>
      <c r="E2420" t="s">
        <v>151</v>
      </c>
      <c r="F2420" t="s">
        <v>7279</v>
      </c>
      <c r="G2420" t="s">
        <v>1096</v>
      </c>
      <c r="H2420" t="s">
        <v>135</v>
      </c>
      <c r="I2420" t="s">
        <v>136</v>
      </c>
      <c r="J2420" t="s">
        <v>137</v>
      </c>
      <c r="K2420" t="s">
        <v>138</v>
      </c>
      <c r="L2420" t="s">
        <v>7280</v>
      </c>
      <c r="M2420" t="s">
        <v>7281</v>
      </c>
      <c r="N2420">
        <v>7.506388888</v>
      </c>
      <c r="O2420">
        <v>0</v>
      </c>
      <c r="P2420">
        <v>9</v>
      </c>
      <c r="Q2420">
        <v>0</v>
      </c>
      <c r="R2420">
        <v>19</v>
      </c>
      <c r="S2420">
        <v>0</v>
      </c>
      <c r="T2420">
        <v>6</v>
      </c>
      <c r="U2420">
        <v>0</v>
      </c>
      <c r="V2420">
        <v>0</v>
      </c>
      <c r="W2420">
        <v>0</v>
      </c>
      <c r="X2420">
        <v>166.87541525021393</v>
      </c>
      <c r="Y2420">
        <v>0</v>
      </c>
      <c r="Z2420">
        <v>55.190953619173904</v>
      </c>
      <c r="AA2420">
        <v>0</v>
      </c>
      <c r="AB2420">
        <v>36.489576456058622</v>
      </c>
      <c r="AC2420">
        <v>0</v>
      </c>
      <c r="AD2420">
        <v>0</v>
      </c>
      <c r="AE2420">
        <v>258.55594532544649</v>
      </c>
    </row>
    <row r="2421" spans="1:31" x14ac:dyDescent="0.25">
      <c r="A2421">
        <v>2225586</v>
      </c>
      <c r="B2421">
        <v>1</v>
      </c>
      <c r="C2421" t="s">
        <v>80</v>
      </c>
      <c r="D2421" t="s">
        <v>91</v>
      </c>
      <c r="E2421" t="s">
        <v>147</v>
      </c>
      <c r="F2421" t="s">
        <v>1245</v>
      </c>
      <c r="G2421" t="s">
        <v>200</v>
      </c>
      <c r="H2421" t="s">
        <v>144</v>
      </c>
      <c r="I2421" t="s">
        <v>136</v>
      </c>
      <c r="J2421" t="s">
        <v>137</v>
      </c>
      <c r="K2421" t="s">
        <v>138</v>
      </c>
      <c r="L2421" t="s">
        <v>7282</v>
      </c>
      <c r="M2421" t="s">
        <v>7283</v>
      </c>
      <c r="N2421">
        <v>0.454444444</v>
      </c>
      <c r="O2421">
        <v>1</v>
      </c>
      <c r="P2421">
        <v>40</v>
      </c>
      <c r="Q2421">
        <v>21</v>
      </c>
      <c r="R2421">
        <v>276</v>
      </c>
      <c r="S2421">
        <v>12</v>
      </c>
      <c r="T2421">
        <v>64</v>
      </c>
      <c r="U2421">
        <v>2</v>
      </c>
      <c r="V2421">
        <v>0</v>
      </c>
      <c r="W2421">
        <v>3.8558825314666673E-2</v>
      </c>
      <c r="X2421">
        <v>4.6927878047786713</v>
      </c>
      <c r="Y2421">
        <v>6.882654824010185</v>
      </c>
      <c r="Z2421">
        <v>22.482590669602697</v>
      </c>
      <c r="AA2421">
        <v>138.94304910881345</v>
      </c>
      <c r="AB2421">
        <v>31.90240129356571</v>
      </c>
      <c r="AC2421">
        <v>6.8045609778581841</v>
      </c>
      <c r="AD2421">
        <v>0</v>
      </c>
      <c r="AE2421">
        <v>211.74660350394356</v>
      </c>
    </row>
    <row r="2422" spans="1:31" x14ac:dyDescent="0.25">
      <c r="A2422">
        <v>2222990</v>
      </c>
      <c r="B2422">
        <v>1</v>
      </c>
      <c r="C2422" t="s">
        <v>81</v>
      </c>
      <c r="D2422" t="s">
        <v>122</v>
      </c>
      <c r="E2422" t="s">
        <v>156</v>
      </c>
      <c r="F2422" t="s">
        <v>3466</v>
      </c>
      <c r="G2422" t="s">
        <v>165</v>
      </c>
      <c r="H2422" t="s">
        <v>135</v>
      </c>
      <c r="I2422" t="s">
        <v>136</v>
      </c>
      <c r="J2422" t="s">
        <v>137</v>
      </c>
      <c r="K2422" t="s">
        <v>138</v>
      </c>
      <c r="L2422" t="s">
        <v>7284</v>
      </c>
      <c r="M2422" t="s">
        <v>7285</v>
      </c>
      <c r="N2422">
        <v>2.6527777769999998</v>
      </c>
      <c r="O2422">
        <v>0</v>
      </c>
      <c r="P2422">
        <v>7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5.8932746998338033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5.8932746998338033</v>
      </c>
    </row>
    <row r="2423" spans="1:31" x14ac:dyDescent="0.25">
      <c r="A2423">
        <v>2228941</v>
      </c>
      <c r="B2423">
        <v>1</v>
      </c>
      <c r="C2423" t="s">
        <v>80</v>
      </c>
      <c r="D2423" t="s">
        <v>97</v>
      </c>
      <c r="E2423" t="s">
        <v>132</v>
      </c>
      <c r="F2423" t="s">
        <v>7286</v>
      </c>
      <c r="G2423" t="s">
        <v>176</v>
      </c>
      <c r="H2423" t="s">
        <v>135</v>
      </c>
      <c r="I2423" t="s">
        <v>136</v>
      </c>
      <c r="J2423" t="s">
        <v>137</v>
      </c>
      <c r="K2423" t="s">
        <v>138</v>
      </c>
      <c r="L2423" t="s">
        <v>7287</v>
      </c>
      <c r="M2423" t="s">
        <v>7288</v>
      </c>
      <c r="N2423">
        <v>0.67833333299999998</v>
      </c>
      <c r="O2423">
        <v>0</v>
      </c>
      <c r="P2423">
        <v>149</v>
      </c>
      <c r="Q2423">
        <v>0</v>
      </c>
      <c r="R2423">
        <v>1</v>
      </c>
      <c r="S2423">
        <v>0</v>
      </c>
      <c r="T2423">
        <v>15</v>
      </c>
      <c r="U2423">
        <v>0</v>
      </c>
      <c r="V2423">
        <v>0</v>
      </c>
      <c r="W2423">
        <v>0</v>
      </c>
      <c r="X2423">
        <v>29.944043545883773</v>
      </c>
      <c r="Y2423">
        <v>0</v>
      </c>
      <c r="Z2423">
        <v>6.8217319418588896E-3</v>
      </c>
      <c r="AA2423">
        <v>0</v>
      </c>
      <c r="AB2423">
        <v>4.5475738270949346</v>
      </c>
      <c r="AC2423">
        <v>0</v>
      </c>
      <c r="AD2423">
        <v>0</v>
      </c>
      <c r="AE2423">
        <v>34.498439104920564</v>
      </c>
    </row>
    <row r="2424" spans="1:31" x14ac:dyDescent="0.25">
      <c r="A2424">
        <v>2222798</v>
      </c>
      <c r="B2424">
        <v>1</v>
      </c>
      <c r="C2424" t="s">
        <v>81</v>
      </c>
      <c r="D2424" t="s">
        <v>112</v>
      </c>
      <c r="E2424" t="s">
        <v>151</v>
      </c>
      <c r="F2424" t="s">
        <v>7289</v>
      </c>
      <c r="G2424" t="s">
        <v>213</v>
      </c>
      <c r="H2424" t="s">
        <v>135</v>
      </c>
      <c r="I2424" t="s">
        <v>136</v>
      </c>
      <c r="J2424" t="s">
        <v>137</v>
      </c>
      <c r="K2424" t="s">
        <v>138</v>
      </c>
      <c r="L2424" t="s">
        <v>7290</v>
      </c>
      <c r="M2424" t="s">
        <v>7291</v>
      </c>
      <c r="N2424">
        <v>0.97805555499999997</v>
      </c>
      <c r="O2424">
        <v>0</v>
      </c>
      <c r="P2424">
        <v>1</v>
      </c>
      <c r="Q2424">
        <v>0</v>
      </c>
      <c r="R2424">
        <v>17</v>
      </c>
      <c r="S2424">
        <v>0</v>
      </c>
      <c r="T2424">
        <v>1</v>
      </c>
      <c r="U2424">
        <v>0</v>
      </c>
      <c r="V2424">
        <v>0</v>
      </c>
      <c r="W2424">
        <v>0</v>
      </c>
      <c r="X2424">
        <v>2.3087156153587629</v>
      </c>
      <c r="Y2424">
        <v>0</v>
      </c>
      <c r="Z2424">
        <v>1.6554217214306362</v>
      </c>
      <c r="AA2424">
        <v>0</v>
      </c>
      <c r="AB2424">
        <v>0.91000692944086115</v>
      </c>
      <c r="AC2424">
        <v>0</v>
      </c>
      <c r="AD2424">
        <v>0</v>
      </c>
      <c r="AE2424">
        <v>4.8741442662302603</v>
      </c>
    </row>
    <row r="2425" spans="1:31" x14ac:dyDescent="0.25">
      <c r="A2425">
        <v>2222884</v>
      </c>
      <c r="B2425">
        <v>1</v>
      </c>
      <c r="C2425" t="s">
        <v>80</v>
      </c>
      <c r="D2425" t="s">
        <v>97</v>
      </c>
      <c r="E2425" t="s">
        <v>151</v>
      </c>
      <c r="F2425" t="s">
        <v>469</v>
      </c>
      <c r="G2425" t="s">
        <v>802</v>
      </c>
      <c r="H2425" t="s">
        <v>135</v>
      </c>
      <c r="I2425" t="s">
        <v>136</v>
      </c>
      <c r="J2425" t="s">
        <v>137</v>
      </c>
      <c r="K2425" t="s">
        <v>138</v>
      </c>
      <c r="L2425" t="s">
        <v>7292</v>
      </c>
      <c r="M2425" t="s">
        <v>7293</v>
      </c>
      <c r="N2425">
        <v>0.31888888799999998</v>
      </c>
      <c r="O2425">
        <v>0</v>
      </c>
      <c r="P2425">
        <v>70</v>
      </c>
      <c r="Q2425">
        <v>0</v>
      </c>
      <c r="R2425">
        <v>0</v>
      </c>
      <c r="S2425">
        <v>0</v>
      </c>
      <c r="T2425">
        <v>2</v>
      </c>
      <c r="U2425">
        <v>0</v>
      </c>
      <c r="V2425">
        <v>0</v>
      </c>
      <c r="W2425">
        <v>0</v>
      </c>
      <c r="X2425">
        <v>9.4540130021032027</v>
      </c>
      <c r="Y2425">
        <v>0</v>
      </c>
      <c r="Z2425">
        <v>0</v>
      </c>
      <c r="AA2425">
        <v>0</v>
      </c>
      <c r="AB2425">
        <v>0.61453810669726661</v>
      </c>
      <c r="AC2425">
        <v>0</v>
      </c>
      <c r="AD2425">
        <v>0</v>
      </c>
      <c r="AE2425">
        <v>10.06855110880047</v>
      </c>
    </row>
    <row r="2426" spans="1:31" x14ac:dyDescent="0.25">
      <c r="A2426">
        <v>2223880</v>
      </c>
      <c r="B2426">
        <v>1</v>
      </c>
      <c r="C2426" t="s">
        <v>80</v>
      </c>
      <c r="D2426" t="s">
        <v>99</v>
      </c>
      <c r="E2426" t="s">
        <v>151</v>
      </c>
      <c r="F2426" t="s">
        <v>7294</v>
      </c>
      <c r="G2426" t="s">
        <v>213</v>
      </c>
      <c r="H2426" t="s">
        <v>135</v>
      </c>
      <c r="I2426" t="s">
        <v>136</v>
      </c>
      <c r="J2426" t="s">
        <v>137</v>
      </c>
      <c r="K2426" t="s">
        <v>138</v>
      </c>
      <c r="L2426" t="s">
        <v>7295</v>
      </c>
      <c r="M2426" t="s">
        <v>7296</v>
      </c>
      <c r="N2426">
        <v>2.3244444440000001</v>
      </c>
      <c r="O2426">
        <v>0</v>
      </c>
      <c r="P2426">
        <v>46</v>
      </c>
      <c r="Q2426">
        <v>0</v>
      </c>
      <c r="R2426">
        <v>0</v>
      </c>
      <c r="S2426">
        <v>0</v>
      </c>
      <c r="T2426">
        <v>3</v>
      </c>
      <c r="U2426">
        <v>0</v>
      </c>
      <c r="V2426">
        <v>0</v>
      </c>
      <c r="W2426">
        <v>0</v>
      </c>
      <c r="X2426">
        <v>23.276482283650513</v>
      </c>
      <c r="Y2426">
        <v>0</v>
      </c>
      <c r="Z2426">
        <v>0</v>
      </c>
      <c r="AA2426">
        <v>0</v>
      </c>
      <c r="AB2426">
        <v>3.9566432275148049</v>
      </c>
      <c r="AC2426">
        <v>0</v>
      </c>
      <c r="AD2426">
        <v>0</v>
      </c>
      <c r="AE2426">
        <v>27.233125511165319</v>
      </c>
    </row>
    <row r="2427" spans="1:31" x14ac:dyDescent="0.25">
      <c r="A2427">
        <v>2218470</v>
      </c>
      <c r="B2427">
        <v>1</v>
      </c>
      <c r="C2427" t="s">
        <v>80</v>
      </c>
      <c r="D2427" t="s">
        <v>107</v>
      </c>
      <c r="E2427" t="s">
        <v>156</v>
      </c>
      <c r="F2427" t="s">
        <v>7297</v>
      </c>
      <c r="G2427" t="s">
        <v>161</v>
      </c>
      <c r="H2427" t="s">
        <v>135</v>
      </c>
      <c r="I2427" t="s">
        <v>136</v>
      </c>
      <c r="J2427" t="s">
        <v>137</v>
      </c>
      <c r="K2427" t="s">
        <v>138</v>
      </c>
      <c r="L2427" t="s">
        <v>7298</v>
      </c>
      <c r="M2427" t="s">
        <v>7299</v>
      </c>
      <c r="N2427">
        <v>2.5097222220000002</v>
      </c>
      <c r="O2427">
        <v>0</v>
      </c>
      <c r="P2427">
        <v>1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0.81762261018524296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0.81762261018524296</v>
      </c>
    </row>
    <row r="2428" spans="1:31" x14ac:dyDescent="0.25">
      <c r="A2428">
        <v>2221556</v>
      </c>
      <c r="B2428">
        <v>1</v>
      </c>
      <c r="C2428" t="s">
        <v>80</v>
      </c>
      <c r="D2428" t="s">
        <v>90</v>
      </c>
      <c r="E2428" t="s">
        <v>156</v>
      </c>
      <c r="F2428" t="s">
        <v>7300</v>
      </c>
      <c r="G2428" t="s">
        <v>161</v>
      </c>
      <c r="H2428" t="s">
        <v>135</v>
      </c>
      <c r="I2428" t="s">
        <v>136</v>
      </c>
      <c r="J2428" t="s">
        <v>137</v>
      </c>
      <c r="K2428" t="s">
        <v>138</v>
      </c>
      <c r="L2428" t="s">
        <v>7301</v>
      </c>
      <c r="M2428" t="s">
        <v>7302</v>
      </c>
      <c r="N2428">
        <v>2.7180555549999998</v>
      </c>
      <c r="O2428">
        <v>0</v>
      </c>
      <c r="P2428">
        <v>5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6.2541303645895061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6.2541303645895061</v>
      </c>
    </row>
    <row r="2429" spans="1:31" x14ac:dyDescent="0.25">
      <c r="A2429">
        <v>2221802</v>
      </c>
      <c r="B2429">
        <v>1</v>
      </c>
      <c r="C2429" t="s">
        <v>81</v>
      </c>
      <c r="D2429" t="s">
        <v>122</v>
      </c>
      <c r="E2429" t="s">
        <v>147</v>
      </c>
      <c r="F2429" t="s">
        <v>7303</v>
      </c>
      <c r="G2429" t="s">
        <v>143</v>
      </c>
      <c r="H2429" t="s">
        <v>144</v>
      </c>
      <c r="I2429" t="s">
        <v>136</v>
      </c>
      <c r="J2429" t="s">
        <v>137</v>
      </c>
      <c r="K2429" t="s">
        <v>138</v>
      </c>
      <c r="L2429" t="s">
        <v>7304</v>
      </c>
      <c r="M2429" t="s">
        <v>7305</v>
      </c>
      <c r="N2429">
        <v>0.33194444400000001</v>
      </c>
      <c r="O2429">
        <v>25</v>
      </c>
      <c r="P2429">
        <v>838</v>
      </c>
      <c r="Q2429">
        <v>68</v>
      </c>
      <c r="R2429">
        <v>34</v>
      </c>
      <c r="S2429">
        <v>23</v>
      </c>
      <c r="T2429">
        <v>53</v>
      </c>
      <c r="U2429">
        <v>0</v>
      </c>
      <c r="V2429">
        <v>2</v>
      </c>
      <c r="W2429">
        <v>0.86070882341717625</v>
      </c>
      <c r="X2429">
        <v>32.400154631407716</v>
      </c>
      <c r="Y2429">
        <v>12.765293356759676</v>
      </c>
      <c r="Z2429">
        <v>2.9793705866801465</v>
      </c>
      <c r="AA2429">
        <v>24.149778261996662</v>
      </c>
      <c r="AB2429">
        <v>2.8698396182489483</v>
      </c>
      <c r="AC2429">
        <v>0</v>
      </c>
      <c r="AD2429">
        <v>0.45959737987057564</v>
      </c>
      <c r="AE2429">
        <v>76.484742658380895</v>
      </c>
    </row>
    <row r="2430" spans="1:31" x14ac:dyDescent="0.25">
      <c r="A2430">
        <v>2214225</v>
      </c>
      <c r="B2430">
        <v>1</v>
      </c>
      <c r="C2430" t="s">
        <v>81</v>
      </c>
      <c r="D2430" t="s">
        <v>121</v>
      </c>
      <c r="E2430" t="s">
        <v>198</v>
      </c>
      <c r="F2430" t="s">
        <v>7306</v>
      </c>
      <c r="G2430" t="s">
        <v>143</v>
      </c>
      <c r="H2430" t="s">
        <v>144</v>
      </c>
      <c r="I2430" t="s">
        <v>136</v>
      </c>
      <c r="J2430" t="s">
        <v>137</v>
      </c>
      <c r="K2430" t="s">
        <v>138</v>
      </c>
      <c r="L2430" t="s">
        <v>7307</v>
      </c>
      <c r="M2430" t="s">
        <v>7308</v>
      </c>
      <c r="N2430">
        <v>1.8391666659999999</v>
      </c>
      <c r="O2430">
        <v>0</v>
      </c>
      <c r="P2430">
        <v>877</v>
      </c>
      <c r="Q2430">
        <v>1</v>
      </c>
      <c r="R2430">
        <v>32</v>
      </c>
      <c r="S2430">
        <v>2</v>
      </c>
      <c r="T2430">
        <v>62</v>
      </c>
      <c r="U2430">
        <v>0</v>
      </c>
      <c r="V2430">
        <v>0</v>
      </c>
      <c r="W2430">
        <v>0</v>
      </c>
      <c r="X2430">
        <v>131.56953488264296</v>
      </c>
      <c r="Y2430">
        <v>3.2707149688668249</v>
      </c>
      <c r="Z2430">
        <v>2.6549315996828251</v>
      </c>
      <c r="AA2430">
        <v>29.893839553004895</v>
      </c>
      <c r="AB2430">
        <v>54.56158451974575</v>
      </c>
      <c r="AC2430">
        <v>0</v>
      </c>
      <c r="AD2430">
        <v>0</v>
      </c>
      <c r="AE2430">
        <v>221.95060552394324</v>
      </c>
    </row>
    <row r="2431" spans="1:31" x14ac:dyDescent="0.25">
      <c r="A2431">
        <v>2219635</v>
      </c>
      <c r="B2431">
        <v>1</v>
      </c>
      <c r="C2431" t="s">
        <v>80</v>
      </c>
      <c r="D2431" t="s">
        <v>103</v>
      </c>
      <c r="E2431" t="s">
        <v>156</v>
      </c>
      <c r="F2431" t="s">
        <v>7309</v>
      </c>
      <c r="G2431" t="s">
        <v>161</v>
      </c>
      <c r="H2431" t="s">
        <v>135</v>
      </c>
      <c r="I2431" t="s">
        <v>136</v>
      </c>
      <c r="J2431" t="s">
        <v>137</v>
      </c>
      <c r="K2431" t="s">
        <v>138</v>
      </c>
      <c r="L2431" t="s">
        <v>7310</v>
      </c>
      <c r="M2431" t="s">
        <v>7311</v>
      </c>
      <c r="N2431">
        <v>6.4136111109999998</v>
      </c>
      <c r="O2431">
        <v>0</v>
      </c>
      <c r="P2431">
        <v>7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9.6123416290837049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9.6123416290837049</v>
      </c>
    </row>
    <row r="2432" spans="1:31" x14ac:dyDescent="0.25">
      <c r="A2432">
        <v>2220474</v>
      </c>
      <c r="B2432">
        <v>1</v>
      </c>
      <c r="C2432" t="s">
        <v>80</v>
      </c>
      <c r="D2432" t="s">
        <v>83</v>
      </c>
      <c r="E2432" t="s">
        <v>151</v>
      </c>
      <c r="F2432" t="s">
        <v>7312</v>
      </c>
      <c r="G2432" t="s">
        <v>213</v>
      </c>
      <c r="H2432" t="s">
        <v>135</v>
      </c>
      <c r="I2432" t="s">
        <v>136</v>
      </c>
      <c r="J2432" t="s">
        <v>137</v>
      </c>
      <c r="K2432" t="s">
        <v>138</v>
      </c>
      <c r="L2432" t="s">
        <v>7313</v>
      </c>
      <c r="M2432" t="s">
        <v>4975</v>
      </c>
      <c r="N2432">
        <v>1.734444444</v>
      </c>
      <c r="O2432">
        <v>0</v>
      </c>
      <c r="P2432">
        <v>145</v>
      </c>
      <c r="Q2432">
        <v>0</v>
      </c>
      <c r="R2432">
        <v>0</v>
      </c>
      <c r="S2432">
        <v>0</v>
      </c>
      <c r="T2432">
        <v>17</v>
      </c>
      <c r="U2432">
        <v>0</v>
      </c>
      <c r="V2432">
        <v>0</v>
      </c>
      <c r="W2432">
        <v>0</v>
      </c>
      <c r="X2432">
        <v>70.474167022396344</v>
      </c>
      <c r="Y2432">
        <v>0</v>
      </c>
      <c r="Z2432">
        <v>0</v>
      </c>
      <c r="AA2432">
        <v>0</v>
      </c>
      <c r="AB2432">
        <v>4.4126497729667014</v>
      </c>
      <c r="AC2432">
        <v>0</v>
      </c>
      <c r="AD2432">
        <v>0</v>
      </c>
      <c r="AE2432">
        <v>74.886816795363046</v>
      </c>
    </row>
    <row r="2433" spans="1:31" x14ac:dyDescent="0.25">
      <c r="A2433">
        <v>2225884</v>
      </c>
      <c r="B2433">
        <v>1</v>
      </c>
      <c r="C2433" t="s">
        <v>80</v>
      </c>
      <c r="D2433" t="s">
        <v>82</v>
      </c>
      <c r="E2433" t="s">
        <v>132</v>
      </c>
      <c r="F2433" t="s">
        <v>7314</v>
      </c>
      <c r="G2433" t="s">
        <v>176</v>
      </c>
      <c r="H2433" t="s">
        <v>135</v>
      </c>
      <c r="I2433" t="s">
        <v>136</v>
      </c>
      <c r="J2433" t="s">
        <v>137</v>
      </c>
      <c r="K2433" t="s">
        <v>138</v>
      </c>
      <c r="L2433" t="s">
        <v>7315</v>
      </c>
      <c r="M2433" t="s">
        <v>7316</v>
      </c>
      <c r="N2433">
        <v>1.2963888880000001</v>
      </c>
      <c r="O2433">
        <v>0</v>
      </c>
      <c r="P2433">
        <v>207</v>
      </c>
      <c r="Q2433">
        <v>0</v>
      </c>
      <c r="R2433">
        <v>0</v>
      </c>
      <c r="S2433">
        <v>0</v>
      </c>
      <c r="T2433">
        <v>31</v>
      </c>
      <c r="U2433">
        <v>0</v>
      </c>
      <c r="V2433">
        <v>0</v>
      </c>
      <c r="W2433">
        <v>0</v>
      </c>
      <c r="X2433">
        <v>78.906285926687929</v>
      </c>
      <c r="Y2433">
        <v>0</v>
      </c>
      <c r="Z2433">
        <v>0</v>
      </c>
      <c r="AA2433">
        <v>0</v>
      </c>
      <c r="AB2433">
        <v>21.415468066237075</v>
      </c>
      <c r="AC2433">
        <v>0</v>
      </c>
      <c r="AD2433">
        <v>0</v>
      </c>
      <c r="AE2433">
        <v>100.32175399292501</v>
      </c>
    </row>
    <row r="2434" spans="1:31" x14ac:dyDescent="0.25">
      <c r="A2434">
        <v>2218616</v>
      </c>
      <c r="B2434">
        <v>1</v>
      </c>
      <c r="C2434" t="s">
        <v>80</v>
      </c>
      <c r="D2434" t="s">
        <v>96</v>
      </c>
      <c r="E2434" t="s">
        <v>198</v>
      </c>
      <c r="F2434" t="s">
        <v>7317</v>
      </c>
      <c r="G2434" t="s">
        <v>143</v>
      </c>
      <c r="H2434" t="s">
        <v>144</v>
      </c>
      <c r="I2434" t="s">
        <v>136</v>
      </c>
      <c r="J2434" t="s">
        <v>137</v>
      </c>
      <c r="K2434" t="s">
        <v>138</v>
      </c>
      <c r="L2434" t="s">
        <v>7318</v>
      </c>
      <c r="M2434" t="s">
        <v>7319</v>
      </c>
      <c r="N2434">
        <v>0.80638888799999997</v>
      </c>
      <c r="O2434">
        <v>0</v>
      </c>
      <c r="P2434">
        <v>464</v>
      </c>
      <c r="Q2434">
        <v>4</v>
      </c>
      <c r="R2434">
        <v>0</v>
      </c>
      <c r="S2434">
        <v>0</v>
      </c>
      <c r="T2434">
        <v>12</v>
      </c>
      <c r="U2434">
        <v>0</v>
      </c>
      <c r="V2434">
        <v>0</v>
      </c>
      <c r="W2434">
        <v>0</v>
      </c>
      <c r="X2434">
        <v>80.008880407015752</v>
      </c>
      <c r="Y2434">
        <v>443.12487320428204</v>
      </c>
      <c r="Z2434">
        <v>0</v>
      </c>
      <c r="AA2434">
        <v>0</v>
      </c>
      <c r="AB2434">
        <v>16.691776355777041</v>
      </c>
      <c r="AC2434">
        <v>0</v>
      </c>
      <c r="AD2434">
        <v>0</v>
      </c>
      <c r="AE2434">
        <v>539.82552996707489</v>
      </c>
    </row>
    <row r="2435" spans="1:31" x14ac:dyDescent="0.25">
      <c r="A2435">
        <v>2218161</v>
      </c>
      <c r="B2435">
        <v>1</v>
      </c>
      <c r="C2435" t="s">
        <v>80</v>
      </c>
      <c r="D2435" t="s">
        <v>103</v>
      </c>
      <c r="E2435" t="s">
        <v>198</v>
      </c>
      <c r="F2435" t="s">
        <v>7320</v>
      </c>
      <c r="G2435" t="s">
        <v>143</v>
      </c>
      <c r="H2435" t="s">
        <v>144</v>
      </c>
      <c r="I2435" t="s">
        <v>451</v>
      </c>
      <c r="J2435" t="s">
        <v>137</v>
      </c>
      <c r="K2435" t="s">
        <v>138</v>
      </c>
      <c r="L2435" t="s">
        <v>7321</v>
      </c>
      <c r="M2435" t="s">
        <v>7322</v>
      </c>
      <c r="N2435">
        <v>1.1111111E-2</v>
      </c>
      <c r="O2435">
        <v>20</v>
      </c>
      <c r="P2435">
        <v>2182</v>
      </c>
      <c r="Q2435">
        <v>32</v>
      </c>
      <c r="R2435">
        <v>177</v>
      </c>
      <c r="S2435">
        <v>62</v>
      </c>
      <c r="T2435">
        <v>586</v>
      </c>
      <c r="U2435">
        <v>6</v>
      </c>
      <c r="V2435">
        <v>1</v>
      </c>
      <c r="W2435">
        <v>0.16735725770968893</v>
      </c>
      <c r="X2435">
        <v>5.2906421278466791</v>
      </c>
      <c r="Y2435">
        <v>1.5059145459152448</v>
      </c>
      <c r="Z2435">
        <v>0.53471120451199994</v>
      </c>
      <c r="AA2435">
        <v>3.4862424970377992</v>
      </c>
      <c r="AB2435">
        <v>4.6667277776685587</v>
      </c>
      <c r="AC2435">
        <v>7.8260175628959985</v>
      </c>
      <c r="AD2435">
        <v>0.263019830274</v>
      </c>
      <c r="AE2435">
        <v>23.74063280385997</v>
      </c>
    </row>
    <row r="2436" spans="1:31" x14ac:dyDescent="0.25">
      <c r="A2436">
        <v>2216933</v>
      </c>
      <c r="B2436">
        <v>1</v>
      </c>
      <c r="C2436" t="s">
        <v>80</v>
      </c>
      <c r="D2436" t="s">
        <v>82</v>
      </c>
      <c r="E2436" t="s">
        <v>156</v>
      </c>
      <c r="F2436" t="s">
        <v>7323</v>
      </c>
      <c r="G2436" t="s">
        <v>165</v>
      </c>
      <c r="H2436" t="s">
        <v>135</v>
      </c>
      <c r="I2436" t="s">
        <v>136</v>
      </c>
      <c r="J2436" t="s">
        <v>137</v>
      </c>
      <c r="K2436" t="s">
        <v>138</v>
      </c>
      <c r="L2436" t="s">
        <v>7324</v>
      </c>
      <c r="M2436" t="s">
        <v>7325</v>
      </c>
      <c r="N2436">
        <v>1.7847222220000001</v>
      </c>
      <c r="O2436">
        <v>0</v>
      </c>
      <c r="P2436">
        <v>3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0.86080179774273513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0.86080179774273513</v>
      </c>
    </row>
    <row r="2437" spans="1:31" x14ac:dyDescent="0.25">
      <c r="A2437">
        <v>2213103</v>
      </c>
      <c r="B2437">
        <v>1</v>
      </c>
      <c r="C2437" t="s">
        <v>81</v>
      </c>
      <c r="D2437" t="s">
        <v>118</v>
      </c>
      <c r="E2437" t="s">
        <v>141</v>
      </c>
      <c r="F2437" t="s">
        <v>7326</v>
      </c>
      <c r="G2437" t="s">
        <v>1628</v>
      </c>
      <c r="H2437" t="s">
        <v>144</v>
      </c>
      <c r="I2437" t="s">
        <v>136</v>
      </c>
      <c r="J2437" t="s">
        <v>137</v>
      </c>
      <c r="K2437" t="s">
        <v>138</v>
      </c>
      <c r="L2437" t="s">
        <v>7327</v>
      </c>
      <c r="M2437" t="s">
        <v>7328</v>
      </c>
      <c r="N2437">
        <v>0.80472222199999999</v>
      </c>
      <c r="O2437">
        <v>0</v>
      </c>
      <c r="P2437">
        <v>253</v>
      </c>
      <c r="Q2437">
        <v>0</v>
      </c>
      <c r="R2437">
        <v>2</v>
      </c>
      <c r="S2437">
        <v>0</v>
      </c>
      <c r="T2437">
        <v>4</v>
      </c>
      <c r="U2437">
        <v>0</v>
      </c>
      <c r="V2437">
        <v>0</v>
      </c>
      <c r="W2437">
        <v>0</v>
      </c>
      <c r="X2437">
        <v>51.612399690533373</v>
      </c>
      <c r="Y2437">
        <v>0</v>
      </c>
      <c r="Z2437">
        <v>1.4889604765822224E-2</v>
      </c>
      <c r="AA2437">
        <v>0</v>
      </c>
      <c r="AB2437">
        <v>0.63447903744031675</v>
      </c>
      <c r="AC2437">
        <v>0</v>
      </c>
      <c r="AD2437">
        <v>0</v>
      </c>
      <c r="AE2437">
        <v>52.261768332739507</v>
      </c>
    </row>
    <row r="2438" spans="1:31" x14ac:dyDescent="0.25">
      <c r="A2438">
        <v>2212711</v>
      </c>
      <c r="B2438">
        <v>1</v>
      </c>
      <c r="C2438" t="s">
        <v>80</v>
      </c>
      <c r="D2438" t="s">
        <v>101</v>
      </c>
      <c r="E2438" t="s">
        <v>141</v>
      </c>
      <c r="F2438" t="s">
        <v>582</v>
      </c>
      <c r="G2438" t="s">
        <v>143</v>
      </c>
      <c r="H2438" t="s">
        <v>144</v>
      </c>
      <c r="I2438" t="s">
        <v>136</v>
      </c>
      <c r="J2438" t="s">
        <v>137</v>
      </c>
      <c r="K2438" t="s">
        <v>138</v>
      </c>
      <c r="L2438" t="s">
        <v>7329</v>
      </c>
      <c r="M2438" t="s">
        <v>7330</v>
      </c>
      <c r="N2438">
        <v>0.63472222199999995</v>
      </c>
      <c r="O2438">
        <v>0</v>
      </c>
      <c r="P2438">
        <v>1305</v>
      </c>
      <c r="Q2438">
        <v>0</v>
      </c>
      <c r="R2438">
        <v>0</v>
      </c>
      <c r="S2438">
        <v>1</v>
      </c>
      <c r="T2438">
        <v>31</v>
      </c>
      <c r="U2438">
        <v>0</v>
      </c>
      <c r="V2438">
        <v>0</v>
      </c>
      <c r="W2438">
        <v>0</v>
      </c>
      <c r="X2438">
        <v>177.06053375679954</v>
      </c>
      <c r="Y2438">
        <v>0</v>
      </c>
      <c r="Z2438">
        <v>0</v>
      </c>
      <c r="AA2438">
        <v>2.1432133175809533</v>
      </c>
      <c r="AB2438">
        <v>14.000461398272378</v>
      </c>
      <c r="AC2438">
        <v>0</v>
      </c>
      <c r="AD2438">
        <v>0</v>
      </c>
      <c r="AE2438">
        <v>193.20420847265285</v>
      </c>
    </row>
    <row r="2439" spans="1:31" x14ac:dyDescent="0.25">
      <c r="A2439">
        <v>2224072</v>
      </c>
      <c r="B2439">
        <v>1</v>
      </c>
      <c r="C2439" t="s">
        <v>81</v>
      </c>
      <c r="D2439" t="s">
        <v>115</v>
      </c>
      <c r="E2439" t="s">
        <v>141</v>
      </c>
      <c r="F2439" t="s">
        <v>7331</v>
      </c>
      <c r="G2439" t="s">
        <v>694</v>
      </c>
      <c r="H2439" t="s">
        <v>144</v>
      </c>
      <c r="I2439" t="s">
        <v>136</v>
      </c>
      <c r="J2439" t="s">
        <v>137</v>
      </c>
      <c r="K2439" t="s">
        <v>138</v>
      </c>
      <c r="L2439" t="s">
        <v>7332</v>
      </c>
      <c r="M2439" t="s">
        <v>7333</v>
      </c>
      <c r="N2439">
        <v>0.78666666600000001</v>
      </c>
      <c r="O2439">
        <v>0</v>
      </c>
      <c r="P2439">
        <v>78</v>
      </c>
      <c r="Q2439">
        <v>0</v>
      </c>
      <c r="R2439">
        <v>0</v>
      </c>
      <c r="S2439">
        <v>0</v>
      </c>
      <c r="T2439">
        <v>4</v>
      </c>
      <c r="U2439">
        <v>0</v>
      </c>
      <c r="V2439">
        <v>0</v>
      </c>
      <c r="W2439">
        <v>0</v>
      </c>
      <c r="X2439">
        <v>8.6464261764564831</v>
      </c>
      <c r="Y2439">
        <v>0</v>
      </c>
      <c r="Z2439">
        <v>0</v>
      </c>
      <c r="AA2439">
        <v>0</v>
      </c>
      <c r="AB2439">
        <v>6.5566534039624802</v>
      </c>
      <c r="AC2439">
        <v>0</v>
      </c>
      <c r="AD2439">
        <v>0</v>
      </c>
      <c r="AE2439">
        <v>15.203079580418963</v>
      </c>
    </row>
    <row r="2440" spans="1:31" x14ac:dyDescent="0.25">
      <c r="A2440">
        <v>2217580</v>
      </c>
      <c r="B2440">
        <v>1</v>
      </c>
      <c r="C2440" t="s">
        <v>80</v>
      </c>
      <c r="D2440" t="s">
        <v>96</v>
      </c>
      <c r="E2440" t="s">
        <v>156</v>
      </c>
      <c r="F2440" t="s">
        <v>7334</v>
      </c>
      <c r="G2440" t="s">
        <v>172</v>
      </c>
      <c r="H2440" t="s">
        <v>135</v>
      </c>
      <c r="I2440" t="s">
        <v>136</v>
      </c>
      <c r="J2440" t="s">
        <v>137</v>
      </c>
      <c r="K2440" t="s">
        <v>138</v>
      </c>
      <c r="L2440" t="s">
        <v>7335</v>
      </c>
      <c r="M2440" t="s">
        <v>7336</v>
      </c>
      <c r="N2440">
        <v>2.1066666660000002</v>
      </c>
      <c r="O2440">
        <v>0</v>
      </c>
      <c r="P2440">
        <v>1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</row>
    <row r="2441" spans="1:31" x14ac:dyDescent="0.25">
      <c r="A2441">
        <v>2225738</v>
      </c>
      <c r="B2441">
        <v>1</v>
      </c>
      <c r="C2441" t="s">
        <v>80</v>
      </c>
      <c r="D2441" t="s">
        <v>110</v>
      </c>
      <c r="E2441" t="s">
        <v>151</v>
      </c>
      <c r="F2441" t="s">
        <v>7337</v>
      </c>
      <c r="G2441" t="s">
        <v>213</v>
      </c>
      <c r="H2441" t="s">
        <v>135</v>
      </c>
      <c r="I2441" t="s">
        <v>136</v>
      </c>
      <c r="J2441" t="s">
        <v>137</v>
      </c>
      <c r="K2441" t="s">
        <v>138</v>
      </c>
      <c r="L2441" t="s">
        <v>7338</v>
      </c>
      <c r="M2441" t="s">
        <v>7339</v>
      </c>
      <c r="N2441">
        <v>1.177777777</v>
      </c>
      <c r="O2441">
        <v>0</v>
      </c>
      <c r="P2441">
        <v>8</v>
      </c>
      <c r="Q2441">
        <v>0</v>
      </c>
      <c r="R2441">
        <v>0</v>
      </c>
      <c r="S2441">
        <v>0</v>
      </c>
      <c r="T2441">
        <v>17</v>
      </c>
      <c r="U2441">
        <v>0</v>
      </c>
      <c r="V2441">
        <v>0</v>
      </c>
      <c r="W2441">
        <v>0</v>
      </c>
      <c r="X2441">
        <v>1.5476215110252003</v>
      </c>
      <c r="Y2441">
        <v>0</v>
      </c>
      <c r="Z2441">
        <v>0</v>
      </c>
      <c r="AA2441">
        <v>0</v>
      </c>
      <c r="AB2441">
        <v>50.004265310601255</v>
      </c>
      <c r="AC2441">
        <v>0</v>
      </c>
      <c r="AD2441">
        <v>0</v>
      </c>
      <c r="AE2441">
        <v>51.551886821626454</v>
      </c>
    </row>
    <row r="2442" spans="1:31" x14ac:dyDescent="0.25">
      <c r="A2442">
        <v>2218808</v>
      </c>
      <c r="B2442">
        <v>1</v>
      </c>
      <c r="C2442" t="s">
        <v>80</v>
      </c>
      <c r="D2442" t="s">
        <v>96</v>
      </c>
      <c r="E2442" t="s">
        <v>151</v>
      </c>
      <c r="F2442" t="s">
        <v>7340</v>
      </c>
      <c r="G2442" t="s">
        <v>153</v>
      </c>
      <c r="H2442" t="s">
        <v>135</v>
      </c>
      <c r="I2442" t="s">
        <v>136</v>
      </c>
      <c r="J2442" t="s">
        <v>137</v>
      </c>
      <c r="K2442" t="s">
        <v>138</v>
      </c>
      <c r="L2442" t="s">
        <v>7341</v>
      </c>
      <c r="M2442" t="s">
        <v>7342</v>
      </c>
      <c r="N2442">
        <v>1.656111111</v>
      </c>
      <c r="O2442">
        <v>0</v>
      </c>
      <c r="P2442">
        <v>57</v>
      </c>
      <c r="Q2442">
        <v>0</v>
      </c>
      <c r="R2442">
        <v>0</v>
      </c>
      <c r="S2442">
        <v>0</v>
      </c>
      <c r="T2442">
        <v>17</v>
      </c>
      <c r="U2442">
        <v>0</v>
      </c>
      <c r="V2442">
        <v>0</v>
      </c>
      <c r="W2442">
        <v>0</v>
      </c>
      <c r="X2442">
        <v>56.584241303939116</v>
      </c>
      <c r="Y2442">
        <v>0</v>
      </c>
      <c r="Z2442">
        <v>0</v>
      </c>
      <c r="AA2442">
        <v>0</v>
      </c>
      <c r="AB2442">
        <v>38.142547295580698</v>
      </c>
      <c r="AC2442">
        <v>0</v>
      </c>
      <c r="AD2442">
        <v>0</v>
      </c>
      <c r="AE2442">
        <v>94.726788599519807</v>
      </c>
    </row>
    <row r="2443" spans="1:31" x14ac:dyDescent="0.25">
      <c r="A2443">
        <v>2215805</v>
      </c>
      <c r="B2443">
        <v>1</v>
      </c>
      <c r="C2443" t="s">
        <v>81</v>
      </c>
      <c r="D2443" t="s">
        <v>122</v>
      </c>
      <c r="E2443" t="s">
        <v>198</v>
      </c>
      <c r="F2443" t="s">
        <v>7343</v>
      </c>
      <c r="G2443" t="s">
        <v>405</v>
      </c>
      <c r="H2443" t="s">
        <v>144</v>
      </c>
      <c r="I2443" t="s">
        <v>136</v>
      </c>
      <c r="J2443" t="s">
        <v>137</v>
      </c>
      <c r="K2443" t="s">
        <v>234</v>
      </c>
      <c r="L2443" t="s">
        <v>7344</v>
      </c>
      <c r="M2443" t="s">
        <v>7345</v>
      </c>
      <c r="N2443">
        <v>4.5326627769999996</v>
      </c>
      <c r="O2443">
        <v>0</v>
      </c>
      <c r="P2443">
        <v>17</v>
      </c>
      <c r="Q2443">
        <v>0</v>
      </c>
      <c r="R2443">
        <v>0</v>
      </c>
      <c r="S2443">
        <v>4</v>
      </c>
      <c r="T2443">
        <v>1</v>
      </c>
      <c r="U2443">
        <v>4</v>
      </c>
      <c r="V2443">
        <v>0</v>
      </c>
      <c r="W2443">
        <v>0</v>
      </c>
      <c r="X2443">
        <v>7.7231497774054043</v>
      </c>
      <c r="Y2443">
        <v>0</v>
      </c>
      <c r="Z2443">
        <v>0</v>
      </c>
      <c r="AA2443">
        <v>77.444029218943925</v>
      </c>
      <c r="AB2443">
        <v>1.3428692309693332E-2</v>
      </c>
      <c r="AC2443">
        <v>2194.2086656812421</v>
      </c>
      <c r="AD2443">
        <v>0</v>
      </c>
      <c r="AE2443">
        <v>2279.3892733699013</v>
      </c>
    </row>
    <row r="2444" spans="1:31" x14ac:dyDescent="0.25">
      <c r="A2444">
        <v>2224218</v>
      </c>
      <c r="B2444">
        <v>1</v>
      </c>
      <c r="C2444" t="s">
        <v>80</v>
      </c>
      <c r="D2444" t="s">
        <v>107</v>
      </c>
      <c r="E2444" t="s">
        <v>156</v>
      </c>
      <c r="F2444" t="s">
        <v>7346</v>
      </c>
      <c r="G2444" t="s">
        <v>165</v>
      </c>
      <c r="H2444" t="s">
        <v>135</v>
      </c>
      <c r="I2444" t="s">
        <v>136</v>
      </c>
      <c r="J2444" t="s">
        <v>137</v>
      </c>
      <c r="K2444" t="s">
        <v>138</v>
      </c>
      <c r="L2444" t="s">
        <v>7347</v>
      </c>
      <c r="M2444" t="s">
        <v>7348</v>
      </c>
      <c r="N2444">
        <v>1.1855555550000001</v>
      </c>
      <c r="O2444">
        <v>0</v>
      </c>
      <c r="P2444">
        <v>1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1.07605204471875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1.07605204471875</v>
      </c>
    </row>
    <row r="2445" spans="1:31" x14ac:dyDescent="0.25">
      <c r="A2445">
        <v>2219890</v>
      </c>
      <c r="B2445">
        <v>1</v>
      </c>
      <c r="C2445" t="s">
        <v>80</v>
      </c>
      <c r="D2445" t="s">
        <v>99</v>
      </c>
      <c r="E2445" t="s">
        <v>156</v>
      </c>
      <c r="F2445" t="s">
        <v>7349</v>
      </c>
      <c r="G2445" t="s">
        <v>161</v>
      </c>
      <c r="H2445" t="s">
        <v>135</v>
      </c>
      <c r="I2445" t="s">
        <v>136</v>
      </c>
      <c r="J2445" t="s">
        <v>137</v>
      </c>
      <c r="K2445" t="s">
        <v>138</v>
      </c>
      <c r="L2445" t="s">
        <v>7350</v>
      </c>
      <c r="M2445" t="s">
        <v>7351</v>
      </c>
      <c r="N2445">
        <v>5.8111111109999998</v>
      </c>
      <c r="O2445">
        <v>0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8.6229057069961111E-3</v>
      </c>
      <c r="AA2445">
        <v>0</v>
      </c>
      <c r="AB2445">
        <v>0</v>
      </c>
      <c r="AC2445">
        <v>0</v>
      </c>
      <c r="AD2445">
        <v>0</v>
      </c>
      <c r="AE2445">
        <v>8.6229057069961111E-3</v>
      </c>
    </row>
    <row r="2446" spans="1:31" x14ac:dyDescent="0.25">
      <c r="A2446">
        <v>2225300</v>
      </c>
      <c r="B2446">
        <v>1</v>
      </c>
      <c r="C2446" t="s">
        <v>81</v>
      </c>
      <c r="D2446" t="s">
        <v>127</v>
      </c>
      <c r="E2446" t="s">
        <v>151</v>
      </c>
      <c r="F2446" t="s">
        <v>7352</v>
      </c>
      <c r="G2446" t="s">
        <v>238</v>
      </c>
      <c r="H2446" t="s">
        <v>135</v>
      </c>
      <c r="I2446" t="s">
        <v>136</v>
      </c>
      <c r="J2446" t="s">
        <v>137</v>
      </c>
      <c r="K2446" t="s">
        <v>138</v>
      </c>
      <c r="L2446" t="s">
        <v>7353</v>
      </c>
      <c r="M2446" t="s">
        <v>7354</v>
      </c>
      <c r="N2446">
        <v>3.0038888880000001</v>
      </c>
      <c r="O2446">
        <v>0</v>
      </c>
      <c r="P2446">
        <v>17</v>
      </c>
      <c r="Q2446">
        <v>0</v>
      </c>
      <c r="R2446">
        <v>0</v>
      </c>
      <c r="S2446">
        <v>0</v>
      </c>
      <c r="T2446">
        <v>2</v>
      </c>
      <c r="U2446">
        <v>0</v>
      </c>
      <c r="V2446">
        <v>0</v>
      </c>
      <c r="W2446">
        <v>0</v>
      </c>
      <c r="X2446">
        <v>11.678001169061284</v>
      </c>
      <c r="Y2446">
        <v>0</v>
      </c>
      <c r="Z2446">
        <v>0</v>
      </c>
      <c r="AA2446">
        <v>0</v>
      </c>
      <c r="AB2446">
        <v>0.17901497975205363</v>
      </c>
      <c r="AC2446">
        <v>0</v>
      </c>
      <c r="AD2446">
        <v>0</v>
      </c>
      <c r="AE2446">
        <v>11.857016148813338</v>
      </c>
    </row>
    <row r="2447" spans="1:31" x14ac:dyDescent="0.25">
      <c r="A2447">
        <v>2220136</v>
      </c>
      <c r="B2447">
        <v>1</v>
      </c>
      <c r="C2447" t="s">
        <v>80</v>
      </c>
      <c r="D2447" t="s">
        <v>110</v>
      </c>
      <c r="E2447" t="s">
        <v>156</v>
      </c>
      <c r="F2447" t="s">
        <v>7355</v>
      </c>
      <c r="G2447" t="s">
        <v>280</v>
      </c>
      <c r="H2447" t="s">
        <v>135</v>
      </c>
      <c r="I2447" t="s">
        <v>136</v>
      </c>
      <c r="J2447" t="s">
        <v>137</v>
      </c>
      <c r="K2447" t="s">
        <v>138</v>
      </c>
      <c r="L2447" t="s">
        <v>7356</v>
      </c>
      <c r="M2447" t="s">
        <v>7357</v>
      </c>
      <c r="N2447">
        <v>4.9988888879999998</v>
      </c>
      <c r="O2447">
        <v>0</v>
      </c>
      <c r="P2447">
        <v>1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2.8373551889488353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2.8373551889488353</v>
      </c>
    </row>
    <row r="2448" spans="1:31" x14ac:dyDescent="0.25">
      <c r="A2448">
        <v>2225546</v>
      </c>
      <c r="B2448">
        <v>1</v>
      </c>
      <c r="C2448" t="s">
        <v>81</v>
      </c>
      <c r="D2448" t="s">
        <v>116</v>
      </c>
      <c r="E2448" t="s">
        <v>147</v>
      </c>
      <c r="F2448" t="s">
        <v>7358</v>
      </c>
      <c r="G2448" t="s">
        <v>143</v>
      </c>
      <c r="H2448" t="s">
        <v>144</v>
      </c>
      <c r="I2448" t="s">
        <v>136</v>
      </c>
      <c r="J2448" t="s">
        <v>137</v>
      </c>
      <c r="K2448" t="s">
        <v>138</v>
      </c>
      <c r="L2448" t="s">
        <v>7359</v>
      </c>
      <c r="M2448" t="s">
        <v>7360</v>
      </c>
      <c r="N2448">
        <v>0.27750000000000002</v>
      </c>
      <c r="O2448">
        <v>0</v>
      </c>
      <c r="P2448">
        <v>678</v>
      </c>
      <c r="Q2448">
        <v>52</v>
      </c>
      <c r="R2448">
        <v>70</v>
      </c>
      <c r="S2448">
        <v>8</v>
      </c>
      <c r="T2448">
        <v>58</v>
      </c>
      <c r="U2448">
        <v>2</v>
      </c>
      <c r="V2448">
        <v>0</v>
      </c>
      <c r="W2448">
        <v>0</v>
      </c>
      <c r="X2448">
        <v>28.095571793856791</v>
      </c>
      <c r="Y2448">
        <v>17.599298508236338</v>
      </c>
      <c r="Z2448">
        <v>4.815873843494467</v>
      </c>
      <c r="AA2448">
        <v>6.4418735057241143</v>
      </c>
      <c r="AB2448">
        <v>3.538224674749642</v>
      </c>
      <c r="AC2448">
        <v>3.0094855577841604</v>
      </c>
      <c r="AD2448">
        <v>0</v>
      </c>
      <c r="AE2448">
        <v>63.500327883845515</v>
      </c>
    </row>
    <row r="2449" spans="1:31" x14ac:dyDescent="0.25">
      <c r="A2449">
        <v>2214331</v>
      </c>
      <c r="B2449">
        <v>1</v>
      </c>
      <c r="C2449" t="s">
        <v>81</v>
      </c>
      <c r="D2449" t="s">
        <v>118</v>
      </c>
      <c r="E2449" t="s">
        <v>198</v>
      </c>
      <c r="F2449" t="s">
        <v>7361</v>
      </c>
      <c r="G2449" t="s">
        <v>143</v>
      </c>
      <c r="H2449" t="s">
        <v>144</v>
      </c>
      <c r="I2449" t="s">
        <v>136</v>
      </c>
      <c r="J2449" t="s">
        <v>137</v>
      </c>
      <c r="K2449" t="s">
        <v>138</v>
      </c>
      <c r="L2449" t="s">
        <v>7362</v>
      </c>
      <c r="M2449" t="s">
        <v>7363</v>
      </c>
      <c r="N2449">
        <v>0.47111111100000003</v>
      </c>
      <c r="O2449">
        <v>0</v>
      </c>
      <c r="P2449">
        <v>0</v>
      </c>
      <c r="Q2449">
        <v>19</v>
      </c>
      <c r="R2449">
        <v>8</v>
      </c>
      <c r="S2449">
        <v>13</v>
      </c>
      <c r="T2449">
        <v>0</v>
      </c>
      <c r="U2449">
        <v>10</v>
      </c>
      <c r="V2449">
        <v>0</v>
      </c>
      <c r="W2449">
        <v>0</v>
      </c>
      <c r="X2449">
        <v>0</v>
      </c>
      <c r="Y2449">
        <v>16.917944831803556</v>
      </c>
      <c r="Z2449">
        <v>4.3626860278971202</v>
      </c>
      <c r="AA2449">
        <v>40.95639094609993</v>
      </c>
      <c r="AB2449">
        <v>0</v>
      </c>
      <c r="AC2449">
        <v>606.83961189256775</v>
      </c>
      <c r="AD2449">
        <v>0</v>
      </c>
      <c r="AE2449">
        <v>669.07663369836837</v>
      </c>
    </row>
    <row r="2450" spans="1:31" x14ac:dyDescent="0.25">
      <c r="A2450">
        <v>2220282</v>
      </c>
      <c r="B2450">
        <v>1</v>
      </c>
      <c r="C2450" t="s">
        <v>80</v>
      </c>
      <c r="D2450" t="s">
        <v>83</v>
      </c>
      <c r="E2450" t="s">
        <v>156</v>
      </c>
      <c r="F2450" t="s">
        <v>7364</v>
      </c>
      <c r="G2450" t="s">
        <v>161</v>
      </c>
      <c r="H2450" t="s">
        <v>135</v>
      </c>
      <c r="I2450" t="s">
        <v>136</v>
      </c>
      <c r="J2450" t="s">
        <v>137</v>
      </c>
      <c r="K2450" t="s">
        <v>138</v>
      </c>
      <c r="L2450" t="s">
        <v>7365</v>
      </c>
      <c r="M2450" t="s">
        <v>7366</v>
      </c>
      <c r="N2450">
        <v>1.0830555550000001</v>
      </c>
      <c r="O2450">
        <v>0</v>
      </c>
      <c r="P2450">
        <v>3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1.0159845151966604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1.0159845151966604</v>
      </c>
    </row>
    <row r="2451" spans="1:31" x14ac:dyDescent="0.25">
      <c r="A2451">
        <v>2212774</v>
      </c>
      <c r="B2451">
        <v>1</v>
      </c>
      <c r="C2451" t="s">
        <v>80</v>
      </c>
      <c r="D2451" t="s">
        <v>83</v>
      </c>
      <c r="E2451" t="s">
        <v>151</v>
      </c>
      <c r="F2451" t="s">
        <v>7367</v>
      </c>
      <c r="G2451" t="s">
        <v>345</v>
      </c>
      <c r="H2451" t="s">
        <v>135</v>
      </c>
      <c r="I2451" t="s">
        <v>136</v>
      </c>
      <c r="J2451" t="s">
        <v>137</v>
      </c>
      <c r="K2451" t="s">
        <v>138</v>
      </c>
      <c r="L2451" t="s">
        <v>7368</v>
      </c>
      <c r="M2451" t="s">
        <v>7369</v>
      </c>
      <c r="N2451">
        <v>8.3019444440000001</v>
      </c>
      <c r="O2451">
        <v>0</v>
      </c>
      <c r="P2451">
        <v>38</v>
      </c>
      <c r="Q2451">
        <v>0</v>
      </c>
      <c r="R2451">
        <v>0</v>
      </c>
      <c r="S2451">
        <v>0</v>
      </c>
      <c r="T2451">
        <v>2</v>
      </c>
      <c r="U2451">
        <v>0</v>
      </c>
      <c r="V2451">
        <v>0</v>
      </c>
      <c r="W2451">
        <v>0</v>
      </c>
      <c r="X2451">
        <v>115.5527358157055</v>
      </c>
      <c r="Y2451">
        <v>0</v>
      </c>
      <c r="Z2451">
        <v>0</v>
      </c>
      <c r="AA2451">
        <v>0</v>
      </c>
      <c r="AB2451">
        <v>11.023761869050436</v>
      </c>
      <c r="AC2451">
        <v>0</v>
      </c>
      <c r="AD2451">
        <v>0</v>
      </c>
      <c r="AE2451">
        <v>126.57649768475594</v>
      </c>
    </row>
    <row r="2452" spans="1:31" x14ac:dyDescent="0.25">
      <c r="A2452">
        <v>2227667</v>
      </c>
      <c r="B2452">
        <v>1</v>
      </c>
      <c r="C2452" t="s">
        <v>80</v>
      </c>
      <c r="D2452" t="s">
        <v>88</v>
      </c>
      <c r="E2452" t="s">
        <v>141</v>
      </c>
      <c r="F2452" t="s">
        <v>7370</v>
      </c>
      <c r="G2452" t="s">
        <v>523</v>
      </c>
      <c r="H2452" t="s">
        <v>144</v>
      </c>
      <c r="I2452" t="s">
        <v>136</v>
      </c>
      <c r="J2452" t="s">
        <v>137</v>
      </c>
      <c r="K2452" t="s">
        <v>138</v>
      </c>
      <c r="L2452" t="s">
        <v>7371</v>
      </c>
      <c r="M2452" t="s">
        <v>7372</v>
      </c>
      <c r="N2452">
        <v>1.5322222219999999</v>
      </c>
      <c r="O2452">
        <v>0</v>
      </c>
      <c r="P2452">
        <v>797</v>
      </c>
      <c r="Q2452">
        <v>0</v>
      </c>
      <c r="R2452">
        <v>0</v>
      </c>
      <c r="S2452">
        <v>0</v>
      </c>
      <c r="T2452">
        <v>45</v>
      </c>
      <c r="U2452">
        <v>0</v>
      </c>
      <c r="V2452">
        <v>0</v>
      </c>
      <c r="W2452">
        <v>0</v>
      </c>
      <c r="X2452">
        <v>284.57446184918859</v>
      </c>
      <c r="Y2452">
        <v>0</v>
      </c>
      <c r="Z2452">
        <v>0</v>
      </c>
      <c r="AA2452">
        <v>0</v>
      </c>
      <c r="AB2452">
        <v>17.910348824001002</v>
      </c>
      <c r="AC2452">
        <v>0</v>
      </c>
      <c r="AD2452">
        <v>0</v>
      </c>
      <c r="AE2452">
        <v>302.4848106731896</v>
      </c>
    </row>
    <row r="2453" spans="1:31" x14ac:dyDescent="0.25">
      <c r="A2453">
        <v>2223422</v>
      </c>
      <c r="B2453">
        <v>1</v>
      </c>
      <c r="C2453" t="s">
        <v>80</v>
      </c>
      <c r="D2453" t="s">
        <v>88</v>
      </c>
      <c r="E2453" t="s">
        <v>151</v>
      </c>
      <c r="F2453" t="s">
        <v>1448</v>
      </c>
      <c r="G2453" t="s">
        <v>153</v>
      </c>
      <c r="H2453" t="s">
        <v>135</v>
      </c>
      <c r="I2453" t="s">
        <v>136</v>
      </c>
      <c r="J2453" t="s">
        <v>137</v>
      </c>
      <c r="K2453" t="s">
        <v>138</v>
      </c>
      <c r="L2453" t="s">
        <v>7373</v>
      </c>
      <c r="M2453" t="s">
        <v>7374</v>
      </c>
      <c r="N2453">
        <v>1.0380555549999999</v>
      </c>
      <c r="O2453">
        <v>0</v>
      </c>
      <c r="P2453">
        <v>253</v>
      </c>
      <c r="Q2453">
        <v>0</v>
      </c>
      <c r="R2453">
        <v>0</v>
      </c>
      <c r="S2453">
        <v>0</v>
      </c>
      <c r="T2453">
        <v>33</v>
      </c>
      <c r="U2453">
        <v>0</v>
      </c>
      <c r="V2453">
        <v>0</v>
      </c>
      <c r="W2453">
        <v>0</v>
      </c>
      <c r="X2453">
        <v>89.9740630087082</v>
      </c>
      <c r="Y2453">
        <v>0</v>
      </c>
      <c r="Z2453">
        <v>0</v>
      </c>
      <c r="AA2453">
        <v>0</v>
      </c>
      <c r="AB2453">
        <v>20.210118238573287</v>
      </c>
      <c r="AC2453">
        <v>0</v>
      </c>
      <c r="AD2453">
        <v>0</v>
      </c>
      <c r="AE2453">
        <v>110.18418124728149</v>
      </c>
    </row>
    <row r="2454" spans="1:31" x14ac:dyDescent="0.25">
      <c r="A2454">
        <v>2213272</v>
      </c>
      <c r="B2454">
        <v>1</v>
      </c>
      <c r="C2454" t="s">
        <v>80</v>
      </c>
      <c r="D2454" t="s">
        <v>108</v>
      </c>
      <c r="E2454" t="s">
        <v>132</v>
      </c>
      <c r="F2454" t="s">
        <v>7375</v>
      </c>
      <c r="G2454" t="s">
        <v>815</v>
      </c>
      <c r="H2454" t="s">
        <v>135</v>
      </c>
      <c r="I2454" t="s">
        <v>136</v>
      </c>
      <c r="J2454" t="s">
        <v>137</v>
      </c>
      <c r="K2454" t="s">
        <v>138</v>
      </c>
      <c r="L2454" t="s">
        <v>1888</v>
      </c>
      <c r="M2454" t="s">
        <v>7376</v>
      </c>
      <c r="N2454">
        <v>1.431944444</v>
      </c>
      <c r="O2454">
        <v>0</v>
      </c>
      <c r="P2454">
        <v>23</v>
      </c>
      <c r="Q2454">
        <v>0</v>
      </c>
      <c r="R2454">
        <v>31</v>
      </c>
      <c r="S2454">
        <v>0</v>
      </c>
      <c r="T2454">
        <v>14</v>
      </c>
      <c r="U2454">
        <v>0</v>
      </c>
      <c r="V2454">
        <v>0</v>
      </c>
      <c r="W2454">
        <v>0</v>
      </c>
      <c r="X2454">
        <v>5.9156862369909282</v>
      </c>
      <c r="Y2454">
        <v>0</v>
      </c>
      <c r="Z2454">
        <v>8.8218998231579295</v>
      </c>
      <c r="AA2454">
        <v>0</v>
      </c>
      <c r="AB2454">
        <v>9.1241455949251637</v>
      </c>
      <c r="AC2454">
        <v>0</v>
      </c>
      <c r="AD2454">
        <v>0</v>
      </c>
      <c r="AE2454">
        <v>23.861731655074021</v>
      </c>
    </row>
    <row r="2455" spans="1:31" x14ac:dyDescent="0.25">
      <c r="A2455">
        <v>2225154</v>
      </c>
      <c r="B2455">
        <v>1</v>
      </c>
      <c r="C2455" t="s">
        <v>80</v>
      </c>
      <c r="D2455" t="s">
        <v>110</v>
      </c>
      <c r="E2455" t="s">
        <v>151</v>
      </c>
      <c r="F2455" t="s">
        <v>3366</v>
      </c>
      <c r="G2455" t="s">
        <v>213</v>
      </c>
      <c r="H2455" t="s">
        <v>135</v>
      </c>
      <c r="I2455" t="s">
        <v>136</v>
      </c>
      <c r="J2455" t="s">
        <v>137</v>
      </c>
      <c r="K2455" t="s">
        <v>138</v>
      </c>
      <c r="L2455" t="s">
        <v>7377</v>
      </c>
      <c r="M2455" t="s">
        <v>7378</v>
      </c>
      <c r="N2455">
        <v>0.69944444400000005</v>
      </c>
      <c r="O2455">
        <v>0</v>
      </c>
      <c r="P2455">
        <v>131</v>
      </c>
      <c r="Q2455">
        <v>0</v>
      </c>
      <c r="R2455">
        <v>0</v>
      </c>
      <c r="S2455">
        <v>0</v>
      </c>
      <c r="T2455">
        <v>5</v>
      </c>
      <c r="U2455">
        <v>0</v>
      </c>
      <c r="V2455">
        <v>0</v>
      </c>
      <c r="W2455">
        <v>0</v>
      </c>
      <c r="X2455">
        <v>45.645967294826228</v>
      </c>
      <c r="Y2455">
        <v>0</v>
      </c>
      <c r="Z2455">
        <v>0</v>
      </c>
      <c r="AA2455">
        <v>0</v>
      </c>
      <c r="AB2455">
        <v>4.0759463667629197</v>
      </c>
      <c r="AC2455">
        <v>0</v>
      </c>
      <c r="AD2455">
        <v>0</v>
      </c>
      <c r="AE2455">
        <v>49.721913661589149</v>
      </c>
    </row>
    <row r="2456" spans="1:31" x14ac:dyDescent="0.25">
      <c r="A2456">
        <v>2223943</v>
      </c>
      <c r="B2456">
        <v>1</v>
      </c>
      <c r="C2456" t="s">
        <v>81</v>
      </c>
      <c r="D2456" t="s">
        <v>112</v>
      </c>
      <c r="E2456" t="s">
        <v>156</v>
      </c>
      <c r="F2456" t="s">
        <v>7379</v>
      </c>
      <c r="G2456" t="s">
        <v>172</v>
      </c>
      <c r="H2456" t="s">
        <v>135</v>
      </c>
      <c r="I2456" t="s">
        <v>136</v>
      </c>
      <c r="J2456" t="s">
        <v>137</v>
      </c>
      <c r="K2456" t="s">
        <v>138</v>
      </c>
      <c r="L2456" t="s">
        <v>7380</v>
      </c>
      <c r="M2456" t="s">
        <v>7381</v>
      </c>
      <c r="N2456">
        <v>1.7211111109999999</v>
      </c>
      <c r="O2456">
        <v>0</v>
      </c>
      <c r="P2456">
        <v>9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4.3731528405675784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4.3731528405675784</v>
      </c>
    </row>
    <row r="2457" spans="1:31" x14ac:dyDescent="0.25">
      <c r="A2457">
        <v>2216498</v>
      </c>
      <c r="B2457">
        <v>1</v>
      </c>
      <c r="C2457" t="s">
        <v>81</v>
      </c>
      <c r="D2457" t="s">
        <v>123</v>
      </c>
      <c r="E2457" t="s">
        <v>151</v>
      </c>
      <c r="F2457" t="s">
        <v>7382</v>
      </c>
      <c r="G2457" t="s">
        <v>213</v>
      </c>
      <c r="H2457" t="s">
        <v>135</v>
      </c>
      <c r="I2457" t="s">
        <v>136</v>
      </c>
      <c r="J2457" t="s">
        <v>137</v>
      </c>
      <c r="K2457" t="s">
        <v>138</v>
      </c>
      <c r="L2457" t="s">
        <v>7383</v>
      </c>
      <c r="M2457" t="s">
        <v>7384</v>
      </c>
      <c r="N2457">
        <v>0.81916666599999999</v>
      </c>
      <c r="O2457">
        <v>0</v>
      </c>
      <c r="P2457">
        <v>30</v>
      </c>
      <c r="Q2457">
        <v>0</v>
      </c>
      <c r="R2457">
        <v>0</v>
      </c>
      <c r="S2457">
        <v>0</v>
      </c>
      <c r="T2457">
        <v>2</v>
      </c>
      <c r="U2457">
        <v>0</v>
      </c>
      <c r="V2457">
        <v>0</v>
      </c>
      <c r="W2457">
        <v>0</v>
      </c>
      <c r="X2457">
        <v>6.581256766155188</v>
      </c>
      <c r="Y2457">
        <v>0</v>
      </c>
      <c r="Z2457">
        <v>0</v>
      </c>
      <c r="AA2457">
        <v>0</v>
      </c>
      <c r="AB2457">
        <v>0.5640730991112175</v>
      </c>
      <c r="AC2457">
        <v>0</v>
      </c>
      <c r="AD2457">
        <v>0</v>
      </c>
      <c r="AE2457">
        <v>7.1453298652664055</v>
      </c>
    </row>
    <row r="2458" spans="1:31" x14ac:dyDescent="0.25">
      <c r="A2458">
        <v>2216996</v>
      </c>
      <c r="B2458">
        <v>1</v>
      </c>
      <c r="C2458" t="s">
        <v>81</v>
      </c>
      <c r="D2458" t="s">
        <v>127</v>
      </c>
      <c r="E2458" t="s">
        <v>156</v>
      </c>
      <c r="F2458" t="s">
        <v>7385</v>
      </c>
      <c r="G2458" t="s">
        <v>161</v>
      </c>
      <c r="H2458" t="s">
        <v>135</v>
      </c>
      <c r="I2458" t="s">
        <v>136</v>
      </c>
      <c r="J2458" t="s">
        <v>137</v>
      </c>
      <c r="K2458" t="s">
        <v>138</v>
      </c>
      <c r="L2458" t="s">
        <v>7386</v>
      </c>
      <c r="M2458" t="s">
        <v>7387</v>
      </c>
      <c r="N2458">
        <v>3.0497222220000002</v>
      </c>
      <c r="O2458">
        <v>0</v>
      </c>
      <c r="P2458">
        <v>1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0.37978612134991951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0.37978612134991951</v>
      </c>
    </row>
    <row r="2459" spans="1:31" x14ac:dyDescent="0.25">
      <c r="A2459">
        <v>2225131</v>
      </c>
      <c r="B2459">
        <v>1</v>
      </c>
      <c r="C2459" t="s">
        <v>80</v>
      </c>
      <c r="D2459" t="s">
        <v>92</v>
      </c>
      <c r="E2459" t="s">
        <v>198</v>
      </c>
      <c r="F2459" t="s">
        <v>7388</v>
      </c>
      <c r="G2459" t="s">
        <v>143</v>
      </c>
      <c r="H2459" t="s">
        <v>144</v>
      </c>
      <c r="I2459" t="s">
        <v>136</v>
      </c>
      <c r="J2459" t="s">
        <v>137</v>
      </c>
      <c r="K2459" t="s">
        <v>138</v>
      </c>
      <c r="L2459" t="s">
        <v>7389</v>
      </c>
      <c r="M2459" t="s">
        <v>7390</v>
      </c>
      <c r="N2459">
        <v>0.83833333300000001</v>
      </c>
      <c r="O2459">
        <v>0</v>
      </c>
      <c r="P2459">
        <v>2211</v>
      </c>
      <c r="Q2459">
        <v>0</v>
      </c>
      <c r="R2459">
        <v>3</v>
      </c>
      <c r="S2459">
        <v>3</v>
      </c>
      <c r="T2459">
        <v>91</v>
      </c>
      <c r="U2459">
        <v>1</v>
      </c>
      <c r="V2459">
        <v>5</v>
      </c>
      <c r="W2459">
        <v>0</v>
      </c>
      <c r="X2459">
        <v>499.74810558914157</v>
      </c>
      <c r="Y2459">
        <v>0</v>
      </c>
      <c r="Z2459">
        <v>0.6378493992448222</v>
      </c>
      <c r="AA2459">
        <v>15.129052094801294</v>
      </c>
      <c r="AB2459">
        <v>53.585125591466038</v>
      </c>
      <c r="AC2459">
        <v>37.526898804013207</v>
      </c>
      <c r="AD2459">
        <v>0.491598863423935</v>
      </c>
      <c r="AE2459">
        <v>607.11863034209091</v>
      </c>
    </row>
    <row r="2460" spans="1:31" x14ac:dyDescent="0.25">
      <c r="A2460">
        <v>2216306</v>
      </c>
      <c r="B2460">
        <v>1</v>
      </c>
      <c r="C2460" t="s">
        <v>80</v>
      </c>
      <c r="D2460" t="s">
        <v>105</v>
      </c>
      <c r="E2460" t="s">
        <v>251</v>
      </c>
      <c r="F2460" t="s">
        <v>1224</v>
      </c>
      <c r="G2460" t="s">
        <v>143</v>
      </c>
      <c r="H2460" t="s">
        <v>144</v>
      </c>
      <c r="I2460" t="s">
        <v>136</v>
      </c>
      <c r="J2460" t="s">
        <v>137</v>
      </c>
      <c r="K2460" t="s">
        <v>138</v>
      </c>
      <c r="L2460" t="s">
        <v>7391</v>
      </c>
      <c r="M2460" t="s">
        <v>7392</v>
      </c>
      <c r="N2460">
        <v>0.59194444400000001</v>
      </c>
      <c r="O2460">
        <v>2</v>
      </c>
      <c r="P2460">
        <v>10181</v>
      </c>
      <c r="Q2460">
        <v>0</v>
      </c>
      <c r="R2460">
        <v>55</v>
      </c>
      <c r="S2460">
        <v>25</v>
      </c>
      <c r="T2460">
        <v>1613</v>
      </c>
      <c r="U2460">
        <v>25</v>
      </c>
      <c r="V2460">
        <v>7</v>
      </c>
      <c r="W2460">
        <v>0.96981389359068682</v>
      </c>
      <c r="X2460">
        <v>1544.6165389929997</v>
      </c>
      <c r="Y2460">
        <v>0</v>
      </c>
      <c r="Z2460">
        <v>14.789746918464092</v>
      </c>
      <c r="AA2460">
        <v>123.54400226069029</v>
      </c>
      <c r="AB2460">
        <v>692.27516725012561</v>
      </c>
      <c r="AC2460">
        <v>605.90702876244609</v>
      </c>
      <c r="AD2460">
        <v>57.664347419911451</v>
      </c>
      <c r="AE2460">
        <v>3039.7666454982277</v>
      </c>
    </row>
    <row r="2461" spans="1:31" x14ac:dyDescent="0.25">
      <c r="A2461">
        <v>2224135</v>
      </c>
      <c r="B2461">
        <v>1</v>
      </c>
      <c r="C2461" t="s">
        <v>81</v>
      </c>
      <c r="D2461" t="s">
        <v>116</v>
      </c>
      <c r="E2461" t="s">
        <v>156</v>
      </c>
      <c r="F2461" t="s">
        <v>7393</v>
      </c>
      <c r="G2461" t="s">
        <v>161</v>
      </c>
      <c r="H2461" t="s">
        <v>135</v>
      </c>
      <c r="I2461" t="s">
        <v>136</v>
      </c>
      <c r="J2461" t="s">
        <v>137</v>
      </c>
      <c r="K2461" t="s">
        <v>138</v>
      </c>
      <c r="L2461" t="s">
        <v>7394</v>
      </c>
      <c r="M2461" t="s">
        <v>7395</v>
      </c>
      <c r="N2461">
        <v>0.71</v>
      </c>
      <c r="O2461">
        <v>0</v>
      </c>
      <c r="P2461">
        <v>1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0.19051796744678001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0.19051796744678001</v>
      </c>
    </row>
    <row r="2462" spans="1:31" x14ac:dyDescent="0.25">
      <c r="A2462">
        <v>2221716</v>
      </c>
      <c r="B2462">
        <v>1</v>
      </c>
      <c r="C2462" t="s">
        <v>80</v>
      </c>
      <c r="D2462" t="s">
        <v>106</v>
      </c>
      <c r="E2462" t="s">
        <v>156</v>
      </c>
      <c r="F2462" t="s">
        <v>7396</v>
      </c>
      <c r="G2462" t="s">
        <v>165</v>
      </c>
      <c r="H2462" t="s">
        <v>135</v>
      </c>
      <c r="I2462" t="s">
        <v>136</v>
      </c>
      <c r="J2462" t="s">
        <v>137</v>
      </c>
      <c r="K2462" t="s">
        <v>138</v>
      </c>
      <c r="L2462" t="s">
        <v>7397</v>
      </c>
      <c r="M2462" t="s">
        <v>7398</v>
      </c>
      <c r="N2462">
        <v>5.0980555550000002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2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3.2162028980838331</v>
      </c>
      <c r="AC2462">
        <v>0</v>
      </c>
      <c r="AD2462">
        <v>0</v>
      </c>
      <c r="AE2462">
        <v>3.2162028980838331</v>
      </c>
    </row>
    <row r="2463" spans="1:31" x14ac:dyDescent="0.25">
      <c r="A2463">
        <v>2227381</v>
      </c>
      <c r="B2463">
        <v>1</v>
      </c>
      <c r="C2463" t="s">
        <v>81</v>
      </c>
      <c r="D2463" t="s">
        <v>127</v>
      </c>
      <c r="E2463" t="s">
        <v>198</v>
      </c>
      <c r="F2463" t="s">
        <v>6261</v>
      </c>
      <c r="G2463" t="s">
        <v>143</v>
      </c>
      <c r="H2463" t="s">
        <v>144</v>
      </c>
      <c r="I2463" t="s">
        <v>136</v>
      </c>
      <c r="J2463" t="s">
        <v>137</v>
      </c>
      <c r="K2463" t="s">
        <v>138</v>
      </c>
      <c r="L2463" t="s">
        <v>7399</v>
      </c>
      <c r="M2463" t="s">
        <v>7400</v>
      </c>
      <c r="N2463">
        <v>3.1911111110000001</v>
      </c>
      <c r="O2463">
        <v>3</v>
      </c>
      <c r="P2463">
        <v>59</v>
      </c>
      <c r="Q2463">
        <v>95</v>
      </c>
      <c r="R2463">
        <v>89</v>
      </c>
      <c r="S2463">
        <v>2</v>
      </c>
      <c r="T2463">
        <v>7</v>
      </c>
      <c r="U2463">
        <v>1</v>
      </c>
      <c r="V2463">
        <v>1</v>
      </c>
      <c r="W2463">
        <v>1.2513347259481757</v>
      </c>
      <c r="X2463">
        <v>43.943214611914122</v>
      </c>
      <c r="Y2463">
        <v>170.60778361339874</v>
      </c>
      <c r="Z2463">
        <v>207.55967035077964</v>
      </c>
      <c r="AA2463">
        <v>46.663343851122896</v>
      </c>
      <c r="AB2463">
        <v>16.470489333158064</v>
      </c>
      <c r="AC2463">
        <v>842.43316006063708</v>
      </c>
      <c r="AD2463">
        <v>0</v>
      </c>
      <c r="AE2463">
        <v>1328.9289965469586</v>
      </c>
    </row>
    <row r="2464" spans="1:31" x14ac:dyDescent="0.25">
      <c r="A2464">
        <v>2219721</v>
      </c>
      <c r="B2464">
        <v>1</v>
      </c>
      <c r="C2464" t="s">
        <v>80</v>
      </c>
      <c r="D2464" t="s">
        <v>96</v>
      </c>
      <c r="E2464" t="s">
        <v>156</v>
      </c>
      <c r="F2464" t="s">
        <v>7401</v>
      </c>
      <c r="G2464" t="s">
        <v>134</v>
      </c>
      <c r="H2464" t="s">
        <v>135</v>
      </c>
      <c r="I2464" t="s">
        <v>136</v>
      </c>
      <c r="J2464" t="s">
        <v>137</v>
      </c>
      <c r="K2464" t="s">
        <v>138</v>
      </c>
      <c r="L2464" t="s">
        <v>7402</v>
      </c>
      <c r="M2464" t="s">
        <v>7403</v>
      </c>
      <c r="N2464">
        <v>5.466388888</v>
      </c>
      <c r="O2464">
        <v>0</v>
      </c>
      <c r="P2464">
        <v>1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1.5935105083885182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1.5935105083885182</v>
      </c>
    </row>
    <row r="2465" spans="1:31" x14ac:dyDescent="0.25">
      <c r="A2465">
        <v>2212751</v>
      </c>
      <c r="B2465">
        <v>1</v>
      </c>
      <c r="C2465" t="s">
        <v>80</v>
      </c>
      <c r="D2465" t="s">
        <v>88</v>
      </c>
      <c r="E2465" t="s">
        <v>147</v>
      </c>
      <c r="F2465" t="s">
        <v>7404</v>
      </c>
      <c r="G2465" t="s">
        <v>143</v>
      </c>
      <c r="H2465" t="s">
        <v>144</v>
      </c>
      <c r="I2465" t="s">
        <v>136</v>
      </c>
      <c r="J2465" t="s">
        <v>137</v>
      </c>
      <c r="K2465" t="s">
        <v>138</v>
      </c>
      <c r="L2465" t="s">
        <v>7405</v>
      </c>
      <c r="M2465" t="s">
        <v>7406</v>
      </c>
      <c r="N2465">
        <v>1.875277777</v>
      </c>
      <c r="O2465">
        <v>0</v>
      </c>
      <c r="P2465">
        <v>635</v>
      </c>
      <c r="Q2465">
        <v>0</v>
      </c>
      <c r="R2465">
        <v>0</v>
      </c>
      <c r="S2465">
        <v>2</v>
      </c>
      <c r="T2465">
        <v>35</v>
      </c>
      <c r="U2465">
        <v>0</v>
      </c>
      <c r="V2465">
        <v>0</v>
      </c>
      <c r="W2465">
        <v>0</v>
      </c>
      <c r="X2465">
        <v>745.54522871440497</v>
      </c>
      <c r="Y2465">
        <v>0</v>
      </c>
      <c r="Z2465">
        <v>0</v>
      </c>
      <c r="AA2465">
        <v>41.167270223587025</v>
      </c>
      <c r="AB2465">
        <v>129.57295271973987</v>
      </c>
      <c r="AC2465">
        <v>0</v>
      </c>
      <c r="AD2465">
        <v>0</v>
      </c>
      <c r="AE2465">
        <v>916.28545165773187</v>
      </c>
    </row>
    <row r="2466" spans="1:31" x14ac:dyDescent="0.25">
      <c r="A2466">
        <v>2226362</v>
      </c>
      <c r="B2466">
        <v>1</v>
      </c>
      <c r="C2466" t="s">
        <v>81</v>
      </c>
      <c r="D2466" t="s">
        <v>120</v>
      </c>
      <c r="E2466" t="s">
        <v>156</v>
      </c>
      <c r="F2466" t="s">
        <v>7407</v>
      </c>
      <c r="G2466" t="s">
        <v>161</v>
      </c>
      <c r="H2466" t="s">
        <v>135</v>
      </c>
      <c r="I2466" t="s">
        <v>136</v>
      </c>
      <c r="J2466" t="s">
        <v>137</v>
      </c>
      <c r="K2466" t="s">
        <v>138</v>
      </c>
      <c r="L2466" t="s">
        <v>7408</v>
      </c>
      <c r="M2466" t="s">
        <v>7409</v>
      </c>
      <c r="N2466">
        <v>0.79555555499999997</v>
      </c>
      <c r="O2466">
        <v>0</v>
      </c>
      <c r="P2466">
        <v>1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1.2344959637777779E-4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1.2344959637777779E-4</v>
      </c>
    </row>
    <row r="2467" spans="1:31" x14ac:dyDescent="0.25">
      <c r="A2467">
        <v>2215997</v>
      </c>
      <c r="B2467">
        <v>1</v>
      </c>
      <c r="C2467" t="s">
        <v>80</v>
      </c>
      <c r="D2467" t="s">
        <v>105</v>
      </c>
      <c r="E2467" t="s">
        <v>151</v>
      </c>
      <c r="F2467" t="s">
        <v>7410</v>
      </c>
      <c r="G2467" t="s">
        <v>192</v>
      </c>
      <c r="H2467" t="s">
        <v>135</v>
      </c>
      <c r="I2467" t="s">
        <v>136</v>
      </c>
      <c r="J2467" t="s">
        <v>137</v>
      </c>
      <c r="K2467" t="s">
        <v>138</v>
      </c>
      <c r="L2467" t="s">
        <v>7411</v>
      </c>
      <c r="M2467" t="s">
        <v>7412</v>
      </c>
      <c r="N2467">
        <v>5.0963888879999999</v>
      </c>
      <c r="O2467">
        <v>0</v>
      </c>
      <c r="P2467">
        <v>2</v>
      </c>
      <c r="Q2467">
        <v>0</v>
      </c>
      <c r="R2467">
        <v>14</v>
      </c>
      <c r="S2467">
        <v>0</v>
      </c>
      <c r="T2467">
        <v>2</v>
      </c>
      <c r="U2467">
        <v>0</v>
      </c>
      <c r="V2467">
        <v>0</v>
      </c>
      <c r="W2467">
        <v>0</v>
      </c>
      <c r="X2467">
        <v>1.9017924952552827</v>
      </c>
      <c r="Y2467">
        <v>0</v>
      </c>
      <c r="Z2467">
        <v>13.941024163356287</v>
      </c>
      <c r="AA2467">
        <v>0</v>
      </c>
      <c r="AB2467">
        <v>4.6559462282954565</v>
      </c>
      <c r="AC2467">
        <v>0</v>
      </c>
      <c r="AD2467">
        <v>0</v>
      </c>
      <c r="AE2467">
        <v>20.498762886907027</v>
      </c>
    </row>
    <row r="2468" spans="1:31" x14ac:dyDescent="0.25">
      <c r="A2468">
        <v>2227358</v>
      </c>
      <c r="B2468">
        <v>1</v>
      </c>
      <c r="C2468" t="s">
        <v>80</v>
      </c>
      <c r="D2468" t="s">
        <v>82</v>
      </c>
      <c r="E2468" t="s">
        <v>156</v>
      </c>
      <c r="F2468" t="s">
        <v>7413</v>
      </c>
      <c r="G2468" t="s">
        <v>161</v>
      </c>
      <c r="H2468" t="s">
        <v>135</v>
      </c>
      <c r="I2468" t="s">
        <v>136</v>
      </c>
      <c r="J2468" t="s">
        <v>137</v>
      </c>
      <c r="K2468" t="s">
        <v>138</v>
      </c>
      <c r="L2468" t="s">
        <v>7414</v>
      </c>
      <c r="M2468" t="s">
        <v>7415</v>
      </c>
      <c r="N2468">
        <v>2.997222222</v>
      </c>
      <c r="O2468">
        <v>0</v>
      </c>
      <c r="P2468">
        <v>1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1.3829914088876931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1.3829914088876931</v>
      </c>
    </row>
    <row r="2469" spans="1:31" x14ac:dyDescent="0.25">
      <c r="A2469">
        <v>2220411</v>
      </c>
      <c r="B2469">
        <v>1</v>
      </c>
      <c r="C2469" t="s">
        <v>80</v>
      </c>
      <c r="D2469" t="s">
        <v>82</v>
      </c>
      <c r="E2469" t="s">
        <v>151</v>
      </c>
      <c r="F2469" t="s">
        <v>5089</v>
      </c>
      <c r="G2469" t="s">
        <v>213</v>
      </c>
      <c r="H2469" t="s">
        <v>135</v>
      </c>
      <c r="I2469" t="s">
        <v>136</v>
      </c>
      <c r="J2469" t="s">
        <v>137</v>
      </c>
      <c r="K2469" t="s">
        <v>138</v>
      </c>
      <c r="L2469" t="s">
        <v>7416</v>
      </c>
      <c r="M2469" t="s">
        <v>7417</v>
      </c>
      <c r="N2469">
        <v>0.55444444400000004</v>
      </c>
      <c r="O2469">
        <v>0</v>
      </c>
      <c r="P2469">
        <v>144</v>
      </c>
      <c r="Q2469">
        <v>0</v>
      </c>
      <c r="R2469">
        <v>0</v>
      </c>
      <c r="S2469">
        <v>0</v>
      </c>
      <c r="T2469">
        <v>2</v>
      </c>
      <c r="U2469">
        <v>0</v>
      </c>
      <c r="V2469">
        <v>0</v>
      </c>
      <c r="W2469">
        <v>0</v>
      </c>
      <c r="X2469">
        <v>29.489103564198103</v>
      </c>
      <c r="Y2469">
        <v>0</v>
      </c>
      <c r="Z2469">
        <v>0</v>
      </c>
      <c r="AA2469">
        <v>0</v>
      </c>
      <c r="AB2469">
        <v>0.39722296127638307</v>
      </c>
      <c r="AC2469">
        <v>0</v>
      </c>
      <c r="AD2469">
        <v>0</v>
      </c>
      <c r="AE2469">
        <v>29.886326525474487</v>
      </c>
    </row>
    <row r="2470" spans="1:31" x14ac:dyDescent="0.25">
      <c r="A2470">
        <v>2226170</v>
      </c>
      <c r="B2470">
        <v>1</v>
      </c>
      <c r="C2470" t="s">
        <v>80</v>
      </c>
      <c r="D2470" t="s">
        <v>103</v>
      </c>
      <c r="E2470" t="s">
        <v>151</v>
      </c>
      <c r="F2470" t="s">
        <v>7418</v>
      </c>
      <c r="G2470" t="s">
        <v>213</v>
      </c>
      <c r="H2470" t="s">
        <v>135</v>
      </c>
      <c r="I2470" t="s">
        <v>136</v>
      </c>
      <c r="J2470" t="s">
        <v>137</v>
      </c>
      <c r="K2470" t="s">
        <v>138</v>
      </c>
      <c r="L2470" t="s">
        <v>7419</v>
      </c>
      <c r="M2470" t="s">
        <v>7420</v>
      </c>
      <c r="N2470">
        <v>0.73611111100000004</v>
      </c>
      <c r="O2470">
        <v>0</v>
      </c>
      <c r="P2470">
        <v>3</v>
      </c>
      <c r="Q2470">
        <v>0</v>
      </c>
      <c r="R2470">
        <v>7</v>
      </c>
      <c r="S2470">
        <v>0</v>
      </c>
      <c r="T2470">
        <v>5</v>
      </c>
      <c r="U2470">
        <v>0</v>
      </c>
      <c r="V2470">
        <v>0</v>
      </c>
      <c r="W2470">
        <v>0</v>
      </c>
      <c r="X2470">
        <v>0.44260043213607891</v>
      </c>
      <c r="Y2470">
        <v>0</v>
      </c>
      <c r="Z2470">
        <v>1.1536169202254627</v>
      </c>
      <c r="AA2470">
        <v>0</v>
      </c>
      <c r="AB2470">
        <v>2.9384470466941459</v>
      </c>
      <c r="AC2470">
        <v>0</v>
      </c>
      <c r="AD2470">
        <v>0</v>
      </c>
      <c r="AE2470">
        <v>4.5346643990556874</v>
      </c>
    </row>
    <row r="2471" spans="1:31" x14ac:dyDescent="0.25">
      <c r="A2471">
        <v>2216020</v>
      </c>
      <c r="B2471">
        <v>1</v>
      </c>
      <c r="C2471" t="s">
        <v>80</v>
      </c>
      <c r="D2471" t="s">
        <v>106</v>
      </c>
      <c r="E2471" t="s">
        <v>147</v>
      </c>
      <c r="F2471" t="s">
        <v>1691</v>
      </c>
      <c r="G2471" t="s">
        <v>143</v>
      </c>
      <c r="H2471" t="s">
        <v>144</v>
      </c>
      <c r="I2471" t="s">
        <v>136</v>
      </c>
      <c r="J2471" t="s">
        <v>137</v>
      </c>
      <c r="K2471" t="s">
        <v>138</v>
      </c>
      <c r="L2471" t="s">
        <v>7421</v>
      </c>
      <c r="M2471" t="s">
        <v>7422</v>
      </c>
      <c r="N2471">
        <v>0.23833333300000001</v>
      </c>
      <c r="O2471">
        <v>0</v>
      </c>
      <c r="P2471">
        <v>4</v>
      </c>
      <c r="Q2471">
        <v>28</v>
      </c>
      <c r="R2471">
        <v>136</v>
      </c>
      <c r="S2471">
        <v>4</v>
      </c>
      <c r="T2471">
        <v>28</v>
      </c>
      <c r="U2471">
        <v>0</v>
      </c>
      <c r="V2471">
        <v>0</v>
      </c>
      <c r="W2471">
        <v>0</v>
      </c>
      <c r="X2471">
        <v>0.20014795585928002</v>
      </c>
      <c r="Y2471">
        <v>1.7020812410506669</v>
      </c>
      <c r="Z2471">
        <v>43.096120805078314</v>
      </c>
      <c r="AA2471">
        <v>0.56859385094512016</v>
      </c>
      <c r="AB2471">
        <v>5.2298105750998261</v>
      </c>
      <c r="AC2471">
        <v>0</v>
      </c>
      <c r="AD2471">
        <v>0</v>
      </c>
      <c r="AE2471">
        <v>50.796754428033211</v>
      </c>
    </row>
    <row r="2472" spans="1:31" x14ac:dyDescent="0.25">
      <c r="A2472">
        <v>2213601</v>
      </c>
      <c r="B2472">
        <v>1</v>
      </c>
      <c r="C2472" t="s">
        <v>80</v>
      </c>
      <c r="D2472" t="s">
        <v>97</v>
      </c>
      <c r="E2472" t="s">
        <v>151</v>
      </c>
      <c r="F2472" t="s">
        <v>7423</v>
      </c>
      <c r="G2472" t="s">
        <v>233</v>
      </c>
      <c r="H2472" t="s">
        <v>135</v>
      </c>
      <c r="I2472" t="s">
        <v>136</v>
      </c>
      <c r="J2472" t="s">
        <v>137</v>
      </c>
      <c r="K2472" t="s">
        <v>234</v>
      </c>
      <c r="L2472" t="s">
        <v>7424</v>
      </c>
      <c r="M2472" t="s">
        <v>7425</v>
      </c>
      <c r="N2472">
        <v>1.2166305550000001</v>
      </c>
      <c r="O2472">
        <v>0</v>
      </c>
      <c r="P2472">
        <v>25</v>
      </c>
      <c r="Q2472">
        <v>0</v>
      </c>
      <c r="R2472">
        <v>6</v>
      </c>
      <c r="S2472">
        <v>0</v>
      </c>
      <c r="T2472">
        <v>4</v>
      </c>
      <c r="U2472">
        <v>0</v>
      </c>
      <c r="V2472">
        <v>0</v>
      </c>
      <c r="W2472">
        <v>0</v>
      </c>
      <c r="X2472">
        <v>17.550868457719574</v>
      </c>
      <c r="Y2472">
        <v>0</v>
      </c>
      <c r="Z2472">
        <v>1.5289305726055289</v>
      </c>
      <c r="AA2472">
        <v>0</v>
      </c>
      <c r="AB2472">
        <v>2.3931789109222921</v>
      </c>
      <c r="AC2472">
        <v>0</v>
      </c>
      <c r="AD2472">
        <v>0</v>
      </c>
      <c r="AE2472">
        <v>21.472977941247393</v>
      </c>
    </row>
    <row r="2473" spans="1:31" x14ac:dyDescent="0.25">
      <c r="A2473">
        <v>2228334</v>
      </c>
      <c r="B2473">
        <v>1</v>
      </c>
      <c r="C2473" t="s">
        <v>81</v>
      </c>
      <c r="D2473" t="s">
        <v>121</v>
      </c>
      <c r="E2473" t="s">
        <v>151</v>
      </c>
      <c r="F2473" t="s">
        <v>7426</v>
      </c>
      <c r="G2473" t="s">
        <v>213</v>
      </c>
      <c r="H2473" t="s">
        <v>135</v>
      </c>
      <c r="I2473" t="s">
        <v>136</v>
      </c>
      <c r="J2473" t="s">
        <v>137</v>
      </c>
      <c r="K2473" t="s">
        <v>138</v>
      </c>
      <c r="L2473" t="s">
        <v>7427</v>
      </c>
      <c r="M2473" t="s">
        <v>7428</v>
      </c>
      <c r="N2473">
        <v>1.0052777770000001</v>
      </c>
      <c r="O2473">
        <v>0</v>
      </c>
      <c r="P2473">
        <v>8</v>
      </c>
      <c r="Q2473">
        <v>0</v>
      </c>
      <c r="R2473">
        <v>2</v>
      </c>
      <c r="S2473">
        <v>0</v>
      </c>
      <c r="T2473">
        <v>1</v>
      </c>
      <c r="U2473">
        <v>0</v>
      </c>
      <c r="V2473">
        <v>0</v>
      </c>
      <c r="W2473">
        <v>0</v>
      </c>
      <c r="X2473">
        <v>1.3313173583535445</v>
      </c>
      <c r="Y2473">
        <v>0</v>
      </c>
      <c r="Z2473">
        <v>1.0334280888120284</v>
      </c>
      <c r="AA2473">
        <v>0</v>
      </c>
      <c r="AB2473">
        <v>4.8157192855743833</v>
      </c>
      <c r="AC2473">
        <v>0</v>
      </c>
      <c r="AD2473">
        <v>0</v>
      </c>
      <c r="AE2473">
        <v>7.1804647327399564</v>
      </c>
    </row>
    <row r="2474" spans="1:31" x14ac:dyDescent="0.25">
      <c r="A2474">
        <v>2218184</v>
      </c>
      <c r="B2474">
        <v>1</v>
      </c>
      <c r="C2474" t="s">
        <v>81</v>
      </c>
      <c r="D2474" t="s">
        <v>112</v>
      </c>
      <c r="E2474" t="s">
        <v>156</v>
      </c>
      <c r="F2474" t="s">
        <v>7429</v>
      </c>
      <c r="G2474" t="s">
        <v>161</v>
      </c>
      <c r="H2474" t="s">
        <v>135</v>
      </c>
      <c r="I2474" t="s">
        <v>136</v>
      </c>
      <c r="J2474" t="s">
        <v>137</v>
      </c>
      <c r="K2474" t="s">
        <v>138</v>
      </c>
      <c r="L2474" t="s">
        <v>7430</v>
      </c>
      <c r="M2474" t="s">
        <v>7431</v>
      </c>
      <c r="N2474">
        <v>5.0080555550000003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1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7.6255409392362079</v>
      </c>
      <c r="AC2474">
        <v>0</v>
      </c>
      <c r="AD2474">
        <v>0</v>
      </c>
      <c r="AE2474">
        <v>7.6255409392362079</v>
      </c>
    </row>
    <row r="2475" spans="1:31" x14ac:dyDescent="0.25">
      <c r="A2475">
        <v>2220740</v>
      </c>
      <c r="B2475">
        <v>1</v>
      </c>
      <c r="C2475" t="s">
        <v>80</v>
      </c>
      <c r="D2475" t="s">
        <v>82</v>
      </c>
      <c r="E2475" t="s">
        <v>156</v>
      </c>
      <c r="F2475" t="s">
        <v>7432</v>
      </c>
      <c r="G2475" t="s">
        <v>161</v>
      </c>
      <c r="H2475" t="s">
        <v>135</v>
      </c>
      <c r="I2475" t="s">
        <v>136</v>
      </c>
      <c r="J2475" t="s">
        <v>137</v>
      </c>
      <c r="K2475" t="s">
        <v>138</v>
      </c>
      <c r="L2475" t="s">
        <v>7433</v>
      </c>
      <c r="M2475" t="s">
        <v>7434</v>
      </c>
      <c r="N2475">
        <v>3.9505555550000002</v>
      </c>
      <c r="O2475">
        <v>0</v>
      </c>
      <c r="P2475">
        <v>1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0.91836691724701613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0.91836691724701613</v>
      </c>
    </row>
    <row r="2476" spans="1:31" x14ac:dyDescent="0.25">
      <c r="A2476">
        <v>2226193</v>
      </c>
      <c r="B2476">
        <v>1</v>
      </c>
      <c r="C2476" t="s">
        <v>80</v>
      </c>
      <c r="D2476" t="s">
        <v>108</v>
      </c>
      <c r="E2476" t="s">
        <v>151</v>
      </c>
      <c r="F2476" t="s">
        <v>7435</v>
      </c>
      <c r="G2476" t="s">
        <v>213</v>
      </c>
      <c r="H2476" t="s">
        <v>135</v>
      </c>
      <c r="I2476" t="s">
        <v>136</v>
      </c>
      <c r="J2476" t="s">
        <v>137</v>
      </c>
      <c r="K2476" t="s">
        <v>138</v>
      </c>
      <c r="L2476" t="s">
        <v>7436</v>
      </c>
      <c r="M2476" t="s">
        <v>7437</v>
      </c>
      <c r="N2476">
        <v>3.017222222</v>
      </c>
      <c r="O2476">
        <v>0</v>
      </c>
      <c r="P2476">
        <v>3</v>
      </c>
      <c r="Q2476">
        <v>0</v>
      </c>
      <c r="R2476">
        <v>4</v>
      </c>
      <c r="S2476">
        <v>0</v>
      </c>
      <c r="T2476">
        <v>4</v>
      </c>
      <c r="U2476">
        <v>0</v>
      </c>
      <c r="V2476">
        <v>0</v>
      </c>
      <c r="W2476">
        <v>0</v>
      </c>
      <c r="X2476">
        <v>1.0052884262522803</v>
      </c>
      <c r="Y2476">
        <v>0</v>
      </c>
      <c r="Z2476">
        <v>1.110702889323137</v>
      </c>
      <c r="AA2476">
        <v>0</v>
      </c>
      <c r="AB2476">
        <v>13.146279373922427</v>
      </c>
      <c r="AC2476">
        <v>0</v>
      </c>
      <c r="AD2476">
        <v>0</v>
      </c>
      <c r="AE2476">
        <v>15.262270689497845</v>
      </c>
    </row>
    <row r="2477" spans="1:31" x14ac:dyDescent="0.25">
      <c r="A2477">
        <v>2213578</v>
      </c>
      <c r="B2477">
        <v>1</v>
      </c>
      <c r="C2477" t="s">
        <v>80</v>
      </c>
      <c r="D2477" t="s">
        <v>105</v>
      </c>
      <c r="E2477" t="s">
        <v>156</v>
      </c>
      <c r="F2477" t="s">
        <v>7438</v>
      </c>
      <c r="G2477" t="s">
        <v>172</v>
      </c>
      <c r="H2477" t="s">
        <v>135</v>
      </c>
      <c r="I2477" t="s">
        <v>136</v>
      </c>
      <c r="J2477" t="s">
        <v>137</v>
      </c>
      <c r="K2477" t="s">
        <v>138</v>
      </c>
      <c r="L2477" t="s">
        <v>7439</v>
      </c>
      <c r="M2477" t="s">
        <v>7440</v>
      </c>
      <c r="N2477">
        <v>1.128055555</v>
      </c>
      <c r="O2477">
        <v>0</v>
      </c>
      <c r="P2477">
        <v>4</v>
      </c>
      <c r="Q2477">
        <v>0</v>
      </c>
      <c r="R2477">
        <v>0</v>
      </c>
      <c r="S2477">
        <v>0</v>
      </c>
      <c r="T2477">
        <v>1</v>
      </c>
      <c r="U2477">
        <v>0</v>
      </c>
      <c r="V2477">
        <v>0</v>
      </c>
      <c r="W2477">
        <v>0</v>
      </c>
      <c r="X2477">
        <v>5.3714192614471923</v>
      </c>
      <c r="Y2477">
        <v>0</v>
      </c>
      <c r="Z2477">
        <v>0</v>
      </c>
      <c r="AA2477">
        <v>0</v>
      </c>
      <c r="AB2477">
        <v>0.83968306948163995</v>
      </c>
      <c r="AC2477">
        <v>0</v>
      </c>
      <c r="AD2477">
        <v>0</v>
      </c>
      <c r="AE2477">
        <v>6.2111023309288322</v>
      </c>
    </row>
    <row r="2478" spans="1:31" x14ac:dyDescent="0.25">
      <c r="A2478">
        <v>2214248</v>
      </c>
      <c r="B2478">
        <v>1</v>
      </c>
      <c r="C2478" t="s">
        <v>80</v>
      </c>
      <c r="D2478" t="s">
        <v>85</v>
      </c>
      <c r="E2478" t="s">
        <v>156</v>
      </c>
      <c r="F2478" t="s">
        <v>7441</v>
      </c>
      <c r="G2478" t="s">
        <v>172</v>
      </c>
      <c r="H2478" t="s">
        <v>135</v>
      </c>
      <c r="I2478" t="s">
        <v>136</v>
      </c>
      <c r="J2478" t="s">
        <v>137</v>
      </c>
      <c r="K2478" t="s">
        <v>138</v>
      </c>
      <c r="L2478" t="s">
        <v>7442</v>
      </c>
      <c r="M2478" t="s">
        <v>7443</v>
      </c>
      <c r="N2478">
        <v>2.215833333</v>
      </c>
      <c r="O2478">
        <v>0</v>
      </c>
      <c r="P2478">
        <v>6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7.7434623957375726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7.7434623957375726</v>
      </c>
    </row>
    <row r="2479" spans="1:31" x14ac:dyDescent="0.25">
      <c r="A2479">
        <v>2222406</v>
      </c>
      <c r="B2479">
        <v>1</v>
      </c>
      <c r="C2479" t="s">
        <v>80</v>
      </c>
      <c r="D2479" t="s">
        <v>89</v>
      </c>
      <c r="E2479" t="s">
        <v>156</v>
      </c>
      <c r="F2479" t="s">
        <v>7444</v>
      </c>
      <c r="G2479" t="s">
        <v>165</v>
      </c>
      <c r="H2479" t="s">
        <v>135</v>
      </c>
      <c r="I2479" t="s">
        <v>136</v>
      </c>
      <c r="J2479" t="s">
        <v>137</v>
      </c>
      <c r="K2479" t="s">
        <v>138</v>
      </c>
      <c r="L2479" t="s">
        <v>7445</v>
      </c>
      <c r="M2479" t="s">
        <v>7446</v>
      </c>
      <c r="N2479">
        <v>0.87666666599999998</v>
      </c>
      <c r="O2479">
        <v>0</v>
      </c>
      <c r="P2479">
        <v>8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8.6466468118248265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8.6466468118248265</v>
      </c>
    </row>
    <row r="2480" spans="1:31" x14ac:dyDescent="0.25">
      <c r="A2480">
        <v>2228357</v>
      </c>
      <c r="B2480">
        <v>1</v>
      </c>
      <c r="C2480" t="s">
        <v>81</v>
      </c>
      <c r="D2480" t="s">
        <v>123</v>
      </c>
      <c r="E2480" t="s">
        <v>156</v>
      </c>
      <c r="F2480" t="s">
        <v>7447</v>
      </c>
      <c r="G2480" t="s">
        <v>161</v>
      </c>
      <c r="H2480" t="s">
        <v>135</v>
      </c>
      <c r="I2480" t="s">
        <v>136</v>
      </c>
      <c r="J2480" t="s">
        <v>137</v>
      </c>
      <c r="K2480" t="s">
        <v>138</v>
      </c>
      <c r="L2480" t="s">
        <v>7448</v>
      </c>
      <c r="M2480" t="s">
        <v>7449</v>
      </c>
      <c r="N2480">
        <v>1.912222222</v>
      </c>
      <c r="O2480">
        <v>0</v>
      </c>
      <c r="P2480">
        <v>1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0.50533817217239996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0.50533817217239996</v>
      </c>
    </row>
    <row r="2481" spans="1:31" x14ac:dyDescent="0.25">
      <c r="A2481">
        <v>2218968</v>
      </c>
      <c r="B2481">
        <v>1</v>
      </c>
      <c r="C2481" t="s">
        <v>80</v>
      </c>
      <c r="D2481" t="s">
        <v>94</v>
      </c>
      <c r="E2481" t="s">
        <v>147</v>
      </c>
      <c r="F2481" t="s">
        <v>7450</v>
      </c>
      <c r="G2481" t="s">
        <v>143</v>
      </c>
      <c r="H2481" t="s">
        <v>144</v>
      </c>
      <c r="I2481" t="s">
        <v>136</v>
      </c>
      <c r="J2481" t="s">
        <v>137</v>
      </c>
      <c r="K2481" t="s">
        <v>138</v>
      </c>
      <c r="L2481" t="s">
        <v>7451</v>
      </c>
      <c r="M2481" t="s">
        <v>7452</v>
      </c>
      <c r="N2481">
        <v>3.7197222220000001</v>
      </c>
      <c r="O2481">
        <v>0</v>
      </c>
      <c r="P2481">
        <v>193</v>
      </c>
      <c r="Q2481">
        <v>0</v>
      </c>
      <c r="R2481">
        <v>0</v>
      </c>
      <c r="S2481">
        <v>1</v>
      </c>
      <c r="T2481">
        <v>9</v>
      </c>
      <c r="U2481">
        <v>0</v>
      </c>
      <c r="V2481">
        <v>0</v>
      </c>
      <c r="W2481">
        <v>0</v>
      </c>
      <c r="X2481">
        <v>58.961325217686138</v>
      </c>
      <c r="Y2481">
        <v>0</v>
      </c>
      <c r="Z2481">
        <v>0</v>
      </c>
      <c r="AA2481">
        <v>5.7963437736498911</v>
      </c>
      <c r="AB2481">
        <v>7.3446929110019674</v>
      </c>
      <c r="AC2481">
        <v>0</v>
      </c>
      <c r="AD2481">
        <v>0</v>
      </c>
      <c r="AE2481">
        <v>72.102361902338004</v>
      </c>
    </row>
    <row r="2482" spans="1:31" x14ac:dyDescent="0.25">
      <c r="A2482">
        <v>2223637</v>
      </c>
      <c r="B2482">
        <v>1</v>
      </c>
      <c r="C2482" t="s">
        <v>81</v>
      </c>
      <c r="D2482" t="s">
        <v>112</v>
      </c>
      <c r="E2482" t="s">
        <v>251</v>
      </c>
      <c r="F2482" t="s">
        <v>2454</v>
      </c>
      <c r="G2482" t="s">
        <v>200</v>
      </c>
      <c r="H2482" t="s">
        <v>144</v>
      </c>
      <c r="I2482" t="s">
        <v>136</v>
      </c>
      <c r="J2482" t="s">
        <v>137</v>
      </c>
      <c r="K2482" t="s">
        <v>234</v>
      </c>
      <c r="L2482" t="s">
        <v>7453</v>
      </c>
      <c r="M2482" t="s">
        <v>7454</v>
      </c>
      <c r="N2482">
        <v>0.40416666600000001</v>
      </c>
      <c r="O2482">
        <v>2</v>
      </c>
      <c r="P2482">
        <v>17352</v>
      </c>
      <c r="Q2482">
        <v>1</v>
      </c>
      <c r="R2482">
        <v>220</v>
      </c>
      <c r="S2482">
        <v>69</v>
      </c>
      <c r="T2482">
        <v>2498</v>
      </c>
      <c r="U2482">
        <v>9</v>
      </c>
      <c r="V2482">
        <v>8</v>
      </c>
      <c r="W2482">
        <v>0</v>
      </c>
      <c r="X2482">
        <v>1738.891959360056</v>
      </c>
      <c r="Y2482">
        <v>0.63971751659943754</v>
      </c>
      <c r="Z2482">
        <v>15.834602833410694</v>
      </c>
      <c r="AA2482">
        <v>411.54679176665741</v>
      </c>
      <c r="AB2482">
        <v>996.58365982327223</v>
      </c>
      <c r="AC2482">
        <v>276.41266069717136</v>
      </c>
      <c r="AD2482">
        <v>117.19960854744167</v>
      </c>
      <c r="AE2482">
        <v>3557.1090005446085</v>
      </c>
    </row>
    <row r="2483" spans="1:31" x14ac:dyDescent="0.25">
      <c r="A2483">
        <v>2213558</v>
      </c>
      <c r="B2483">
        <v>1</v>
      </c>
      <c r="C2483" t="s">
        <v>81</v>
      </c>
      <c r="D2483" t="s">
        <v>128</v>
      </c>
      <c r="E2483" t="s">
        <v>151</v>
      </c>
      <c r="F2483" t="s">
        <v>7455</v>
      </c>
      <c r="G2483" t="s">
        <v>213</v>
      </c>
      <c r="H2483" t="s">
        <v>135</v>
      </c>
      <c r="I2483" t="s">
        <v>136</v>
      </c>
      <c r="J2483" t="s">
        <v>137</v>
      </c>
      <c r="K2483" t="s">
        <v>138</v>
      </c>
      <c r="L2483" t="s">
        <v>7456</v>
      </c>
      <c r="M2483" t="s">
        <v>7457</v>
      </c>
      <c r="N2483">
        <v>4.9052777770000002</v>
      </c>
      <c r="O2483">
        <v>0</v>
      </c>
      <c r="P2483">
        <v>6</v>
      </c>
      <c r="Q2483">
        <v>0</v>
      </c>
      <c r="R2483">
        <v>0</v>
      </c>
      <c r="S2483">
        <v>0</v>
      </c>
      <c r="T2483">
        <v>1</v>
      </c>
      <c r="U2483">
        <v>0</v>
      </c>
      <c r="V2483">
        <v>0</v>
      </c>
      <c r="W2483">
        <v>0</v>
      </c>
      <c r="X2483">
        <v>8.1518852034096145</v>
      </c>
      <c r="Y2483">
        <v>0</v>
      </c>
      <c r="Z2483">
        <v>0</v>
      </c>
      <c r="AA2483">
        <v>0</v>
      </c>
      <c r="AB2483">
        <v>1.3045054822907798</v>
      </c>
      <c r="AC2483">
        <v>0</v>
      </c>
      <c r="AD2483">
        <v>0</v>
      </c>
      <c r="AE2483">
        <v>9.456390685700395</v>
      </c>
    </row>
    <row r="2484" spans="1:31" x14ac:dyDescent="0.25">
      <c r="A2484">
        <v>2213727</v>
      </c>
      <c r="B2484">
        <v>1</v>
      </c>
      <c r="C2484" t="s">
        <v>80</v>
      </c>
      <c r="D2484" t="s">
        <v>93</v>
      </c>
      <c r="E2484" t="s">
        <v>147</v>
      </c>
      <c r="F2484" t="s">
        <v>5642</v>
      </c>
      <c r="G2484" t="s">
        <v>143</v>
      </c>
      <c r="H2484" t="s">
        <v>144</v>
      </c>
      <c r="I2484" t="s">
        <v>136</v>
      </c>
      <c r="J2484" t="s">
        <v>137</v>
      </c>
      <c r="K2484" t="s">
        <v>138</v>
      </c>
      <c r="L2484" t="s">
        <v>7458</v>
      </c>
      <c r="M2484" t="s">
        <v>7459</v>
      </c>
      <c r="N2484">
        <v>0.62250000000000005</v>
      </c>
      <c r="O2484">
        <v>0</v>
      </c>
      <c r="P2484">
        <v>425</v>
      </c>
      <c r="Q2484">
        <v>48</v>
      </c>
      <c r="R2484">
        <v>326</v>
      </c>
      <c r="S2484">
        <v>19</v>
      </c>
      <c r="T2484">
        <v>240</v>
      </c>
      <c r="U2484">
        <v>0</v>
      </c>
      <c r="V2484">
        <v>0</v>
      </c>
      <c r="W2484">
        <v>0</v>
      </c>
      <c r="X2484">
        <v>54.257770562319891</v>
      </c>
      <c r="Y2484">
        <v>5.1754798782156302</v>
      </c>
      <c r="Z2484">
        <v>60.008888263888814</v>
      </c>
      <c r="AA2484">
        <v>48.69370866607904</v>
      </c>
      <c r="AB2484">
        <v>77.282832557726806</v>
      </c>
      <c r="AC2484">
        <v>0</v>
      </c>
      <c r="AD2484">
        <v>0</v>
      </c>
      <c r="AE2484">
        <v>245.41867992823018</v>
      </c>
    </row>
    <row r="2485" spans="1:31" x14ac:dyDescent="0.25">
      <c r="A2485">
        <v>2229047</v>
      </c>
      <c r="B2485">
        <v>1</v>
      </c>
      <c r="C2485" t="s">
        <v>80</v>
      </c>
      <c r="D2485" t="s">
        <v>98</v>
      </c>
      <c r="E2485" t="s">
        <v>156</v>
      </c>
      <c r="F2485" t="s">
        <v>7460</v>
      </c>
      <c r="G2485" t="s">
        <v>134</v>
      </c>
      <c r="H2485" t="s">
        <v>135</v>
      </c>
      <c r="I2485" t="s">
        <v>136</v>
      </c>
      <c r="J2485" t="s">
        <v>137</v>
      </c>
      <c r="K2485" t="s">
        <v>138</v>
      </c>
      <c r="L2485" t="s">
        <v>7461</v>
      </c>
      <c r="M2485" t="s">
        <v>7462</v>
      </c>
      <c r="N2485">
        <v>2.7155555549999999</v>
      </c>
      <c r="O2485">
        <v>0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1.4011656669450667</v>
      </c>
      <c r="AA2485">
        <v>0</v>
      </c>
      <c r="AB2485">
        <v>0</v>
      </c>
      <c r="AC2485">
        <v>0</v>
      </c>
      <c r="AD2485">
        <v>0</v>
      </c>
      <c r="AE2485">
        <v>1.4011656669450667</v>
      </c>
    </row>
    <row r="2486" spans="1:31" x14ac:dyDescent="0.25">
      <c r="A2486">
        <v>2226883</v>
      </c>
      <c r="B2486">
        <v>1</v>
      </c>
      <c r="C2486" t="s">
        <v>80</v>
      </c>
      <c r="D2486" t="s">
        <v>97</v>
      </c>
      <c r="E2486" t="s">
        <v>225</v>
      </c>
      <c r="F2486" t="s">
        <v>3858</v>
      </c>
      <c r="G2486" t="s">
        <v>600</v>
      </c>
      <c r="H2486" t="s">
        <v>135</v>
      </c>
      <c r="I2486" t="s">
        <v>136</v>
      </c>
      <c r="J2486" t="s">
        <v>137</v>
      </c>
      <c r="K2486" t="s">
        <v>138</v>
      </c>
      <c r="L2486" t="s">
        <v>7463</v>
      </c>
      <c r="M2486" t="s">
        <v>7464</v>
      </c>
      <c r="N2486">
        <v>3.1886111110000002</v>
      </c>
      <c r="O2486">
        <v>0</v>
      </c>
      <c r="P2486">
        <v>72</v>
      </c>
      <c r="Q2486">
        <v>0</v>
      </c>
      <c r="R2486">
        <v>0</v>
      </c>
      <c r="S2486">
        <v>0</v>
      </c>
      <c r="T2486">
        <v>94</v>
      </c>
      <c r="U2486">
        <v>0</v>
      </c>
      <c r="V2486">
        <v>0</v>
      </c>
      <c r="W2486">
        <v>0</v>
      </c>
      <c r="X2486">
        <v>121.65321078559666</v>
      </c>
      <c r="Y2486">
        <v>0</v>
      </c>
      <c r="Z2486">
        <v>0</v>
      </c>
      <c r="AA2486">
        <v>0</v>
      </c>
      <c r="AB2486">
        <v>248.25073747729814</v>
      </c>
      <c r="AC2486">
        <v>0</v>
      </c>
      <c r="AD2486">
        <v>0</v>
      </c>
      <c r="AE2486">
        <v>369.9039482628948</v>
      </c>
    </row>
    <row r="2487" spans="1:31" x14ac:dyDescent="0.25">
      <c r="A2487">
        <v>2222383</v>
      </c>
      <c r="B2487">
        <v>1</v>
      </c>
      <c r="C2487" t="s">
        <v>81</v>
      </c>
      <c r="D2487" t="s">
        <v>123</v>
      </c>
      <c r="E2487" t="s">
        <v>156</v>
      </c>
      <c r="F2487" t="s">
        <v>7465</v>
      </c>
      <c r="G2487" t="s">
        <v>161</v>
      </c>
      <c r="H2487" t="s">
        <v>135</v>
      </c>
      <c r="I2487" t="s">
        <v>136</v>
      </c>
      <c r="J2487" t="s">
        <v>137</v>
      </c>
      <c r="K2487" t="s">
        <v>138</v>
      </c>
      <c r="L2487" t="s">
        <v>7466</v>
      </c>
      <c r="M2487" t="s">
        <v>7467</v>
      </c>
      <c r="N2487">
        <v>2.5786111109999998</v>
      </c>
      <c r="O2487">
        <v>0</v>
      </c>
      <c r="P2487">
        <v>1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9.7784937270579991E-2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9.7784937270579991E-2</v>
      </c>
    </row>
    <row r="2488" spans="1:31" x14ac:dyDescent="0.25">
      <c r="A2488">
        <v>2220219</v>
      </c>
      <c r="B2488">
        <v>1</v>
      </c>
      <c r="C2488" t="s">
        <v>80</v>
      </c>
      <c r="D2488" t="s">
        <v>105</v>
      </c>
      <c r="E2488" t="s">
        <v>251</v>
      </c>
      <c r="F2488" t="s">
        <v>7468</v>
      </c>
      <c r="G2488" t="s">
        <v>200</v>
      </c>
      <c r="H2488" t="s">
        <v>1391</v>
      </c>
      <c r="I2488" t="s">
        <v>136</v>
      </c>
      <c r="J2488" t="s">
        <v>137</v>
      </c>
      <c r="K2488" t="s">
        <v>138</v>
      </c>
      <c r="L2488" t="s">
        <v>7469</v>
      </c>
      <c r="M2488" t="s">
        <v>7470</v>
      </c>
      <c r="N2488">
        <v>6.6666665999999999E-2</v>
      </c>
      <c r="O2488">
        <v>25</v>
      </c>
      <c r="P2488">
        <v>63970</v>
      </c>
      <c r="Q2488">
        <v>44</v>
      </c>
      <c r="R2488">
        <v>1106</v>
      </c>
      <c r="S2488">
        <v>190</v>
      </c>
      <c r="T2488">
        <v>5766</v>
      </c>
      <c r="U2488">
        <v>71</v>
      </c>
      <c r="V2488">
        <v>67</v>
      </c>
      <c r="W2488">
        <v>1.9367569603983328</v>
      </c>
      <c r="X2488">
        <v>1207.3863880919398</v>
      </c>
      <c r="Y2488">
        <v>10.17257817512187</v>
      </c>
      <c r="Z2488">
        <v>9.822881216723335</v>
      </c>
      <c r="AA2488">
        <v>154.33078525770421</v>
      </c>
      <c r="AB2488">
        <v>218.6961799202036</v>
      </c>
      <c r="AC2488">
        <v>235.53295187716432</v>
      </c>
      <c r="AD2488">
        <v>67.003482994427003</v>
      </c>
      <c r="AE2488">
        <v>1904.8820044936824</v>
      </c>
    </row>
    <row r="2489" spans="1:31" x14ac:dyDescent="0.25">
      <c r="A2489">
        <v>2218745</v>
      </c>
      <c r="B2489">
        <v>1</v>
      </c>
      <c r="C2489" t="s">
        <v>80</v>
      </c>
      <c r="D2489" t="s">
        <v>96</v>
      </c>
      <c r="E2489" t="s">
        <v>147</v>
      </c>
      <c r="F2489" t="s">
        <v>7471</v>
      </c>
      <c r="G2489" t="s">
        <v>143</v>
      </c>
      <c r="H2489" t="s">
        <v>144</v>
      </c>
      <c r="I2489" t="s">
        <v>136</v>
      </c>
      <c r="J2489" t="s">
        <v>137</v>
      </c>
      <c r="K2489" t="s">
        <v>138</v>
      </c>
      <c r="L2489" t="s">
        <v>7472</v>
      </c>
      <c r="M2489" t="s">
        <v>7473</v>
      </c>
      <c r="N2489">
        <v>2.2491666659999998</v>
      </c>
      <c r="O2489">
        <v>3</v>
      </c>
      <c r="P2489">
        <v>0</v>
      </c>
      <c r="Q2489">
        <v>5</v>
      </c>
      <c r="R2489">
        <v>0</v>
      </c>
      <c r="S2489">
        <v>4</v>
      </c>
      <c r="T2489">
        <v>0</v>
      </c>
      <c r="U2489">
        <v>0</v>
      </c>
      <c r="V2489">
        <v>0</v>
      </c>
      <c r="W2489">
        <v>24.608473468447102</v>
      </c>
      <c r="X2489">
        <v>0</v>
      </c>
      <c r="Y2489">
        <v>9.5037348006992381</v>
      </c>
      <c r="Z2489">
        <v>0</v>
      </c>
      <c r="AA2489">
        <v>20.540802509437423</v>
      </c>
      <c r="AB2489">
        <v>0</v>
      </c>
      <c r="AC2489">
        <v>0</v>
      </c>
      <c r="AD2489">
        <v>0</v>
      </c>
      <c r="AE2489">
        <v>54.653010778583763</v>
      </c>
    </row>
    <row r="2490" spans="1:31" x14ac:dyDescent="0.25">
      <c r="A2490">
        <v>2220909</v>
      </c>
      <c r="B2490">
        <v>1</v>
      </c>
      <c r="C2490" t="s">
        <v>80</v>
      </c>
      <c r="D2490" t="s">
        <v>104</v>
      </c>
      <c r="E2490" t="s">
        <v>156</v>
      </c>
      <c r="F2490" t="s">
        <v>7474</v>
      </c>
      <c r="G2490" t="s">
        <v>172</v>
      </c>
      <c r="H2490" t="s">
        <v>135</v>
      </c>
      <c r="I2490" t="s">
        <v>136</v>
      </c>
      <c r="J2490" t="s">
        <v>137</v>
      </c>
      <c r="K2490" t="s">
        <v>138</v>
      </c>
      <c r="L2490" t="s">
        <v>7475</v>
      </c>
      <c r="M2490" t="s">
        <v>7476</v>
      </c>
      <c r="N2490">
        <v>3.2038888879999998</v>
      </c>
      <c r="O2490">
        <v>0</v>
      </c>
      <c r="P2490">
        <v>4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3.2564822981710333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3.2564822981710333</v>
      </c>
    </row>
    <row r="2491" spans="1:31" x14ac:dyDescent="0.25">
      <c r="A2491">
        <v>2229024</v>
      </c>
      <c r="B2491">
        <v>1</v>
      </c>
      <c r="C2491" t="s">
        <v>80</v>
      </c>
      <c r="D2491" t="s">
        <v>82</v>
      </c>
      <c r="E2491" t="s">
        <v>147</v>
      </c>
      <c r="F2491" t="s">
        <v>7477</v>
      </c>
      <c r="G2491" t="s">
        <v>143</v>
      </c>
      <c r="H2491" t="s">
        <v>144</v>
      </c>
      <c r="I2491" t="s">
        <v>136</v>
      </c>
      <c r="J2491" t="s">
        <v>137</v>
      </c>
      <c r="K2491" t="s">
        <v>138</v>
      </c>
      <c r="L2491" t="s">
        <v>7478</v>
      </c>
      <c r="M2491" t="s">
        <v>7479</v>
      </c>
      <c r="N2491">
        <v>0.69</v>
      </c>
      <c r="O2491">
        <v>0</v>
      </c>
      <c r="P2491">
        <v>813</v>
      </c>
      <c r="Q2491">
        <v>0</v>
      </c>
      <c r="R2491">
        <v>0</v>
      </c>
      <c r="S2491">
        <v>3</v>
      </c>
      <c r="T2491">
        <v>388</v>
      </c>
      <c r="U2491">
        <v>0</v>
      </c>
      <c r="V2491">
        <v>6</v>
      </c>
      <c r="W2491">
        <v>0</v>
      </c>
      <c r="X2491">
        <v>234.50266561418405</v>
      </c>
      <c r="Y2491">
        <v>0</v>
      </c>
      <c r="Z2491">
        <v>0</v>
      </c>
      <c r="AA2491">
        <v>236.14230595514411</v>
      </c>
      <c r="AB2491">
        <v>383.19277085042518</v>
      </c>
      <c r="AC2491">
        <v>0</v>
      </c>
      <c r="AD2491">
        <v>36.075353359722477</v>
      </c>
      <c r="AE2491">
        <v>889.91309577947584</v>
      </c>
    </row>
    <row r="2492" spans="1:31" x14ac:dyDescent="0.25">
      <c r="A2492">
        <v>2226860</v>
      </c>
      <c r="B2492">
        <v>1</v>
      </c>
      <c r="C2492" t="s">
        <v>80</v>
      </c>
      <c r="D2492" t="s">
        <v>99</v>
      </c>
      <c r="E2492" t="s">
        <v>156</v>
      </c>
      <c r="F2492" t="s">
        <v>7480</v>
      </c>
      <c r="G2492" t="s">
        <v>161</v>
      </c>
      <c r="H2492" t="s">
        <v>135</v>
      </c>
      <c r="I2492" t="s">
        <v>136</v>
      </c>
      <c r="J2492" t="s">
        <v>137</v>
      </c>
      <c r="K2492" t="s">
        <v>138</v>
      </c>
      <c r="L2492" t="s">
        <v>7481</v>
      </c>
      <c r="M2492" t="s">
        <v>7482</v>
      </c>
      <c r="N2492">
        <v>1.3222222219999999</v>
      </c>
      <c r="O2492">
        <v>0</v>
      </c>
      <c r="P2492">
        <v>1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1.6741743935999999E-3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1.6741743935999999E-3</v>
      </c>
    </row>
    <row r="2493" spans="1:31" x14ac:dyDescent="0.25">
      <c r="A2493">
        <v>2217663</v>
      </c>
      <c r="B2493">
        <v>1</v>
      </c>
      <c r="C2493" t="s">
        <v>80</v>
      </c>
      <c r="D2493" t="s">
        <v>93</v>
      </c>
      <c r="E2493" t="s">
        <v>151</v>
      </c>
      <c r="F2493" t="s">
        <v>7483</v>
      </c>
      <c r="G2493" t="s">
        <v>213</v>
      </c>
      <c r="H2493" t="s">
        <v>135</v>
      </c>
      <c r="I2493" t="s">
        <v>136</v>
      </c>
      <c r="J2493" t="s">
        <v>137</v>
      </c>
      <c r="K2493" t="s">
        <v>138</v>
      </c>
      <c r="L2493" t="s">
        <v>7484</v>
      </c>
      <c r="M2493" t="s">
        <v>7485</v>
      </c>
      <c r="N2493">
        <v>1.3774999999999999</v>
      </c>
      <c r="O2493">
        <v>0</v>
      </c>
      <c r="P2493">
        <v>6</v>
      </c>
      <c r="Q2493">
        <v>0</v>
      </c>
      <c r="R2493">
        <v>10</v>
      </c>
      <c r="S2493">
        <v>0</v>
      </c>
      <c r="T2493">
        <v>4</v>
      </c>
      <c r="U2493">
        <v>0</v>
      </c>
      <c r="V2493">
        <v>0</v>
      </c>
      <c r="W2493">
        <v>0</v>
      </c>
      <c r="X2493">
        <v>4.6715631504039008</v>
      </c>
      <c r="Y2493">
        <v>0</v>
      </c>
      <c r="Z2493">
        <v>23.662692613478875</v>
      </c>
      <c r="AA2493">
        <v>0</v>
      </c>
      <c r="AB2493">
        <v>1.9637459163867197</v>
      </c>
      <c r="AC2493">
        <v>0</v>
      </c>
      <c r="AD2493">
        <v>0</v>
      </c>
      <c r="AE2493">
        <v>30.298001680269497</v>
      </c>
    </row>
    <row r="2494" spans="1:31" x14ac:dyDescent="0.25">
      <c r="A2494">
        <v>2215499</v>
      </c>
      <c r="B2494">
        <v>1</v>
      </c>
      <c r="C2494" t="s">
        <v>81</v>
      </c>
      <c r="D2494" t="s">
        <v>127</v>
      </c>
      <c r="E2494" t="s">
        <v>132</v>
      </c>
      <c r="F2494" t="s">
        <v>7486</v>
      </c>
      <c r="G2494" t="s">
        <v>176</v>
      </c>
      <c r="H2494" t="s">
        <v>135</v>
      </c>
      <c r="I2494" t="s">
        <v>136</v>
      </c>
      <c r="J2494" t="s">
        <v>137</v>
      </c>
      <c r="K2494" t="s">
        <v>138</v>
      </c>
      <c r="L2494" t="s">
        <v>7487</v>
      </c>
      <c r="M2494" t="s">
        <v>7488</v>
      </c>
      <c r="N2494">
        <v>1.1372222219999999</v>
      </c>
      <c r="O2494">
        <v>0</v>
      </c>
      <c r="P2494">
        <v>46</v>
      </c>
      <c r="Q2494">
        <v>0</v>
      </c>
      <c r="R2494">
        <v>23</v>
      </c>
      <c r="S2494">
        <v>0</v>
      </c>
      <c r="T2494">
        <v>6</v>
      </c>
      <c r="U2494">
        <v>0</v>
      </c>
      <c r="V2494">
        <v>0</v>
      </c>
      <c r="W2494">
        <v>0</v>
      </c>
      <c r="X2494">
        <v>21.904444568418857</v>
      </c>
      <c r="Y2494">
        <v>0</v>
      </c>
      <c r="Z2494">
        <v>7.7140184833963392</v>
      </c>
      <c r="AA2494">
        <v>0</v>
      </c>
      <c r="AB2494">
        <v>6.088491137919025</v>
      </c>
      <c r="AC2494">
        <v>0</v>
      </c>
      <c r="AD2494">
        <v>0</v>
      </c>
      <c r="AE2494">
        <v>35.706954189734219</v>
      </c>
    </row>
    <row r="2495" spans="1:31" x14ac:dyDescent="0.25">
      <c r="A2495">
        <v>2225088</v>
      </c>
      <c r="B2495">
        <v>1</v>
      </c>
      <c r="C2495" t="s">
        <v>80</v>
      </c>
      <c r="D2495" t="s">
        <v>83</v>
      </c>
      <c r="E2495" t="s">
        <v>141</v>
      </c>
      <c r="F2495" t="s">
        <v>7489</v>
      </c>
      <c r="G2495" t="s">
        <v>831</v>
      </c>
      <c r="H2495" t="s">
        <v>144</v>
      </c>
      <c r="I2495" t="s">
        <v>136</v>
      </c>
      <c r="J2495" t="s">
        <v>137</v>
      </c>
      <c r="K2495" t="s">
        <v>138</v>
      </c>
      <c r="L2495" t="s">
        <v>7490</v>
      </c>
      <c r="M2495" t="s">
        <v>7491</v>
      </c>
      <c r="N2495">
        <v>1.5166666660000001</v>
      </c>
      <c r="O2495">
        <v>0</v>
      </c>
      <c r="P2495">
        <v>485</v>
      </c>
      <c r="Q2495">
        <v>0</v>
      </c>
      <c r="R2495">
        <v>0</v>
      </c>
      <c r="S2495">
        <v>0</v>
      </c>
      <c r="T2495">
        <v>20</v>
      </c>
      <c r="U2495">
        <v>0</v>
      </c>
      <c r="V2495">
        <v>0</v>
      </c>
      <c r="W2495">
        <v>0</v>
      </c>
      <c r="X2495">
        <v>176.91833779613575</v>
      </c>
      <c r="Y2495">
        <v>0</v>
      </c>
      <c r="Z2495">
        <v>0</v>
      </c>
      <c r="AA2495">
        <v>0</v>
      </c>
      <c r="AB2495">
        <v>10.501977250006668</v>
      </c>
      <c r="AC2495">
        <v>0</v>
      </c>
      <c r="AD2495">
        <v>0</v>
      </c>
      <c r="AE2495">
        <v>187.42031504614241</v>
      </c>
    </row>
    <row r="2496" spans="1:31" x14ac:dyDescent="0.25">
      <c r="A2496">
        <v>2228918</v>
      </c>
      <c r="B2496">
        <v>1</v>
      </c>
      <c r="C2496" t="s">
        <v>80</v>
      </c>
      <c r="D2496" t="s">
        <v>104</v>
      </c>
      <c r="E2496" t="s">
        <v>156</v>
      </c>
      <c r="F2496" t="s">
        <v>7492</v>
      </c>
      <c r="G2496" t="s">
        <v>134</v>
      </c>
      <c r="H2496" t="s">
        <v>135</v>
      </c>
      <c r="I2496" t="s">
        <v>136</v>
      </c>
      <c r="J2496" t="s">
        <v>137</v>
      </c>
      <c r="K2496" t="s">
        <v>138</v>
      </c>
      <c r="L2496" t="s">
        <v>7493</v>
      </c>
      <c r="M2496" t="s">
        <v>7494</v>
      </c>
      <c r="N2496">
        <v>3.1386111109999999</v>
      </c>
      <c r="O2496">
        <v>0</v>
      </c>
      <c r="P2496">
        <v>1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1.4405243367380502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1.4405243367380502</v>
      </c>
    </row>
    <row r="2497" spans="1:31" x14ac:dyDescent="0.25">
      <c r="A2497">
        <v>2219266</v>
      </c>
      <c r="B2497">
        <v>1</v>
      </c>
      <c r="C2497" t="s">
        <v>80</v>
      </c>
      <c r="D2497" t="s">
        <v>85</v>
      </c>
      <c r="E2497" t="s">
        <v>156</v>
      </c>
      <c r="F2497" t="s">
        <v>7495</v>
      </c>
      <c r="G2497" t="s">
        <v>165</v>
      </c>
      <c r="H2497" t="s">
        <v>135</v>
      </c>
      <c r="I2497" t="s">
        <v>136</v>
      </c>
      <c r="J2497" t="s">
        <v>137</v>
      </c>
      <c r="K2497" t="s">
        <v>138</v>
      </c>
      <c r="L2497" t="s">
        <v>7496</v>
      </c>
      <c r="M2497" t="s">
        <v>7497</v>
      </c>
      <c r="N2497">
        <v>2.4713888879999999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1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4.1050715305660752</v>
      </c>
      <c r="AC2497">
        <v>0</v>
      </c>
      <c r="AD2497">
        <v>0</v>
      </c>
      <c r="AE2497">
        <v>4.1050715305660752</v>
      </c>
    </row>
    <row r="2498" spans="1:31" x14ac:dyDescent="0.25">
      <c r="A2498">
        <v>2214938</v>
      </c>
      <c r="B2498">
        <v>1</v>
      </c>
      <c r="C2498" t="s">
        <v>80</v>
      </c>
      <c r="D2498" t="s">
        <v>90</v>
      </c>
      <c r="E2498" t="s">
        <v>156</v>
      </c>
      <c r="F2498" t="s">
        <v>7498</v>
      </c>
      <c r="G2498" t="s">
        <v>172</v>
      </c>
      <c r="H2498" t="s">
        <v>135</v>
      </c>
      <c r="I2498" t="s">
        <v>136</v>
      </c>
      <c r="J2498" t="s">
        <v>137</v>
      </c>
      <c r="K2498" t="s">
        <v>138</v>
      </c>
      <c r="L2498" t="s">
        <v>7499</v>
      </c>
      <c r="M2498" t="s">
        <v>7500</v>
      </c>
      <c r="N2498">
        <v>1.761111111</v>
      </c>
      <c r="O2498">
        <v>0</v>
      </c>
      <c r="P2498">
        <v>10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3.5940964515050489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3.5940964515050489</v>
      </c>
    </row>
    <row r="2499" spans="1:31" x14ac:dyDescent="0.25">
      <c r="A2499">
        <v>2215436</v>
      </c>
      <c r="B2499">
        <v>1</v>
      </c>
      <c r="C2499" t="s">
        <v>81</v>
      </c>
      <c r="D2499" t="s">
        <v>113</v>
      </c>
      <c r="E2499" t="s">
        <v>141</v>
      </c>
      <c r="F2499" t="s">
        <v>7501</v>
      </c>
      <c r="G2499" t="s">
        <v>1495</v>
      </c>
      <c r="H2499" t="s">
        <v>144</v>
      </c>
      <c r="I2499" t="s">
        <v>136</v>
      </c>
      <c r="J2499" t="s">
        <v>137</v>
      </c>
      <c r="K2499" t="s">
        <v>138</v>
      </c>
      <c r="L2499" t="s">
        <v>7502</v>
      </c>
      <c r="M2499" t="s">
        <v>7503</v>
      </c>
      <c r="N2499">
        <v>1.2036111110000001</v>
      </c>
      <c r="O2499">
        <v>0</v>
      </c>
      <c r="P2499">
        <v>19</v>
      </c>
      <c r="Q2499">
        <v>62</v>
      </c>
      <c r="R2499">
        <v>176</v>
      </c>
      <c r="S2499">
        <v>5</v>
      </c>
      <c r="T2499">
        <v>8</v>
      </c>
      <c r="U2499">
        <v>0</v>
      </c>
      <c r="V2499">
        <v>0</v>
      </c>
      <c r="W2499">
        <v>0</v>
      </c>
      <c r="X2499">
        <v>5.5091069891537261</v>
      </c>
      <c r="Y2499">
        <v>93.497471580232855</v>
      </c>
      <c r="Z2499">
        <v>191.20926184698055</v>
      </c>
      <c r="AA2499">
        <v>30.172511511194994</v>
      </c>
      <c r="AB2499">
        <v>10.686015082329462</v>
      </c>
      <c r="AC2499">
        <v>0</v>
      </c>
      <c r="AD2499">
        <v>0</v>
      </c>
      <c r="AE2499">
        <v>331.0743670098916</v>
      </c>
    </row>
    <row r="2500" spans="1:31" x14ac:dyDescent="0.25">
      <c r="A2500">
        <v>2216326</v>
      </c>
      <c r="B2500">
        <v>1</v>
      </c>
      <c r="C2500" t="s">
        <v>80</v>
      </c>
      <c r="D2500" t="s">
        <v>109</v>
      </c>
      <c r="E2500" t="s">
        <v>151</v>
      </c>
      <c r="F2500" t="s">
        <v>7504</v>
      </c>
      <c r="G2500" t="s">
        <v>213</v>
      </c>
      <c r="H2500" t="s">
        <v>135</v>
      </c>
      <c r="I2500" t="s">
        <v>136</v>
      </c>
      <c r="J2500" t="s">
        <v>137</v>
      </c>
      <c r="K2500" t="s">
        <v>138</v>
      </c>
      <c r="L2500" t="s">
        <v>7505</v>
      </c>
      <c r="M2500" t="s">
        <v>7506</v>
      </c>
      <c r="N2500">
        <v>1.873611111</v>
      </c>
      <c r="O2500">
        <v>0</v>
      </c>
      <c r="P2500">
        <v>0</v>
      </c>
      <c r="Q2500">
        <v>0</v>
      </c>
      <c r="R2500">
        <v>4</v>
      </c>
      <c r="S2500">
        <v>0</v>
      </c>
      <c r="T2500">
        <v>2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1.0492469636782265</v>
      </c>
      <c r="AA2500">
        <v>0</v>
      </c>
      <c r="AB2500">
        <v>9.5539214637772221E-2</v>
      </c>
      <c r="AC2500">
        <v>0</v>
      </c>
      <c r="AD2500">
        <v>0</v>
      </c>
      <c r="AE2500">
        <v>1.1447861783159987</v>
      </c>
    </row>
    <row r="2501" spans="1:31" x14ac:dyDescent="0.25">
      <c r="A2501">
        <v>2221779</v>
      </c>
      <c r="B2501">
        <v>1</v>
      </c>
      <c r="C2501" t="s">
        <v>80</v>
      </c>
      <c r="D2501" t="s">
        <v>97</v>
      </c>
      <c r="E2501" t="s">
        <v>151</v>
      </c>
      <c r="F2501" t="s">
        <v>1221</v>
      </c>
      <c r="G2501" t="s">
        <v>213</v>
      </c>
      <c r="H2501" t="s">
        <v>135</v>
      </c>
      <c r="I2501" t="s">
        <v>136</v>
      </c>
      <c r="J2501" t="s">
        <v>137</v>
      </c>
      <c r="K2501" t="s">
        <v>138</v>
      </c>
      <c r="L2501" t="s">
        <v>7507</v>
      </c>
      <c r="M2501" t="s">
        <v>7508</v>
      </c>
      <c r="N2501">
        <v>0.53027777700000001</v>
      </c>
      <c r="O2501">
        <v>0</v>
      </c>
      <c r="P2501">
        <v>77</v>
      </c>
      <c r="Q2501">
        <v>0</v>
      </c>
      <c r="R2501">
        <v>0</v>
      </c>
      <c r="S2501">
        <v>0</v>
      </c>
      <c r="T2501">
        <v>6</v>
      </c>
      <c r="U2501">
        <v>0</v>
      </c>
      <c r="V2501">
        <v>0</v>
      </c>
      <c r="W2501">
        <v>0</v>
      </c>
      <c r="X2501">
        <v>14.244049002361733</v>
      </c>
      <c r="Y2501">
        <v>0</v>
      </c>
      <c r="Z2501">
        <v>0</v>
      </c>
      <c r="AA2501">
        <v>0</v>
      </c>
      <c r="AB2501">
        <v>1.3870941494338282</v>
      </c>
      <c r="AC2501">
        <v>0</v>
      </c>
      <c r="AD2501">
        <v>0</v>
      </c>
      <c r="AE2501">
        <v>15.631143151795561</v>
      </c>
    </row>
    <row r="2502" spans="1:31" x14ac:dyDescent="0.25">
      <c r="A2502">
        <v>2219658</v>
      </c>
      <c r="B2502">
        <v>1</v>
      </c>
      <c r="C2502" t="s">
        <v>80</v>
      </c>
      <c r="D2502" t="s">
        <v>103</v>
      </c>
      <c r="E2502" t="s">
        <v>198</v>
      </c>
      <c r="F2502" t="s">
        <v>7509</v>
      </c>
      <c r="G2502" t="s">
        <v>405</v>
      </c>
      <c r="H2502" t="s">
        <v>144</v>
      </c>
      <c r="I2502" t="s">
        <v>136</v>
      </c>
      <c r="J2502" t="s">
        <v>137</v>
      </c>
      <c r="K2502" t="s">
        <v>234</v>
      </c>
      <c r="L2502" t="s">
        <v>7510</v>
      </c>
      <c r="M2502" t="s">
        <v>7511</v>
      </c>
      <c r="N2502">
        <v>8.7675000000000001</v>
      </c>
      <c r="O2502">
        <v>1</v>
      </c>
      <c r="P2502">
        <v>957</v>
      </c>
      <c r="Q2502">
        <v>5</v>
      </c>
      <c r="R2502">
        <v>62</v>
      </c>
      <c r="S2502">
        <v>3</v>
      </c>
      <c r="T2502">
        <v>100</v>
      </c>
      <c r="U2502">
        <v>0</v>
      </c>
      <c r="V2502">
        <v>1</v>
      </c>
      <c r="W2502">
        <v>22.976721736078979</v>
      </c>
      <c r="X2502">
        <v>3890.8589235971867</v>
      </c>
      <c r="Y2502">
        <v>16.36087148427475</v>
      </c>
      <c r="Z2502">
        <v>272.6136545525676</v>
      </c>
      <c r="AA2502">
        <v>27.689836226592895</v>
      </c>
      <c r="AB2502">
        <v>786.24408413225945</v>
      </c>
      <c r="AC2502">
        <v>0</v>
      </c>
      <c r="AD2502">
        <v>632.39607736153869</v>
      </c>
      <c r="AE2502">
        <v>5649.1401690904995</v>
      </c>
    </row>
    <row r="2503" spans="1:31" x14ac:dyDescent="0.25">
      <c r="A2503">
        <v>2225609</v>
      </c>
      <c r="B2503">
        <v>1</v>
      </c>
      <c r="C2503" t="s">
        <v>80</v>
      </c>
      <c r="D2503" t="s">
        <v>96</v>
      </c>
      <c r="E2503" t="s">
        <v>151</v>
      </c>
      <c r="F2503" t="s">
        <v>7512</v>
      </c>
      <c r="G2503" t="s">
        <v>153</v>
      </c>
      <c r="H2503" t="s">
        <v>135</v>
      </c>
      <c r="I2503" t="s">
        <v>136</v>
      </c>
      <c r="J2503" t="s">
        <v>137</v>
      </c>
      <c r="K2503" t="s">
        <v>138</v>
      </c>
      <c r="L2503" t="s">
        <v>7513</v>
      </c>
      <c r="M2503" t="s">
        <v>7514</v>
      </c>
      <c r="N2503">
        <v>1.532777777</v>
      </c>
      <c r="O2503">
        <v>0</v>
      </c>
      <c r="P2503">
        <v>28</v>
      </c>
      <c r="Q2503">
        <v>0</v>
      </c>
      <c r="R2503">
        <v>0</v>
      </c>
      <c r="S2503">
        <v>0</v>
      </c>
      <c r="T2503">
        <v>12</v>
      </c>
      <c r="U2503">
        <v>0</v>
      </c>
      <c r="V2503">
        <v>0</v>
      </c>
      <c r="W2503">
        <v>0</v>
      </c>
      <c r="X2503">
        <v>7.4811471101899549</v>
      </c>
      <c r="Y2503">
        <v>0</v>
      </c>
      <c r="Z2503">
        <v>0</v>
      </c>
      <c r="AA2503">
        <v>0</v>
      </c>
      <c r="AB2503">
        <v>83.637832621869023</v>
      </c>
      <c r="AC2503">
        <v>0</v>
      </c>
      <c r="AD2503">
        <v>0</v>
      </c>
      <c r="AE2503">
        <v>91.118979732058975</v>
      </c>
    </row>
    <row r="2504" spans="1:31" x14ac:dyDescent="0.25">
      <c r="A2504">
        <v>2217949</v>
      </c>
      <c r="B2504">
        <v>1</v>
      </c>
      <c r="C2504" t="s">
        <v>80</v>
      </c>
      <c r="D2504" t="s">
        <v>99</v>
      </c>
      <c r="E2504" t="s">
        <v>156</v>
      </c>
      <c r="F2504" t="s">
        <v>7515</v>
      </c>
      <c r="G2504" t="s">
        <v>161</v>
      </c>
      <c r="H2504" t="s">
        <v>135</v>
      </c>
      <c r="I2504" t="s">
        <v>136</v>
      </c>
      <c r="J2504" t="s">
        <v>137</v>
      </c>
      <c r="K2504" t="s">
        <v>138</v>
      </c>
      <c r="L2504" t="s">
        <v>7516</v>
      </c>
      <c r="M2504" t="s">
        <v>7517</v>
      </c>
      <c r="N2504">
        <v>1.6177777769999999</v>
      </c>
      <c r="O2504">
        <v>0</v>
      </c>
      <c r="P2504">
        <v>1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1.2005207828046667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1.2005207828046667</v>
      </c>
    </row>
    <row r="2505" spans="1:31" x14ac:dyDescent="0.25">
      <c r="A2505">
        <v>2222967</v>
      </c>
      <c r="B2505">
        <v>1</v>
      </c>
      <c r="C2505" t="s">
        <v>80</v>
      </c>
      <c r="D2505" t="s">
        <v>90</v>
      </c>
      <c r="E2505" t="s">
        <v>156</v>
      </c>
      <c r="F2505" t="s">
        <v>7518</v>
      </c>
      <c r="G2505" t="s">
        <v>172</v>
      </c>
      <c r="H2505" t="s">
        <v>135</v>
      </c>
      <c r="I2505" t="s">
        <v>136</v>
      </c>
      <c r="J2505" t="s">
        <v>137</v>
      </c>
      <c r="K2505" t="s">
        <v>138</v>
      </c>
      <c r="L2505" t="s">
        <v>7519</v>
      </c>
      <c r="M2505" t="s">
        <v>7520</v>
      </c>
      <c r="N2505">
        <v>9.4294444439999996</v>
      </c>
      <c r="O2505">
        <v>0</v>
      </c>
      <c r="P2505">
        <v>6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26.485726596891901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26.485726596891901</v>
      </c>
    </row>
    <row r="2506" spans="1:31" x14ac:dyDescent="0.25">
      <c r="A2506">
        <v>2226299</v>
      </c>
      <c r="B2506">
        <v>1</v>
      </c>
      <c r="C2506" t="s">
        <v>80</v>
      </c>
      <c r="D2506" t="s">
        <v>99</v>
      </c>
      <c r="E2506" t="s">
        <v>151</v>
      </c>
      <c r="F2506" t="s">
        <v>7521</v>
      </c>
      <c r="G2506" t="s">
        <v>213</v>
      </c>
      <c r="H2506" t="s">
        <v>135</v>
      </c>
      <c r="I2506" t="s">
        <v>136</v>
      </c>
      <c r="J2506" t="s">
        <v>137</v>
      </c>
      <c r="K2506" t="s">
        <v>138</v>
      </c>
      <c r="L2506" t="s">
        <v>7522</v>
      </c>
      <c r="M2506" t="s">
        <v>7523</v>
      </c>
      <c r="N2506">
        <v>2.764444444</v>
      </c>
      <c r="O2506">
        <v>0</v>
      </c>
      <c r="P2506">
        <v>58</v>
      </c>
      <c r="Q2506">
        <v>0</v>
      </c>
      <c r="R2506">
        <v>0</v>
      </c>
      <c r="S2506">
        <v>0</v>
      </c>
      <c r="T2506">
        <v>15</v>
      </c>
      <c r="U2506">
        <v>0</v>
      </c>
      <c r="V2506">
        <v>0</v>
      </c>
      <c r="W2506">
        <v>0</v>
      </c>
      <c r="X2506">
        <v>72.665015371492743</v>
      </c>
      <c r="Y2506">
        <v>0</v>
      </c>
      <c r="Z2506">
        <v>0</v>
      </c>
      <c r="AA2506">
        <v>0</v>
      </c>
      <c r="AB2506">
        <v>31.504390008411487</v>
      </c>
      <c r="AC2506">
        <v>0</v>
      </c>
      <c r="AD2506">
        <v>0</v>
      </c>
      <c r="AE2506">
        <v>104.16940537990423</v>
      </c>
    </row>
    <row r="2507" spans="1:31" x14ac:dyDescent="0.25">
      <c r="A2507">
        <v>2226213</v>
      </c>
      <c r="B2507">
        <v>1</v>
      </c>
      <c r="C2507" t="s">
        <v>80</v>
      </c>
      <c r="D2507" t="s">
        <v>103</v>
      </c>
      <c r="E2507" t="s">
        <v>156</v>
      </c>
      <c r="F2507" t="s">
        <v>7524</v>
      </c>
      <c r="G2507" t="s">
        <v>161</v>
      </c>
      <c r="H2507" t="s">
        <v>135</v>
      </c>
      <c r="I2507" t="s">
        <v>136</v>
      </c>
      <c r="J2507" t="s">
        <v>137</v>
      </c>
      <c r="K2507" t="s">
        <v>138</v>
      </c>
      <c r="L2507" t="s">
        <v>7525</v>
      </c>
      <c r="M2507" t="s">
        <v>7526</v>
      </c>
      <c r="N2507">
        <v>0.50249999999999995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1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0.24388012898383754</v>
      </c>
      <c r="AC2507">
        <v>0</v>
      </c>
      <c r="AD2507">
        <v>0</v>
      </c>
      <c r="AE2507">
        <v>0.24388012898383754</v>
      </c>
    </row>
    <row r="2508" spans="1:31" x14ac:dyDescent="0.25">
      <c r="A2508">
        <v>2218247</v>
      </c>
      <c r="B2508">
        <v>1</v>
      </c>
      <c r="C2508" t="s">
        <v>80</v>
      </c>
      <c r="D2508" t="s">
        <v>94</v>
      </c>
      <c r="E2508" t="s">
        <v>151</v>
      </c>
      <c r="F2508" t="s">
        <v>7527</v>
      </c>
      <c r="G2508" t="s">
        <v>213</v>
      </c>
      <c r="H2508" t="s">
        <v>135</v>
      </c>
      <c r="I2508" t="s">
        <v>136</v>
      </c>
      <c r="J2508" t="s">
        <v>137</v>
      </c>
      <c r="K2508" t="s">
        <v>138</v>
      </c>
      <c r="L2508" t="s">
        <v>7528</v>
      </c>
      <c r="M2508" t="s">
        <v>7529</v>
      </c>
      <c r="N2508">
        <v>2.0813888880000002</v>
      </c>
      <c r="O2508">
        <v>0</v>
      </c>
      <c r="P2508">
        <v>9</v>
      </c>
      <c r="Q2508">
        <v>0</v>
      </c>
      <c r="R2508">
        <v>0</v>
      </c>
      <c r="S2508">
        <v>0</v>
      </c>
      <c r="T2508">
        <v>1</v>
      </c>
      <c r="U2508">
        <v>0</v>
      </c>
      <c r="V2508">
        <v>0</v>
      </c>
      <c r="W2508">
        <v>0</v>
      </c>
      <c r="X2508">
        <v>2.9101114190716708</v>
      </c>
      <c r="Y2508">
        <v>0</v>
      </c>
      <c r="Z2508">
        <v>0</v>
      </c>
      <c r="AA2508">
        <v>0</v>
      </c>
      <c r="AB2508">
        <v>4.1977407755944447E-3</v>
      </c>
      <c r="AC2508">
        <v>0</v>
      </c>
      <c r="AD2508">
        <v>0</v>
      </c>
      <c r="AE2508">
        <v>2.9143091598472655</v>
      </c>
    </row>
    <row r="2509" spans="1:31" x14ac:dyDescent="0.25">
      <c r="A2509">
        <v>2221493</v>
      </c>
      <c r="B2509">
        <v>1</v>
      </c>
      <c r="C2509" t="s">
        <v>80</v>
      </c>
      <c r="D2509" t="s">
        <v>103</v>
      </c>
      <c r="E2509" t="s">
        <v>141</v>
      </c>
      <c r="F2509" t="s">
        <v>7530</v>
      </c>
      <c r="G2509" t="s">
        <v>1628</v>
      </c>
      <c r="H2509" t="s">
        <v>144</v>
      </c>
      <c r="I2509" t="s">
        <v>136</v>
      </c>
      <c r="J2509" t="s">
        <v>137</v>
      </c>
      <c r="K2509" t="s">
        <v>138</v>
      </c>
      <c r="L2509" t="s">
        <v>7531</v>
      </c>
      <c r="M2509" t="s">
        <v>7532</v>
      </c>
      <c r="N2509">
        <v>0.274166666</v>
      </c>
      <c r="O2509">
        <v>0</v>
      </c>
      <c r="P2509">
        <v>402</v>
      </c>
      <c r="Q2509">
        <v>0</v>
      </c>
      <c r="R2509">
        <v>1</v>
      </c>
      <c r="S2509">
        <v>0</v>
      </c>
      <c r="T2509">
        <v>25</v>
      </c>
      <c r="U2509">
        <v>0</v>
      </c>
      <c r="V2509">
        <v>0</v>
      </c>
      <c r="W2509">
        <v>0</v>
      </c>
      <c r="X2509">
        <v>28.126860132550632</v>
      </c>
      <c r="Y2509">
        <v>0</v>
      </c>
      <c r="Z2509">
        <v>0.66911390269983018</v>
      </c>
      <c r="AA2509">
        <v>0</v>
      </c>
      <c r="AB2509">
        <v>8.635593556054852</v>
      </c>
      <c r="AC2509">
        <v>0</v>
      </c>
      <c r="AD2509">
        <v>0</v>
      </c>
      <c r="AE2509">
        <v>37.431567591305317</v>
      </c>
    </row>
    <row r="2510" spans="1:31" x14ac:dyDescent="0.25">
      <c r="A2510">
        <v>2222575</v>
      </c>
      <c r="B2510">
        <v>1</v>
      </c>
      <c r="C2510" t="s">
        <v>80</v>
      </c>
      <c r="D2510" t="s">
        <v>83</v>
      </c>
      <c r="E2510" t="s">
        <v>156</v>
      </c>
      <c r="F2510" t="s">
        <v>7533</v>
      </c>
      <c r="G2510" t="s">
        <v>161</v>
      </c>
      <c r="H2510" t="s">
        <v>135</v>
      </c>
      <c r="I2510" t="s">
        <v>136</v>
      </c>
      <c r="J2510" t="s">
        <v>137</v>
      </c>
      <c r="K2510" t="s">
        <v>138</v>
      </c>
      <c r="L2510" t="s">
        <v>7534</v>
      </c>
      <c r="M2510" t="s">
        <v>7535</v>
      </c>
      <c r="N2510">
        <v>0.91500000000000004</v>
      </c>
      <c r="O2510">
        <v>0</v>
      </c>
      <c r="P2510">
        <v>1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0.35930171312245995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0.35930171312245995</v>
      </c>
    </row>
    <row r="2511" spans="1:31" x14ac:dyDescent="0.25">
      <c r="A2511">
        <v>2214354</v>
      </c>
      <c r="B2511">
        <v>1</v>
      </c>
      <c r="C2511" t="s">
        <v>80</v>
      </c>
      <c r="D2511" t="s">
        <v>108</v>
      </c>
      <c r="E2511" t="s">
        <v>156</v>
      </c>
      <c r="F2511" t="s">
        <v>7536</v>
      </c>
      <c r="G2511" t="s">
        <v>134</v>
      </c>
      <c r="H2511" t="s">
        <v>135</v>
      </c>
      <c r="I2511" t="s">
        <v>136</v>
      </c>
      <c r="J2511" t="s">
        <v>137</v>
      </c>
      <c r="K2511" t="s">
        <v>138</v>
      </c>
      <c r="L2511" t="s">
        <v>7537</v>
      </c>
      <c r="M2511" t="s">
        <v>7538</v>
      </c>
      <c r="N2511">
        <v>2.2569444440000002</v>
      </c>
      <c r="O2511">
        <v>0</v>
      </c>
      <c r="P2511">
        <v>1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0.20559779521207502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0.20559779521207502</v>
      </c>
    </row>
    <row r="2512" spans="1:31" x14ac:dyDescent="0.25">
      <c r="A2512">
        <v>2222861</v>
      </c>
      <c r="B2512">
        <v>1</v>
      </c>
      <c r="C2512" t="s">
        <v>80</v>
      </c>
      <c r="D2512" t="s">
        <v>90</v>
      </c>
      <c r="E2512" t="s">
        <v>251</v>
      </c>
      <c r="F2512" t="s">
        <v>7539</v>
      </c>
      <c r="G2512" t="s">
        <v>143</v>
      </c>
      <c r="H2512" t="s">
        <v>144</v>
      </c>
      <c r="I2512" t="s">
        <v>136</v>
      </c>
      <c r="J2512" t="s">
        <v>137</v>
      </c>
      <c r="K2512" t="s">
        <v>138</v>
      </c>
      <c r="L2512" t="s">
        <v>7540</v>
      </c>
      <c r="M2512" t="s">
        <v>7541</v>
      </c>
      <c r="N2512">
        <v>1.146666666</v>
      </c>
      <c r="O2512">
        <v>0</v>
      </c>
      <c r="P2512">
        <v>5983</v>
      </c>
      <c r="Q2512">
        <v>0</v>
      </c>
      <c r="R2512">
        <v>0</v>
      </c>
      <c r="S2512">
        <v>2</v>
      </c>
      <c r="T2512">
        <v>412</v>
      </c>
      <c r="U2512">
        <v>0</v>
      </c>
      <c r="V2512">
        <v>0</v>
      </c>
      <c r="W2512">
        <v>0</v>
      </c>
      <c r="X2512">
        <v>2570.9093751066162</v>
      </c>
      <c r="Y2512">
        <v>0</v>
      </c>
      <c r="Z2512">
        <v>0</v>
      </c>
      <c r="AA2512">
        <v>54.189083734418475</v>
      </c>
      <c r="AB2512">
        <v>225.60403226583986</v>
      </c>
      <c r="AC2512">
        <v>0</v>
      </c>
      <c r="AD2512">
        <v>0</v>
      </c>
      <c r="AE2512">
        <v>2850.7024911068747</v>
      </c>
    </row>
    <row r="2513" spans="1:31" x14ac:dyDescent="0.25">
      <c r="A2513">
        <v>2225025</v>
      </c>
      <c r="B2513">
        <v>1</v>
      </c>
      <c r="C2513" t="s">
        <v>80</v>
      </c>
      <c r="D2513" t="s">
        <v>106</v>
      </c>
      <c r="E2513" t="s">
        <v>141</v>
      </c>
      <c r="F2513" t="s">
        <v>7542</v>
      </c>
      <c r="G2513" t="s">
        <v>4368</v>
      </c>
      <c r="H2513" t="s">
        <v>144</v>
      </c>
      <c r="I2513" t="s">
        <v>136</v>
      </c>
      <c r="J2513" t="s">
        <v>137</v>
      </c>
      <c r="K2513" t="s">
        <v>138</v>
      </c>
      <c r="L2513" t="s">
        <v>7543</v>
      </c>
      <c r="M2513" t="s">
        <v>7544</v>
      </c>
      <c r="N2513">
        <v>5.7855555550000002</v>
      </c>
      <c r="O2513">
        <v>0</v>
      </c>
      <c r="P2513">
        <v>326</v>
      </c>
      <c r="Q2513">
        <v>0</v>
      </c>
      <c r="R2513">
        <v>2</v>
      </c>
      <c r="S2513">
        <v>0</v>
      </c>
      <c r="T2513">
        <v>25</v>
      </c>
      <c r="U2513">
        <v>0</v>
      </c>
      <c r="V2513">
        <v>0</v>
      </c>
      <c r="W2513">
        <v>0</v>
      </c>
      <c r="X2513">
        <v>444.53192498916121</v>
      </c>
      <c r="Y2513">
        <v>0</v>
      </c>
      <c r="Z2513">
        <v>4.7090191714035576</v>
      </c>
      <c r="AA2513">
        <v>0</v>
      </c>
      <c r="AB2513">
        <v>35.336061894160707</v>
      </c>
      <c r="AC2513">
        <v>0</v>
      </c>
      <c r="AD2513">
        <v>0</v>
      </c>
      <c r="AE2513">
        <v>484.57700605472547</v>
      </c>
    </row>
    <row r="2514" spans="1:31" x14ac:dyDescent="0.25">
      <c r="A2514">
        <v>2214746</v>
      </c>
      <c r="B2514">
        <v>1</v>
      </c>
      <c r="C2514" t="s">
        <v>81</v>
      </c>
      <c r="D2514" t="s">
        <v>113</v>
      </c>
      <c r="E2514" t="s">
        <v>156</v>
      </c>
      <c r="F2514" t="s">
        <v>7545</v>
      </c>
      <c r="G2514" t="s">
        <v>161</v>
      </c>
      <c r="H2514" t="s">
        <v>135</v>
      </c>
      <c r="I2514" t="s">
        <v>136</v>
      </c>
      <c r="J2514" t="s">
        <v>137</v>
      </c>
      <c r="K2514" t="s">
        <v>138</v>
      </c>
      <c r="L2514" t="s">
        <v>7546</v>
      </c>
      <c r="M2514" t="s">
        <v>7547</v>
      </c>
      <c r="N2514">
        <v>4.3788888879999996</v>
      </c>
      <c r="O2514">
        <v>0</v>
      </c>
      <c r="P2514">
        <v>1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0.50657716354774585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0.50657716354774585</v>
      </c>
    </row>
    <row r="2515" spans="1:31" x14ac:dyDescent="0.25">
      <c r="A2515">
        <v>2221195</v>
      </c>
      <c r="B2515">
        <v>1</v>
      </c>
      <c r="C2515" t="s">
        <v>80</v>
      </c>
      <c r="D2515" t="s">
        <v>97</v>
      </c>
      <c r="E2515" t="s">
        <v>151</v>
      </c>
      <c r="F2515" t="s">
        <v>7548</v>
      </c>
      <c r="G2515" t="s">
        <v>213</v>
      </c>
      <c r="H2515" t="s">
        <v>135</v>
      </c>
      <c r="I2515" t="s">
        <v>136</v>
      </c>
      <c r="J2515" t="s">
        <v>137</v>
      </c>
      <c r="K2515" t="s">
        <v>138</v>
      </c>
      <c r="L2515" t="s">
        <v>7549</v>
      </c>
      <c r="M2515" t="s">
        <v>7550</v>
      </c>
      <c r="N2515">
        <v>0.85</v>
      </c>
      <c r="O2515">
        <v>0</v>
      </c>
      <c r="P2515">
        <v>81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31.498950216373373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31.498950216373373</v>
      </c>
    </row>
    <row r="2516" spans="1:31" x14ac:dyDescent="0.25">
      <c r="A2516">
        <v>2223359</v>
      </c>
      <c r="B2516">
        <v>1</v>
      </c>
      <c r="C2516" t="s">
        <v>80</v>
      </c>
      <c r="D2516" t="s">
        <v>88</v>
      </c>
      <c r="E2516" t="s">
        <v>141</v>
      </c>
      <c r="F2516" t="s">
        <v>7551</v>
      </c>
      <c r="G2516" t="s">
        <v>143</v>
      </c>
      <c r="H2516" t="s">
        <v>144</v>
      </c>
      <c r="I2516" t="s">
        <v>136</v>
      </c>
      <c r="J2516" t="s">
        <v>137</v>
      </c>
      <c r="K2516" t="s">
        <v>138</v>
      </c>
      <c r="L2516" t="s">
        <v>7552</v>
      </c>
      <c r="M2516" t="s">
        <v>7553</v>
      </c>
      <c r="N2516">
        <v>0.99055555500000003</v>
      </c>
      <c r="O2516">
        <v>0</v>
      </c>
      <c r="P2516">
        <v>570</v>
      </c>
      <c r="Q2516">
        <v>0</v>
      </c>
      <c r="R2516">
        <v>0</v>
      </c>
      <c r="S2516">
        <v>1</v>
      </c>
      <c r="T2516">
        <v>51</v>
      </c>
      <c r="U2516">
        <v>0</v>
      </c>
      <c r="V2516">
        <v>0</v>
      </c>
      <c r="W2516">
        <v>0</v>
      </c>
      <c r="X2516">
        <v>226.82248215735385</v>
      </c>
      <c r="Y2516">
        <v>0</v>
      </c>
      <c r="Z2516">
        <v>0</v>
      </c>
      <c r="AA2516">
        <v>14.783534924725837</v>
      </c>
      <c r="AB2516">
        <v>98.759902261915514</v>
      </c>
      <c r="AC2516">
        <v>0</v>
      </c>
      <c r="AD2516">
        <v>0</v>
      </c>
      <c r="AE2516">
        <v>340.36591934399519</v>
      </c>
    </row>
    <row r="2517" spans="1:31" x14ac:dyDescent="0.25">
      <c r="A2517">
        <v>2219223</v>
      </c>
      <c r="B2517">
        <v>1</v>
      </c>
      <c r="C2517" t="s">
        <v>81</v>
      </c>
      <c r="D2517" t="s">
        <v>121</v>
      </c>
      <c r="E2517" t="s">
        <v>151</v>
      </c>
      <c r="F2517" t="s">
        <v>7554</v>
      </c>
      <c r="G2517" t="s">
        <v>213</v>
      </c>
      <c r="H2517" t="s">
        <v>135</v>
      </c>
      <c r="I2517" t="s">
        <v>136</v>
      </c>
      <c r="J2517" t="s">
        <v>137</v>
      </c>
      <c r="K2517" t="s">
        <v>138</v>
      </c>
      <c r="L2517" t="s">
        <v>7555</v>
      </c>
      <c r="M2517" t="s">
        <v>7556</v>
      </c>
      <c r="N2517">
        <v>1.2408333330000001</v>
      </c>
      <c r="O2517">
        <v>0</v>
      </c>
      <c r="P2517">
        <v>22</v>
      </c>
      <c r="Q2517">
        <v>0</v>
      </c>
      <c r="R2517">
        <v>1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2.4021336089137257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2.4021336089137257</v>
      </c>
    </row>
    <row r="2518" spans="1:31" x14ac:dyDescent="0.25">
      <c r="A2518">
        <v>2224633</v>
      </c>
      <c r="B2518">
        <v>1</v>
      </c>
      <c r="C2518" t="s">
        <v>80</v>
      </c>
      <c r="D2518" t="s">
        <v>96</v>
      </c>
      <c r="E2518" t="s">
        <v>151</v>
      </c>
      <c r="F2518" t="s">
        <v>3113</v>
      </c>
      <c r="G2518" t="s">
        <v>134</v>
      </c>
      <c r="H2518" t="s">
        <v>135</v>
      </c>
      <c r="I2518" t="s">
        <v>136</v>
      </c>
      <c r="J2518" t="s">
        <v>137</v>
      </c>
      <c r="K2518" t="s">
        <v>138</v>
      </c>
      <c r="L2518" t="s">
        <v>7557</v>
      </c>
      <c r="M2518" t="s">
        <v>7558</v>
      </c>
      <c r="N2518">
        <v>0.93722222200000005</v>
      </c>
      <c r="O2518">
        <v>0</v>
      </c>
      <c r="P2518">
        <v>24</v>
      </c>
      <c r="Q2518">
        <v>0</v>
      </c>
      <c r="R2518">
        <v>0</v>
      </c>
      <c r="S2518">
        <v>0</v>
      </c>
      <c r="T2518">
        <v>1</v>
      </c>
      <c r="U2518">
        <v>0</v>
      </c>
      <c r="V2518">
        <v>0</v>
      </c>
      <c r="W2518">
        <v>0</v>
      </c>
      <c r="X2518">
        <v>12.805055968460655</v>
      </c>
      <c r="Y2518">
        <v>0</v>
      </c>
      <c r="Z2518">
        <v>0</v>
      </c>
      <c r="AA2518">
        <v>0</v>
      </c>
      <c r="AB2518">
        <v>0.99948555383298343</v>
      </c>
      <c r="AC2518">
        <v>0</v>
      </c>
      <c r="AD2518">
        <v>0</v>
      </c>
      <c r="AE2518">
        <v>13.804541522293638</v>
      </c>
    </row>
    <row r="2519" spans="1:31" x14ac:dyDescent="0.25">
      <c r="A2519">
        <v>2220305</v>
      </c>
      <c r="B2519">
        <v>1</v>
      </c>
      <c r="C2519" t="s">
        <v>80</v>
      </c>
      <c r="D2519" t="s">
        <v>94</v>
      </c>
      <c r="E2519" t="s">
        <v>151</v>
      </c>
      <c r="F2519" t="s">
        <v>7559</v>
      </c>
      <c r="G2519" t="s">
        <v>153</v>
      </c>
      <c r="H2519" t="s">
        <v>135</v>
      </c>
      <c r="I2519" t="s">
        <v>136</v>
      </c>
      <c r="J2519" t="s">
        <v>137</v>
      </c>
      <c r="K2519" t="s">
        <v>138</v>
      </c>
      <c r="L2519" t="s">
        <v>7560</v>
      </c>
      <c r="M2519" t="s">
        <v>7561</v>
      </c>
      <c r="N2519">
        <v>2.0961111109999999</v>
      </c>
      <c r="O2519">
        <v>0</v>
      </c>
      <c r="P2519">
        <v>124</v>
      </c>
      <c r="Q2519">
        <v>0</v>
      </c>
      <c r="R2519">
        <v>0</v>
      </c>
      <c r="S2519">
        <v>0</v>
      </c>
      <c r="T2519">
        <v>20</v>
      </c>
      <c r="U2519">
        <v>0</v>
      </c>
      <c r="V2519">
        <v>0</v>
      </c>
      <c r="W2519">
        <v>0</v>
      </c>
      <c r="X2519">
        <v>98.509604568311715</v>
      </c>
      <c r="Y2519">
        <v>0</v>
      </c>
      <c r="Z2519">
        <v>0</v>
      </c>
      <c r="AA2519">
        <v>0</v>
      </c>
      <c r="AB2519">
        <v>27.61453477046453</v>
      </c>
      <c r="AC2519">
        <v>0</v>
      </c>
      <c r="AD2519">
        <v>0</v>
      </c>
      <c r="AE2519">
        <v>126.12413933877625</v>
      </c>
    </row>
    <row r="2520" spans="1:31" x14ac:dyDescent="0.25">
      <c r="A2520">
        <v>2225715</v>
      </c>
      <c r="B2520">
        <v>1</v>
      </c>
      <c r="C2520" t="s">
        <v>81</v>
      </c>
      <c r="D2520" t="s">
        <v>118</v>
      </c>
      <c r="E2520" t="s">
        <v>151</v>
      </c>
      <c r="F2520" t="s">
        <v>7562</v>
      </c>
      <c r="G2520" t="s">
        <v>213</v>
      </c>
      <c r="H2520" t="s">
        <v>135</v>
      </c>
      <c r="I2520" t="s">
        <v>136</v>
      </c>
      <c r="J2520" t="s">
        <v>137</v>
      </c>
      <c r="K2520" t="s">
        <v>138</v>
      </c>
      <c r="L2520" t="s">
        <v>7563</v>
      </c>
      <c r="M2520" t="s">
        <v>7564</v>
      </c>
      <c r="N2520">
        <v>1.5180555549999999</v>
      </c>
      <c r="O2520">
        <v>0</v>
      </c>
      <c r="P2520">
        <v>140</v>
      </c>
      <c r="Q2520">
        <v>0</v>
      </c>
      <c r="R2520">
        <v>0</v>
      </c>
      <c r="S2520">
        <v>0</v>
      </c>
      <c r="T2520">
        <v>2</v>
      </c>
      <c r="U2520">
        <v>0</v>
      </c>
      <c r="V2520">
        <v>0</v>
      </c>
      <c r="W2520">
        <v>0</v>
      </c>
      <c r="X2520">
        <v>76.321770961748229</v>
      </c>
      <c r="Y2520">
        <v>0</v>
      </c>
      <c r="Z2520">
        <v>0</v>
      </c>
      <c r="AA2520">
        <v>0</v>
      </c>
      <c r="AB2520">
        <v>0.51192777844886905</v>
      </c>
      <c r="AC2520">
        <v>0</v>
      </c>
      <c r="AD2520">
        <v>0</v>
      </c>
      <c r="AE2520">
        <v>76.833698740197093</v>
      </c>
    </row>
    <row r="2521" spans="1:31" x14ac:dyDescent="0.25">
      <c r="A2521">
        <v>2218141</v>
      </c>
      <c r="B2521">
        <v>1</v>
      </c>
      <c r="C2521" t="s">
        <v>80</v>
      </c>
      <c r="D2521" t="s">
        <v>103</v>
      </c>
      <c r="E2521" t="s">
        <v>141</v>
      </c>
      <c r="F2521" t="s">
        <v>7565</v>
      </c>
      <c r="G2521" t="s">
        <v>349</v>
      </c>
      <c r="H2521" t="s">
        <v>144</v>
      </c>
      <c r="I2521" t="s">
        <v>136</v>
      </c>
      <c r="J2521" t="s">
        <v>137</v>
      </c>
      <c r="K2521" t="s">
        <v>138</v>
      </c>
      <c r="L2521" t="s">
        <v>7566</v>
      </c>
      <c r="M2521" t="s">
        <v>7567</v>
      </c>
      <c r="N2521">
        <v>0.53749999999999998</v>
      </c>
      <c r="O2521">
        <v>0</v>
      </c>
      <c r="P2521">
        <v>801</v>
      </c>
      <c r="Q2521">
        <v>0</v>
      </c>
      <c r="R2521">
        <v>30</v>
      </c>
      <c r="S2521">
        <v>2</v>
      </c>
      <c r="T2521">
        <v>94</v>
      </c>
      <c r="U2521">
        <v>0</v>
      </c>
      <c r="V2521">
        <v>0</v>
      </c>
      <c r="W2521">
        <v>0</v>
      </c>
      <c r="X2521">
        <v>113.12107670685575</v>
      </c>
      <c r="Y2521">
        <v>0</v>
      </c>
      <c r="Z2521">
        <v>5.6134124158866863</v>
      </c>
      <c r="AA2521">
        <v>2.1322501071903748</v>
      </c>
      <c r="AB2521">
        <v>36.54367913765536</v>
      </c>
      <c r="AC2521">
        <v>0</v>
      </c>
      <c r="AD2521">
        <v>0</v>
      </c>
      <c r="AE2521">
        <v>157.41041836758816</v>
      </c>
    </row>
    <row r="2522" spans="1:31" x14ac:dyDescent="0.25">
      <c r="A2522">
        <v>2229110</v>
      </c>
      <c r="B2522">
        <v>1</v>
      </c>
      <c r="C2522" t="s">
        <v>80</v>
      </c>
      <c r="D2522" t="s">
        <v>99</v>
      </c>
      <c r="E2522" t="s">
        <v>156</v>
      </c>
      <c r="F2522" t="s">
        <v>7568</v>
      </c>
      <c r="G2522" t="s">
        <v>161</v>
      </c>
      <c r="H2522" t="s">
        <v>135</v>
      </c>
      <c r="I2522" t="s">
        <v>136</v>
      </c>
      <c r="J2522" t="s">
        <v>137</v>
      </c>
      <c r="K2522" t="s">
        <v>138</v>
      </c>
      <c r="L2522" t="s">
        <v>7569</v>
      </c>
      <c r="M2522" t="s">
        <v>7570</v>
      </c>
      <c r="N2522">
        <v>1.7002777769999999</v>
      </c>
      <c r="O2522">
        <v>0</v>
      </c>
      <c r="P2522">
        <v>1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0.54348851577047419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0.54348851577047419</v>
      </c>
    </row>
    <row r="2523" spans="1:31" x14ac:dyDescent="0.25">
      <c r="A2523">
        <v>2228028</v>
      </c>
      <c r="B2523">
        <v>1</v>
      </c>
      <c r="C2523" t="s">
        <v>80</v>
      </c>
      <c r="D2523" t="s">
        <v>102</v>
      </c>
      <c r="E2523" t="s">
        <v>147</v>
      </c>
      <c r="F2523" t="s">
        <v>7571</v>
      </c>
      <c r="G2523" t="s">
        <v>143</v>
      </c>
      <c r="H2523" t="s">
        <v>144</v>
      </c>
      <c r="I2523" t="s">
        <v>136</v>
      </c>
      <c r="J2523" t="s">
        <v>137</v>
      </c>
      <c r="K2523" t="s">
        <v>138</v>
      </c>
      <c r="L2523" t="s">
        <v>7572</v>
      </c>
      <c r="M2523" t="s">
        <v>7573</v>
      </c>
      <c r="N2523">
        <v>0.53777777699999996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4970.7881574560088</v>
      </c>
      <c r="AD2523">
        <v>0</v>
      </c>
      <c r="AE2523">
        <v>4970.7881574560088</v>
      </c>
    </row>
    <row r="2524" spans="1:31" x14ac:dyDescent="0.25">
      <c r="A2524">
        <v>2221845</v>
      </c>
      <c r="B2524">
        <v>1</v>
      </c>
      <c r="C2524" t="s">
        <v>80</v>
      </c>
      <c r="D2524" t="s">
        <v>107</v>
      </c>
      <c r="E2524" t="s">
        <v>151</v>
      </c>
      <c r="F2524" t="s">
        <v>7574</v>
      </c>
      <c r="G2524" t="s">
        <v>213</v>
      </c>
      <c r="H2524" t="s">
        <v>135</v>
      </c>
      <c r="I2524" t="s">
        <v>136</v>
      </c>
      <c r="J2524" t="s">
        <v>137</v>
      </c>
      <c r="K2524" t="s">
        <v>138</v>
      </c>
      <c r="L2524" t="s">
        <v>7575</v>
      </c>
      <c r="M2524" t="s">
        <v>7576</v>
      </c>
      <c r="N2524">
        <v>1.5525</v>
      </c>
      <c r="O2524">
        <v>0</v>
      </c>
      <c r="P2524">
        <v>1</v>
      </c>
      <c r="Q2524">
        <v>0</v>
      </c>
      <c r="R2524">
        <v>3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0.47090937047688886</v>
      </c>
      <c r="Y2524">
        <v>0</v>
      </c>
      <c r="Z2524">
        <v>0.4658957489297495</v>
      </c>
      <c r="AA2524">
        <v>0</v>
      </c>
      <c r="AB2524">
        <v>0</v>
      </c>
      <c r="AC2524">
        <v>0</v>
      </c>
      <c r="AD2524">
        <v>0</v>
      </c>
      <c r="AE2524">
        <v>0.93680511940663835</v>
      </c>
    </row>
    <row r="2525" spans="1:31" x14ac:dyDescent="0.25">
      <c r="A2525">
        <v>2227418</v>
      </c>
      <c r="B2525">
        <v>1</v>
      </c>
      <c r="C2525" t="s">
        <v>81</v>
      </c>
      <c r="D2525" t="s">
        <v>115</v>
      </c>
      <c r="E2525" t="s">
        <v>141</v>
      </c>
      <c r="F2525" t="s">
        <v>7577</v>
      </c>
      <c r="G2525" t="s">
        <v>1136</v>
      </c>
      <c r="H2525" t="s">
        <v>144</v>
      </c>
      <c r="I2525" t="s">
        <v>136</v>
      </c>
      <c r="J2525" t="s">
        <v>137</v>
      </c>
      <c r="K2525" t="s">
        <v>138</v>
      </c>
      <c r="L2525" t="s">
        <v>7578</v>
      </c>
      <c r="M2525" t="s">
        <v>7579</v>
      </c>
      <c r="N2525">
        <v>2.8525</v>
      </c>
      <c r="O2525">
        <v>0</v>
      </c>
      <c r="P2525">
        <v>136</v>
      </c>
      <c r="Q2525">
        <v>0</v>
      </c>
      <c r="R2525">
        <v>4</v>
      </c>
      <c r="S2525">
        <v>0</v>
      </c>
      <c r="T2525">
        <v>7</v>
      </c>
      <c r="U2525">
        <v>0</v>
      </c>
      <c r="V2525">
        <v>0</v>
      </c>
      <c r="W2525">
        <v>0</v>
      </c>
      <c r="X2525">
        <v>24.330359780144146</v>
      </c>
      <c r="Y2525">
        <v>0</v>
      </c>
      <c r="Z2525">
        <v>2.1933223632356187</v>
      </c>
      <c r="AA2525">
        <v>0</v>
      </c>
      <c r="AB2525">
        <v>5.605219390996373</v>
      </c>
      <c r="AC2525">
        <v>0</v>
      </c>
      <c r="AD2525">
        <v>0</v>
      </c>
      <c r="AE2525">
        <v>32.128901534376141</v>
      </c>
    </row>
    <row r="2526" spans="1:31" x14ac:dyDescent="0.25">
      <c r="A2526">
        <v>2225426</v>
      </c>
      <c r="B2526">
        <v>1</v>
      </c>
      <c r="C2526" t="s">
        <v>81</v>
      </c>
      <c r="D2526" t="s">
        <v>112</v>
      </c>
      <c r="E2526" t="s">
        <v>151</v>
      </c>
      <c r="F2526" t="s">
        <v>7580</v>
      </c>
      <c r="G2526" t="s">
        <v>213</v>
      </c>
      <c r="H2526" t="s">
        <v>135</v>
      </c>
      <c r="I2526" t="s">
        <v>136</v>
      </c>
      <c r="J2526" t="s">
        <v>137</v>
      </c>
      <c r="K2526" t="s">
        <v>138</v>
      </c>
      <c r="L2526" t="s">
        <v>7581</v>
      </c>
      <c r="M2526" t="s">
        <v>7582</v>
      </c>
      <c r="N2526">
        <v>1.418055555</v>
      </c>
      <c r="O2526">
        <v>0</v>
      </c>
      <c r="P2526">
        <v>10</v>
      </c>
      <c r="Q2526">
        <v>0</v>
      </c>
      <c r="R2526">
        <v>1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1.2368872003013101</v>
      </c>
      <c r="Y2526">
        <v>0</v>
      </c>
      <c r="Z2526">
        <v>0.73648824887904163</v>
      </c>
      <c r="AA2526">
        <v>0</v>
      </c>
      <c r="AB2526">
        <v>0</v>
      </c>
      <c r="AC2526">
        <v>0</v>
      </c>
      <c r="AD2526">
        <v>0</v>
      </c>
      <c r="AE2526">
        <v>1.9733754491803517</v>
      </c>
    </row>
    <row r="2527" spans="1:31" x14ac:dyDescent="0.25">
      <c r="A2527">
        <v>2221822</v>
      </c>
      <c r="B2527">
        <v>1</v>
      </c>
      <c r="C2527" t="s">
        <v>80</v>
      </c>
      <c r="D2527" t="s">
        <v>84</v>
      </c>
      <c r="E2527" t="s">
        <v>151</v>
      </c>
      <c r="F2527" t="s">
        <v>7583</v>
      </c>
      <c r="G2527" t="s">
        <v>213</v>
      </c>
      <c r="H2527" t="s">
        <v>135</v>
      </c>
      <c r="I2527" t="s">
        <v>136</v>
      </c>
      <c r="J2527" t="s">
        <v>137</v>
      </c>
      <c r="K2527" t="s">
        <v>138</v>
      </c>
      <c r="L2527" t="s">
        <v>7584</v>
      </c>
      <c r="M2527" t="s">
        <v>7585</v>
      </c>
      <c r="N2527">
        <v>2.3302777770000001</v>
      </c>
      <c r="O2527">
        <v>0</v>
      </c>
      <c r="P2527">
        <v>231</v>
      </c>
      <c r="Q2527">
        <v>0</v>
      </c>
      <c r="R2527">
        <v>0</v>
      </c>
      <c r="S2527">
        <v>0</v>
      </c>
      <c r="T2527">
        <v>16</v>
      </c>
      <c r="U2527">
        <v>0</v>
      </c>
      <c r="V2527">
        <v>0</v>
      </c>
      <c r="W2527">
        <v>0</v>
      </c>
      <c r="X2527">
        <v>160.22213776013521</v>
      </c>
      <c r="Y2527">
        <v>0</v>
      </c>
      <c r="Z2527">
        <v>0</v>
      </c>
      <c r="AA2527">
        <v>0</v>
      </c>
      <c r="AB2527">
        <v>23.112637618030934</v>
      </c>
      <c r="AC2527">
        <v>0</v>
      </c>
      <c r="AD2527">
        <v>0</v>
      </c>
      <c r="AE2527">
        <v>183.33477537816614</v>
      </c>
    </row>
    <row r="2528" spans="1:31" x14ac:dyDescent="0.25">
      <c r="A2528">
        <v>2222486</v>
      </c>
      <c r="B2528">
        <v>1</v>
      </c>
      <c r="C2528" t="s">
        <v>80</v>
      </c>
      <c r="D2528" t="s">
        <v>92</v>
      </c>
      <c r="E2528" t="s">
        <v>141</v>
      </c>
      <c r="F2528" t="s">
        <v>7586</v>
      </c>
      <c r="G2528" t="s">
        <v>233</v>
      </c>
      <c r="H2528" t="s">
        <v>144</v>
      </c>
      <c r="I2528" t="s">
        <v>136</v>
      </c>
      <c r="J2528" t="s">
        <v>137</v>
      </c>
      <c r="K2528" t="s">
        <v>234</v>
      </c>
      <c r="L2528" t="s">
        <v>7587</v>
      </c>
      <c r="M2528" t="s">
        <v>7588</v>
      </c>
      <c r="N2528">
        <v>7.0453933329999998</v>
      </c>
      <c r="O2528">
        <v>0</v>
      </c>
      <c r="P2528">
        <v>18</v>
      </c>
      <c r="Q2528">
        <v>0</v>
      </c>
      <c r="R2528">
        <v>3</v>
      </c>
      <c r="S2528">
        <v>0</v>
      </c>
      <c r="T2528">
        <v>11</v>
      </c>
      <c r="U2528">
        <v>0</v>
      </c>
      <c r="V2528">
        <v>0</v>
      </c>
      <c r="W2528">
        <v>0</v>
      </c>
      <c r="X2528">
        <v>79.263920365746415</v>
      </c>
      <c r="Y2528">
        <v>0</v>
      </c>
      <c r="Z2528">
        <v>3.2770201693972898</v>
      </c>
      <c r="AA2528">
        <v>0</v>
      </c>
      <c r="AB2528">
        <v>120.12306232377927</v>
      </c>
      <c r="AC2528">
        <v>0</v>
      </c>
      <c r="AD2528">
        <v>0</v>
      </c>
      <c r="AE2528">
        <v>202.66400285892297</v>
      </c>
    </row>
    <row r="2529" spans="1:31" x14ac:dyDescent="0.25">
      <c r="A2529">
        <v>2220494</v>
      </c>
      <c r="B2529">
        <v>1</v>
      </c>
      <c r="C2529" t="s">
        <v>80</v>
      </c>
      <c r="D2529" t="s">
        <v>97</v>
      </c>
      <c r="E2529" t="s">
        <v>141</v>
      </c>
      <c r="F2529" t="s">
        <v>7589</v>
      </c>
      <c r="G2529" t="s">
        <v>4368</v>
      </c>
      <c r="H2529" t="s">
        <v>144</v>
      </c>
      <c r="I2529" t="s">
        <v>136</v>
      </c>
      <c r="J2529" t="s">
        <v>137</v>
      </c>
      <c r="K2529" t="s">
        <v>138</v>
      </c>
      <c r="L2529" t="s">
        <v>7590</v>
      </c>
      <c r="M2529" t="s">
        <v>7591</v>
      </c>
      <c r="N2529">
        <v>4.7061111110000002</v>
      </c>
      <c r="O2529">
        <v>0</v>
      </c>
      <c r="P2529">
        <v>403</v>
      </c>
      <c r="Q2529">
        <v>0</v>
      </c>
      <c r="R2529">
        <v>0</v>
      </c>
      <c r="S2529">
        <v>0</v>
      </c>
      <c r="T2529">
        <v>24</v>
      </c>
      <c r="U2529">
        <v>0</v>
      </c>
      <c r="V2529">
        <v>0</v>
      </c>
      <c r="W2529">
        <v>0</v>
      </c>
      <c r="X2529">
        <v>887.23485518189159</v>
      </c>
      <c r="Y2529">
        <v>0</v>
      </c>
      <c r="Z2529">
        <v>0</v>
      </c>
      <c r="AA2529">
        <v>0</v>
      </c>
      <c r="AB2529">
        <v>89.114145092266639</v>
      </c>
      <c r="AC2529">
        <v>0</v>
      </c>
      <c r="AD2529">
        <v>0</v>
      </c>
      <c r="AE2529">
        <v>976.34900027415824</v>
      </c>
    </row>
    <row r="2530" spans="1:31" x14ac:dyDescent="0.25">
      <c r="A2530">
        <v>2220966</v>
      </c>
      <c r="B2530">
        <v>1</v>
      </c>
      <c r="C2530" t="s">
        <v>80</v>
      </c>
      <c r="D2530" t="s">
        <v>101</v>
      </c>
      <c r="E2530" t="s">
        <v>151</v>
      </c>
      <c r="F2530" t="s">
        <v>7592</v>
      </c>
      <c r="G2530" t="s">
        <v>507</v>
      </c>
      <c r="H2530" t="s">
        <v>135</v>
      </c>
      <c r="I2530" t="s">
        <v>136</v>
      </c>
      <c r="J2530" t="s">
        <v>137</v>
      </c>
      <c r="K2530" t="s">
        <v>138</v>
      </c>
      <c r="L2530" t="s">
        <v>7593</v>
      </c>
      <c r="M2530" t="s">
        <v>7594</v>
      </c>
      <c r="N2530">
        <v>0.46472222200000002</v>
      </c>
      <c r="O2530">
        <v>0</v>
      </c>
      <c r="P2530">
        <v>116</v>
      </c>
      <c r="Q2530">
        <v>0</v>
      </c>
      <c r="R2530">
        <v>0</v>
      </c>
      <c r="S2530">
        <v>0</v>
      </c>
      <c r="T2530">
        <v>2</v>
      </c>
      <c r="U2530">
        <v>0</v>
      </c>
      <c r="V2530">
        <v>0</v>
      </c>
      <c r="W2530">
        <v>0</v>
      </c>
      <c r="X2530">
        <v>8.2975797824317716</v>
      </c>
      <c r="Y2530">
        <v>0</v>
      </c>
      <c r="Z2530">
        <v>0</v>
      </c>
      <c r="AA2530">
        <v>0</v>
      </c>
      <c r="AB2530">
        <v>0.51583985426063883</v>
      </c>
      <c r="AC2530">
        <v>0</v>
      </c>
      <c r="AD2530">
        <v>0</v>
      </c>
      <c r="AE2530">
        <v>8.8134196366924105</v>
      </c>
    </row>
    <row r="2531" spans="1:31" x14ac:dyDescent="0.25">
      <c r="A2531">
        <v>2216057</v>
      </c>
      <c r="B2531">
        <v>1</v>
      </c>
      <c r="C2531" t="s">
        <v>80</v>
      </c>
      <c r="D2531" t="s">
        <v>82</v>
      </c>
      <c r="E2531" t="s">
        <v>141</v>
      </c>
      <c r="F2531" t="s">
        <v>7595</v>
      </c>
      <c r="G2531" t="s">
        <v>323</v>
      </c>
      <c r="H2531" t="s">
        <v>144</v>
      </c>
      <c r="I2531" t="s">
        <v>136</v>
      </c>
      <c r="J2531" t="s">
        <v>137</v>
      </c>
      <c r="K2531" t="s">
        <v>138</v>
      </c>
      <c r="L2531" t="s">
        <v>7596</v>
      </c>
      <c r="M2531" t="s">
        <v>7597</v>
      </c>
      <c r="N2531">
        <v>7.2286111110000002</v>
      </c>
      <c r="O2531">
        <v>0</v>
      </c>
      <c r="P2531">
        <v>2126</v>
      </c>
      <c r="Q2531">
        <v>0</v>
      </c>
      <c r="R2531">
        <v>1</v>
      </c>
      <c r="S2531">
        <v>0</v>
      </c>
      <c r="T2531">
        <v>157</v>
      </c>
      <c r="U2531">
        <v>0</v>
      </c>
      <c r="V2531">
        <v>0</v>
      </c>
      <c r="W2531">
        <v>0</v>
      </c>
      <c r="X2531">
        <v>5715.8908010474088</v>
      </c>
      <c r="Y2531">
        <v>0</v>
      </c>
      <c r="Z2531">
        <v>1.5744986420680555E-2</v>
      </c>
      <c r="AA2531">
        <v>0</v>
      </c>
      <c r="AB2531">
        <v>498.96317588520145</v>
      </c>
      <c r="AC2531">
        <v>0</v>
      </c>
      <c r="AD2531">
        <v>0</v>
      </c>
      <c r="AE2531">
        <v>6214.8697219190308</v>
      </c>
    </row>
    <row r="2532" spans="1:31" x14ac:dyDescent="0.25">
      <c r="A2532">
        <v>2225380</v>
      </c>
      <c r="B2532">
        <v>1</v>
      </c>
      <c r="C2532" t="s">
        <v>80</v>
      </c>
      <c r="D2532" t="s">
        <v>90</v>
      </c>
      <c r="E2532" t="s">
        <v>151</v>
      </c>
      <c r="F2532" t="s">
        <v>6673</v>
      </c>
      <c r="G2532" t="s">
        <v>213</v>
      </c>
      <c r="H2532" t="s">
        <v>135</v>
      </c>
      <c r="I2532" t="s">
        <v>136</v>
      </c>
      <c r="J2532" t="s">
        <v>137</v>
      </c>
      <c r="K2532" t="s">
        <v>138</v>
      </c>
      <c r="L2532" t="s">
        <v>7598</v>
      </c>
      <c r="M2532" t="s">
        <v>7599</v>
      </c>
      <c r="N2532">
        <v>0.883611111</v>
      </c>
      <c r="O2532">
        <v>0</v>
      </c>
      <c r="P2532">
        <v>134</v>
      </c>
      <c r="Q2532">
        <v>0</v>
      </c>
      <c r="R2532">
        <v>0</v>
      </c>
      <c r="S2532">
        <v>0</v>
      </c>
      <c r="T2532">
        <v>70</v>
      </c>
      <c r="U2532">
        <v>0</v>
      </c>
      <c r="V2532">
        <v>0</v>
      </c>
      <c r="W2532">
        <v>0</v>
      </c>
      <c r="X2532">
        <v>30.041316103931013</v>
      </c>
      <c r="Y2532">
        <v>0</v>
      </c>
      <c r="Z2532">
        <v>0</v>
      </c>
      <c r="AA2532">
        <v>0</v>
      </c>
      <c r="AB2532">
        <v>93.861545765334924</v>
      </c>
      <c r="AC2532">
        <v>0</v>
      </c>
      <c r="AD2532">
        <v>0</v>
      </c>
      <c r="AE2532">
        <v>123.90286186926593</v>
      </c>
    </row>
    <row r="2533" spans="1:31" x14ac:dyDescent="0.25">
      <c r="A2533">
        <v>2220471</v>
      </c>
      <c r="B2533">
        <v>1</v>
      </c>
      <c r="C2533" t="s">
        <v>80</v>
      </c>
      <c r="D2533" t="s">
        <v>103</v>
      </c>
      <c r="E2533" t="s">
        <v>156</v>
      </c>
      <c r="F2533" t="s">
        <v>7600</v>
      </c>
      <c r="G2533" t="s">
        <v>165</v>
      </c>
      <c r="H2533" t="s">
        <v>135</v>
      </c>
      <c r="I2533" t="s">
        <v>136</v>
      </c>
      <c r="J2533" t="s">
        <v>137</v>
      </c>
      <c r="K2533" t="s">
        <v>138</v>
      </c>
      <c r="L2533" t="s">
        <v>7601</v>
      </c>
      <c r="M2533" t="s">
        <v>7602</v>
      </c>
      <c r="N2533">
        <v>1.7027777770000001</v>
      </c>
      <c r="O2533">
        <v>0</v>
      </c>
      <c r="P2533">
        <v>5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1.2059631621461007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1.2059631621461007</v>
      </c>
    </row>
    <row r="2534" spans="1:31" x14ac:dyDescent="0.25">
      <c r="A2534">
        <v>2214042</v>
      </c>
      <c r="B2534">
        <v>1</v>
      </c>
      <c r="C2534" t="s">
        <v>80</v>
      </c>
      <c r="D2534" t="s">
        <v>111</v>
      </c>
      <c r="E2534" t="s">
        <v>141</v>
      </c>
      <c r="F2534" t="s">
        <v>7603</v>
      </c>
      <c r="G2534" t="s">
        <v>405</v>
      </c>
      <c r="H2534" t="s">
        <v>144</v>
      </c>
      <c r="I2534" t="s">
        <v>136</v>
      </c>
      <c r="J2534" t="s">
        <v>137</v>
      </c>
      <c r="K2534" t="s">
        <v>234</v>
      </c>
      <c r="L2534" t="s">
        <v>7604</v>
      </c>
      <c r="M2534" t="s">
        <v>7605</v>
      </c>
      <c r="N2534">
        <v>7.0897222219999998</v>
      </c>
      <c r="O2534">
        <v>0</v>
      </c>
      <c r="P2534">
        <v>1070</v>
      </c>
      <c r="Q2534">
        <v>0</v>
      </c>
      <c r="R2534">
        <v>0</v>
      </c>
      <c r="S2534">
        <v>0</v>
      </c>
      <c r="T2534">
        <v>54</v>
      </c>
      <c r="U2534">
        <v>0</v>
      </c>
      <c r="V2534">
        <v>0</v>
      </c>
      <c r="W2534">
        <v>0</v>
      </c>
      <c r="X2534">
        <v>2071.3262260847191</v>
      </c>
      <c r="Y2534">
        <v>0</v>
      </c>
      <c r="Z2534">
        <v>0</v>
      </c>
      <c r="AA2534">
        <v>0</v>
      </c>
      <c r="AB2534">
        <v>144.46306340079576</v>
      </c>
      <c r="AC2534">
        <v>0</v>
      </c>
      <c r="AD2534">
        <v>0</v>
      </c>
      <c r="AE2534">
        <v>2215.7892894855149</v>
      </c>
    </row>
    <row r="2535" spans="1:31" x14ac:dyDescent="0.25">
      <c r="A2535">
        <v>2220348</v>
      </c>
      <c r="B2535">
        <v>1</v>
      </c>
      <c r="C2535" t="s">
        <v>80</v>
      </c>
      <c r="D2535" t="s">
        <v>96</v>
      </c>
      <c r="E2535" t="s">
        <v>156</v>
      </c>
      <c r="F2535" t="s">
        <v>7606</v>
      </c>
      <c r="G2535" t="s">
        <v>161</v>
      </c>
      <c r="H2535" t="s">
        <v>135</v>
      </c>
      <c r="I2535" t="s">
        <v>136</v>
      </c>
      <c r="J2535" t="s">
        <v>137</v>
      </c>
      <c r="K2535" t="s">
        <v>138</v>
      </c>
      <c r="L2535" t="s">
        <v>7607</v>
      </c>
      <c r="M2535" t="s">
        <v>7608</v>
      </c>
      <c r="N2535">
        <v>1.757777777</v>
      </c>
      <c r="O2535">
        <v>0</v>
      </c>
      <c r="P2535">
        <v>4</v>
      </c>
      <c r="Q2535">
        <v>0</v>
      </c>
      <c r="R2535">
        <v>0</v>
      </c>
      <c r="S2535">
        <v>0</v>
      </c>
      <c r="T2535">
        <v>7</v>
      </c>
      <c r="U2535">
        <v>0</v>
      </c>
      <c r="V2535">
        <v>0</v>
      </c>
      <c r="W2535">
        <v>0</v>
      </c>
      <c r="X2535">
        <v>6.7514421551597223</v>
      </c>
      <c r="Y2535">
        <v>0</v>
      </c>
      <c r="Z2535">
        <v>0</v>
      </c>
      <c r="AA2535">
        <v>0</v>
      </c>
      <c r="AB2535">
        <v>6.0315903250060039</v>
      </c>
      <c r="AC2535">
        <v>0</v>
      </c>
      <c r="AD2535">
        <v>0</v>
      </c>
      <c r="AE2535">
        <v>12.783032480165726</v>
      </c>
    </row>
    <row r="2536" spans="1:31" x14ac:dyDescent="0.25">
      <c r="A2536">
        <v>2223342</v>
      </c>
      <c r="B2536">
        <v>1</v>
      </c>
      <c r="C2536" t="s">
        <v>81</v>
      </c>
      <c r="D2536" t="s">
        <v>122</v>
      </c>
      <c r="E2536" t="s">
        <v>147</v>
      </c>
      <c r="F2536" t="s">
        <v>7609</v>
      </c>
      <c r="G2536" t="s">
        <v>405</v>
      </c>
      <c r="H2536" t="s">
        <v>144</v>
      </c>
      <c r="I2536" t="s">
        <v>136</v>
      </c>
      <c r="J2536" t="s">
        <v>137</v>
      </c>
      <c r="K2536" t="s">
        <v>234</v>
      </c>
      <c r="L2536" t="s">
        <v>7610</v>
      </c>
      <c r="M2536" t="s">
        <v>7611</v>
      </c>
      <c r="N2536">
        <v>8.3888887999999995E-2</v>
      </c>
      <c r="O2536">
        <v>0</v>
      </c>
      <c r="P2536">
        <v>4643</v>
      </c>
      <c r="Q2536">
        <v>0</v>
      </c>
      <c r="R2536">
        <v>38</v>
      </c>
      <c r="S2536">
        <v>1</v>
      </c>
      <c r="T2536">
        <v>200</v>
      </c>
      <c r="U2536">
        <v>0</v>
      </c>
      <c r="V2536">
        <v>0</v>
      </c>
      <c r="W2536">
        <v>0</v>
      </c>
      <c r="X2536">
        <v>93.717153626186473</v>
      </c>
      <c r="Y2536">
        <v>0</v>
      </c>
      <c r="Z2536">
        <v>0.44465738376746056</v>
      </c>
      <c r="AA2536">
        <v>0.60468260141030772</v>
      </c>
      <c r="AB2536">
        <v>10.846158025028572</v>
      </c>
      <c r="AC2536">
        <v>0</v>
      </c>
      <c r="AD2536">
        <v>0</v>
      </c>
      <c r="AE2536">
        <v>105.61265163639281</v>
      </c>
    </row>
    <row r="2537" spans="1:31" x14ac:dyDescent="0.25">
      <c r="A2537">
        <v>2213186</v>
      </c>
      <c r="B2537">
        <v>1</v>
      </c>
      <c r="C2537" t="s">
        <v>80</v>
      </c>
      <c r="D2537" t="s">
        <v>104</v>
      </c>
      <c r="E2537" t="s">
        <v>141</v>
      </c>
      <c r="F2537" t="s">
        <v>7612</v>
      </c>
      <c r="G2537" t="s">
        <v>405</v>
      </c>
      <c r="H2537" t="s">
        <v>144</v>
      </c>
      <c r="I2537" t="s">
        <v>136</v>
      </c>
      <c r="J2537" t="s">
        <v>137</v>
      </c>
      <c r="K2537" t="s">
        <v>234</v>
      </c>
      <c r="L2537" t="s">
        <v>7613</v>
      </c>
      <c r="M2537" t="s">
        <v>7614</v>
      </c>
      <c r="N2537">
        <v>4.5403444439999996</v>
      </c>
      <c r="O2537">
        <v>2</v>
      </c>
      <c r="P2537">
        <v>553</v>
      </c>
      <c r="Q2537">
        <v>1</v>
      </c>
      <c r="R2537">
        <v>31</v>
      </c>
      <c r="S2537">
        <v>2</v>
      </c>
      <c r="T2537">
        <v>72</v>
      </c>
      <c r="U2537">
        <v>0</v>
      </c>
      <c r="V2537">
        <v>0</v>
      </c>
      <c r="W2537">
        <v>18.590383141763809</v>
      </c>
      <c r="X2537">
        <v>658.76963894375933</v>
      </c>
      <c r="Y2537">
        <v>2.8325033269010667</v>
      </c>
      <c r="Z2537">
        <v>39.18877644807467</v>
      </c>
      <c r="AA2537">
        <v>51.624798042758826</v>
      </c>
      <c r="AB2537">
        <v>81.645725394776576</v>
      </c>
      <c r="AC2537">
        <v>0</v>
      </c>
      <c r="AD2537">
        <v>0</v>
      </c>
      <c r="AE2537">
        <v>852.65182529803428</v>
      </c>
    </row>
    <row r="2538" spans="1:31" x14ac:dyDescent="0.25">
      <c r="A2538">
        <v>2225921</v>
      </c>
      <c r="B2538">
        <v>1</v>
      </c>
      <c r="C2538" t="s">
        <v>80</v>
      </c>
      <c r="D2538" t="s">
        <v>96</v>
      </c>
      <c r="E2538" t="s">
        <v>151</v>
      </c>
      <c r="F2538" t="s">
        <v>6838</v>
      </c>
      <c r="G2538" t="s">
        <v>153</v>
      </c>
      <c r="H2538" t="s">
        <v>135</v>
      </c>
      <c r="I2538" t="s">
        <v>136</v>
      </c>
      <c r="J2538" t="s">
        <v>137</v>
      </c>
      <c r="K2538" t="s">
        <v>138</v>
      </c>
      <c r="L2538" t="s">
        <v>7615</v>
      </c>
      <c r="M2538" t="s">
        <v>7616</v>
      </c>
      <c r="N2538">
        <v>4.0219444439999998</v>
      </c>
      <c r="O2538">
        <v>0</v>
      </c>
      <c r="P2538">
        <v>37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37.357314640007601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37.357314640007601</v>
      </c>
    </row>
    <row r="2539" spans="1:31" x14ac:dyDescent="0.25">
      <c r="A2539">
        <v>2223906</v>
      </c>
      <c r="B2539">
        <v>1</v>
      </c>
      <c r="C2539" t="s">
        <v>81</v>
      </c>
      <c r="D2539" t="s">
        <v>128</v>
      </c>
      <c r="E2539" t="s">
        <v>151</v>
      </c>
      <c r="F2539" t="s">
        <v>7617</v>
      </c>
      <c r="G2539" t="s">
        <v>233</v>
      </c>
      <c r="H2539" t="s">
        <v>135</v>
      </c>
      <c r="I2539" t="s">
        <v>136</v>
      </c>
      <c r="J2539" t="s">
        <v>137</v>
      </c>
      <c r="K2539" t="s">
        <v>234</v>
      </c>
      <c r="L2539" t="s">
        <v>7618</v>
      </c>
      <c r="M2539" t="s">
        <v>7619</v>
      </c>
      <c r="N2539">
        <v>6.7833333329999999</v>
      </c>
      <c r="O2539">
        <v>0</v>
      </c>
      <c r="P2539">
        <v>299</v>
      </c>
      <c r="Q2539">
        <v>0</v>
      </c>
      <c r="R2539">
        <v>0</v>
      </c>
      <c r="S2539">
        <v>0</v>
      </c>
      <c r="T2539">
        <v>18</v>
      </c>
      <c r="U2539">
        <v>0</v>
      </c>
      <c r="V2539">
        <v>0</v>
      </c>
      <c r="W2539">
        <v>0</v>
      </c>
      <c r="X2539">
        <v>634.75742779904112</v>
      </c>
      <c r="Y2539">
        <v>0</v>
      </c>
      <c r="Z2539">
        <v>0</v>
      </c>
      <c r="AA2539">
        <v>0</v>
      </c>
      <c r="AB2539">
        <v>172.4008492223889</v>
      </c>
      <c r="AC2539">
        <v>0</v>
      </c>
      <c r="AD2539">
        <v>0</v>
      </c>
      <c r="AE2539">
        <v>807.15827702142997</v>
      </c>
    </row>
    <row r="2540" spans="1:31" x14ac:dyDescent="0.25">
      <c r="A2540">
        <v>2222363</v>
      </c>
      <c r="B2540">
        <v>1</v>
      </c>
      <c r="C2540" t="s">
        <v>80</v>
      </c>
      <c r="D2540" t="s">
        <v>110</v>
      </c>
      <c r="E2540" t="s">
        <v>132</v>
      </c>
      <c r="F2540" t="s">
        <v>5009</v>
      </c>
      <c r="G2540" t="s">
        <v>176</v>
      </c>
      <c r="H2540" t="s">
        <v>135</v>
      </c>
      <c r="I2540" t="s">
        <v>136</v>
      </c>
      <c r="J2540" t="s">
        <v>137</v>
      </c>
      <c r="K2540" t="s">
        <v>138</v>
      </c>
      <c r="L2540" t="s">
        <v>7620</v>
      </c>
      <c r="M2540" t="s">
        <v>7621</v>
      </c>
      <c r="N2540">
        <v>0.90694444399999996</v>
      </c>
      <c r="O2540">
        <v>0</v>
      </c>
      <c r="P2540">
        <v>411</v>
      </c>
      <c r="Q2540">
        <v>0</v>
      </c>
      <c r="R2540">
        <v>0</v>
      </c>
      <c r="S2540">
        <v>0</v>
      </c>
      <c r="T2540">
        <v>41</v>
      </c>
      <c r="U2540">
        <v>0</v>
      </c>
      <c r="V2540">
        <v>0</v>
      </c>
      <c r="W2540">
        <v>0</v>
      </c>
      <c r="X2540">
        <v>163.08676810606946</v>
      </c>
      <c r="Y2540">
        <v>0</v>
      </c>
      <c r="Z2540">
        <v>0</v>
      </c>
      <c r="AA2540">
        <v>0</v>
      </c>
      <c r="AB2540">
        <v>21.125298837800472</v>
      </c>
      <c r="AC2540">
        <v>0</v>
      </c>
      <c r="AD2540">
        <v>0</v>
      </c>
      <c r="AE2540">
        <v>184.21206694386993</v>
      </c>
    </row>
    <row r="2541" spans="1:31" x14ac:dyDescent="0.25">
      <c r="A2541">
        <v>2225357</v>
      </c>
      <c r="B2541">
        <v>1</v>
      </c>
      <c r="C2541" t="s">
        <v>80</v>
      </c>
      <c r="D2541" t="s">
        <v>82</v>
      </c>
      <c r="E2541" t="s">
        <v>156</v>
      </c>
      <c r="F2541" t="s">
        <v>7622</v>
      </c>
      <c r="G2541" t="s">
        <v>165</v>
      </c>
      <c r="H2541" t="s">
        <v>135</v>
      </c>
      <c r="I2541" t="s">
        <v>136</v>
      </c>
      <c r="J2541" t="s">
        <v>137</v>
      </c>
      <c r="K2541" t="s">
        <v>138</v>
      </c>
      <c r="L2541" t="s">
        <v>7623</v>
      </c>
      <c r="M2541" t="s">
        <v>7624</v>
      </c>
      <c r="N2541">
        <v>1.4897222219999999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2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18.731389147470267</v>
      </c>
      <c r="AC2541">
        <v>0</v>
      </c>
      <c r="AD2541">
        <v>0</v>
      </c>
      <c r="AE2541">
        <v>18.731389147470267</v>
      </c>
    </row>
    <row r="2542" spans="1:31" x14ac:dyDescent="0.25">
      <c r="A2542">
        <v>2223050</v>
      </c>
      <c r="B2542">
        <v>1</v>
      </c>
      <c r="C2542" t="s">
        <v>80</v>
      </c>
      <c r="D2542" t="s">
        <v>105</v>
      </c>
      <c r="E2542" t="s">
        <v>151</v>
      </c>
      <c r="F2542" t="s">
        <v>7625</v>
      </c>
      <c r="G2542" t="s">
        <v>213</v>
      </c>
      <c r="H2542" t="s">
        <v>135</v>
      </c>
      <c r="I2542" t="s">
        <v>136</v>
      </c>
      <c r="J2542" t="s">
        <v>137</v>
      </c>
      <c r="K2542" t="s">
        <v>138</v>
      </c>
      <c r="L2542" t="s">
        <v>7626</v>
      </c>
      <c r="M2542" t="s">
        <v>7627</v>
      </c>
      <c r="N2542">
        <v>0.42861111099999999</v>
      </c>
      <c r="O2542">
        <v>0</v>
      </c>
      <c r="P2542">
        <v>90</v>
      </c>
      <c r="Q2542">
        <v>0</v>
      </c>
      <c r="R2542">
        <v>0</v>
      </c>
      <c r="S2542">
        <v>0</v>
      </c>
      <c r="T2542">
        <v>23</v>
      </c>
      <c r="U2542">
        <v>0</v>
      </c>
      <c r="V2542">
        <v>0</v>
      </c>
      <c r="W2542">
        <v>0</v>
      </c>
      <c r="X2542">
        <v>13.038329449517338</v>
      </c>
      <c r="Y2542">
        <v>0</v>
      </c>
      <c r="Z2542">
        <v>0</v>
      </c>
      <c r="AA2542">
        <v>0</v>
      </c>
      <c r="AB2542">
        <v>5.226582822711503</v>
      </c>
      <c r="AC2542">
        <v>0</v>
      </c>
      <c r="AD2542">
        <v>0</v>
      </c>
      <c r="AE2542">
        <v>18.264912272228841</v>
      </c>
    </row>
    <row r="2543" spans="1:31" x14ac:dyDescent="0.25">
      <c r="A2543">
        <v>2221304</v>
      </c>
      <c r="B2543">
        <v>1</v>
      </c>
      <c r="C2543" t="s">
        <v>80</v>
      </c>
      <c r="D2543" t="s">
        <v>83</v>
      </c>
      <c r="E2543" t="s">
        <v>151</v>
      </c>
      <c r="F2543" t="s">
        <v>7628</v>
      </c>
      <c r="G2543" t="s">
        <v>238</v>
      </c>
      <c r="H2543" t="s">
        <v>135</v>
      </c>
      <c r="I2543" t="s">
        <v>136</v>
      </c>
      <c r="J2543" t="s">
        <v>137</v>
      </c>
      <c r="K2543" t="s">
        <v>138</v>
      </c>
      <c r="L2543" t="s">
        <v>7629</v>
      </c>
      <c r="M2543" t="s">
        <v>7630</v>
      </c>
      <c r="N2543">
        <v>9.1411111110000007</v>
      </c>
      <c r="O2543">
        <v>0</v>
      </c>
      <c r="P2543">
        <v>108</v>
      </c>
      <c r="Q2543">
        <v>0</v>
      </c>
      <c r="R2543">
        <v>0</v>
      </c>
      <c r="S2543">
        <v>0</v>
      </c>
      <c r="T2543">
        <v>27</v>
      </c>
      <c r="U2543">
        <v>0</v>
      </c>
      <c r="V2543">
        <v>0</v>
      </c>
      <c r="W2543">
        <v>0</v>
      </c>
      <c r="X2543">
        <v>341.15797225580877</v>
      </c>
      <c r="Y2543">
        <v>0</v>
      </c>
      <c r="Z2543">
        <v>0</v>
      </c>
      <c r="AA2543">
        <v>0</v>
      </c>
      <c r="AB2543">
        <v>100.89670950087888</v>
      </c>
      <c r="AC2543">
        <v>0</v>
      </c>
      <c r="AD2543">
        <v>0</v>
      </c>
      <c r="AE2543">
        <v>442.05468175668767</v>
      </c>
    </row>
    <row r="2544" spans="1:31" x14ac:dyDescent="0.25">
      <c r="A2544">
        <v>2221968</v>
      </c>
      <c r="B2544">
        <v>1</v>
      </c>
      <c r="C2544" t="s">
        <v>80</v>
      </c>
      <c r="D2544" t="s">
        <v>99</v>
      </c>
      <c r="E2544" t="s">
        <v>147</v>
      </c>
      <c r="F2544" t="s">
        <v>4103</v>
      </c>
      <c r="G2544" t="s">
        <v>143</v>
      </c>
      <c r="H2544" t="s">
        <v>144</v>
      </c>
      <c r="I2544" t="s">
        <v>136</v>
      </c>
      <c r="J2544" t="s">
        <v>137</v>
      </c>
      <c r="K2544" t="s">
        <v>138</v>
      </c>
      <c r="L2544" t="s">
        <v>7631</v>
      </c>
      <c r="M2544" t="s">
        <v>7632</v>
      </c>
      <c r="N2544">
        <v>0.16277777700000001</v>
      </c>
      <c r="O2544">
        <v>4</v>
      </c>
      <c r="P2544">
        <v>886</v>
      </c>
      <c r="Q2544">
        <v>13</v>
      </c>
      <c r="R2544">
        <v>117</v>
      </c>
      <c r="S2544">
        <v>19</v>
      </c>
      <c r="T2544">
        <v>66</v>
      </c>
      <c r="U2544">
        <v>0</v>
      </c>
      <c r="V2544">
        <v>4</v>
      </c>
      <c r="W2544">
        <v>2.2271416372408042</v>
      </c>
      <c r="X2544">
        <v>26.059028938465261</v>
      </c>
      <c r="Y2544">
        <v>2.0468070776932801</v>
      </c>
      <c r="Z2544">
        <v>4.6731177306588876</v>
      </c>
      <c r="AA2544">
        <v>7.8585779107919596</v>
      </c>
      <c r="AB2544">
        <v>4.948093733175627</v>
      </c>
      <c r="AC2544">
        <v>0</v>
      </c>
      <c r="AD2544">
        <v>81.020525090695358</v>
      </c>
      <c r="AE2544">
        <v>128.83329211872118</v>
      </c>
    </row>
    <row r="2545" spans="1:31" x14ac:dyDescent="0.25">
      <c r="A2545">
        <v>2222386</v>
      </c>
      <c r="B2545">
        <v>1</v>
      </c>
      <c r="C2545" t="s">
        <v>80</v>
      </c>
      <c r="D2545" t="s">
        <v>110</v>
      </c>
      <c r="E2545" t="s">
        <v>156</v>
      </c>
      <c r="F2545" t="s">
        <v>7633</v>
      </c>
      <c r="G2545" t="s">
        <v>161</v>
      </c>
      <c r="H2545" t="s">
        <v>135</v>
      </c>
      <c r="I2545" t="s">
        <v>136</v>
      </c>
      <c r="J2545" t="s">
        <v>137</v>
      </c>
      <c r="K2545" t="s">
        <v>138</v>
      </c>
      <c r="L2545" t="s">
        <v>7634</v>
      </c>
      <c r="M2545" t="s">
        <v>7635</v>
      </c>
      <c r="N2545">
        <v>0.998611111</v>
      </c>
      <c r="O2545">
        <v>0</v>
      </c>
      <c r="P2545">
        <v>1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0.38585796050186438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0.38585796050186438</v>
      </c>
    </row>
    <row r="2546" spans="1:31" x14ac:dyDescent="0.25">
      <c r="A2546">
        <v>2223073</v>
      </c>
      <c r="B2546">
        <v>1</v>
      </c>
      <c r="C2546" t="s">
        <v>80</v>
      </c>
      <c r="D2546" t="s">
        <v>101</v>
      </c>
      <c r="E2546" t="s">
        <v>141</v>
      </c>
      <c r="F2546" t="s">
        <v>7636</v>
      </c>
      <c r="G2546" t="s">
        <v>405</v>
      </c>
      <c r="H2546" t="s">
        <v>144</v>
      </c>
      <c r="I2546" t="s">
        <v>136</v>
      </c>
      <c r="J2546" t="s">
        <v>137</v>
      </c>
      <c r="K2546" t="s">
        <v>234</v>
      </c>
      <c r="L2546" t="s">
        <v>7637</v>
      </c>
      <c r="M2546" t="s">
        <v>7638</v>
      </c>
      <c r="N2546">
        <v>5.8261111110000003</v>
      </c>
      <c r="O2546">
        <v>0</v>
      </c>
      <c r="P2546">
        <v>431</v>
      </c>
      <c r="Q2546">
        <v>0</v>
      </c>
      <c r="R2546">
        <v>0</v>
      </c>
      <c r="S2546">
        <v>0</v>
      </c>
      <c r="T2546">
        <v>8</v>
      </c>
      <c r="U2546">
        <v>0</v>
      </c>
      <c r="V2546">
        <v>0</v>
      </c>
      <c r="W2546">
        <v>0</v>
      </c>
      <c r="X2546">
        <v>811.09229121336432</v>
      </c>
      <c r="Y2546">
        <v>0</v>
      </c>
      <c r="Z2546">
        <v>0</v>
      </c>
      <c r="AA2546">
        <v>0</v>
      </c>
      <c r="AB2546">
        <v>86.665774639226001</v>
      </c>
      <c r="AC2546">
        <v>0</v>
      </c>
      <c r="AD2546">
        <v>0</v>
      </c>
      <c r="AE2546">
        <v>897.75806585259033</v>
      </c>
    </row>
    <row r="2547" spans="1:31" x14ac:dyDescent="0.25">
      <c r="A2547">
        <v>2221868</v>
      </c>
      <c r="B2547">
        <v>1</v>
      </c>
      <c r="C2547" t="s">
        <v>81</v>
      </c>
      <c r="D2547" t="s">
        <v>120</v>
      </c>
      <c r="E2547" t="s">
        <v>132</v>
      </c>
      <c r="F2547" t="s">
        <v>1979</v>
      </c>
      <c r="G2547" t="s">
        <v>233</v>
      </c>
      <c r="H2547" t="s">
        <v>135</v>
      </c>
      <c r="I2547" t="s">
        <v>136</v>
      </c>
      <c r="J2547" t="s">
        <v>137</v>
      </c>
      <c r="K2547" t="s">
        <v>234</v>
      </c>
      <c r="L2547" t="s">
        <v>7639</v>
      </c>
      <c r="M2547" t="s">
        <v>7640</v>
      </c>
      <c r="N2547">
        <v>7.8132044440000001</v>
      </c>
      <c r="O2547">
        <v>0</v>
      </c>
      <c r="P2547">
        <v>241</v>
      </c>
      <c r="Q2547">
        <v>0</v>
      </c>
      <c r="R2547">
        <v>8</v>
      </c>
      <c r="S2547">
        <v>0</v>
      </c>
      <c r="T2547">
        <v>29</v>
      </c>
      <c r="U2547">
        <v>0</v>
      </c>
      <c r="V2547">
        <v>0</v>
      </c>
      <c r="W2547">
        <v>0</v>
      </c>
      <c r="X2547">
        <v>341.70292483401113</v>
      </c>
      <c r="Y2547">
        <v>0</v>
      </c>
      <c r="Z2547">
        <v>4.1903239661303573</v>
      </c>
      <c r="AA2547">
        <v>0</v>
      </c>
      <c r="AB2547">
        <v>54.977001619686241</v>
      </c>
      <c r="AC2547">
        <v>0</v>
      </c>
      <c r="AD2547">
        <v>0</v>
      </c>
      <c r="AE2547">
        <v>400.8702504198277</v>
      </c>
    </row>
    <row r="2548" spans="1:31" x14ac:dyDescent="0.25">
      <c r="A2548">
        <v>2221991</v>
      </c>
      <c r="B2548">
        <v>1</v>
      </c>
      <c r="C2548" t="s">
        <v>81</v>
      </c>
      <c r="D2548" t="s">
        <v>118</v>
      </c>
      <c r="E2548" t="s">
        <v>156</v>
      </c>
      <c r="F2548" t="s">
        <v>7641</v>
      </c>
      <c r="G2548" t="s">
        <v>165</v>
      </c>
      <c r="H2548" t="s">
        <v>135</v>
      </c>
      <c r="I2548" t="s">
        <v>136</v>
      </c>
      <c r="J2548" t="s">
        <v>137</v>
      </c>
      <c r="K2548" t="s">
        <v>138</v>
      </c>
      <c r="L2548" t="s">
        <v>7642</v>
      </c>
      <c r="M2548" t="s">
        <v>7643</v>
      </c>
      <c r="N2548">
        <v>0.37805555499999999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50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13.807436536124854</v>
      </c>
      <c r="AC2548">
        <v>0</v>
      </c>
      <c r="AD2548">
        <v>0</v>
      </c>
      <c r="AE2548">
        <v>13.807436536124854</v>
      </c>
    </row>
    <row r="2549" spans="1:31" x14ac:dyDescent="0.25">
      <c r="A2549">
        <v>2213163</v>
      </c>
      <c r="B2549">
        <v>1</v>
      </c>
      <c r="C2549" t="s">
        <v>80</v>
      </c>
      <c r="D2549" t="s">
        <v>94</v>
      </c>
      <c r="E2549" t="s">
        <v>141</v>
      </c>
      <c r="F2549" t="s">
        <v>7644</v>
      </c>
      <c r="G2549" t="s">
        <v>405</v>
      </c>
      <c r="H2549" t="s">
        <v>144</v>
      </c>
      <c r="I2549" t="s">
        <v>136</v>
      </c>
      <c r="J2549" t="s">
        <v>137</v>
      </c>
      <c r="K2549" t="s">
        <v>234</v>
      </c>
      <c r="L2549" t="s">
        <v>7645</v>
      </c>
      <c r="M2549" t="s">
        <v>7646</v>
      </c>
      <c r="N2549">
        <v>6.3322666659999998</v>
      </c>
      <c r="O2549">
        <v>0</v>
      </c>
      <c r="P2549">
        <v>82</v>
      </c>
      <c r="Q2549">
        <v>0</v>
      </c>
      <c r="R2549">
        <v>0</v>
      </c>
      <c r="S2549">
        <v>0</v>
      </c>
      <c r="T2549">
        <v>2</v>
      </c>
      <c r="U2549">
        <v>0</v>
      </c>
      <c r="V2549">
        <v>0</v>
      </c>
      <c r="W2549">
        <v>0</v>
      </c>
      <c r="X2549">
        <v>114.3921230817925</v>
      </c>
      <c r="Y2549">
        <v>0</v>
      </c>
      <c r="Z2549">
        <v>0</v>
      </c>
      <c r="AA2549">
        <v>0</v>
      </c>
      <c r="AB2549">
        <v>6.8054929128968347</v>
      </c>
      <c r="AC2549">
        <v>0</v>
      </c>
      <c r="AD2549">
        <v>0</v>
      </c>
      <c r="AE2549">
        <v>121.19761599468934</v>
      </c>
    </row>
    <row r="2550" spans="1:31" x14ac:dyDescent="0.25">
      <c r="A2550">
        <v>2216598</v>
      </c>
      <c r="B2550">
        <v>1</v>
      </c>
      <c r="C2550" t="s">
        <v>80</v>
      </c>
      <c r="D2550" t="s">
        <v>106</v>
      </c>
      <c r="E2550" t="s">
        <v>132</v>
      </c>
      <c r="F2550" t="s">
        <v>7647</v>
      </c>
      <c r="G2550" t="s">
        <v>176</v>
      </c>
      <c r="H2550" t="s">
        <v>135</v>
      </c>
      <c r="I2550" t="s">
        <v>136</v>
      </c>
      <c r="J2550" t="s">
        <v>137</v>
      </c>
      <c r="K2550" t="s">
        <v>138</v>
      </c>
      <c r="L2550" t="s">
        <v>7648</v>
      </c>
      <c r="M2550" t="s">
        <v>7649</v>
      </c>
      <c r="N2550">
        <v>1.8005555550000001</v>
      </c>
      <c r="O2550">
        <v>0</v>
      </c>
      <c r="P2550">
        <v>0</v>
      </c>
      <c r="Q2550">
        <v>0</v>
      </c>
      <c r="R2550">
        <v>3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4.1969174354556964</v>
      </c>
      <c r="AA2550">
        <v>0</v>
      </c>
      <c r="AB2550">
        <v>0</v>
      </c>
      <c r="AC2550">
        <v>0</v>
      </c>
      <c r="AD2550">
        <v>0</v>
      </c>
      <c r="AE2550">
        <v>4.1969174354556964</v>
      </c>
    </row>
    <row r="2551" spans="1:31" x14ac:dyDescent="0.25">
      <c r="A2551">
        <v>2216349</v>
      </c>
      <c r="B2551">
        <v>1</v>
      </c>
      <c r="C2551" t="s">
        <v>81</v>
      </c>
      <c r="D2551" t="s">
        <v>128</v>
      </c>
      <c r="E2551" t="s">
        <v>198</v>
      </c>
      <c r="F2551" t="s">
        <v>6092</v>
      </c>
      <c r="G2551" t="s">
        <v>143</v>
      </c>
      <c r="H2551" t="s">
        <v>144</v>
      </c>
      <c r="I2551" t="s">
        <v>136</v>
      </c>
      <c r="J2551" t="s">
        <v>137</v>
      </c>
      <c r="K2551" t="s">
        <v>138</v>
      </c>
      <c r="L2551" t="s">
        <v>7650</v>
      </c>
      <c r="M2551" t="s">
        <v>7651</v>
      </c>
      <c r="N2551">
        <v>6.2222222000000001E-2</v>
      </c>
      <c r="O2551">
        <v>1</v>
      </c>
      <c r="P2551">
        <v>580</v>
      </c>
      <c r="Q2551">
        <v>4</v>
      </c>
      <c r="R2551">
        <v>3</v>
      </c>
      <c r="S2551">
        <v>9</v>
      </c>
      <c r="T2551">
        <v>48</v>
      </c>
      <c r="U2551">
        <v>0</v>
      </c>
      <c r="V2551">
        <v>0</v>
      </c>
      <c r="W2551">
        <v>1.5744196010666667E-2</v>
      </c>
      <c r="X2551">
        <v>3.5870186219878573</v>
      </c>
      <c r="Y2551">
        <v>0.33802122063428441</v>
      </c>
      <c r="Z2551">
        <v>1.2867818785360001E-2</v>
      </c>
      <c r="AA2551">
        <v>2.8658724340741601</v>
      </c>
      <c r="AB2551">
        <v>0.9154084131121063</v>
      </c>
      <c r="AC2551">
        <v>0</v>
      </c>
      <c r="AD2551">
        <v>0</v>
      </c>
      <c r="AE2551">
        <v>7.7349327046044349</v>
      </c>
    </row>
    <row r="2552" spans="1:31" x14ac:dyDescent="0.25">
      <c r="A2552">
        <v>2227756</v>
      </c>
      <c r="B2552">
        <v>1</v>
      </c>
      <c r="C2552" t="s">
        <v>80</v>
      </c>
      <c r="D2552" t="s">
        <v>92</v>
      </c>
      <c r="E2552" t="s">
        <v>156</v>
      </c>
      <c r="F2552" t="s">
        <v>7652</v>
      </c>
      <c r="G2552" t="s">
        <v>172</v>
      </c>
      <c r="H2552" t="s">
        <v>135</v>
      </c>
      <c r="I2552" t="s">
        <v>136</v>
      </c>
      <c r="J2552" t="s">
        <v>137</v>
      </c>
      <c r="K2552" t="s">
        <v>138</v>
      </c>
      <c r="L2552" t="s">
        <v>7653</v>
      </c>
      <c r="M2552" t="s">
        <v>7654</v>
      </c>
      <c r="N2552">
        <v>4.1719444440000002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2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3.4470683771954116</v>
      </c>
      <c r="AC2552">
        <v>0</v>
      </c>
      <c r="AD2552">
        <v>0</v>
      </c>
      <c r="AE2552">
        <v>3.4470683771954116</v>
      </c>
    </row>
    <row r="2553" spans="1:31" x14ac:dyDescent="0.25">
      <c r="A2553">
        <v>2228005</v>
      </c>
      <c r="B2553">
        <v>1</v>
      </c>
      <c r="C2553" t="s">
        <v>80</v>
      </c>
      <c r="D2553" t="s">
        <v>93</v>
      </c>
      <c r="E2553" t="s">
        <v>151</v>
      </c>
      <c r="F2553" t="s">
        <v>7655</v>
      </c>
      <c r="G2553" t="s">
        <v>213</v>
      </c>
      <c r="H2553" t="s">
        <v>135</v>
      </c>
      <c r="I2553" t="s">
        <v>136</v>
      </c>
      <c r="J2553" t="s">
        <v>137</v>
      </c>
      <c r="K2553" t="s">
        <v>138</v>
      </c>
      <c r="L2553" t="s">
        <v>7656</v>
      </c>
      <c r="M2553" t="s">
        <v>7657</v>
      </c>
      <c r="N2553">
        <v>1.295555555</v>
      </c>
      <c r="O2553">
        <v>0</v>
      </c>
      <c r="P2553">
        <v>136</v>
      </c>
      <c r="Q2553">
        <v>0</v>
      </c>
      <c r="R2553">
        <v>3</v>
      </c>
      <c r="S2553">
        <v>0</v>
      </c>
      <c r="T2553">
        <v>7</v>
      </c>
      <c r="U2553">
        <v>0</v>
      </c>
      <c r="V2553">
        <v>0</v>
      </c>
      <c r="W2553">
        <v>0</v>
      </c>
      <c r="X2553">
        <v>46.856166971168221</v>
      </c>
      <c r="Y2553">
        <v>0</v>
      </c>
      <c r="Z2553">
        <v>3.8267001144815578</v>
      </c>
      <c r="AA2553">
        <v>0</v>
      </c>
      <c r="AB2553">
        <v>15.873511022259837</v>
      </c>
      <c r="AC2553">
        <v>0</v>
      </c>
      <c r="AD2553">
        <v>0</v>
      </c>
      <c r="AE2553">
        <v>66.556378107909623</v>
      </c>
    </row>
    <row r="2554" spans="1:31" x14ac:dyDescent="0.25">
      <c r="A2554">
        <v>2226439</v>
      </c>
      <c r="B2554">
        <v>1</v>
      </c>
      <c r="C2554" t="s">
        <v>81</v>
      </c>
      <c r="D2554" t="s">
        <v>118</v>
      </c>
      <c r="E2554" t="s">
        <v>151</v>
      </c>
      <c r="F2554" t="s">
        <v>7658</v>
      </c>
      <c r="G2554" t="s">
        <v>153</v>
      </c>
      <c r="H2554" t="s">
        <v>135</v>
      </c>
      <c r="I2554" t="s">
        <v>136</v>
      </c>
      <c r="J2554" t="s">
        <v>137</v>
      </c>
      <c r="K2554" t="s">
        <v>138</v>
      </c>
      <c r="L2554" t="s">
        <v>7659</v>
      </c>
      <c r="M2554" t="s">
        <v>7660</v>
      </c>
      <c r="N2554">
        <v>2.0338888879999999</v>
      </c>
      <c r="O2554">
        <v>0</v>
      </c>
      <c r="P2554">
        <v>58</v>
      </c>
      <c r="Q2554">
        <v>0</v>
      </c>
      <c r="R2554">
        <v>0</v>
      </c>
      <c r="S2554">
        <v>0</v>
      </c>
      <c r="T2554">
        <v>2</v>
      </c>
      <c r="U2554">
        <v>0</v>
      </c>
      <c r="V2554">
        <v>0</v>
      </c>
      <c r="W2554">
        <v>0</v>
      </c>
      <c r="X2554">
        <v>32.087677809683647</v>
      </c>
      <c r="Y2554">
        <v>0</v>
      </c>
      <c r="Z2554">
        <v>0</v>
      </c>
      <c r="AA2554">
        <v>0</v>
      </c>
      <c r="AB2554">
        <v>1.8169959385626484</v>
      </c>
      <c r="AC2554">
        <v>0</v>
      </c>
      <c r="AD2554">
        <v>0</v>
      </c>
      <c r="AE2554">
        <v>33.904673748246296</v>
      </c>
    </row>
    <row r="2555" spans="1:31" x14ac:dyDescent="0.25">
      <c r="A2555">
        <v>2219492</v>
      </c>
      <c r="B2555">
        <v>1</v>
      </c>
      <c r="C2555" t="s">
        <v>80</v>
      </c>
      <c r="D2555" t="s">
        <v>96</v>
      </c>
      <c r="E2555" t="s">
        <v>156</v>
      </c>
      <c r="F2555" t="s">
        <v>7661</v>
      </c>
      <c r="G2555" t="s">
        <v>172</v>
      </c>
      <c r="H2555" t="s">
        <v>135</v>
      </c>
      <c r="I2555" t="s">
        <v>136</v>
      </c>
      <c r="J2555" t="s">
        <v>137</v>
      </c>
      <c r="K2555" t="s">
        <v>138</v>
      </c>
      <c r="L2555" t="s">
        <v>7662</v>
      </c>
      <c r="M2555" t="s">
        <v>7663</v>
      </c>
      <c r="N2555">
        <v>2.188055555</v>
      </c>
      <c r="O2555">
        <v>0</v>
      </c>
      <c r="P2555">
        <v>1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0.72398081516431856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0.72398081516431856</v>
      </c>
    </row>
    <row r="2556" spans="1:31" x14ac:dyDescent="0.25">
      <c r="A2556">
        <v>2224816</v>
      </c>
      <c r="B2556">
        <v>1</v>
      </c>
      <c r="C2556" t="s">
        <v>81</v>
      </c>
      <c r="D2556" t="s">
        <v>127</v>
      </c>
      <c r="E2556" t="s">
        <v>156</v>
      </c>
      <c r="F2556" t="s">
        <v>7664</v>
      </c>
      <c r="G2556" t="s">
        <v>161</v>
      </c>
      <c r="H2556" t="s">
        <v>135</v>
      </c>
      <c r="I2556" t="s">
        <v>136</v>
      </c>
      <c r="J2556" t="s">
        <v>137</v>
      </c>
      <c r="K2556" t="s">
        <v>138</v>
      </c>
      <c r="L2556" t="s">
        <v>7665</v>
      </c>
      <c r="M2556" t="s">
        <v>7666</v>
      </c>
      <c r="N2556">
        <v>0.80027777700000002</v>
      </c>
      <c r="O2556">
        <v>0</v>
      </c>
      <c r="P2556">
        <v>2</v>
      </c>
      <c r="Q2556">
        <v>0</v>
      </c>
      <c r="R2556">
        <v>0</v>
      </c>
      <c r="S2556">
        <v>0</v>
      </c>
      <c r="T2556">
        <v>59</v>
      </c>
      <c r="U2556">
        <v>0</v>
      </c>
      <c r="V2556">
        <v>0</v>
      </c>
      <c r="W2556">
        <v>0</v>
      </c>
      <c r="X2556">
        <v>5.7241870707544908</v>
      </c>
      <c r="Y2556">
        <v>0</v>
      </c>
      <c r="Z2556">
        <v>0</v>
      </c>
      <c r="AA2556">
        <v>0</v>
      </c>
      <c r="AB2556">
        <v>13.829795236586412</v>
      </c>
      <c r="AC2556">
        <v>0</v>
      </c>
      <c r="AD2556">
        <v>0</v>
      </c>
      <c r="AE2556">
        <v>19.553982307340902</v>
      </c>
    </row>
    <row r="2557" spans="1:31" x14ac:dyDescent="0.25">
      <c r="A2557">
        <v>2221553</v>
      </c>
      <c r="B2557">
        <v>1</v>
      </c>
      <c r="C2557" t="s">
        <v>80</v>
      </c>
      <c r="D2557" t="s">
        <v>110</v>
      </c>
      <c r="E2557" t="s">
        <v>151</v>
      </c>
      <c r="F2557" t="s">
        <v>7667</v>
      </c>
      <c r="G2557" t="s">
        <v>245</v>
      </c>
      <c r="H2557" t="s">
        <v>135</v>
      </c>
      <c r="I2557" t="s">
        <v>136</v>
      </c>
      <c r="J2557" t="s">
        <v>137</v>
      </c>
      <c r="K2557" t="s">
        <v>138</v>
      </c>
      <c r="L2557" t="s">
        <v>7668</v>
      </c>
      <c r="M2557" t="s">
        <v>7669</v>
      </c>
      <c r="N2557">
        <v>2.3341666659999998</v>
      </c>
      <c r="O2557">
        <v>0</v>
      </c>
      <c r="P2557">
        <v>20</v>
      </c>
      <c r="Q2557">
        <v>0</v>
      </c>
      <c r="R2557">
        <v>0</v>
      </c>
      <c r="S2557">
        <v>0</v>
      </c>
      <c r="T2557">
        <v>1</v>
      </c>
      <c r="U2557">
        <v>0</v>
      </c>
      <c r="V2557">
        <v>0</v>
      </c>
      <c r="W2557">
        <v>0</v>
      </c>
      <c r="X2557">
        <v>16.032549557008721</v>
      </c>
      <c r="Y2557">
        <v>0</v>
      </c>
      <c r="Z2557">
        <v>0</v>
      </c>
      <c r="AA2557">
        <v>0</v>
      </c>
      <c r="AB2557">
        <v>1.0551438348645825</v>
      </c>
      <c r="AC2557">
        <v>0</v>
      </c>
      <c r="AD2557">
        <v>0</v>
      </c>
      <c r="AE2557">
        <v>17.087693391873305</v>
      </c>
    </row>
    <row r="2558" spans="1:31" x14ac:dyDescent="0.25">
      <c r="A2558">
        <v>2214975</v>
      </c>
      <c r="B2558">
        <v>1</v>
      </c>
      <c r="C2558" t="s">
        <v>80</v>
      </c>
      <c r="D2558" t="s">
        <v>110</v>
      </c>
      <c r="E2558" t="s">
        <v>251</v>
      </c>
      <c r="F2558" t="s">
        <v>7670</v>
      </c>
      <c r="G2558" t="s">
        <v>280</v>
      </c>
      <c r="H2558" t="s">
        <v>144</v>
      </c>
      <c r="I2558" t="s">
        <v>136</v>
      </c>
      <c r="J2558" t="s">
        <v>3</v>
      </c>
      <c r="K2558" t="s">
        <v>138</v>
      </c>
      <c r="L2558" t="s">
        <v>7671</v>
      </c>
      <c r="M2558" t="s">
        <v>7672</v>
      </c>
      <c r="N2558">
        <v>0.86247111099999996</v>
      </c>
      <c r="O2558">
        <v>0</v>
      </c>
      <c r="P2558">
        <v>3476</v>
      </c>
      <c r="Q2558">
        <v>0</v>
      </c>
      <c r="R2558">
        <v>0</v>
      </c>
      <c r="S2558">
        <v>0</v>
      </c>
      <c r="T2558">
        <v>522</v>
      </c>
      <c r="U2558">
        <v>0</v>
      </c>
      <c r="V2558">
        <v>0</v>
      </c>
      <c r="W2558">
        <v>0</v>
      </c>
      <c r="X2558">
        <v>1149.1329159281495</v>
      </c>
      <c r="Y2558">
        <v>0</v>
      </c>
      <c r="Z2558">
        <v>0</v>
      </c>
      <c r="AA2558">
        <v>0</v>
      </c>
      <c r="AB2558">
        <v>600.72020141205019</v>
      </c>
      <c r="AC2558">
        <v>0</v>
      </c>
      <c r="AD2558">
        <v>0</v>
      </c>
      <c r="AE2558">
        <v>1749.8531173401998</v>
      </c>
    </row>
    <row r="2559" spans="1:31" x14ac:dyDescent="0.25">
      <c r="A2559">
        <v>2219884</v>
      </c>
      <c r="B2559">
        <v>1</v>
      </c>
      <c r="C2559" t="s">
        <v>80</v>
      </c>
      <c r="D2559" t="s">
        <v>85</v>
      </c>
      <c r="E2559" t="s">
        <v>225</v>
      </c>
      <c r="F2559" t="s">
        <v>2179</v>
      </c>
      <c r="G2559" t="s">
        <v>213</v>
      </c>
      <c r="H2559" t="s">
        <v>135</v>
      </c>
      <c r="I2559" t="s">
        <v>136</v>
      </c>
      <c r="J2559" t="s">
        <v>137</v>
      </c>
      <c r="K2559" t="s">
        <v>138</v>
      </c>
      <c r="L2559" t="s">
        <v>7673</v>
      </c>
      <c r="M2559" t="s">
        <v>7674</v>
      </c>
      <c r="N2559">
        <v>1.7041666660000001</v>
      </c>
      <c r="O2559">
        <v>0</v>
      </c>
      <c r="P2559">
        <v>61</v>
      </c>
      <c r="Q2559">
        <v>0</v>
      </c>
      <c r="R2559">
        <v>0</v>
      </c>
      <c r="S2559">
        <v>0</v>
      </c>
      <c r="T2559">
        <v>25</v>
      </c>
      <c r="U2559">
        <v>0</v>
      </c>
      <c r="V2559">
        <v>0</v>
      </c>
      <c r="W2559">
        <v>0</v>
      </c>
      <c r="X2559">
        <v>33.751675106843464</v>
      </c>
      <c r="Y2559">
        <v>0</v>
      </c>
      <c r="Z2559">
        <v>0</v>
      </c>
      <c r="AA2559">
        <v>0</v>
      </c>
      <c r="AB2559">
        <v>144.45741207051719</v>
      </c>
      <c r="AC2559">
        <v>0</v>
      </c>
      <c r="AD2559">
        <v>0</v>
      </c>
      <c r="AE2559">
        <v>178.20908717736066</v>
      </c>
    </row>
    <row r="2560" spans="1:31" x14ac:dyDescent="0.25">
      <c r="A2560">
        <v>2226485</v>
      </c>
      <c r="B2560">
        <v>1</v>
      </c>
      <c r="C2560" t="s">
        <v>80</v>
      </c>
      <c r="D2560" t="s">
        <v>93</v>
      </c>
      <c r="E2560" t="s">
        <v>151</v>
      </c>
      <c r="F2560" t="s">
        <v>1415</v>
      </c>
      <c r="G2560" t="s">
        <v>213</v>
      </c>
      <c r="H2560" t="s">
        <v>135</v>
      </c>
      <c r="I2560" t="s">
        <v>136</v>
      </c>
      <c r="J2560" t="s">
        <v>137</v>
      </c>
      <c r="K2560" t="s">
        <v>138</v>
      </c>
      <c r="L2560" t="s">
        <v>7675</v>
      </c>
      <c r="M2560" t="s">
        <v>7676</v>
      </c>
      <c r="N2560">
        <v>2.2238888879999998</v>
      </c>
      <c r="O2560">
        <v>0</v>
      </c>
      <c r="P2560">
        <v>6</v>
      </c>
      <c r="Q2560">
        <v>0</v>
      </c>
      <c r="R2560">
        <v>2</v>
      </c>
      <c r="S2560">
        <v>0</v>
      </c>
      <c r="T2560">
        <v>1</v>
      </c>
      <c r="U2560">
        <v>0</v>
      </c>
      <c r="V2560">
        <v>0</v>
      </c>
      <c r="W2560">
        <v>0</v>
      </c>
      <c r="X2560">
        <v>2.9029168567406312</v>
      </c>
      <c r="Y2560">
        <v>0</v>
      </c>
      <c r="Z2560">
        <v>0.18353084018746668</v>
      </c>
      <c r="AA2560">
        <v>0</v>
      </c>
      <c r="AB2560">
        <v>7.9966646672500002E-2</v>
      </c>
      <c r="AC2560">
        <v>0</v>
      </c>
      <c r="AD2560">
        <v>0</v>
      </c>
      <c r="AE2560">
        <v>3.1664143436005983</v>
      </c>
    </row>
    <row r="2561" spans="1:31" x14ac:dyDescent="0.25">
      <c r="A2561">
        <v>2224862</v>
      </c>
      <c r="B2561">
        <v>1</v>
      </c>
      <c r="C2561" t="s">
        <v>81</v>
      </c>
      <c r="D2561" t="s">
        <v>128</v>
      </c>
      <c r="E2561" t="s">
        <v>147</v>
      </c>
      <c r="F2561" t="s">
        <v>7677</v>
      </c>
      <c r="G2561" t="s">
        <v>233</v>
      </c>
      <c r="H2561" t="s">
        <v>144</v>
      </c>
      <c r="I2561" t="s">
        <v>136</v>
      </c>
      <c r="J2561" t="s">
        <v>137</v>
      </c>
      <c r="K2561" t="s">
        <v>234</v>
      </c>
      <c r="L2561" t="s">
        <v>7678</v>
      </c>
      <c r="M2561" t="s">
        <v>7679</v>
      </c>
      <c r="N2561">
        <v>2.1752777769999998</v>
      </c>
      <c r="O2561">
        <v>20</v>
      </c>
      <c r="P2561">
        <v>91</v>
      </c>
      <c r="Q2561">
        <v>298</v>
      </c>
      <c r="R2561">
        <v>80</v>
      </c>
      <c r="S2561">
        <v>7</v>
      </c>
      <c r="T2561">
        <v>1</v>
      </c>
      <c r="U2561">
        <v>0</v>
      </c>
      <c r="V2561">
        <v>0</v>
      </c>
      <c r="W2561">
        <v>10.646494400299098</v>
      </c>
      <c r="X2561">
        <v>50.254316515888867</v>
      </c>
      <c r="Y2561">
        <v>218.72310223614031</v>
      </c>
      <c r="Z2561">
        <v>45.37458878191476</v>
      </c>
      <c r="AA2561">
        <v>9.3148344230161495</v>
      </c>
      <c r="AB2561">
        <v>0.19096345272678336</v>
      </c>
      <c r="AC2561">
        <v>0</v>
      </c>
      <c r="AD2561">
        <v>0</v>
      </c>
      <c r="AE2561">
        <v>334.50429980998598</v>
      </c>
    </row>
    <row r="2562" spans="1:31" x14ac:dyDescent="0.25">
      <c r="A2562">
        <v>2212960</v>
      </c>
      <c r="B2562">
        <v>1</v>
      </c>
      <c r="C2562" t="s">
        <v>80</v>
      </c>
      <c r="D2562" t="s">
        <v>108</v>
      </c>
      <c r="E2562" t="s">
        <v>156</v>
      </c>
      <c r="F2562" t="s">
        <v>7680</v>
      </c>
      <c r="G2562" t="s">
        <v>161</v>
      </c>
      <c r="H2562" t="s">
        <v>135</v>
      </c>
      <c r="I2562" t="s">
        <v>136</v>
      </c>
      <c r="J2562" t="s">
        <v>137</v>
      </c>
      <c r="K2562" t="s">
        <v>138</v>
      </c>
      <c r="L2562" t="s">
        <v>7681</v>
      </c>
      <c r="M2562" t="s">
        <v>7682</v>
      </c>
      <c r="N2562">
        <v>3.8658333329999999</v>
      </c>
      <c r="O2562">
        <v>0</v>
      </c>
      <c r="P2562">
        <v>1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0.56358485101950007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0.56358485101950007</v>
      </c>
    </row>
    <row r="2563" spans="1:31" x14ac:dyDescent="0.25">
      <c r="A2563">
        <v>2225944</v>
      </c>
      <c r="B2563">
        <v>1</v>
      </c>
      <c r="C2563" t="s">
        <v>81</v>
      </c>
      <c r="D2563" t="s">
        <v>116</v>
      </c>
      <c r="E2563" t="s">
        <v>198</v>
      </c>
      <c r="F2563" t="s">
        <v>7683</v>
      </c>
      <c r="G2563" t="s">
        <v>143</v>
      </c>
      <c r="H2563" t="s">
        <v>144</v>
      </c>
      <c r="I2563" t="s">
        <v>136</v>
      </c>
      <c r="J2563" t="s">
        <v>137</v>
      </c>
      <c r="K2563" t="s">
        <v>138</v>
      </c>
      <c r="L2563" t="s">
        <v>7684</v>
      </c>
      <c r="M2563" t="s">
        <v>7685</v>
      </c>
      <c r="N2563">
        <v>0.81583333300000005</v>
      </c>
      <c r="O2563">
        <v>2</v>
      </c>
      <c r="P2563">
        <v>398</v>
      </c>
      <c r="Q2563">
        <v>6</v>
      </c>
      <c r="R2563">
        <v>1</v>
      </c>
      <c r="S2563">
        <v>2</v>
      </c>
      <c r="T2563">
        <v>22</v>
      </c>
      <c r="U2563">
        <v>0</v>
      </c>
      <c r="V2563">
        <v>0</v>
      </c>
      <c r="W2563">
        <v>0.35918028492507004</v>
      </c>
      <c r="X2563">
        <v>29.984671807957351</v>
      </c>
      <c r="Y2563">
        <v>50.746452008437458</v>
      </c>
      <c r="Z2563">
        <v>2.3617871551724168E-2</v>
      </c>
      <c r="AA2563">
        <v>3.417353242022886</v>
      </c>
      <c r="AB2563">
        <v>9.0268885539196617</v>
      </c>
      <c r="AC2563">
        <v>0</v>
      </c>
      <c r="AD2563">
        <v>0</v>
      </c>
      <c r="AE2563">
        <v>93.55816376881414</v>
      </c>
    </row>
    <row r="2564" spans="1:31" x14ac:dyDescent="0.25">
      <c r="A2564">
        <v>2216103</v>
      </c>
      <c r="B2564">
        <v>1</v>
      </c>
      <c r="C2564" t="s">
        <v>81</v>
      </c>
      <c r="D2564" t="s">
        <v>128</v>
      </c>
      <c r="E2564" t="s">
        <v>132</v>
      </c>
      <c r="F2564" t="s">
        <v>7686</v>
      </c>
      <c r="G2564" t="s">
        <v>507</v>
      </c>
      <c r="H2564" t="s">
        <v>135</v>
      </c>
      <c r="I2564" t="s">
        <v>136</v>
      </c>
      <c r="J2564" t="s">
        <v>137</v>
      </c>
      <c r="K2564" t="s">
        <v>138</v>
      </c>
      <c r="L2564" t="s">
        <v>7687</v>
      </c>
      <c r="M2564" t="s">
        <v>7688</v>
      </c>
      <c r="N2564">
        <v>1.755833333</v>
      </c>
      <c r="O2564">
        <v>0</v>
      </c>
      <c r="P2564">
        <v>522</v>
      </c>
      <c r="Q2564">
        <v>0</v>
      </c>
      <c r="R2564">
        <v>0</v>
      </c>
      <c r="S2564">
        <v>0</v>
      </c>
      <c r="T2564">
        <v>35</v>
      </c>
      <c r="U2564">
        <v>0</v>
      </c>
      <c r="V2564">
        <v>0</v>
      </c>
      <c r="W2564">
        <v>0</v>
      </c>
      <c r="X2564">
        <v>213.33521747883182</v>
      </c>
      <c r="Y2564">
        <v>0</v>
      </c>
      <c r="Z2564">
        <v>0</v>
      </c>
      <c r="AA2564">
        <v>0</v>
      </c>
      <c r="AB2564">
        <v>22.860381489070196</v>
      </c>
      <c r="AC2564">
        <v>0</v>
      </c>
      <c r="AD2564">
        <v>0</v>
      </c>
      <c r="AE2564">
        <v>236.19559896790201</v>
      </c>
    </row>
    <row r="2565" spans="1:31" x14ac:dyDescent="0.25">
      <c r="A2565">
        <v>2226336</v>
      </c>
      <c r="B2565">
        <v>1</v>
      </c>
      <c r="C2565" t="s">
        <v>80</v>
      </c>
      <c r="D2565" t="s">
        <v>96</v>
      </c>
      <c r="E2565" t="s">
        <v>156</v>
      </c>
      <c r="F2565" t="s">
        <v>7689</v>
      </c>
      <c r="G2565" t="s">
        <v>161</v>
      </c>
      <c r="H2565" t="s">
        <v>135</v>
      </c>
      <c r="I2565" t="s">
        <v>136</v>
      </c>
      <c r="J2565" t="s">
        <v>137</v>
      </c>
      <c r="K2565" t="s">
        <v>138</v>
      </c>
      <c r="L2565" t="s">
        <v>7690</v>
      </c>
      <c r="M2565" t="s">
        <v>7691</v>
      </c>
      <c r="N2565">
        <v>1.2819444440000001</v>
      </c>
      <c r="O2565">
        <v>0</v>
      </c>
      <c r="P2565">
        <v>1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1.872984284986111E-4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1.872984284986111E-4</v>
      </c>
    </row>
    <row r="2566" spans="1:31" x14ac:dyDescent="0.25">
      <c r="A2566">
        <v>2215854</v>
      </c>
      <c r="B2566">
        <v>1</v>
      </c>
      <c r="C2566" t="s">
        <v>80</v>
      </c>
      <c r="D2566" t="s">
        <v>96</v>
      </c>
      <c r="E2566" t="s">
        <v>156</v>
      </c>
      <c r="F2566" t="s">
        <v>7692</v>
      </c>
      <c r="G2566" t="s">
        <v>161</v>
      </c>
      <c r="H2566" t="s">
        <v>135</v>
      </c>
      <c r="I2566" t="s">
        <v>136</v>
      </c>
      <c r="J2566" t="s">
        <v>137</v>
      </c>
      <c r="K2566" t="s">
        <v>138</v>
      </c>
      <c r="L2566" t="s">
        <v>7693</v>
      </c>
      <c r="M2566" t="s">
        <v>7694</v>
      </c>
      <c r="N2566">
        <v>2.525833333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1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2.2373708445286016</v>
      </c>
      <c r="AC2566">
        <v>0</v>
      </c>
      <c r="AD2566">
        <v>0</v>
      </c>
      <c r="AE2566">
        <v>2.2373708445286016</v>
      </c>
    </row>
    <row r="2567" spans="1:31" x14ac:dyDescent="0.25">
      <c r="A2567">
        <v>2226923</v>
      </c>
      <c r="B2567">
        <v>1</v>
      </c>
      <c r="C2567" t="s">
        <v>80</v>
      </c>
      <c r="D2567" t="s">
        <v>84</v>
      </c>
      <c r="E2567" t="s">
        <v>156</v>
      </c>
      <c r="F2567" t="s">
        <v>7695</v>
      </c>
      <c r="G2567" t="s">
        <v>161</v>
      </c>
      <c r="H2567" t="s">
        <v>135</v>
      </c>
      <c r="I2567" t="s">
        <v>136</v>
      </c>
      <c r="J2567" t="s">
        <v>137</v>
      </c>
      <c r="K2567" t="s">
        <v>138</v>
      </c>
      <c r="L2567" t="s">
        <v>7696</v>
      </c>
      <c r="M2567" t="s">
        <v>7697</v>
      </c>
      <c r="N2567">
        <v>1.6133333329999999</v>
      </c>
      <c r="O2567">
        <v>0</v>
      </c>
      <c r="P2567">
        <v>12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3.2923418492335386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3.2923418492335386</v>
      </c>
    </row>
    <row r="2568" spans="1:31" x14ac:dyDescent="0.25">
      <c r="A2568">
        <v>2217431</v>
      </c>
      <c r="B2568">
        <v>1</v>
      </c>
      <c r="C2568" t="s">
        <v>81</v>
      </c>
      <c r="D2568" t="s">
        <v>117</v>
      </c>
      <c r="E2568" t="s">
        <v>141</v>
      </c>
      <c r="F2568" t="s">
        <v>7698</v>
      </c>
      <c r="G2568" t="s">
        <v>405</v>
      </c>
      <c r="H2568" t="s">
        <v>144</v>
      </c>
      <c r="I2568" t="s">
        <v>136</v>
      </c>
      <c r="J2568" t="s">
        <v>137</v>
      </c>
      <c r="K2568" t="s">
        <v>234</v>
      </c>
      <c r="L2568" t="s">
        <v>7699</v>
      </c>
      <c r="M2568" t="s">
        <v>7700</v>
      </c>
      <c r="N2568">
        <v>0.42531472199999998</v>
      </c>
      <c r="O2568">
        <v>5</v>
      </c>
      <c r="P2568">
        <v>1401</v>
      </c>
      <c r="Q2568">
        <v>97</v>
      </c>
      <c r="R2568">
        <v>256</v>
      </c>
      <c r="S2568">
        <v>24</v>
      </c>
      <c r="T2568">
        <v>309</v>
      </c>
      <c r="U2568">
        <v>4</v>
      </c>
      <c r="V2568">
        <v>2</v>
      </c>
      <c r="W2568">
        <v>2.0436403521700668</v>
      </c>
      <c r="X2568">
        <v>120.14221082273647</v>
      </c>
      <c r="Y2568">
        <v>45.233737001823904</v>
      </c>
      <c r="Z2568">
        <v>29.246030881094576</v>
      </c>
      <c r="AA2568">
        <v>80.181054878593145</v>
      </c>
      <c r="AB2568">
        <v>127.48756330962009</v>
      </c>
      <c r="AC2568">
        <v>161.45894762319182</v>
      </c>
      <c r="AD2568">
        <v>0</v>
      </c>
      <c r="AE2568">
        <v>565.79318486923012</v>
      </c>
    </row>
    <row r="2569" spans="1:31" x14ac:dyDescent="0.25">
      <c r="A2569">
        <v>2218018</v>
      </c>
      <c r="B2569">
        <v>1</v>
      </c>
      <c r="C2569" t="s">
        <v>80</v>
      </c>
      <c r="D2569" t="s">
        <v>94</v>
      </c>
      <c r="E2569" t="s">
        <v>156</v>
      </c>
      <c r="F2569" t="s">
        <v>7701</v>
      </c>
      <c r="G2569" t="s">
        <v>153</v>
      </c>
      <c r="H2569" t="s">
        <v>135</v>
      </c>
      <c r="I2569" t="s">
        <v>136</v>
      </c>
      <c r="J2569" t="s">
        <v>137</v>
      </c>
      <c r="K2569" t="s">
        <v>138</v>
      </c>
      <c r="L2569" t="s">
        <v>7702</v>
      </c>
      <c r="M2569" t="s">
        <v>7703</v>
      </c>
      <c r="N2569">
        <v>3.7461111109999998</v>
      </c>
      <c r="O2569">
        <v>0</v>
      </c>
      <c r="P2569">
        <v>1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</row>
    <row r="2570" spans="1:31" x14ac:dyDescent="0.25">
      <c r="A2570">
        <v>2228251</v>
      </c>
      <c r="B2570">
        <v>1</v>
      </c>
      <c r="C2570" t="s">
        <v>80</v>
      </c>
      <c r="D2570" t="s">
        <v>98</v>
      </c>
      <c r="E2570" t="s">
        <v>141</v>
      </c>
      <c r="F2570" t="s">
        <v>7704</v>
      </c>
      <c r="G2570" t="s">
        <v>233</v>
      </c>
      <c r="H2570" t="s">
        <v>144</v>
      </c>
      <c r="I2570" t="s">
        <v>136</v>
      </c>
      <c r="J2570" t="s">
        <v>137</v>
      </c>
      <c r="K2570" t="s">
        <v>234</v>
      </c>
      <c r="L2570" t="s">
        <v>7705</v>
      </c>
      <c r="M2570" t="s">
        <v>7706</v>
      </c>
      <c r="N2570">
        <v>8.1547222220000002</v>
      </c>
      <c r="O2570">
        <v>0</v>
      </c>
      <c r="P2570">
        <v>333</v>
      </c>
      <c r="Q2570">
        <v>0</v>
      </c>
      <c r="R2570">
        <v>0</v>
      </c>
      <c r="S2570">
        <v>0</v>
      </c>
      <c r="T2570">
        <v>11</v>
      </c>
      <c r="U2570">
        <v>0</v>
      </c>
      <c r="V2570">
        <v>0</v>
      </c>
      <c r="W2570">
        <v>0</v>
      </c>
      <c r="X2570">
        <v>649.35519087510829</v>
      </c>
      <c r="Y2570">
        <v>0</v>
      </c>
      <c r="Z2570">
        <v>0</v>
      </c>
      <c r="AA2570">
        <v>0</v>
      </c>
      <c r="AB2570">
        <v>39.447938280323406</v>
      </c>
      <c r="AC2570">
        <v>0</v>
      </c>
      <c r="AD2570">
        <v>0</v>
      </c>
      <c r="AE2570">
        <v>688.80312915543175</v>
      </c>
    </row>
    <row r="2571" spans="1:31" x14ac:dyDescent="0.25">
      <c r="A2571">
        <v>2214875</v>
      </c>
      <c r="B2571">
        <v>1</v>
      </c>
      <c r="C2571" t="s">
        <v>80</v>
      </c>
      <c r="D2571" t="s">
        <v>90</v>
      </c>
      <c r="E2571" t="s">
        <v>151</v>
      </c>
      <c r="F2571" t="s">
        <v>7707</v>
      </c>
      <c r="G2571" t="s">
        <v>503</v>
      </c>
      <c r="H2571" t="s">
        <v>135</v>
      </c>
      <c r="I2571" t="s">
        <v>136</v>
      </c>
      <c r="J2571" t="s">
        <v>137</v>
      </c>
      <c r="K2571" t="s">
        <v>138</v>
      </c>
      <c r="L2571" t="s">
        <v>7708</v>
      </c>
      <c r="M2571" t="s">
        <v>7709</v>
      </c>
      <c r="N2571">
        <v>1.645</v>
      </c>
      <c r="O2571">
        <v>0</v>
      </c>
      <c r="P2571">
        <v>163</v>
      </c>
      <c r="Q2571">
        <v>0</v>
      </c>
      <c r="R2571">
        <v>0</v>
      </c>
      <c r="S2571">
        <v>0</v>
      </c>
      <c r="T2571">
        <v>8</v>
      </c>
      <c r="U2571">
        <v>0</v>
      </c>
      <c r="V2571">
        <v>0</v>
      </c>
      <c r="W2571">
        <v>0</v>
      </c>
      <c r="X2571">
        <v>78.800203293656821</v>
      </c>
      <c r="Y2571">
        <v>0</v>
      </c>
      <c r="Z2571">
        <v>0</v>
      </c>
      <c r="AA2571">
        <v>0</v>
      </c>
      <c r="AB2571">
        <v>4.6825199428554267</v>
      </c>
      <c r="AC2571">
        <v>0</v>
      </c>
      <c r="AD2571">
        <v>0</v>
      </c>
      <c r="AE2571">
        <v>83.482723236512243</v>
      </c>
    </row>
    <row r="2572" spans="1:31" x14ac:dyDescent="0.25">
      <c r="A2572">
        <v>2226236</v>
      </c>
      <c r="B2572">
        <v>1</v>
      </c>
      <c r="C2572" t="s">
        <v>81</v>
      </c>
      <c r="D2572" t="s">
        <v>122</v>
      </c>
      <c r="E2572" t="s">
        <v>147</v>
      </c>
      <c r="F2572" t="s">
        <v>7710</v>
      </c>
      <c r="G2572" t="s">
        <v>200</v>
      </c>
      <c r="H2572" t="s">
        <v>144</v>
      </c>
      <c r="I2572" t="s">
        <v>136</v>
      </c>
      <c r="J2572" t="s">
        <v>137</v>
      </c>
      <c r="K2572" t="s">
        <v>234</v>
      </c>
      <c r="L2572" t="s">
        <v>7711</v>
      </c>
      <c r="M2572" t="s">
        <v>7712</v>
      </c>
      <c r="N2572">
        <v>0.54269166599999996</v>
      </c>
      <c r="O2572">
        <v>0</v>
      </c>
      <c r="P2572">
        <v>3179</v>
      </c>
      <c r="Q2572">
        <v>0</v>
      </c>
      <c r="R2572">
        <v>33</v>
      </c>
      <c r="S2572">
        <v>0</v>
      </c>
      <c r="T2572">
        <v>134</v>
      </c>
      <c r="U2572">
        <v>0</v>
      </c>
      <c r="V2572">
        <v>0</v>
      </c>
      <c r="W2572">
        <v>0</v>
      </c>
      <c r="X2572">
        <v>352.57261724860007</v>
      </c>
      <c r="Y2572">
        <v>0</v>
      </c>
      <c r="Z2572">
        <v>3.2643562324464193</v>
      </c>
      <c r="AA2572">
        <v>0</v>
      </c>
      <c r="AB2572">
        <v>76.583308538710995</v>
      </c>
      <c r="AC2572">
        <v>0</v>
      </c>
      <c r="AD2572">
        <v>0</v>
      </c>
      <c r="AE2572">
        <v>432.42028201975745</v>
      </c>
    </row>
    <row r="2573" spans="1:31" x14ac:dyDescent="0.25">
      <c r="A2573">
        <v>2220033</v>
      </c>
      <c r="B2573">
        <v>1</v>
      </c>
      <c r="C2573" t="s">
        <v>81</v>
      </c>
      <c r="D2573" t="s">
        <v>112</v>
      </c>
      <c r="E2573" t="s">
        <v>141</v>
      </c>
      <c r="F2573" t="s">
        <v>7713</v>
      </c>
      <c r="G2573" t="s">
        <v>143</v>
      </c>
      <c r="H2573" t="s">
        <v>144</v>
      </c>
      <c r="I2573" t="s">
        <v>136</v>
      </c>
      <c r="J2573" t="s">
        <v>137</v>
      </c>
      <c r="K2573" t="s">
        <v>138</v>
      </c>
      <c r="L2573" t="s">
        <v>7714</v>
      </c>
      <c r="M2573" t="s">
        <v>7715</v>
      </c>
      <c r="N2573">
        <v>1.280277777</v>
      </c>
      <c r="O2573">
        <v>0</v>
      </c>
      <c r="P2573">
        <v>188</v>
      </c>
      <c r="Q2573">
        <v>0</v>
      </c>
      <c r="R2573">
        <v>9</v>
      </c>
      <c r="S2573">
        <v>0</v>
      </c>
      <c r="T2573">
        <v>22</v>
      </c>
      <c r="U2573">
        <v>0</v>
      </c>
      <c r="V2573">
        <v>0</v>
      </c>
      <c r="W2573">
        <v>0</v>
      </c>
      <c r="X2573">
        <v>56.021120042204537</v>
      </c>
      <c r="Y2573">
        <v>0</v>
      </c>
      <c r="Z2573">
        <v>5.019883056793323</v>
      </c>
      <c r="AA2573">
        <v>0</v>
      </c>
      <c r="AB2573">
        <v>7.0643403745759201</v>
      </c>
      <c r="AC2573">
        <v>0</v>
      </c>
      <c r="AD2573">
        <v>0</v>
      </c>
      <c r="AE2573">
        <v>68.105343473573782</v>
      </c>
    </row>
    <row r="2574" spans="1:31" x14ac:dyDescent="0.25">
      <c r="A2574">
        <v>2217869</v>
      </c>
      <c r="B2574">
        <v>1</v>
      </c>
      <c r="C2574" t="s">
        <v>81</v>
      </c>
      <c r="D2574" t="s">
        <v>128</v>
      </c>
      <c r="E2574" t="s">
        <v>156</v>
      </c>
      <c r="F2574" t="s">
        <v>7716</v>
      </c>
      <c r="G2574" t="s">
        <v>165</v>
      </c>
      <c r="H2574" t="s">
        <v>135</v>
      </c>
      <c r="I2574" t="s">
        <v>136</v>
      </c>
      <c r="J2574" t="s">
        <v>137</v>
      </c>
      <c r="K2574" t="s">
        <v>138</v>
      </c>
      <c r="L2574" t="s">
        <v>7717</v>
      </c>
      <c r="M2574" t="s">
        <v>7718</v>
      </c>
      <c r="N2574">
        <v>2.3738888880000002</v>
      </c>
      <c r="O2574">
        <v>0</v>
      </c>
      <c r="P2574">
        <v>6</v>
      </c>
      <c r="Q2574">
        <v>0</v>
      </c>
      <c r="R2574">
        <v>0</v>
      </c>
      <c r="S2574">
        <v>0</v>
      </c>
      <c r="T2574">
        <v>1</v>
      </c>
      <c r="U2574">
        <v>0</v>
      </c>
      <c r="V2574">
        <v>0</v>
      </c>
      <c r="W2574">
        <v>0</v>
      </c>
      <c r="X2574">
        <v>2.7617734565142302</v>
      </c>
      <c r="Y2574">
        <v>0</v>
      </c>
      <c r="Z2574">
        <v>0</v>
      </c>
      <c r="AA2574">
        <v>0</v>
      </c>
      <c r="AB2574">
        <v>3.6458196927861497</v>
      </c>
      <c r="AC2574">
        <v>0</v>
      </c>
      <c r="AD2574">
        <v>0</v>
      </c>
      <c r="AE2574">
        <v>6.4075931493003804</v>
      </c>
    </row>
    <row r="2575" spans="1:31" x14ac:dyDescent="0.25">
      <c r="A2575">
        <v>2215808</v>
      </c>
      <c r="B2575">
        <v>1</v>
      </c>
      <c r="C2575" t="s">
        <v>80</v>
      </c>
      <c r="D2575" t="s">
        <v>107</v>
      </c>
      <c r="E2575" t="s">
        <v>141</v>
      </c>
      <c r="F2575" t="s">
        <v>7719</v>
      </c>
      <c r="G2575" t="s">
        <v>143</v>
      </c>
      <c r="H2575" t="s">
        <v>144</v>
      </c>
      <c r="I2575" t="s">
        <v>136</v>
      </c>
      <c r="J2575" t="s">
        <v>137</v>
      </c>
      <c r="K2575" t="s">
        <v>138</v>
      </c>
      <c r="L2575" t="s">
        <v>7720</v>
      </c>
      <c r="M2575" t="s">
        <v>7721</v>
      </c>
      <c r="N2575">
        <v>0.99777777700000003</v>
      </c>
      <c r="O2575">
        <v>0</v>
      </c>
      <c r="P2575">
        <v>264</v>
      </c>
      <c r="Q2575">
        <v>0</v>
      </c>
      <c r="R2575">
        <v>1</v>
      </c>
      <c r="S2575">
        <v>0</v>
      </c>
      <c r="T2575">
        <v>8</v>
      </c>
      <c r="U2575">
        <v>0</v>
      </c>
      <c r="V2575">
        <v>0</v>
      </c>
      <c r="W2575">
        <v>0</v>
      </c>
      <c r="X2575">
        <v>59.896623516190502</v>
      </c>
      <c r="Y2575">
        <v>0</v>
      </c>
      <c r="Z2575">
        <v>0</v>
      </c>
      <c r="AA2575">
        <v>0</v>
      </c>
      <c r="AB2575">
        <v>3.6733694711811902</v>
      </c>
      <c r="AC2575">
        <v>0</v>
      </c>
      <c r="AD2575">
        <v>0</v>
      </c>
      <c r="AE2575">
        <v>63.569992987371691</v>
      </c>
    </row>
    <row r="2576" spans="1:31" x14ac:dyDescent="0.25">
      <c r="A2576">
        <v>2228546</v>
      </c>
      <c r="B2576">
        <v>1</v>
      </c>
      <c r="C2576" t="s">
        <v>81</v>
      </c>
      <c r="D2576" t="s">
        <v>125</v>
      </c>
      <c r="E2576" t="s">
        <v>141</v>
      </c>
      <c r="F2576" t="s">
        <v>7722</v>
      </c>
      <c r="G2576" t="s">
        <v>349</v>
      </c>
      <c r="H2576" t="s">
        <v>144</v>
      </c>
      <c r="I2576" t="s">
        <v>136</v>
      </c>
      <c r="J2576" t="s">
        <v>137</v>
      </c>
      <c r="K2576" t="s">
        <v>138</v>
      </c>
      <c r="L2576" t="s">
        <v>7723</v>
      </c>
      <c r="M2576" t="s">
        <v>7724</v>
      </c>
      <c r="N2576">
        <v>0.97222222199999997</v>
      </c>
      <c r="O2576">
        <v>0</v>
      </c>
      <c r="P2576">
        <v>0</v>
      </c>
      <c r="Q2576">
        <v>5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10.668547856106187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10.668547856106187</v>
      </c>
    </row>
    <row r="2577" spans="1:31" x14ac:dyDescent="0.25">
      <c r="A2577">
        <v>2226382</v>
      </c>
      <c r="B2577">
        <v>1</v>
      </c>
      <c r="C2577" t="s">
        <v>80</v>
      </c>
      <c r="D2577" t="s">
        <v>106</v>
      </c>
      <c r="E2577" t="s">
        <v>132</v>
      </c>
      <c r="F2577" t="s">
        <v>7725</v>
      </c>
      <c r="G2577" t="s">
        <v>176</v>
      </c>
      <c r="H2577" t="s">
        <v>135</v>
      </c>
      <c r="I2577" t="s">
        <v>136</v>
      </c>
      <c r="J2577" t="s">
        <v>137</v>
      </c>
      <c r="K2577" t="s">
        <v>138</v>
      </c>
      <c r="L2577" t="s">
        <v>7726</v>
      </c>
      <c r="M2577" t="s">
        <v>7727</v>
      </c>
      <c r="N2577">
        <v>2.5649999999999999</v>
      </c>
      <c r="O2577">
        <v>0</v>
      </c>
      <c r="P2577">
        <v>88</v>
      </c>
      <c r="Q2577">
        <v>0</v>
      </c>
      <c r="R2577">
        <v>4</v>
      </c>
      <c r="S2577">
        <v>0</v>
      </c>
      <c r="T2577">
        <v>10</v>
      </c>
      <c r="U2577">
        <v>0</v>
      </c>
      <c r="V2577">
        <v>0</v>
      </c>
      <c r="W2577">
        <v>0</v>
      </c>
      <c r="X2577">
        <v>63.002042718393852</v>
      </c>
      <c r="Y2577">
        <v>0</v>
      </c>
      <c r="Z2577">
        <v>2.6689406195656664</v>
      </c>
      <c r="AA2577">
        <v>0</v>
      </c>
      <c r="AB2577">
        <v>11.835075565897636</v>
      </c>
      <c r="AC2577">
        <v>0</v>
      </c>
      <c r="AD2577">
        <v>0</v>
      </c>
      <c r="AE2577">
        <v>77.506058903857152</v>
      </c>
    </row>
    <row r="2578" spans="1:31" x14ac:dyDescent="0.25">
      <c r="A2578">
        <v>2216395</v>
      </c>
      <c r="B2578">
        <v>1</v>
      </c>
      <c r="C2578" t="s">
        <v>81</v>
      </c>
      <c r="D2578" t="s">
        <v>115</v>
      </c>
      <c r="E2578" t="s">
        <v>198</v>
      </c>
      <c r="F2578" t="s">
        <v>4919</v>
      </c>
      <c r="G2578" t="s">
        <v>143</v>
      </c>
      <c r="H2578" t="s">
        <v>144</v>
      </c>
      <c r="I2578" t="s">
        <v>136</v>
      </c>
      <c r="J2578" t="s">
        <v>137</v>
      </c>
      <c r="K2578" t="s">
        <v>138</v>
      </c>
      <c r="L2578" t="s">
        <v>7728</v>
      </c>
      <c r="M2578" t="s">
        <v>7729</v>
      </c>
      <c r="N2578">
        <v>0.78944444400000002</v>
      </c>
      <c r="O2578">
        <v>0</v>
      </c>
      <c r="P2578">
        <v>187</v>
      </c>
      <c r="Q2578">
        <v>0</v>
      </c>
      <c r="R2578">
        <v>3</v>
      </c>
      <c r="S2578">
        <v>0</v>
      </c>
      <c r="T2578">
        <v>14</v>
      </c>
      <c r="U2578">
        <v>0</v>
      </c>
      <c r="V2578">
        <v>0</v>
      </c>
      <c r="W2578">
        <v>0</v>
      </c>
      <c r="X2578">
        <v>17.362912927985146</v>
      </c>
      <c r="Y2578">
        <v>0</v>
      </c>
      <c r="Z2578">
        <v>0.52787933566522005</v>
      </c>
      <c r="AA2578">
        <v>0</v>
      </c>
      <c r="AB2578">
        <v>1.495611949304122</v>
      </c>
      <c r="AC2578">
        <v>0</v>
      </c>
      <c r="AD2578">
        <v>0</v>
      </c>
      <c r="AE2578">
        <v>19.386404212954488</v>
      </c>
    </row>
    <row r="2579" spans="1:31" x14ac:dyDescent="0.25">
      <c r="A2579">
        <v>2214480</v>
      </c>
      <c r="B2579">
        <v>1</v>
      </c>
      <c r="C2579" t="s">
        <v>81</v>
      </c>
      <c r="D2579" t="s">
        <v>127</v>
      </c>
      <c r="E2579" t="s">
        <v>151</v>
      </c>
      <c r="F2579" t="s">
        <v>7730</v>
      </c>
      <c r="G2579" t="s">
        <v>153</v>
      </c>
      <c r="H2579" t="s">
        <v>135</v>
      </c>
      <c r="I2579" t="s">
        <v>136</v>
      </c>
      <c r="J2579" t="s">
        <v>137</v>
      </c>
      <c r="K2579" t="s">
        <v>138</v>
      </c>
      <c r="L2579" t="s">
        <v>7731</v>
      </c>
      <c r="M2579" t="s">
        <v>7732</v>
      </c>
      <c r="N2579">
        <v>9.9086111110000008</v>
      </c>
      <c r="O2579">
        <v>0</v>
      </c>
      <c r="P2579">
        <v>23</v>
      </c>
      <c r="Q2579">
        <v>0</v>
      </c>
      <c r="R2579">
        <v>6</v>
      </c>
      <c r="S2579">
        <v>0</v>
      </c>
      <c r="T2579">
        <v>1</v>
      </c>
      <c r="U2579">
        <v>0</v>
      </c>
      <c r="V2579">
        <v>0</v>
      </c>
      <c r="W2579">
        <v>0</v>
      </c>
      <c r="X2579">
        <v>65.751144777623907</v>
      </c>
      <c r="Y2579">
        <v>0</v>
      </c>
      <c r="Z2579">
        <v>18.047163453776413</v>
      </c>
      <c r="AA2579">
        <v>0</v>
      </c>
      <c r="AB2579">
        <v>16.192574313390441</v>
      </c>
      <c r="AC2579">
        <v>0</v>
      </c>
      <c r="AD2579">
        <v>0</v>
      </c>
      <c r="AE2579">
        <v>99.99088254479075</v>
      </c>
    </row>
    <row r="2580" spans="1:31" x14ac:dyDescent="0.25">
      <c r="A2580">
        <v>2227710</v>
      </c>
      <c r="B2580">
        <v>1</v>
      </c>
      <c r="C2580" t="s">
        <v>80</v>
      </c>
      <c r="D2580" t="s">
        <v>105</v>
      </c>
      <c r="E2580" t="s">
        <v>141</v>
      </c>
      <c r="F2580" t="s">
        <v>7733</v>
      </c>
      <c r="G2580" t="s">
        <v>4368</v>
      </c>
      <c r="H2580" t="s">
        <v>144</v>
      </c>
      <c r="I2580" t="s">
        <v>136</v>
      </c>
      <c r="J2580" t="s">
        <v>137</v>
      </c>
      <c r="K2580" t="s">
        <v>138</v>
      </c>
      <c r="L2580" t="s">
        <v>7734</v>
      </c>
      <c r="M2580" t="s">
        <v>7735</v>
      </c>
      <c r="N2580">
        <v>2.8394444440000002</v>
      </c>
      <c r="O2580">
        <v>0</v>
      </c>
      <c r="P2580">
        <v>263</v>
      </c>
      <c r="Q2580">
        <v>0</v>
      </c>
      <c r="R2580">
        <v>0</v>
      </c>
      <c r="S2580">
        <v>0</v>
      </c>
      <c r="T2580">
        <v>13</v>
      </c>
      <c r="U2580">
        <v>0</v>
      </c>
      <c r="V2580">
        <v>0</v>
      </c>
      <c r="W2580">
        <v>0</v>
      </c>
      <c r="X2580">
        <v>256.39348382947168</v>
      </c>
      <c r="Y2580">
        <v>0</v>
      </c>
      <c r="Z2580">
        <v>0</v>
      </c>
      <c r="AA2580">
        <v>0</v>
      </c>
      <c r="AB2580">
        <v>26.118272688805479</v>
      </c>
      <c r="AC2580">
        <v>0</v>
      </c>
      <c r="AD2580">
        <v>0</v>
      </c>
      <c r="AE2580">
        <v>282.51175651827714</v>
      </c>
    </row>
    <row r="2581" spans="1:31" x14ac:dyDescent="0.25">
      <c r="A2581">
        <v>2228297</v>
      </c>
      <c r="B2581">
        <v>1</v>
      </c>
      <c r="C2581" t="s">
        <v>80</v>
      </c>
      <c r="D2581" t="s">
        <v>83</v>
      </c>
      <c r="E2581" t="s">
        <v>141</v>
      </c>
      <c r="F2581" t="s">
        <v>7736</v>
      </c>
      <c r="G2581" t="s">
        <v>143</v>
      </c>
      <c r="H2581" t="s">
        <v>144</v>
      </c>
      <c r="I2581" t="s">
        <v>136</v>
      </c>
      <c r="J2581" t="s">
        <v>137</v>
      </c>
      <c r="K2581" t="s">
        <v>138</v>
      </c>
      <c r="L2581" t="s">
        <v>7737</v>
      </c>
      <c r="M2581" t="s">
        <v>7738</v>
      </c>
      <c r="N2581">
        <v>1.359722222</v>
      </c>
      <c r="O2581">
        <v>0</v>
      </c>
      <c r="P2581">
        <v>160</v>
      </c>
      <c r="Q2581">
        <v>0</v>
      </c>
      <c r="R2581">
        <v>0</v>
      </c>
      <c r="S2581">
        <v>3</v>
      </c>
      <c r="T2581">
        <v>53</v>
      </c>
      <c r="U2581">
        <v>1</v>
      </c>
      <c r="V2581">
        <v>1</v>
      </c>
      <c r="W2581">
        <v>0</v>
      </c>
      <c r="X2581">
        <v>118.05467403172858</v>
      </c>
      <c r="Y2581">
        <v>0</v>
      </c>
      <c r="Z2581">
        <v>0</v>
      </c>
      <c r="AA2581">
        <v>4.6079605254558498</v>
      </c>
      <c r="AB2581">
        <v>58.261568941458982</v>
      </c>
      <c r="AC2581">
        <v>135.30572549677206</v>
      </c>
      <c r="AD2581">
        <v>24.556641929916786</v>
      </c>
      <c r="AE2581">
        <v>340.78657092533223</v>
      </c>
    </row>
    <row r="2582" spans="1:31" x14ac:dyDescent="0.25">
      <c r="A2582">
        <v>2227856</v>
      </c>
      <c r="B2582">
        <v>1</v>
      </c>
      <c r="C2582" t="s">
        <v>80</v>
      </c>
      <c r="D2582" t="s">
        <v>94</v>
      </c>
      <c r="E2582" t="s">
        <v>151</v>
      </c>
      <c r="F2582" t="s">
        <v>7739</v>
      </c>
      <c r="G2582" t="s">
        <v>507</v>
      </c>
      <c r="H2582" t="s">
        <v>135</v>
      </c>
      <c r="I2582" t="s">
        <v>136</v>
      </c>
      <c r="J2582" t="s">
        <v>137</v>
      </c>
      <c r="K2582" t="s">
        <v>138</v>
      </c>
      <c r="L2582" t="s">
        <v>7740</v>
      </c>
      <c r="M2582" t="s">
        <v>7741</v>
      </c>
      <c r="N2582">
        <v>0.640833333</v>
      </c>
      <c r="O2582">
        <v>0</v>
      </c>
      <c r="P2582">
        <v>204</v>
      </c>
      <c r="Q2582">
        <v>0</v>
      </c>
      <c r="R2582">
        <v>0</v>
      </c>
      <c r="S2582">
        <v>0</v>
      </c>
      <c r="T2582">
        <v>27</v>
      </c>
      <c r="U2582">
        <v>0</v>
      </c>
      <c r="V2582">
        <v>0</v>
      </c>
      <c r="W2582">
        <v>0</v>
      </c>
      <c r="X2582">
        <v>50.895503991819652</v>
      </c>
      <c r="Y2582">
        <v>0</v>
      </c>
      <c r="Z2582">
        <v>0</v>
      </c>
      <c r="AA2582">
        <v>0</v>
      </c>
      <c r="AB2582">
        <v>10.739554003788694</v>
      </c>
      <c r="AC2582">
        <v>0</v>
      </c>
      <c r="AD2582">
        <v>0</v>
      </c>
      <c r="AE2582">
        <v>61.635057995608349</v>
      </c>
    </row>
    <row r="2583" spans="1:31" x14ac:dyDescent="0.25">
      <c r="A2583">
        <v>2225177</v>
      </c>
      <c r="B2583">
        <v>1</v>
      </c>
      <c r="C2583" t="s">
        <v>80</v>
      </c>
      <c r="D2583" t="s">
        <v>82</v>
      </c>
      <c r="E2583" t="s">
        <v>151</v>
      </c>
      <c r="F2583" t="s">
        <v>7742</v>
      </c>
      <c r="G2583" t="s">
        <v>153</v>
      </c>
      <c r="H2583" t="s">
        <v>135</v>
      </c>
      <c r="I2583" t="s">
        <v>136</v>
      </c>
      <c r="J2583" t="s">
        <v>137</v>
      </c>
      <c r="K2583" t="s">
        <v>138</v>
      </c>
      <c r="L2583" t="s">
        <v>7743</v>
      </c>
      <c r="M2583" t="s">
        <v>7744</v>
      </c>
      <c r="N2583">
        <v>5.1494444440000002</v>
      </c>
      <c r="O2583">
        <v>0</v>
      </c>
      <c r="P2583">
        <v>3</v>
      </c>
      <c r="Q2583">
        <v>0</v>
      </c>
      <c r="R2583">
        <v>0</v>
      </c>
      <c r="S2583">
        <v>0</v>
      </c>
      <c r="T2583">
        <v>2</v>
      </c>
      <c r="U2583">
        <v>0</v>
      </c>
      <c r="V2583">
        <v>0</v>
      </c>
      <c r="W2583">
        <v>0</v>
      </c>
      <c r="X2583">
        <v>5.3112555881976817</v>
      </c>
      <c r="Y2583">
        <v>0</v>
      </c>
      <c r="Z2583">
        <v>0</v>
      </c>
      <c r="AA2583">
        <v>0</v>
      </c>
      <c r="AB2583">
        <v>1.1968967773226888</v>
      </c>
      <c r="AC2583">
        <v>0</v>
      </c>
      <c r="AD2583">
        <v>0</v>
      </c>
      <c r="AE2583">
        <v>6.5081523655203704</v>
      </c>
    </row>
    <row r="2584" spans="1:31" x14ac:dyDescent="0.25">
      <c r="A2584">
        <v>2213604</v>
      </c>
      <c r="B2584">
        <v>1</v>
      </c>
      <c r="C2584" t="s">
        <v>81</v>
      </c>
      <c r="D2584" t="s">
        <v>122</v>
      </c>
      <c r="E2584" t="s">
        <v>198</v>
      </c>
      <c r="F2584" t="s">
        <v>587</v>
      </c>
      <c r="G2584" t="s">
        <v>405</v>
      </c>
      <c r="H2584" t="s">
        <v>144</v>
      </c>
      <c r="I2584" t="s">
        <v>136</v>
      </c>
      <c r="J2584" t="s">
        <v>137</v>
      </c>
      <c r="K2584" t="s">
        <v>234</v>
      </c>
      <c r="L2584" t="s">
        <v>7745</v>
      </c>
      <c r="M2584" t="s">
        <v>7746</v>
      </c>
      <c r="N2584">
        <v>7.5812933329999996</v>
      </c>
      <c r="O2584">
        <v>1</v>
      </c>
      <c r="P2584">
        <v>408</v>
      </c>
      <c r="Q2584">
        <v>4</v>
      </c>
      <c r="R2584">
        <v>0</v>
      </c>
      <c r="S2584">
        <v>5</v>
      </c>
      <c r="T2584">
        <v>17</v>
      </c>
      <c r="U2584">
        <v>1</v>
      </c>
      <c r="V2584">
        <v>0</v>
      </c>
      <c r="W2584">
        <v>0.78169387322708028</v>
      </c>
      <c r="X2584">
        <v>245.23077242884318</v>
      </c>
      <c r="Y2584">
        <v>28.22592526697202</v>
      </c>
      <c r="Z2584">
        <v>0</v>
      </c>
      <c r="AA2584">
        <v>122.28109949591089</v>
      </c>
      <c r="AB2584">
        <v>44.101571608543203</v>
      </c>
      <c r="AC2584">
        <v>16.421608599088</v>
      </c>
      <c r="AD2584">
        <v>0</v>
      </c>
      <c r="AE2584">
        <v>457.04267127258441</v>
      </c>
    </row>
    <row r="2585" spans="1:31" x14ac:dyDescent="0.25">
      <c r="A2585">
        <v>2217185</v>
      </c>
      <c r="B2585">
        <v>1</v>
      </c>
      <c r="C2585" t="s">
        <v>80</v>
      </c>
      <c r="D2585" t="s">
        <v>103</v>
      </c>
      <c r="E2585" t="s">
        <v>198</v>
      </c>
      <c r="F2585" t="s">
        <v>7747</v>
      </c>
      <c r="G2585" t="s">
        <v>143</v>
      </c>
      <c r="H2585" t="s">
        <v>144</v>
      </c>
      <c r="I2585" t="s">
        <v>136</v>
      </c>
      <c r="J2585" t="s">
        <v>137</v>
      </c>
      <c r="K2585" t="s">
        <v>138</v>
      </c>
      <c r="L2585" t="s">
        <v>7748</v>
      </c>
      <c r="M2585" t="s">
        <v>7749</v>
      </c>
      <c r="N2585">
        <v>1.122222222</v>
      </c>
      <c r="O2585">
        <v>13</v>
      </c>
      <c r="P2585">
        <v>1081</v>
      </c>
      <c r="Q2585">
        <v>3</v>
      </c>
      <c r="R2585">
        <v>236</v>
      </c>
      <c r="S2585">
        <v>11</v>
      </c>
      <c r="T2585">
        <v>125</v>
      </c>
      <c r="U2585">
        <v>0</v>
      </c>
      <c r="V2585">
        <v>0</v>
      </c>
      <c r="W2585">
        <v>5.7050103329913151</v>
      </c>
      <c r="X2585">
        <v>347.48414912929672</v>
      </c>
      <c r="Y2585">
        <v>23.676459647249501</v>
      </c>
      <c r="Z2585">
        <v>107.21305822600193</v>
      </c>
      <c r="AA2585">
        <v>26.722812874030438</v>
      </c>
      <c r="AB2585">
        <v>82.086479519118882</v>
      </c>
      <c r="AC2585">
        <v>0</v>
      </c>
      <c r="AD2585">
        <v>0</v>
      </c>
      <c r="AE2585">
        <v>592.88796972868886</v>
      </c>
    </row>
    <row r="2586" spans="1:31" x14ac:dyDescent="0.25">
      <c r="A2586">
        <v>2222094</v>
      </c>
      <c r="B2586">
        <v>1</v>
      </c>
      <c r="C2586" t="s">
        <v>80</v>
      </c>
      <c r="D2586" t="s">
        <v>99</v>
      </c>
      <c r="E2586" t="s">
        <v>225</v>
      </c>
      <c r="F2586" t="s">
        <v>7750</v>
      </c>
      <c r="G2586" t="s">
        <v>600</v>
      </c>
      <c r="H2586" t="s">
        <v>135</v>
      </c>
      <c r="I2586" t="s">
        <v>136</v>
      </c>
      <c r="J2586" t="s">
        <v>137</v>
      </c>
      <c r="K2586" t="s">
        <v>138</v>
      </c>
      <c r="L2586" t="s">
        <v>7751</v>
      </c>
      <c r="M2586" t="s">
        <v>7752</v>
      </c>
      <c r="N2586">
        <v>1.490555555</v>
      </c>
      <c r="O2586">
        <v>0</v>
      </c>
      <c r="P2586">
        <v>31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14.570533403491515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14.570533403491515</v>
      </c>
    </row>
    <row r="2587" spans="1:31" x14ac:dyDescent="0.25">
      <c r="A2587">
        <v>2222260</v>
      </c>
      <c r="B2587">
        <v>1</v>
      </c>
      <c r="C2587" t="s">
        <v>80</v>
      </c>
      <c r="D2587" t="s">
        <v>100</v>
      </c>
      <c r="E2587" t="s">
        <v>156</v>
      </c>
      <c r="F2587" t="s">
        <v>7753</v>
      </c>
      <c r="G2587" t="s">
        <v>134</v>
      </c>
      <c r="H2587" t="s">
        <v>135</v>
      </c>
      <c r="I2587" t="s">
        <v>136</v>
      </c>
      <c r="J2587" t="s">
        <v>137</v>
      </c>
      <c r="K2587" t="s">
        <v>138</v>
      </c>
      <c r="L2587" t="s">
        <v>7754</v>
      </c>
      <c r="M2587" t="s">
        <v>7755</v>
      </c>
      <c r="N2587">
        <v>0.93305555500000004</v>
      </c>
      <c r="O2587">
        <v>0</v>
      </c>
      <c r="P2587">
        <v>3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0.11739624527758223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0.11739624527758223</v>
      </c>
    </row>
    <row r="2588" spans="1:31" x14ac:dyDescent="0.25">
      <c r="A2588">
        <v>2224109</v>
      </c>
      <c r="B2588">
        <v>1</v>
      </c>
      <c r="C2588" t="s">
        <v>80</v>
      </c>
      <c r="D2588" t="s">
        <v>100</v>
      </c>
      <c r="E2588" t="s">
        <v>156</v>
      </c>
      <c r="F2588" t="s">
        <v>7756</v>
      </c>
      <c r="G2588" t="s">
        <v>161</v>
      </c>
      <c r="H2588" t="s">
        <v>135</v>
      </c>
      <c r="I2588" t="s">
        <v>136</v>
      </c>
      <c r="J2588" t="s">
        <v>137</v>
      </c>
      <c r="K2588" t="s">
        <v>138</v>
      </c>
      <c r="L2588" t="s">
        <v>7757</v>
      </c>
      <c r="M2588" t="s">
        <v>7758</v>
      </c>
      <c r="N2588">
        <v>3.068333333</v>
      </c>
      <c r="O2588">
        <v>0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1.6144972774934999E-2</v>
      </c>
      <c r="AA2588">
        <v>0</v>
      </c>
      <c r="AB2588">
        <v>0</v>
      </c>
      <c r="AC2588">
        <v>0</v>
      </c>
      <c r="AD2588">
        <v>0</v>
      </c>
      <c r="AE2588">
        <v>1.6144972774934999E-2</v>
      </c>
    </row>
    <row r="2589" spans="1:31" x14ac:dyDescent="0.25">
      <c r="A2589">
        <v>2224275</v>
      </c>
      <c r="B2589">
        <v>1</v>
      </c>
      <c r="C2589" t="s">
        <v>80</v>
      </c>
      <c r="D2589" t="s">
        <v>89</v>
      </c>
      <c r="E2589" t="s">
        <v>156</v>
      </c>
      <c r="F2589" t="s">
        <v>7759</v>
      </c>
      <c r="G2589" t="s">
        <v>172</v>
      </c>
      <c r="H2589" t="s">
        <v>135</v>
      </c>
      <c r="I2589" t="s">
        <v>136</v>
      </c>
      <c r="J2589" t="s">
        <v>137</v>
      </c>
      <c r="K2589" t="s">
        <v>138</v>
      </c>
      <c r="L2589" t="s">
        <v>7760</v>
      </c>
      <c r="M2589" t="s">
        <v>7761</v>
      </c>
      <c r="N2589">
        <v>2.4627777769999999</v>
      </c>
      <c r="O2589">
        <v>0</v>
      </c>
      <c r="P2589">
        <v>1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6.0805323435300001E-3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6.0805323435300001E-3</v>
      </c>
    </row>
    <row r="2590" spans="1:31" x14ac:dyDescent="0.25">
      <c r="A2590">
        <v>2222117</v>
      </c>
      <c r="B2590">
        <v>1</v>
      </c>
      <c r="C2590" t="s">
        <v>80</v>
      </c>
      <c r="D2590" t="s">
        <v>103</v>
      </c>
      <c r="E2590" t="s">
        <v>156</v>
      </c>
      <c r="F2590" t="s">
        <v>7762</v>
      </c>
      <c r="G2590" t="s">
        <v>161</v>
      </c>
      <c r="H2590" t="s">
        <v>135</v>
      </c>
      <c r="I2590" t="s">
        <v>136</v>
      </c>
      <c r="J2590" t="s">
        <v>137</v>
      </c>
      <c r="K2590" t="s">
        <v>138</v>
      </c>
      <c r="L2590" t="s">
        <v>7763</v>
      </c>
      <c r="M2590" t="s">
        <v>7764</v>
      </c>
      <c r="N2590">
        <v>0.58250000000000002</v>
      </c>
      <c r="O2590">
        <v>0</v>
      </c>
      <c r="P2590">
        <v>3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0.57140185141057498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0.57140185141057498</v>
      </c>
    </row>
    <row r="2591" spans="1:31" x14ac:dyDescent="0.25">
      <c r="A2591">
        <v>2214457</v>
      </c>
      <c r="B2591">
        <v>1</v>
      </c>
      <c r="C2591" t="s">
        <v>80</v>
      </c>
      <c r="D2591" t="s">
        <v>99</v>
      </c>
      <c r="E2591" t="s">
        <v>151</v>
      </c>
      <c r="F2591" t="s">
        <v>7765</v>
      </c>
      <c r="G2591" t="s">
        <v>213</v>
      </c>
      <c r="H2591" t="s">
        <v>135</v>
      </c>
      <c r="I2591" t="s">
        <v>136</v>
      </c>
      <c r="J2591" t="s">
        <v>137</v>
      </c>
      <c r="K2591" t="s">
        <v>138</v>
      </c>
      <c r="L2591" t="s">
        <v>7766</v>
      </c>
      <c r="M2591" t="s">
        <v>7767</v>
      </c>
      <c r="N2591">
        <v>6.3180555549999999</v>
      </c>
      <c r="O2591">
        <v>0</v>
      </c>
      <c r="P2591">
        <v>0</v>
      </c>
      <c r="Q2591">
        <v>0</v>
      </c>
      <c r="R2591">
        <v>1</v>
      </c>
      <c r="S2591">
        <v>0</v>
      </c>
      <c r="T2591">
        <v>2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0.66276912830038748</v>
      </c>
      <c r="AA2591">
        <v>0</v>
      </c>
      <c r="AB2591">
        <v>1.9955258330776202</v>
      </c>
      <c r="AC2591">
        <v>0</v>
      </c>
      <c r="AD2591">
        <v>0</v>
      </c>
      <c r="AE2591">
        <v>2.6582949613780076</v>
      </c>
    </row>
    <row r="2592" spans="1:31" x14ac:dyDescent="0.25">
      <c r="A2592">
        <v>2225818</v>
      </c>
      <c r="B2592">
        <v>1</v>
      </c>
      <c r="C2592" t="s">
        <v>80</v>
      </c>
      <c r="D2592" t="s">
        <v>82</v>
      </c>
      <c r="E2592" t="s">
        <v>151</v>
      </c>
      <c r="F2592" t="s">
        <v>7768</v>
      </c>
      <c r="G2592" t="s">
        <v>213</v>
      </c>
      <c r="H2592" t="s">
        <v>135</v>
      </c>
      <c r="I2592" t="s">
        <v>136</v>
      </c>
      <c r="J2592" t="s">
        <v>137</v>
      </c>
      <c r="K2592" t="s">
        <v>138</v>
      </c>
      <c r="L2592" t="s">
        <v>7769</v>
      </c>
      <c r="M2592" t="s">
        <v>7770</v>
      </c>
      <c r="N2592">
        <v>3.3538888880000002</v>
      </c>
      <c r="O2592">
        <v>0</v>
      </c>
      <c r="P2592">
        <v>57</v>
      </c>
      <c r="Q2592">
        <v>0</v>
      </c>
      <c r="R2592">
        <v>0</v>
      </c>
      <c r="S2592">
        <v>0</v>
      </c>
      <c r="T2592">
        <v>1</v>
      </c>
      <c r="U2592">
        <v>0</v>
      </c>
      <c r="V2592">
        <v>0</v>
      </c>
      <c r="W2592">
        <v>0</v>
      </c>
      <c r="X2592">
        <v>34.912895880381456</v>
      </c>
      <c r="Y2592">
        <v>0</v>
      </c>
      <c r="Z2592">
        <v>0</v>
      </c>
      <c r="AA2592">
        <v>0</v>
      </c>
      <c r="AB2592">
        <v>2.1398789662844444E-3</v>
      </c>
      <c r="AC2592">
        <v>0</v>
      </c>
      <c r="AD2592">
        <v>0</v>
      </c>
      <c r="AE2592">
        <v>34.915035759347738</v>
      </c>
    </row>
    <row r="2593" spans="1:31" x14ac:dyDescent="0.25">
      <c r="A2593">
        <v>2219389</v>
      </c>
      <c r="B2593">
        <v>1</v>
      </c>
      <c r="C2593" t="s">
        <v>81</v>
      </c>
      <c r="D2593" t="s">
        <v>123</v>
      </c>
      <c r="E2593" t="s">
        <v>151</v>
      </c>
      <c r="F2593" t="s">
        <v>7771</v>
      </c>
      <c r="G2593" t="s">
        <v>1096</v>
      </c>
      <c r="H2593" t="s">
        <v>135</v>
      </c>
      <c r="I2593" t="s">
        <v>136</v>
      </c>
      <c r="J2593" t="s">
        <v>137</v>
      </c>
      <c r="K2593" t="s">
        <v>138</v>
      </c>
      <c r="L2593" t="s">
        <v>7772</v>
      </c>
      <c r="M2593" t="s">
        <v>7773</v>
      </c>
      <c r="N2593">
        <v>1.7175</v>
      </c>
      <c r="O2593">
        <v>0</v>
      </c>
      <c r="P2593">
        <v>0</v>
      </c>
      <c r="Q2593">
        <v>0</v>
      </c>
      <c r="R2593">
        <v>10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1.4239077619010205</v>
      </c>
      <c r="AA2593">
        <v>0</v>
      </c>
      <c r="AB2593">
        <v>0</v>
      </c>
      <c r="AC2593">
        <v>0</v>
      </c>
      <c r="AD2593">
        <v>0</v>
      </c>
      <c r="AE2593">
        <v>1.4239077619010205</v>
      </c>
    </row>
    <row r="2594" spans="1:31" x14ac:dyDescent="0.25">
      <c r="A2594">
        <v>2222927</v>
      </c>
      <c r="B2594">
        <v>1</v>
      </c>
      <c r="C2594" t="s">
        <v>80</v>
      </c>
      <c r="D2594" t="s">
        <v>110</v>
      </c>
      <c r="E2594" t="s">
        <v>151</v>
      </c>
      <c r="F2594" t="s">
        <v>7774</v>
      </c>
      <c r="G2594" t="s">
        <v>213</v>
      </c>
      <c r="H2594" t="s">
        <v>135</v>
      </c>
      <c r="I2594" t="s">
        <v>136</v>
      </c>
      <c r="J2594" t="s">
        <v>137</v>
      </c>
      <c r="K2594" t="s">
        <v>138</v>
      </c>
      <c r="L2594" t="s">
        <v>7775</v>
      </c>
      <c r="M2594" t="s">
        <v>7776</v>
      </c>
      <c r="N2594">
        <v>1.3008333329999999</v>
      </c>
      <c r="O2594">
        <v>0</v>
      </c>
      <c r="P2594">
        <v>3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1.6010316586450626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1.6010316586450626</v>
      </c>
    </row>
    <row r="2595" spans="1:31" x14ac:dyDescent="0.25">
      <c r="A2595">
        <v>2218848</v>
      </c>
      <c r="B2595">
        <v>1</v>
      </c>
      <c r="C2595" t="s">
        <v>80</v>
      </c>
      <c r="D2595" t="s">
        <v>108</v>
      </c>
      <c r="E2595" t="s">
        <v>151</v>
      </c>
      <c r="F2595" t="s">
        <v>7777</v>
      </c>
      <c r="G2595" t="s">
        <v>213</v>
      </c>
      <c r="H2595" t="s">
        <v>135</v>
      </c>
      <c r="I2595" t="s">
        <v>136</v>
      </c>
      <c r="J2595" t="s">
        <v>137</v>
      </c>
      <c r="K2595" t="s">
        <v>138</v>
      </c>
      <c r="L2595" t="s">
        <v>7778</v>
      </c>
      <c r="M2595" t="s">
        <v>7779</v>
      </c>
      <c r="N2595">
        <v>1.1927777770000001</v>
      </c>
      <c r="O2595">
        <v>0</v>
      </c>
      <c r="P2595">
        <v>9</v>
      </c>
      <c r="Q2595">
        <v>0</v>
      </c>
      <c r="R2595">
        <v>0</v>
      </c>
      <c r="S2595">
        <v>0</v>
      </c>
      <c r="T2595">
        <v>1</v>
      </c>
      <c r="U2595">
        <v>0</v>
      </c>
      <c r="V2595">
        <v>0</v>
      </c>
      <c r="W2595">
        <v>0</v>
      </c>
      <c r="X2595">
        <v>1.9273884090718021</v>
      </c>
      <c r="Y2595">
        <v>0</v>
      </c>
      <c r="Z2595">
        <v>0</v>
      </c>
      <c r="AA2595">
        <v>0</v>
      </c>
      <c r="AB2595">
        <v>2.3116115823391832</v>
      </c>
      <c r="AC2595">
        <v>0</v>
      </c>
      <c r="AD2595">
        <v>0</v>
      </c>
      <c r="AE2595">
        <v>4.238999991410985</v>
      </c>
    </row>
    <row r="2596" spans="1:31" x14ac:dyDescent="0.25">
      <c r="A2596">
        <v>2223591</v>
      </c>
      <c r="B2596">
        <v>1</v>
      </c>
      <c r="C2596" t="s">
        <v>80</v>
      </c>
      <c r="D2596" t="s">
        <v>97</v>
      </c>
      <c r="E2596" t="s">
        <v>151</v>
      </c>
      <c r="F2596" t="s">
        <v>5648</v>
      </c>
      <c r="G2596" t="s">
        <v>213</v>
      </c>
      <c r="H2596" t="s">
        <v>135</v>
      </c>
      <c r="I2596" t="s">
        <v>136</v>
      </c>
      <c r="J2596" t="s">
        <v>137</v>
      </c>
      <c r="K2596" t="s">
        <v>138</v>
      </c>
      <c r="L2596" t="s">
        <v>7780</v>
      </c>
      <c r="M2596" t="s">
        <v>7781</v>
      </c>
      <c r="N2596">
        <v>2.4338888879999998</v>
      </c>
      <c r="O2596">
        <v>0</v>
      </c>
      <c r="P2596">
        <v>95</v>
      </c>
      <c r="Q2596">
        <v>0</v>
      </c>
      <c r="R2596">
        <v>1</v>
      </c>
      <c r="S2596">
        <v>0</v>
      </c>
      <c r="T2596">
        <v>6</v>
      </c>
      <c r="U2596">
        <v>0</v>
      </c>
      <c r="V2596">
        <v>0</v>
      </c>
      <c r="W2596">
        <v>0</v>
      </c>
      <c r="X2596">
        <v>139.12143304318801</v>
      </c>
      <c r="Y2596">
        <v>0</v>
      </c>
      <c r="Z2596">
        <v>2.6450620743261113E-3</v>
      </c>
      <c r="AA2596">
        <v>0</v>
      </c>
      <c r="AB2596">
        <v>20.945779550225765</v>
      </c>
      <c r="AC2596">
        <v>0</v>
      </c>
      <c r="AD2596">
        <v>0</v>
      </c>
      <c r="AE2596">
        <v>160.06985765548808</v>
      </c>
    </row>
    <row r="2597" spans="1:31" x14ac:dyDescent="0.25">
      <c r="A2597">
        <v>2225506</v>
      </c>
      <c r="B2597">
        <v>1</v>
      </c>
      <c r="C2597" t="s">
        <v>81</v>
      </c>
      <c r="D2597" t="s">
        <v>128</v>
      </c>
      <c r="E2597" t="s">
        <v>147</v>
      </c>
      <c r="F2597" t="s">
        <v>7782</v>
      </c>
      <c r="G2597" t="s">
        <v>143</v>
      </c>
      <c r="H2597" t="s">
        <v>144</v>
      </c>
      <c r="I2597" t="s">
        <v>136</v>
      </c>
      <c r="J2597" t="s">
        <v>137</v>
      </c>
      <c r="K2597" t="s">
        <v>138</v>
      </c>
      <c r="L2597" t="s">
        <v>7783</v>
      </c>
      <c r="M2597" t="s">
        <v>7784</v>
      </c>
      <c r="N2597">
        <v>0.78055555499999996</v>
      </c>
      <c r="O2597">
        <v>0</v>
      </c>
      <c r="P2597">
        <v>2374</v>
      </c>
      <c r="Q2597">
        <v>7</v>
      </c>
      <c r="R2597">
        <v>24</v>
      </c>
      <c r="S2597">
        <v>10</v>
      </c>
      <c r="T2597">
        <v>151</v>
      </c>
      <c r="U2597">
        <v>0</v>
      </c>
      <c r="V2597">
        <v>1</v>
      </c>
      <c r="W2597">
        <v>0</v>
      </c>
      <c r="X2597">
        <v>460.72725353340485</v>
      </c>
      <c r="Y2597">
        <v>6.1241102316184364</v>
      </c>
      <c r="Z2597">
        <v>7.297514059017745</v>
      </c>
      <c r="AA2597">
        <v>131.91480100709401</v>
      </c>
      <c r="AB2597">
        <v>138.18852001510757</v>
      </c>
      <c r="AC2597">
        <v>0</v>
      </c>
      <c r="AD2597">
        <v>139.77416853898032</v>
      </c>
      <c r="AE2597">
        <v>884.02636738522301</v>
      </c>
    </row>
    <row r="2598" spans="1:31" x14ac:dyDescent="0.25">
      <c r="A2598">
        <v>2220863</v>
      </c>
      <c r="B2598">
        <v>1</v>
      </c>
      <c r="C2598" t="s">
        <v>81</v>
      </c>
      <c r="D2598" t="s">
        <v>113</v>
      </c>
      <c r="E2598" t="s">
        <v>151</v>
      </c>
      <c r="F2598" t="s">
        <v>7785</v>
      </c>
      <c r="G2598" t="s">
        <v>213</v>
      </c>
      <c r="H2598" t="s">
        <v>135</v>
      </c>
      <c r="I2598" t="s">
        <v>136</v>
      </c>
      <c r="J2598" t="s">
        <v>137</v>
      </c>
      <c r="K2598" t="s">
        <v>138</v>
      </c>
      <c r="L2598" t="s">
        <v>7786</v>
      </c>
      <c r="M2598" t="s">
        <v>7787</v>
      </c>
      <c r="N2598">
        <v>2.6672222219999999</v>
      </c>
      <c r="O2598">
        <v>0</v>
      </c>
      <c r="P2598">
        <v>72</v>
      </c>
      <c r="Q2598">
        <v>0</v>
      </c>
      <c r="R2598">
        <v>0</v>
      </c>
      <c r="S2598">
        <v>0</v>
      </c>
      <c r="T2598">
        <v>6</v>
      </c>
      <c r="U2598">
        <v>0</v>
      </c>
      <c r="V2598">
        <v>2</v>
      </c>
      <c r="W2598">
        <v>0</v>
      </c>
      <c r="X2598">
        <v>35.044388657572789</v>
      </c>
      <c r="Y2598">
        <v>0</v>
      </c>
      <c r="Z2598">
        <v>0</v>
      </c>
      <c r="AA2598">
        <v>0</v>
      </c>
      <c r="AB2598">
        <v>7.3880302225197978</v>
      </c>
      <c r="AC2598">
        <v>0</v>
      </c>
      <c r="AD2598">
        <v>239.41929143511186</v>
      </c>
      <c r="AE2598">
        <v>281.85171031520446</v>
      </c>
    </row>
    <row r="2599" spans="1:31" x14ac:dyDescent="0.25">
      <c r="A2599">
        <v>2218871</v>
      </c>
      <c r="B2599">
        <v>1</v>
      </c>
      <c r="C2599" t="s">
        <v>80</v>
      </c>
      <c r="D2599" t="s">
        <v>103</v>
      </c>
      <c r="E2599" t="s">
        <v>147</v>
      </c>
      <c r="F2599" t="s">
        <v>7788</v>
      </c>
      <c r="G2599" t="s">
        <v>143</v>
      </c>
      <c r="H2599" t="s">
        <v>144</v>
      </c>
      <c r="I2599" t="s">
        <v>136</v>
      </c>
      <c r="J2599" t="s">
        <v>137</v>
      </c>
      <c r="K2599" t="s">
        <v>138</v>
      </c>
      <c r="L2599" t="s">
        <v>7789</v>
      </c>
      <c r="M2599" t="s">
        <v>7790</v>
      </c>
      <c r="N2599">
        <v>0.59</v>
      </c>
      <c r="O2599">
        <v>0</v>
      </c>
      <c r="P2599">
        <v>658</v>
      </c>
      <c r="Q2599">
        <v>2</v>
      </c>
      <c r="R2599">
        <v>9</v>
      </c>
      <c r="S2599">
        <v>4</v>
      </c>
      <c r="T2599">
        <v>89</v>
      </c>
      <c r="U2599">
        <v>12</v>
      </c>
      <c r="V2599">
        <v>0</v>
      </c>
      <c r="W2599">
        <v>0</v>
      </c>
      <c r="X2599">
        <v>121.96390668157987</v>
      </c>
      <c r="Y2599">
        <v>30.768788503420261</v>
      </c>
      <c r="Z2599">
        <v>0.7631261679971999</v>
      </c>
      <c r="AA2599">
        <v>3.1034310892064996</v>
      </c>
      <c r="AB2599">
        <v>59.28162118776946</v>
      </c>
      <c r="AC2599">
        <v>555.78113957732535</v>
      </c>
      <c r="AD2599">
        <v>0</v>
      </c>
      <c r="AE2599">
        <v>771.66201320729863</v>
      </c>
    </row>
    <row r="2600" spans="1:31" x14ac:dyDescent="0.25">
      <c r="A2600">
        <v>2212748</v>
      </c>
      <c r="B2600">
        <v>1</v>
      </c>
      <c r="C2600" t="s">
        <v>80</v>
      </c>
      <c r="D2600" t="s">
        <v>93</v>
      </c>
      <c r="E2600" t="s">
        <v>156</v>
      </c>
      <c r="F2600" t="s">
        <v>7791</v>
      </c>
      <c r="G2600" t="s">
        <v>161</v>
      </c>
      <c r="H2600" t="s">
        <v>135</v>
      </c>
      <c r="I2600" t="s">
        <v>136</v>
      </c>
      <c r="J2600" t="s">
        <v>137</v>
      </c>
      <c r="K2600" t="s">
        <v>138</v>
      </c>
      <c r="L2600" t="s">
        <v>7792</v>
      </c>
      <c r="M2600" t="s">
        <v>7793</v>
      </c>
      <c r="N2600">
        <v>2.1122222220000002</v>
      </c>
      <c r="O2600">
        <v>0</v>
      </c>
      <c r="P2600">
        <v>2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1.0374695578891151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1.0374695578891151</v>
      </c>
    </row>
    <row r="2601" spans="1:31" x14ac:dyDescent="0.25">
      <c r="A2601">
        <v>2223568</v>
      </c>
      <c r="B2601">
        <v>1</v>
      </c>
      <c r="C2601" t="s">
        <v>80</v>
      </c>
      <c r="D2601" t="s">
        <v>96</v>
      </c>
      <c r="E2601" t="s">
        <v>225</v>
      </c>
      <c r="F2601" t="s">
        <v>7794</v>
      </c>
      <c r="G2601" t="s">
        <v>345</v>
      </c>
      <c r="H2601" t="s">
        <v>135</v>
      </c>
      <c r="I2601" t="s">
        <v>136</v>
      </c>
      <c r="J2601" t="s">
        <v>137</v>
      </c>
      <c r="K2601" t="s">
        <v>138</v>
      </c>
      <c r="L2601" t="s">
        <v>7795</v>
      </c>
      <c r="M2601" t="s">
        <v>7796</v>
      </c>
      <c r="N2601">
        <v>3.6661111110000002</v>
      </c>
      <c r="O2601">
        <v>0</v>
      </c>
      <c r="P2601">
        <v>74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68.938573528021749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68.938573528021749</v>
      </c>
    </row>
    <row r="2602" spans="1:31" x14ac:dyDescent="0.25">
      <c r="A2602">
        <v>2223734</v>
      </c>
      <c r="B2602">
        <v>1</v>
      </c>
      <c r="C2602" t="s">
        <v>80</v>
      </c>
      <c r="D2602" t="s">
        <v>93</v>
      </c>
      <c r="E2602" t="s">
        <v>141</v>
      </c>
      <c r="F2602" t="s">
        <v>7797</v>
      </c>
      <c r="G2602" t="s">
        <v>143</v>
      </c>
      <c r="H2602" t="s">
        <v>144</v>
      </c>
      <c r="I2602" t="s">
        <v>136</v>
      </c>
      <c r="J2602" t="s">
        <v>137</v>
      </c>
      <c r="K2602" t="s">
        <v>138</v>
      </c>
      <c r="L2602" t="s">
        <v>7798</v>
      </c>
      <c r="M2602" t="s">
        <v>7799</v>
      </c>
      <c r="N2602">
        <v>0.166944444</v>
      </c>
      <c r="O2602">
        <v>0</v>
      </c>
      <c r="P2602">
        <v>179</v>
      </c>
      <c r="Q2602">
        <v>0</v>
      </c>
      <c r="R2602">
        <v>34</v>
      </c>
      <c r="S2602">
        <v>2</v>
      </c>
      <c r="T2602">
        <v>37</v>
      </c>
      <c r="U2602">
        <v>0</v>
      </c>
      <c r="V2602">
        <v>0</v>
      </c>
      <c r="W2602">
        <v>0</v>
      </c>
      <c r="X2602">
        <v>3.8201385948951301</v>
      </c>
      <c r="Y2602">
        <v>0</v>
      </c>
      <c r="Z2602">
        <v>0.80854656866479335</v>
      </c>
      <c r="AA2602">
        <v>0.52168262704784996</v>
      </c>
      <c r="AB2602">
        <v>2.6127510464894637</v>
      </c>
      <c r="AC2602">
        <v>0</v>
      </c>
      <c r="AD2602">
        <v>0</v>
      </c>
      <c r="AE2602">
        <v>7.7631188370972382</v>
      </c>
    </row>
    <row r="2603" spans="1:31" x14ac:dyDescent="0.25">
      <c r="A2603">
        <v>2219412</v>
      </c>
      <c r="B2603">
        <v>1</v>
      </c>
      <c r="C2603" t="s">
        <v>80</v>
      </c>
      <c r="D2603" t="s">
        <v>103</v>
      </c>
      <c r="E2603" t="s">
        <v>151</v>
      </c>
      <c r="F2603" t="s">
        <v>7800</v>
      </c>
      <c r="G2603" t="s">
        <v>213</v>
      </c>
      <c r="H2603" t="s">
        <v>135</v>
      </c>
      <c r="I2603" t="s">
        <v>136</v>
      </c>
      <c r="J2603" t="s">
        <v>137</v>
      </c>
      <c r="K2603" t="s">
        <v>138</v>
      </c>
      <c r="L2603" t="s">
        <v>7801</v>
      </c>
      <c r="M2603" t="s">
        <v>7802</v>
      </c>
      <c r="N2603">
        <v>1.896111111</v>
      </c>
      <c r="O2603">
        <v>0</v>
      </c>
      <c r="P2603">
        <v>65</v>
      </c>
      <c r="Q2603">
        <v>0</v>
      </c>
      <c r="R2603">
        <v>0</v>
      </c>
      <c r="S2603">
        <v>0</v>
      </c>
      <c r="T2603">
        <v>3</v>
      </c>
      <c r="U2603">
        <v>0</v>
      </c>
      <c r="V2603">
        <v>0</v>
      </c>
      <c r="W2603">
        <v>0</v>
      </c>
      <c r="X2603">
        <v>36.079211120667189</v>
      </c>
      <c r="Y2603">
        <v>0</v>
      </c>
      <c r="Z2603">
        <v>0</v>
      </c>
      <c r="AA2603">
        <v>0</v>
      </c>
      <c r="AB2603">
        <v>3.1774220529246824</v>
      </c>
      <c r="AC2603">
        <v>0</v>
      </c>
      <c r="AD2603">
        <v>0</v>
      </c>
      <c r="AE2603">
        <v>39.256633173591872</v>
      </c>
    </row>
    <row r="2604" spans="1:31" x14ac:dyDescent="0.25">
      <c r="A2604">
        <v>2215078</v>
      </c>
      <c r="B2604">
        <v>1</v>
      </c>
      <c r="C2604" t="s">
        <v>80</v>
      </c>
      <c r="D2604" t="s">
        <v>100</v>
      </c>
      <c r="E2604" t="s">
        <v>147</v>
      </c>
      <c r="F2604" t="s">
        <v>3142</v>
      </c>
      <c r="G2604" t="s">
        <v>200</v>
      </c>
      <c r="H2604" t="s">
        <v>144</v>
      </c>
      <c r="I2604" t="s">
        <v>136</v>
      </c>
      <c r="J2604" t="s">
        <v>137</v>
      </c>
      <c r="K2604" t="s">
        <v>138</v>
      </c>
      <c r="L2604" t="s">
        <v>7803</v>
      </c>
      <c r="M2604" t="s">
        <v>7804</v>
      </c>
      <c r="N2604">
        <v>0.435</v>
      </c>
      <c r="O2604">
        <v>6</v>
      </c>
      <c r="P2604">
        <v>297</v>
      </c>
      <c r="Q2604">
        <v>27</v>
      </c>
      <c r="R2604">
        <v>71</v>
      </c>
      <c r="S2604">
        <v>8</v>
      </c>
      <c r="T2604">
        <v>52</v>
      </c>
      <c r="U2604">
        <v>0</v>
      </c>
      <c r="V2604">
        <v>0</v>
      </c>
      <c r="W2604">
        <v>2.2171348760708849</v>
      </c>
      <c r="X2604">
        <v>48.305007015100024</v>
      </c>
      <c r="Y2604">
        <v>25.389825366070141</v>
      </c>
      <c r="Z2604">
        <v>16.727911279203902</v>
      </c>
      <c r="AA2604">
        <v>7.1500172768909103</v>
      </c>
      <c r="AB2604">
        <v>12.896159580231437</v>
      </c>
      <c r="AC2604">
        <v>0</v>
      </c>
      <c r="AD2604">
        <v>0</v>
      </c>
      <c r="AE2604">
        <v>112.68605539356732</v>
      </c>
    </row>
    <row r="2605" spans="1:31" x14ac:dyDescent="0.25">
      <c r="A2605">
        <v>2224965</v>
      </c>
      <c r="B2605">
        <v>1</v>
      </c>
      <c r="C2605" t="s">
        <v>80</v>
      </c>
      <c r="D2605" t="s">
        <v>97</v>
      </c>
      <c r="E2605" t="s">
        <v>141</v>
      </c>
      <c r="F2605" t="s">
        <v>7589</v>
      </c>
      <c r="G2605" t="s">
        <v>4368</v>
      </c>
      <c r="H2605" t="s">
        <v>144</v>
      </c>
      <c r="I2605" t="s">
        <v>136</v>
      </c>
      <c r="J2605" t="s">
        <v>137</v>
      </c>
      <c r="K2605" t="s">
        <v>138</v>
      </c>
      <c r="L2605" t="s">
        <v>7805</v>
      </c>
      <c r="M2605" t="s">
        <v>7806</v>
      </c>
      <c r="N2605">
        <v>3.2994444440000001</v>
      </c>
      <c r="O2605">
        <v>0</v>
      </c>
      <c r="P2605">
        <v>403</v>
      </c>
      <c r="Q2605">
        <v>0</v>
      </c>
      <c r="R2605">
        <v>0</v>
      </c>
      <c r="S2605">
        <v>0</v>
      </c>
      <c r="T2605">
        <v>24</v>
      </c>
      <c r="U2605">
        <v>0</v>
      </c>
      <c r="V2605">
        <v>0</v>
      </c>
      <c r="W2605">
        <v>0</v>
      </c>
      <c r="X2605">
        <v>556.93912276953461</v>
      </c>
      <c r="Y2605">
        <v>0</v>
      </c>
      <c r="Z2605">
        <v>0</v>
      </c>
      <c r="AA2605">
        <v>0</v>
      </c>
      <c r="AB2605">
        <v>61.545506793742142</v>
      </c>
      <c r="AC2605">
        <v>0</v>
      </c>
      <c r="AD2605">
        <v>0</v>
      </c>
      <c r="AE2605">
        <v>618.48462956327671</v>
      </c>
    </row>
    <row r="2606" spans="1:31" x14ac:dyDescent="0.25">
      <c r="A2606">
        <v>2220886</v>
      </c>
      <c r="B2606">
        <v>1</v>
      </c>
      <c r="C2606" t="s">
        <v>80</v>
      </c>
      <c r="D2606" t="s">
        <v>85</v>
      </c>
      <c r="E2606" t="s">
        <v>156</v>
      </c>
      <c r="F2606" t="s">
        <v>7807</v>
      </c>
      <c r="G2606" t="s">
        <v>165</v>
      </c>
      <c r="H2606" t="s">
        <v>135</v>
      </c>
      <c r="I2606" t="s">
        <v>136</v>
      </c>
      <c r="J2606" t="s">
        <v>137</v>
      </c>
      <c r="K2606" t="s">
        <v>138</v>
      </c>
      <c r="L2606" t="s">
        <v>7808</v>
      </c>
      <c r="M2606" t="s">
        <v>7809</v>
      </c>
      <c r="N2606">
        <v>1.3291666660000001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1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2.1192913302811833</v>
      </c>
      <c r="AC2606">
        <v>0</v>
      </c>
      <c r="AD2606">
        <v>0</v>
      </c>
      <c r="AE2606">
        <v>2.1192913302811833</v>
      </c>
    </row>
    <row r="2607" spans="1:31" x14ac:dyDescent="0.25">
      <c r="A2607">
        <v>2224132</v>
      </c>
      <c r="B2607">
        <v>1</v>
      </c>
      <c r="C2607" t="s">
        <v>80</v>
      </c>
      <c r="D2607" t="s">
        <v>103</v>
      </c>
      <c r="E2607" t="s">
        <v>156</v>
      </c>
      <c r="F2607" t="s">
        <v>7810</v>
      </c>
      <c r="G2607" t="s">
        <v>165</v>
      </c>
      <c r="H2607" t="s">
        <v>135</v>
      </c>
      <c r="I2607" t="s">
        <v>136</v>
      </c>
      <c r="J2607" t="s">
        <v>137</v>
      </c>
      <c r="K2607" t="s">
        <v>138</v>
      </c>
      <c r="L2607" t="s">
        <v>7811</v>
      </c>
      <c r="M2607" t="s">
        <v>7812</v>
      </c>
      <c r="N2607">
        <v>0.516666666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1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0.43789908617329998</v>
      </c>
      <c r="AC2607">
        <v>0</v>
      </c>
      <c r="AD2607">
        <v>0</v>
      </c>
      <c r="AE2607">
        <v>0.43789908617329998</v>
      </c>
    </row>
    <row r="2608" spans="1:31" x14ac:dyDescent="0.25">
      <c r="A2608">
        <v>2221719</v>
      </c>
      <c r="B2608">
        <v>1</v>
      </c>
      <c r="C2608" t="s">
        <v>80</v>
      </c>
      <c r="D2608" t="s">
        <v>95</v>
      </c>
      <c r="E2608" t="s">
        <v>151</v>
      </c>
      <c r="F2608" t="s">
        <v>7813</v>
      </c>
      <c r="G2608" t="s">
        <v>213</v>
      </c>
      <c r="H2608" t="s">
        <v>135</v>
      </c>
      <c r="I2608" t="s">
        <v>136</v>
      </c>
      <c r="J2608" t="s">
        <v>137</v>
      </c>
      <c r="K2608" t="s">
        <v>138</v>
      </c>
      <c r="L2608" t="s">
        <v>7814</v>
      </c>
      <c r="M2608" t="s">
        <v>7815</v>
      </c>
      <c r="N2608">
        <v>0.88500000000000001</v>
      </c>
      <c r="O2608">
        <v>0</v>
      </c>
      <c r="P2608">
        <v>119</v>
      </c>
      <c r="Q2608">
        <v>0</v>
      </c>
      <c r="R2608">
        <v>0</v>
      </c>
      <c r="S2608">
        <v>0</v>
      </c>
      <c r="T2608">
        <v>7</v>
      </c>
      <c r="U2608">
        <v>0</v>
      </c>
      <c r="V2608">
        <v>0</v>
      </c>
      <c r="W2608">
        <v>0</v>
      </c>
      <c r="X2608">
        <v>31.5862451817293</v>
      </c>
      <c r="Y2608">
        <v>0</v>
      </c>
      <c r="Z2608">
        <v>0</v>
      </c>
      <c r="AA2608">
        <v>0</v>
      </c>
      <c r="AB2608">
        <v>7.0075463665029911</v>
      </c>
      <c r="AC2608">
        <v>0</v>
      </c>
      <c r="AD2608">
        <v>0</v>
      </c>
      <c r="AE2608">
        <v>38.593791548232289</v>
      </c>
    </row>
    <row r="2609" spans="1:31" x14ac:dyDescent="0.25">
      <c r="A2609">
        <v>2223468</v>
      </c>
      <c r="B2609">
        <v>1</v>
      </c>
      <c r="C2609" t="s">
        <v>80</v>
      </c>
      <c r="D2609" t="s">
        <v>108</v>
      </c>
      <c r="E2609" t="s">
        <v>156</v>
      </c>
      <c r="F2609" t="s">
        <v>7816</v>
      </c>
      <c r="G2609" t="s">
        <v>161</v>
      </c>
      <c r="H2609" t="s">
        <v>135</v>
      </c>
      <c r="I2609" t="s">
        <v>136</v>
      </c>
      <c r="J2609" t="s">
        <v>137</v>
      </c>
      <c r="K2609" t="s">
        <v>138</v>
      </c>
      <c r="L2609" t="s">
        <v>7817</v>
      </c>
      <c r="M2609" t="s">
        <v>7818</v>
      </c>
      <c r="N2609">
        <v>0.62138888800000003</v>
      </c>
      <c r="O2609">
        <v>0</v>
      </c>
      <c r="P2609">
        <v>1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4.2765625411083336E-2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4.2765625411083336E-2</v>
      </c>
    </row>
    <row r="2610" spans="1:31" x14ac:dyDescent="0.25">
      <c r="A2610">
        <v>2213704</v>
      </c>
      <c r="B2610">
        <v>1</v>
      </c>
      <c r="C2610" t="s">
        <v>80</v>
      </c>
      <c r="D2610" t="s">
        <v>97</v>
      </c>
      <c r="E2610" t="s">
        <v>141</v>
      </c>
      <c r="F2610" t="s">
        <v>7819</v>
      </c>
      <c r="G2610" t="s">
        <v>200</v>
      </c>
      <c r="H2610" t="s">
        <v>144</v>
      </c>
      <c r="I2610" t="s">
        <v>136</v>
      </c>
      <c r="J2610" t="s">
        <v>137</v>
      </c>
      <c r="K2610" t="s">
        <v>234</v>
      </c>
      <c r="L2610" t="s">
        <v>7820</v>
      </c>
      <c r="M2610" t="s">
        <v>7821</v>
      </c>
      <c r="N2610">
        <v>0.60138888800000001</v>
      </c>
      <c r="O2610">
        <v>4</v>
      </c>
      <c r="P2610">
        <v>1618</v>
      </c>
      <c r="Q2610">
        <v>3</v>
      </c>
      <c r="R2610">
        <v>247</v>
      </c>
      <c r="S2610">
        <v>15</v>
      </c>
      <c r="T2610">
        <v>224</v>
      </c>
      <c r="U2610">
        <v>0</v>
      </c>
      <c r="V2610">
        <v>0</v>
      </c>
      <c r="W2610">
        <v>93.937985283041513</v>
      </c>
      <c r="X2610">
        <v>463.16169066610826</v>
      </c>
      <c r="Y2610">
        <v>1.103206431005225</v>
      </c>
      <c r="Z2610">
        <v>48.565630899913401</v>
      </c>
      <c r="AA2610">
        <v>133.74295891517144</v>
      </c>
      <c r="AB2610">
        <v>119.36464847330389</v>
      </c>
      <c r="AC2610">
        <v>0</v>
      </c>
      <c r="AD2610">
        <v>0</v>
      </c>
      <c r="AE2610">
        <v>859.87612066854376</v>
      </c>
    </row>
    <row r="2611" spans="1:31" x14ac:dyDescent="0.25">
      <c r="A2611">
        <v>2223491</v>
      </c>
      <c r="B2611">
        <v>1</v>
      </c>
      <c r="C2611" t="s">
        <v>80</v>
      </c>
      <c r="D2611" t="s">
        <v>100</v>
      </c>
      <c r="E2611" t="s">
        <v>156</v>
      </c>
      <c r="F2611" t="s">
        <v>7822</v>
      </c>
      <c r="G2611" t="s">
        <v>172</v>
      </c>
      <c r="H2611" t="s">
        <v>135</v>
      </c>
      <c r="I2611" t="s">
        <v>136</v>
      </c>
      <c r="J2611" t="s">
        <v>137</v>
      </c>
      <c r="K2611" t="s">
        <v>138</v>
      </c>
      <c r="L2611" t="s">
        <v>7823</v>
      </c>
      <c r="M2611" t="s">
        <v>7824</v>
      </c>
      <c r="N2611">
        <v>7.0330555549999998</v>
      </c>
      <c r="O2611">
        <v>0</v>
      </c>
      <c r="P2611">
        <v>12</v>
      </c>
      <c r="Q2611">
        <v>0</v>
      </c>
      <c r="R2611">
        <v>0</v>
      </c>
      <c r="S2611">
        <v>0</v>
      </c>
      <c r="T2611">
        <v>3</v>
      </c>
      <c r="U2611">
        <v>0</v>
      </c>
      <c r="V2611">
        <v>0</v>
      </c>
      <c r="W2611">
        <v>0</v>
      </c>
      <c r="X2611">
        <v>27.439271897926396</v>
      </c>
      <c r="Y2611">
        <v>0</v>
      </c>
      <c r="Z2611">
        <v>0</v>
      </c>
      <c r="AA2611">
        <v>0</v>
      </c>
      <c r="AB2611">
        <v>6.7926183326145573</v>
      </c>
      <c r="AC2611">
        <v>0</v>
      </c>
      <c r="AD2611">
        <v>0</v>
      </c>
      <c r="AE2611">
        <v>34.231890230540955</v>
      </c>
    </row>
    <row r="2612" spans="1:31" x14ac:dyDescent="0.25">
      <c r="A2612">
        <v>2213581</v>
      </c>
      <c r="B2612">
        <v>1</v>
      </c>
      <c r="C2612" t="s">
        <v>80</v>
      </c>
      <c r="D2612" t="s">
        <v>104</v>
      </c>
      <c r="E2612" t="s">
        <v>198</v>
      </c>
      <c r="F2612" t="s">
        <v>7825</v>
      </c>
      <c r="G2612" t="s">
        <v>405</v>
      </c>
      <c r="H2612" t="s">
        <v>144</v>
      </c>
      <c r="I2612" t="s">
        <v>136</v>
      </c>
      <c r="J2612" t="s">
        <v>137</v>
      </c>
      <c r="K2612" t="s">
        <v>234</v>
      </c>
      <c r="L2612" t="s">
        <v>7826</v>
      </c>
      <c r="M2612" t="s">
        <v>7827</v>
      </c>
      <c r="N2612">
        <v>1.038069444</v>
      </c>
      <c r="O2612">
        <v>0</v>
      </c>
      <c r="P2612">
        <v>9</v>
      </c>
      <c r="Q2612">
        <v>2</v>
      </c>
      <c r="R2612">
        <v>16</v>
      </c>
      <c r="S2612">
        <v>4</v>
      </c>
      <c r="T2612">
        <v>7</v>
      </c>
      <c r="U2612">
        <v>0</v>
      </c>
      <c r="V2612">
        <v>0</v>
      </c>
      <c r="W2612">
        <v>0</v>
      </c>
      <c r="X2612">
        <v>6.4976716586497218</v>
      </c>
      <c r="Y2612">
        <v>2.3806851954020996</v>
      </c>
      <c r="Z2612">
        <v>7.1513298573241064</v>
      </c>
      <c r="AA2612">
        <v>10.59077501745683</v>
      </c>
      <c r="AB2612">
        <v>8.3807729341989621</v>
      </c>
      <c r="AC2612">
        <v>0</v>
      </c>
      <c r="AD2612">
        <v>0</v>
      </c>
      <c r="AE2612">
        <v>35.001234663031724</v>
      </c>
    </row>
    <row r="2613" spans="1:31" x14ac:dyDescent="0.25">
      <c r="A2613">
        <v>2221696</v>
      </c>
      <c r="B2613">
        <v>1</v>
      </c>
      <c r="C2613" t="s">
        <v>80</v>
      </c>
      <c r="D2613" t="s">
        <v>101</v>
      </c>
      <c r="E2613" t="s">
        <v>156</v>
      </c>
      <c r="F2613" t="s">
        <v>7828</v>
      </c>
      <c r="G2613" t="s">
        <v>161</v>
      </c>
      <c r="H2613" t="s">
        <v>135</v>
      </c>
      <c r="I2613" t="s">
        <v>136</v>
      </c>
      <c r="J2613" t="s">
        <v>137</v>
      </c>
      <c r="K2613" t="s">
        <v>138</v>
      </c>
      <c r="L2613" t="s">
        <v>7829</v>
      </c>
      <c r="M2613" t="s">
        <v>7830</v>
      </c>
      <c r="N2613">
        <v>4.8558333329999996</v>
      </c>
      <c r="O2613">
        <v>0</v>
      </c>
      <c r="P2613">
        <v>1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3.2701331187027778E-3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3.2701331187027778E-3</v>
      </c>
    </row>
    <row r="2614" spans="1:31" x14ac:dyDescent="0.25">
      <c r="A2614">
        <v>2214122</v>
      </c>
      <c r="B2614">
        <v>1</v>
      </c>
      <c r="C2614" t="s">
        <v>80</v>
      </c>
      <c r="D2614" t="s">
        <v>100</v>
      </c>
      <c r="E2614" t="s">
        <v>156</v>
      </c>
      <c r="F2614" t="s">
        <v>7753</v>
      </c>
      <c r="G2614" t="s">
        <v>280</v>
      </c>
      <c r="H2614" t="s">
        <v>135</v>
      </c>
      <c r="I2614" t="s">
        <v>136</v>
      </c>
      <c r="J2614" t="s">
        <v>3</v>
      </c>
      <c r="K2614" t="s">
        <v>138</v>
      </c>
      <c r="L2614" t="s">
        <v>7831</v>
      </c>
      <c r="M2614" t="s">
        <v>7832</v>
      </c>
      <c r="N2614">
        <v>3.7630555550000002</v>
      </c>
      <c r="O2614">
        <v>0</v>
      </c>
      <c r="P2614">
        <v>3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0.48631434355945996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0.48631434355945996</v>
      </c>
    </row>
    <row r="2615" spans="1:31" x14ac:dyDescent="0.25">
      <c r="A2615">
        <v>2214245</v>
      </c>
      <c r="B2615">
        <v>1</v>
      </c>
      <c r="C2615" t="s">
        <v>80</v>
      </c>
      <c r="D2615" t="s">
        <v>93</v>
      </c>
      <c r="E2615" t="s">
        <v>156</v>
      </c>
      <c r="F2615" t="s">
        <v>2733</v>
      </c>
      <c r="G2615" t="s">
        <v>172</v>
      </c>
      <c r="H2615" t="s">
        <v>135</v>
      </c>
      <c r="I2615" t="s">
        <v>136</v>
      </c>
      <c r="J2615" t="s">
        <v>137</v>
      </c>
      <c r="K2615" t="s">
        <v>138</v>
      </c>
      <c r="L2615" t="s">
        <v>7833</v>
      </c>
      <c r="M2615" t="s">
        <v>7834</v>
      </c>
      <c r="N2615">
        <v>0.936111111</v>
      </c>
      <c r="O2615">
        <v>0</v>
      </c>
      <c r="P2615">
        <v>1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4.6268149830955556E-2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4.6268149830955556E-2</v>
      </c>
    </row>
    <row r="2616" spans="1:31" x14ac:dyDescent="0.25">
      <c r="A2616">
        <v>2219704</v>
      </c>
      <c r="B2616">
        <v>1</v>
      </c>
      <c r="C2616" t="s">
        <v>81</v>
      </c>
      <c r="D2616" t="s">
        <v>113</v>
      </c>
      <c r="E2616" t="s">
        <v>156</v>
      </c>
      <c r="F2616" t="s">
        <v>7835</v>
      </c>
      <c r="G2616" t="s">
        <v>161</v>
      </c>
      <c r="H2616" t="s">
        <v>135</v>
      </c>
      <c r="I2616" t="s">
        <v>136</v>
      </c>
      <c r="J2616" t="s">
        <v>137</v>
      </c>
      <c r="K2616" t="s">
        <v>138</v>
      </c>
      <c r="L2616" t="s">
        <v>7836</v>
      </c>
      <c r="M2616" t="s">
        <v>7837</v>
      </c>
      <c r="N2616">
        <v>2.5061111110000001</v>
      </c>
      <c r="O2616">
        <v>0</v>
      </c>
      <c r="P2616">
        <v>1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0.20642612662408777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0.20642612662408777</v>
      </c>
    </row>
    <row r="2617" spans="1:31" x14ac:dyDescent="0.25">
      <c r="A2617">
        <v>2222237</v>
      </c>
      <c r="B2617">
        <v>1</v>
      </c>
      <c r="C2617" t="s">
        <v>80</v>
      </c>
      <c r="D2617" t="s">
        <v>90</v>
      </c>
      <c r="E2617" t="s">
        <v>156</v>
      </c>
      <c r="F2617" t="s">
        <v>7838</v>
      </c>
      <c r="G2617" t="s">
        <v>161</v>
      </c>
      <c r="H2617" t="s">
        <v>135</v>
      </c>
      <c r="I2617" t="s">
        <v>136</v>
      </c>
      <c r="J2617" t="s">
        <v>137</v>
      </c>
      <c r="K2617" t="s">
        <v>138</v>
      </c>
      <c r="L2617" t="s">
        <v>7839</v>
      </c>
      <c r="M2617" t="s">
        <v>7840</v>
      </c>
      <c r="N2617">
        <v>0.90944444400000002</v>
      </c>
      <c r="O2617">
        <v>0</v>
      </c>
      <c r="P2617">
        <v>5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0.83873685863469194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0.83873685863469194</v>
      </c>
    </row>
    <row r="2618" spans="1:31" x14ac:dyDescent="0.25">
      <c r="A2618">
        <v>2225483</v>
      </c>
      <c r="B2618">
        <v>1</v>
      </c>
      <c r="C2618" t="s">
        <v>80</v>
      </c>
      <c r="D2618" t="s">
        <v>107</v>
      </c>
      <c r="E2618" t="s">
        <v>151</v>
      </c>
      <c r="F2618" t="s">
        <v>7841</v>
      </c>
      <c r="G2618" t="s">
        <v>213</v>
      </c>
      <c r="H2618" t="s">
        <v>135</v>
      </c>
      <c r="I2618" t="s">
        <v>136</v>
      </c>
      <c r="J2618" t="s">
        <v>137</v>
      </c>
      <c r="K2618" t="s">
        <v>138</v>
      </c>
      <c r="L2618" t="s">
        <v>7842</v>
      </c>
      <c r="M2618" t="s">
        <v>7843</v>
      </c>
      <c r="N2618">
        <v>1.2116666659999999</v>
      </c>
      <c r="O2618">
        <v>0</v>
      </c>
      <c r="P2618">
        <v>14</v>
      </c>
      <c r="Q2618">
        <v>0</v>
      </c>
      <c r="R2618">
        <v>0</v>
      </c>
      <c r="S2618">
        <v>0</v>
      </c>
      <c r="T2618">
        <v>1</v>
      </c>
      <c r="U2618">
        <v>0</v>
      </c>
      <c r="V2618">
        <v>0</v>
      </c>
      <c r="W2618">
        <v>0</v>
      </c>
      <c r="X2618">
        <v>3.5913789631987125</v>
      </c>
      <c r="Y2618">
        <v>0</v>
      </c>
      <c r="Z2618">
        <v>0</v>
      </c>
      <c r="AA2618">
        <v>0</v>
      </c>
      <c r="AB2618">
        <v>0.12035819163312084</v>
      </c>
      <c r="AC2618">
        <v>0</v>
      </c>
      <c r="AD2618">
        <v>0</v>
      </c>
      <c r="AE2618">
        <v>3.7117371548318334</v>
      </c>
    </row>
    <row r="2619" spans="1:31" x14ac:dyDescent="0.25">
      <c r="A2619">
        <v>2227341</v>
      </c>
      <c r="B2619">
        <v>1</v>
      </c>
      <c r="C2619" t="s">
        <v>80</v>
      </c>
      <c r="D2619" t="s">
        <v>88</v>
      </c>
      <c r="E2619" t="s">
        <v>225</v>
      </c>
      <c r="F2619" t="s">
        <v>7844</v>
      </c>
      <c r="G2619" t="s">
        <v>600</v>
      </c>
      <c r="H2619" t="s">
        <v>135</v>
      </c>
      <c r="I2619" t="s">
        <v>136</v>
      </c>
      <c r="J2619" t="s">
        <v>137</v>
      </c>
      <c r="K2619" t="s">
        <v>138</v>
      </c>
      <c r="L2619" t="s">
        <v>7845</v>
      </c>
      <c r="M2619" t="s">
        <v>7846</v>
      </c>
      <c r="N2619">
        <v>2.3480555550000002</v>
      </c>
      <c r="O2619">
        <v>0</v>
      </c>
      <c r="P2619">
        <v>18</v>
      </c>
      <c r="Q2619">
        <v>0</v>
      </c>
      <c r="R2619">
        <v>0</v>
      </c>
      <c r="S2619">
        <v>0</v>
      </c>
      <c r="T2619">
        <v>14</v>
      </c>
      <c r="U2619">
        <v>0</v>
      </c>
      <c r="V2619">
        <v>0</v>
      </c>
      <c r="W2619">
        <v>0</v>
      </c>
      <c r="X2619">
        <v>15.234847864701713</v>
      </c>
      <c r="Y2619">
        <v>0</v>
      </c>
      <c r="Z2619">
        <v>0</v>
      </c>
      <c r="AA2619">
        <v>0</v>
      </c>
      <c r="AB2619">
        <v>46.431625253299956</v>
      </c>
      <c r="AC2619">
        <v>0</v>
      </c>
      <c r="AD2619">
        <v>0</v>
      </c>
      <c r="AE2619">
        <v>61.666473118001669</v>
      </c>
    </row>
    <row r="2620" spans="1:31" x14ac:dyDescent="0.25">
      <c r="A2620">
        <v>2217013</v>
      </c>
      <c r="B2620">
        <v>1</v>
      </c>
      <c r="C2620" t="s">
        <v>80</v>
      </c>
      <c r="D2620" t="s">
        <v>85</v>
      </c>
      <c r="E2620" t="s">
        <v>156</v>
      </c>
      <c r="F2620" t="s">
        <v>7847</v>
      </c>
      <c r="G2620" t="s">
        <v>280</v>
      </c>
      <c r="H2620" t="s">
        <v>135</v>
      </c>
      <c r="I2620" t="s">
        <v>136</v>
      </c>
      <c r="J2620" t="s">
        <v>137</v>
      </c>
      <c r="K2620" t="s">
        <v>138</v>
      </c>
      <c r="L2620" t="s">
        <v>7848</v>
      </c>
      <c r="M2620" t="s">
        <v>7849</v>
      </c>
      <c r="N2620">
        <v>5.9980555549999997</v>
      </c>
      <c r="O2620">
        <v>0</v>
      </c>
      <c r="P2620">
        <v>11</v>
      </c>
      <c r="Q2620">
        <v>0</v>
      </c>
      <c r="R2620">
        <v>0</v>
      </c>
      <c r="S2620">
        <v>0</v>
      </c>
      <c r="T2620">
        <v>1</v>
      </c>
      <c r="U2620">
        <v>0</v>
      </c>
      <c r="V2620">
        <v>0</v>
      </c>
      <c r="W2620">
        <v>0</v>
      </c>
      <c r="X2620">
        <v>31.572892524305562</v>
      </c>
      <c r="Y2620">
        <v>0</v>
      </c>
      <c r="Z2620">
        <v>0</v>
      </c>
      <c r="AA2620">
        <v>0</v>
      </c>
      <c r="AB2620">
        <v>0.29579623204732719</v>
      </c>
      <c r="AC2620">
        <v>0</v>
      </c>
      <c r="AD2620">
        <v>0</v>
      </c>
      <c r="AE2620">
        <v>31.868688756352888</v>
      </c>
    </row>
    <row r="2621" spans="1:31" x14ac:dyDescent="0.25">
      <c r="A2621">
        <v>2224673</v>
      </c>
      <c r="B2621">
        <v>1</v>
      </c>
      <c r="C2621" t="s">
        <v>80</v>
      </c>
      <c r="D2621" t="s">
        <v>82</v>
      </c>
      <c r="E2621" t="s">
        <v>151</v>
      </c>
      <c r="F2621" t="s">
        <v>1080</v>
      </c>
      <c r="G2621" t="s">
        <v>213</v>
      </c>
      <c r="H2621" t="s">
        <v>135</v>
      </c>
      <c r="I2621" t="s">
        <v>136</v>
      </c>
      <c r="J2621" t="s">
        <v>137</v>
      </c>
      <c r="K2621" t="s">
        <v>138</v>
      </c>
      <c r="L2621" t="s">
        <v>7850</v>
      </c>
      <c r="M2621" t="s">
        <v>7851</v>
      </c>
      <c r="N2621">
        <v>1.3005555550000001</v>
      </c>
      <c r="O2621">
        <v>0</v>
      </c>
      <c r="P2621">
        <v>93</v>
      </c>
      <c r="Q2621">
        <v>0</v>
      </c>
      <c r="R2621">
        <v>0</v>
      </c>
      <c r="S2621">
        <v>0</v>
      </c>
      <c r="T2621">
        <v>6</v>
      </c>
      <c r="U2621">
        <v>0</v>
      </c>
      <c r="V2621">
        <v>0</v>
      </c>
      <c r="W2621">
        <v>0</v>
      </c>
      <c r="X2621">
        <v>38.090736391214911</v>
      </c>
      <c r="Y2621">
        <v>0</v>
      </c>
      <c r="Z2621">
        <v>0</v>
      </c>
      <c r="AA2621">
        <v>0</v>
      </c>
      <c r="AB2621">
        <v>1.660592388465346</v>
      </c>
      <c r="AC2621">
        <v>0</v>
      </c>
      <c r="AD2621">
        <v>0</v>
      </c>
      <c r="AE2621">
        <v>39.751328779680257</v>
      </c>
    </row>
    <row r="2622" spans="1:31" x14ac:dyDescent="0.25">
      <c r="A2622">
        <v>2220345</v>
      </c>
      <c r="B2622">
        <v>1</v>
      </c>
      <c r="C2622" t="s">
        <v>80</v>
      </c>
      <c r="D2622" t="s">
        <v>96</v>
      </c>
      <c r="E2622" t="s">
        <v>156</v>
      </c>
      <c r="F2622" t="s">
        <v>7852</v>
      </c>
      <c r="G2622" t="s">
        <v>161</v>
      </c>
      <c r="H2622" t="s">
        <v>135</v>
      </c>
      <c r="I2622" t="s">
        <v>136</v>
      </c>
      <c r="J2622" t="s">
        <v>137</v>
      </c>
      <c r="K2622" t="s">
        <v>138</v>
      </c>
      <c r="L2622" t="s">
        <v>7853</v>
      </c>
      <c r="M2622" t="s">
        <v>7854</v>
      </c>
      <c r="N2622">
        <v>0.48861111099999999</v>
      </c>
      <c r="O2622">
        <v>0</v>
      </c>
      <c r="P2622">
        <v>1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0.16879513662967557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0.16879513662967557</v>
      </c>
    </row>
    <row r="2623" spans="1:31" x14ac:dyDescent="0.25">
      <c r="A2623">
        <v>2216621</v>
      </c>
      <c r="B2623">
        <v>1</v>
      </c>
      <c r="C2623" t="s">
        <v>80</v>
      </c>
      <c r="D2623" t="s">
        <v>82</v>
      </c>
      <c r="E2623" t="s">
        <v>151</v>
      </c>
      <c r="F2623" t="s">
        <v>3290</v>
      </c>
      <c r="G2623" t="s">
        <v>213</v>
      </c>
      <c r="H2623" t="s">
        <v>135</v>
      </c>
      <c r="I2623" t="s">
        <v>136</v>
      </c>
      <c r="J2623" t="s">
        <v>137</v>
      </c>
      <c r="K2623" t="s">
        <v>138</v>
      </c>
      <c r="L2623" t="s">
        <v>7855</v>
      </c>
      <c r="M2623" t="s">
        <v>7856</v>
      </c>
      <c r="N2623">
        <v>2.7497222219999999</v>
      </c>
      <c r="O2623">
        <v>0</v>
      </c>
      <c r="P2623">
        <v>342</v>
      </c>
      <c r="Q2623">
        <v>0</v>
      </c>
      <c r="R2623">
        <v>0</v>
      </c>
      <c r="S2623">
        <v>0</v>
      </c>
      <c r="T2623">
        <v>9</v>
      </c>
      <c r="U2623">
        <v>0</v>
      </c>
      <c r="V2623">
        <v>0</v>
      </c>
      <c r="W2623">
        <v>0</v>
      </c>
      <c r="X2623">
        <v>339.69402105033163</v>
      </c>
      <c r="Y2623">
        <v>0</v>
      </c>
      <c r="Z2623">
        <v>0</v>
      </c>
      <c r="AA2623">
        <v>0</v>
      </c>
      <c r="AB2623">
        <v>8.9473010345767481</v>
      </c>
      <c r="AC2623">
        <v>0</v>
      </c>
      <c r="AD2623">
        <v>0</v>
      </c>
      <c r="AE2623">
        <v>348.64132208490838</v>
      </c>
    </row>
    <row r="2624" spans="1:31" x14ac:dyDescent="0.25">
      <c r="A2624">
        <v>2225277</v>
      </c>
      <c r="B2624">
        <v>1</v>
      </c>
      <c r="C2624" t="s">
        <v>81</v>
      </c>
      <c r="D2624" t="s">
        <v>122</v>
      </c>
      <c r="E2624" t="s">
        <v>141</v>
      </c>
      <c r="F2624" t="s">
        <v>352</v>
      </c>
      <c r="G2624" t="s">
        <v>405</v>
      </c>
      <c r="H2624" t="s">
        <v>144</v>
      </c>
      <c r="I2624" t="s">
        <v>136</v>
      </c>
      <c r="J2624" t="s">
        <v>137</v>
      </c>
      <c r="K2624" t="s">
        <v>234</v>
      </c>
      <c r="L2624" t="s">
        <v>7857</v>
      </c>
      <c r="M2624" t="s">
        <v>7858</v>
      </c>
      <c r="N2624">
        <v>8.2970666659999992</v>
      </c>
      <c r="O2624">
        <v>0</v>
      </c>
      <c r="P2624">
        <v>57</v>
      </c>
      <c r="Q2624">
        <v>0</v>
      </c>
      <c r="R2624">
        <v>0</v>
      </c>
      <c r="S2624">
        <v>0</v>
      </c>
      <c r="T2624">
        <v>2</v>
      </c>
      <c r="U2624">
        <v>0</v>
      </c>
      <c r="V2624">
        <v>0</v>
      </c>
      <c r="W2624">
        <v>0</v>
      </c>
      <c r="X2624">
        <v>43.193432487591267</v>
      </c>
      <c r="Y2624">
        <v>0</v>
      </c>
      <c r="Z2624">
        <v>0</v>
      </c>
      <c r="AA2624">
        <v>0</v>
      </c>
      <c r="AB2624">
        <v>4.842270810021966</v>
      </c>
      <c r="AC2624">
        <v>0</v>
      </c>
      <c r="AD2624">
        <v>0</v>
      </c>
      <c r="AE2624">
        <v>48.035703297613232</v>
      </c>
    </row>
    <row r="2625" spans="1:31" x14ac:dyDescent="0.25">
      <c r="A2625">
        <v>2218330</v>
      </c>
      <c r="B2625">
        <v>1</v>
      </c>
      <c r="C2625" t="s">
        <v>80</v>
      </c>
      <c r="D2625" t="s">
        <v>93</v>
      </c>
      <c r="E2625" t="s">
        <v>156</v>
      </c>
      <c r="F2625" t="s">
        <v>7859</v>
      </c>
      <c r="G2625" t="s">
        <v>172</v>
      </c>
      <c r="H2625" t="s">
        <v>135</v>
      </c>
      <c r="I2625" t="s">
        <v>136</v>
      </c>
      <c r="J2625" t="s">
        <v>137</v>
      </c>
      <c r="K2625" t="s">
        <v>138</v>
      </c>
      <c r="L2625" t="s">
        <v>7860</v>
      </c>
      <c r="M2625" t="s">
        <v>7861</v>
      </c>
      <c r="N2625">
        <v>1.0958333330000001</v>
      </c>
      <c r="O2625">
        <v>0</v>
      </c>
      <c r="P2625">
        <v>1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0.33690086888561033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0.33690086888561033</v>
      </c>
    </row>
    <row r="2626" spans="1:31" x14ac:dyDescent="0.25">
      <c r="A2626">
        <v>2227982</v>
      </c>
      <c r="B2626">
        <v>1</v>
      </c>
      <c r="C2626" t="s">
        <v>80</v>
      </c>
      <c r="D2626" t="s">
        <v>100</v>
      </c>
      <c r="E2626" t="s">
        <v>151</v>
      </c>
      <c r="F2626" t="s">
        <v>7862</v>
      </c>
      <c r="G2626" t="s">
        <v>134</v>
      </c>
      <c r="H2626" t="s">
        <v>135</v>
      </c>
      <c r="I2626" t="s">
        <v>136</v>
      </c>
      <c r="J2626" t="s">
        <v>137</v>
      </c>
      <c r="K2626" t="s">
        <v>138</v>
      </c>
      <c r="L2626" t="s">
        <v>7863</v>
      </c>
      <c r="M2626" t="s">
        <v>7864</v>
      </c>
      <c r="N2626">
        <v>0.265555555</v>
      </c>
      <c r="O2626">
        <v>0</v>
      </c>
      <c r="P2626">
        <v>1</v>
      </c>
      <c r="Q2626">
        <v>0</v>
      </c>
      <c r="R2626">
        <v>0</v>
      </c>
      <c r="S2626">
        <v>0</v>
      </c>
      <c r="T2626">
        <v>1</v>
      </c>
      <c r="U2626">
        <v>0</v>
      </c>
      <c r="V2626">
        <v>0</v>
      </c>
      <c r="W2626">
        <v>0</v>
      </c>
      <c r="X2626">
        <v>8.0652040207488895E-2</v>
      </c>
      <c r="Y2626">
        <v>0</v>
      </c>
      <c r="Z2626">
        <v>0</v>
      </c>
      <c r="AA2626">
        <v>0</v>
      </c>
      <c r="AB2626">
        <v>0.4650954322871666</v>
      </c>
      <c r="AC2626">
        <v>0</v>
      </c>
      <c r="AD2626">
        <v>0</v>
      </c>
      <c r="AE2626">
        <v>0.54574747249465549</v>
      </c>
    </row>
    <row r="2627" spans="1:31" x14ac:dyDescent="0.25">
      <c r="A2627">
        <v>2224885</v>
      </c>
      <c r="B2627">
        <v>1</v>
      </c>
      <c r="C2627" t="s">
        <v>81</v>
      </c>
      <c r="D2627" t="s">
        <v>112</v>
      </c>
      <c r="E2627" t="s">
        <v>141</v>
      </c>
      <c r="F2627" t="s">
        <v>7865</v>
      </c>
      <c r="G2627" t="s">
        <v>1806</v>
      </c>
      <c r="H2627" t="s">
        <v>144</v>
      </c>
      <c r="I2627" t="s">
        <v>136</v>
      </c>
      <c r="J2627" t="s">
        <v>137</v>
      </c>
      <c r="K2627" t="s">
        <v>138</v>
      </c>
      <c r="L2627" t="s">
        <v>7866</v>
      </c>
      <c r="M2627" t="s">
        <v>7867</v>
      </c>
      <c r="N2627">
        <v>0.67777777699999997</v>
      </c>
      <c r="O2627">
        <v>0</v>
      </c>
      <c r="P2627">
        <v>0</v>
      </c>
      <c r="Q2627">
        <v>0</v>
      </c>
      <c r="R2627">
        <v>2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0.82912892063266674</v>
      </c>
      <c r="AA2627">
        <v>0</v>
      </c>
      <c r="AB2627">
        <v>0</v>
      </c>
      <c r="AC2627">
        <v>0</v>
      </c>
      <c r="AD2627">
        <v>0</v>
      </c>
      <c r="AE2627">
        <v>0.82912892063266674</v>
      </c>
    </row>
    <row r="2628" spans="1:31" x14ac:dyDescent="0.25">
      <c r="A2628">
        <v>2226508</v>
      </c>
      <c r="B2628">
        <v>1</v>
      </c>
      <c r="C2628" t="s">
        <v>80</v>
      </c>
      <c r="D2628" t="s">
        <v>96</v>
      </c>
      <c r="E2628" t="s">
        <v>225</v>
      </c>
      <c r="F2628" t="s">
        <v>7868</v>
      </c>
      <c r="G2628" t="s">
        <v>213</v>
      </c>
      <c r="H2628" t="s">
        <v>135</v>
      </c>
      <c r="I2628" t="s">
        <v>136</v>
      </c>
      <c r="J2628" t="s">
        <v>137</v>
      </c>
      <c r="K2628" t="s">
        <v>138</v>
      </c>
      <c r="L2628" t="s">
        <v>7869</v>
      </c>
      <c r="M2628" t="s">
        <v>7870</v>
      </c>
      <c r="N2628">
        <v>0.74</v>
      </c>
      <c r="O2628">
        <v>0</v>
      </c>
      <c r="P2628">
        <v>69</v>
      </c>
      <c r="Q2628">
        <v>0</v>
      </c>
      <c r="R2628">
        <v>0</v>
      </c>
      <c r="S2628">
        <v>0</v>
      </c>
      <c r="T2628">
        <v>3</v>
      </c>
      <c r="U2628">
        <v>0</v>
      </c>
      <c r="V2628">
        <v>0</v>
      </c>
      <c r="W2628">
        <v>0</v>
      </c>
      <c r="X2628">
        <v>26.985599712428751</v>
      </c>
      <c r="Y2628">
        <v>0</v>
      </c>
      <c r="Z2628">
        <v>0</v>
      </c>
      <c r="AA2628">
        <v>0</v>
      </c>
      <c r="AB2628">
        <v>1.6793874662850476</v>
      </c>
      <c r="AC2628">
        <v>0</v>
      </c>
      <c r="AD2628">
        <v>0</v>
      </c>
      <c r="AE2628">
        <v>28.664987178713798</v>
      </c>
    </row>
    <row r="2629" spans="1:31" x14ac:dyDescent="0.25">
      <c r="A2629">
        <v>2224095</v>
      </c>
      <c r="B2629">
        <v>1</v>
      </c>
      <c r="C2629" t="s">
        <v>81</v>
      </c>
      <c r="D2629" t="s">
        <v>127</v>
      </c>
      <c r="E2629" t="s">
        <v>151</v>
      </c>
      <c r="F2629" t="s">
        <v>7871</v>
      </c>
      <c r="G2629" t="s">
        <v>213</v>
      </c>
      <c r="H2629" t="s">
        <v>135</v>
      </c>
      <c r="I2629" t="s">
        <v>136</v>
      </c>
      <c r="J2629" t="s">
        <v>137</v>
      </c>
      <c r="K2629" t="s">
        <v>138</v>
      </c>
      <c r="L2629" t="s">
        <v>7872</v>
      </c>
      <c r="M2629" t="s">
        <v>7873</v>
      </c>
      <c r="N2629">
        <v>5.2197222219999997</v>
      </c>
      <c r="O2629">
        <v>0</v>
      </c>
      <c r="P2629">
        <v>58</v>
      </c>
      <c r="Q2629">
        <v>0</v>
      </c>
      <c r="R2629">
        <v>2</v>
      </c>
      <c r="S2629">
        <v>0</v>
      </c>
      <c r="T2629">
        <v>9</v>
      </c>
      <c r="U2629">
        <v>0</v>
      </c>
      <c r="V2629">
        <v>0</v>
      </c>
      <c r="W2629">
        <v>0</v>
      </c>
      <c r="X2629">
        <v>88.321587496811915</v>
      </c>
      <c r="Y2629">
        <v>0</v>
      </c>
      <c r="Z2629">
        <v>1.1802938578822222E-2</v>
      </c>
      <c r="AA2629">
        <v>0</v>
      </c>
      <c r="AB2629">
        <v>6.3547765964845855</v>
      </c>
      <c r="AC2629">
        <v>0</v>
      </c>
      <c r="AD2629">
        <v>0</v>
      </c>
      <c r="AE2629">
        <v>94.688167031875324</v>
      </c>
    </row>
    <row r="2630" spans="1:31" x14ac:dyDescent="0.25">
      <c r="A2630">
        <v>2220010</v>
      </c>
      <c r="B2630">
        <v>1</v>
      </c>
      <c r="C2630" t="s">
        <v>80</v>
      </c>
      <c r="D2630" t="s">
        <v>106</v>
      </c>
      <c r="E2630" t="s">
        <v>147</v>
      </c>
      <c r="F2630" t="s">
        <v>7874</v>
      </c>
      <c r="G2630" t="s">
        <v>200</v>
      </c>
      <c r="H2630" t="s">
        <v>144</v>
      </c>
      <c r="I2630" t="s">
        <v>136</v>
      </c>
      <c r="J2630" t="s">
        <v>137</v>
      </c>
      <c r="K2630" t="s">
        <v>234</v>
      </c>
      <c r="L2630" t="s">
        <v>7875</v>
      </c>
      <c r="M2630" t="s">
        <v>7876</v>
      </c>
      <c r="N2630">
        <v>0.15894444399999999</v>
      </c>
      <c r="O2630">
        <v>1</v>
      </c>
      <c r="P2630">
        <v>37</v>
      </c>
      <c r="Q2630">
        <v>18</v>
      </c>
      <c r="R2630">
        <v>47</v>
      </c>
      <c r="S2630">
        <v>12</v>
      </c>
      <c r="T2630">
        <v>29</v>
      </c>
      <c r="U2630">
        <v>6</v>
      </c>
      <c r="V2630">
        <v>0</v>
      </c>
      <c r="W2630">
        <v>5.4299417998690008E-2</v>
      </c>
      <c r="X2630">
        <v>2.3207941262745755</v>
      </c>
      <c r="Y2630">
        <v>6.8650601973748167</v>
      </c>
      <c r="Z2630">
        <v>5.1712130420953608</v>
      </c>
      <c r="AA2630">
        <v>8.2030531448744064</v>
      </c>
      <c r="AB2630">
        <v>7.2127766839194214</v>
      </c>
      <c r="AC2630">
        <v>63.099632799612209</v>
      </c>
      <c r="AD2630">
        <v>0</v>
      </c>
      <c r="AE2630">
        <v>92.926829412149488</v>
      </c>
    </row>
    <row r="2631" spans="1:31" x14ac:dyDescent="0.25">
      <c r="A2631">
        <v>2220259</v>
      </c>
      <c r="B2631">
        <v>1</v>
      </c>
      <c r="C2631" t="s">
        <v>80</v>
      </c>
      <c r="D2631" t="s">
        <v>86</v>
      </c>
      <c r="E2631" t="s">
        <v>132</v>
      </c>
      <c r="F2631" t="s">
        <v>3625</v>
      </c>
      <c r="G2631" t="s">
        <v>1470</v>
      </c>
      <c r="H2631" t="s">
        <v>135</v>
      </c>
      <c r="I2631" t="s">
        <v>136</v>
      </c>
      <c r="J2631" t="s">
        <v>137</v>
      </c>
      <c r="K2631" t="s">
        <v>138</v>
      </c>
      <c r="L2631" t="s">
        <v>7877</v>
      </c>
      <c r="M2631" t="s">
        <v>7878</v>
      </c>
      <c r="N2631">
        <v>5.5177777770000001</v>
      </c>
      <c r="O2631">
        <v>0</v>
      </c>
      <c r="P2631">
        <v>136</v>
      </c>
      <c r="Q2631">
        <v>0</v>
      </c>
      <c r="R2631">
        <v>36</v>
      </c>
      <c r="S2631">
        <v>0</v>
      </c>
      <c r="T2631">
        <v>16</v>
      </c>
      <c r="U2631">
        <v>0</v>
      </c>
      <c r="V2631">
        <v>0</v>
      </c>
      <c r="W2631">
        <v>0</v>
      </c>
      <c r="X2631">
        <v>1378.2361570049147</v>
      </c>
      <c r="Y2631">
        <v>0</v>
      </c>
      <c r="Z2631">
        <v>36.938476585537778</v>
      </c>
      <c r="AA2631">
        <v>0</v>
      </c>
      <c r="AB2631">
        <v>102.71909632517325</v>
      </c>
      <c r="AC2631">
        <v>0</v>
      </c>
      <c r="AD2631">
        <v>0</v>
      </c>
      <c r="AE2631">
        <v>1517.8937299156257</v>
      </c>
    </row>
    <row r="2632" spans="1:31" x14ac:dyDescent="0.25">
      <c r="A2632">
        <v>2218095</v>
      </c>
      <c r="B2632">
        <v>1</v>
      </c>
      <c r="C2632" t="s">
        <v>80</v>
      </c>
      <c r="D2632" t="s">
        <v>100</v>
      </c>
      <c r="E2632" t="s">
        <v>156</v>
      </c>
      <c r="F2632" t="s">
        <v>7879</v>
      </c>
      <c r="G2632" t="s">
        <v>161</v>
      </c>
      <c r="H2632" t="s">
        <v>135</v>
      </c>
      <c r="I2632" t="s">
        <v>136</v>
      </c>
      <c r="J2632" t="s">
        <v>137</v>
      </c>
      <c r="K2632" t="s">
        <v>138</v>
      </c>
      <c r="L2632" t="s">
        <v>7880</v>
      </c>
      <c r="M2632" t="s">
        <v>7881</v>
      </c>
      <c r="N2632">
        <v>1.9197222220000001</v>
      </c>
      <c r="O2632">
        <v>0</v>
      </c>
      <c r="P2632">
        <v>1</v>
      </c>
      <c r="Q2632">
        <v>0</v>
      </c>
      <c r="R2632">
        <v>0</v>
      </c>
      <c r="S2632">
        <v>0</v>
      </c>
      <c r="T2632">
        <v>1</v>
      </c>
      <c r="U2632">
        <v>0</v>
      </c>
      <c r="V2632">
        <v>0</v>
      </c>
      <c r="W2632">
        <v>0</v>
      </c>
      <c r="X2632">
        <v>0.58470077846740554</v>
      </c>
      <c r="Y2632">
        <v>0</v>
      </c>
      <c r="Z2632">
        <v>0</v>
      </c>
      <c r="AA2632">
        <v>0</v>
      </c>
      <c r="AB2632">
        <v>0.34936663205020835</v>
      </c>
      <c r="AC2632">
        <v>0</v>
      </c>
      <c r="AD2632">
        <v>0</v>
      </c>
      <c r="AE2632">
        <v>0.93406741051761388</v>
      </c>
    </row>
    <row r="2633" spans="1:31" x14ac:dyDescent="0.25">
      <c r="A2633">
        <v>2218244</v>
      </c>
      <c r="B2633">
        <v>1</v>
      </c>
      <c r="C2633" t="s">
        <v>80</v>
      </c>
      <c r="D2633" t="s">
        <v>98</v>
      </c>
      <c r="E2633" t="s">
        <v>151</v>
      </c>
      <c r="F2633" t="s">
        <v>7882</v>
      </c>
      <c r="G2633" t="s">
        <v>153</v>
      </c>
      <c r="H2633" t="s">
        <v>135</v>
      </c>
      <c r="I2633" t="s">
        <v>136</v>
      </c>
      <c r="J2633" t="s">
        <v>137</v>
      </c>
      <c r="K2633" t="s">
        <v>138</v>
      </c>
      <c r="L2633" t="s">
        <v>7883</v>
      </c>
      <c r="M2633" t="s">
        <v>7884</v>
      </c>
      <c r="N2633">
        <v>2.4313888879999999</v>
      </c>
      <c r="O2633">
        <v>0</v>
      </c>
      <c r="P2633">
        <v>7</v>
      </c>
      <c r="Q2633">
        <v>0</v>
      </c>
      <c r="R2633">
        <v>8</v>
      </c>
      <c r="S2633">
        <v>0</v>
      </c>
      <c r="T2633">
        <v>4</v>
      </c>
      <c r="U2633">
        <v>0</v>
      </c>
      <c r="V2633">
        <v>0</v>
      </c>
      <c r="W2633">
        <v>0</v>
      </c>
      <c r="X2633">
        <v>7.7926449200859267</v>
      </c>
      <c r="Y2633">
        <v>0</v>
      </c>
      <c r="Z2633">
        <v>5.2546304989806041</v>
      </c>
      <c r="AA2633">
        <v>0</v>
      </c>
      <c r="AB2633">
        <v>10.511292237671569</v>
      </c>
      <c r="AC2633">
        <v>0</v>
      </c>
      <c r="AD2633">
        <v>0</v>
      </c>
      <c r="AE2633">
        <v>23.558567656738099</v>
      </c>
    </row>
    <row r="2634" spans="1:31" x14ac:dyDescent="0.25">
      <c r="A2634">
        <v>2228523</v>
      </c>
      <c r="B2634">
        <v>1</v>
      </c>
      <c r="C2634" t="s">
        <v>81</v>
      </c>
      <c r="D2634" t="s">
        <v>112</v>
      </c>
      <c r="E2634" t="s">
        <v>156</v>
      </c>
      <c r="F2634" t="s">
        <v>7885</v>
      </c>
      <c r="G2634" t="s">
        <v>161</v>
      </c>
      <c r="H2634" t="s">
        <v>135</v>
      </c>
      <c r="I2634" t="s">
        <v>136</v>
      </c>
      <c r="J2634" t="s">
        <v>137</v>
      </c>
      <c r="K2634" t="s">
        <v>138</v>
      </c>
      <c r="L2634" t="s">
        <v>7886</v>
      </c>
      <c r="M2634" t="s">
        <v>7887</v>
      </c>
      <c r="N2634">
        <v>1.611111111</v>
      </c>
      <c r="O2634">
        <v>0</v>
      </c>
      <c r="P2634">
        <v>1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0.22141564738988334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0.22141564738988334</v>
      </c>
    </row>
    <row r="2635" spans="1:31" x14ac:dyDescent="0.25">
      <c r="A2635">
        <v>2213916</v>
      </c>
      <c r="B2635">
        <v>1</v>
      </c>
      <c r="C2635" t="s">
        <v>80</v>
      </c>
      <c r="D2635" t="s">
        <v>82</v>
      </c>
      <c r="E2635" t="s">
        <v>251</v>
      </c>
      <c r="F2635" t="s">
        <v>7888</v>
      </c>
      <c r="G2635" t="s">
        <v>143</v>
      </c>
      <c r="H2635" t="s">
        <v>144</v>
      </c>
      <c r="I2635" t="s">
        <v>136</v>
      </c>
      <c r="J2635" t="s">
        <v>137</v>
      </c>
      <c r="K2635" t="s">
        <v>138</v>
      </c>
      <c r="L2635" t="s">
        <v>7889</v>
      </c>
      <c r="M2635" t="s">
        <v>7890</v>
      </c>
      <c r="N2635">
        <v>0.99388888799999997</v>
      </c>
      <c r="O2635">
        <v>0</v>
      </c>
      <c r="P2635">
        <v>155</v>
      </c>
      <c r="Q2635">
        <v>0</v>
      </c>
      <c r="R2635">
        <v>0</v>
      </c>
      <c r="S2635">
        <v>6</v>
      </c>
      <c r="T2635">
        <v>45</v>
      </c>
      <c r="U2635">
        <v>0</v>
      </c>
      <c r="V2635">
        <v>0</v>
      </c>
      <c r="W2635">
        <v>0</v>
      </c>
      <c r="X2635">
        <v>51.036728384029708</v>
      </c>
      <c r="Y2635">
        <v>0</v>
      </c>
      <c r="Z2635">
        <v>0</v>
      </c>
      <c r="AA2635">
        <v>474.13071012253465</v>
      </c>
      <c r="AB2635">
        <v>17.478386342686655</v>
      </c>
      <c r="AC2635">
        <v>0</v>
      </c>
      <c r="AD2635">
        <v>0</v>
      </c>
      <c r="AE2635">
        <v>542.64582484925108</v>
      </c>
    </row>
    <row r="2636" spans="1:31" x14ac:dyDescent="0.25">
      <c r="A2636">
        <v>2226900</v>
      </c>
      <c r="B2636">
        <v>1</v>
      </c>
      <c r="C2636" t="s">
        <v>80</v>
      </c>
      <c r="D2636" t="s">
        <v>107</v>
      </c>
      <c r="E2636" t="s">
        <v>132</v>
      </c>
      <c r="F2636" t="s">
        <v>7891</v>
      </c>
      <c r="G2636" t="s">
        <v>280</v>
      </c>
      <c r="H2636" t="s">
        <v>135</v>
      </c>
      <c r="I2636" t="s">
        <v>136</v>
      </c>
      <c r="J2636" t="s">
        <v>137</v>
      </c>
      <c r="K2636" t="s">
        <v>138</v>
      </c>
      <c r="L2636" t="s">
        <v>7892</v>
      </c>
      <c r="M2636" t="s">
        <v>7893</v>
      </c>
      <c r="N2636">
        <v>3.1944444440000002</v>
      </c>
      <c r="O2636">
        <v>0</v>
      </c>
      <c r="P2636">
        <v>43</v>
      </c>
      <c r="Q2636">
        <v>0</v>
      </c>
      <c r="R2636">
        <v>0</v>
      </c>
      <c r="S2636">
        <v>0</v>
      </c>
      <c r="T2636">
        <v>3</v>
      </c>
      <c r="U2636">
        <v>0</v>
      </c>
      <c r="V2636">
        <v>0</v>
      </c>
      <c r="W2636">
        <v>0</v>
      </c>
      <c r="X2636">
        <v>37.671129159957701</v>
      </c>
      <c r="Y2636">
        <v>0</v>
      </c>
      <c r="Z2636">
        <v>0</v>
      </c>
      <c r="AA2636">
        <v>0</v>
      </c>
      <c r="AB2636">
        <v>5.0574638225715844</v>
      </c>
      <c r="AC2636">
        <v>0</v>
      </c>
      <c r="AD2636">
        <v>0</v>
      </c>
      <c r="AE2636">
        <v>42.728592982529285</v>
      </c>
    </row>
    <row r="2637" spans="1:31" x14ac:dyDescent="0.25">
      <c r="A2637">
        <v>2224736</v>
      </c>
      <c r="B2637">
        <v>1</v>
      </c>
      <c r="C2637" t="s">
        <v>81</v>
      </c>
      <c r="D2637" t="s">
        <v>118</v>
      </c>
      <c r="E2637" t="s">
        <v>198</v>
      </c>
      <c r="F2637" t="s">
        <v>5119</v>
      </c>
      <c r="G2637" t="s">
        <v>143</v>
      </c>
      <c r="H2637" t="s">
        <v>144</v>
      </c>
      <c r="I2637" t="s">
        <v>451</v>
      </c>
      <c r="J2637" t="s">
        <v>137</v>
      </c>
      <c r="K2637" t="s">
        <v>138</v>
      </c>
      <c r="L2637" t="s">
        <v>7894</v>
      </c>
      <c r="M2637" t="s">
        <v>7895</v>
      </c>
      <c r="N2637">
        <v>2.7777777E-2</v>
      </c>
      <c r="O2637">
        <v>3</v>
      </c>
      <c r="P2637">
        <v>389</v>
      </c>
      <c r="Q2637">
        <v>51</v>
      </c>
      <c r="R2637">
        <v>46</v>
      </c>
      <c r="S2637">
        <v>7</v>
      </c>
      <c r="T2637">
        <v>40</v>
      </c>
      <c r="U2637">
        <v>1</v>
      </c>
      <c r="V2637">
        <v>0</v>
      </c>
      <c r="W2637">
        <v>2.0338049070888889E-2</v>
      </c>
      <c r="X2637">
        <v>1.7519910905457767</v>
      </c>
      <c r="Y2637">
        <v>1.3540261601125838</v>
      </c>
      <c r="Z2637">
        <v>1.3969043179725835</v>
      </c>
      <c r="AA2637">
        <v>0.79943248653925003</v>
      </c>
      <c r="AB2637">
        <v>0.24489940065888885</v>
      </c>
      <c r="AC2637">
        <v>1.092376858332861</v>
      </c>
      <c r="AD2637">
        <v>0</v>
      </c>
      <c r="AE2637">
        <v>6.6599683632328333</v>
      </c>
    </row>
    <row r="2638" spans="1:31" x14ac:dyDescent="0.25">
      <c r="A2638">
        <v>2217703</v>
      </c>
      <c r="B2638">
        <v>1</v>
      </c>
      <c r="C2638" t="s">
        <v>81</v>
      </c>
      <c r="D2638" t="s">
        <v>122</v>
      </c>
      <c r="E2638" t="s">
        <v>225</v>
      </c>
      <c r="F2638" t="s">
        <v>7896</v>
      </c>
      <c r="G2638" t="s">
        <v>600</v>
      </c>
      <c r="H2638" t="s">
        <v>135</v>
      </c>
      <c r="I2638" t="s">
        <v>136</v>
      </c>
      <c r="J2638" t="s">
        <v>137</v>
      </c>
      <c r="K2638" t="s">
        <v>138</v>
      </c>
      <c r="L2638" t="s">
        <v>7897</v>
      </c>
      <c r="M2638" t="s">
        <v>7898</v>
      </c>
      <c r="N2638">
        <v>0.71666666599999995</v>
      </c>
      <c r="O2638">
        <v>0</v>
      </c>
      <c r="P2638">
        <v>53</v>
      </c>
      <c r="Q2638">
        <v>0</v>
      </c>
      <c r="R2638">
        <v>0</v>
      </c>
      <c r="S2638">
        <v>0</v>
      </c>
      <c r="T2638">
        <v>15</v>
      </c>
      <c r="U2638">
        <v>0</v>
      </c>
      <c r="V2638">
        <v>0</v>
      </c>
      <c r="W2638">
        <v>0</v>
      </c>
      <c r="X2638">
        <v>12.693530237746003</v>
      </c>
      <c r="Y2638">
        <v>0</v>
      </c>
      <c r="Z2638">
        <v>0</v>
      </c>
      <c r="AA2638">
        <v>0</v>
      </c>
      <c r="AB2638">
        <v>2.9135989480100002</v>
      </c>
      <c r="AC2638">
        <v>0</v>
      </c>
      <c r="AD2638">
        <v>0</v>
      </c>
      <c r="AE2638">
        <v>15.607129185756003</v>
      </c>
    </row>
    <row r="2639" spans="1:31" x14ac:dyDescent="0.25">
      <c r="A2639">
        <v>2215539</v>
      </c>
      <c r="B2639">
        <v>1</v>
      </c>
      <c r="C2639" t="s">
        <v>81</v>
      </c>
      <c r="D2639" t="s">
        <v>127</v>
      </c>
      <c r="E2639" t="s">
        <v>141</v>
      </c>
      <c r="F2639" t="s">
        <v>7899</v>
      </c>
      <c r="G2639" t="s">
        <v>405</v>
      </c>
      <c r="H2639" t="s">
        <v>144</v>
      </c>
      <c r="I2639" t="s">
        <v>136</v>
      </c>
      <c r="J2639" t="s">
        <v>137</v>
      </c>
      <c r="K2639" t="s">
        <v>234</v>
      </c>
      <c r="L2639" t="s">
        <v>7900</v>
      </c>
      <c r="M2639" t="s">
        <v>7901</v>
      </c>
      <c r="N2639">
        <v>0.83711388799999997</v>
      </c>
      <c r="O2639">
        <v>0</v>
      </c>
      <c r="P2639">
        <v>0</v>
      </c>
      <c r="Q2639">
        <v>0</v>
      </c>
      <c r="R2639">
        <v>0</v>
      </c>
      <c r="S2639">
        <v>1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110.65158541569305</v>
      </c>
      <c r="AB2639">
        <v>0</v>
      </c>
      <c r="AC2639">
        <v>0</v>
      </c>
      <c r="AD2639">
        <v>0</v>
      </c>
      <c r="AE2639">
        <v>110.65158541569305</v>
      </c>
    </row>
    <row r="2640" spans="1:31" x14ac:dyDescent="0.25">
      <c r="A2640">
        <v>2229207</v>
      </c>
      <c r="B2640">
        <v>1</v>
      </c>
      <c r="C2640" t="s">
        <v>81</v>
      </c>
      <c r="D2640" t="s">
        <v>128</v>
      </c>
      <c r="E2640" t="s">
        <v>151</v>
      </c>
      <c r="F2640" t="s">
        <v>7902</v>
      </c>
      <c r="G2640" t="s">
        <v>213</v>
      </c>
      <c r="H2640" t="s">
        <v>135</v>
      </c>
      <c r="I2640" t="s">
        <v>136</v>
      </c>
      <c r="J2640" t="s">
        <v>137</v>
      </c>
      <c r="K2640" t="s">
        <v>138</v>
      </c>
      <c r="L2640" t="s">
        <v>7903</v>
      </c>
      <c r="M2640" t="s">
        <v>7904</v>
      </c>
      <c r="N2640">
        <v>4.6527777769999998</v>
      </c>
      <c r="O2640">
        <v>0</v>
      </c>
      <c r="P2640">
        <v>22</v>
      </c>
      <c r="Q2640">
        <v>0</v>
      </c>
      <c r="R2640">
        <v>0</v>
      </c>
      <c r="S2640">
        <v>0</v>
      </c>
      <c r="T2640">
        <v>5</v>
      </c>
      <c r="U2640">
        <v>0</v>
      </c>
      <c r="V2640">
        <v>0</v>
      </c>
      <c r="W2640">
        <v>0</v>
      </c>
      <c r="X2640">
        <v>25.224986786438496</v>
      </c>
      <c r="Y2640">
        <v>0</v>
      </c>
      <c r="Z2640">
        <v>0</v>
      </c>
      <c r="AA2640">
        <v>0</v>
      </c>
      <c r="AB2640">
        <v>4.6749311465977605</v>
      </c>
      <c r="AC2640">
        <v>0</v>
      </c>
      <c r="AD2640">
        <v>0</v>
      </c>
      <c r="AE2640">
        <v>29.899917933036257</v>
      </c>
    </row>
    <row r="2641" spans="1:31" x14ac:dyDescent="0.25">
      <c r="A2641">
        <v>2218387</v>
      </c>
      <c r="B2641">
        <v>1</v>
      </c>
      <c r="C2641" t="s">
        <v>80</v>
      </c>
      <c r="D2641" t="s">
        <v>100</v>
      </c>
      <c r="E2641" t="s">
        <v>151</v>
      </c>
      <c r="F2641" t="s">
        <v>7905</v>
      </c>
      <c r="G2641" t="s">
        <v>153</v>
      </c>
      <c r="H2641" t="s">
        <v>135</v>
      </c>
      <c r="I2641" t="s">
        <v>136</v>
      </c>
      <c r="J2641" t="s">
        <v>137</v>
      </c>
      <c r="K2641" t="s">
        <v>138</v>
      </c>
      <c r="L2641" t="s">
        <v>7906</v>
      </c>
      <c r="M2641" t="s">
        <v>7907</v>
      </c>
      <c r="N2641">
        <v>1.5986111110000001</v>
      </c>
      <c r="O2641">
        <v>0</v>
      </c>
      <c r="P2641">
        <v>119</v>
      </c>
      <c r="Q2641">
        <v>0</v>
      </c>
      <c r="R2641">
        <v>0</v>
      </c>
      <c r="S2641">
        <v>0</v>
      </c>
      <c r="T2641">
        <v>5</v>
      </c>
      <c r="U2641">
        <v>0</v>
      </c>
      <c r="V2641">
        <v>0</v>
      </c>
      <c r="W2641">
        <v>0</v>
      </c>
      <c r="X2641">
        <v>60.684657877764373</v>
      </c>
      <c r="Y2641">
        <v>0</v>
      </c>
      <c r="Z2641">
        <v>0</v>
      </c>
      <c r="AA2641">
        <v>0</v>
      </c>
      <c r="AB2641">
        <v>0.42533131584320005</v>
      </c>
      <c r="AC2641">
        <v>0</v>
      </c>
      <c r="AD2641">
        <v>0</v>
      </c>
      <c r="AE2641">
        <v>61.109989193607575</v>
      </c>
    </row>
    <row r="2642" spans="1:31" x14ac:dyDescent="0.25">
      <c r="A2642">
        <v>2228964</v>
      </c>
      <c r="B2642">
        <v>1</v>
      </c>
      <c r="C2642" t="s">
        <v>80</v>
      </c>
      <c r="D2642" t="s">
        <v>92</v>
      </c>
      <c r="E2642" t="s">
        <v>151</v>
      </c>
      <c r="F2642" t="s">
        <v>7908</v>
      </c>
      <c r="G2642" t="s">
        <v>213</v>
      </c>
      <c r="H2642" t="s">
        <v>135</v>
      </c>
      <c r="I2642" t="s">
        <v>136</v>
      </c>
      <c r="J2642" t="s">
        <v>137</v>
      </c>
      <c r="K2642" t="s">
        <v>138</v>
      </c>
      <c r="L2642" t="s">
        <v>7909</v>
      </c>
      <c r="M2642" t="s">
        <v>7910</v>
      </c>
      <c r="N2642">
        <v>2.2147222219999998</v>
      </c>
      <c r="O2642">
        <v>0</v>
      </c>
      <c r="P2642">
        <v>34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23.345792372815339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23.345792372815339</v>
      </c>
    </row>
    <row r="2643" spans="1:31" x14ac:dyDescent="0.25">
      <c r="A2643">
        <v>2216472</v>
      </c>
      <c r="B2643">
        <v>1</v>
      </c>
      <c r="C2643" t="s">
        <v>81</v>
      </c>
      <c r="D2643" t="s">
        <v>118</v>
      </c>
      <c r="E2643" t="s">
        <v>151</v>
      </c>
      <c r="F2643" t="s">
        <v>7911</v>
      </c>
      <c r="G2643" t="s">
        <v>153</v>
      </c>
      <c r="H2643" t="s">
        <v>135</v>
      </c>
      <c r="I2643" t="s">
        <v>136</v>
      </c>
      <c r="J2643" t="s">
        <v>137</v>
      </c>
      <c r="K2643" t="s">
        <v>138</v>
      </c>
      <c r="L2643" t="s">
        <v>7912</v>
      </c>
      <c r="M2643" t="s">
        <v>7913</v>
      </c>
      <c r="N2643">
        <v>1.4927777769999999</v>
      </c>
      <c r="O2643">
        <v>0</v>
      </c>
      <c r="P2643">
        <v>42</v>
      </c>
      <c r="Q2643">
        <v>0</v>
      </c>
      <c r="R2643">
        <v>0</v>
      </c>
      <c r="S2643">
        <v>0</v>
      </c>
      <c r="T2643">
        <v>2</v>
      </c>
      <c r="U2643">
        <v>0</v>
      </c>
      <c r="V2643">
        <v>0</v>
      </c>
      <c r="W2643">
        <v>0</v>
      </c>
      <c r="X2643">
        <v>8.9538264580866507</v>
      </c>
      <c r="Y2643">
        <v>0</v>
      </c>
      <c r="Z2643">
        <v>0</v>
      </c>
      <c r="AA2643">
        <v>0</v>
      </c>
      <c r="AB2643">
        <v>3.4504843037962508E-2</v>
      </c>
      <c r="AC2643">
        <v>0</v>
      </c>
      <c r="AD2643">
        <v>0</v>
      </c>
      <c r="AE2643">
        <v>8.9883313011246138</v>
      </c>
    </row>
    <row r="2644" spans="1:31" x14ac:dyDescent="0.25">
      <c r="A2644">
        <v>2224636</v>
      </c>
      <c r="B2644">
        <v>1</v>
      </c>
      <c r="C2644" t="s">
        <v>81</v>
      </c>
      <c r="D2644" t="s">
        <v>122</v>
      </c>
      <c r="E2644" t="s">
        <v>141</v>
      </c>
      <c r="F2644" t="s">
        <v>7914</v>
      </c>
      <c r="G2644" t="s">
        <v>349</v>
      </c>
      <c r="H2644" t="s">
        <v>144</v>
      </c>
      <c r="I2644" t="s">
        <v>136</v>
      </c>
      <c r="J2644" t="s">
        <v>137</v>
      </c>
      <c r="K2644" t="s">
        <v>138</v>
      </c>
      <c r="L2644" t="s">
        <v>7915</v>
      </c>
      <c r="M2644" t="s">
        <v>7916</v>
      </c>
      <c r="N2644">
        <v>3.3863888879999999</v>
      </c>
      <c r="O2644">
        <v>0</v>
      </c>
      <c r="P2644">
        <v>117</v>
      </c>
      <c r="Q2644">
        <v>0</v>
      </c>
      <c r="R2644">
        <v>0</v>
      </c>
      <c r="S2644">
        <v>0</v>
      </c>
      <c r="T2644">
        <v>14</v>
      </c>
      <c r="U2644">
        <v>0</v>
      </c>
      <c r="V2644">
        <v>0</v>
      </c>
      <c r="W2644">
        <v>0</v>
      </c>
      <c r="X2644">
        <v>42.024139165567519</v>
      </c>
      <c r="Y2644">
        <v>0</v>
      </c>
      <c r="Z2644">
        <v>0</v>
      </c>
      <c r="AA2644">
        <v>0</v>
      </c>
      <c r="AB2644">
        <v>12.893015471884851</v>
      </c>
      <c r="AC2644">
        <v>0</v>
      </c>
      <c r="AD2644">
        <v>0</v>
      </c>
      <c r="AE2644">
        <v>54.91715463745237</v>
      </c>
    </row>
    <row r="2645" spans="1:31" x14ac:dyDescent="0.25">
      <c r="A2645">
        <v>2227882</v>
      </c>
      <c r="B2645">
        <v>1</v>
      </c>
      <c r="C2645" t="s">
        <v>80</v>
      </c>
      <c r="D2645" t="s">
        <v>94</v>
      </c>
      <c r="E2645" t="s">
        <v>151</v>
      </c>
      <c r="F2645" t="s">
        <v>7917</v>
      </c>
      <c r="G2645" t="s">
        <v>213</v>
      </c>
      <c r="H2645" t="s">
        <v>135</v>
      </c>
      <c r="I2645" t="s">
        <v>136</v>
      </c>
      <c r="J2645" t="s">
        <v>137</v>
      </c>
      <c r="K2645" t="s">
        <v>138</v>
      </c>
      <c r="L2645" t="s">
        <v>7918</v>
      </c>
      <c r="M2645" t="s">
        <v>7919</v>
      </c>
      <c r="N2645">
        <v>1.715833333</v>
      </c>
      <c r="O2645">
        <v>0</v>
      </c>
      <c r="P2645">
        <v>17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1.8105899680095585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1.8105899680095585</v>
      </c>
    </row>
    <row r="2646" spans="1:31" x14ac:dyDescent="0.25">
      <c r="A2646">
        <v>2215390</v>
      </c>
      <c r="B2646">
        <v>1</v>
      </c>
      <c r="C2646" t="s">
        <v>80</v>
      </c>
      <c r="D2646" t="s">
        <v>93</v>
      </c>
      <c r="E2646" t="s">
        <v>147</v>
      </c>
      <c r="F2646" t="s">
        <v>7920</v>
      </c>
      <c r="G2646" t="s">
        <v>405</v>
      </c>
      <c r="H2646" t="s">
        <v>144</v>
      </c>
      <c r="I2646" t="s">
        <v>136</v>
      </c>
      <c r="J2646" t="s">
        <v>137</v>
      </c>
      <c r="K2646" t="s">
        <v>234</v>
      </c>
      <c r="L2646" t="s">
        <v>7921</v>
      </c>
      <c r="M2646" t="s">
        <v>7922</v>
      </c>
      <c r="N2646">
        <v>9.4891666659999991</v>
      </c>
      <c r="O2646">
        <v>0</v>
      </c>
      <c r="P2646">
        <v>425</v>
      </c>
      <c r="Q2646">
        <v>48</v>
      </c>
      <c r="R2646">
        <v>326</v>
      </c>
      <c r="S2646">
        <v>19</v>
      </c>
      <c r="T2646">
        <v>240</v>
      </c>
      <c r="U2646">
        <v>0</v>
      </c>
      <c r="V2646">
        <v>0</v>
      </c>
      <c r="W2646">
        <v>0</v>
      </c>
      <c r="X2646">
        <v>877.85386061554175</v>
      </c>
      <c r="Y2646">
        <v>81.528830030788313</v>
      </c>
      <c r="Z2646">
        <v>994.36091567860308</v>
      </c>
      <c r="AA2646">
        <v>703.70769732667839</v>
      </c>
      <c r="AB2646">
        <v>1108.2275426998531</v>
      </c>
      <c r="AC2646">
        <v>0</v>
      </c>
      <c r="AD2646">
        <v>0</v>
      </c>
      <c r="AE2646">
        <v>3765.6788463514645</v>
      </c>
    </row>
    <row r="2647" spans="1:31" x14ac:dyDescent="0.25">
      <c r="A2647">
        <v>2228125</v>
      </c>
      <c r="B2647">
        <v>1</v>
      </c>
      <c r="C2647" t="s">
        <v>80</v>
      </c>
      <c r="D2647" t="s">
        <v>88</v>
      </c>
      <c r="E2647" t="s">
        <v>141</v>
      </c>
      <c r="F2647" t="s">
        <v>7923</v>
      </c>
      <c r="G2647" t="s">
        <v>523</v>
      </c>
      <c r="H2647" t="s">
        <v>144</v>
      </c>
      <c r="I2647" t="s">
        <v>136</v>
      </c>
      <c r="J2647" t="s">
        <v>137</v>
      </c>
      <c r="K2647" t="s">
        <v>138</v>
      </c>
      <c r="L2647" t="s">
        <v>7924</v>
      </c>
      <c r="M2647" t="s">
        <v>7925</v>
      </c>
      <c r="N2647">
        <v>1.9411111109999999</v>
      </c>
      <c r="O2647">
        <v>0</v>
      </c>
      <c r="P2647">
        <v>33</v>
      </c>
      <c r="Q2647">
        <v>0</v>
      </c>
      <c r="R2647">
        <v>0</v>
      </c>
      <c r="S2647">
        <v>0</v>
      </c>
      <c r="T2647">
        <v>4</v>
      </c>
      <c r="U2647">
        <v>0</v>
      </c>
      <c r="V2647">
        <v>0</v>
      </c>
      <c r="W2647">
        <v>0</v>
      </c>
      <c r="X2647">
        <v>29.355284590295685</v>
      </c>
      <c r="Y2647">
        <v>0</v>
      </c>
      <c r="Z2647">
        <v>0</v>
      </c>
      <c r="AA2647">
        <v>0</v>
      </c>
      <c r="AB2647">
        <v>8.1224419378066131</v>
      </c>
      <c r="AC2647">
        <v>0</v>
      </c>
      <c r="AD2647">
        <v>0</v>
      </c>
      <c r="AE2647">
        <v>37.477726528102295</v>
      </c>
    </row>
    <row r="2648" spans="1:31" x14ac:dyDescent="0.25">
      <c r="A2648">
        <v>2225718</v>
      </c>
      <c r="B2648">
        <v>1</v>
      </c>
      <c r="C2648" t="s">
        <v>80</v>
      </c>
      <c r="D2648" t="s">
        <v>82</v>
      </c>
      <c r="E2648" t="s">
        <v>151</v>
      </c>
      <c r="F2648" t="s">
        <v>7926</v>
      </c>
      <c r="G2648" t="s">
        <v>507</v>
      </c>
      <c r="H2648" t="s">
        <v>135</v>
      </c>
      <c r="I2648" t="s">
        <v>136</v>
      </c>
      <c r="J2648" t="s">
        <v>137</v>
      </c>
      <c r="K2648" t="s">
        <v>138</v>
      </c>
      <c r="L2648" t="s">
        <v>7927</v>
      </c>
      <c r="M2648" t="s">
        <v>7928</v>
      </c>
      <c r="N2648">
        <v>2.1122222220000002</v>
      </c>
      <c r="O2648">
        <v>0</v>
      </c>
      <c r="P2648">
        <v>97</v>
      </c>
      <c r="Q2648">
        <v>0</v>
      </c>
      <c r="R2648">
        <v>0</v>
      </c>
      <c r="S2648">
        <v>0</v>
      </c>
      <c r="T2648">
        <v>1</v>
      </c>
      <c r="U2648">
        <v>0</v>
      </c>
      <c r="V2648">
        <v>0</v>
      </c>
      <c r="W2648">
        <v>0</v>
      </c>
      <c r="X2648">
        <v>86.513929539784272</v>
      </c>
      <c r="Y2648">
        <v>0</v>
      </c>
      <c r="Z2648">
        <v>0</v>
      </c>
      <c r="AA2648">
        <v>0</v>
      </c>
      <c r="AB2648">
        <v>2.0524853149920417</v>
      </c>
      <c r="AC2648">
        <v>0</v>
      </c>
      <c r="AD2648">
        <v>0</v>
      </c>
      <c r="AE2648">
        <v>88.566414854776312</v>
      </c>
    </row>
    <row r="2649" spans="1:31" x14ac:dyDescent="0.25">
      <c r="A2649">
        <v>2227192</v>
      </c>
      <c r="B2649">
        <v>1</v>
      </c>
      <c r="C2649" t="s">
        <v>80</v>
      </c>
      <c r="D2649" t="s">
        <v>92</v>
      </c>
      <c r="E2649" t="s">
        <v>156</v>
      </c>
      <c r="F2649" t="s">
        <v>7929</v>
      </c>
      <c r="G2649" t="s">
        <v>165</v>
      </c>
      <c r="H2649" t="s">
        <v>135</v>
      </c>
      <c r="I2649" t="s">
        <v>136</v>
      </c>
      <c r="J2649" t="s">
        <v>137</v>
      </c>
      <c r="K2649" t="s">
        <v>138</v>
      </c>
      <c r="L2649" t="s">
        <v>7930</v>
      </c>
      <c r="M2649" t="s">
        <v>7931</v>
      </c>
      <c r="N2649">
        <v>0.93888888800000003</v>
      </c>
      <c r="O2649">
        <v>0</v>
      </c>
      <c r="P2649">
        <v>1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1.08975452268791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1.08975452268791</v>
      </c>
    </row>
    <row r="2650" spans="1:31" x14ac:dyDescent="0.25">
      <c r="A2650">
        <v>2215831</v>
      </c>
      <c r="B2650">
        <v>1</v>
      </c>
      <c r="C2650" t="s">
        <v>81</v>
      </c>
      <c r="D2650" t="s">
        <v>118</v>
      </c>
      <c r="E2650" t="s">
        <v>141</v>
      </c>
      <c r="F2650" t="s">
        <v>7932</v>
      </c>
      <c r="G2650" t="s">
        <v>349</v>
      </c>
      <c r="H2650" t="s">
        <v>144</v>
      </c>
      <c r="I2650" t="s">
        <v>136</v>
      </c>
      <c r="J2650" t="s">
        <v>137</v>
      </c>
      <c r="K2650" t="s">
        <v>138</v>
      </c>
      <c r="L2650" t="s">
        <v>7933</v>
      </c>
      <c r="M2650" t="s">
        <v>7934</v>
      </c>
      <c r="N2650">
        <v>1.1416666660000001</v>
      </c>
      <c r="O2650">
        <v>0</v>
      </c>
      <c r="P2650">
        <v>0</v>
      </c>
      <c r="Q2650">
        <v>15</v>
      </c>
      <c r="R2650">
        <v>0</v>
      </c>
      <c r="S2650">
        <v>3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13.307869918026149</v>
      </c>
      <c r="Z2650">
        <v>0</v>
      </c>
      <c r="AA2650">
        <v>25.714961306121431</v>
      </c>
      <c r="AB2650">
        <v>0</v>
      </c>
      <c r="AC2650">
        <v>0</v>
      </c>
      <c r="AD2650">
        <v>0</v>
      </c>
      <c r="AE2650">
        <v>39.022831224147581</v>
      </c>
    </row>
    <row r="2651" spans="1:31" x14ac:dyDescent="0.25">
      <c r="A2651">
        <v>2219077</v>
      </c>
      <c r="B2651">
        <v>1</v>
      </c>
      <c r="C2651" t="s">
        <v>80</v>
      </c>
      <c r="D2651" t="s">
        <v>99</v>
      </c>
      <c r="E2651" t="s">
        <v>156</v>
      </c>
      <c r="F2651" t="s">
        <v>7935</v>
      </c>
      <c r="G2651" t="s">
        <v>161</v>
      </c>
      <c r="H2651" t="s">
        <v>135</v>
      </c>
      <c r="I2651" t="s">
        <v>136</v>
      </c>
      <c r="J2651" t="s">
        <v>137</v>
      </c>
      <c r="K2651" t="s">
        <v>138</v>
      </c>
      <c r="L2651" t="s">
        <v>7936</v>
      </c>
      <c r="M2651" t="s">
        <v>7937</v>
      </c>
      <c r="N2651">
        <v>4.2513888880000001</v>
      </c>
      <c r="O2651">
        <v>0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1.3313813213148777</v>
      </c>
      <c r="AA2651">
        <v>0</v>
      </c>
      <c r="AB2651">
        <v>0</v>
      </c>
      <c r="AC2651">
        <v>0</v>
      </c>
      <c r="AD2651">
        <v>0</v>
      </c>
      <c r="AE2651">
        <v>1.3313813213148777</v>
      </c>
    </row>
    <row r="2652" spans="1:31" x14ac:dyDescent="0.25">
      <c r="A2652">
        <v>2226651</v>
      </c>
      <c r="B2652">
        <v>1</v>
      </c>
      <c r="C2652" t="s">
        <v>80</v>
      </c>
      <c r="D2652" t="s">
        <v>85</v>
      </c>
      <c r="E2652" t="s">
        <v>156</v>
      </c>
      <c r="F2652" t="s">
        <v>7938</v>
      </c>
      <c r="G2652" t="s">
        <v>172</v>
      </c>
      <c r="H2652" t="s">
        <v>135</v>
      </c>
      <c r="I2652" t="s">
        <v>136</v>
      </c>
      <c r="J2652" t="s">
        <v>137</v>
      </c>
      <c r="K2652" t="s">
        <v>138</v>
      </c>
      <c r="L2652" t="s">
        <v>7939</v>
      </c>
      <c r="M2652" t="s">
        <v>7940</v>
      </c>
      <c r="N2652">
        <v>1.625277777</v>
      </c>
      <c r="O2652">
        <v>0</v>
      </c>
      <c r="P2652">
        <v>7</v>
      </c>
      <c r="Q2652">
        <v>0</v>
      </c>
      <c r="R2652">
        <v>0</v>
      </c>
      <c r="S2652">
        <v>0</v>
      </c>
      <c r="T2652">
        <v>2</v>
      </c>
      <c r="U2652">
        <v>0</v>
      </c>
      <c r="V2652">
        <v>0</v>
      </c>
      <c r="W2652">
        <v>0</v>
      </c>
      <c r="X2652">
        <v>2.6002775875772368</v>
      </c>
      <c r="Y2652">
        <v>0</v>
      </c>
      <c r="Z2652">
        <v>0</v>
      </c>
      <c r="AA2652">
        <v>0</v>
      </c>
      <c r="AB2652">
        <v>5.9568224975134667</v>
      </c>
      <c r="AC2652">
        <v>0</v>
      </c>
      <c r="AD2652">
        <v>0</v>
      </c>
      <c r="AE2652">
        <v>8.5571000850907026</v>
      </c>
    </row>
    <row r="2653" spans="1:31" x14ac:dyDescent="0.25">
      <c r="A2653">
        <v>2227733</v>
      </c>
      <c r="B2653">
        <v>1</v>
      </c>
      <c r="C2653" t="s">
        <v>80</v>
      </c>
      <c r="D2653" t="s">
        <v>92</v>
      </c>
      <c r="E2653" t="s">
        <v>147</v>
      </c>
      <c r="F2653" t="s">
        <v>7941</v>
      </c>
      <c r="G2653" t="s">
        <v>233</v>
      </c>
      <c r="H2653" t="s">
        <v>144</v>
      </c>
      <c r="I2653" t="s">
        <v>136</v>
      </c>
      <c r="J2653" t="s">
        <v>137</v>
      </c>
      <c r="K2653" t="s">
        <v>234</v>
      </c>
      <c r="L2653" t="s">
        <v>7942</v>
      </c>
      <c r="M2653" t="s">
        <v>7943</v>
      </c>
      <c r="N2653">
        <v>8.4616861110000006</v>
      </c>
      <c r="O2653">
        <v>0</v>
      </c>
      <c r="P2653">
        <v>88</v>
      </c>
      <c r="Q2653">
        <v>7</v>
      </c>
      <c r="R2653">
        <v>20</v>
      </c>
      <c r="S2653">
        <v>4</v>
      </c>
      <c r="T2653">
        <v>7</v>
      </c>
      <c r="U2653">
        <v>1</v>
      </c>
      <c r="V2653">
        <v>0</v>
      </c>
      <c r="W2653">
        <v>0</v>
      </c>
      <c r="X2653">
        <v>209.41529186036607</v>
      </c>
      <c r="Y2653">
        <v>424.47955659380182</v>
      </c>
      <c r="Z2653">
        <v>13.276615232724701</v>
      </c>
      <c r="AA2653">
        <v>910.40399314636375</v>
      </c>
      <c r="AB2653">
        <v>134.62894050244273</v>
      </c>
      <c r="AC2653">
        <v>82.990103124903328</v>
      </c>
      <c r="AD2653">
        <v>0</v>
      </c>
      <c r="AE2653">
        <v>1775.1945004606023</v>
      </c>
    </row>
    <row r="2654" spans="1:31" x14ac:dyDescent="0.25">
      <c r="A2654">
        <v>2217995</v>
      </c>
      <c r="B2654">
        <v>1</v>
      </c>
      <c r="C2654" t="s">
        <v>81</v>
      </c>
      <c r="D2654" t="s">
        <v>112</v>
      </c>
      <c r="E2654" t="s">
        <v>151</v>
      </c>
      <c r="F2654" t="s">
        <v>7944</v>
      </c>
      <c r="G2654" t="s">
        <v>213</v>
      </c>
      <c r="H2654" t="s">
        <v>135</v>
      </c>
      <c r="I2654" t="s">
        <v>136</v>
      </c>
      <c r="J2654" t="s">
        <v>137</v>
      </c>
      <c r="K2654" t="s">
        <v>138</v>
      </c>
      <c r="L2654" t="s">
        <v>7945</v>
      </c>
      <c r="M2654" t="s">
        <v>7946</v>
      </c>
      <c r="N2654">
        <v>2.594166666</v>
      </c>
      <c r="O2654">
        <v>0</v>
      </c>
      <c r="P2654">
        <v>6</v>
      </c>
      <c r="Q2654">
        <v>0</v>
      </c>
      <c r="R2654">
        <v>1</v>
      </c>
      <c r="S2654">
        <v>0</v>
      </c>
      <c r="T2654">
        <v>2</v>
      </c>
      <c r="U2654">
        <v>0</v>
      </c>
      <c r="V2654">
        <v>1</v>
      </c>
      <c r="W2654">
        <v>0</v>
      </c>
      <c r="X2654">
        <v>1.8421215961692132</v>
      </c>
      <c r="Y2654">
        <v>0</v>
      </c>
      <c r="Z2654">
        <v>0</v>
      </c>
      <c r="AA2654">
        <v>0</v>
      </c>
      <c r="AB2654">
        <v>8.6190385824991367</v>
      </c>
      <c r="AC2654">
        <v>0</v>
      </c>
      <c r="AD2654">
        <v>25.639103645174337</v>
      </c>
      <c r="AE2654">
        <v>36.100263823842688</v>
      </c>
    </row>
    <row r="2655" spans="1:31" x14ac:dyDescent="0.25">
      <c r="A2655">
        <v>2228274</v>
      </c>
      <c r="B2655">
        <v>1</v>
      </c>
      <c r="C2655" t="s">
        <v>81</v>
      </c>
      <c r="D2655" t="s">
        <v>112</v>
      </c>
      <c r="E2655" t="s">
        <v>151</v>
      </c>
      <c r="F2655" t="s">
        <v>7947</v>
      </c>
      <c r="G2655" t="s">
        <v>213</v>
      </c>
      <c r="H2655" t="s">
        <v>135</v>
      </c>
      <c r="I2655" t="s">
        <v>136</v>
      </c>
      <c r="J2655" t="s">
        <v>137</v>
      </c>
      <c r="K2655" t="s">
        <v>138</v>
      </c>
      <c r="L2655" t="s">
        <v>7948</v>
      </c>
      <c r="M2655" t="s">
        <v>7949</v>
      </c>
      <c r="N2655">
        <v>1.146666666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10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8.27552215692576</v>
      </c>
      <c r="AC2655">
        <v>0</v>
      </c>
      <c r="AD2655">
        <v>0</v>
      </c>
      <c r="AE2655">
        <v>8.27552215692576</v>
      </c>
    </row>
    <row r="2656" spans="1:31" x14ac:dyDescent="0.25">
      <c r="A2656">
        <v>2218762</v>
      </c>
      <c r="B2656">
        <v>1</v>
      </c>
      <c r="C2656" t="s">
        <v>80</v>
      </c>
      <c r="D2656" t="s">
        <v>98</v>
      </c>
      <c r="E2656" t="s">
        <v>198</v>
      </c>
      <c r="F2656" t="s">
        <v>7950</v>
      </c>
      <c r="G2656" t="s">
        <v>200</v>
      </c>
      <c r="H2656" t="s">
        <v>144</v>
      </c>
      <c r="I2656" t="s">
        <v>136</v>
      </c>
      <c r="J2656" t="s">
        <v>137</v>
      </c>
      <c r="K2656" t="s">
        <v>138</v>
      </c>
      <c r="L2656" t="s">
        <v>7951</v>
      </c>
      <c r="M2656" t="s">
        <v>7952</v>
      </c>
      <c r="N2656">
        <v>1.058333333</v>
      </c>
      <c r="O2656">
        <v>0</v>
      </c>
      <c r="P2656">
        <v>1306</v>
      </c>
      <c r="Q2656">
        <v>14</v>
      </c>
      <c r="R2656">
        <v>454</v>
      </c>
      <c r="S2656">
        <v>20</v>
      </c>
      <c r="T2656">
        <v>316</v>
      </c>
      <c r="U2656">
        <v>0</v>
      </c>
      <c r="V2656">
        <v>0</v>
      </c>
      <c r="W2656">
        <v>0</v>
      </c>
      <c r="X2656">
        <v>369.96093372726637</v>
      </c>
      <c r="Y2656">
        <v>9.6464041253478747</v>
      </c>
      <c r="Z2656">
        <v>189.62000309852866</v>
      </c>
      <c r="AA2656">
        <v>55.757277318271605</v>
      </c>
      <c r="AB2656">
        <v>252.80969750155077</v>
      </c>
      <c r="AC2656">
        <v>0</v>
      </c>
      <c r="AD2656">
        <v>0</v>
      </c>
      <c r="AE2656">
        <v>877.79431577096523</v>
      </c>
    </row>
    <row r="2657" spans="1:31" x14ac:dyDescent="0.25">
      <c r="A2657">
        <v>2214849</v>
      </c>
      <c r="B2657">
        <v>1</v>
      </c>
      <c r="C2657" t="s">
        <v>81</v>
      </c>
      <c r="D2657" t="s">
        <v>128</v>
      </c>
      <c r="E2657" t="s">
        <v>156</v>
      </c>
      <c r="F2657" t="s">
        <v>7953</v>
      </c>
      <c r="G2657" t="s">
        <v>165</v>
      </c>
      <c r="H2657" t="s">
        <v>135</v>
      </c>
      <c r="I2657" t="s">
        <v>136</v>
      </c>
      <c r="J2657" t="s">
        <v>137</v>
      </c>
      <c r="K2657" t="s">
        <v>138</v>
      </c>
      <c r="L2657" t="s">
        <v>7954</v>
      </c>
      <c r="M2657" t="s">
        <v>7955</v>
      </c>
      <c r="N2657">
        <v>2.0480555549999999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2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1.5230591053888443</v>
      </c>
      <c r="AC2657">
        <v>0</v>
      </c>
      <c r="AD2657">
        <v>0</v>
      </c>
      <c r="AE2657">
        <v>1.5230591053888443</v>
      </c>
    </row>
    <row r="2658" spans="1:31" x14ac:dyDescent="0.25">
      <c r="A2658">
        <v>2221679</v>
      </c>
      <c r="B2658">
        <v>1</v>
      </c>
      <c r="C2658" t="s">
        <v>80</v>
      </c>
      <c r="D2658" t="s">
        <v>103</v>
      </c>
      <c r="E2658" t="s">
        <v>156</v>
      </c>
      <c r="F2658" t="s">
        <v>7956</v>
      </c>
      <c r="G2658" t="s">
        <v>161</v>
      </c>
      <c r="H2658" t="s">
        <v>135</v>
      </c>
      <c r="I2658" t="s">
        <v>136</v>
      </c>
      <c r="J2658" t="s">
        <v>137</v>
      </c>
      <c r="K2658" t="s">
        <v>138</v>
      </c>
      <c r="L2658" t="s">
        <v>7957</v>
      </c>
      <c r="M2658" t="s">
        <v>7958</v>
      </c>
      <c r="N2658">
        <v>1.4838888880000001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1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</row>
    <row r="2659" spans="1:31" x14ac:dyDescent="0.25">
      <c r="A2659">
        <v>2227584</v>
      </c>
      <c r="B2659">
        <v>1</v>
      </c>
      <c r="C2659" t="s">
        <v>80</v>
      </c>
      <c r="D2659" t="s">
        <v>103</v>
      </c>
      <c r="E2659" t="s">
        <v>225</v>
      </c>
      <c r="F2659" t="s">
        <v>7959</v>
      </c>
      <c r="G2659" t="s">
        <v>213</v>
      </c>
      <c r="H2659" t="s">
        <v>135</v>
      </c>
      <c r="I2659" t="s">
        <v>136</v>
      </c>
      <c r="J2659" t="s">
        <v>137</v>
      </c>
      <c r="K2659" t="s">
        <v>138</v>
      </c>
      <c r="L2659" t="s">
        <v>7960</v>
      </c>
      <c r="M2659" t="s">
        <v>7961</v>
      </c>
      <c r="N2659">
        <v>1.2030555549999999</v>
      </c>
      <c r="O2659">
        <v>0</v>
      </c>
      <c r="P2659">
        <v>40</v>
      </c>
      <c r="Q2659">
        <v>0</v>
      </c>
      <c r="R2659">
        <v>0</v>
      </c>
      <c r="S2659">
        <v>0</v>
      </c>
      <c r="T2659">
        <v>25</v>
      </c>
      <c r="U2659">
        <v>0</v>
      </c>
      <c r="V2659">
        <v>0</v>
      </c>
      <c r="W2659">
        <v>0</v>
      </c>
      <c r="X2659">
        <v>16.948332319655595</v>
      </c>
      <c r="Y2659">
        <v>0</v>
      </c>
      <c r="Z2659">
        <v>0</v>
      </c>
      <c r="AA2659">
        <v>0</v>
      </c>
      <c r="AB2659">
        <v>13.067195816905793</v>
      </c>
      <c r="AC2659">
        <v>0</v>
      </c>
      <c r="AD2659">
        <v>0</v>
      </c>
      <c r="AE2659">
        <v>30.015528136561386</v>
      </c>
    </row>
    <row r="2660" spans="1:31" x14ac:dyDescent="0.25">
      <c r="A2660">
        <v>2217766</v>
      </c>
      <c r="B2660">
        <v>1</v>
      </c>
      <c r="C2660" t="s">
        <v>80</v>
      </c>
      <c r="D2660" t="s">
        <v>90</v>
      </c>
      <c r="E2660" t="s">
        <v>156</v>
      </c>
      <c r="F2660" t="s">
        <v>7962</v>
      </c>
      <c r="G2660" t="s">
        <v>161</v>
      </c>
      <c r="H2660" t="s">
        <v>135</v>
      </c>
      <c r="I2660" t="s">
        <v>136</v>
      </c>
      <c r="J2660" t="s">
        <v>137</v>
      </c>
      <c r="K2660" t="s">
        <v>138</v>
      </c>
      <c r="L2660" t="s">
        <v>7963</v>
      </c>
      <c r="M2660" t="s">
        <v>7964</v>
      </c>
      <c r="N2660">
        <v>2.1608333329999998</v>
      </c>
      <c r="O2660">
        <v>0</v>
      </c>
      <c r="P2660">
        <v>2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1.8178971096095702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1.8178971096095702</v>
      </c>
    </row>
    <row r="2661" spans="1:31" x14ac:dyDescent="0.25">
      <c r="A2661">
        <v>2225592</v>
      </c>
      <c r="B2661">
        <v>1</v>
      </c>
      <c r="C2661" t="s">
        <v>80</v>
      </c>
      <c r="D2661" t="s">
        <v>94</v>
      </c>
      <c r="E2661" t="s">
        <v>151</v>
      </c>
      <c r="F2661" t="s">
        <v>7965</v>
      </c>
      <c r="G2661" t="s">
        <v>213</v>
      </c>
      <c r="H2661" t="s">
        <v>135</v>
      </c>
      <c r="I2661" t="s">
        <v>136</v>
      </c>
      <c r="J2661" t="s">
        <v>137</v>
      </c>
      <c r="K2661" t="s">
        <v>138</v>
      </c>
      <c r="L2661" t="s">
        <v>7966</v>
      </c>
      <c r="M2661" t="s">
        <v>7967</v>
      </c>
      <c r="N2661">
        <v>2.0794444439999999</v>
      </c>
      <c r="O2661">
        <v>0</v>
      </c>
      <c r="P2661">
        <v>31</v>
      </c>
      <c r="Q2661">
        <v>0</v>
      </c>
      <c r="R2661">
        <v>0</v>
      </c>
      <c r="S2661">
        <v>0</v>
      </c>
      <c r="T2661">
        <v>4</v>
      </c>
      <c r="U2661">
        <v>0</v>
      </c>
      <c r="V2661">
        <v>0</v>
      </c>
      <c r="W2661">
        <v>0</v>
      </c>
      <c r="X2661">
        <v>16.490593342560825</v>
      </c>
      <c r="Y2661">
        <v>0</v>
      </c>
      <c r="Z2661">
        <v>0</v>
      </c>
      <c r="AA2661">
        <v>0</v>
      </c>
      <c r="AB2661">
        <v>9.389545110323315</v>
      </c>
      <c r="AC2661">
        <v>0</v>
      </c>
      <c r="AD2661">
        <v>0</v>
      </c>
      <c r="AE2661">
        <v>25.88013845288414</v>
      </c>
    </row>
    <row r="2662" spans="1:31" x14ac:dyDescent="0.25">
      <c r="A2662">
        <v>2218785</v>
      </c>
      <c r="B2662">
        <v>1</v>
      </c>
      <c r="C2662" t="s">
        <v>80</v>
      </c>
      <c r="D2662" t="s">
        <v>90</v>
      </c>
      <c r="E2662" t="s">
        <v>156</v>
      </c>
      <c r="F2662" t="s">
        <v>7968</v>
      </c>
      <c r="G2662" t="s">
        <v>161</v>
      </c>
      <c r="H2662" t="s">
        <v>135</v>
      </c>
      <c r="I2662" t="s">
        <v>136</v>
      </c>
      <c r="J2662" t="s">
        <v>137</v>
      </c>
      <c r="K2662" t="s">
        <v>138</v>
      </c>
      <c r="L2662" t="s">
        <v>7969</v>
      </c>
      <c r="M2662" t="s">
        <v>7970</v>
      </c>
      <c r="N2662">
        <v>1.4288888879999999</v>
      </c>
      <c r="O2662">
        <v>0</v>
      </c>
      <c r="P2662">
        <v>1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0.45264363358066673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0.45264363358066673</v>
      </c>
    </row>
    <row r="2663" spans="1:31" x14ac:dyDescent="0.25">
      <c r="A2663">
        <v>2221656</v>
      </c>
      <c r="B2663">
        <v>1</v>
      </c>
      <c r="C2663" t="s">
        <v>80</v>
      </c>
      <c r="D2663" t="s">
        <v>103</v>
      </c>
      <c r="E2663" t="s">
        <v>156</v>
      </c>
      <c r="F2663" t="s">
        <v>7971</v>
      </c>
      <c r="G2663" t="s">
        <v>134</v>
      </c>
      <c r="H2663" t="s">
        <v>135</v>
      </c>
      <c r="I2663" t="s">
        <v>136</v>
      </c>
      <c r="J2663" t="s">
        <v>137</v>
      </c>
      <c r="K2663" t="s">
        <v>138</v>
      </c>
      <c r="L2663" t="s">
        <v>7972</v>
      </c>
      <c r="M2663" t="s">
        <v>7973</v>
      </c>
      <c r="N2663">
        <v>0.63777777700000005</v>
      </c>
      <c r="O2663">
        <v>0</v>
      </c>
      <c r="P2663">
        <v>1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0.10588405170513335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0.10588405170513335</v>
      </c>
    </row>
    <row r="2664" spans="1:31" x14ac:dyDescent="0.25">
      <c r="A2664">
        <v>2226611</v>
      </c>
      <c r="B2664">
        <v>1</v>
      </c>
      <c r="C2664" t="s">
        <v>80</v>
      </c>
      <c r="D2664" t="s">
        <v>82</v>
      </c>
      <c r="E2664" t="s">
        <v>156</v>
      </c>
      <c r="F2664" t="s">
        <v>7974</v>
      </c>
      <c r="G2664" t="s">
        <v>165</v>
      </c>
      <c r="H2664" t="s">
        <v>135</v>
      </c>
      <c r="I2664" t="s">
        <v>136</v>
      </c>
      <c r="J2664" t="s">
        <v>137</v>
      </c>
      <c r="K2664" t="s">
        <v>138</v>
      </c>
      <c r="L2664" t="s">
        <v>7975</v>
      </c>
      <c r="M2664" t="s">
        <v>7976</v>
      </c>
      <c r="N2664">
        <v>3.190833333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1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0.13893685056601807</v>
      </c>
      <c r="AC2664">
        <v>0</v>
      </c>
      <c r="AD2664">
        <v>0</v>
      </c>
      <c r="AE2664">
        <v>0.13893685056601807</v>
      </c>
    </row>
    <row r="2665" spans="1:31" x14ac:dyDescent="0.25">
      <c r="A2665">
        <v>2219781</v>
      </c>
      <c r="B2665">
        <v>1</v>
      </c>
      <c r="C2665" t="s">
        <v>80</v>
      </c>
      <c r="D2665" t="s">
        <v>105</v>
      </c>
      <c r="E2665" t="s">
        <v>156</v>
      </c>
      <c r="F2665" t="s">
        <v>7977</v>
      </c>
      <c r="G2665" t="s">
        <v>165</v>
      </c>
      <c r="H2665" t="s">
        <v>135</v>
      </c>
      <c r="I2665" t="s">
        <v>136</v>
      </c>
      <c r="J2665" t="s">
        <v>137</v>
      </c>
      <c r="K2665" t="s">
        <v>138</v>
      </c>
      <c r="L2665" t="s">
        <v>7978</v>
      </c>
      <c r="M2665" t="s">
        <v>7979</v>
      </c>
      <c r="N2665">
        <v>1.209166666</v>
      </c>
      <c r="O2665">
        <v>0</v>
      </c>
      <c r="P2665">
        <v>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</row>
    <row r="2666" spans="1:31" x14ac:dyDescent="0.25">
      <c r="A2666">
        <v>2227607</v>
      </c>
      <c r="B2666">
        <v>1</v>
      </c>
      <c r="C2666" t="s">
        <v>80</v>
      </c>
      <c r="D2666" t="s">
        <v>90</v>
      </c>
      <c r="E2666" t="s">
        <v>151</v>
      </c>
      <c r="F2666" t="s">
        <v>7980</v>
      </c>
      <c r="G2666" t="s">
        <v>245</v>
      </c>
      <c r="H2666" t="s">
        <v>135</v>
      </c>
      <c r="I2666" t="s">
        <v>136</v>
      </c>
      <c r="J2666" t="s">
        <v>137</v>
      </c>
      <c r="K2666" t="s">
        <v>138</v>
      </c>
      <c r="L2666" t="s">
        <v>7981</v>
      </c>
      <c r="M2666" t="s">
        <v>7982</v>
      </c>
      <c r="N2666">
        <v>2.062777777</v>
      </c>
      <c r="O2666">
        <v>0</v>
      </c>
      <c r="P2666">
        <v>85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54.031221234843564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54.031221234843564</v>
      </c>
    </row>
    <row r="2667" spans="1:31" x14ac:dyDescent="0.25">
      <c r="A2667">
        <v>2220660</v>
      </c>
      <c r="B2667">
        <v>1</v>
      </c>
      <c r="C2667" t="s">
        <v>80</v>
      </c>
      <c r="D2667" t="s">
        <v>84</v>
      </c>
      <c r="E2667" t="s">
        <v>156</v>
      </c>
      <c r="F2667" t="s">
        <v>7983</v>
      </c>
      <c r="G2667" t="s">
        <v>165</v>
      </c>
      <c r="H2667" t="s">
        <v>135</v>
      </c>
      <c r="I2667" t="s">
        <v>136</v>
      </c>
      <c r="J2667" t="s">
        <v>137</v>
      </c>
      <c r="K2667" t="s">
        <v>138</v>
      </c>
      <c r="L2667" t="s">
        <v>7984</v>
      </c>
      <c r="M2667" t="s">
        <v>7985</v>
      </c>
      <c r="N2667">
        <v>2.528888888</v>
      </c>
      <c r="O2667">
        <v>0</v>
      </c>
      <c r="P2667">
        <v>8</v>
      </c>
      <c r="Q2667">
        <v>0</v>
      </c>
      <c r="R2667">
        <v>0</v>
      </c>
      <c r="S2667">
        <v>0</v>
      </c>
      <c r="T2667">
        <v>1</v>
      </c>
      <c r="U2667">
        <v>0</v>
      </c>
      <c r="V2667">
        <v>0</v>
      </c>
      <c r="W2667">
        <v>0</v>
      </c>
      <c r="X2667">
        <v>5.6327517008146222</v>
      </c>
      <c r="Y2667">
        <v>0</v>
      </c>
      <c r="Z2667">
        <v>0</v>
      </c>
      <c r="AA2667">
        <v>0</v>
      </c>
      <c r="AB2667">
        <v>0.81485160857891015</v>
      </c>
      <c r="AC2667">
        <v>0</v>
      </c>
      <c r="AD2667">
        <v>0</v>
      </c>
      <c r="AE2667">
        <v>6.4476033093935321</v>
      </c>
    </row>
    <row r="2668" spans="1:31" x14ac:dyDescent="0.25">
      <c r="A2668">
        <v>2229127</v>
      </c>
      <c r="B2668">
        <v>1</v>
      </c>
      <c r="C2668" t="s">
        <v>81</v>
      </c>
      <c r="D2668" t="s">
        <v>123</v>
      </c>
      <c r="E2668" t="s">
        <v>132</v>
      </c>
      <c r="F2668" t="s">
        <v>7986</v>
      </c>
      <c r="G2668" t="s">
        <v>176</v>
      </c>
      <c r="H2668" t="s">
        <v>135</v>
      </c>
      <c r="I2668" t="s">
        <v>136</v>
      </c>
      <c r="J2668" t="s">
        <v>137</v>
      </c>
      <c r="K2668" t="s">
        <v>138</v>
      </c>
      <c r="L2668" t="s">
        <v>7987</v>
      </c>
      <c r="M2668" t="s">
        <v>7988</v>
      </c>
      <c r="N2668">
        <v>1.366944444</v>
      </c>
      <c r="O2668">
        <v>0</v>
      </c>
      <c r="P2668">
        <v>0</v>
      </c>
      <c r="Q2668">
        <v>0</v>
      </c>
      <c r="R2668">
        <v>8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15.120436853896722</v>
      </c>
      <c r="AA2668">
        <v>0</v>
      </c>
      <c r="AB2668">
        <v>0</v>
      </c>
      <c r="AC2668">
        <v>0</v>
      </c>
      <c r="AD2668">
        <v>0</v>
      </c>
      <c r="AE2668">
        <v>15.120436853896722</v>
      </c>
    </row>
    <row r="2669" spans="1:31" x14ac:dyDescent="0.25">
      <c r="A2669">
        <v>2228626</v>
      </c>
      <c r="B2669">
        <v>1</v>
      </c>
      <c r="C2669" t="s">
        <v>80</v>
      </c>
      <c r="D2669" t="s">
        <v>100</v>
      </c>
      <c r="E2669" t="s">
        <v>156</v>
      </c>
      <c r="F2669" t="s">
        <v>7989</v>
      </c>
      <c r="G2669" t="s">
        <v>161</v>
      </c>
      <c r="H2669" t="s">
        <v>135</v>
      </c>
      <c r="I2669" t="s">
        <v>136</v>
      </c>
      <c r="J2669" t="s">
        <v>137</v>
      </c>
      <c r="K2669" t="s">
        <v>138</v>
      </c>
      <c r="L2669" t="s">
        <v>7990</v>
      </c>
      <c r="M2669" t="s">
        <v>7991</v>
      </c>
      <c r="N2669">
        <v>1.1888888879999999</v>
      </c>
      <c r="O2669">
        <v>0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0.6117726843463156</v>
      </c>
      <c r="AA2669">
        <v>0</v>
      </c>
      <c r="AB2669">
        <v>0</v>
      </c>
      <c r="AC2669">
        <v>0</v>
      </c>
      <c r="AD2669">
        <v>0</v>
      </c>
      <c r="AE2669">
        <v>0.6117726843463156</v>
      </c>
    </row>
    <row r="2670" spans="1:31" x14ac:dyDescent="0.25">
      <c r="A2670">
        <v>2223717</v>
      </c>
      <c r="B2670">
        <v>1</v>
      </c>
      <c r="C2670" t="s">
        <v>80</v>
      </c>
      <c r="D2670" t="s">
        <v>105</v>
      </c>
      <c r="E2670" t="s">
        <v>156</v>
      </c>
      <c r="F2670" t="s">
        <v>7992</v>
      </c>
      <c r="G2670" t="s">
        <v>165</v>
      </c>
      <c r="H2670" t="s">
        <v>135</v>
      </c>
      <c r="I2670" t="s">
        <v>136</v>
      </c>
      <c r="J2670" t="s">
        <v>137</v>
      </c>
      <c r="K2670" t="s">
        <v>138</v>
      </c>
      <c r="L2670" t="s">
        <v>7993</v>
      </c>
      <c r="M2670" t="s">
        <v>7994</v>
      </c>
      <c r="N2670">
        <v>3.025833333</v>
      </c>
      <c r="O2670">
        <v>0</v>
      </c>
      <c r="P2670">
        <v>2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1.6923488155343516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1.6923488155343516</v>
      </c>
    </row>
    <row r="2671" spans="1:31" x14ac:dyDescent="0.25">
      <c r="A2671">
        <v>2227630</v>
      </c>
      <c r="B2671">
        <v>1</v>
      </c>
      <c r="C2671" t="s">
        <v>80</v>
      </c>
      <c r="D2671" t="s">
        <v>83</v>
      </c>
      <c r="E2671" t="s">
        <v>151</v>
      </c>
      <c r="F2671" t="s">
        <v>3025</v>
      </c>
      <c r="G2671" t="s">
        <v>213</v>
      </c>
      <c r="H2671" t="s">
        <v>135</v>
      </c>
      <c r="I2671" t="s">
        <v>136</v>
      </c>
      <c r="J2671" t="s">
        <v>137</v>
      </c>
      <c r="K2671" t="s">
        <v>138</v>
      </c>
      <c r="L2671" t="s">
        <v>7995</v>
      </c>
      <c r="M2671" t="s">
        <v>7996</v>
      </c>
      <c r="N2671">
        <v>1.7925</v>
      </c>
      <c r="O2671">
        <v>0</v>
      </c>
      <c r="P2671">
        <v>166</v>
      </c>
      <c r="Q2671">
        <v>0</v>
      </c>
      <c r="R2671">
        <v>0</v>
      </c>
      <c r="S2671">
        <v>0</v>
      </c>
      <c r="T2671">
        <v>6</v>
      </c>
      <c r="U2671">
        <v>0</v>
      </c>
      <c r="V2671">
        <v>0</v>
      </c>
      <c r="W2671">
        <v>0</v>
      </c>
      <c r="X2671">
        <v>144.6695028254434</v>
      </c>
      <c r="Y2671">
        <v>0</v>
      </c>
      <c r="Z2671">
        <v>0</v>
      </c>
      <c r="AA2671">
        <v>0</v>
      </c>
      <c r="AB2671">
        <v>3.1934947322745306</v>
      </c>
      <c r="AC2671">
        <v>0</v>
      </c>
      <c r="AD2671">
        <v>0</v>
      </c>
      <c r="AE2671">
        <v>147.86299755771793</v>
      </c>
    </row>
    <row r="2672" spans="1:31" x14ac:dyDescent="0.25">
      <c r="A2672">
        <v>2228131</v>
      </c>
      <c r="B2672">
        <v>1</v>
      </c>
      <c r="C2672" t="s">
        <v>80</v>
      </c>
      <c r="D2672" t="s">
        <v>94</v>
      </c>
      <c r="E2672" t="s">
        <v>132</v>
      </c>
      <c r="F2672" t="s">
        <v>7997</v>
      </c>
      <c r="G2672" t="s">
        <v>176</v>
      </c>
      <c r="H2672" t="s">
        <v>135</v>
      </c>
      <c r="I2672" t="s">
        <v>136</v>
      </c>
      <c r="J2672" t="s">
        <v>137</v>
      </c>
      <c r="K2672" t="s">
        <v>138</v>
      </c>
      <c r="L2672" t="s">
        <v>7998</v>
      </c>
      <c r="M2672" t="s">
        <v>7999</v>
      </c>
      <c r="N2672">
        <v>0.59888888799999995</v>
      </c>
      <c r="O2672">
        <v>0</v>
      </c>
      <c r="P2672">
        <v>211</v>
      </c>
      <c r="Q2672">
        <v>0</v>
      </c>
      <c r="R2672">
        <v>0</v>
      </c>
      <c r="S2672">
        <v>0</v>
      </c>
      <c r="T2672">
        <v>10</v>
      </c>
      <c r="U2672">
        <v>0</v>
      </c>
      <c r="V2672">
        <v>0</v>
      </c>
      <c r="W2672">
        <v>0</v>
      </c>
      <c r="X2672">
        <v>31.754642318069699</v>
      </c>
      <c r="Y2672">
        <v>0</v>
      </c>
      <c r="Z2672">
        <v>0</v>
      </c>
      <c r="AA2672">
        <v>0</v>
      </c>
      <c r="AB2672">
        <v>1.7761725000605499</v>
      </c>
      <c r="AC2672">
        <v>0</v>
      </c>
      <c r="AD2672">
        <v>0</v>
      </c>
      <c r="AE2672">
        <v>33.530814818130246</v>
      </c>
    </row>
    <row r="2673" spans="1:31" x14ac:dyDescent="0.25">
      <c r="A2673">
        <v>2229104</v>
      </c>
      <c r="B2673">
        <v>1</v>
      </c>
      <c r="C2673" t="s">
        <v>80</v>
      </c>
      <c r="D2673" t="s">
        <v>94</v>
      </c>
      <c r="E2673" t="s">
        <v>156</v>
      </c>
      <c r="F2673" t="s">
        <v>8000</v>
      </c>
      <c r="G2673" t="s">
        <v>161</v>
      </c>
      <c r="H2673" t="s">
        <v>135</v>
      </c>
      <c r="I2673" t="s">
        <v>136</v>
      </c>
      <c r="J2673" t="s">
        <v>137</v>
      </c>
      <c r="K2673" t="s">
        <v>138</v>
      </c>
      <c r="L2673" t="s">
        <v>8001</v>
      </c>
      <c r="M2673" t="s">
        <v>8002</v>
      </c>
      <c r="N2673">
        <v>1.0647222220000001</v>
      </c>
      <c r="O2673">
        <v>0</v>
      </c>
      <c r="P2673">
        <v>1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0.23270244659367997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0.23270244659367997</v>
      </c>
    </row>
    <row r="2674" spans="1:31" x14ac:dyDescent="0.25">
      <c r="A2674">
        <v>2227112</v>
      </c>
      <c r="B2674">
        <v>1</v>
      </c>
      <c r="C2674" t="s">
        <v>81</v>
      </c>
      <c r="D2674" t="s">
        <v>118</v>
      </c>
      <c r="E2674" t="s">
        <v>156</v>
      </c>
      <c r="F2674" t="s">
        <v>8003</v>
      </c>
      <c r="G2674" t="s">
        <v>161</v>
      </c>
      <c r="H2674" t="s">
        <v>135</v>
      </c>
      <c r="I2674" t="s">
        <v>136</v>
      </c>
      <c r="J2674" t="s">
        <v>137</v>
      </c>
      <c r="K2674" t="s">
        <v>138</v>
      </c>
      <c r="L2674" t="s">
        <v>8004</v>
      </c>
      <c r="M2674" t="s">
        <v>8005</v>
      </c>
      <c r="N2674">
        <v>0.68694444399999999</v>
      </c>
      <c r="O2674">
        <v>0</v>
      </c>
      <c r="P2674">
        <v>1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</row>
    <row r="2675" spans="1:31" x14ac:dyDescent="0.25">
      <c r="A2675">
        <v>2213329</v>
      </c>
      <c r="B2675">
        <v>1</v>
      </c>
      <c r="C2675" t="s">
        <v>81</v>
      </c>
      <c r="D2675" t="s">
        <v>119</v>
      </c>
      <c r="E2675" t="s">
        <v>147</v>
      </c>
      <c r="F2675" t="s">
        <v>8006</v>
      </c>
      <c r="G2675" t="s">
        <v>143</v>
      </c>
      <c r="H2675" t="s">
        <v>144</v>
      </c>
      <c r="I2675" t="s">
        <v>451</v>
      </c>
      <c r="J2675" t="s">
        <v>137</v>
      </c>
      <c r="K2675" t="s">
        <v>138</v>
      </c>
      <c r="L2675" t="s">
        <v>8007</v>
      </c>
      <c r="M2675" t="s">
        <v>8008</v>
      </c>
      <c r="N2675">
        <v>0.05</v>
      </c>
      <c r="O2675">
        <v>3</v>
      </c>
      <c r="P2675">
        <v>2720</v>
      </c>
      <c r="Q2675">
        <v>29</v>
      </c>
      <c r="R2675">
        <v>551</v>
      </c>
      <c r="S2675">
        <v>17</v>
      </c>
      <c r="T2675">
        <v>282</v>
      </c>
      <c r="U2675">
        <v>0</v>
      </c>
      <c r="V2675">
        <v>3</v>
      </c>
      <c r="W2675">
        <v>3.5735041894800007E-2</v>
      </c>
      <c r="X2675">
        <v>13.006637434622389</v>
      </c>
      <c r="Y2675">
        <v>0.24372372865400005</v>
      </c>
      <c r="Z2675">
        <v>3.672465670939602</v>
      </c>
      <c r="AA2675">
        <v>3.4957205311754005</v>
      </c>
      <c r="AB2675">
        <v>5.7363101986372493</v>
      </c>
      <c r="AC2675">
        <v>0</v>
      </c>
      <c r="AD2675">
        <v>7.3360405033500012E-2</v>
      </c>
      <c r="AE2675">
        <v>26.263953010956943</v>
      </c>
    </row>
    <row r="2676" spans="1:31" x14ac:dyDescent="0.25">
      <c r="A2676">
        <v>2228649</v>
      </c>
      <c r="B2676">
        <v>1</v>
      </c>
      <c r="C2676" t="s">
        <v>80</v>
      </c>
      <c r="D2676" t="s">
        <v>100</v>
      </c>
      <c r="E2676" t="s">
        <v>198</v>
      </c>
      <c r="F2676" t="s">
        <v>8009</v>
      </c>
      <c r="G2676" t="s">
        <v>143</v>
      </c>
      <c r="H2676" t="s">
        <v>144</v>
      </c>
      <c r="I2676" t="s">
        <v>136</v>
      </c>
      <c r="J2676" t="s">
        <v>137</v>
      </c>
      <c r="K2676" t="s">
        <v>138</v>
      </c>
      <c r="L2676" t="s">
        <v>8010</v>
      </c>
      <c r="M2676" t="s">
        <v>8011</v>
      </c>
      <c r="N2676">
        <v>1.746111111</v>
      </c>
      <c r="O2676">
        <v>1</v>
      </c>
      <c r="P2676">
        <v>0</v>
      </c>
      <c r="Q2676">
        <v>91</v>
      </c>
      <c r="R2676">
        <v>25</v>
      </c>
      <c r="S2676">
        <v>5</v>
      </c>
      <c r="T2676">
        <v>2</v>
      </c>
      <c r="U2676">
        <v>0</v>
      </c>
      <c r="V2676">
        <v>0</v>
      </c>
      <c r="W2676">
        <v>1.0310372570100117</v>
      </c>
      <c r="X2676">
        <v>0</v>
      </c>
      <c r="Y2676">
        <v>227.6060323676501</v>
      </c>
      <c r="Z2676">
        <v>46.299097440818272</v>
      </c>
      <c r="AA2676">
        <v>8.5241676420660184</v>
      </c>
      <c r="AB2676">
        <v>1.4091407618267564</v>
      </c>
      <c r="AC2676">
        <v>0</v>
      </c>
      <c r="AD2676">
        <v>0</v>
      </c>
      <c r="AE2676">
        <v>284.86947546937114</v>
      </c>
    </row>
    <row r="2677" spans="1:31" x14ac:dyDescent="0.25">
      <c r="A2677">
        <v>2227653</v>
      </c>
      <c r="B2677">
        <v>1</v>
      </c>
      <c r="C2677" t="s">
        <v>80</v>
      </c>
      <c r="D2677" t="s">
        <v>82</v>
      </c>
      <c r="E2677" t="s">
        <v>151</v>
      </c>
      <c r="F2677" t="s">
        <v>887</v>
      </c>
      <c r="G2677" t="s">
        <v>213</v>
      </c>
      <c r="H2677" t="s">
        <v>135</v>
      </c>
      <c r="I2677" t="s">
        <v>136</v>
      </c>
      <c r="J2677" t="s">
        <v>137</v>
      </c>
      <c r="K2677" t="s">
        <v>138</v>
      </c>
      <c r="L2677" t="s">
        <v>8012</v>
      </c>
      <c r="M2677" t="s">
        <v>8013</v>
      </c>
      <c r="N2677">
        <v>2.3244444440000001</v>
      </c>
      <c r="O2677">
        <v>0</v>
      </c>
      <c r="P2677">
        <v>158</v>
      </c>
      <c r="Q2677">
        <v>0</v>
      </c>
      <c r="R2677">
        <v>0</v>
      </c>
      <c r="S2677">
        <v>0</v>
      </c>
      <c r="T2677">
        <v>4</v>
      </c>
      <c r="U2677">
        <v>0</v>
      </c>
      <c r="V2677">
        <v>0</v>
      </c>
      <c r="W2677">
        <v>0</v>
      </c>
      <c r="X2677">
        <v>108.30984218021095</v>
      </c>
      <c r="Y2677">
        <v>0</v>
      </c>
      <c r="Z2677">
        <v>0</v>
      </c>
      <c r="AA2677">
        <v>0</v>
      </c>
      <c r="AB2677">
        <v>4.3091187128779458</v>
      </c>
      <c r="AC2677">
        <v>0</v>
      </c>
      <c r="AD2677">
        <v>0</v>
      </c>
      <c r="AE2677">
        <v>112.6189608930889</v>
      </c>
    </row>
    <row r="2678" spans="1:31" x14ac:dyDescent="0.25">
      <c r="A2678">
        <v>2217743</v>
      </c>
      <c r="B2678">
        <v>1</v>
      </c>
      <c r="C2678" t="s">
        <v>80</v>
      </c>
      <c r="D2678" t="s">
        <v>93</v>
      </c>
      <c r="E2678" t="s">
        <v>151</v>
      </c>
      <c r="F2678" t="s">
        <v>8014</v>
      </c>
      <c r="G2678" t="s">
        <v>153</v>
      </c>
      <c r="H2678" t="s">
        <v>135</v>
      </c>
      <c r="I2678" t="s">
        <v>136</v>
      </c>
      <c r="J2678" t="s">
        <v>137</v>
      </c>
      <c r="K2678" t="s">
        <v>138</v>
      </c>
      <c r="L2678" t="s">
        <v>8015</v>
      </c>
      <c r="M2678" t="s">
        <v>8016</v>
      </c>
      <c r="N2678">
        <v>3.1530555549999999</v>
      </c>
      <c r="O2678">
        <v>0</v>
      </c>
      <c r="P2678">
        <v>0</v>
      </c>
      <c r="Q2678">
        <v>0</v>
      </c>
      <c r="R2678">
        <v>6</v>
      </c>
      <c r="S2678">
        <v>0</v>
      </c>
      <c r="T2678">
        <v>2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5.4732034060381771</v>
      </c>
      <c r="AA2678">
        <v>0</v>
      </c>
      <c r="AB2678">
        <v>3.9755777493266668E-3</v>
      </c>
      <c r="AC2678">
        <v>0</v>
      </c>
      <c r="AD2678">
        <v>0</v>
      </c>
      <c r="AE2678">
        <v>5.4771789837875042</v>
      </c>
    </row>
    <row r="2679" spans="1:31" x14ac:dyDescent="0.25">
      <c r="A2679">
        <v>2222698</v>
      </c>
      <c r="B2679">
        <v>1</v>
      </c>
      <c r="C2679" t="s">
        <v>80</v>
      </c>
      <c r="D2679" t="s">
        <v>84</v>
      </c>
      <c r="E2679" t="s">
        <v>156</v>
      </c>
      <c r="F2679" t="s">
        <v>8017</v>
      </c>
      <c r="G2679" t="s">
        <v>161</v>
      </c>
      <c r="H2679" t="s">
        <v>135</v>
      </c>
      <c r="I2679" t="s">
        <v>136</v>
      </c>
      <c r="J2679" t="s">
        <v>137</v>
      </c>
      <c r="K2679" t="s">
        <v>138</v>
      </c>
      <c r="L2679" t="s">
        <v>8018</v>
      </c>
      <c r="M2679" t="s">
        <v>8019</v>
      </c>
      <c r="N2679">
        <v>0.62583333299999999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1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0.51899544268108333</v>
      </c>
      <c r="AC2679">
        <v>0</v>
      </c>
      <c r="AD2679">
        <v>0</v>
      </c>
      <c r="AE2679">
        <v>0.51899544268108333</v>
      </c>
    </row>
    <row r="2680" spans="1:31" x14ac:dyDescent="0.25">
      <c r="A2680">
        <v>2214686</v>
      </c>
      <c r="B2680">
        <v>1</v>
      </c>
      <c r="C2680" t="s">
        <v>81</v>
      </c>
      <c r="D2680" t="s">
        <v>119</v>
      </c>
      <c r="E2680" t="s">
        <v>156</v>
      </c>
      <c r="F2680" t="s">
        <v>8020</v>
      </c>
      <c r="G2680" t="s">
        <v>161</v>
      </c>
      <c r="H2680" t="s">
        <v>135</v>
      </c>
      <c r="I2680" t="s">
        <v>136</v>
      </c>
      <c r="J2680" t="s">
        <v>137</v>
      </c>
      <c r="K2680" t="s">
        <v>138</v>
      </c>
      <c r="L2680" t="s">
        <v>8021</v>
      </c>
      <c r="M2680" t="s">
        <v>8022</v>
      </c>
      <c r="N2680">
        <v>1.989166666</v>
      </c>
      <c r="O2680">
        <v>0</v>
      </c>
      <c r="P2680">
        <v>1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0.12366074333899169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0.12366074333899169</v>
      </c>
    </row>
    <row r="2681" spans="1:31" x14ac:dyDescent="0.25">
      <c r="A2681">
        <v>2219240</v>
      </c>
      <c r="B2681">
        <v>1</v>
      </c>
      <c r="C2681" t="s">
        <v>80</v>
      </c>
      <c r="D2681" t="s">
        <v>99</v>
      </c>
      <c r="E2681" t="s">
        <v>156</v>
      </c>
      <c r="F2681" t="s">
        <v>8023</v>
      </c>
      <c r="G2681" t="s">
        <v>161</v>
      </c>
      <c r="H2681" t="s">
        <v>135</v>
      </c>
      <c r="I2681" t="s">
        <v>136</v>
      </c>
      <c r="J2681" t="s">
        <v>137</v>
      </c>
      <c r="K2681" t="s">
        <v>138</v>
      </c>
      <c r="L2681" t="s">
        <v>8024</v>
      </c>
      <c r="M2681" t="s">
        <v>8025</v>
      </c>
      <c r="N2681">
        <v>3.4672222220000002</v>
      </c>
      <c r="O2681">
        <v>0</v>
      </c>
      <c r="P2681">
        <v>1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1.2353306203941579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1.2353306203941579</v>
      </c>
    </row>
    <row r="2682" spans="1:31" x14ac:dyDescent="0.25">
      <c r="A2682">
        <v>2227129</v>
      </c>
      <c r="B2682">
        <v>1</v>
      </c>
      <c r="C2682" t="s">
        <v>80</v>
      </c>
      <c r="D2682" t="s">
        <v>88</v>
      </c>
      <c r="E2682" t="s">
        <v>225</v>
      </c>
      <c r="F2682" t="s">
        <v>8026</v>
      </c>
      <c r="G2682" t="s">
        <v>213</v>
      </c>
      <c r="H2682" t="s">
        <v>135</v>
      </c>
      <c r="I2682" t="s">
        <v>136</v>
      </c>
      <c r="J2682" t="s">
        <v>137</v>
      </c>
      <c r="K2682" t="s">
        <v>138</v>
      </c>
      <c r="L2682" t="s">
        <v>8027</v>
      </c>
      <c r="M2682" t="s">
        <v>8028</v>
      </c>
      <c r="N2682">
        <v>4.0169444439999999</v>
      </c>
      <c r="O2682">
        <v>0</v>
      </c>
      <c r="P2682">
        <v>162</v>
      </c>
      <c r="Q2682">
        <v>0</v>
      </c>
      <c r="R2682">
        <v>0</v>
      </c>
      <c r="S2682">
        <v>0</v>
      </c>
      <c r="T2682">
        <v>4</v>
      </c>
      <c r="U2682">
        <v>0</v>
      </c>
      <c r="V2682">
        <v>0</v>
      </c>
      <c r="W2682">
        <v>0</v>
      </c>
      <c r="X2682">
        <v>154.12350925212181</v>
      </c>
      <c r="Y2682">
        <v>0</v>
      </c>
      <c r="Z2682">
        <v>0</v>
      </c>
      <c r="AA2682">
        <v>0</v>
      </c>
      <c r="AB2682">
        <v>9.4623045825188221</v>
      </c>
      <c r="AC2682">
        <v>0</v>
      </c>
      <c r="AD2682">
        <v>0</v>
      </c>
      <c r="AE2682">
        <v>163.58581383464062</v>
      </c>
    </row>
    <row r="2683" spans="1:31" x14ac:dyDescent="0.25">
      <c r="A2683">
        <v>2226047</v>
      </c>
      <c r="B2683">
        <v>1</v>
      </c>
      <c r="C2683" t="s">
        <v>80</v>
      </c>
      <c r="D2683" t="s">
        <v>88</v>
      </c>
      <c r="E2683" t="s">
        <v>151</v>
      </c>
      <c r="F2683" t="s">
        <v>8029</v>
      </c>
      <c r="G2683" t="s">
        <v>213</v>
      </c>
      <c r="H2683" t="s">
        <v>135</v>
      </c>
      <c r="I2683" t="s">
        <v>136</v>
      </c>
      <c r="J2683" t="s">
        <v>137</v>
      </c>
      <c r="K2683" t="s">
        <v>138</v>
      </c>
      <c r="L2683" t="s">
        <v>8030</v>
      </c>
      <c r="M2683" t="s">
        <v>8031</v>
      </c>
      <c r="N2683">
        <v>1.3244444440000001</v>
      </c>
      <c r="O2683">
        <v>0</v>
      </c>
      <c r="P2683">
        <v>33</v>
      </c>
      <c r="Q2683">
        <v>0</v>
      </c>
      <c r="R2683">
        <v>0</v>
      </c>
      <c r="S2683">
        <v>0</v>
      </c>
      <c r="T2683">
        <v>2</v>
      </c>
      <c r="U2683">
        <v>0</v>
      </c>
      <c r="V2683">
        <v>0</v>
      </c>
      <c r="W2683">
        <v>0</v>
      </c>
      <c r="X2683">
        <v>12.98647064445462</v>
      </c>
      <c r="Y2683">
        <v>0</v>
      </c>
      <c r="Z2683">
        <v>0</v>
      </c>
      <c r="AA2683">
        <v>0</v>
      </c>
      <c r="AB2683">
        <v>1.0924366962070333</v>
      </c>
      <c r="AC2683">
        <v>0</v>
      </c>
      <c r="AD2683">
        <v>0</v>
      </c>
      <c r="AE2683">
        <v>14.078907340661653</v>
      </c>
    </row>
    <row r="2684" spans="1:31" x14ac:dyDescent="0.25">
      <c r="A2684">
        <v>2215227</v>
      </c>
      <c r="B2684">
        <v>1</v>
      </c>
      <c r="C2684" t="s">
        <v>81</v>
      </c>
      <c r="D2684" t="s">
        <v>121</v>
      </c>
      <c r="E2684" t="s">
        <v>147</v>
      </c>
      <c r="F2684" t="s">
        <v>8032</v>
      </c>
      <c r="G2684" t="s">
        <v>143</v>
      </c>
      <c r="H2684" t="s">
        <v>144</v>
      </c>
      <c r="I2684" t="s">
        <v>451</v>
      </c>
      <c r="J2684" t="s">
        <v>137</v>
      </c>
      <c r="K2684" t="s">
        <v>138</v>
      </c>
      <c r="L2684" t="s">
        <v>8033</v>
      </c>
      <c r="M2684" t="s">
        <v>8034</v>
      </c>
      <c r="N2684">
        <v>1.1111111E-2</v>
      </c>
      <c r="O2684">
        <v>0</v>
      </c>
      <c r="P2684">
        <v>315</v>
      </c>
      <c r="Q2684">
        <v>0</v>
      </c>
      <c r="R2684">
        <v>131</v>
      </c>
      <c r="S2684">
        <v>9</v>
      </c>
      <c r="T2684">
        <v>21</v>
      </c>
      <c r="U2684">
        <v>0</v>
      </c>
      <c r="V2684">
        <v>0</v>
      </c>
      <c r="W2684">
        <v>0</v>
      </c>
      <c r="X2684">
        <v>0.46424572453144453</v>
      </c>
      <c r="Y2684">
        <v>0</v>
      </c>
      <c r="Z2684">
        <v>0.21867220594720008</v>
      </c>
      <c r="AA2684">
        <v>0.24240131763300005</v>
      </c>
      <c r="AB2684">
        <v>0.13387988911919999</v>
      </c>
      <c r="AC2684">
        <v>0</v>
      </c>
      <c r="AD2684">
        <v>0</v>
      </c>
      <c r="AE2684">
        <v>1.0591991372308445</v>
      </c>
    </row>
    <row r="2685" spans="1:31" x14ac:dyDescent="0.25">
      <c r="A2685">
        <v>2220637</v>
      </c>
      <c r="B2685">
        <v>1</v>
      </c>
      <c r="C2685" t="s">
        <v>80</v>
      </c>
      <c r="D2685" t="s">
        <v>105</v>
      </c>
      <c r="E2685" t="s">
        <v>156</v>
      </c>
      <c r="F2685" t="s">
        <v>8035</v>
      </c>
      <c r="G2685" t="s">
        <v>172</v>
      </c>
      <c r="H2685" t="s">
        <v>135</v>
      </c>
      <c r="I2685" t="s">
        <v>136</v>
      </c>
      <c r="J2685" t="s">
        <v>137</v>
      </c>
      <c r="K2685" t="s">
        <v>138</v>
      </c>
      <c r="L2685" t="s">
        <v>8036</v>
      </c>
      <c r="M2685" t="s">
        <v>8037</v>
      </c>
      <c r="N2685">
        <v>2.6597222220000001</v>
      </c>
      <c r="O2685">
        <v>0</v>
      </c>
      <c r="P2685">
        <v>3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2.4547465006205837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2.4547465006205837</v>
      </c>
    </row>
    <row r="2686" spans="1:31" x14ac:dyDescent="0.25">
      <c r="A2686">
        <v>2219163</v>
      </c>
      <c r="B2686">
        <v>1</v>
      </c>
      <c r="C2686" t="s">
        <v>81</v>
      </c>
      <c r="D2686" t="s">
        <v>122</v>
      </c>
      <c r="E2686" t="s">
        <v>132</v>
      </c>
      <c r="F2686" t="s">
        <v>8038</v>
      </c>
      <c r="G2686" t="s">
        <v>176</v>
      </c>
      <c r="H2686" t="s">
        <v>135</v>
      </c>
      <c r="I2686" t="s">
        <v>136</v>
      </c>
      <c r="J2686" t="s">
        <v>137</v>
      </c>
      <c r="K2686" t="s">
        <v>138</v>
      </c>
      <c r="L2686" t="s">
        <v>8039</v>
      </c>
      <c r="M2686" t="s">
        <v>8040</v>
      </c>
      <c r="N2686">
        <v>1.6972222219999999</v>
      </c>
      <c r="O2686">
        <v>0</v>
      </c>
      <c r="P2686">
        <v>16</v>
      </c>
      <c r="Q2686">
        <v>0</v>
      </c>
      <c r="R2686">
        <v>10</v>
      </c>
      <c r="S2686">
        <v>0</v>
      </c>
      <c r="T2686">
        <v>8</v>
      </c>
      <c r="U2686">
        <v>0</v>
      </c>
      <c r="V2686">
        <v>0</v>
      </c>
      <c r="W2686">
        <v>0</v>
      </c>
      <c r="X2686">
        <v>2.735059914067381</v>
      </c>
      <c r="Y2686">
        <v>0</v>
      </c>
      <c r="Z2686">
        <v>2.3777753310090692</v>
      </c>
      <c r="AA2686">
        <v>0</v>
      </c>
      <c r="AB2686">
        <v>23.778122753508821</v>
      </c>
      <c r="AC2686">
        <v>0</v>
      </c>
      <c r="AD2686">
        <v>0</v>
      </c>
      <c r="AE2686">
        <v>28.890957998585272</v>
      </c>
    </row>
    <row r="2687" spans="1:31" x14ac:dyDescent="0.25">
      <c r="A2687">
        <v>2225254</v>
      </c>
      <c r="B2687">
        <v>1</v>
      </c>
      <c r="C2687" t="s">
        <v>81</v>
      </c>
      <c r="D2687" t="s">
        <v>116</v>
      </c>
      <c r="E2687" t="s">
        <v>141</v>
      </c>
      <c r="F2687" t="s">
        <v>8041</v>
      </c>
      <c r="G2687" t="s">
        <v>143</v>
      </c>
      <c r="H2687" t="s">
        <v>144</v>
      </c>
      <c r="I2687" t="s">
        <v>136</v>
      </c>
      <c r="J2687" t="s">
        <v>137</v>
      </c>
      <c r="K2687" t="s">
        <v>138</v>
      </c>
      <c r="L2687" t="s">
        <v>8042</v>
      </c>
      <c r="M2687" t="s">
        <v>8043</v>
      </c>
      <c r="N2687">
        <v>0.28388888800000001</v>
      </c>
      <c r="O2687">
        <v>0</v>
      </c>
      <c r="P2687">
        <v>1007</v>
      </c>
      <c r="Q2687">
        <v>0</v>
      </c>
      <c r="R2687">
        <v>13</v>
      </c>
      <c r="S2687">
        <v>0</v>
      </c>
      <c r="T2687">
        <v>136</v>
      </c>
      <c r="U2687">
        <v>1</v>
      </c>
      <c r="V2687">
        <v>0</v>
      </c>
      <c r="W2687">
        <v>0</v>
      </c>
      <c r="X2687">
        <v>42.420407135476353</v>
      </c>
      <c r="Y2687">
        <v>0</v>
      </c>
      <c r="Z2687">
        <v>0.1226196641781378</v>
      </c>
      <c r="AA2687">
        <v>0</v>
      </c>
      <c r="AB2687">
        <v>16.377558469183416</v>
      </c>
      <c r="AC2687">
        <v>18.390877596110911</v>
      </c>
      <c r="AD2687">
        <v>0</v>
      </c>
      <c r="AE2687">
        <v>77.311462864948822</v>
      </c>
    </row>
    <row r="2688" spans="1:31" x14ac:dyDescent="0.25">
      <c r="A2688">
        <v>2228586</v>
      </c>
      <c r="B2688">
        <v>1</v>
      </c>
      <c r="C2688" t="s">
        <v>80</v>
      </c>
      <c r="D2688" t="s">
        <v>83</v>
      </c>
      <c r="E2688" t="s">
        <v>132</v>
      </c>
      <c r="F2688" t="s">
        <v>8044</v>
      </c>
      <c r="G2688" t="s">
        <v>507</v>
      </c>
      <c r="H2688" t="s">
        <v>135</v>
      </c>
      <c r="I2688" t="s">
        <v>136</v>
      </c>
      <c r="J2688" t="s">
        <v>137</v>
      </c>
      <c r="K2688" t="s">
        <v>138</v>
      </c>
      <c r="L2688" t="s">
        <v>8045</v>
      </c>
      <c r="M2688" t="s">
        <v>8046</v>
      </c>
      <c r="N2688">
        <v>0.88111111099999995</v>
      </c>
      <c r="O2688">
        <v>0</v>
      </c>
      <c r="P2688">
        <v>1</v>
      </c>
      <c r="Q2688">
        <v>0</v>
      </c>
      <c r="R2688">
        <v>0</v>
      </c>
      <c r="S2688">
        <v>0</v>
      </c>
      <c r="T2688">
        <v>59</v>
      </c>
      <c r="U2688">
        <v>0</v>
      </c>
      <c r="V2688">
        <v>17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75.109067036063607</v>
      </c>
      <c r="AC2688">
        <v>0</v>
      </c>
      <c r="AD2688">
        <v>237.95239641233243</v>
      </c>
      <c r="AE2688">
        <v>313.06146344839601</v>
      </c>
    </row>
    <row r="2689" spans="1:31" x14ac:dyDescent="0.25">
      <c r="A2689">
        <v>2219100</v>
      </c>
      <c r="B2689">
        <v>1</v>
      </c>
      <c r="C2689" t="s">
        <v>80</v>
      </c>
      <c r="D2689" t="s">
        <v>104</v>
      </c>
      <c r="E2689" t="s">
        <v>156</v>
      </c>
      <c r="F2689" t="s">
        <v>8047</v>
      </c>
      <c r="G2689" t="s">
        <v>280</v>
      </c>
      <c r="H2689" t="s">
        <v>135</v>
      </c>
      <c r="I2689" t="s">
        <v>136</v>
      </c>
      <c r="J2689" t="s">
        <v>137</v>
      </c>
      <c r="K2689" t="s">
        <v>138</v>
      </c>
      <c r="L2689" t="s">
        <v>8048</v>
      </c>
      <c r="M2689" t="s">
        <v>8049</v>
      </c>
      <c r="N2689">
        <v>0.94</v>
      </c>
      <c r="O2689">
        <v>0</v>
      </c>
      <c r="P2689">
        <v>3</v>
      </c>
      <c r="Q2689">
        <v>0</v>
      </c>
      <c r="R2689">
        <v>0</v>
      </c>
      <c r="S2689">
        <v>0</v>
      </c>
      <c r="T2689">
        <v>1</v>
      </c>
      <c r="U2689">
        <v>0</v>
      </c>
      <c r="V2689">
        <v>0</v>
      </c>
      <c r="W2689">
        <v>0</v>
      </c>
      <c r="X2689">
        <v>1.0104225930598802</v>
      </c>
      <c r="Y2689">
        <v>0</v>
      </c>
      <c r="Z2689">
        <v>0</v>
      </c>
      <c r="AA2689">
        <v>0</v>
      </c>
      <c r="AB2689">
        <v>1.7389737527066667E-3</v>
      </c>
      <c r="AC2689">
        <v>0</v>
      </c>
      <c r="AD2689">
        <v>0</v>
      </c>
      <c r="AE2689">
        <v>1.012161566812587</v>
      </c>
    </row>
    <row r="2690" spans="1:31" x14ac:dyDescent="0.25">
      <c r="A2690">
        <v>2224258</v>
      </c>
      <c r="B2690">
        <v>1</v>
      </c>
      <c r="C2690" t="s">
        <v>80</v>
      </c>
      <c r="D2690" t="s">
        <v>92</v>
      </c>
      <c r="E2690" t="s">
        <v>156</v>
      </c>
      <c r="F2690" t="s">
        <v>8050</v>
      </c>
      <c r="G2690" t="s">
        <v>161</v>
      </c>
      <c r="H2690" t="s">
        <v>135</v>
      </c>
      <c r="I2690" t="s">
        <v>136</v>
      </c>
      <c r="J2690" t="s">
        <v>137</v>
      </c>
      <c r="K2690" t="s">
        <v>138</v>
      </c>
      <c r="L2690" t="s">
        <v>8051</v>
      </c>
      <c r="M2690" t="s">
        <v>8052</v>
      </c>
      <c r="N2690">
        <v>0.891666666</v>
      </c>
      <c r="O2690">
        <v>0</v>
      </c>
      <c r="P2690">
        <v>1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4.3695484580925002E-2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4.3695484580925002E-2</v>
      </c>
    </row>
    <row r="2691" spans="1:31" x14ac:dyDescent="0.25">
      <c r="A2691">
        <v>2215768</v>
      </c>
      <c r="B2691">
        <v>1</v>
      </c>
      <c r="C2691" t="s">
        <v>80</v>
      </c>
      <c r="D2691" t="s">
        <v>98</v>
      </c>
      <c r="E2691" t="s">
        <v>141</v>
      </c>
      <c r="F2691" t="s">
        <v>8053</v>
      </c>
      <c r="G2691" t="s">
        <v>143</v>
      </c>
      <c r="H2691" t="s">
        <v>144</v>
      </c>
      <c r="I2691" t="s">
        <v>136</v>
      </c>
      <c r="J2691" t="s">
        <v>137</v>
      </c>
      <c r="K2691" t="s">
        <v>138</v>
      </c>
      <c r="L2691" t="s">
        <v>8054</v>
      </c>
      <c r="M2691" t="s">
        <v>8055</v>
      </c>
      <c r="N2691">
        <v>0.56138888799999997</v>
      </c>
      <c r="O2691">
        <v>0</v>
      </c>
      <c r="P2691">
        <v>379</v>
      </c>
      <c r="Q2691">
        <v>0</v>
      </c>
      <c r="R2691">
        <v>138</v>
      </c>
      <c r="S2691">
        <v>1</v>
      </c>
      <c r="T2691">
        <v>165</v>
      </c>
      <c r="U2691">
        <v>0</v>
      </c>
      <c r="V2691">
        <v>0</v>
      </c>
      <c r="W2691">
        <v>0</v>
      </c>
      <c r="X2691">
        <v>25.541571462562956</v>
      </c>
      <c r="Y2691">
        <v>0</v>
      </c>
      <c r="Z2691">
        <v>7.2281539436848732</v>
      </c>
      <c r="AA2691">
        <v>0.12474381234113835</v>
      </c>
      <c r="AB2691">
        <v>17.414849187277827</v>
      </c>
      <c r="AC2691">
        <v>0</v>
      </c>
      <c r="AD2691">
        <v>0</v>
      </c>
      <c r="AE2691">
        <v>50.30931840586679</v>
      </c>
    </row>
    <row r="2692" spans="1:31" x14ac:dyDescent="0.25">
      <c r="A2692">
        <v>2221115</v>
      </c>
      <c r="B2692">
        <v>1</v>
      </c>
      <c r="C2692" t="s">
        <v>81</v>
      </c>
      <c r="D2692" t="s">
        <v>123</v>
      </c>
      <c r="E2692" t="s">
        <v>151</v>
      </c>
      <c r="F2692" t="s">
        <v>8056</v>
      </c>
      <c r="G2692" t="s">
        <v>213</v>
      </c>
      <c r="H2692" t="s">
        <v>135</v>
      </c>
      <c r="I2692" t="s">
        <v>136</v>
      </c>
      <c r="J2692" t="s">
        <v>137</v>
      </c>
      <c r="K2692" t="s">
        <v>138</v>
      </c>
      <c r="L2692" t="s">
        <v>8057</v>
      </c>
      <c r="M2692" t="s">
        <v>8058</v>
      </c>
      <c r="N2692">
        <v>1.1372222219999999</v>
      </c>
      <c r="O2692">
        <v>0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0.18322231558872221</v>
      </c>
      <c r="AA2692">
        <v>0</v>
      </c>
      <c r="AB2692">
        <v>0</v>
      </c>
      <c r="AC2692">
        <v>0</v>
      </c>
      <c r="AD2692">
        <v>0</v>
      </c>
      <c r="AE2692">
        <v>0.18322231558872221</v>
      </c>
    </row>
    <row r="2693" spans="1:31" x14ac:dyDescent="0.25">
      <c r="A2693">
        <v>2213289</v>
      </c>
      <c r="B2693">
        <v>1</v>
      </c>
      <c r="C2693" t="s">
        <v>81</v>
      </c>
      <c r="D2693" t="s">
        <v>116</v>
      </c>
      <c r="E2693" t="s">
        <v>141</v>
      </c>
      <c r="F2693" t="s">
        <v>8059</v>
      </c>
      <c r="G2693" t="s">
        <v>349</v>
      </c>
      <c r="H2693" t="s">
        <v>144</v>
      </c>
      <c r="I2693" t="s">
        <v>136</v>
      </c>
      <c r="J2693" t="s">
        <v>137</v>
      </c>
      <c r="K2693" t="s">
        <v>138</v>
      </c>
      <c r="L2693" t="s">
        <v>8060</v>
      </c>
      <c r="M2693" t="s">
        <v>8061</v>
      </c>
      <c r="N2693">
        <v>0.47972222199999998</v>
      </c>
      <c r="O2693">
        <v>0</v>
      </c>
      <c r="P2693">
        <v>121</v>
      </c>
      <c r="Q2693">
        <v>0</v>
      </c>
      <c r="R2693">
        <v>0</v>
      </c>
      <c r="S2693">
        <v>0</v>
      </c>
      <c r="T2693">
        <v>5</v>
      </c>
      <c r="U2693">
        <v>0</v>
      </c>
      <c r="V2693">
        <v>0</v>
      </c>
      <c r="W2693">
        <v>0</v>
      </c>
      <c r="X2693">
        <v>5.2869465826193602</v>
      </c>
      <c r="Y2693">
        <v>0</v>
      </c>
      <c r="Z2693">
        <v>0</v>
      </c>
      <c r="AA2693">
        <v>0</v>
      </c>
      <c r="AB2693">
        <v>0.1247152548906153</v>
      </c>
      <c r="AC2693">
        <v>0</v>
      </c>
      <c r="AD2693">
        <v>0</v>
      </c>
      <c r="AE2693">
        <v>5.4116618375099756</v>
      </c>
    </row>
    <row r="2694" spans="1:31" x14ac:dyDescent="0.25">
      <c r="A2694">
        <v>2218802</v>
      </c>
      <c r="B2694">
        <v>1</v>
      </c>
      <c r="C2694" t="s">
        <v>80</v>
      </c>
      <c r="D2694" t="s">
        <v>82</v>
      </c>
      <c r="E2694" t="s">
        <v>151</v>
      </c>
      <c r="F2694" t="s">
        <v>8062</v>
      </c>
      <c r="G2694" t="s">
        <v>405</v>
      </c>
      <c r="H2694" t="s">
        <v>135</v>
      </c>
      <c r="I2694" t="s">
        <v>136</v>
      </c>
      <c r="J2694" t="s">
        <v>137</v>
      </c>
      <c r="K2694" t="s">
        <v>234</v>
      </c>
      <c r="L2694" t="s">
        <v>8063</v>
      </c>
      <c r="M2694" t="s">
        <v>8064</v>
      </c>
      <c r="N2694">
        <v>1.5</v>
      </c>
      <c r="O2694">
        <v>0</v>
      </c>
      <c r="P2694">
        <v>36</v>
      </c>
      <c r="Q2694">
        <v>0</v>
      </c>
      <c r="R2694">
        <v>0</v>
      </c>
      <c r="S2694">
        <v>0</v>
      </c>
      <c r="T2694">
        <v>9</v>
      </c>
      <c r="U2694">
        <v>0</v>
      </c>
      <c r="V2694">
        <v>0</v>
      </c>
      <c r="W2694">
        <v>0</v>
      </c>
      <c r="X2694">
        <v>17.951875590934794</v>
      </c>
      <c r="Y2694">
        <v>0</v>
      </c>
      <c r="Z2694">
        <v>0</v>
      </c>
      <c r="AA2694">
        <v>0</v>
      </c>
      <c r="AB2694">
        <v>10.773734626361001</v>
      </c>
      <c r="AC2694">
        <v>0</v>
      </c>
      <c r="AD2694">
        <v>0</v>
      </c>
      <c r="AE2694">
        <v>28.725610217295795</v>
      </c>
    </row>
    <row r="2695" spans="1:31" x14ac:dyDescent="0.25">
      <c r="A2695">
        <v>2218307</v>
      </c>
      <c r="B2695">
        <v>1</v>
      </c>
      <c r="C2695" t="s">
        <v>80</v>
      </c>
      <c r="D2695" t="s">
        <v>98</v>
      </c>
      <c r="E2695" t="s">
        <v>156</v>
      </c>
      <c r="F2695" t="s">
        <v>8065</v>
      </c>
      <c r="G2695" t="s">
        <v>161</v>
      </c>
      <c r="H2695" t="s">
        <v>135</v>
      </c>
      <c r="I2695" t="s">
        <v>136</v>
      </c>
      <c r="J2695" t="s">
        <v>137</v>
      </c>
      <c r="K2695" t="s">
        <v>138</v>
      </c>
      <c r="L2695" t="s">
        <v>8066</v>
      </c>
      <c r="M2695" t="s">
        <v>8067</v>
      </c>
      <c r="N2695">
        <v>2.264444444</v>
      </c>
      <c r="O2695">
        <v>0</v>
      </c>
      <c r="P2695">
        <v>1</v>
      </c>
      <c r="Q2695">
        <v>0</v>
      </c>
      <c r="R2695">
        <v>1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1.0039349810292917</v>
      </c>
      <c r="Y2695">
        <v>0</v>
      </c>
      <c r="Z2695">
        <v>3.8505035481453569</v>
      </c>
      <c r="AA2695">
        <v>0</v>
      </c>
      <c r="AB2695">
        <v>0</v>
      </c>
      <c r="AC2695">
        <v>0</v>
      </c>
      <c r="AD2695">
        <v>0</v>
      </c>
      <c r="AE2695">
        <v>4.854438529174649</v>
      </c>
    </row>
    <row r="2696" spans="1:31" x14ac:dyDescent="0.25">
      <c r="A2696">
        <v>2223631</v>
      </c>
      <c r="B2696">
        <v>1</v>
      </c>
      <c r="C2696" t="s">
        <v>80</v>
      </c>
      <c r="D2696" t="s">
        <v>96</v>
      </c>
      <c r="E2696" t="s">
        <v>156</v>
      </c>
      <c r="F2696" t="s">
        <v>8068</v>
      </c>
      <c r="G2696" t="s">
        <v>172</v>
      </c>
      <c r="H2696" t="s">
        <v>135</v>
      </c>
      <c r="I2696" t="s">
        <v>136</v>
      </c>
      <c r="J2696" t="s">
        <v>137</v>
      </c>
      <c r="K2696" t="s">
        <v>138</v>
      </c>
      <c r="L2696" t="s">
        <v>8069</v>
      </c>
      <c r="M2696" t="s">
        <v>8070</v>
      </c>
      <c r="N2696">
        <v>5.2544444439999998</v>
      </c>
      <c r="O2696">
        <v>0</v>
      </c>
      <c r="P2696">
        <v>2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9.105626086957729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9.105626086957729</v>
      </c>
    </row>
    <row r="2697" spans="1:31" x14ac:dyDescent="0.25">
      <c r="A2697">
        <v>2217225</v>
      </c>
      <c r="B2697">
        <v>1</v>
      </c>
      <c r="C2697" t="s">
        <v>80</v>
      </c>
      <c r="D2697" t="s">
        <v>84</v>
      </c>
      <c r="E2697" t="s">
        <v>156</v>
      </c>
      <c r="F2697" t="s">
        <v>8071</v>
      </c>
      <c r="G2697" t="s">
        <v>161</v>
      </c>
      <c r="H2697" t="s">
        <v>135</v>
      </c>
      <c r="I2697" t="s">
        <v>136</v>
      </c>
      <c r="J2697" t="s">
        <v>137</v>
      </c>
      <c r="K2697" t="s">
        <v>138</v>
      </c>
      <c r="L2697" t="s">
        <v>8072</v>
      </c>
      <c r="M2697" t="s">
        <v>8073</v>
      </c>
      <c r="N2697">
        <v>1.777222222</v>
      </c>
      <c r="O2697">
        <v>0</v>
      </c>
      <c r="P2697">
        <v>1</v>
      </c>
      <c r="Q2697">
        <v>0</v>
      </c>
      <c r="R2697">
        <v>0</v>
      </c>
      <c r="S2697">
        <v>0</v>
      </c>
      <c r="T2697">
        <v>1</v>
      </c>
      <c r="U2697">
        <v>0</v>
      </c>
      <c r="V2697">
        <v>0</v>
      </c>
      <c r="W2697">
        <v>0</v>
      </c>
      <c r="X2697">
        <v>0.93489896238122228</v>
      </c>
      <c r="Y2697">
        <v>0</v>
      </c>
      <c r="Z2697">
        <v>0</v>
      </c>
      <c r="AA2697">
        <v>0</v>
      </c>
      <c r="AB2697">
        <v>0.48255295311720331</v>
      </c>
      <c r="AC2697">
        <v>0</v>
      </c>
      <c r="AD2697">
        <v>0</v>
      </c>
      <c r="AE2697">
        <v>1.4174519154984255</v>
      </c>
    </row>
    <row r="2698" spans="1:31" x14ac:dyDescent="0.25">
      <c r="A2698">
        <v>2222635</v>
      </c>
      <c r="B2698">
        <v>1</v>
      </c>
      <c r="C2698" t="s">
        <v>80</v>
      </c>
      <c r="D2698" t="s">
        <v>82</v>
      </c>
      <c r="E2698" t="s">
        <v>156</v>
      </c>
      <c r="F2698" t="s">
        <v>8074</v>
      </c>
      <c r="G2698" t="s">
        <v>165</v>
      </c>
      <c r="H2698" t="s">
        <v>135</v>
      </c>
      <c r="I2698" t="s">
        <v>136</v>
      </c>
      <c r="J2698" t="s">
        <v>137</v>
      </c>
      <c r="K2698" t="s">
        <v>138</v>
      </c>
      <c r="L2698" t="s">
        <v>8075</v>
      </c>
      <c r="M2698" t="s">
        <v>8076</v>
      </c>
      <c r="N2698">
        <v>5.3066666659999999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2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1.2220202566262837</v>
      </c>
      <c r="AC2698">
        <v>0</v>
      </c>
      <c r="AD2698">
        <v>0</v>
      </c>
      <c r="AE2698">
        <v>1.2220202566262837</v>
      </c>
    </row>
    <row r="2699" spans="1:31" x14ac:dyDescent="0.25">
      <c r="A2699">
        <v>2218221</v>
      </c>
      <c r="B2699">
        <v>1</v>
      </c>
      <c r="C2699" t="s">
        <v>80</v>
      </c>
      <c r="D2699" t="s">
        <v>103</v>
      </c>
      <c r="E2699" t="s">
        <v>151</v>
      </c>
      <c r="F2699" t="s">
        <v>8077</v>
      </c>
      <c r="G2699" t="s">
        <v>153</v>
      </c>
      <c r="H2699" t="s">
        <v>135</v>
      </c>
      <c r="I2699" t="s">
        <v>136</v>
      </c>
      <c r="J2699" t="s">
        <v>137</v>
      </c>
      <c r="K2699" t="s">
        <v>138</v>
      </c>
      <c r="L2699" t="s">
        <v>8078</v>
      </c>
      <c r="M2699" t="s">
        <v>8079</v>
      </c>
      <c r="N2699">
        <v>3.605277777</v>
      </c>
      <c r="O2699">
        <v>0</v>
      </c>
      <c r="P2699">
        <v>9</v>
      </c>
      <c r="Q2699">
        <v>0</v>
      </c>
      <c r="R2699">
        <v>2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17.80219358995878</v>
      </c>
      <c r="Y2699">
        <v>0</v>
      </c>
      <c r="Z2699">
        <v>0.8604842675884059</v>
      </c>
      <c r="AA2699">
        <v>0</v>
      </c>
      <c r="AB2699">
        <v>0</v>
      </c>
      <c r="AC2699">
        <v>0</v>
      </c>
      <c r="AD2699">
        <v>0</v>
      </c>
      <c r="AE2699">
        <v>18.662677857547184</v>
      </c>
    </row>
    <row r="2700" spans="1:31" x14ac:dyDescent="0.25">
      <c r="A2700">
        <v>2217288</v>
      </c>
      <c r="B2700">
        <v>1</v>
      </c>
      <c r="C2700" t="s">
        <v>80</v>
      </c>
      <c r="D2700" t="s">
        <v>93</v>
      </c>
      <c r="E2700" t="s">
        <v>156</v>
      </c>
      <c r="F2700" t="s">
        <v>8080</v>
      </c>
      <c r="G2700" t="s">
        <v>161</v>
      </c>
      <c r="H2700" t="s">
        <v>135</v>
      </c>
      <c r="I2700" t="s">
        <v>136</v>
      </c>
      <c r="J2700" t="s">
        <v>137</v>
      </c>
      <c r="K2700" t="s">
        <v>138</v>
      </c>
      <c r="L2700" t="s">
        <v>8081</v>
      </c>
      <c r="M2700" t="s">
        <v>8082</v>
      </c>
      <c r="N2700">
        <v>0.96083333299999996</v>
      </c>
      <c r="O2700">
        <v>0</v>
      </c>
      <c r="P2700">
        <v>2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0.330771165967645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0.330771165967645</v>
      </c>
    </row>
    <row r="2701" spans="1:31" x14ac:dyDescent="0.25">
      <c r="A2701">
        <v>2223239</v>
      </c>
      <c r="B2701">
        <v>1</v>
      </c>
      <c r="C2701" t="s">
        <v>81</v>
      </c>
      <c r="D2701" t="s">
        <v>120</v>
      </c>
      <c r="E2701" t="s">
        <v>151</v>
      </c>
      <c r="F2701" t="s">
        <v>8083</v>
      </c>
      <c r="G2701" t="s">
        <v>213</v>
      </c>
      <c r="H2701" t="s">
        <v>135</v>
      </c>
      <c r="I2701" t="s">
        <v>136</v>
      </c>
      <c r="J2701" t="s">
        <v>137</v>
      </c>
      <c r="K2701" t="s">
        <v>138</v>
      </c>
      <c r="L2701" t="s">
        <v>8084</v>
      </c>
      <c r="M2701" t="s">
        <v>8085</v>
      </c>
      <c r="N2701">
        <v>1.436388888</v>
      </c>
      <c r="O2701">
        <v>0</v>
      </c>
      <c r="P2701">
        <v>13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2.5138467257344352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2.5138467257344352</v>
      </c>
    </row>
    <row r="2702" spans="1:31" x14ac:dyDescent="0.25">
      <c r="A2702">
        <v>2228194</v>
      </c>
      <c r="B2702">
        <v>1</v>
      </c>
      <c r="C2702" t="s">
        <v>80</v>
      </c>
      <c r="D2702" t="s">
        <v>92</v>
      </c>
      <c r="E2702" t="s">
        <v>147</v>
      </c>
      <c r="F2702" t="s">
        <v>8086</v>
      </c>
      <c r="G2702" t="s">
        <v>143</v>
      </c>
      <c r="H2702" t="s">
        <v>144</v>
      </c>
      <c r="I2702" t="s">
        <v>136</v>
      </c>
      <c r="J2702" t="s">
        <v>137</v>
      </c>
      <c r="K2702" t="s">
        <v>138</v>
      </c>
      <c r="L2702" t="s">
        <v>8087</v>
      </c>
      <c r="M2702" t="s">
        <v>8088</v>
      </c>
      <c r="N2702">
        <v>1.023055555</v>
      </c>
      <c r="O2702">
        <v>0</v>
      </c>
      <c r="P2702">
        <v>904</v>
      </c>
      <c r="Q2702">
        <v>2</v>
      </c>
      <c r="R2702">
        <v>305</v>
      </c>
      <c r="S2702">
        <v>7</v>
      </c>
      <c r="T2702">
        <v>87</v>
      </c>
      <c r="U2702">
        <v>0</v>
      </c>
      <c r="V2702">
        <v>1</v>
      </c>
      <c r="W2702">
        <v>0</v>
      </c>
      <c r="X2702">
        <v>183.01287791919461</v>
      </c>
      <c r="Y2702">
        <v>0.57828771920264921</v>
      </c>
      <c r="Z2702">
        <v>45.862099713687435</v>
      </c>
      <c r="AA2702">
        <v>7.8962039415040675</v>
      </c>
      <c r="AB2702">
        <v>40.863531636179708</v>
      </c>
      <c r="AC2702">
        <v>0</v>
      </c>
      <c r="AD2702">
        <v>1.7643502038919505</v>
      </c>
      <c r="AE2702">
        <v>279.97735113366036</v>
      </c>
    </row>
    <row r="2703" spans="1:31" x14ac:dyDescent="0.25">
      <c r="A2703">
        <v>2213352</v>
      </c>
      <c r="B2703">
        <v>1</v>
      </c>
      <c r="C2703" t="s">
        <v>80</v>
      </c>
      <c r="D2703" t="s">
        <v>104</v>
      </c>
      <c r="E2703" t="s">
        <v>156</v>
      </c>
      <c r="F2703" t="s">
        <v>8089</v>
      </c>
      <c r="G2703" t="s">
        <v>161</v>
      </c>
      <c r="H2703" t="s">
        <v>135</v>
      </c>
      <c r="I2703" t="s">
        <v>136</v>
      </c>
      <c r="J2703" t="s">
        <v>137</v>
      </c>
      <c r="K2703" t="s">
        <v>138</v>
      </c>
      <c r="L2703" t="s">
        <v>8090</v>
      </c>
      <c r="M2703" t="s">
        <v>8091</v>
      </c>
      <c r="N2703">
        <v>1.663333333</v>
      </c>
      <c r="O2703">
        <v>0</v>
      </c>
      <c r="P2703">
        <v>1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8.8419121678222226E-4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8.8419121678222226E-4</v>
      </c>
    </row>
    <row r="2704" spans="1:31" x14ac:dyDescent="0.25">
      <c r="A2704">
        <v>2224172</v>
      </c>
      <c r="B2704">
        <v>1</v>
      </c>
      <c r="C2704" t="s">
        <v>80</v>
      </c>
      <c r="D2704" t="s">
        <v>94</v>
      </c>
      <c r="E2704" t="s">
        <v>147</v>
      </c>
      <c r="F2704" t="s">
        <v>8092</v>
      </c>
      <c r="G2704" t="s">
        <v>200</v>
      </c>
      <c r="H2704" t="s">
        <v>144</v>
      </c>
      <c r="I2704" t="s">
        <v>136</v>
      </c>
      <c r="J2704" t="s">
        <v>137</v>
      </c>
      <c r="K2704" t="s">
        <v>138</v>
      </c>
      <c r="L2704" t="s">
        <v>8093</v>
      </c>
      <c r="M2704" t="s">
        <v>8094</v>
      </c>
      <c r="N2704">
        <v>6.6666665999999999E-2</v>
      </c>
      <c r="O2704">
        <v>1</v>
      </c>
      <c r="P2704">
        <v>1239</v>
      </c>
      <c r="Q2704">
        <v>29</v>
      </c>
      <c r="R2704">
        <v>83</v>
      </c>
      <c r="S2704">
        <v>4</v>
      </c>
      <c r="T2704">
        <v>41</v>
      </c>
      <c r="U2704">
        <v>0</v>
      </c>
      <c r="V2704">
        <v>3</v>
      </c>
      <c r="W2704">
        <v>0.20144633781580001</v>
      </c>
      <c r="X2704">
        <v>12.951255320429533</v>
      </c>
      <c r="Y2704">
        <v>33.461364100547073</v>
      </c>
      <c r="Z2704">
        <v>1.4221091368234673</v>
      </c>
      <c r="AA2704">
        <v>0.70142401261520004</v>
      </c>
      <c r="AB2704">
        <v>2.1512010096061998</v>
      </c>
      <c r="AC2704">
        <v>0</v>
      </c>
      <c r="AD2704">
        <v>0.17035572282766667</v>
      </c>
      <c r="AE2704">
        <v>51.059155640664933</v>
      </c>
    </row>
    <row r="2705" spans="1:31" x14ac:dyDescent="0.25">
      <c r="A2705">
        <v>2226674</v>
      </c>
      <c r="B2705">
        <v>1</v>
      </c>
      <c r="C2705" t="s">
        <v>81</v>
      </c>
      <c r="D2705" t="s">
        <v>115</v>
      </c>
      <c r="E2705" t="s">
        <v>132</v>
      </c>
      <c r="F2705" t="s">
        <v>5935</v>
      </c>
      <c r="G2705" t="s">
        <v>233</v>
      </c>
      <c r="H2705" t="s">
        <v>135</v>
      </c>
      <c r="I2705" t="s">
        <v>136</v>
      </c>
      <c r="J2705" t="s">
        <v>137</v>
      </c>
      <c r="K2705" t="s">
        <v>234</v>
      </c>
      <c r="L2705" t="s">
        <v>8095</v>
      </c>
      <c r="M2705" t="s">
        <v>8096</v>
      </c>
      <c r="N2705">
        <v>9.3849999999999998</v>
      </c>
      <c r="O2705">
        <v>0</v>
      </c>
      <c r="P2705">
        <v>147</v>
      </c>
      <c r="Q2705">
        <v>0</v>
      </c>
      <c r="R2705">
        <v>0</v>
      </c>
      <c r="S2705">
        <v>0</v>
      </c>
      <c r="T2705">
        <v>8</v>
      </c>
      <c r="U2705">
        <v>0</v>
      </c>
      <c r="V2705">
        <v>0</v>
      </c>
      <c r="W2705">
        <v>0</v>
      </c>
      <c r="X2705">
        <v>174.74404051810313</v>
      </c>
      <c r="Y2705">
        <v>0</v>
      </c>
      <c r="Z2705">
        <v>0</v>
      </c>
      <c r="AA2705">
        <v>0</v>
      </c>
      <c r="AB2705">
        <v>146.98367463994634</v>
      </c>
      <c r="AC2705">
        <v>0</v>
      </c>
      <c r="AD2705">
        <v>0</v>
      </c>
      <c r="AE2705">
        <v>321.72771515804948</v>
      </c>
    </row>
    <row r="2706" spans="1:31" x14ac:dyDescent="0.25">
      <c r="A2706">
        <v>2220182</v>
      </c>
      <c r="B2706">
        <v>1</v>
      </c>
      <c r="C2706" t="s">
        <v>80</v>
      </c>
      <c r="D2706" t="s">
        <v>96</v>
      </c>
      <c r="E2706" t="s">
        <v>151</v>
      </c>
      <c r="F2706" t="s">
        <v>8097</v>
      </c>
      <c r="G2706" t="s">
        <v>153</v>
      </c>
      <c r="H2706" t="s">
        <v>135</v>
      </c>
      <c r="I2706" t="s">
        <v>136</v>
      </c>
      <c r="J2706" t="s">
        <v>137</v>
      </c>
      <c r="K2706" t="s">
        <v>138</v>
      </c>
      <c r="L2706" t="s">
        <v>8098</v>
      </c>
      <c r="M2706" t="s">
        <v>8099</v>
      </c>
      <c r="N2706">
        <v>5.6897222220000003</v>
      </c>
      <c r="O2706">
        <v>0</v>
      </c>
      <c r="P2706">
        <v>8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13.929408757722728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13.929408757722728</v>
      </c>
    </row>
    <row r="2707" spans="1:31" x14ac:dyDescent="0.25">
      <c r="A2707">
        <v>2227066</v>
      </c>
      <c r="B2707">
        <v>1</v>
      </c>
      <c r="C2707" t="s">
        <v>80</v>
      </c>
      <c r="D2707" t="s">
        <v>101</v>
      </c>
      <c r="E2707" t="s">
        <v>141</v>
      </c>
      <c r="F2707" t="s">
        <v>8100</v>
      </c>
      <c r="G2707" t="s">
        <v>349</v>
      </c>
      <c r="H2707" t="s">
        <v>144</v>
      </c>
      <c r="I2707" t="s">
        <v>136</v>
      </c>
      <c r="J2707" t="s">
        <v>137</v>
      </c>
      <c r="K2707" t="s">
        <v>138</v>
      </c>
      <c r="L2707" t="s">
        <v>8101</v>
      </c>
      <c r="M2707" t="s">
        <v>8102</v>
      </c>
      <c r="N2707">
        <v>2.9455555549999999</v>
      </c>
      <c r="O2707">
        <v>0</v>
      </c>
      <c r="P2707">
        <v>0</v>
      </c>
      <c r="Q2707">
        <v>0</v>
      </c>
      <c r="R2707">
        <v>0</v>
      </c>
      <c r="S2707">
        <v>5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57.40029548483556</v>
      </c>
      <c r="AB2707">
        <v>0</v>
      </c>
      <c r="AC2707">
        <v>0</v>
      </c>
      <c r="AD2707">
        <v>0</v>
      </c>
      <c r="AE2707">
        <v>57.40029548483556</v>
      </c>
    </row>
    <row r="2708" spans="1:31" x14ac:dyDescent="0.25">
      <c r="A2708">
        <v>2228689</v>
      </c>
      <c r="B2708">
        <v>1</v>
      </c>
      <c r="C2708" t="s">
        <v>81</v>
      </c>
      <c r="D2708" t="s">
        <v>122</v>
      </c>
      <c r="E2708" t="s">
        <v>156</v>
      </c>
      <c r="F2708" t="s">
        <v>8103</v>
      </c>
      <c r="G2708" t="s">
        <v>161</v>
      </c>
      <c r="H2708" t="s">
        <v>135</v>
      </c>
      <c r="I2708" t="s">
        <v>136</v>
      </c>
      <c r="J2708" t="s">
        <v>137</v>
      </c>
      <c r="K2708" t="s">
        <v>138</v>
      </c>
      <c r="L2708" t="s">
        <v>8104</v>
      </c>
      <c r="M2708" t="s">
        <v>8105</v>
      </c>
      <c r="N2708">
        <v>1.308611111</v>
      </c>
      <c r="O2708">
        <v>0</v>
      </c>
      <c r="P2708">
        <v>1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</row>
    <row r="2709" spans="1:31" x14ac:dyDescent="0.25">
      <c r="A2709">
        <v>2226525</v>
      </c>
      <c r="B2709">
        <v>1</v>
      </c>
      <c r="C2709" t="s">
        <v>80</v>
      </c>
      <c r="D2709" t="s">
        <v>84</v>
      </c>
      <c r="E2709" t="s">
        <v>151</v>
      </c>
      <c r="F2709" t="s">
        <v>8106</v>
      </c>
      <c r="G2709" t="s">
        <v>245</v>
      </c>
      <c r="H2709" t="s">
        <v>135</v>
      </c>
      <c r="I2709" t="s">
        <v>136</v>
      </c>
      <c r="J2709" t="s">
        <v>137</v>
      </c>
      <c r="K2709" t="s">
        <v>138</v>
      </c>
      <c r="L2709" t="s">
        <v>8107</v>
      </c>
      <c r="M2709" t="s">
        <v>8108</v>
      </c>
      <c r="N2709">
        <v>2.61</v>
      </c>
      <c r="O2709">
        <v>0</v>
      </c>
      <c r="P2709">
        <v>36</v>
      </c>
      <c r="Q2709">
        <v>0</v>
      </c>
      <c r="R2709">
        <v>11</v>
      </c>
      <c r="S2709">
        <v>0</v>
      </c>
      <c r="T2709">
        <v>7</v>
      </c>
      <c r="U2709">
        <v>0</v>
      </c>
      <c r="V2709">
        <v>0</v>
      </c>
      <c r="W2709">
        <v>0</v>
      </c>
      <c r="X2709">
        <v>30.302076763053513</v>
      </c>
      <c r="Y2709">
        <v>0</v>
      </c>
      <c r="Z2709">
        <v>15.821897559422467</v>
      </c>
      <c r="AA2709">
        <v>0</v>
      </c>
      <c r="AB2709">
        <v>7.1855601632964339</v>
      </c>
      <c r="AC2709">
        <v>0</v>
      </c>
      <c r="AD2709">
        <v>0</v>
      </c>
      <c r="AE2709">
        <v>53.309534485772417</v>
      </c>
    </row>
    <row r="2710" spans="1:31" x14ac:dyDescent="0.25">
      <c r="A2710">
        <v>2222197</v>
      </c>
      <c r="B2710">
        <v>1</v>
      </c>
      <c r="C2710" t="s">
        <v>81</v>
      </c>
      <c r="D2710" t="s">
        <v>118</v>
      </c>
      <c r="E2710" t="s">
        <v>141</v>
      </c>
      <c r="F2710" t="s">
        <v>8109</v>
      </c>
      <c r="G2710" t="s">
        <v>143</v>
      </c>
      <c r="H2710" t="s">
        <v>144</v>
      </c>
      <c r="I2710" t="s">
        <v>136</v>
      </c>
      <c r="J2710" t="s">
        <v>137</v>
      </c>
      <c r="K2710" t="s">
        <v>138</v>
      </c>
      <c r="L2710" t="s">
        <v>8110</v>
      </c>
      <c r="M2710" t="s">
        <v>8111</v>
      </c>
      <c r="N2710">
        <v>0.768055555</v>
      </c>
      <c r="O2710">
        <v>2</v>
      </c>
      <c r="P2710">
        <v>1742</v>
      </c>
      <c r="Q2710">
        <v>211</v>
      </c>
      <c r="R2710">
        <v>201</v>
      </c>
      <c r="S2710">
        <v>40</v>
      </c>
      <c r="T2710">
        <v>191</v>
      </c>
      <c r="U2710">
        <v>0</v>
      </c>
      <c r="V2710">
        <v>0</v>
      </c>
      <c r="W2710">
        <v>8.1374255204763907E-2</v>
      </c>
      <c r="X2710">
        <v>181.37483492759102</v>
      </c>
      <c r="Y2710">
        <v>162.56776311442988</v>
      </c>
      <c r="Z2710">
        <v>47.584793344621573</v>
      </c>
      <c r="AA2710">
        <v>94.020267678664396</v>
      </c>
      <c r="AB2710">
        <v>73.503704030584217</v>
      </c>
      <c r="AC2710">
        <v>0</v>
      </c>
      <c r="AD2710">
        <v>0</v>
      </c>
      <c r="AE2710">
        <v>559.1327373510959</v>
      </c>
    </row>
    <row r="2711" spans="1:31" x14ac:dyDescent="0.25">
      <c r="A2711">
        <v>2222738</v>
      </c>
      <c r="B2711">
        <v>1</v>
      </c>
      <c r="C2711" t="s">
        <v>80</v>
      </c>
      <c r="D2711" t="s">
        <v>90</v>
      </c>
      <c r="E2711" t="s">
        <v>156</v>
      </c>
      <c r="F2711" t="s">
        <v>8112</v>
      </c>
      <c r="G2711" t="s">
        <v>161</v>
      </c>
      <c r="H2711" t="s">
        <v>135</v>
      </c>
      <c r="I2711" t="s">
        <v>136</v>
      </c>
      <c r="J2711" t="s">
        <v>137</v>
      </c>
      <c r="K2711" t="s">
        <v>138</v>
      </c>
      <c r="L2711" t="s">
        <v>8113</v>
      </c>
      <c r="M2711" t="s">
        <v>8114</v>
      </c>
      <c r="N2711">
        <v>0.93166666600000003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1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1.498080804299458</v>
      </c>
      <c r="AC2711">
        <v>0</v>
      </c>
      <c r="AD2711">
        <v>0</v>
      </c>
      <c r="AE2711">
        <v>1.498080804299458</v>
      </c>
    </row>
    <row r="2712" spans="1:31" x14ac:dyDescent="0.25">
      <c r="A2712">
        <v>2215705</v>
      </c>
      <c r="B2712">
        <v>1</v>
      </c>
      <c r="C2712" t="s">
        <v>80</v>
      </c>
      <c r="D2712" t="s">
        <v>93</v>
      </c>
      <c r="E2712" t="s">
        <v>156</v>
      </c>
      <c r="F2712" t="s">
        <v>8115</v>
      </c>
      <c r="G2712" t="s">
        <v>161</v>
      </c>
      <c r="H2712" t="s">
        <v>135</v>
      </c>
      <c r="I2712" t="s">
        <v>136</v>
      </c>
      <c r="J2712" t="s">
        <v>137</v>
      </c>
      <c r="K2712" t="s">
        <v>138</v>
      </c>
      <c r="L2712" t="s">
        <v>8116</v>
      </c>
      <c r="M2712" t="s">
        <v>8117</v>
      </c>
      <c r="N2712">
        <v>1.622222222</v>
      </c>
      <c r="O2712">
        <v>0</v>
      </c>
      <c r="P2712">
        <v>1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0.35986356278395559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0.35986356278395559</v>
      </c>
    </row>
    <row r="2713" spans="1:31" x14ac:dyDescent="0.25">
      <c r="A2713">
        <v>2226133</v>
      </c>
      <c r="B2713">
        <v>1</v>
      </c>
      <c r="C2713" t="s">
        <v>80</v>
      </c>
      <c r="D2713" t="s">
        <v>104</v>
      </c>
      <c r="E2713" t="s">
        <v>141</v>
      </c>
      <c r="F2713" t="s">
        <v>8118</v>
      </c>
      <c r="G2713" t="s">
        <v>349</v>
      </c>
      <c r="H2713" t="s">
        <v>144</v>
      </c>
      <c r="I2713" t="s">
        <v>136</v>
      </c>
      <c r="J2713" t="s">
        <v>137</v>
      </c>
      <c r="K2713" t="s">
        <v>138</v>
      </c>
      <c r="L2713" t="s">
        <v>8119</v>
      </c>
      <c r="M2713" t="s">
        <v>8120</v>
      </c>
      <c r="N2713">
        <v>2.8166666660000002</v>
      </c>
      <c r="O2713">
        <v>0</v>
      </c>
      <c r="P2713">
        <v>236</v>
      </c>
      <c r="Q2713">
        <v>0</v>
      </c>
      <c r="R2713">
        <v>2</v>
      </c>
      <c r="S2713">
        <v>0</v>
      </c>
      <c r="T2713">
        <v>14</v>
      </c>
      <c r="U2713">
        <v>0</v>
      </c>
      <c r="V2713">
        <v>0</v>
      </c>
      <c r="W2713">
        <v>0</v>
      </c>
      <c r="X2713">
        <v>156.79206259157647</v>
      </c>
      <c r="Y2713">
        <v>0</v>
      </c>
      <c r="Z2713">
        <v>1.2720739351459232</v>
      </c>
      <c r="AA2713">
        <v>0</v>
      </c>
      <c r="AB2713">
        <v>50.877391730182481</v>
      </c>
      <c r="AC2713">
        <v>0</v>
      </c>
      <c r="AD2713">
        <v>0</v>
      </c>
      <c r="AE2713">
        <v>208.94152825690486</v>
      </c>
    </row>
    <row r="2714" spans="1:31" x14ac:dyDescent="0.25">
      <c r="A2714">
        <v>2215313</v>
      </c>
      <c r="B2714">
        <v>1</v>
      </c>
      <c r="C2714" t="s">
        <v>80</v>
      </c>
      <c r="D2714" t="s">
        <v>85</v>
      </c>
      <c r="E2714" t="s">
        <v>251</v>
      </c>
      <c r="F2714" t="s">
        <v>8121</v>
      </c>
      <c r="G2714" t="s">
        <v>280</v>
      </c>
      <c r="H2714" t="s">
        <v>144</v>
      </c>
      <c r="I2714" t="s">
        <v>136</v>
      </c>
      <c r="J2714" t="s">
        <v>3</v>
      </c>
      <c r="K2714" t="s">
        <v>138</v>
      </c>
      <c r="L2714" t="s">
        <v>8122</v>
      </c>
      <c r="M2714" t="s">
        <v>8123</v>
      </c>
      <c r="N2714">
        <v>1.7613888879999999</v>
      </c>
      <c r="O2714">
        <v>0</v>
      </c>
      <c r="P2714">
        <v>7399</v>
      </c>
      <c r="Q2714">
        <v>0</v>
      </c>
      <c r="R2714">
        <v>0</v>
      </c>
      <c r="S2714">
        <v>3</v>
      </c>
      <c r="T2714">
        <v>1064</v>
      </c>
      <c r="U2714">
        <v>0</v>
      </c>
      <c r="V2714">
        <v>2</v>
      </c>
      <c r="W2714">
        <v>0</v>
      </c>
      <c r="X2714">
        <v>3447.3681511271211</v>
      </c>
      <c r="Y2714">
        <v>0</v>
      </c>
      <c r="Z2714">
        <v>0</v>
      </c>
      <c r="AA2714">
        <v>1734.8163501490681</v>
      </c>
      <c r="AB2714">
        <v>1137.8979854331426</v>
      </c>
      <c r="AC2714">
        <v>0</v>
      </c>
      <c r="AD2714">
        <v>36.541088393426598</v>
      </c>
      <c r="AE2714">
        <v>6356.6235751027589</v>
      </c>
    </row>
    <row r="2715" spans="1:31" x14ac:dyDescent="0.25">
      <c r="A2715">
        <v>2223090</v>
      </c>
      <c r="B2715">
        <v>1</v>
      </c>
      <c r="C2715" t="s">
        <v>80</v>
      </c>
      <c r="D2715" t="s">
        <v>97</v>
      </c>
      <c r="E2715" t="s">
        <v>141</v>
      </c>
      <c r="F2715" t="s">
        <v>8124</v>
      </c>
      <c r="G2715" t="s">
        <v>1628</v>
      </c>
      <c r="H2715" t="s">
        <v>144</v>
      </c>
      <c r="I2715" t="s">
        <v>136</v>
      </c>
      <c r="J2715" t="s">
        <v>137</v>
      </c>
      <c r="K2715" t="s">
        <v>138</v>
      </c>
      <c r="L2715" t="s">
        <v>8125</v>
      </c>
      <c r="M2715" t="s">
        <v>8126</v>
      </c>
      <c r="N2715">
        <v>2.6549999999999998</v>
      </c>
      <c r="O2715">
        <v>0</v>
      </c>
      <c r="P2715">
        <v>54</v>
      </c>
      <c r="Q2715">
        <v>0</v>
      </c>
      <c r="R2715">
        <v>6</v>
      </c>
      <c r="S2715">
        <v>0</v>
      </c>
      <c r="T2715">
        <v>13</v>
      </c>
      <c r="U2715">
        <v>0</v>
      </c>
      <c r="V2715">
        <v>0</v>
      </c>
      <c r="W2715">
        <v>0</v>
      </c>
      <c r="X2715">
        <v>104.55446529503736</v>
      </c>
      <c r="Y2715">
        <v>0</v>
      </c>
      <c r="Z2715">
        <v>8.1251128568333346</v>
      </c>
      <c r="AA2715">
        <v>0</v>
      </c>
      <c r="AB2715">
        <v>26.934247819170007</v>
      </c>
      <c r="AC2715">
        <v>0</v>
      </c>
      <c r="AD2715">
        <v>0</v>
      </c>
      <c r="AE2715">
        <v>139.61382597104071</v>
      </c>
    </row>
    <row r="2716" spans="1:31" x14ac:dyDescent="0.25">
      <c r="A2716">
        <v>2226007</v>
      </c>
      <c r="B2716">
        <v>1</v>
      </c>
      <c r="C2716" t="s">
        <v>80</v>
      </c>
      <c r="D2716" t="s">
        <v>97</v>
      </c>
      <c r="E2716" t="s">
        <v>156</v>
      </c>
      <c r="F2716" t="s">
        <v>8127</v>
      </c>
      <c r="G2716" t="s">
        <v>165</v>
      </c>
      <c r="H2716" t="s">
        <v>135</v>
      </c>
      <c r="I2716" t="s">
        <v>136</v>
      </c>
      <c r="J2716" t="s">
        <v>137</v>
      </c>
      <c r="K2716" t="s">
        <v>138</v>
      </c>
      <c r="L2716" t="s">
        <v>8128</v>
      </c>
      <c r="M2716" t="s">
        <v>8129</v>
      </c>
      <c r="N2716">
        <v>0.31555555499999999</v>
      </c>
      <c r="O2716">
        <v>0</v>
      </c>
      <c r="P2716">
        <v>2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0.64638512508430213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0.64638512508430213</v>
      </c>
    </row>
    <row r="2717" spans="1:31" x14ac:dyDescent="0.25">
      <c r="A2717">
        <v>2218347</v>
      </c>
      <c r="B2717">
        <v>1</v>
      </c>
      <c r="C2717" t="s">
        <v>80</v>
      </c>
      <c r="D2717" t="s">
        <v>103</v>
      </c>
      <c r="E2717" t="s">
        <v>151</v>
      </c>
      <c r="F2717" t="s">
        <v>8130</v>
      </c>
      <c r="G2717" t="s">
        <v>213</v>
      </c>
      <c r="H2717" t="s">
        <v>135</v>
      </c>
      <c r="I2717" t="s">
        <v>136</v>
      </c>
      <c r="J2717" t="s">
        <v>137</v>
      </c>
      <c r="K2717" t="s">
        <v>138</v>
      </c>
      <c r="L2717" t="s">
        <v>8131</v>
      </c>
      <c r="M2717" t="s">
        <v>8132</v>
      </c>
      <c r="N2717">
        <v>1.7452777770000001</v>
      </c>
      <c r="O2717">
        <v>0</v>
      </c>
      <c r="P2717">
        <v>247</v>
      </c>
      <c r="Q2717">
        <v>0</v>
      </c>
      <c r="R2717">
        <v>1</v>
      </c>
      <c r="S2717">
        <v>0</v>
      </c>
      <c r="T2717">
        <v>14</v>
      </c>
      <c r="U2717">
        <v>0</v>
      </c>
      <c r="V2717">
        <v>0</v>
      </c>
      <c r="W2717">
        <v>0</v>
      </c>
      <c r="X2717">
        <v>131.7335423778525</v>
      </c>
      <c r="Y2717">
        <v>0</v>
      </c>
      <c r="Z2717">
        <v>0</v>
      </c>
      <c r="AA2717">
        <v>0</v>
      </c>
      <c r="AB2717">
        <v>10.950705987707032</v>
      </c>
      <c r="AC2717">
        <v>0</v>
      </c>
      <c r="AD2717">
        <v>0</v>
      </c>
      <c r="AE2717">
        <v>142.68424836555954</v>
      </c>
    </row>
    <row r="2718" spans="1:31" x14ac:dyDescent="0.25">
      <c r="A2718">
        <v>2219343</v>
      </c>
      <c r="B2718">
        <v>1</v>
      </c>
      <c r="C2718" t="s">
        <v>80</v>
      </c>
      <c r="D2718" t="s">
        <v>82</v>
      </c>
      <c r="E2718" t="s">
        <v>156</v>
      </c>
      <c r="F2718" t="s">
        <v>8133</v>
      </c>
      <c r="G2718" t="s">
        <v>161</v>
      </c>
      <c r="H2718" t="s">
        <v>135</v>
      </c>
      <c r="I2718" t="s">
        <v>136</v>
      </c>
      <c r="J2718" t="s">
        <v>137</v>
      </c>
      <c r="K2718" t="s">
        <v>138</v>
      </c>
      <c r="L2718" t="s">
        <v>8134</v>
      </c>
      <c r="M2718" t="s">
        <v>8135</v>
      </c>
      <c r="N2718">
        <v>2.6294444440000002</v>
      </c>
      <c r="O2718">
        <v>0</v>
      </c>
      <c r="P2718">
        <v>1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</row>
    <row r="2719" spans="1:31" x14ac:dyDescent="0.25">
      <c r="A2719">
        <v>2213627</v>
      </c>
      <c r="B2719">
        <v>1</v>
      </c>
      <c r="C2719" t="s">
        <v>81</v>
      </c>
      <c r="D2719" t="s">
        <v>121</v>
      </c>
      <c r="E2719" t="s">
        <v>141</v>
      </c>
      <c r="F2719" t="s">
        <v>8136</v>
      </c>
      <c r="G2719" t="s">
        <v>143</v>
      </c>
      <c r="H2719" t="s">
        <v>144</v>
      </c>
      <c r="I2719" t="s">
        <v>136</v>
      </c>
      <c r="J2719" t="s">
        <v>137</v>
      </c>
      <c r="K2719" t="s">
        <v>138</v>
      </c>
      <c r="L2719" t="s">
        <v>8137</v>
      </c>
      <c r="M2719" t="s">
        <v>8138</v>
      </c>
      <c r="N2719">
        <v>1.297222222</v>
      </c>
      <c r="O2719">
        <v>0</v>
      </c>
      <c r="P2719">
        <v>448</v>
      </c>
      <c r="Q2719">
        <v>0</v>
      </c>
      <c r="R2719">
        <v>119</v>
      </c>
      <c r="S2719">
        <v>0</v>
      </c>
      <c r="T2719">
        <v>63</v>
      </c>
      <c r="U2719">
        <v>1</v>
      </c>
      <c r="V2719">
        <v>1</v>
      </c>
      <c r="W2719">
        <v>0</v>
      </c>
      <c r="X2719">
        <v>117.82119742409709</v>
      </c>
      <c r="Y2719">
        <v>0</v>
      </c>
      <c r="Z2719">
        <v>16.207854726880839</v>
      </c>
      <c r="AA2719">
        <v>0</v>
      </c>
      <c r="AB2719">
        <v>55.997183718561828</v>
      </c>
      <c r="AC2719">
        <v>65.97843483476052</v>
      </c>
      <c r="AD2719">
        <v>26.997570213877999</v>
      </c>
      <c r="AE2719">
        <v>283.00224091817825</v>
      </c>
    </row>
    <row r="2720" spans="1:31" x14ac:dyDescent="0.25">
      <c r="A2720">
        <v>2225984</v>
      </c>
      <c r="B2720">
        <v>1</v>
      </c>
      <c r="C2720" t="s">
        <v>81</v>
      </c>
      <c r="D2720" t="s">
        <v>122</v>
      </c>
      <c r="E2720" t="s">
        <v>198</v>
      </c>
      <c r="F2720" t="s">
        <v>587</v>
      </c>
      <c r="G2720" t="s">
        <v>405</v>
      </c>
      <c r="H2720" t="s">
        <v>144</v>
      </c>
      <c r="I2720" t="s">
        <v>136</v>
      </c>
      <c r="J2720" t="s">
        <v>137</v>
      </c>
      <c r="K2720" t="s">
        <v>234</v>
      </c>
      <c r="L2720" t="s">
        <v>8139</v>
      </c>
      <c r="M2720" t="s">
        <v>8140</v>
      </c>
      <c r="N2720">
        <v>2.310748888</v>
      </c>
      <c r="O2720">
        <v>1</v>
      </c>
      <c r="P2720">
        <v>514</v>
      </c>
      <c r="Q2720">
        <v>4</v>
      </c>
      <c r="R2720">
        <v>0</v>
      </c>
      <c r="S2720">
        <v>5</v>
      </c>
      <c r="T2720">
        <v>22</v>
      </c>
      <c r="U2720">
        <v>1</v>
      </c>
      <c r="V2720">
        <v>0</v>
      </c>
      <c r="W2720">
        <v>0.24315521755101058</v>
      </c>
      <c r="X2720">
        <v>102.07195662201957</v>
      </c>
      <c r="Y2720">
        <v>9.1006559182121798</v>
      </c>
      <c r="Z2720">
        <v>0</v>
      </c>
      <c r="AA2720">
        <v>39.137438229250165</v>
      </c>
      <c r="AB2720">
        <v>24.43587901938773</v>
      </c>
      <c r="AC2720">
        <v>5.4539490799701609</v>
      </c>
      <c r="AD2720">
        <v>0</v>
      </c>
      <c r="AE2720">
        <v>180.44303408639081</v>
      </c>
    </row>
    <row r="2721" spans="1:31" x14ac:dyDescent="0.25">
      <c r="A2721">
        <v>2216332</v>
      </c>
      <c r="B2721">
        <v>1</v>
      </c>
      <c r="C2721" t="s">
        <v>80</v>
      </c>
      <c r="D2721" t="s">
        <v>105</v>
      </c>
      <c r="E2721" t="s">
        <v>141</v>
      </c>
      <c r="F2721" t="s">
        <v>8141</v>
      </c>
      <c r="G2721" t="s">
        <v>405</v>
      </c>
      <c r="H2721" t="s">
        <v>144</v>
      </c>
      <c r="I2721" t="s">
        <v>136</v>
      </c>
      <c r="J2721" t="s">
        <v>137</v>
      </c>
      <c r="K2721" t="s">
        <v>234</v>
      </c>
      <c r="L2721" t="s">
        <v>8142</v>
      </c>
      <c r="M2721" t="s">
        <v>8143</v>
      </c>
      <c r="N2721">
        <v>7.5007961109999997</v>
      </c>
      <c r="O2721">
        <v>2</v>
      </c>
      <c r="P2721">
        <v>134</v>
      </c>
      <c r="Q2721">
        <v>10</v>
      </c>
      <c r="R2721">
        <v>6</v>
      </c>
      <c r="S2721">
        <v>2</v>
      </c>
      <c r="T2721">
        <v>14</v>
      </c>
      <c r="U2721">
        <v>0</v>
      </c>
      <c r="V2721">
        <v>0</v>
      </c>
      <c r="W2721">
        <v>4.1487271332750693</v>
      </c>
      <c r="X2721">
        <v>158.7325791867994</v>
      </c>
      <c r="Y2721">
        <v>37.780502228104226</v>
      </c>
      <c r="Z2721">
        <v>6.4496074626055693</v>
      </c>
      <c r="AA2721">
        <v>9.3640851125565341</v>
      </c>
      <c r="AB2721">
        <v>67.722427567885561</v>
      </c>
      <c r="AC2721">
        <v>0</v>
      </c>
      <c r="AD2721">
        <v>0</v>
      </c>
      <c r="AE2721">
        <v>284.19792869122631</v>
      </c>
    </row>
    <row r="2722" spans="1:31" x14ac:dyDescent="0.25">
      <c r="A2722">
        <v>2216638</v>
      </c>
      <c r="B2722">
        <v>1</v>
      </c>
      <c r="C2722" t="s">
        <v>80</v>
      </c>
      <c r="D2722" t="s">
        <v>100</v>
      </c>
      <c r="E2722" t="s">
        <v>156</v>
      </c>
      <c r="F2722" t="s">
        <v>8144</v>
      </c>
      <c r="G2722" t="s">
        <v>161</v>
      </c>
      <c r="H2722" t="s">
        <v>135</v>
      </c>
      <c r="I2722" t="s">
        <v>136</v>
      </c>
      <c r="J2722" t="s">
        <v>137</v>
      </c>
      <c r="K2722" t="s">
        <v>138</v>
      </c>
      <c r="L2722" t="s">
        <v>8145</v>
      </c>
      <c r="M2722" t="s">
        <v>8146</v>
      </c>
      <c r="N2722">
        <v>1.535833333</v>
      </c>
      <c r="O2722">
        <v>0</v>
      </c>
      <c r="P2722">
        <v>1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0.46263092761403002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0.46263092761403002</v>
      </c>
    </row>
    <row r="2723" spans="1:31" x14ac:dyDescent="0.25">
      <c r="A2723">
        <v>2212725</v>
      </c>
      <c r="B2723">
        <v>1</v>
      </c>
      <c r="C2723" t="s">
        <v>81</v>
      </c>
      <c r="D2723" t="s">
        <v>127</v>
      </c>
      <c r="E2723" t="s">
        <v>151</v>
      </c>
      <c r="F2723" t="s">
        <v>6793</v>
      </c>
      <c r="G2723" t="s">
        <v>213</v>
      </c>
      <c r="H2723" t="s">
        <v>135</v>
      </c>
      <c r="I2723" t="s">
        <v>136</v>
      </c>
      <c r="J2723" t="s">
        <v>137</v>
      </c>
      <c r="K2723" t="s">
        <v>138</v>
      </c>
      <c r="L2723" t="s">
        <v>8147</v>
      </c>
      <c r="M2723" t="s">
        <v>8148</v>
      </c>
      <c r="N2723">
        <v>1.503333333</v>
      </c>
      <c r="O2723">
        <v>0</v>
      </c>
      <c r="P2723">
        <v>15</v>
      </c>
      <c r="Q2723">
        <v>0</v>
      </c>
      <c r="R2723">
        <v>2</v>
      </c>
      <c r="S2723">
        <v>0</v>
      </c>
      <c r="T2723">
        <v>5</v>
      </c>
      <c r="U2723">
        <v>0</v>
      </c>
      <c r="V2723">
        <v>0</v>
      </c>
      <c r="W2723">
        <v>0</v>
      </c>
      <c r="X2723">
        <v>3.1513795122407959</v>
      </c>
      <c r="Y2723">
        <v>0</v>
      </c>
      <c r="Z2723">
        <v>0.10478639672724001</v>
      </c>
      <c r="AA2723">
        <v>0</v>
      </c>
      <c r="AB2723">
        <v>0.31225805094902781</v>
      </c>
      <c r="AC2723">
        <v>0</v>
      </c>
      <c r="AD2723">
        <v>0</v>
      </c>
      <c r="AE2723">
        <v>3.5684239599170642</v>
      </c>
    </row>
    <row r="2724" spans="1:31" x14ac:dyDescent="0.25">
      <c r="A2724">
        <v>2221052</v>
      </c>
      <c r="B2724">
        <v>1</v>
      </c>
      <c r="C2724" t="s">
        <v>81</v>
      </c>
      <c r="D2724" t="s">
        <v>113</v>
      </c>
      <c r="E2724" t="s">
        <v>156</v>
      </c>
      <c r="F2724" t="s">
        <v>8149</v>
      </c>
      <c r="G2724" t="s">
        <v>161</v>
      </c>
      <c r="H2724" t="s">
        <v>135</v>
      </c>
      <c r="I2724" t="s">
        <v>136</v>
      </c>
      <c r="J2724" t="s">
        <v>137</v>
      </c>
      <c r="K2724" t="s">
        <v>138</v>
      </c>
      <c r="L2724" t="s">
        <v>8150</v>
      </c>
      <c r="M2724" t="s">
        <v>8151</v>
      </c>
      <c r="N2724">
        <v>0.94722222199999995</v>
      </c>
      <c r="O2724">
        <v>0</v>
      </c>
      <c r="P2724">
        <v>1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6.2372954373750004E-2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6.2372954373750004E-2</v>
      </c>
    </row>
    <row r="2725" spans="1:31" x14ac:dyDescent="0.25">
      <c r="A2725">
        <v>2228712</v>
      </c>
      <c r="B2725">
        <v>1</v>
      </c>
      <c r="C2725" t="s">
        <v>81</v>
      </c>
      <c r="D2725" t="s">
        <v>118</v>
      </c>
      <c r="E2725" t="s">
        <v>156</v>
      </c>
      <c r="F2725" t="s">
        <v>8152</v>
      </c>
      <c r="G2725" t="s">
        <v>161</v>
      </c>
      <c r="H2725" t="s">
        <v>135</v>
      </c>
      <c r="I2725" t="s">
        <v>136</v>
      </c>
      <c r="J2725" t="s">
        <v>137</v>
      </c>
      <c r="K2725" t="s">
        <v>138</v>
      </c>
      <c r="L2725" t="s">
        <v>8153</v>
      </c>
      <c r="M2725" t="s">
        <v>8154</v>
      </c>
      <c r="N2725">
        <v>0.80472222199999999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1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3.1264411060205554E-3</v>
      </c>
      <c r="AC2725">
        <v>0</v>
      </c>
      <c r="AD2725">
        <v>0</v>
      </c>
      <c r="AE2725">
        <v>3.1264411060205554E-3</v>
      </c>
    </row>
    <row r="2726" spans="1:31" x14ac:dyDescent="0.25">
      <c r="A2726">
        <v>2224298</v>
      </c>
      <c r="B2726">
        <v>1</v>
      </c>
      <c r="C2726" t="s">
        <v>80</v>
      </c>
      <c r="D2726" t="s">
        <v>92</v>
      </c>
      <c r="E2726" t="s">
        <v>156</v>
      </c>
      <c r="F2726" t="s">
        <v>8155</v>
      </c>
      <c r="G2726" t="s">
        <v>172</v>
      </c>
      <c r="H2726" t="s">
        <v>135</v>
      </c>
      <c r="I2726" t="s">
        <v>136</v>
      </c>
      <c r="J2726" t="s">
        <v>137</v>
      </c>
      <c r="K2726" t="s">
        <v>138</v>
      </c>
      <c r="L2726" t="s">
        <v>8156</v>
      </c>
      <c r="M2726" t="s">
        <v>8157</v>
      </c>
      <c r="N2726">
        <v>4.6302777769999999</v>
      </c>
      <c r="O2726">
        <v>0</v>
      </c>
      <c r="P2726">
        <v>1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0.45158209733330662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0.45158209733330662</v>
      </c>
    </row>
    <row r="2727" spans="1:31" x14ac:dyDescent="0.25">
      <c r="A2727">
        <v>2220056</v>
      </c>
      <c r="B2727">
        <v>1</v>
      </c>
      <c r="C2727" t="s">
        <v>80</v>
      </c>
      <c r="D2727" t="s">
        <v>82</v>
      </c>
      <c r="E2727" t="s">
        <v>156</v>
      </c>
      <c r="F2727" t="s">
        <v>8158</v>
      </c>
      <c r="G2727" t="s">
        <v>161</v>
      </c>
      <c r="H2727" t="s">
        <v>135</v>
      </c>
      <c r="I2727" t="s">
        <v>136</v>
      </c>
      <c r="J2727" t="s">
        <v>137</v>
      </c>
      <c r="K2727" t="s">
        <v>138</v>
      </c>
      <c r="L2727" t="s">
        <v>8159</v>
      </c>
      <c r="M2727" t="s">
        <v>8160</v>
      </c>
      <c r="N2727">
        <v>1.7752777769999999</v>
      </c>
      <c r="O2727">
        <v>0</v>
      </c>
      <c r="P2727">
        <v>2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1.1931528447015611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1.1931528447015611</v>
      </c>
    </row>
    <row r="2728" spans="1:31" x14ac:dyDescent="0.25">
      <c r="A2728">
        <v>2225795</v>
      </c>
      <c r="B2728">
        <v>1</v>
      </c>
      <c r="C2728" t="s">
        <v>80</v>
      </c>
      <c r="D2728" t="s">
        <v>99</v>
      </c>
      <c r="E2728" t="s">
        <v>151</v>
      </c>
      <c r="F2728" t="s">
        <v>310</v>
      </c>
      <c r="G2728" t="s">
        <v>213</v>
      </c>
      <c r="H2728" t="s">
        <v>135</v>
      </c>
      <c r="I2728" t="s">
        <v>136</v>
      </c>
      <c r="J2728" t="s">
        <v>137</v>
      </c>
      <c r="K2728" t="s">
        <v>138</v>
      </c>
      <c r="L2728" t="s">
        <v>8161</v>
      </c>
      <c r="M2728" t="s">
        <v>8162</v>
      </c>
      <c r="N2728">
        <v>1.6830555549999999</v>
      </c>
      <c r="O2728">
        <v>0</v>
      </c>
      <c r="P2728">
        <v>60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18.440120024660406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18.440120024660406</v>
      </c>
    </row>
    <row r="2729" spans="1:31" x14ac:dyDescent="0.25">
      <c r="A2729">
        <v>2227026</v>
      </c>
      <c r="B2729">
        <v>1</v>
      </c>
      <c r="C2729" t="s">
        <v>81</v>
      </c>
      <c r="D2729" t="s">
        <v>128</v>
      </c>
      <c r="E2729" t="s">
        <v>156</v>
      </c>
      <c r="F2729" t="s">
        <v>8163</v>
      </c>
      <c r="G2729" t="s">
        <v>161</v>
      </c>
      <c r="H2729" t="s">
        <v>135</v>
      </c>
      <c r="I2729" t="s">
        <v>136</v>
      </c>
      <c r="J2729" t="s">
        <v>137</v>
      </c>
      <c r="K2729" t="s">
        <v>138</v>
      </c>
      <c r="L2729" t="s">
        <v>8164</v>
      </c>
      <c r="M2729" t="s">
        <v>8165</v>
      </c>
      <c r="N2729">
        <v>0.71944444399999996</v>
      </c>
      <c r="O2729">
        <v>0</v>
      </c>
      <c r="P2729">
        <v>61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17.024961081958079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17.024961081958079</v>
      </c>
    </row>
    <row r="2730" spans="1:31" x14ac:dyDescent="0.25">
      <c r="A2730">
        <v>2218370</v>
      </c>
      <c r="B2730">
        <v>1</v>
      </c>
      <c r="C2730" t="s">
        <v>80</v>
      </c>
      <c r="D2730" t="s">
        <v>110</v>
      </c>
      <c r="E2730" t="s">
        <v>156</v>
      </c>
      <c r="F2730" t="s">
        <v>8166</v>
      </c>
      <c r="G2730" t="s">
        <v>161</v>
      </c>
      <c r="H2730" t="s">
        <v>135</v>
      </c>
      <c r="I2730" t="s">
        <v>136</v>
      </c>
      <c r="J2730" t="s">
        <v>137</v>
      </c>
      <c r="K2730" t="s">
        <v>138</v>
      </c>
      <c r="L2730" t="s">
        <v>8167</v>
      </c>
      <c r="M2730" t="s">
        <v>8168</v>
      </c>
      <c r="N2730">
        <v>0.95972222200000001</v>
      </c>
      <c r="O2730">
        <v>0</v>
      </c>
      <c r="P2730">
        <v>1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1.0949295644445958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1.0949295644445958</v>
      </c>
    </row>
    <row r="2731" spans="1:31" x14ac:dyDescent="0.25">
      <c r="A2731">
        <v>2219366</v>
      </c>
      <c r="B2731">
        <v>1</v>
      </c>
      <c r="C2731" t="s">
        <v>80</v>
      </c>
      <c r="D2731" t="s">
        <v>98</v>
      </c>
      <c r="E2731" t="s">
        <v>151</v>
      </c>
      <c r="F2731" t="s">
        <v>8169</v>
      </c>
      <c r="G2731" t="s">
        <v>245</v>
      </c>
      <c r="H2731" t="s">
        <v>135</v>
      </c>
      <c r="I2731" t="s">
        <v>136</v>
      </c>
      <c r="J2731" t="s">
        <v>137</v>
      </c>
      <c r="K2731" t="s">
        <v>138</v>
      </c>
      <c r="L2731" t="s">
        <v>8170</v>
      </c>
      <c r="M2731" t="s">
        <v>8171</v>
      </c>
      <c r="N2731">
        <v>2.114166666</v>
      </c>
      <c r="O2731">
        <v>0</v>
      </c>
      <c r="P2731">
        <v>0</v>
      </c>
      <c r="Q2731">
        <v>0</v>
      </c>
      <c r="R2731">
        <v>3</v>
      </c>
      <c r="S2731">
        <v>0</v>
      </c>
      <c r="T2731">
        <v>1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2.206233623683227</v>
      </c>
      <c r="AA2731">
        <v>0</v>
      </c>
      <c r="AB2731">
        <v>0.76519463828767997</v>
      </c>
      <c r="AC2731">
        <v>0</v>
      </c>
      <c r="AD2731">
        <v>0</v>
      </c>
      <c r="AE2731">
        <v>2.9714282619709067</v>
      </c>
    </row>
    <row r="2732" spans="1:31" x14ac:dyDescent="0.25">
      <c r="A2732">
        <v>2224321</v>
      </c>
      <c r="B2732">
        <v>1</v>
      </c>
      <c r="C2732" t="s">
        <v>81</v>
      </c>
      <c r="D2732" t="s">
        <v>124</v>
      </c>
      <c r="E2732" t="s">
        <v>156</v>
      </c>
      <c r="F2732" t="s">
        <v>8172</v>
      </c>
      <c r="G2732" t="s">
        <v>161</v>
      </c>
      <c r="H2732" t="s">
        <v>135</v>
      </c>
      <c r="I2732" t="s">
        <v>136</v>
      </c>
      <c r="J2732" t="s">
        <v>137</v>
      </c>
      <c r="K2732" t="s">
        <v>138</v>
      </c>
      <c r="L2732" t="s">
        <v>8173</v>
      </c>
      <c r="M2732" t="s">
        <v>8174</v>
      </c>
      <c r="N2732">
        <v>0.78722222200000003</v>
      </c>
      <c r="O2732">
        <v>0</v>
      </c>
      <c r="P2732">
        <v>1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3.7471891793361668E-2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3.7471891793361668E-2</v>
      </c>
    </row>
    <row r="2733" spans="1:31" x14ac:dyDescent="0.25">
      <c r="A2733">
        <v>2217116</v>
      </c>
      <c r="B2733">
        <v>1</v>
      </c>
      <c r="C2733" t="s">
        <v>80</v>
      </c>
      <c r="D2733" t="s">
        <v>104</v>
      </c>
      <c r="E2733" t="s">
        <v>156</v>
      </c>
      <c r="F2733" t="s">
        <v>8175</v>
      </c>
      <c r="G2733" t="s">
        <v>161</v>
      </c>
      <c r="H2733" t="s">
        <v>135</v>
      </c>
      <c r="I2733" t="s">
        <v>136</v>
      </c>
      <c r="J2733" t="s">
        <v>137</v>
      </c>
      <c r="K2733" t="s">
        <v>138</v>
      </c>
      <c r="L2733" t="s">
        <v>8176</v>
      </c>
      <c r="M2733" t="s">
        <v>8177</v>
      </c>
      <c r="N2733">
        <v>0.60833333300000003</v>
      </c>
      <c r="O2733">
        <v>0</v>
      </c>
      <c r="P2733">
        <v>1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0.14368877481239167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0.14368877481239167</v>
      </c>
    </row>
    <row r="2734" spans="1:31" x14ac:dyDescent="0.25">
      <c r="A2734">
        <v>2224776</v>
      </c>
      <c r="B2734">
        <v>1</v>
      </c>
      <c r="C2734" t="s">
        <v>81</v>
      </c>
      <c r="D2734" t="s">
        <v>119</v>
      </c>
      <c r="E2734" t="s">
        <v>147</v>
      </c>
      <c r="F2734" t="s">
        <v>8178</v>
      </c>
      <c r="G2734" t="s">
        <v>200</v>
      </c>
      <c r="H2734" t="s">
        <v>144</v>
      </c>
      <c r="I2734" t="s">
        <v>136</v>
      </c>
      <c r="J2734" t="s">
        <v>137</v>
      </c>
      <c r="K2734" t="s">
        <v>234</v>
      </c>
      <c r="L2734" t="s">
        <v>8179</v>
      </c>
      <c r="M2734" t="s">
        <v>8180</v>
      </c>
      <c r="N2734">
        <v>0.67972222199999999</v>
      </c>
      <c r="O2734">
        <v>0</v>
      </c>
      <c r="P2734">
        <v>1083</v>
      </c>
      <c r="Q2734">
        <v>33</v>
      </c>
      <c r="R2734">
        <v>287</v>
      </c>
      <c r="S2734">
        <v>0</v>
      </c>
      <c r="T2734">
        <v>98</v>
      </c>
      <c r="U2734">
        <v>0</v>
      </c>
      <c r="V2734">
        <v>2</v>
      </c>
      <c r="W2734">
        <v>0</v>
      </c>
      <c r="X2734">
        <v>141.16756675932871</v>
      </c>
      <c r="Y2734">
        <v>2.2846902467437298</v>
      </c>
      <c r="Z2734">
        <v>50.503854347555809</v>
      </c>
      <c r="AA2734">
        <v>0</v>
      </c>
      <c r="AB2734">
        <v>53.318344824478146</v>
      </c>
      <c r="AC2734">
        <v>0</v>
      </c>
      <c r="AD2734">
        <v>32.239044017106735</v>
      </c>
      <c r="AE2734">
        <v>279.51350019521311</v>
      </c>
    </row>
    <row r="2735" spans="1:31" x14ac:dyDescent="0.25">
      <c r="A2735">
        <v>2215124</v>
      </c>
      <c r="B2735">
        <v>1</v>
      </c>
      <c r="C2735" t="s">
        <v>80</v>
      </c>
      <c r="D2735" t="s">
        <v>96</v>
      </c>
      <c r="E2735" t="s">
        <v>156</v>
      </c>
      <c r="F2735" t="s">
        <v>8181</v>
      </c>
      <c r="G2735" t="s">
        <v>172</v>
      </c>
      <c r="H2735" t="s">
        <v>135</v>
      </c>
      <c r="I2735" t="s">
        <v>136</v>
      </c>
      <c r="J2735" t="s">
        <v>137</v>
      </c>
      <c r="K2735" t="s">
        <v>138</v>
      </c>
      <c r="L2735" t="s">
        <v>8182</v>
      </c>
      <c r="M2735" t="s">
        <v>8183</v>
      </c>
      <c r="N2735">
        <v>1.5925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1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1.57689581572125</v>
      </c>
      <c r="AC2735">
        <v>0</v>
      </c>
      <c r="AD2735">
        <v>0</v>
      </c>
      <c r="AE2735">
        <v>1.57689581572125</v>
      </c>
    </row>
    <row r="2736" spans="1:31" x14ac:dyDescent="0.25">
      <c r="A2736">
        <v>2228022</v>
      </c>
      <c r="B2736">
        <v>1</v>
      </c>
      <c r="C2736" t="s">
        <v>80</v>
      </c>
      <c r="D2736" t="s">
        <v>110</v>
      </c>
      <c r="E2736" t="s">
        <v>156</v>
      </c>
      <c r="F2736" t="s">
        <v>8184</v>
      </c>
      <c r="G2736" t="s">
        <v>172</v>
      </c>
      <c r="H2736" t="s">
        <v>135</v>
      </c>
      <c r="I2736" t="s">
        <v>136</v>
      </c>
      <c r="J2736" t="s">
        <v>137</v>
      </c>
      <c r="K2736" t="s">
        <v>138</v>
      </c>
      <c r="L2736" t="s">
        <v>8185</v>
      </c>
      <c r="M2736" t="s">
        <v>8186</v>
      </c>
      <c r="N2736">
        <v>1.410555555</v>
      </c>
      <c r="O2736">
        <v>0</v>
      </c>
      <c r="P2736">
        <v>9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6.0120526545934405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6.0120526545934405</v>
      </c>
    </row>
    <row r="2737" spans="1:31" x14ac:dyDescent="0.25">
      <c r="A2737">
        <v>2223757</v>
      </c>
      <c r="B2737">
        <v>1</v>
      </c>
      <c r="C2737" t="s">
        <v>80</v>
      </c>
      <c r="D2737" t="s">
        <v>83</v>
      </c>
      <c r="E2737" t="s">
        <v>251</v>
      </c>
      <c r="F2737" t="s">
        <v>8187</v>
      </c>
      <c r="G2737" t="s">
        <v>3930</v>
      </c>
      <c r="H2737" t="s">
        <v>1391</v>
      </c>
      <c r="I2737" t="s">
        <v>136</v>
      </c>
      <c r="J2737" t="s">
        <v>137</v>
      </c>
      <c r="K2737" t="s">
        <v>138</v>
      </c>
      <c r="L2737" t="s">
        <v>1393</v>
      </c>
      <c r="M2737" t="s">
        <v>8188</v>
      </c>
      <c r="N2737">
        <v>0.18333333299999999</v>
      </c>
      <c r="O2737">
        <v>0</v>
      </c>
      <c r="P2737">
        <v>1640</v>
      </c>
      <c r="Q2737">
        <v>0</v>
      </c>
      <c r="R2737">
        <v>0</v>
      </c>
      <c r="S2737">
        <v>0</v>
      </c>
      <c r="T2737">
        <v>20</v>
      </c>
      <c r="U2737">
        <v>0</v>
      </c>
      <c r="V2737">
        <v>0</v>
      </c>
      <c r="W2737">
        <v>0</v>
      </c>
      <c r="X2737">
        <v>92.145996487350843</v>
      </c>
      <c r="Y2737">
        <v>0</v>
      </c>
      <c r="Z2737">
        <v>0</v>
      </c>
      <c r="AA2737">
        <v>0</v>
      </c>
      <c r="AB2737">
        <v>12.4842958282405</v>
      </c>
      <c r="AC2737">
        <v>0</v>
      </c>
      <c r="AD2737">
        <v>0</v>
      </c>
      <c r="AE2737">
        <v>104.63029231559135</v>
      </c>
    </row>
    <row r="2738" spans="1:31" x14ac:dyDescent="0.25">
      <c r="A2738">
        <v>2224507</v>
      </c>
      <c r="B2738">
        <v>1</v>
      </c>
      <c r="C2738" t="s">
        <v>80</v>
      </c>
      <c r="D2738" t="s">
        <v>102</v>
      </c>
      <c r="E2738" t="s">
        <v>156</v>
      </c>
      <c r="F2738" t="s">
        <v>8189</v>
      </c>
      <c r="G2738" t="s">
        <v>161</v>
      </c>
      <c r="H2738" t="s">
        <v>135</v>
      </c>
      <c r="I2738" t="s">
        <v>136</v>
      </c>
      <c r="J2738" t="s">
        <v>137</v>
      </c>
      <c r="K2738" t="s">
        <v>138</v>
      </c>
      <c r="L2738" t="s">
        <v>8190</v>
      </c>
      <c r="M2738" t="s">
        <v>8191</v>
      </c>
      <c r="N2738">
        <v>1.977777777</v>
      </c>
      <c r="O2738">
        <v>0</v>
      </c>
      <c r="P2738">
        <v>1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0.76803198022411989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0.76803198022411989</v>
      </c>
    </row>
    <row r="2739" spans="1:31" x14ac:dyDescent="0.25">
      <c r="A2739">
        <v>2228337</v>
      </c>
      <c r="B2739">
        <v>1</v>
      </c>
      <c r="C2739" t="s">
        <v>80</v>
      </c>
      <c r="D2739" t="s">
        <v>108</v>
      </c>
      <c r="E2739" t="s">
        <v>151</v>
      </c>
      <c r="F2739" t="s">
        <v>8192</v>
      </c>
      <c r="G2739" t="s">
        <v>192</v>
      </c>
      <c r="H2739" t="s">
        <v>135</v>
      </c>
      <c r="I2739" t="s">
        <v>136</v>
      </c>
      <c r="J2739" t="s">
        <v>137</v>
      </c>
      <c r="K2739" t="s">
        <v>138</v>
      </c>
      <c r="L2739" t="s">
        <v>8193</v>
      </c>
      <c r="M2739" t="s">
        <v>8194</v>
      </c>
      <c r="N2739">
        <v>3.4480555549999998</v>
      </c>
      <c r="O2739">
        <v>0</v>
      </c>
      <c r="P2739">
        <v>14</v>
      </c>
      <c r="Q2739">
        <v>0</v>
      </c>
      <c r="R2739">
        <v>1</v>
      </c>
      <c r="S2739">
        <v>0</v>
      </c>
      <c r="T2739">
        <v>3</v>
      </c>
      <c r="U2739">
        <v>0</v>
      </c>
      <c r="V2739">
        <v>0</v>
      </c>
      <c r="W2739">
        <v>0</v>
      </c>
      <c r="X2739">
        <v>5.1095925832207971</v>
      </c>
      <c r="Y2739">
        <v>0</v>
      </c>
      <c r="Z2739">
        <v>1.6723718808611111E-2</v>
      </c>
      <c r="AA2739">
        <v>0</v>
      </c>
      <c r="AB2739">
        <v>0.7185291212850301</v>
      </c>
      <c r="AC2739">
        <v>0</v>
      </c>
      <c r="AD2739">
        <v>0</v>
      </c>
      <c r="AE2739">
        <v>5.844845423314438</v>
      </c>
    </row>
    <row r="2740" spans="1:31" x14ac:dyDescent="0.25">
      <c r="A2740">
        <v>2214666</v>
      </c>
      <c r="B2740">
        <v>1</v>
      </c>
      <c r="C2740" t="s">
        <v>80</v>
      </c>
      <c r="D2740" t="s">
        <v>83</v>
      </c>
      <c r="E2740" t="s">
        <v>156</v>
      </c>
      <c r="F2740" t="s">
        <v>8195</v>
      </c>
      <c r="G2740" t="s">
        <v>165</v>
      </c>
      <c r="H2740" t="s">
        <v>135</v>
      </c>
      <c r="I2740" t="s">
        <v>136</v>
      </c>
      <c r="J2740" t="s">
        <v>137</v>
      </c>
      <c r="K2740" t="s">
        <v>138</v>
      </c>
      <c r="L2740" t="s">
        <v>8196</v>
      </c>
      <c r="M2740" t="s">
        <v>8197</v>
      </c>
      <c r="N2740">
        <v>2.500277777</v>
      </c>
      <c r="O2740">
        <v>0</v>
      </c>
      <c r="P2740">
        <v>16</v>
      </c>
      <c r="Q2740">
        <v>0</v>
      </c>
      <c r="R2740">
        <v>0</v>
      </c>
      <c r="S2740">
        <v>0</v>
      </c>
      <c r="T2740">
        <v>53</v>
      </c>
      <c r="U2740">
        <v>0</v>
      </c>
      <c r="V2740">
        <v>0</v>
      </c>
      <c r="W2740">
        <v>0</v>
      </c>
      <c r="X2740">
        <v>14.464017520942598</v>
      </c>
      <c r="Y2740">
        <v>0</v>
      </c>
      <c r="Z2740">
        <v>0</v>
      </c>
      <c r="AA2740">
        <v>0</v>
      </c>
      <c r="AB2740">
        <v>103.46143237775253</v>
      </c>
      <c r="AC2740">
        <v>0</v>
      </c>
      <c r="AD2740">
        <v>0</v>
      </c>
      <c r="AE2740">
        <v>117.92544989869512</v>
      </c>
    </row>
    <row r="2741" spans="1:31" x14ac:dyDescent="0.25">
      <c r="A2741">
        <v>2215994</v>
      </c>
      <c r="B2741">
        <v>1</v>
      </c>
      <c r="C2741" t="s">
        <v>80</v>
      </c>
      <c r="D2741" t="s">
        <v>95</v>
      </c>
      <c r="E2741" t="s">
        <v>198</v>
      </c>
      <c r="F2741" t="s">
        <v>4567</v>
      </c>
      <c r="G2741" t="s">
        <v>143</v>
      </c>
      <c r="H2741" t="s">
        <v>144</v>
      </c>
      <c r="I2741" t="s">
        <v>136</v>
      </c>
      <c r="J2741" t="s">
        <v>137</v>
      </c>
      <c r="K2741" t="s">
        <v>138</v>
      </c>
      <c r="L2741" t="s">
        <v>8198</v>
      </c>
      <c r="M2741" t="s">
        <v>8199</v>
      </c>
      <c r="N2741">
        <v>0.61305555499999997</v>
      </c>
      <c r="O2741">
        <v>0</v>
      </c>
      <c r="P2741">
        <v>0</v>
      </c>
      <c r="Q2741">
        <v>0</v>
      </c>
      <c r="R2741">
        <v>0</v>
      </c>
      <c r="S2741">
        <v>17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74.702607252226215</v>
      </c>
      <c r="AB2741">
        <v>0</v>
      </c>
      <c r="AC2741">
        <v>0</v>
      </c>
      <c r="AD2741">
        <v>0</v>
      </c>
      <c r="AE2741">
        <v>74.702607252226215</v>
      </c>
    </row>
    <row r="2742" spans="1:31" x14ac:dyDescent="0.25">
      <c r="A2742">
        <v>2220285</v>
      </c>
      <c r="B2742">
        <v>1</v>
      </c>
      <c r="C2742" t="s">
        <v>81</v>
      </c>
      <c r="D2742" t="s">
        <v>112</v>
      </c>
      <c r="E2742" t="s">
        <v>151</v>
      </c>
      <c r="F2742" t="s">
        <v>8200</v>
      </c>
      <c r="G2742" t="s">
        <v>280</v>
      </c>
      <c r="H2742" t="s">
        <v>135</v>
      </c>
      <c r="I2742" t="s">
        <v>136</v>
      </c>
      <c r="J2742" t="s">
        <v>3</v>
      </c>
      <c r="K2742" t="s">
        <v>138</v>
      </c>
      <c r="L2742" t="s">
        <v>8201</v>
      </c>
      <c r="M2742" t="s">
        <v>8202</v>
      </c>
      <c r="N2742">
        <v>8.9175000000000004</v>
      </c>
      <c r="O2742">
        <v>0</v>
      </c>
      <c r="P2742">
        <v>1</v>
      </c>
      <c r="Q2742">
        <v>0</v>
      </c>
      <c r="R2742">
        <v>6</v>
      </c>
      <c r="S2742">
        <v>0</v>
      </c>
      <c r="T2742">
        <v>34</v>
      </c>
      <c r="U2742">
        <v>0</v>
      </c>
      <c r="V2742">
        <v>0</v>
      </c>
      <c r="W2742">
        <v>0</v>
      </c>
      <c r="X2742">
        <v>2.3415592400952301</v>
      </c>
      <c r="Y2742">
        <v>0</v>
      </c>
      <c r="Z2742">
        <v>11.321494707822991</v>
      </c>
      <c r="AA2742">
        <v>0</v>
      </c>
      <c r="AB2742">
        <v>57.505408652450363</v>
      </c>
      <c r="AC2742">
        <v>0</v>
      </c>
      <c r="AD2742">
        <v>0</v>
      </c>
      <c r="AE2742">
        <v>71.168462600368585</v>
      </c>
    </row>
    <row r="2743" spans="1:31" x14ac:dyDescent="0.25">
      <c r="A2743">
        <v>2227209</v>
      </c>
      <c r="B2743">
        <v>1</v>
      </c>
      <c r="C2743" t="s">
        <v>81</v>
      </c>
      <c r="D2743" t="s">
        <v>122</v>
      </c>
      <c r="E2743" t="s">
        <v>151</v>
      </c>
      <c r="F2743" t="s">
        <v>8203</v>
      </c>
      <c r="G2743" t="s">
        <v>213</v>
      </c>
      <c r="H2743" t="s">
        <v>135</v>
      </c>
      <c r="I2743" t="s">
        <v>136</v>
      </c>
      <c r="J2743" t="s">
        <v>137</v>
      </c>
      <c r="K2743" t="s">
        <v>138</v>
      </c>
      <c r="L2743" t="s">
        <v>8204</v>
      </c>
      <c r="M2743" t="s">
        <v>8205</v>
      </c>
      <c r="N2743">
        <v>1.436388888</v>
      </c>
      <c r="O2743">
        <v>0</v>
      </c>
      <c r="P2743">
        <v>2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0.4006792279560456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0.4006792279560456</v>
      </c>
    </row>
    <row r="2744" spans="1:31" x14ac:dyDescent="0.25">
      <c r="A2744">
        <v>2228798</v>
      </c>
      <c r="B2744">
        <v>1</v>
      </c>
      <c r="C2744" t="s">
        <v>80</v>
      </c>
      <c r="D2744" t="s">
        <v>110</v>
      </c>
      <c r="E2744" t="s">
        <v>151</v>
      </c>
      <c r="F2744" t="s">
        <v>8206</v>
      </c>
      <c r="G2744" t="s">
        <v>213</v>
      </c>
      <c r="H2744" t="s">
        <v>135</v>
      </c>
      <c r="I2744" t="s">
        <v>136</v>
      </c>
      <c r="J2744" t="s">
        <v>137</v>
      </c>
      <c r="K2744" t="s">
        <v>138</v>
      </c>
      <c r="L2744" t="s">
        <v>8207</v>
      </c>
      <c r="M2744" t="s">
        <v>8208</v>
      </c>
      <c r="N2744">
        <v>2.6411111109999998</v>
      </c>
      <c r="O2744">
        <v>0</v>
      </c>
      <c r="P2744">
        <v>135</v>
      </c>
      <c r="Q2744">
        <v>0</v>
      </c>
      <c r="R2744">
        <v>0</v>
      </c>
      <c r="S2744">
        <v>0</v>
      </c>
      <c r="T2744">
        <v>5</v>
      </c>
      <c r="U2744">
        <v>0</v>
      </c>
      <c r="V2744">
        <v>0</v>
      </c>
      <c r="W2744">
        <v>0</v>
      </c>
      <c r="X2744">
        <v>101.49793306006183</v>
      </c>
      <c r="Y2744">
        <v>0</v>
      </c>
      <c r="Z2744">
        <v>0</v>
      </c>
      <c r="AA2744">
        <v>0</v>
      </c>
      <c r="AB2744">
        <v>0.57466840430017074</v>
      </c>
      <c r="AC2744">
        <v>0</v>
      </c>
      <c r="AD2744">
        <v>0</v>
      </c>
      <c r="AE2744">
        <v>102.07260146436199</v>
      </c>
    </row>
    <row r="2745" spans="1:31" x14ac:dyDescent="0.25">
      <c r="A2745">
        <v>2214474</v>
      </c>
      <c r="B2745">
        <v>1</v>
      </c>
      <c r="C2745" t="s">
        <v>81</v>
      </c>
      <c r="D2745" t="s">
        <v>112</v>
      </c>
      <c r="E2745" t="s">
        <v>147</v>
      </c>
      <c r="F2745" t="s">
        <v>8209</v>
      </c>
      <c r="G2745" t="s">
        <v>405</v>
      </c>
      <c r="H2745" t="s">
        <v>144</v>
      </c>
      <c r="I2745" t="s">
        <v>136</v>
      </c>
      <c r="J2745" t="s">
        <v>137</v>
      </c>
      <c r="K2745" t="s">
        <v>234</v>
      </c>
      <c r="L2745" t="s">
        <v>8210</v>
      </c>
      <c r="M2745" t="s">
        <v>8211</v>
      </c>
      <c r="N2745">
        <v>1.339444444</v>
      </c>
      <c r="O2745">
        <v>1</v>
      </c>
      <c r="P2745">
        <v>825</v>
      </c>
      <c r="Q2745">
        <v>95</v>
      </c>
      <c r="R2745">
        <v>147</v>
      </c>
      <c r="S2745">
        <v>11</v>
      </c>
      <c r="T2745">
        <v>99</v>
      </c>
      <c r="U2745">
        <v>0</v>
      </c>
      <c r="V2745">
        <v>1</v>
      </c>
      <c r="W2745">
        <v>6.0732255309483341E-2</v>
      </c>
      <c r="X2745">
        <v>298.40999691102519</v>
      </c>
      <c r="Y2745">
        <v>106.30832549442438</v>
      </c>
      <c r="Z2745">
        <v>232.93364864349607</v>
      </c>
      <c r="AA2745">
        <v>59.893212945103834</v>
      </c>
      <c r="AB2745">
        <v>59.292405694751764</v>
      </c>
      <c r="AC2745">
        <v>0</v>
      </c>
      <c r="AD2745">
        <v>4.4995711583455238</v>
      </c>
      <c r="AE2745">
        <v>761.39789310245624</v>
      </c>
    </row>
    <row r="2746" spans="1:31" x14ac:dyDescent="0.25">
      <c r="A2746">
        <v>2222549</v>
      </c>
      <c r="B2746">
        <v>1</v>
      </c>
      <c r="C2746" t="s">
        <v>80</v>
      </c>
      <c r="D2746" t="s">
        <v>97</v>
      </c>
      <c r="E2746" t="s">
        <v>156</v>
      </c>
      <c r="F2746" t="s">
        <v>8212</v>
      </c>
      <c r="G2746" t="s">
        <v>161</v>
      </c>
      <c r="H2746" t="s">
        <v>135</v>
      </c>
      <c r="I2746" t="s">
        <v>136</v>
      </c>
      <c r="J2746" t="s">
        <v>137</v>
      </c>
      <c r="K2746" t="s">
        <v>138</v>
      </c>
      <c r="L2746" t="s">
        <v>8213</v>
      </c>
      <c r="M2746" t="s">
        <v>8214</v>
      </c>
      <c r="N2746">
        <v>4.7886111109999998</v>
      </c>
      <c r="O2746">
        <v>0</v>
      </c>
      <c r="P2746">
        <v>1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0.23827472890175941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0.23827472890175941</v>
      </c>
    </row>
    <row r="2747" spans="1:31" x14ac:dyDescent="0.25">
      <c r="A2747">
        <v>2225635</v>
      </c>
      <c r="B2747">
        <v>1</v>
      </c>
      <c r="C2747" t="s">
        <v>80</v>
      </c>
      <c r="D2747" t="s">
        <v>104</v>
      </c>
      <c r="E2747" t="s">
        <v>141</v>
      </c>
      <c r="F2747" t="s">
        <v>7182</v>
      </c>
      <c r="G2747" t="s">
        <v>143</v>
      </c>
      <c r="H2747" t="s">
        <v>144</v>
      </c>
      <c r="I2747" t="s">
        <v>136</v>
      </c>
      <c r="J2747" t="s">
        <v>137</v>
      </c>
      <c r="K2747" t="s">
        <v>138</v>
      </c>
      <c r="L2747" t="s">
        <v>8215</v>
      </c>
      <c r="M2747" t="s">
        <v>8216</v>
      </c>
      <c r="N2747">
        <v>1.5325</v>
      </c>
      <c r="O2747">
        <v>0</v>
      </c>
      <c r="P2747">
        <v>0</v>
      </c>
      <c r="Q2747">
        <v>0</v>
      </c>
      <c r="R2747">
        <v>0</v>
      </c>
      <c r="S2747">
        <v>1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1.92368849579865</v>
      </c>
      <c r="AB2747">
        <v>0</v>
      </c>
      <c r="AC2747">
        <v>0</v>
      </c>
      <c r="AD2747">
        <v>0</v>
      </c>
      <c r="AE2747">
        <v>1.92368849579865</v>
      </c>
    </row>
    <row r="2748" spans="1:31" x14ac:dyDescent="0.25">
      <c r="A2748">
        <v>2213146</v>
      </c>
      <c r="B2748">
        <v>1</v>
      </c>
      <c r="C2748" t="s">
        <v>81</v>
      </c>
      <c r="D2748" t="s">
        <v>123</v>
      </c>
      <c r="E2748" t="s">
        <v>198</v>
      </c>
      <c r="F2748" t="s">
        <v>8217</v>
      </c>
      <c r="G2748" t="s">
        <v>280</v>
      </c>
      <c r="H2748" t="s">
        <v>144</v>
      </c>
      <c r="I2748" t="s">
        <v>136</v>
      </c>
      <c r="J2748" t="s">
        <v>3</v>
      </c>
      <c r="K2748" t="s">
        <v>138</v>
      </c>
      <c r="L2748" t="s">
        <v>8218</v>
      </c>
      <c r="M2748" t="s">
        <v>8219</v>
      </c>
      <c r="N2748">
        <v>2.0897222219999998</v>
      </c>
      <c r="O2748">
        <v>0</v>
      </c>
      <c r="P2748">
        <v>0</v>
      </c>
      <c r="Q2748">
        <v>0</v>
      </c>
      <c r="R2748">
        <v>0</v>
      </c>
      <c r="S2748">
        <v>2</v>
      </c>
      <c r="T2748">
        <v>0</v>
      </c>
      <c r="U2748">
        <v>6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2.1119662577386751</v>
      </c>
      <c r="AB2748">
        <v>0</v>
      </c>
      <c r="AC2748">
        <v>1002.7213117812414</v>
      </c>
      <c r="AD2748">
        <v>0</v>
      </c>
      <c r="AE2748">
        <v>1004.8332780389801</v>
      </c>
    </row>
    <row r="2749" spans="1:31" x14ac:dyDescent="0.25">
      <c r="A2749">
        <v>2228944</v>
      </c>
      <c r="B2749">
        <v>1</v>
      </c>
      <c r="C2749" t="s">
        <v>81</v>
      </c>
      <c r="D2749" t="s">
        <v>124</v>
      </c>
      <c r="E2749" t="s">
        <v>132</v>
      </c>
      <c r="F2749" t="s">
        <v>8220</v>
      </c>
      <c r="G2749" t="s">
        <v>405</v>
      </c>
      <c r="H2749" t="s">
        <v>135</v>
      </c>
      <c r="I2749" t="s">
        <v>136</v>
      </c>
      <c r="J2749" t="s">
        <v>137</v>
      </c>
      <c r="K2749" t="s">
        <v>234</v>
      </c>
      <c r="L2749" t="s">
        <v>8221</v>
      </c>
      <c r="M2749" t="s">
        <v>8222</v>
      </c>
      <c r="N2749">
        <v>1.5449999999999999</v>
      </c>
      <c r="O2749">
        <v>0</v>
      </c>
      <c r="P2749">
        <v>400</v>
      </c>
      <c r="Q2749">
        <v>0</v>
      </c>
      <c r="R2749">
        <v>8</v>
      </c>
      <c r="S2749">
        <v>0</v>
      </c>
      <c r="T2749">
        <v>26</v>
      </c>
      <c r="U2749">
        <v>0</v>
      </c>
      <c r="V2749">
        <v>0</v>
      </c>
      <c r="W2749">
        <v>0</v>
      </c>
      <c r="X2749">
        <v>128.29811093407412</v>
      </c>
      <c r="Y2749">
        <v>0</v>
      </c>
      <c r="Z2749">
        <v>6.6499938383129864</v>
      </c>
      <c r="AA2749">
        <v>0</v>
      </c>
      <c r="AB2749">
        <v>55.10514022277551</v>
      </c>
      <c r="AC2749">
        <v>0</v>
      </c>
      <c r="AD2749">
        <v>0</v>
      </c>
      <c r="AE2749">
        <v>190.0532449951626</v>
      </c>
    </row>
    <row r="2750" spans="1:31" x14ac:dyDescent="0.25">
      <c r="A2750">
        <v>2225489</v>
      </c>
      <c r="B2750">
        <v>1</v>
      </c>
      <c r="C2750" t="s">
        <v>81</v>
      </c>
      <c r="D2750" t="s">
        <v>113</v>
      </c>
      <c r="E2750" t="s">
        <v>141</v>
      </c>
      <c r="F2750" t="s">
        <v>8223</v>
      </c>
      <c r="G2750" t="s">
        <v>405</v>
      </c>
      <c r="H2750" t="s">
        <v>144</v>
      </c>
      <c r="I2750" t="s">
        <v>136</v>
      </c>
      <c r="J2750" t="s">
        <v>137</v>
      </c>
      <c r="K2750" t="s">
        <v>234</v>
      </c>
      <c r="L2750" t="s">
        <v>8224</v>
      </c>
      <c r="M2750" t="s">
        <v>8225</v>
      </c>
      <c r="N2750">
        <v>3.443888888</v>
      </c>
      <c r="O2750">
        <v>0</v>
      </c>
      <c r="P2750">
        <v>387</v>
      </c>
      <c r="Q2750">
        <v>1</v>
      </c>
      <c r="R2750">
        <v>22</v>
      </c>
      <c r="S2750">
        <v>2</v>
      </c>
      <c r="T2750">
        <v>16</v>
      </c>
      <c r="U2750">
        <v>0</v>
      </c>
      <c r="V2750">
        <v>0</v>
      </c>
      <c r="W2750">
        <v>0</v>
      </c>
      <c r="X2750">
        <v>139.71725024586013</v>
      </c>
      <c r="Y2750">
        <v>0.81644363316935997</v>
      </c>
      <c r="Z2750">
        <v>15.717943066942711</v>
      </c>
      <c r="AA2750">
        <v>708.30020196677617</v>
      </c>
      <c r="AB2750">
        <v>61.319478231077959</v>
      </c>
      <c r="AC2750">
        <v>0</v>
      </c>
      <c r="AD2750">
        <v>0</v>
      </c>
      <c r="AE2750">
        <v>925.87131714382633</v>
      </c>
    </row>
    <row r="2751" spans="1:31" x14ac:dyDescent="0.25">
      <c r="A2751">
        <v>2220239</v>
      </c>
      <c r="B2751">
        <v>1</v>
      </c>
      <c r="C2751" t="s">
        <v>80</v>
      </c>
      <c r="D2751" t="s">
        <v>99</v>
      </c>
      <c r="E2751" t="s">
        <v>147</v>
      </c>
      <c r="F2751" t="s">
        <v>8226</v>
      </c>
      <c r="G2751" t="s">
        <v>143</v>
      </c>
      <c r="H2751" t="s">
        <v>144</v>
      </c>
      <c r="I2751" t="s">
        <v>136</v>
      </c>
      <c r="J2751" t="s">
        <v>137</v>
      </c>
      <c r="K2751" t="s">
        <v>138</v>
      </c>
      <c r="L2751" t="s">
        <v>8227</v>
      </c>
      <c r="M2751" t="s">
        <v>8228</v>
      </c>
      <c r="N2751">
        <v>0.15222222199999999</v>
      </c>
      <c r="O2751">
        <v>1</v>
      </c>
      <c r="P2751">
        <v>2146</v>
      </c>
      <c r="Q2751">
        <v>0</v>
      </c>
      <c r="R2751">
        <v>10</v>
      </c>
      <c r="S2751">
        <v>4</v>
      </c>
      <c r="T2751">
        <v>349</v>
      </c>
      <c r="U2751">
        <v>0</v>
      </c>
      <c r="V2751">
        <v>2</v>
      </c>
      <c r="W2751">
        <v>0.93996354485989997</v>
      </c>
      <c r="X2751">
        <v>88.673141614739379</v>
      </c>
      <c r="Y2751">
        <v>0</v>
      </c>
      <c r="Z2751">
        <v>0.14809232936768668</v>
      </c>
      <c r="AA2751">
        <v>2.9694912807027931</v>
      </c>
      <c r="AB2751">
        <v>32.521829268247004</v>
      </c>
      <c r="AC2751">
        <v>0</v>
      </c>
      <c r="AD2751">
        <v>28.144374108616269</v>
      </c>
      <c r="AE2751">
        <v>153.39689214653305</v>
      </c>
    </row>
    <row r="2752" spans="1:31" x14ac:dyDescent="0.25">
      <c r="A2752">
        <v>2213292</v>
      </c>
      <c r="B2752">
        <v>1</v>
      </c>
      <c r="C2752" t="s">
        <v>80</v>
      </c>
      <c r="D2752" t="s">
        <v>100</v>
      </c>
      <c r="E2752" t="s">
        <v>147</v>
      </c>
      <c r="F2752" t="s">
        <v>1442</v>
      </c>
      <c r="G2752" t="s">
        <v>200</v>
      </c>
      <c r="H2752" t="s">
        <v>144</v>
      </c>
      <c r="I2752" t="s">
        <v>136</v>
      </c>
      <c r="J2752" t="s">
        <v>137</v>
      </c>
      <c r="K2752" t="s">
        <v>138</v>
      </c>
      <c r="L2752" t="s">
        <v>8229</v>
      </c>
      <c r="M2752" t="s">
        <v>8230</v>
      </c>
      <c r="N2752">
        <v>0.16666666599999999</v>
      </c>
      <c r="O2752">
        <v>1</v>
      </c>
      <c r="P2752">
        <v>1326</v>
      </c>
      <c r="Q2752">
        <v>18</v>
      </c>
      <c r="R2752">
        <v>431</v>
      </c>
      <c r="S2752">
        <v>13</v>
      </c>
      <c r="T2752">
        <v>294</v>
      </c>
      <c r="U2752">
        <v>0</v>
      </c>
      <c r="V2752">
        <v>1</v>
      </c>
      <c r="W2752">
        <v>3.5835488458666666E-2</v>
      </c>
      <c r="X2752">
        <v>60.641709370372624</v>
      </c>
      <c r="Y2752">
        <v>15.892568326245001</v>
      </c>
      <c r="Z2752">
        <v>28.500775760163677</v>
      </c>
      <c r="AA2752">
        <v>11.524567593280002</v>
      </c>
      <c r="AB2752">
        <v>23.682547945492011</v>
      </c>
      <c r="AC2752">
        <v>0</v>
      </c>
      <c r="AD2752">
        <v>0.21783680961866669</v>
      </c>
      <c r="AE2752">
        <v>140.49584129363063</v>
      </c>
    </row>
    <row r="2753" spans="1:31" x14ac:dyDescent="0.25">
      <c r="A2753">
        <v>2224261</v>
      </c>
      <c r="B2753">
        <v>1</v>
      </c>
      <c r="C2753" t="s">
        <v>81</v>
      </c>
      <c r="D2753" t="s">
        <v>118</v>
      </c>
      <c r="E2753" t="s">
        <v>156</v>
      </c>
      <c r="F2753" t="s">
        <v>8231</v>
      </c>
      <c r="G2753" t="s">
        <v>161</v>
      </c>
      <c r="H2753" t="s">
        <v>135</v>
      </c>
      <c r="I2753" t="s">
        <v>136</v>
      </c>
      <c r="J2753" t="s">
        <v>137</v>
      </c>
      <c r="K2753" t="s">
        <v>138</v>
      </c>
      <c r="L2753" t="s">
        <v>8232</v>
      </c>
      <c r="M2753" t="s">
        <v>8233</v>
      </c>
      <c r="N2753">
        <v>1.1850000000000001</v>
      </c>
      <c r="O2753">
        <v>0</v>
      </c>
      <c r="P2753">
        <v>1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0.24347047261726001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0.24347047261726001</v>
      </c>
    </row>
    <row r="2754" spans="1:31" x14ac:dyDescent="0.25">
      <c r="A2754">
        <v>2212854</v>
      </c>
      <c r="B2754">
        <v>1</v>
      </c>
      <c r="C2754" t="s">
        <v>80</v>
      </c>
      <c r="D2754" t="s">
        <v>104</v>
      </c>
      <c r="E2754" t="s">
        <v>156</v>
      </c>
      <c r="F2754" t="s">
        <v>8234</v>
      </c>
      <c r="G2754" t="s">
        <v>161</v>
      </c>
      <c r="H2754" t="s">
        <v>135</v>
      </c>
      <c r="I2754" t="s">
        <v>136</v>
      </c>
      <c r="J2754" t="s">
        <v>137</v>
      </c>
      <c r="K2754" t="s">
        <v>138</v>
      </c>
      <c r="L2754" t="s">
        <v>8235</v>
      </c>
      <c r="M2754" t="s">
        <v>8236</v>
      </c>
      <c r="N2754">
        <v>3.105277777</v>
      </c>
      <c r="O2754">
        <v>0</v>
      </c>
      <c r="P2754">
        <v>1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0.40531017824757909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0.40531017824757909</v>
      </c>
    </row>
    <row r="2755" spans="1:31" x14ac:dyDescent="0.25">
      <c r="A2755">
        <v>2220431</v>
      </c>
      <c r="B2755">
        <v>1</v>
      </c>
      <c r="C2755" t="s">
        <v>80</v>
      </c>
      <c r="D2755" t="s">
        <v>97</v>
      </c>
      <c r="E2755" t="s">
        <v>156</v>
      </c>
      <c r="F2755" t="s">
        <v>8237</v>
      </c>
      <c r="G2755" t="s">
        <v>161</v>
      </c>
      <c r="H2755" t="s">
        <v>135</v>
      </c>
      <c r="I2755" t="s">
        <v>136</v>
      </c>
      <c r="J2755" t="s">
        <v>137</v>
      </c>
      <c r="K2755" t="s">
        <v>138</v>
      </c>
      <c r="L2755" t="s">
        <v>8238</v>
      </c>
      <c r="M2755" t="s">
        <v>8239</v>
      </c>
      <c r="N2755">
        <v>1.886666666</v>
      </c>
      <c r="O2755">
        <v>0</v>
      </c>
      <c r="P2755">
        <v>1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0.88658658432095994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0.88658658432095994</v>
      </c>
    </row>
    <row r="2756" spans="1:31" x14ac:dyDescent="0.25">
      <c r="A2756">
        <v>2223033</v>
      </c>
      <c r="B2756">
        <v>1</v>
      </c>
      <c r="C2756" t="s">
        <v>80</v>
      </c>
      <c r="D2756" t="s">
        <v>83</v>
      </c>
      <c r="E2756" t="s">
        <v>198</v>
      </c>
      <c r="F2756" t="s">
        <v>8240</v>
      </c>
      <c r="G2756" t="s">
        <v>349</v>
      </c>
      <c r="H2756" t="s">
        <v>144</v>
      </c>
      <c r="I2756" t="s">
        <v>136</v>
      </c>
      <c r="J2756" t="s">
        <v>137</v>
      </c>
      <c r="K2756" t="s">
        <v>138</v>
      </c>
      <c r="L2756" t="s">
        <v>8241</v>
      </c>
      <c r="M2756" t="s">
        <v>5266</v>
      </c>
      <c r="N2756">
        <v>2.2919444439999999</v>
      </c>
      <c r="O2756">
        <v>0</v>
      </c>
      <c r="P2756">
        <v>255</v>
      </c>
      <c r="Q2756">
        <v>0</v>
      </c>
      <c r="R2756">
        <v>0</v>
      </c>
      <c r="S2756">
        <v>9</v>
      </c>
      <c r="T2756">
        <v>32</v>
      </c>
      <c r="U2756">
        <v>2</v>
      </c>
      <c r="V2756">
        <v>0</v>
      </c>
      <c r="W2756">
        <v>0</v>
      </c>
      <c r="X2756">
        <v>257.8997847220167</v>
      </c>
      <c r="Y2756">
        <v>0</v>
      </c>
      <c r="Z2756">
        <v>0</v>
      </c>
      <c r="AA2756">
        <v>140.62145478986866</v>
      </c>
      <c r="AB2756">
        <v>241.11211841075092</v>
      </c>
      <c r="AC2756">
        <v>288.03002846700707</v>
      </c>
      <c r="AD2756">
        <v>0</v>
      </c>
      <c r="AE2756">
        <v>927.66338638964339</v>
      </c>
    </row>
    <row r="2757" spans="1:31" x14ac:dyDescent="0.25">
      <c r="A2757">
        <v>2221367</v>
      </c>
      <c r="B2757">
        <v>1</v>
      </c>
      <c r="C2757" t="s">
        <v>81</v>
      </c>
      <c r="D2757" t="s">
        <v>118</v>
      </c>
      <c r="E2757" t="s">
        <v>141</v>
      </c>
      <c r="F2757" t="s">
        <v>8242</v>
      </c>
      <c r="G2757" t="s">
        <v>349</v>
      </c>
      <c r="H2757" t="s">
        <v>144</v>
      </c>
      <c r="I2757" t="s">
        <v>136</v>
      </c>
      <c r="J2757" t="s">
        <v>137</v>
      </c>
      <c r="K2757" t="s">
        <v>138</v>
      </c>
      <c r="L2757" t="s">
        <v>8243</v>
      </c>
      <c r="M2757" t="s">
        <v>8244</v>
      </c>
      <c r="N2757">
        <v>2.560277777</v>
      </c>
      <c r="O2757">
        <v>0</v>
      </c>
      <c r="P2757">
        <v>0</v>
      </c>
      <c r="Q2757">
        <v>0</v>
      </c>
      <c r="R2757">
        <v>5</v>
      </c>
      <c r="S2757">
        <v>0</v>
      </c>
      <c r="T2757">
        <v>19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4.376996096110382</v>
      </c>
      <c r="AA2757">
        <v>0</v>
      </c>
      <c r="AB2757">
        <v>213.94438670237196</v>
      </c>
      <c r="AC2757">
        <v>0</v>
      </c>
      <c r="AD2757">
        <v>0</v>
      </c>
      <c r="AE2757">
        <v>218.32138279848235</v>
      </c>
    </row>
    <row r="2758" spans="1:31" x14ac:dyDescent="0.25">
      <c r="A2758">
        <v>2224361</v>
      </c>
      <c r="B2758">
        <v>1</v>
      </c>
      <c r="C2758" t="s">
        <v>80</v>
      </c>
      <c r="D2758" t="s">
        <v>94</v>
      </c>
      <c r="E2758" t="s">
        <v>151</v>
      </c>
      <c r="F2758" t="s">
        <v>8245</v>
      </c>
      <c r="G2758" t="s">
        <v>153</v>
      </c>
      <c r="H2758" t="s">
        <v>135</v>
      </c>
      <c r="I2758" t="s">
        <v>136</v>
      </c>
      <c r="J2758" t="s">
        <v>137</v>
      </c>
      <c r="K2758" t="s">
        <v>138</v>
      </c>
      <c r="L2758" t="s">
        <v>8246</v>
      </c>
      <c r="M2758" t="s">
        <v>8247</v>
      </c>
      <c r="N2758">
        <v>7.1169444439999996</v>
      </c>
      <c r="O2758">
        <v>0</v>
      </c>
      <c r="P2758">
        <v>29</v>
      </c>
      <c r="Q2758">
        <v>0</v>
      </c>
      <c r="R2758">
        <v>0</v>
      </c>
      <c r="S2758">
        <v>0</v>
      </c>
      <c r="T2758">
        <v>1</v>
      </c>
      <c r="U2758">
        <v>0</v>
      </c>
      <c r="V2758">
        <v>0</v>
      </c>
      <c r="W2758">
        <v>0</v>
      </c>
      <c r="X2758">
        <v>31.563867866469366</v>
      </c>
      <c r="Y2758">
        <v>0</v>
      </c>
      <c r="Z2758">
        <v>0</v>
      </c>
      <c r="AA2758">
        <v>0</v>
      </c>
      <c r="AB2758">
        <v>2.0645217794825005E-2</v>
      </c>
      <c r="AC2758">
        <v>0</v>
      </c>
      <c r="AD2758">
        <v>0</v>
      </c>
      <c r="AE2758">
        <v>31.584513084264191</v>
      </c>
    </row>
    <row r="2759" spans="1:31" x14ac:dyDescent="0.25">
      <c r="A2759">
        <v>2222695</v>
      </c>
      <c r="B2759">
        <v>1</v>
      </c>
      <c r="C2759" t="s">
        <v>80</v>
      </c>
      <c r="D2759" t="s">
        <v>97</v>
      </c>
      <c r="E2759" t="s">
        <v>132</v>
      </c>
      <c r="F2759" t="s">
        <v>8248</v>
      </c>
      <c r="G2759" t="s">
        <v>134</v>
      </c>
      <c r="H2759" t="s">
        <v>135</v>
      </c>
      <c r="I2759" t="s">
        <v>136</v>
      </c>
      <c r="J2759" t="s">
        <v>137</v>
      </c>
      <c r="K2759" t="s">
        <v>138</v>
      </c>
      <c r="L2759" t="s">
        <v>8249</v>
      </c>
      <c r="M2759" t="s">
        <v>8250</v>
      </c>
      <c r="N2759">
        <v>0.23583333300000001</v>
      </c>
      <c r="O2759">
        <v>0</v>
      </c>
      <c r="P2759">
        <v>255</v>
      </c>
      <c r="Q2759">
        <v>0</v>
      </c>
      <c r="R2759">
        <v>1</v>
      </c>
      <c r="S2759">
        <v>0</v>
      </c>
      <c r="T2759">
        <v>7</v>
      </c>
      <c r="U2759">
        <v>0</v>
      </c>
      <c r="V2759">
        <v>0</v>
      </c>
      <c r="W2759">
        <v>0</v>
      </c>
      <c r="X2759">
        <v>22.995776058238359</v>
      </c>
      <c r="Y2759">
        <v>0</v>
      </c>
      <c r="Z2759">
        <v>0</v>
      </c>
      <c r="AA2759">
        <v>0</v>
      </c>
      <c r="AB2759">
        <v>0.73501577050125411</v>
      </c>
      <c r="AC2759">
        <v>0</v>
      </c>
      <c r="AD2759">
        <v>0</v>
      </c>
      <c r="AE2759">
        <v>23.730791828739612</v>
      </c>
    </row>
    <row r="2760" spans="1:31" x14ac:dyDescent="0.25">
      <c r="A2760">
        <v>2213246</v>
      </c>
      <c r="B2760">
        <v>1</v>
      </c>
      <c r="C2760" t="s">
        <v>81</v>
      </c>
      <c r="D2760" t="s">
        <v>127</v>
      </c>
      <c r="E2760" t="s">
        <v>151</v>
      </c>
      <c r="F2760" t="s">
        <v>8251</v>
      </c>
      <c r="G2760" t="s">
        <v>192</v>
      </c>
      <c r="H2760" t="s">
        <v>135</v>
      </c>
      <c r="I2760" t="s">
        <v>136</v>
      </c>
      <c r="J2760" t="s">
        <v>137</v>
      </c>
      <c r="K2760" t="s">
        <v>138</v>
      </c>
      <c r="L2760" t="s">
        <v>8252</v>
      </c>
      <c r="M2760" t="s">
        <v>8253</v>
      </c>
      <c r="N2760">
        <v>3.8572222219999999</v>
      </c>
      <c r="O2760">
        <v>0</v>
      </c>
      <c r="P2760">
        <v>10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5.9412078044698164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5.9412078044698164</v>
      </c>
    </row>
    <row r="2761" spans="1:31" x14ac:dyDescent="0.25">
      <c r="A2761">
        <v>2222887</v>
      </c>
      <c r="B2761">
        <v>1</v>
      </c>
      <c r="C2761" t="s">
        <v>80</v>
      </c>
      <c r="D2761" t="s">
        <v>88</v>
      </c>
      <c r="E2761" t="s">
        <v>151</v>
      </c>
      <c r="F2761" t="s">
        <v>1448</v>
      </c>
      <c r="G2761" t="s">
        <v>213</v>
      </c>
      <c r="H2761" t="s">
        <v>135</v>
      </c>
      <c r="I2761" t="s">
        <v>136</v>
      </c>
      <c r="J2761" t="s">
        <v>137</v>
      </c>
      <c r="K2761" t="s">
        <v>138</v>
      </c>
      <c r="L2761" t="s">
        <v>8254</v>
      </c>
      <c r="M2761" t="s">
        <v>8255</v>
      </c>
      <c r="N2761">
        <v>0.72750000000000004</v>
      </c>
      <c r="O2761">
        <v>0</v>
      </c>
      <c r="P2761">
        <v>253</v>
      </c>
      <c r="Q2761">
        <v>0</v>
      </c>
      <c r="R2761">
        <v>0</v>
      </c>
      <c r="S2761">
        <v>0</v>
      </c>
      <c r="T2761">
        <v>33</v>
      </c>
      <c r="U2761">
        <v>0</v>
      </c>
      <c r="V2761">
        <v>0</v>
      </c>
      <c r="W2761">
        <v>0</v>
      </c>
      <c r="X2761">
        <v>58.56820335986427</v>
      </c>
      <c r="Y2761">
        <v>0</v>
      </c>
      <c r="Z2761">
        <v>0</v>
      </c>
      <c r="AA2761">
        <v>0</v>
      </c>
      <c r="AB2761">
        <v>9.3491648415454645</v>
      </c>
      <c r="AC2761">
        <v>0</v>
      </c>
      <c r="AD2761">
        <v>0</v>
      </c>
      <c r="AE2761">
        <v>67.91736820140973</v>
      </c>
    </row>
    <row r="2762" spans="1:31" x14ac:dyDescent="0.25">
      <c r="A2762">
        <v>2223969</v>
      </c>
      <c r="B2762">
        <v>1</v>
      </c>
      <c r="C2762" t="s">
        <v>80</v>
      </c>
      <c r="D2762" t="s">
        <v>83</v>
      </c>
      <c r="E2762" t="s">
        <v>156</v>
      </c>
      <c r="F2762" t="s">
        <v>8256</v>
      </c>
      <c r="G2762" t="s">
        <v>161</v>
      </c>
      <c r="H2762" t="s">
        <v>135</v>
      </c>
      <c r="I2762" t="s">
        <v>136</v>
      </c>
      <c r="J2762" t="s">
        <v>137</v>
      </c>
      <c r="K2762" t="s">
        <v>138</v>
      </c>
      <c r="L2762" t="s">
        <v>8257</v>
      </c>
      <c r="M2762" t="s">
        <v>8258</v>
      </c>
      <c r="N2762">
        <v>4.0008333330000001</v>
      </c>
      <c r="O2762">
        <v>0</v>
      </c>
      <c r="P2762">
        <v>4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3.7934874917629511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3.7934874917629511</v>
      </c>
    </row>
    <row r="2763" spans="1:31" x14ac:dyDescent="0.25">
      <c r="A2763">
        <v>2221805</v>
      </c>
      <c r="B2763">
        <v>1</v>
      </c>
      <c r="C2763" t="s">
        <v>80</v>
      </c>
      <c r="D2763" t="s">
        <v>84</v>
      </c>
      <c r="E2763" t="s">
        <v>156</v>
      </c>
      <c r="F2763" t="s">
        <v>8259</v>
      </c>
      <c r="G2763" t="s">
        <v>161</v>
      </c>
      <c r="H2763" t="s">
        <v>135</v>
      </c>
      <c r="I2763" t="s">
        <v>136</v>
      </c>
      <c r="J2763" t="s">
        <v>137</v>
      </c>
      <c r="K2763" t="s">
        <v>138</v>
      </c>
      <c r="L2763" t="s">
        <v>8260</v>
      </c>
      <c r="M2763" t="s">
        <v>8261</v>
      </c>
      <c r="N2763">
        <v>3.3883333329999998</v>
      </c>
      <c r="O2763">
        <v>0</v>
      </c>
      <c r="P2763">
        <v>5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3.9395113110412128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3.9395113110412128</v>
      </c>
    </row>
    <row r="2764" spans="1:31" x14ac:dyDescent="0.25">
      <c r="A2764">
        <v>2225297</v>
      </c>
      <c r="B2764">
        <v>1</v>
      </c>
      <c r="C2764" t="s">
        <v>80</v>
      </c>
      <c r="D2764" t="s">
        <v>108</v>
      </c>
      <c r="E2764" t="s">
        <v>132</v>
      </c>
      <c r="F2764" t="s">
        <v>1603</v>
      </c>
      <c r="G2764" t="s">
        <v>233</v>
      </c>
      <c r="H2764" t="s">
        <v>135</v>
      </c>
      <c r="I2764" t="s">
        <v>136</v>
      </c>
      <c r="J2764" t="s">
        <v>137</v>
      </c>
      <c r="K2764" t="s">
        <v>234</v>
      </c>
      <c r="L2764" t="s">
        <v>8262</v>
      </c>
      <c r="M2764" t="s">
        <v>8263</v>
      </c>
      <c r="N2764">
        <v>8.2314500000000006</v>
      </c>
      <c r="O2764">
        <v>0</v>
      </c>
      <c r="P2764">
        <v>16</v>
      </c>
      <c r="Q2764">
        <v>0</v>
      </c>
      <c r="R2764">
        <v>10</v>
      </c>
      <c r="S2764">
        <v>0</v>
      </c>
      <c r="T2764">
        <v>4</v>
      </c>
      <c r="U2764">
        <v>0</v>
      </c>
      <c r="V2764">
        <v>0</v>
      </c>
      <c r="W2764">
        <v>0</v>
      </c>
      <c r="X2764">
        <v>21.25769387093991</v>
      </c>
      <c r="Y2764">
        <v>0</v>
      </c>
      <c r="Z2764">
        <v>4.7510373444857956</v>
      </c>
      <c r="AA2764">
        <v>0</v>
      </c>
      <c r="AB2764">
        <v>14.891811862150306</v>
      </c>
      <c r="AC2764">
        <v>0</v>
      </c>
      <c r="AD2764">
        <v>0</v>
      </c>
      <c r="AE2764">
        <v>40.90054307757601</v>
      </c>
    </row>
    <row r="2765" spans="1:31" x14ac:dyDescent="0.25">
      <c r="A2765">
        <v>2212808</v>
      </c>
      <c r="B2765">
        <v>1</v>
      </c>
      <c r="C2765" t="s">
        <v>80</v>
      </c>
      <c r="D2765" t="s">
        <v>83</v>
      </c>
      <c r="E2765" t="s">
        <v>151</v>
      </c>
      <c r="F2765" t="s">
        <v>8264</v>
      </c>
      <c r="G2765" t="s">
        <v>245</v>
      </c>
      <c r="H2765" t="s">
        <v>135</v>
      </c>
      <c r="I2765" t="s">
        <v>136</v>
      </c>
      <c r="J2765" t="s">
        <v>137</v>
      </c>
      <c r="K2765" t="s">
        <v>138</v>
      </c>
      <c r="L2765" t="s">
        <v>8265</v>
      </c>
      <c r="M2765" t="s">
        <v>8266</v>
      </c>
      <c r="N2765">
        <v>1.554444444</v>
      </c>
      <c r="O2765">
        <v>0</v>
      </c>
      <c r="P2765">
        <v>194</v>
      </c>
      <c r="Q2765">
        <v>0</v>
      </c>
      <c r="R2765">
        <v>0</v>
      </c>
      <c r="S2765">
        <v>0</v>
      </c>
      <c r="T2765">
        <v>25</v>
      </c>
      <c r="U2765">
        <v>0</v>
      </c>
      <c r="V2765">
        <v>0</v>
      </c>
      <c r="W2765">
        <v>0</v>
      </c>
      <c r="X2765">
        <v>79.10334486988036</v>
      </c>
      <c r="Y2765">
        <v>0</v>
      </c>
      <c r="Z2765">
        <v>0</v>
      </c>
      <c r="AA2765">
        <v>0</v>
      </c>
      <c r="AB2765">
        <v>11.278261762446729</v>
      </c>
      <c r="AC2765">
        <v>0</v>
      </c>
      <c r="AD2765">
        <v>0</v>
      </c>
      <c r="AE2765">
        <v>90.381606632327092</v>
      </c>
    </row>
    <row r="2766" spans="1:31" x14ac:dyDescent="0.25">
      <c r="A2766">
        <v>2212708</v>
      </c>
      <c r="B2766">
        <v>1</v>
      </c>
      <c r="C2766" t="s">
        <v>81</v>
      </c>
      <c r="D2766" t="s">
        <v>121</v>
      </c>
      <c r="E2766" t="s">
        <v>141</v>
      </c>
      <c r="F2766" t="s">
        <v>8267</v>
      </c>
      <c r="G2766" t="s">
        <v>405</v>
      </c>
      <c r="H2766" t="s">
        <v>144</v>
      </c>
      <c r="I2766" t="s">
        <v>136</v>
      </c>
      <c r="J2766" t="s">
        <v>137</v>
      </c>
      <c r="K2766" t="s">
        <v>234</v>
      </c>
      <c r="L2766" t="s">
        <v>8268</v>
      </c>
      <c r="M2766" t="s">
        <v>8269</v>
      </c>
      <c r="N2766">
        <v>1.084947222</v>
      </c>
      <c r="O2766">
        <v>0</v>
      </c>
      <c r="P2766">
        <v>575</v>
      </c>
      <c r="Q2766">
        <v>0</v>
      </c>
      <c r="R2766">
        <v>14</v>
      </c>
      <c r="S2766">
        <v>5</v>
      </c>
      <c r="T2766">
        <v>215</v>
      </c>
      <c r="U2766">
        <v>0</v>
      </c>
      <c r="V2766">
        <v>0</v>
      </c>
      <c r="W2766">
        <v>0</v>
      </c>
      <c r="X2766">
        <v>80.92549956230728</v>
      </c>
      <c r="Y2766">
        <v>0</v>
      </c>
      <c r="Z2766">
        <v>2.2590228598434199</v>
      </c>
      <c r="AA2766">
        <v>85.092072361015511</v>
      </c>
      <c r="AB2766">
        <v>53.998328785020185</v>
      </c>
      <c r="AC2766">
        <v>0</v>
      </c>
      <c r="AD2766">
        <v>0</v>
      </c>
      <c r="AE2766">
        <v>222.27492356818641</v>
      </c>
    </row>
    <row r="2767" spans="1:31" x14ac:dyDescent="0.25">
      <c r="A2767">
        <v>2214036</v>
      </c>
      <c r="B2767">
        <v>1</v>
      </c>
      <c r="C2767" t="s">
        <v>81</v>
      </c>
      <c r="D2767" t="s">
        <v>122</v>
      </c>
      <c r="E2767" t="s">
        <v>198</v>
      </c>
      <c r="F2767" t="s">
        <v>587</v>
      </c>
      <c r="G2767" t="s">
        <v>405</v>
      </c>
      <c r="H2767" t="s">
        <v>144</v>
      </c>
      <c r="I2767" t="s">
        <v>136</v>
      </c>
      <c r="J2767" t="s">
        <v>137</v>
      </c>
      <c r="K2767" t="s">
        <v>234</v>
      </c>
      <c r="L2767" t="s">
        <v>8270</v>
      </c>
      <c r="M2767" t="s">
        <v>8271</v>
      </c>
      <c r="N2767">
        <v>8.1636111109999998</v>
      </c>
      <c r="O2767">
        <v>1</v>
      </c>
      <c r="P2767">
        <v>408</v>
      </c>
      <c r="Q2767">
        <v>4</v>
      </c>
      <c r="R2767">
        <v>0</v>
      </c>
      <c r="S2767">
        <v>5</v>
      </c>
      <c r="T2767">
        <v>17</v>
      </c>
      <c r="U2767">
        <v>1</v>
      </c>
      <c r="V2767">
        <v>0</v>
      </c>
      <c r="W2767">
        <v>0.83057346716709457</v>
      </c>
      <c r="X2767">
        <v>257.91672301155717</v>
      </c>
      <c r="Y2767">
        <v>31.007946841811652</v>
      </c>
      <c r="Z2767">
        <v>0</v>
      </c>
      <c r="AA2767">
        <v>129.21537401645369</v>
      </c>
      <c r="AB2767">
        <v>46.138659997679667</v>
      </c>
      <c r="AC2767">
        <v>18.100220349282612</v>
      </c>
      <c r="AD2767">
        <v>0</v>
      </c>
      <c r="AE2767">
        <v>483.20949768395184</v>
      </c>
    </row>
    <row r="2768" spans="1:31" x14ac:dyDescent="0.25">
      <c r="A2768">
        <v>2226671</v>
      </c>
      <c r="B2768">
        <v>1</v>
      </c>
      <c r="C2768" t="s">
        <v>80</v>
      </c>
      <c r="D2768" t="s">
        <v>90</v>
      </c>
      <c r="E2768" t="s">
        <v>151</v>
      </c>
      <c r="F2768" t="s">
        <v>8272</v>
      </c>
      <c r="G2768" t="s">
        <v>213</v>
      </c>
      <c r="H2768" t="s">
        <v>135</v>
      </c>
      <c r="I2768" t="s">
        <v>136</v>
      </c>
      <c r="J2768" t="s">
        <v>137</v>
      </c>
      <c r="K2768" t="s">
        <v>138</v>
      </c>
      <c r="L2768" t="s">
        <v>8273</v>
      </c>
      <c r="M2768" t="s">
        <v>8274</v>
      </c>
      <c r="N2768">
        <v>1.231944444</v>
      </c>
      <c r="O2768">
        <v>0</v>
      </c>
      <c r="P2768">
        <v>8</v>
      </c>
      <c r="Q2768">
        <v>0</v>
      </c>
      <c r="R2768">
        <v>0</v>
      </c>
      <c r="S2768">
        <v>0</v>
      </c>
      <c r="T2768">
        <v>60</v>
      </c>
      <c r="U2768">
        <v>0</v>
      </c>
      <c r="V2768">
        <v>1</v>
      </c>
      <c r="W2768">
        <v>0</v>
      </c>
      <c r="X2768">
        <v>3.1687252780026314</v>
      </c>
      <c r="Y2768">
        <v>0</v>
      </c>
      <c r="Z2768">
        <v>0</v>
      </c>
      <c r="AA2768">
        <v>0</v>
      </c>
      <c r="AB2768">
        <v>42.04251845613242</v>
      </c>
      <c r="AC2768">
        <v>0</v>
      </c>
      <c r="AD2768">
        <v>5.4633181471519414</v>
      </c>
      <c r="AE2768">
        <v>50.674561881286991</v>
      </c>
    </row>
    <row r="2769" spans="1:31" x14ac:dyDescent="0.25">
      <c r="A2769">
        <v>2217683</v>
      </c>
      <c r="B2769">
        <v>1</v>
      </c>
      <c r="C2769" t="s">
        <v>80</v>
      </c>
      <c r="D2769" t="s">
        <v>96</v>
      </c>
      <c r="E2769" t="s">
        <v>156</v>
      </c>
      <c r="F2769" t="s">
        <v>8275</v>
      </c>
      <c r="G2769" t="s">
        <v>172</v>
      </c>
      <c r="H2769" t="s">
        <v>135</v>
      </c>
      <c r="I2769" t="s">
        <v>136</v>
      </c>
      <c r="J2769" t="s">
        <v>137</v>
      </c>
      <c r="K2769" t="s">
        <v>138</v>
      </c>
      <c r="L2769" t="s">
        <v>8276</v>
      </c>
      <c r="M2769" t="s">
        <v>8277</v>
      </c>
      <c r="N2769">
        <v>0.88333333300000005</v>
      </c>
      <c r="O2769">
        <v>0</v>
      </c>
      <c r="P2769">
        <v>1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7.898596707166666E-5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7.898596707166666E-5</v>
      </c>
    </row>
    <row r="2770" spans="1:31" x14ac:dyDescent="0.25">
      <c r="A2770">
        <v>2221951</v>
      </c>
      <c r="B2770">
        <v>1</v>
      </c>
      <c r="C2770" t="s">
        <v>81</v>
      </c>
      <c r="D2770" t="s">
        <v>112</v>
      </c>
      <c r="E2770" t="s">
        <v>147</v>
      </c>
      <c r="F2770" t="s">
        <v>8278</v>
      </c>
      <c r="G2770" t="s">
        <v>143</v>
      </c>
      <c r="H2770" t="s">
        <v>144</v>
      </c>
      <c r="I2770" t="s">
        <v>136</v>
      </c>
      <c r="J2770" t="s">
        <v>137</v>
      </c>
      <c r="K2770" t="s">
        <v>138</v>
      </c>
      <c r="L2770" t="s">
        <v>8279</v>
      </c>
      <c r="M2770" t="s">
        <v>8280</v>
      </c>
      <c r="N2770">
        <v>0.16305555499999999</v>
      </c>
      <c r="O2770">
        <v>0</v>
      </c>
      <c r="P2770">
        <v>886</v>
      </c>
      <c r="Q2770">
        <v>2</v>
      </c>
      <c r="R2770">
        <v>68</v>
      </c>
      <c r="S2770">
        <v>8</v>
      </c>
      <c r="T2770">
        <v>31</v>
      </c>
      <c r="U2770">
        <v>0</v>
      </c>
      <c r="V2770">
        <v>0</v>
      </c>
      <c r="W2770">
        <v>0</v>
      </c>
      <c r="X2770">
        <v>11.542898350326178</v>
      </c>
      <c r="Y2770">
        <v>2.1893936137238894</v>
      </c>
      <c r="Z2770">
        <v>1.6881867140945004</v>
      </c>
      <c r="AA2770">
        <v>4.3867182246990222</v>
      </c>
      <c r="AB2770">
        <v>1.7511134224325557</v>
      </c>
      <c r="AC2770">
        <v>0</v>
      </c>
      <c r="AD2770">
        <v>0</v>
      </c>
      <c r="AE2770">
        <v>21.558310325276146</v>
      </c>
    </row>
    <row r="2771" spans="1:31" x14ac:dyDescent="0.25">
      <c r="A2771">
        <v>2218158</v>
      </c>
      <c r="B2771">
        <v>1</v>
      </c>
      <c r="C2771" t="s">
        <v>80</v>
      </c>
      <c r="D2771" t="s">
        <v>82</v>
      </c>
      <c r="E2771" t="s">
        <v>151</v>
      </c>
      <c r="F2771" t="s">
        <v>8281</v>
      </c>
      <c r="G2771" t="s">
        <v>245</v>
      </c>
      <c r="H2771" t="s">
        <v>135</v>
      </c>
      <c r="I2771" t="s">
        <v>136</v>
      </c>
      <c r="J2771" t="s">
        <v>137</v>
      </c>
      <c r="K2771" t="s">
        <v>138</v>
      </c>
      <c r="L2771" t="s">
        <v>8282</v>
      </c>
      <c r="M2771" t="s">
        <v>8283</v>
      </c>
      <c r="N2771">
        <v>2.6719444440000002</v>
      </c>
      <c r="O2771">
        <v>0</v>
      </c>
      <c r="P2771">
        <v>30</v>
      </c>
      <c r="Q2771">
        <v>0</v>
      </c>
      <c r="R2771">
        <v>0</v>
      </c>
      <c r="S2771">
        <v>0</v>
      </c>
      <c r="T2771">
        <v>3</v>
      </c>
      <c r="U2771">
        <v>0</v>
      </c>
      <c r="V2771">
        <v>0</v>
      </c>
      <c r="W2771">
        <v>0</v>
      </c>
      <c r="X2771">
        <v>20.986444994502651</v>
      </c>
      <c r="Y2771">
        <v>0</v>
      </c>
      <c r="Z2771">
        <v>0</v>
      </c>
      <c r="AA2771">
        <v>0</v>
      </c>
      <c r="AB2771">
        <v>10.500085661973758</v>
      </c>
      <c r="AC2771">
        <v>0</v>
      </c>
      <c r="AD2771">
        <v>0</v>
      </c>
      <c r="AE2771">
        <v>31.486530656476411</v>
      </c>
    </row>
    <row r="2772" spans="1:31" x14ac:dyDescent="0.25">
      <c r="A2772">
        <v>2219057</v>
      </c>
      <c r="B2772">
        <v>1</v>
      </c>
      <c r="C2772" t="s">
        <v>80</v>
      </c>
      <c r="D2772" t="s">
        <v>100</v>
      </c>
      <c r="E2772" t="s">
        <v>151</v>
      </c>
      <c r="F2772" t="s">
        <v>8284</v>
      </c>
      <c r="G2772" t="s">
        <v>233</v>
      </c>
      <c r="H2772" t="s">
        <v>135</v>
      </c>
      <c r="I2772" t="s">
        <v>136</v>
      </c>
      <c r="J2772" t="s">
        <v>137</v>
      </c>
      <c r="K2772" t="s">
        <v>234</v>
      </c>
      <c r="L2772" t="s">
        <v>8285</v>
      </c>
      <c r="M2772" t="s">
        <v>8286</v>
      </c>
      <c r="N2772">
        <v>3</v>
      </c>
      <c r="O2772">
        <v>0</v>
      </c>
      <c r="P2772">
        <v>4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8.8097389203839995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8.8097389203839995</v>
      </c>
    </row>
    <row r="2773" spans="1:31" x14ac:dyDescent="0.25">
      <c r="A2773">
        <v>2219724</v>
      </c>
      <c r="B2773">
        <v>1</v>
      </c>
      <c r="C2773" t="s">
        <v>80</v>
      </c>
      <c r="D2773" t="s">
        <v>108</v>
      </c>
      <c r="E2773" t="s">
        <v>151</v>
      </c>
      <c r="F2773" t="s">
        <v>8287</v>
      </c>
      <c r="G2773" t="s">
        <v>213</v>
      </c>
      <c r="H2773" t="s">
        <v>135</v>
      </c>
      <c r="I2773" t="s">
        <v>136</v>
      </c>
      <c r="J2773" t="s">
        <v>137</v>
      </c>
      <c r="K2773" t="s">
        <v>138</v>
      </c>
      <c r="L2773" t="s">
        <v>8288</v>
      </c>
      <c r="M2773" t="s">
        <v>8289</v>
      </c>
      <c r="N2773">
        <v>4.7466666660000003</v>
      </c>
      <c r="O2773">
        <v>0</v>
      </c>
      <c r="P2773">
        <v>5</v>
      </c>
      <c r="Q2773">
        <v>0</v>
      </c>
      <c r="R2773">
        <v>2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4.4088537968982582</v>
      </c>
      <c r="Y2773">
        <v>0</v>
      </c>
      <c r="Z2773">
        <v>1.1096510951600667</v>
      </c>
      <c r="AA2773">
        <v>0</v>
      </c>
      <c r="AB2773">
        <v>0</v>
      </c>
      <c r="AC2773">
        <v>0</v>
      </c>
      <c r="AD2773">
        <v>0</v>
      </c>
      <c r="AE2773">
        <v>5.5185048920583251</v>
      </c>
    </row>
    <row r="2774" spans="1:31" x14ac:dyDescent="0.25">
      <c r="A2774">
        <v>2224799</v>
      </c>
      <c r="B2774">
        <v>1</v>
      </c>
      <c r="C2774" t="s">
        <v>81</v>
      </c>
      <c r="D2774" t="s">
        <v>123</v>
      </c>
      <c r="E2774" t="s">
        <v>141</v>
      </c>
      <c r="F2774" t="s">
        <v>8290</v>
      </c>
      <c r="G2774" t="s">
        <v>233</v>
      </c>
      <c r="H2774" t="s">
        <v>144</v>
      </c>
      <c r="I2774" t="s">
        <v>136</v>
      </c>
      <c r="J2774" t="s">
        <v>137</v>
      </c>
      <c r="K2774" t="s">
        <v>234</v>
      </c>
      <c r="L2774" t="s">
        <v>8291</v>
      </c>
      <c r="M2774" t="s">
        <v>8292</v>
      </c>
      <c r="N2774">
        <v>6.0019444440000003</v>
      </c>
      <c r="O2774">
        <v>0</v>
      </c>
      <c r="P2774">
        <v>2230</v>
      </c>
      <c r="Q2774">
        <v>0</v>
      </c>
      <c r="R2774">
        <v>1</v>
      </c>
      <c r="S2774">
        <v>4</v>
      </c>
      <c r="T2774">
        <v>184</v>
      </c>
      <c r="U2774">
        <v>0</v>
      </c>
      <c r="V2774">
        <v>0</v>
      </c>
      <c r="W2774">
        <v>0</v>
      </c>
      <c r="X2774">
        <v>2730.5083744891585</v>
      </c>
      <c r="Y2774">
        <v>0</v>
      </c>
      <c r="Z2774">
        <v>4.9944009663881669E-2</v>
      </c>
      <c r="AA2774">
        <v>44.051829656386062</v>
      </c>
      <c r="AB2774">
        <v>779.84844901709278</v>
      </c>
      <c r="AC2774">
        <v>0</v>
      </c>
      <c r="AD2774">
        <v>0</v>
      </c>
      <c r="AE2774">
        <v>3554.4585971723009</v>
      </c>
    </row>
    <row r="2775" spans="1:31" x14ac:dyDescent="0.25">
      <c r="A2775">
        <v>2215310</v>
      </c>
      <c r="B2775">
        <v>1</v>
      </c>
      <c r="C2775" t="s">
        <v>80</v>
      </c>
      <c r="D2775" t="s">
        <v>110</v>
      </c>
      <c r="E2775" t="s">
        <v>147</v>
      </c>
      <c r="F2775" t="s">
        <v>8293</v>
      </c>
      <c r="G2775" t="s">
        <v>200</v>
      </c>
      <c r="H2775" t="s">
        <v>144</v>
      </c>
      <c r="I2775" t="s">
        <v>451</v>
      </c>
      <c r="J2775" t="s">
        <v>137</v>
      </c>
      <c r="K2775" t="s">
        <v>138</v>
      </c>
      <c r="L2775" t="s">
        <v>8294</v>
      </c>
      <c r="M2775" t="s">
        <v>8295</v>
      </c>
      <c r="N2775">
        <v>3.0555555000000002E-2</v>
      </c>
      <c r="O2775">
        <v>0</v>
      </c>
      <c r="P2775">
        <v>10256</v>
      </c>
      <c r="Q2775">
        <v>0</v>
      </c>
      <c r="R2775">
        <v>0</v>
      </c>
      <c r="S2775">
        <v>2</v>
      </c>
      <c r="T2775">
        <v>745</v>
      </c>
      <c r="U2775">
        <v>0</v>
      </c>
      <c r="V2775">
        <v>1</v>
      </c>
      <c r="W2775">
        <v>0</v>
      </c>
      <c r="X2775">
        <v>108.05420992543117</v>
      </c>
      <c r="Y2775">
        <v>0</v>
      </c>
      <c r="Z2775">
        <v>0</v>
      </c>
      <c r="AA2775">
        <v>3.0209303220249995E-2</v>
      </c>
      <c r="AB2775">
        <v>11.357881296966308</v>
      </c>
      <c r="AC2775">
        <v>0</v>
      </c>
      <c r="AD2775">
        <v>0.3067480780077389</v>
      </c>
      <c r="AE2775">
        <v>119.74904860362547</v>
      </c>
    </row>
    <row r="2776" spans="1:31" x14ac:dyDescent="0.25">
      <c r="A2776">
        <v>2226694</v>
      </c>
      <c r="B2776">
        <v>1</v>
      </c>
      <c r="C2776" t="s">
        <v>80</v>
      </c>
      <c r="D2776" t="s">
        <v>98</v>
      </c>
      <c r="E2776" t="s">
        <v>141</v>
      </c>
      <c r="F2776" t="s">
        <v>8296</v>
      </c>
      <c r="G2776" t="s">
        <v>200</v>
      </c>
      <c r="H2776" t="s">
        <v>144</v>
      </c>
      <c r="I2776" t="s">
        <v>136</v>
      </c>
      <c r="J2776" t="s">
        <v>137</v>
      </c>
      <c r="K2776" t="s">
        <v>138</v>
      </c>
      <c r="L2776" t="s">
        <v>8297</v>
      </c>
      <c r="M2776" t="s">
        <v>8298</v>
      </c>
      <c r="N2776">
        <v>0.44138888799999998</v>
      </c>
      <c r="O2776">
        <v>0</v>
      </c>
      <c r="P2776">
        <v>69</v>
      </c>
      <c r="Q2776">
        <v>0</v>
      </c>
      <c r="R2776">
        <v>189</v>
      </c>
      <c r="S2776">
        <v>3</v>
      </c>
      <c r="T2776">
        <v>98</v>
      </c>
      <c r="U2776">
        <v>0</v>
      </c>
      <c r="V2776">
        <v>0</v>
      </c>
      <c r="W2776">
        <v>0</v>
      </c>
      <c r="X2776">
        <v>8.776199155351156</v>
      </c>
      <c r="Y2776">
        <v>0</v>
      </c>
      <c r="Z2776">
        <v>31.566122919232086</v>
      </c>
      <c r="AA2776">
        <v>1.1814656567321249</v>
      </c>
      <c r="AB2776">
        <v>41.930714585759645</v>
      </c>
      <c r="AC2776">
        <v>0</v>
      </c>
      <c r="AD2776">
        <v>0</v>
      </c>
      <c r="AE2776">
        <v>83.454502317075011</v>
      </c>
    </row>
    <row r="2777" spans="1:31" x14ac:dyDescent="0.25">
      <c r="A2777">
        <v>2223448</v>
      </c>
      <c r="B2777">
        <v>1</v>
      </c>
      <c r="C2777" t="s">
        <v>80</v>
      </c>
      <c r="D2777" t="s">
        <v>110</v>
      </c>
      <c r="E2777" t="s">
        <v>151</v>
      </c>
      <c r="F2777" t="s">
        <v>8299</v>
      </c>
      <c r="G2777" t="s">
        <v>213</v>
      </c>
      <c r="H2777" t="s">
        <v>135</v>
      </c>
      <c r="I2777" t="s">
        <v>136</v>
      </c>
      <c r="J2777" t="s">
        <v>137</v>
      </c>
      <c r="K2777" t="s">
        <v>138</v>
      </c>
      <c r="L2777" t="s">
        <v>8300</v>
      </c>
      <c r="M2777" t="s">
        <v>8301</v>
      </c>
      <c r="N2777">
        <v>2.9652777769999998</v>
      </c>
      <c r="O2777">
        <v>0</v>
      </c>
      <c r="P2777">
        <v>88</v>
      </c>
      <c r="Q2777">
        <v>0</v>
      </c>
      <c r="R2777">
        <v>0</v>
      </c>
      <c r="S2777">
        <v>0</v>
      </c>
      <c r="T2777">
        <v>3</v>
      </c>
      <c r="U2777">
        <v>0</v>
      </c>
      <c r="V2777">
        <v>0</v>
      </c>
      <c r="W2777">
        <v>0</v>
      </c>
      <c r="X2777">
        <v>109.97381029264056</v>
      </c>
      <c r="Y2777">
        <v>0</v>
      </c>
      <c r="Z2777">
        <v>0</v>
      </c>
      <c r="AA2777">
        <v>0</v>
      </c>
      <c r="AB2777">
        <v>0.41220865819998892</v>
      </c>
      <c r="AC2777">
        <v>0</v>
      </c>
      <c r="AD2777">
        <v>0</v>
      </c>
      <c r="AE2777">
        <v>110.38601895084055</v>
      </c>
    </row>
    <row r="2778" spans="1:31" x14ac:dyDescent="0.25">
      <c r="A2778">
        <v>2216684</v>
      </c>
      <c r="B2778">
        <v>1</v>
      </c>
      <c r="C2778" t="s">
        <v>80</v>
      </c>
      <c r="D2778" t="s">
        <v>110</v>
      </c>
      <c r="E2778" t="s">
        <v>156</v>
      </c>
      <c r="F2778" t="s">
        <v>8302</v>
      </c>
      <c r="G2778" t="s">
        <v>161</v>
      </c>
      <c r="H2778" t="s">
        <v>135</v>
      </c>
      <c r="I2778" t="s">
        <v>136</v>
      </c>
      <c r="J2778" t="s">
        <v>137</v>
      </c>
      <c r="K2778" t="s">
        <v>138</v>
      </c>
      <c r="L2778" t="s">
        <v>8303</v>
      </c>
      <c r="M2778" t="s">
        <v>8304</v>
      </c>
      <c r="N2778">
        <v>0.87222222199999999</v>
      </c>
      <c r="O2778">
        <v>0</v>
      </c>
      <c r="P2778">
        <v>3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1.2625541404168044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1.2625541404168044</v>
      </c>
    </row>
    <row r="2779" spans="1:31" x14ac:dyDescent="0.25">
      <c r="A2779">
        <v>2220929</v>
      </c>
      <c r="B2779">
        <v>1</v>
      </c>
      <c r="C2779" t="s">
        <v>80</v>
      </c>
      <c r="D2779" t="s">
        <v>102</v>
      </c>
      <c r="E2779" t="s">
        <v>156</v>
      </c>
      <c r="F2779" t="s">
        <v>8305</v>
      </c>
      <c r="G2779" t="s">
        <v>165</v>
      </c>
      <c r="H2779" t="s">
        <v>135</v>
      </c>
      <c r="I2779" t="s">
        <v>136</v>
      </c>
      <c r="J2779" t="s">
        <v>137</v>
      </c>
      <c r="K2779" t="s">
        <v>138</v>
      </c>
      <c r="L2779" t="s">
        <v>8306</v>
      </c>
      <c r="M2779" t="s">
        <v>8307</v>
      </c>
      <c r="N2779">
        <v>2.3655555549999998</v>
      </c>
      <c r="O2779">
        <v>0</v>
      </c>
      <c r="P2779">
        <v>1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2.2247345142416667E-2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2.2247345142416667E-2</v>
      </c>
    </row>
    <row r="2780" spans="1:31" x14ac:dyDescent="0.25">
      <c r="A2780">
        <v>2216186</v>
      </c>
      <c r="B2780">
        <v>1</v>
      </c>
      <c r="C2780" t="s">
        <v>80</v>
      </c>
      <c r="D2780" t="s">
        <v>85</v>
      </c>
      <c r="E2780" t="s">
        <v>151</v>
      </c>
      <c r="F2780" t="s">
        <v>8308</v>
      </c>
      <c r="G2780" t="s">
        <v>213</v>
      </c>
      <c r="H2780" t="s">
        <v>135</v>
      </c>
      <c r="I2780" t="s">
        <v>136</v>
      </c>
      <c r="J2780" t="s">
        <v>137</v>
      </c>
      <c r="K2780" t="s">
        <v>138</v>
      </c>
      <c r="L2780" t="s">
        <v>8309</v>
      </c>
      <c r="M2780" t="s">
        <v>8310</v>
      </c>
      <c r="N2780">
        <v>2.5152777770000001</v>
      </c>
      <c r="O2780">
        <v>0</v>
      </c>
      <c r="P2780">
        <v>111</v>
      </c>
      <c r="Q2780">
        <v>0</v>
      </c>
      <c r="R2780">
        <v>0</v>
      </c>
      <c r="S2780">
        <v>0</v>
      </c>
      <c r="T2780">
        <v>17</v>
      </c>
      <c r="U2780">
        <v>0</v>
      </c>
      <c r="V2780">
        <v>0</v>
      </c>
      <c r="W2780">
        <v>0</v>
      </c>
      <c r="X2780">
        <v>70.890369810346627</v>
      </c>
      <c r="Y2780">
        <v>0</v>
      </c>
      <c r="Z2780">
        <v>0</v>
      </c>
      <c r="AA2780">
        <v>0</v>
      </c>
      <c r="AB2780">
        <v>14.443859313947026</v>
      </c>
      <c r="AC2780">
        <v>0</v>
      </c>
      <c r="AD2780">
        <v>0</v>
      </c>
      <c r="AE2780">
        <v>85.334229124293657</v>
      </c>
    </row>
    <row r="2781" spans="1:31" x14ac:dyDescent="0.25">
      <c r="A2781">
        <v>2228921</v>
      </c>
      <c r="B2781">
        <v>1</v>
      </c>
      <c r="C2781" t="s">
        <v>80</v>
      </c>
      <c r="D2781" t="s">
        <v>84</v>
      </c>
      <c r="E2781" t="s">
        <v>151</v>
      </c>
      <c r="F2781" t="s">
        <v>8311</v>
      </c>
      <c r="G2781" t="s">
        <v>233</v>
      </c>
      <c r="H2781" t="s">
        <v>135</v>
      </c>
      <c r="I2781" t="s">
        <v>136</v>
      </c>
      <c r="J2781" t="s">
        <v>137</v>
      </c>
      <c r="K2781" t="s">
        <v>234</v>
      </c>
      <c r="L2781" t="s">
        <v>996</v>
      </c>
      <c r="M2781" t="s">
        <v>8312</v>
      </c>
      <c r="N2781">
        <v>4.3151583330000003</v>
      </c>
      <c r="O2781">
        <v>0</v>
      </c>
      <c r="P2781">
        <v>191</v>
      </c>
      <c r="Q2781">
        <v>0</v>
      </c>
      <c r="R2781">
        <v>0</v>
      </c>
      <c r="S2781">
        <v>0</v>
      </c>
      <c r="T2781">
        <v>4</v>
      </c>
      <c r="U2781">
        <v>0</v>
      </c>
      <c r="V2781">
        <v>0</v>
      </c>
      <c r="W2781">
        <v>0</v>
      </c>
      <c r="X2781">
        <v>203.45588386570216</v>
      </c>
      <c r="Y2781">
        <v>0</v>
      </c>
      <c r="Z2781">
        <v>0</v>
      </c>
      <c r="AA2781">
        <v>0</v>
      </c>
      <c r="AB2781">
        <v>15.237138071498666</v>
      </c>
      <c r="AC2781">
        <v>0</v>
      </c>
      <c r="AD2781">
        <v>0</v>
      </c>
      <c r="AE2781">
        <v>218.69302193720083</v>
      </c>
    </row>
    <row r="2782" spans="1:31" x14ac:dyDescent="0.25">
      <c r="A2782">
        <v>2214935</v>
      </c>
      <c r="B2782">
        <v>1</v>
      </c>
      <c r="C2782" t="s">
        <v>81</v>
      </c>
      <c r="D2782" t="s">
        <v>115</v>
      </c>
      <c r="E2782" t="s">
        <v>132</v>
      </c>
      <c r="F2782" t="s">
        <v>5935</v>
      </c>
      <c r="G2782" t="s">
        <v>233</v>
      </c>
      <c r="H2782" t="s">
        <v>135</v>
      </c>
      <c r="I2782" t="s">
        <v>136</v>
      </c>
      <c r="J2782" t="s">
        <v>137</v>
      </c>
      <c r="K2782" t="s">
        <v>234</v>
      </c>
      <c r="L2782" t="s">
        <v>8313</v>
      </c>
      <c r="M2782" t="s">
        <v>8314</v>
      </c>
      <c r="N2782">
        <v>7.2752777770000003</v>
      </c>
      <c r="O2782">
        <v>0</v>
      </c>
      <c r="P2782">
        <v>147</v>
      </c>
      <c r="Q2782">
        <v>0</v>
      </c>
      <c r="R2782">
        <v>0</v>
      </c>
      <c r="S2782">
        <v>0</v>
      </c>
      <c r="T2782">
        <v>8</v>
      </c>
      <c r="U2782">
        <v>0</v>
      </c>
      <c r="V2782">
        <v>0</v>
      </c>
      <c r="W2782">
        <v>0</v>
      </c>
      <c r="X2782">
        <v>137.56945848767228</v>
      </c>
      <c r="Y2782">
        <v>0</v>
      </c>
      <c r="Z2782">
        <v>0</v>
      </c>
      <c r="AA2782">
        <v>0</v>
      </c>
      <c r="AB2782">
        <v>118.0474023379042</v>
      </c>
      <c r="AC2782">
        <v>0</v>
      </c>
      <c r="AD2782">
        <v>0</v>
      </c>
      <c r="AE2782">
        <v>255.61686082557648</v>
      </c>
    </row>
    <row r="2783" spans="1:31" x14ac:dyDescent="0.25">
      <c r="A2783">
        <v>2227670</v>
      </c>
      <c r="B2783">
        <v>1</v>
      </c>
      <c r="C2783" t="s">
        <v>80</v>
      </c>
      <c r="D2783" t="s">
        <v>82</v>
      </c>
      <c r="E2783" t="s">
        <v>156</v>
      </c>
      <c r="F2783" t="s">
        <v>8315</v>
      </c>
      <c r="G2783" t="s">
        <v>161</v>
      </c>
      <c r="H2783" t="s">
        <v>135</v>
      </c>
      <c r="I2783" t="s">
        <v>136</v>
      </c>
      <c r="J2783" t="s">
        <v>137</v>
      </c>
      <c r="K2783" t="s">
        <v>138</v>
      </c>
      <c r="L2783" t="s">
        <v>8316</v>
      </c>
      <c r="M2783" t="s">
        <v>8317</v>
      </c>
      <c r="N2783">
        <v>1.2255555549999999</v>
      </c>
      <c r="O2783">
        <v>0</v>
      </c>
      <c r="P2783">
        <v>1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0.28768430799807998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0.28768430799807998</v>
      </c>
    </row>
    <row r="2784" spans="1:31" x14ac:dyDescent="0.25">
      <c r="A2784">
        <v>2228168</v>
      </c>
      <c r="B2784">
        <v>1</v>
      </c>
      <c r="C2784" t="s">
        <v>81</v>
      </c>
      <c r="D2784" t="s">
        <v>123</v>
      </c>
      <c r="E2784" t="s">
        <v>151</v>
      </c>
      <c r="F2784" t="s">
        <v>8318</v>
      </c>
      <c r="G2784" t="s">
        <v>245</v>
      </c>
      <c r="H2784" t="s">
        <v>135</v>
      </c>
      <c r="I2784" t="s">
        <v>136</v>
      </c>
      <c r="J2784" t="s">
        <v>137</v>
      </c>
      <c r="K2784" t="s">
        <v>138</v>
      </c>
      <c r="L2784" t="s">
        <v>8319</v>
      </c>
      <c r="M2784" t="s">
        <v>8320</v>
      </c>
      <c r="N2784">
        <v>1.2255555549999999</v>
      </c>
      <c r="O2784">
        <v>0</v>
      </c>
      <c r="P2784">
        <v>69</v>
      </c>
      <c r="Q2784">
        <v>0</v>
      </c>
      <c r="R2784">
        <v>0</v>
      </c>
      <c r="S2784">
        <v>0</v>
      </c>
      <c r="T2784">
        <v>4</v>
      </c>
      <c r="U2784">
        <v>0</v>
      </c>
      <c r="V2784">
        <v>0</v>
      </c>
      <c r="W2784">
        <v>0</v>
      </c>
      <c r="X2784">
        <v>7.5114004194993811</v>
      </c>
      <c r="Y2784">
        <v>0</v>
      </c>
      <c r="Z2784">
        <v>0</v>
      </c>
      <c r="AA2784">
        <v>0</v>
      </c>
      <c r="AB2784">
        <v>4.157402775243333E-2</v>
      </c>
      <c r="AC2784">
        <v>0</v>
      </c>
      <c r="AD2784">
        <v>0</v>
      </c>
      <c r="AE2784">
        <v>7.5529744472518141</v>
      </c>
    </row>
    <row r="2785" spans="1:31" x14ac:dyDescent="0.25">
      <c r="A2785">
        <v>2218865</v>
      </c>
      <c r="B2785">
        <v>1</v>
      </c>
      <c r="C2785" t="s">
        <v>80</v>
      </c>
      <c r="D2785" t="s">
        <v>97</v>
      </c>
      <c r="E2785" t="s">
        <v>147</v>
      </c>
      <c r="F2785" t="s">
        <v>8321</v>
      </c>
      <c r="G2785" t="s">
        <v>405</v>
      </c>
      <c r="H2785" t="s">
        <v>144</v>
      </c>
      <c r="I2785" t="s">
        <v>136</v>
      </c>
      <c r="J2785" t="s">
        <v>137</v>
      </c>
      <c r="K2785" t="s">
        <v>234</v>
      </c>
      <c r="L2785" t="s">
        <v>8322</v>
      </c>
      <c r="M2785" t="s">
        <v>8323</v>
      </c>
      <c r="N2785">
        <v>9.0152777769999997</v>
      </c>
      <c r="O2785">
        <v>4</v>
      </c>
      <c r="P2785">
        <v>1663</v>
      </c>
      <c r="Q2785">
        <v>5</v>
      </c>
      <c r="R2785">
        <v>330</v>
      </c>
      <c r="S2785">
        <v>19</v>
      </c>
      <c r="T2785">
        <v>203</v>
      </c>
      <c r="U2785">
        <v>0</v>
      </c>
      <c r="V2785">
        <v>0</v>
      </c>
      <c r="W2785">
        <v>339.07479262694653</v>
      </c>
      <c r="X2785">
        <v>6346.3647837929548</v>
      </c>
      <c r="Y2785">
        <v>17.801797426640849</v>
      </c>
      <c r="Z2785">
        <v>1116.580846230612</v>
      </c>
      <c r="AA2785">
        <v>828.03460621905936</v>
      </c>
      <c r="AB2785">
        <v>1687.3542634742628</v>
      </c>
      <c r="AC2785">
        <v>0</v>
      </c>
      <c r="AD2785">
        <v>0</v>
      </c>
      <c r="AE2785">
        <v>10335.211089770477</v>
      </c>
    </row>
    <row r="2786" spans="1:31" x14ac:dyDescent="0.25">
      <c r="A2786">
        <v>2221029</v>
      </c>
      <c r="B2786">
        <v>1</v>
      </c>
      <c r="C2786" t="s">
        <v>80</v>
      </c>
      <c r="D2786" t="s">
        <v>100</v>
      </c>
      <c r="E2786" t="s">
        <v>151</v>
      </c>
      <c r="F2786" t="s">
        <v>8324</v>
      </c>
      <c r="G2786" t="s">
        <v>238</v>
      </c>
      <c r="H2786" t="s">
        <v>135</v>
      </c>
      <c r="I2786" t="s">
        <v>136</v>
      </c>
      <c r="J2786" t="s">
        <v>137</v>
      </c>
      <c r="K2786" t="s">
        <v>138</v>
      </c>
      <c r="L2786" t="s">
        <v>8325</v>
      </c>
      <c r="M2786" t="s">
        <v>8326</v>
      </c>
      <c r="N2786">
        <v>2.36</v>
      </c>
      <c r="O2786">
        <v>0</v>
      </c>
      <c r="P2786">
        <v>47</v>
      </c>
      <c r="Q2786">
        <v>0</v>
      </c>
      <c r="R2786">
        <v>13</v>
      </c>
      <c r="S2786">
        <v>0</v>
      </c>
      <c r="T2786">
        <v>8</v>
      </c>
      <c r="U2786">
        <v>0</v>
      </c>
      <c r="V2786">
        <v>0</v>
      </c>
      <c r="W2786">
        <v>0</v>
      </c>
      <c r="X2786">
        <v>22.03665973173165</v>
      </c>
      <c r="Y2786">
        <v>0</v>
      </c>
      <c r="Z2786">
        <v>1.6902562992843249</v>
      </c>
      <c r="AA2786">
        <v>0</v>
      </c>
      <c r="AB2786">
        <v>4.8160979620565243</v>
      </c>
      <c r="AC2786">
        <v>0</v>
      </c>
      <c r="AD2786">
        <v>0</v>
      </c>
      <c r="AE2786">
        <v>28.543013993072499</v>
      </c>
    </row>
    <row r="2787" spans="1:31" x14ac:dyDescent="0.25">
      <c r="A2787">
        <v>2229021</v>
      </c>
      <c r="B2787">
        <v>1</v>
      </c>
      <c r="C2787" t="s">
        <v>81</v>
      </c>
      <c r="D2787" t="s">
        <v>128</v>
      </c>
      <c r="E2787" t="s">
        <v>147</v>
      </c>
      <c r="F2787" t="s">
        <v>1750</v>
      </c>
      <c r="G2787" t="s">
        <v>143</v>
      </c>
      <c r="H2787" t="s">
        <v>144</v>
      </c>
      <c r="I2787" t="s">
        <v>136</v>
      </c>
      <c r="J2787" t="s">
        <v>137</v>
      </c>
      <c r="K2787" t="s">
        <v>138</v>
      </c>
      <c r="L2787" t="s">
        <v>8327</v>
      </c>
      <c r="M2787" t="s">
        <v>8328</v>
      </c>
      <c r="N2787">
        <v>0.50138888800000003</v>
      </c>
      <c r="O2787">
        <v>0</v>
      </c>
      <c r="P2787">
        <v>0</v>
      </c>
      <c r="Q2787">
        <v>6</v>
      </c>
      <c r="R2787">
        <v>0</v>
      </c>
      <c r="S2787">
        <v>1</v>
      </c>
      <c r="T2787">
        <v>1</v>
      </c>
      <c r="U2787">
        <v>0</v>
      </c>
      <c r="V2787">
        <v>0</v>
      </c>
      <c r="W2787">
        <v>0</v>
      </c>
      <c r="X2787">
        <v>0</v>
      </c>
      <c r="Y2787">
        <v>3.6470375233626258</v>
      </c>
      <c r="Z2787">
        <v>0</v>
      </c>
      <c r="AA2787">
        <v>6.9652885903069981</v>
      </c>
      <c r="AB2787">
        <v>2.3669368105260071</v>
      </c>
      <c r="AC2787">
        <v>0</v>
      </c>
      <c r="AD2787">
        <v>0</v>
      </c>
      <c r="AE2787">
        <v>12.979262924195631</v>
      </c>
    </row>
    <row r="2788" spans="1:31" x14ac:dyDescent="0.25">
      <c r="A2788">
        <v>2214912</v>
      </c>
      <c r="B2788">
        <v>1</v>
      </c>
      <c r="C2788" t="s">
        <v>81</v>
      </c>
      <c r="D2788" t="s">
        <v>117</v>
      </c>
      <c r="E2788" t="s">
        <v>198</v>
      </c>
      <c r="F2788" t="s">
        <v>8329</v>
      </c>
      <c r="G2788" t="s">
        <v>405</v>
      </c>
      <c r="H2788" t="s">
        <v>144</v>
      </c>
      <c r="I2788" t="s">
        <v>136</v>
      </c>
      <c r="J2788" t="s">
        <v>137</v>
      </c>
      <c r="K2788" t="s">
        <v>234</v>
      </c>
      <c r="L2788" t="s">
        <v>8330</v>
      </c>
      <c r="M2788" t="s">
        <v>8331</v>
      </c>
      <c r="N2788">
        <v>5.4675000000000002</v>
      </c>
      <c r="O2788">
        <v>0</v>
      </c>
      <c r="P2788">
        <v>556</v>
      </c>
      <c r="Q2788">
        <v>0</v>
      </c>
      <c r="R2788">
        <v>3</v>
      </c>
      <c r="S2788">
        <v>0</v>
      </c>
      <c r="T2788">
        <v>57</v>
      </c>
      <c r="U2788">
        <v>0</v>
      </c>
      <c r="V2788">
        <v>0</v>
      </c>
      <c r="W2788">
        <v>0</v>
      </c>
      <c r="X2788">
        <v>381.15242389746692</v>
      </c>
      <c r="Y2788">
        <v>0</v>
      </c>
      <c r="Z2788">
        <v>1.0218126337268567</v>
      </c>
      <c r="AA2788">
        <v>0</v>
      </c>
      <c r="AB2788">
        <v>187.28130609945856</v>
      </c>
      <c r="AC2788">
        <v>0</v>
      </c>
      <c r="AD2788">
        <v>0</v>
      </c>
      <c r="AE2788">
        <v>569.45554263065242</v>
      </c>
    </row>
    <row r="2789" spans="1:31" x14ac:dyDescent="0.25">
      <c r="A2789">
        <v>2227570</v>
      </c>
      <c r="B2789">
        <v>1</v>
      </c>
      <c r="C2789" t="s">
        <v>80</v>
      </c>
      <c r="D2789" t="s">
        <v>88</v>
      </c>
      <c r="E2789" t="s">
        <v>141</v>
      </c>
      <c r="F2789" t="s">
        <v>8332</v>
      </c>
      <c r="G2789" t="s">
        <v>280</v>
      </c>
      <c r="H2789" t="s">
        <v>144</v>
      </c>
      <c r="I2789" t="s">
        <v>136</v>
      </c>
      <c r="J2789" t="s">
        <v>3</v>
      </c>
      <c r="K2789" t="s">
        <v>138</v>
      </c>
      <c r="L2789" t="s">
        <v>8333</v>
      </c>
      <c r="M2789" t="s">
        <v>8334</v>
      </c>
      <c r="N2789">
        <v>3.9758333330000002</v>
      </c>
      <c r="O2789">
        <v>0</v>
      </c>
      <c r="P2789">
        <v>297</v>
      </c>
      <c r="Q2789">
        <v>0</v>
      </c>
      <c r="R2789">
        <v>0</v>
      </c>
      <c r="S2789">
        <v>0</v>
      </c>
      <c r="T2789">
        <v>60</v>
      </c>
      <c r="U2789">
        <v>0</v>
      </c>
      <c r="V2789">
        <v>0</v>
      </c>
      <c r="W2789">
        <v>0</v>
      </c>
      <c r="X2789">
        <v>337.89917061829289</v>
      </c>
      <c r="Y2789">
        <v>0</v>
      </c>
      <c r="Z2789">
        <v>0</v>
      </c>
      <c r="AA2789">
        <v>0</v>
      </c>
      <c r="AB2789">
        <v>91.249797041480946</v>
      </c>
      <c r="AC2789">
        <v>0</v>
      </c>
      <c r="AD2789">
        <v>0</v>
      </c>
      <c r="AE2789">
        <v>429.1489676597738</v>
      </c>
    </row>
    <row r="2790" spans="1:31" x14ac:dyDescent="0.25">
      <c r="A2790">
        <v>2227547</v>
      </c>
      <c r="B2790">
        <v>1</v>
      </c>
      <c r="C2790" t="s">
        <v>80</v>
      </c>
      <c r="D2790" t="s">
        <v>86</v>
      </c>
      <c r="E2790" t="s">
        <v>141</v>
      </c>
      <c r="F2790" t="s">
        <v>8335</v>
      </c>
      <c r="G2790" t="s">
        <v>523</v>
      </c>
      <c r="H2790" t="s">
        <v>144</v>
      </c>
      <c r="I2790" t="s">
        <v>136</v>
      </c>
      <c r="J2790" t="s">
        <v>137</v>
      </c>
      <c r="K2790" t="s">
        <v>138</v>
      </c>
      <c r="L2790" t="s">
        <v>8336</v>
      </c>
      <c r="M2790" t="s">
        <v>8337</v>
      </c>
      <c r="N2790">
        <v>1.115</v>
      </c>
      <c r="O2790">
        <v>0</v>
      </c>
      <c r="P2790">
        <v>82</v>
      </c>
      <c r="Q2790">
        <v>0</v>
      </c>
      <c r="R2790">
        <v>25</v>
      </c>
      <c r="S2790">
        <v>2</v>
      </c>
      <c r="T2790">
        <v>47</v>
      </c>
      <c r="U2790">
        <v>0</v>
      </c>
      <c r="V2790">
        <v>0</v>
      </c>
      <c r="W2790">
        <v>0</v>
      </c>
      <c r="X2790">
        <v>195.93727771167511</v>
      </c>
      <c r="Y2790">
        <v>0</v>
      </c>
      <c r="Z2790">
        <v>14.189394555166954</v>
      </c>
      <c r="AA2790">
        <v>26.11920293920171</v>
      </c>
      <c r="AB2790">
        <v>153.50144018152577</v>
      </c>
      <c r="AC2790">
        <v>0</v>
      </c>
      <c r="AD2790">
        <v>0</v>
      </c>
      <c r="AE2790">
        <v>389.74731538756953</v>
      </c>
    </row>
    <row r="2791" spans="1:31" x14ac:dyDescent="0.25">
      <c r="A2791">
        <v>2216286</v>
      </c>
      <c r="B2791">
        <v>1</v>
      </c>
      <c r="C2791" t="s">
        <v>80</v>
      </c>
      <c r="D2791" t="s">
        <v>88</v>
      </c>
      <c r="E2791" t="s">
        <v>156</v>
      </c>
      <c r="F2791" t="s">
        <v>8338</v>
      </c>
      <c r="G2791" t="s">
        <v>172</v>
      </c>
      <c r="H2791" t="s">
        <v>135</v>
      </c>
      <c r="I2791" t="s">
        <v>136</v>
      </c>
      <c r="J2791" t="s">
        <v>137</v>
      </c>
      <c r="K2791" t="s">
        <v>138</v>
      </c>
      <c r="L2791" t="s">
        <v>8339</v>
      </c>
      <c r="M2791" t="s">
        <v>8340</v>
      </c>
      <c r="N2791">
        <v>3.0077777769999998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1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3.1629677835883583</v>
      </c>
      <c r="AC2791">
        <v>0</v>
      </c>
      <c r="AD2791">
        <v>0</v>
      </c>
      <c r="AE2791">
        <v>3.1629677835883583</v>
      </c>
    </row>
    <row r="2792" spans="1:31" x14ac:dyDescent="0.25">
      <c r="A2792">
        <v>2227647</v>
      </c>
      <c r="B2792">
        <v>1</v>
      </c>
      <c r="C2792" t="s">
        <v>80</v>
      </c>
      <c r="D2792" t="s">
        <v>82</v>
      </c>
      <c r="E2792" t="s">
        <v>151</v>
      </c>
      <c r="F2792" t="s">
        <v>6790</v>
      </c>
      <c r="G2792" t="s">
        <v>153</v>
      </c>
      <c r="H2792" t="s">
        <v>135</v>
      </c>
      <c r="I2792" t="s">
        <v>136</v>
      </c>
      <c r="J2792" t="s">
        <v>137</v>
      </c>
      <c r="K2792" t="s">
        <v>138</v>
      </c>
      <c r="L2792" t="s">
        <v>8341</v>
      </c>
      <c r="M2792" t="s">
        <v>8342</v>
      </c>
      <c r="N2792">
        <v>2.5175000000000001</v>
      </c>
      <c r="O2792">
        <v>0</v>
      </c>
      <c r="P2792">
        <v>29</v>
      </c>
      <c r="Q2792">
        <v>0</v>
      </c>
      <c r="R2792">
        <v>0</v>
      </c>
      <c r="S2792">
        <v>0</v>
      </c>
      <c r="T2792">
        <v>3</v>
      </c>
      <c r="U2792">
        <v>0</v>
      </c>
      <c r="V2792">
        <v>0</v>
      </c>
      <c r="W2792">
        <v>0</v>
      </c>
      <c r="X2792">
        <v>10.881781234333173</v>
      </c>
      <c r="Y2792">
        <v>0</v>
      </c>
      <c r="Z2792">
        <v>0</v>
      </c>
      <c r="AA2792">
        <v>0</v>
      </c>
      <c r="AB2792">
        <v>0.70995876350476128</v>
      </c>
      <c r="AC2792">
        <v>0</v>
      </c>
      <c r="AD2792">
        <v>0</v>
      </c>
      <c r="AE2792">
        <v>11.591739997837935</v>
      </c>
    </row>
    <row r="2793" spans="1:31" x14ac:dyDescent="0.25">
      <c r="A2793">
        <v>2228360</v>
      </c>
      <c r="B2793">
        <v>1</v>
      </c>
      <c r="C2793" t="s">
        <v>80</v>
      </c>
      <c r="D2793" t="s">
        <v>82</v>
      </c>
      <c r="E2793" t="s">
        <v>151</v>
      </c>
      <c r="F2793" t="s">
        <v>887</v>
      </c>
      <c r="G2793" t="s">
        <v>802</v>
      </c>
      <c r="H2793" t="s">
        <v>135</v>
      </c>
      <c r="I2793" t="s">
        <v>136</v>
      </c>
      <c r="J2793" t="s">
        <v>137</v>
      </c>
      <c r="K2793" t="s">
        <v>138</v>
      </c>
      <c r="L2793" t="s">
        <v>8343</v>
      </c>
      <c r="M2793" t="s">
        <v>8344</v>
      </c>
      <c r="N2793">
        <v>1.5152777770000001</v>
      </c>
      <c r="O2793">
        <v>0</v>
      </c>
      <c r="P2793">
        <v>158</v>
      </c>
      <c r="Q2793">
        <v>0</v>
      </c>
      <c r="R2793">
        <v>0</v>
      </c>
      <c r="S2793">
        <v>0</v>
      </c>
      <c r="T2793">
        <v>4</v>
      </c>
      <c r="U2793">
        <v>0</v>
      </c>
      <c r="V2793">
        <v>0</v>
      </c>
      <c r="W2793">
        <v>0</v>
      </c>
      <c r="X2793">
        <v>71.358099900071011</v>
      </c>
      <c r="Y2793">
        <v>0</v>
      </c>
      <c r="Z2793">
        <v>0</v>
      </c>
      <c r="AA2793">
        <v>0</v>
      </c>
      <c r="AB2793">
        <v>3.5843615187074409</v>
      </c>
      <c r="AC2793">
        <v>0</v>
      </c>
      <c r="AD2793">
        <v>0</v>
      </c>
      <c r="AE2793">
        <v>74.94246141877845</v>
      </c>
    </row>
    <row r="2794" spans="1:31" x14ac:dyDescent="0.25">
      <c r="A2794">
        <v>2224922</v>
      </c>
      <c r="B2794">
        <v>1</v>
      </c>
      <c r="C2794" t="s">
        <v>81</v>
      </c>
      <c r="D2794" t="s">
        <v>128</v>
      </c>
      <c r="E2794" t="s">
        <v>151</v>
      </c>
      <c r="F2794" t="s">
        <v>8345</v>
      </c>
      <c r="G2794" t="s">
        <v>153</v>
      </c>
      <c r="H2794" t="s">
        <v>135</v>
      </c>
      <c r="I2794" t="s">
        <v>136</v>
      </c>
      <c r="J2794" t="s">
        <v>137</v>
      </c>
      <c r="K2794" t="s">
        <v>138</v>
      </c>
      <c r="L2794" t="s">
        <v>8346</v>
      </c>
      <c r="M2794" t="s">
        <v>8347</v>
      </c>
      <c r="N2794">
        <v>7.4844444440000002</v>
      </c>
      <c r="O2794">
        <v>0</v>
      </c>
      <c r="P2794">
        <v>58</v>
      </c>
      <c r="Q2794">
        <v>0</v>
      </c>
      <c r="R2794">
        <v>0</v>
      </c>
      <c r="S2794">
        <v>0</v>
      </c>
      <c r="T2794">
        <v>7</v>
      </c>
      <c r="U2794">
        <v>0</v>
      </c>
      <c r="V2794">
        <v>0</v>
      </c>
      <c r="W2794">
        <v>0</v>
      </c>
      <c r="X2794">
        <v>113.24598590643656</v>
      </c>
      <c r="Y2794">
        <v>0</v>
      </c>
      <c r="Z2794">
        <v>0</v>
      </c>
      <c r="AA2794">
        <v>0</v>
      </c>
      <c r="AB2794">
        <v>9.0825141368555506</v>
      </c>
      <c r="AC2794">
        <v>0</v>
      </c>
      <c r="AD2794">
        <v>0</v>
      </c>
      <c r="AE2794">
        <v>122.32850004329211</v>
      </c>
    </row>
    <row r="2795" spans="1:31" x14ac:dyDescent="0.25">
      <c r="A2795">
        <v>2229250</v>
      </c>
      <c r="B2795">
        <v>1</v>
      </c>
      <c r="C2795" t="s">
        <v>81</v>
      </c>
      <c r="D2795" t="s">
        <v>116</v>
      </c>
      <c r="E2795" t="s">
        <v>198</v>
      </c>
      <c r="F2795" t="s">
        <v>7683</v>
      </c>
      <c r="G2795" t="s">
        <v>143</v>
      </c>
      <c r="H2795" t="s">
        <v>144</v>
      </c>
      <c r="I2795" t="s">
        <v>136</v>
      </c>
      <c r="J2795" t="s">
        <v>137</v>
      </c>
      <c r="K2795" t="s">
        <v>138</v>
      </c>
      <c r="L2795" t="s">
        <v>8348</v>
      </c>
      <c r="M2795" t="s">
        <v>8349</v>
      </c>
      <c r="N2795">
        <v>0.32250000000000001</v>
      </c>
      <c r="O2795">
        <v>2</v>
      </c>
      <c r="P2795">
        <v>398</v>
      </c>
      <c r="Q2795">
        <v>6</v>
      </c>
      <c r="R2795">
        <v>1</v>
      </c>
      <c r="S2795">
        <v>2</v>
      </c>
      <c r="T2795">
        <v>22</v>
      </c>
      <c r="U2795">
        <v>0</v>
      </c>
      <c r="V2795">
        <v>0</v>
      </c>
      <c r="W2795">
        <v>0.15573717989676</v>
      </c>
      <c r="X2795">
        <v>12.571751425799704</v>
      </c>
      <c r="Y2795">
        <v>18.18298471526046</v>
      </c>
      <c r="Z2795">
        <v>1.0173656529855002E-2</v>
      </c>
      <c r="AA2795">
        <v>1.1574193434173476</v>
      </c>
      <c r="AB2795">
        <v>3.1620515490351</v>
      </c>
      <c r="AC2795">
        <v>0</v>
      </c>
      <c r="AD2795">
        <v>0</v>
      </c>
      <c r="AE2795">
        <v>35.240117869939226</v>
      </c>
    </row>
    <row r="2796" spans="1:31" x14ac:dyDescent="0.25">
      <c r="A2796">
        <v>2212685</v>
      </c>
      <c r="B2796">
        <v>1</v>
      </c>
      <c r="C2796" t="s">
        <v>80</v>
      </c>
      <c r="D2796" t="s">
        <v>109</v>
      </c>
      <c r="E2796" t="s">
        <v>151</v>
      </c>
      <c r="F2796" t="s">
        <v>8350</v>
      </c>
      <c r="G2796" t="s">
        <v>213</v>
      </c>
      <c r="H2796" t="s">
        <v>135</v>
      </c>
      <c r="I2796" t="s">
        <v>136</v>
      </c>
      <c r="J2796" t="s">
        <v>137</v>
      </c>
      <c r="K2796" t="s">
        <v>138</v>
      </c>
      <c r="L2796" t="s">
        <v>8351</v>
      </c>
      <c r="M2796" t="s">
        <v>8352</v>
      </c>
      <c r="N2796">
        <v>0.54166666600000002</v>
      </c>
      <c r="O2796">
        <v>0</v>
      </c>
      <c r="P2796">
        <v>14</v>
      </c>
      <c r="Q2796">
        <v>0</v>
      </c>
      <c r="R2796">
        <v>4</v>
      </c>
      <c r="S2796">
        <v>0</v>
      </c>
      <c r="T2796">
        <v>7</v>
      </c>
      <c r="U2796">
        <v>0</v>
      </c>
      <c r="V2796">
        <v>0</v>
      </c>
      <c r="W2796">
        <v>0</v>
      </c>
      <c r="X2796">
        <v>1.3712557122669167</v>
      </c>
      <c r="Y2796">
        <v>0</v>
      </c>
      <c r="Z2796">
        <v>1.9283136689748752</v>
      </c>
      <c r="AA2796">
        <v>0</v>
      </c>
      <c r="AB2796">
        <v>0.59502174266979169</v>
      </c>
      <c r="AC2796">
        <v>0</v>
      </c>
      <c r="AD2796">
        <v>0</v>
      </c>
      <c r="AE2796">
        <v>3.8945911239115834</v>
      </c>
    </row>
    <row r="2797" spans="1:31" x14ac:dyDescent="0.25">
      <c r="A2797">
        <v>2216017</v>
      </c>
      <c r="B2797">
        <v>1</v>
      </c>
      <c r="C2797" t="s">
        <v>80</v>
      </c>
      <c r="D2797" t="s">
        <v>110</v>
      </c>
      <c r="E2797" t="s">
        <v>156</v>
      </c>
      <c r="F2797" t="s">
        <v>8353</v>
      </c>
      <c r="G2797" t="s">
        <v>161</v>
      </c>
      <c r="H2797" t="s">
        <v>135</v>
      </c>
      <c r="I2797" t="s">
        <v>136</v>
      </c>
      <c r="J2797" t="s">
        <v>137</v>
      </c>
      <c r="K2797" t="s">
        <v>138</v>
      </c>
      <c r="L2797" t="s">
        <v>8354</v>
      </c>
      <c r="M2797" t="s">
        <v>8355</v>
      </c>
      <c r="N2797">
        <v>2.295555555</v>
      </c>
      <c r="O2797">
        <v>0</v>
      </c>
      <c r="P2797">
        <v>17</v>
      </c>
      <c r="Q2797">
        <v>0</v>
      </c>
      <c r="R2797">
        <v>0</v>
      </c>
      <c r="S2797">
        <v>0</v>
      </c>
      <c r="T2797">
        <v>1</v>
      </c>
      <c r="U2797">
        <v>0</v>
      </c>
      <c r="V2797">
        <v>0</v>
      </c>
      <c r="W2797">
        <v>0</v>
      </c>
      <c r="X2797">
        <v>10.703355976769224</v>
      </c>
      <c r="Y2797">
        <v>0</v>
      </c>
      <c r="Z2797">
        <v>0</v>
      </c>
      <c r="AA2797">
        <v>0</v>
      </c>
      <c r="AB2797">
        <v>25.895179401180826</v>
      </c>
      <c r="AC2797">
        <v>0</v>
      </c>
      <c r="AD2797">
        <v>0</v>
      </c>
      <c r="AE2797">
        <v>36.59853537795005</v>
      </c>
    </row>
    <row r="2798" spans="1:31" x14ac:dyDescent="0.25">
      <c r="A2798">
        <v>2216515</v>
      </c>
      <c r="B2798">
        <v>1</v>
      </c>
      <c r="C2798" t="s">
        <v>81</v>
      </c>
      <c r="D2798" t="s">
        <v>118</v>
      </c>
      <c r="E2798" t="s">
        <v>156</v>
      </c>
      <c r="F2798" t="s">
        <v>8356</v>
      </c>
      <c r="G2798" t="s">
        <v>161</v>
      </c>
      <c r="H2798" t="s">
        <v>135</v>
      </c>
      <c r="I2798" t="s">
        <v>136</v>
      </c>
      <c r="J2798" t="s">
        <v>137</v>
      </c>
      <c r="K2798" t="s">
        <v>138</v>
      </c>
      <c r="L2798" t="s">
        <v>8357</v>
      </c>
      <c r="M2798" t="s">
        <v>8358</v>
      </c>
      <c r="N2798">
        <v>0.60583333299999997</v>
      </c>
      <c r="O2798">
        <v>0</v>
      </c>
      <c r="P2798">
        <v>1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3.5278145332650002E-2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3.5278145332650002E-2</v>
      </c>
    </row>
    <row r="2799" spans="1:31" x14ac:dyDescent="0.25">
      <c r="A2799">
        <v>2219432</v>
      </c>
      <c r="B2799">
        <v>1</v>
      </c>
      <c r="C2799" t="s">
        <v>80</v>
      </c>
      <c r="D2799" t="s">
        <v>98</v>
      </c>
      <c r="E2799" t="s">
        <v>198</v>
      </c>
      <c r="F2799" t="s">
        <v>2307</v>
      </c>
      <c r="G2799" t="s">
        <v>143</v>
      </c>
      <c r="H2799" t="s">
        <v>144</v>
      </c>
      <c r="I2799" t="s">
        <v>136</v>
      </c>
      <c r="J2799" t="s">
        <v>137</v>
      </c>
      <c r="K2799" t="s">
        <v>138</v>
      </c>
      <c r="L2799" t="s">
        <v>8359</v>
      </c>
      <c r="M2799" t="s">
        <v>8360</v>
      </c>
      <c r="N2799">
        <v>0.37194444399999999</v>
      </c>
      <c r="O2799">
        <v>0</v>
      </c>
      <c r="P2799">
        <v>1262</v>
      </c>
      <c r="Q2799">
        <v>2</v>
      </c>
      <c r="R2799">
        <v>189</v>
      </c>
      <c r="S2799">
        <v>7</v>
      </c>
      <c r="T2799">
        <v>330</v>
      </c>
      <c r="U2799">
        <v>0</v>
      </c>
      <c r="V2799">
        <v>0</v>
      </c>
      <c r="W2799">
        <v>0</v>
      </c>
      <c r="X2799">
        <v>76.083212150194129</v>
      </c>
      <c r="Y2799">
        <v>0.43270119338629442</v>
      </c>
      <c r="Z2799">
        <v>6.40272391546831</v>
      </c>
      <c r="AA2799">
        <v>53.03540535831501</v>
      </c>
      <c r="AB2799">
        <v>28.295383258899452</v>
      </c>
      <c r="AC2799">
        <v>0</v>
      </c>
      <c r="AD2799">
        <v>0</v>
      </c>
      <c r="AE2799">
        <v>164.24942587626319</v>
      </c>
    </row>
    <row r="2800" spans="1:31" x14ac:dyDescent="0.25">
      <c r="A2800">
        <v>2215104</v>
      </c>
      <c r="B2800">
        <v>1</v>
      </c>
      <c r="C2800" t="s">
        <v>80</v>
      </c>
      <c r="D2800" t="s">
        <v>93</v>
      </c>
      <c r="E2800" t="s">
        <v>151</v>
      </c>
      <c r="F2800" t="s">
        <v>8361</v>
      </c>
      <c r="G2800" t="s">
        <v>213</v>
      </c>
      <c r="H2800" t="s">
        <v>135</v>
      </c>
      <c r="I2800" t="s">
        <v>136</v>
      </c>
      <c r="J2800" t="s">
        <v>137</v>
      </c>
      <c r="K2800" t="s">
        <v>138</v>
      </c>
      <c r="L2800" t="s">
        <v>8362</v>
      </c>
      <c r="M2800" t="s">
        <v>8363</v>
      </c>
      <c r="N2800">
        <v>1.8325</v>
      </c>
      <c r="O2800">
        <v>0</v>
      </c>
      <c r="P2800">
        <v>3</v>
      </c>
      <c r="Q2800">
        <v>0</v>
      </c>
      <c r="R2800">
        <v>6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0.50363835117812583</v>
      </c>
      <c r="Y2800">
        <v>0</v>
      </c>
      <c r="Z2800">
        <v>8.6040024022291615</v>
      </c>
      <c r="AA2800">
        <v>0</v>
      </c>
      <c r="AB2800">
        <v>0</v>
      </c>
      <c r="AC2800">
        <v>0</v>
      </c>
      <c r="AD2800">
        <v>0</v>
      </c>
      <c r="AE2800">
        <v>9.1076407534072867</v>
      </c>
    </row>
    <row r="2801" spans="1:31" x14ac:dyDescent="0.25">
      <c r="A2801">
        <v>2226986</v>
      </c>
      <c r="B2801">
        <v>1</v>
      </c>
      <c r="C2801" t="s">
        <v>80</v>
      </c>
      <c r="D2801" t="s">
        <v>96</v>
      </c>
      <c r="E2801" t="s">
        <v>132</v>
      </c>
      <c r="F2801" t="s">
        <v>2612</v>
      </c>
      <c r="G2801" t="s">
        <v>176</v>
      </c>
      <c r="H2801" t="s">
        <v>135</v>
      </c>
      <c r="I2801" t="s">
        <v>136</v>
      </c>
      <c r="J2801" t="s">
        <v>137</v>
      </c>
      <c r="K2801" t="s">
        <v>138</v>
      </c>
      <c r="L2801" t="s">
        <v>8364</v>
      </c>
      <c r="M2801" t="s">
        <v>8365</v>
      </c>
      <c r="N2801">
        <v>1.0794444439999999</v>
      </c>
      <c r="O2801">
        <v>0</v>
      </c>
      <c r="P2801">
        <v>166</v>
      </c>
      <c r="Q2801">
        <v>0</v>
      </c>
      <c r="R2801">
        <v>0</v>
      </c>
      <c r="S2801">
        <v>0</v>
      </c>
      <c r="T2801">
        <v>100</v>
      </c>
      <c r="U2801">
        <v>0</v>
      </c>
      <c r="V2801">
        <v>0</v>
      </c>
      <c r="W2801">
        <v>0</v>
      </c>
      <c r="X2801">
        <v>143.08457528091697</v>
      </c>
      <c r="Y2801">
        <v>0</v>
      </c>
      <c r="Z2801">
        <v>0</v>
      </c>
      <c r="AA2801">
        <v>0</v>
      </c>
      <c r="AB2801">
        <v>131.39959888579537</v>
      </c>
      <c r="AC2801">
        <v>0</v>
      </c>
      <c r="AD2801">
        <v>0</v>
      </c>
      <c r="AE2801">
        <v>274.48417416671236</v>
      </c>
    </row>
    <row r="2802" spans="1:31" x14ac:dyDescent="0.25">
      <c r="A2802">
        <v>2223654</v>
      </c>
      <c r="B2802">
        <v>1</v>
      </c>
      <c r="C2802" t="s">
        <v>80</v>
      </c>
      <c r="D2802" t="s">
        <v>104</v>
      </c>
      <c r="E2802" t="s">
        <v>132</v>
      </c>
      <c r="F2802" t="s">
        <v>4006</v>
      </c>
      <c r="G2802" t="s">
        <v>507</v>
      </c>
      <c r="H2802" t="s">
        <v>135</v>
      </c>
      <c r="I2802" t="s">
        <v>136</v>
      </c>
      <c r="J2802" t="s">
        <v>137</v>
      </c>
      <c r="K2802" t="s">
        <v>138</v>
      </c>
      <c r="L2802" t="s">
        <v>8366</v>
      </c>
      <c r="M2802" t="s">
        <v>8367</v>
      </c>
      <c r="N2802">
        <v>0.59194444400000001</v>
      </c>
      <c r="O2802">
        <v>0</v>
      </c>
      <c r="P2802">
        <v>248</v>
      </c>
      <c r="Q2802">
        <v>0</v>
      </c>
      <c r="R2802">
        <v>0</v>
      </c>
      <c r="S2802">
        <v>0</v>
      </c>
      <c r="T2802">
        <v>7</v>
      </c>
      <c r="U2802">
        <v>0</v>
      </c>
      <c r="V2802">
        <v>0</v>
      </c>
      <c r="W2802">
        <v>0</v>
      </c>
      <c r="X2802">
        <v>35.495099237387194</v>
      </c>
      <c r="Y2802">
        <v>0</v>
      </c>
      <c r="Z2802">
        <v>0</v>
      </c>
      <c r="AA2802">
        <v>0</v>
      </c>
      <c r="AB2802">
        <v>1.4969302341998934</v>
      </c>
      <c r="AC2802">
        <v>0</v>
      </c>
      <c r="AD2802">
        <v>0</v>
      </c>
      <c r="AE2802">
        <v>36.992029471587088</v>
      </c>
    </row>
    <row r="2803" spans="1:31" x14ac:dyDescent="0.25">
      <c r="A2803">
        <v>2223548</v>
      </c>
      <c r="B2803">
        <v>1</v>
      </c>
      <c r="C2803" t="s">
        <v>81</v>
      </c>
      <c r="D2803" t="s">
        <v>118</v>
      </c>
      <c r="E2803" t="s">
        <v>151</v>
      </c>
      <c r="F2803" t="s">
        <v>8368</v>
      </c>
      <c r="G2803" t="s">
        <v>192</v>
      </c>
      <c r="H2803" t="s">
        <v>135</v>
      </c>
      <c r="I2803" t="s">
        <v>136</v>
      </c>
      <c r="J2803" t="s">
        <v>137</v>
      </c>
      <c r="K2803" t="s">
        <v>138</v>
      </c>
      <c r="L2803" t="s">
        <v>8369</v>
      </c>
      <c r="M2803" t="s">
        <v>8370</v>
      </c>
      <c r="N2803">
        <v>0.91472222199999997</v>
      </c>
      <c r="O2803">
        <v>0</v>
      </c>
      <c r="P2803">
        <v>13</v>
      </c>
      <c r="Q2803">
        <v>0</v>
      </c>
      <c r="R2803">
        <v>0</v>
      </c>
      <c r="S2803">
        <v>0</v>
      </c>
      <c r="T2803">
        <v>5</v>
      </c>
      <c r="U2803">
        <v>0</v>
      </c>
      <c r="V2803">
        <v>0</v>
      </c>
      <c r="W2803">
        <v>0</v>
      </c>
      <c r="X2803">
        <v>1.6704021621129117</v>
      </c>
      <c r="Y2803">
        <v>0</v>
      </c>
      <c r="Z2803">
        <v>0</v>
      </c>
      <c r="AA2803">
        <v>0</v>
      </c>
      <c r="AB2803">
        <v>5.2900778009611198</v>
      </c>
      <c r="AC2803">
        <v>0</v>
      </c>
      <c r="AD2803">
        <v>0</v>
      </c>
      <c r="AE2803">
        <v>6.9604799630740315</v>
      </c>
    </row>
    <row r="2804" spans="1:31" x14ac:dyDescent="0.25">
      <c r="A2804">
        <v>2213561</v>
      </c>
      <c r="B2804">
        <v>1</v>
      </c>
      <c r="C2804" t="s">
        <v>80</v>
      </c>
      <c r="D2804" t="s">
        <v>96</v>
      </c>
      <c r="E2804" t="s">
        <v>156</v>
      </c>
      <c r="F2804" t="s">
        <v>8371</v>
      </c>
      <c r="G2804" t="s">
        <v>165</v>
      </c>
      <c r="H2804" t="s">
        <v>135</v>
      </c>
      <c r="I2804" t="s">
        <v>136</v>
      </c>
      <c r="J2804" t="s">
        <v>137</v>
      </c>
      <c r="K2804" t="s">
        <v>138</v>
      </c>
      <c r="L2804" t="s">
        <v>8372</v>
      </c>
      <c r="M2804" t="s">
        <v>8373</v>
      </c>
      <c r="N2804">
        <v>1.626944444</v>
      </c>
      <c r="O2804">
        <v>0</v>
      </c>
      <c r="P2804">
        <v>1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0.16311619427859778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0.16311619427859778</v>
      </c>
    </row>
    <row r="2805" spans="1:31" x14ac:dyDescent="0.25">
      <c r="A2805">
        <v>2226794</v>
      </c>
      <c r="B2805">
        <v>1</v>
      </c>
      <c r="C2805" t="s">
        <v>80</v>
      </c>
      <c r="D2805" t="s">
        <v>83</v>
      </c>
      <c r="E2805" t="s">
        <v>132</v>
      </c>
      <c r="F2805" t="s">
        <v>8374</v>
      </c>
      <c r="G2805" t="s">
        <v>176</v>
      </c>
      <c r="H2805" t="s">
        <v>135</v>
      </c>
      <c r="I2805" t="s">
        <v>136</v>
      </c>
      <c r="J2805" t="s">
        <v>137</v>
      </c>
      <c r="K2805" t="s">
        <v>138</v>
      </c>
      <c r="L2805" t="s">
        <v>8375</v>
      </c>
      <c r="M2805" t="s">
        <v>8376</v>
      </c>
      <c r="N2805">
        <v>4.9169444440000003</v>
      </c>
      <c r="O2805">
        <v>0</v>
      </c>
      <c r="P2805">
        <v>250</v>
      </c>
      <c r="Q2805">
        <v>0</v>
      </c>
      <c r="R2805">
        <v>0</v>
      </c>
      <c r="S2805">
        <v>0</v>
      </c>
      <c r="T2805">
        <v>12</v>
      </c>
      <c r="U2805">
        <v>0</v>
      </c>
      <c r="V2805">
        <v>0</v>
      </c>
      <c r="W2805">
        <v>0</v>
      </c>
      <c r="X2805">
        <v>483.4481831496928</v>
      </c>
      <c r="Y2805">
        <v>0</v>
      </c>
      <c r="Z2805">
        <v>0</v>
      </c>
      <c r="AA2805">
        <v>0</v>
      </c>
      <c r="AB2805">
        <v>96.786573294780894</v>
      </c>
      <c r="AC2805">
        <v>0</v>
      </c>
      <c r="AD2805">
        <v>0</v>
      </c>
      <c r="AE2805">
        <v>580.23475644447365</v>
      </c>
    </row>
    <row r="2806" spans="1:31" x14ac:dyDescent="0.25">
      <c r="A2806">
        <v>2227876</v>
      </c>
      <c r="B2806">
        <v>1</v>
      </c>
      <c r="C2806" t="s">
        <v>80</v>
      </c>
      <c r="D2806" t="s">
        <v>91</v>
      </c>
      <c r="E2806" t="s">
        <v>156</v>
      </c>
      <c r="F2806" t="s">
        <v>8377</v>
      </c>
      <c r="G2806" t="s">
        <v>165</v>
      </c>
      <c r="H2806" t="s">
        <v>135</v>
      </c>
      <c r="I2806" t="s">
        <v>136</v>
      </c>
      <c r="J2806" t="s">
        <v>137</v>
      </c>
      <c r="K2806" t="s">
        <v>138</v>
      </c>
      <c r="L2806" t="s">
        <v>8378</v>
      </c>
      <c r="M2806" t="s">
        <v>8379</v>
      </c>
      <c r="N2806">
        <v>1.7752777769999999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3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3.6976461188289997E-2</v>
      </c>
      <c r="AC2806">
        <v>0</v>
      </c>
      <c r="AD2806">
        <v>0</v>
      </c>
      <c r="AE2806">
        <v>3.6976461188289997E-2</v>
      </c>
    </row>
    <row r="2807" spans="1:31" x14ac:dyDescent="0.25">
      <c r="A2807">
        <v>2217889</v>
      </c>
      <c r="B2807">
        <v>1</v>
      </c>
      <c r="C2807" t="s">
        <v>80</v>
      </c>
      <c r="D2807" t="s">
        <v>99</v>
      </c>
      <c r="E2807" t="s">
        <v>156</v>
      </c>
      <c r="F2807" t="s">
        <v>8380</v>
      </c>
      <c r="G2807" t="s">
        <v>161</v>
      </c>
      <c r="H2807" t="s">
        <v>135</v>
      </c>
      <c r="I2807" t="s">
        <v>136</v>
      </c>
      <c r="J2807" t="s">
        <v>137</v>
      </c>
      <c r="K2807" t="s">
        <v>138</v>
      </c>
      <c r="L2807" t="s">
        <v>8381</v>
      </c>
      <c r="M2807" t="s">
        <v>8382</v>
      </c>
      <c r="N2807">
        <v>1.476388888</v>
      </c>
      <c r="O2807">
        <v>0</v>
      </c>
      <c r="P2807">
        <v>3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1.8022436401480371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1.8022436401480371</v>
      </c>
    </row>
    <row r="2808" spans="1:31" x14ac:dyDescent="0.25">
      <c r="A2808">
        <v>2221198</v>
      </c>
      <c r="B2808">
        <v>1</v>
      </c>
      <c r="C2808" t="s">
        <v>80</v>
      </c>
      <c r="D2808" t="s">
        <v>94</v>
      </c>
      <c r="E2808" t="s">
        <v>132</v>
      </c>
      <c r="F2808" t="s">
        <v>8383</v>
      </c>
      <c r="G2808" t="s">
        <v>176</v>
      </c>
      <c r="H2808" t="s">
        <v>135</v>
      </c>
      <c r="I2808" t="s">
        <v>136</v>
      </c>
      <c r="J2808" t="s">
        <v>137</v>
      </c>
      <c r="K2808" t="s">
        <v>138</v>
      </c>
      <c r="L2808" t="s">
        <v>8384</v>
      </c>
      <c r="M2808" t="s">
        <v>8385</v>
      </c>
      <c r="N2808">
        <v>2.2947222219999999</v>
      </c>
      <c r="O2808">
        <v>0</v>
      </c>
      <c r="P2808">
        <v>0</v>
      </c>
      <c r="Q2808">
        <v>0</v>
      </c>
      <c r="R2808">
        <v>16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2.739072594482344</v>
      </c>
      <c r="AA2808">
        <v>0</v>
      </c>
      <c r="AB2808">
        <v>0</v>
      </c>
      <c r="AC2808">
        <v>0</v>
      </c>
      <c r="AD2808">
        <v>0</v>
      </c>
      <c r="AE2808">
        <v>2.739072594482344</v>
      </c>
    </row>
    <row r="2809" spans="1:31" x14ac:dyDescent="0.25">
      <c r="A2809">
        <v>2224530</v>
      </c>
      <c r="B2809">
        <v>1</v>
      </c>
      <c r="C2809" t="s">
        <v>80</v>
      </c>
      <c r="D2809" t="s">
        <v>93</v>
      </c>
      <c r="E2809" t="s">
        <v>151</v>
      </c>
      <c r="F2809" t="s">
        <v>8386</v>
      </c>
      <c r="G2809" t="s">
        <v>213</v>
      </c>
      <c r="H2809" t="s">
        <v>135</v>
      </c>
      <c r="I2809" t="s">
        <v>136</v>
      </c>
      <c r="J2809" t="s">
        <v>137</v>
      </c>
      <c r="K2809" t="s">
        <v>138</v>
      </c>
      <c r="L2809" t="s">
        <v>8387</v>
      </c>
      <c r="M2809" t="s">
        <v>8388</v>
      </c>
      <c r="N2809">
        <v>1.8705555549999999</v>
      </c>
      <c r="O2809">
        <v>0</v>
      </c>
      <c r="P2809">
        <v>4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0.44521768914651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0.44521768914651</v>
      </c>
    </row>
    <row r="2810" spans="1:31" x14ac:dyDescent="0.25">
      <c r="A2810">
        <v>2222280</v>
      </c>
      <c r="B2810">
        <v>1</v>
      </c>
      <c r="C2810" t="s">
        <v>80</v>
      </c>
      <c r="D2810" t="s">
        <v>85</v>
      </c>
      <c r="E2810" t="s">
        <v>156</v>
      </c>
      <c r="F2810" t="s">
        <v>8389</v>
      </c>
      <c r="G2810" t="s">
        <v>165</v>
      </c>
      <c r="H2810" t="s">
        <v>135</v>
      </c>
      <c r="I2810" t="s">
        <v>136</v>
      </c>
      <c r="J2810" t="s">
        <v>137</v>
      </c>
      <c r="K2810" t="s">
        <v>138</v>
      </c>
      <c r="L2810" t="s">
        <v>8390</v>
      </c>
      <c r="M2810" t="s">
        <v>8391</v>
      </c>
      <c r="N2810">
        <v>1.6872222219999999</v>
      </c>
      <c r="O2810">
        <v>0</v>
      </c>
      <c r="P2810">
        <v>9</v>
      </c>
      <c r="Q2810">
        <v>0</v>
      </c>
      <c r="R2810">
        <v>0</v>
      </c>
      <c r="S2810">
        <v>0</v>
      </c>
      <c r="T2810">
        <v>2</v>
      </c>
      <c r="U2810">
        <v>0</v>
      </c>
      <c r="V2810">
        <v>0</v>
      </c>
      <c r="W2810">
        <v>0</v>
      </c>
      <c r="X2810">
        <v>4.9399337009946755</v>
      </c>
      <c r="Y2810">
        <v>0</v>
      </c>
      <c r="Z2810">
        <v>0</v>
      </c>
      <c r="AA2810">
        <v>0</v>
      </c>
      <c r="AB2810">
        <v>4.3944209118985498</v>
      </c>
      <c r="AC2810">
        <v>0</v>
      </c>
      <c r="AD2810">
        <v>0</v>
      </c>
      <c r="AE2810">
        <v>9.3343546128932253</v>
      </c>
    </row>
    <row r="2811" spans="1:31" x14ac:dyDescent="0.25">
      <c r="A2811">
        <v>2225612</v>
      </c>
      <c r="B2811">
        <v>1</v>
      </c>
      <c r="C2811" t="s">
        <v>80</v>
      </c>
      <c r="D2811" t="s">
        <v>102</v>
      </c>
      <c r="E2811" t="s">
        <v>151</v>
      </c>
      <c r="F2811" t="s">
        <v>8392</v>
      </c>
      <c r="G2811" t="s">
        <v>280</v>
      </c>
      <c r="H2811" t="s">
        <v>135</v>
      </c>
      <c r="I2811" t="s">
        <v>136</v>
      </c>
      <c r="J2811" t="s">
        <v>137</v>
      </c>
      <c r="K2811" t="s">
        <v>138</v>
      </c>
      <c r="L2811" t="s">
        <v>8393</v>
      </c>
      <c r="M2811" t="s">
        <v>8394</v>
      </c>
      <c r="N2811">
        <v>2.2880555550000001</v>
      </c>
      <c r="O2811">
        <v>0</v>
      </c>
      <c r="P2811">
        <v>4</v>
      </c>
      <c r="Q2811">
        <v>0</v>
      </c>
      <c r="R2811">
        <v>4</v>
      </c>
      <c r="S2811">
        <v>0</v>
      </c>
      <c r="T2811">
        <v>1</v>
      </c>
      <c r="U2811">
        <v>0</v>
      </c>
      <c r="V2811">
        <v>0</v>
      </c>
      <c r="W2811">
        <v>0</v>
      </c>
      <c r="X2811">
        <v>2.1663332321364939</v>
      </c>
      <c r="Y2811">
        <v>0</v>
      </c>
      <c r="Z2811">
        <v>1.7798660919820266</v>
      </c>
      <c r="AA2811">
        <v>0</v>
      </c>
      <c r="AB2811">
        <v>3.1492977162465832</v>
      </c>
      <c r="AC2811">
        <v>0</v>
      </c>
      <c r="AD2811">
        <v>0</v>
      </c>
      <c r="AE2811">
        <v>7.0954970403651032</v>
      </c>
    </row>
    <row r="2812" spans="1:31" x14ac:dyDescent="0.25">
      <c r="A2812">
        <v>2213169</v>
      </c>
      <c r="B2812">
        <v>1</v>
      </c>
      <c r="C2812" t="s">
        <v>80</v>
      </c>
      <c r="D2812" t="s">
        <v>92</v>
      </c>
      <c r="E2812" t="s">
        <v>156</v>
      </c>
      <c r="F2812" t="s">
        <v>8395</v>
      </c>
      <c r="G2812" t="s">
        <v>161</v>
      </c>
      <c r="H2812" t="s">
        <v>135</v>
      </c>
      <c r="I2812" t="s">
        <v>136</v>
      </c>
      <c r="J2812" t="s">
        <v>137</v>
      </c>
      <c r="K2812" t="s">
        <v>138</v>
      </c>
      <c r="L2812" t="s">
        <v>8396</v>
      </c>
      <c r="M2812" t="s">
        <v>8397</v>
      </c>
      <c r="N2812">
        <v>1.223333333</v>
      </c>
      <c r="O2812">
        <v>0</v>
      </c>
      <c r="P2812">
        <v>1</v>
      </c>
      <c r="Q2812">
        <v>0</v>
      </c>
      <c r="R2812">
        <v>0</v>
      </c>
      <c r="S2812">
        <v>0</v>
      </c>
      <c r="T2812">
        <v>1</v>
      </c>
      <c r="U2812">
        <v>0</v>
      </c>
      <c r="V2812">
        <v>0</v>
      </c>
      <c r="W2812">
        <v>0</v>
      </c>
      <c r="X2812">
        <v>0.41134405735860002</v>
      </c>
      <c r="Y2812">
        <v>0</v>
      </c>
      <c r="Z2812">
        <v>0</v>
      </c>
      <c r="AA2812">
        <v>0</v>
      </c>
      <c r="AB2812">
        <v>4.8185709802515006E-2</v>
      </c>
      <c r="AC2812">
        <v>0</v>
      </c>
      <c r="AD2812">
        <v>0</v>
      </c>
      <c r="AE2812">
        <v>0.45952976716111504</v>
      </c>
    </row>
    <row r="2813" spans="1:31" x14ac:dyDescent="0.25">
      <c r="A2813">
        <v>2222174</v>
      </c>
      <c r="B2813">
        <v>1</v>
      </c>
      <c r="C2813" t="s">
        <v>80</v>
      </c>
      <c r="D2813" t="s">
        <v>92</v>
      </c>
      <c r="E2813" t="s">
        <v>156</v>
      </c>
      <c r="F2813" t="s">
        <v>8398</v>
      </c>
      <c r="G2813" t="s">
        <v>165</v>
      </c>
      <c r="H2813" t="s">
        <v>135</v>
      </c>
      <c r="I2813" t="s">
        <v>136</v>
      </c>
      <c r="J2813" t="s">
        <v>137</v>
      </c>
      <c r="K2813" t="s">
        <v>138</v>
      </c>
      <c r="L2813" t="s">
        <v>8399</v>
      </c>
      <c r="M2813" t="s">
        <v>8400</v>
      </c>
      <c r="N2813">
        <v>1.379444444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1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</row>
    <row r="2814" spans="1:31" x14ac:dyDescent="0.25">
      <c r="A2814">
        <v>2222180</v>
      </c>
      <c r="B2814">
        <v>1</v>
      </c>
      <c r="C2814" t="s">
        <v>80</v>
      </c>
      <c r="D2814" t="s">
        <v>104</v>
      </c>
      <c r="E2814" t="s">
        <v>156</v>
      </c>
      <c r="F2814" t="s">
        <v>8401</v>
      </c>
      <c r="G2814" t="s">
        <v>165</v>
      </c>
      <c r="H2814" t="s">
        <v>135</v>
      </c>
      <c r="I2814" t="s">
        <v>136</v>
      </c>
      <c r="J2814" t="s">
        <v>137</v>
      </c>
      <c r="K2814" t="s">
        <v>138</v>
      </c>
      <c r="L2814" t="s">
        <v>8402</v>
      </c>
      <c r="M2814" t="s">
        <v>8403</v>
      </c>
      <c r="N2814">
        <v>0.96944444399999996</v>
      </c>
      <c r="O2814">
        <v>0</v>
      </c>
      <c r="P2814">
        <v>6</v>
      </c>
      <c r="Q2814">
        <v>0</v>
      </c>
      <c r="R2814">
        <v>0</v>
      </c>
      <c r="S2814">
        <v>0</v>
      </c>
      <c r="T2814">
        <v>2</v>
      </c>
      <c r="U2814">
        <v>0</v>
      </c>
      <c r="V2814">
        <v>0</v>
      </c>
      <c r="W2814">
        <v>0</v>
      </c>
      <c r="X2814">
        <v>0.49705076460739672</v>
      </c>
      <c r="Y2814">
        <v>0</v>
      </c>
      <c r="Z2814">
        <v>0</v>
      </c>
      <c r="AA2814">
        <v>0</v>
      </c>
      <c r="AB2814">
        <v>0.60941099300769719</v>
      </c>
      <c r="AC2814">
        <v>0</v>
      </c>
      <c r="AD2814">
        <v>0</v>
      </c>
      <c r="AE2814">
        <v>1.1064617576150939</v>
      </c>
    </row>
    <row r="2815" spans="1:31" x14ac:dyDescent="0.25">
      <c r="A2815">
        <v>2220016</v>
      </c>
      <c r="B2815">
        <v>1</v>
      </c>
      <c r="C2815" t="s">
        <v>80</v>
      </c>
      <c r="D2815" t="s">
        <v>107</v>
      </c>
      <c r="E2815" t="s">
        <v>156</v>
      </c>
      <c r="F2815" t="s">
        <v>8404</v>
      </c>
      <c r="G2815" t="s">
        <v>161</v>
      </c>
      <c r="H2815" t="s">
        <v>135</v>
      </c>
      <c r="I2815" t="s">
        <v>136</v>
      </c>
      <c r="J2815" t="s">
        <v>137</v>
      </c>
      <c r="K2815" t="s">
        <v>138</v>
      </c>
      <c r="L2815" t="s">
        <v>8405</v>
      </c>
      <c r="M2815" t="s">
        <v>8406</v>
      </c>
      <c r="N2815">
        <v>2.4827777769999999</v>
      </c>
      <c r="O2815">
        <v>0</v>
      </c>
      <c r="P2815">
        <v>1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0.6121255414477933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0.6121255414477933</v>
      </c>
    </row>
    <row r="2816" spans="1:31" x14ac:dyDescent="0.25">
      <c r="A2816">
        <v>2226402</v>
      </c>
      <c r="B2816">
        <v>1</v>
      </c>
      <c r="C2816" t="s">
        <v>80</v>
      </c>
      <c r="D2816" t="s">
        <v>84</v>
      </c>
      <c r="E2816" t="s">
        <v>151</v>
      </c>
      <c r="F2816" t="s">
        <v>8407</v>
      </c>
      <c r="G2816" t="s">
        <v>1155</v>
      </c>
      <c r="H2816" t="s">
        <v>135</v>
      </c>
      <c r="I2816" t="s">
        <v>136</v>
      </c>
      <c r="J2816" t="s">
        <v>137</v>
      </c>
      <c r="K2816" t="s">
        <v>138</v>
      </c>
      <c r="L2816" t="s">
        <v>8408</v>
      </c>
      <c r="M2816" t="s">
        <v>8409</v>
      </c>
      <c r="N2816">
        <v>2.1175000000000002</v>
      </c>
      <c r="O2816">
        <v>0</v>
      </c>
      <c r="P2816">
        <v>20</v>
      </c>
      <c r="Q2816">
        <v>0</v>
      </c>
      <c r="R2816">
        <v>0</v>
      </c>
      <c r="S2816">
        <v>0</v>
      </c>
      <c r="T2816">
        <v>53</v>
      </c>
      <c r="U2816">
        <v>0</v>
      </c>
      <c r="V2816">
        <v>0</v>
      </c>
      <c r="W2816">
        <v>0</v>
      </c>
      <c r="X2816">
        <v>13.033781365891258</v>
      </c>
      <c r="Y2816">
        <v>0</v>
      </c>
      <c r="Z2816">
        <v>0</v>
      </c>
      <c r="AA2816">
        <v>0</v>
      </c>
      <c r="AB2816">
        <v>88.001224624014853</v>
      </c>
      <c r="AC2816">
        <v>0</v>
      </c>
      <c r="AD2816">
        <v>0</v>
      </c>
      <c r="AE2816">
        <v>101.03500598990611</v>
      </c>
    </row>
    <row r="2817" spans="1:31" x14ac:dyDescent="0.25">
      <c r="A2817">
        <v>2224238</v>
      </c>
      <c r="B2817">
        <v>1</v>
      </c>
      <c r="C2817" t="s">
        <v>80</v>
      </c>
      <c r="D2817" t="s">
        <v>91</v>
      </c>
      <c r="E2817" t="s">
        <v>156</v>
      </c>
      <c r="F2817" t="s">
        <v>8410</v>
      </c>
      <c r="G2817" t="s">
        <v>161</v>
      </c>
      <c r="H2817" t="s">
        <v>135</v>
      </c>
      <c r="I2817" t="s">
        <v>136</v>
      </c>
      <c r="J2817" t="s">
        <v>137</v>
      </c>
      <c r="K2817" t="s">
        <v>138</v>
      </c>
      <c r="L2817" t="s">
        <v>8411</v>
      </c>
      <c r="M2817" t="s">
        <v>8412</v>
      </c>
      <c r="N2817">
        <v>2.9905555549999998</v>
      </c>
      <c r="O2817">
        <v>0</v>
      </c>
      <c r="P2817">
        <v>1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1.3584227628129999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1.3584227628129999</v>
      </c>
    </row>
    <row r="2818" spans="1:31" x14ac:dyDescent="0.25">
      <c r="A2818">
        <v>2212877</v>
      </c>
      <c r="B2818">
        <v>1</v>
      </c>
      <c r="C2818" t="s">
        <v>81</v>
      </c>
      <c r="D2818" t="s">
        <v>128</v>
      </c>
      <c r="E2818" t="s">
        <v>156</v>
      </c>
      <c r="F2818" t="s">
        <v>8413</v>
      </c>
      <c r="G2818" t="s">
        <v>161</v>
      </c>
      <c r="H2818" t="s">
        <v>135</v>
      </c>
      <c r="I2818" t="s">
        <v>136</v>
      </c>
      <c r="J2818" t="s">
        <v>137</v>
      </c>
      <c r="K2818" t="s">
        <v>138</v>
      </c>
      <c r="L2818" t="s">
        <v>8414</v>
      </c>
      <c r="M2818" t="s">
        <v>8415</v>
      </c>
      <c r="N2818">
        <v>3.3333333330000001</v>
      </c>
      <c r="O2818">
        <v>0</v>
      </c>
      <c r="P2818">
        <v>1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0.91563702857058338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0.91563702857058338</v>
      </c>
    </row>
    <row r="2819" spans="1:31" x14ac:dyDescent="0.25">
      <c r="A2819">
        <v>2222964</v>
      </c>
      <c r="B2819">
        <v>1</v>
      </c>
      <c r="C2819" t="s">
        <v>80</v>
      </c>
      <c r="D2819" t="s">
        <v>89</v>
      </c>
      <c r="E2819" t="s">
        <v>225</v>
      </c>
      <c r="F2819" t="s">
        <v>8416</v>
      </c>
      <c r="G2819" t="s">
        <v>600</v>
      </c>
      <c r="H2819" t="s">
        <v>135</v>
      </c>
      <c r="I2819" t="s">
        <v>136</v>
      </c>
      <c r="J2819" t="s">
        <v>137</v>
      </c>
      <c r="K2819" t="s">
        <v>138</v>
      </c>
      <c r="L2819" t="s">
        <v>8417</v>
      </c>
      <c r="M2819" t="s">
        <v>8418</v>
      </c>
      <c r="N2819">
        <v>0.94666666600000005</v>
      </c>
      <c r="O2819">
        <v>0</v>
      </c>
      <c r="P2819">
        <v>1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2.3491078594639339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2.3491078594639339</v>
      </c>
    </row>
    <row r="2820" spans="1:31" x14ac:dyDescent="0.25">
      <c r="A2820">
        <v>2225128</v>
      </c>
      <c r="B2820">
        <v>1</v>
      </c>
      <c r="C2820" t="s">
        <v>80</v>
      </c>
      <c r="D2820" t="s">
        <v>108</v>
      </c>
      <c r="E2820" t="s">
        <v>151</v>
      </c>
      <c r="F2820" t="s">
        <v>8419</v>
      </c>
      <c r="G2820" t="s">
        <v>213</v>
      </c>
      <c r="H2820" t="s">
        <v>135</v>
      </c>
      <c r="I2820" t="s">
        <v>136</v>
      </c>
      <c r="J2820" t="s">
        <v>137</v>
      </c>
      <c r="K2820" t="s">
        <v>138</v>
      </c>
      <c r="L2820" t="s">
        <v>8420</v>
      </c>
      <c r="M2820" t="s">
        <v>8421</v>
      </c>
      <c r="N2820">
        <v>0.43111111099999999</v>
      </c>
      <c r="O2820">
        <v>0</v>
      </c>
      <c r="P2820">
        <v>1</v>
      </c>
      <c r="Q2820">
        <v>0</v>
      </c>
      <c r="R2820">
        <v>1</v>
      </c>
      <c r="S2820">
        <v>0</v>
      </c>
      <c r="T2820">
        <v>1</v>
      </c>
      <c r="U2820">
        <v>0</v>
      </c>
      <c r="V2820">
        <v>0</v>
      </c>
      <c r="W2820">
        <v>0</v>
      </c>
      <c r="X2820">
        <v>9.8340347062996686E-2</v>
      </c>
      <c r="Y2820">
        <v>0</v>
      </c>
      <c r="Z2820">
        <v>3.6960762824250004E-3</v>
      </c>
      <c r="AA2820">
        <v>0</v>
      </c>
      <c r="AB2820">
        <v>0.10192923709340557</v>
      </c>
      <c r="AC2820">
        <v>0</v>
      </c>
      <c r="AD2820">
        <v>0</v>
      </c>
      <c r="AE2820">
        <v>0.20396566043882725</v>
      </c>
    </row>
    <row r="2821" spans="1:31" x14ac:dyDescent="0.25">
      <c r="A2821">
        <v>2224046</v>
      </c>
      <c r="B2821">
        <v>1</v>
      </c>
      <c r="C2821" t="s">
        <v>81</v>
      </c>
      <c r="D2821" t="s">
        <v>123</v>
      </c>
      <c r="E2821" t="s">
        <v>132</v>
      </c>
      <c r="F2821" t="s">
        <v>8422</v>
      </c>
      <c r="G2821" t="s">
        <v>176</v>
      </c>
      <c r="H2821" t="s">
        <v>135</v>
      </c>
      <c r="I2821" t="s">
        <v>136</v>
      </c>
      <c r="J2821" t="s">
        <v>137</v>
      </c>
      <c r="K2821" t="s">
        <v>138</v>
      </c>
      <c r="L2821" t="s">
        <v>8423</v>
      </c>
      <c r="M2821" t="s">
        <v>8424</v>
      </c>
      <c r="N2821">
        <v>2.395277777</v>
      </c>
      <c r="O2821">
        <v>0</v>
      </c>
      <c r="P2821">
        <v>1</v>
      </c>
      <c r="Q2821">
        <v>0</v>
      </c>
      <c r="R2821">
        <v>35</v>
      </c>
      <c r="S2821">
        <v>0</v>
      </c>
      <c r="T2821">
        <v>5</v>
      </c>
      <c r="U2821">
        <v>0</v>
      </c>
      <c r="V2821">
        <v>0</v>
      </c>
      <c r="W2821">
        <v>0</v>
      </c>
      <c r="X2821">
        <v>5.7257429806769506</v>
      </c>
      <c r="Y2821">
        <v>0</v>
      </c>
      <c r="Z2821">
        <v>24.109155431893349</v>
      </c>
      <c r="AA2821">
        <v>0</v>
      </c>
      <c r="AB2821">
        <v>3.5638767054946952</v>
      </c>
      <c r="AC2821">
        <v>0</v>
      </c>
      <c r="AD2821">
        <v>0</v>
      </c>
      <c r="AE2821">
        <v>33.398775118064997</v>
      </c>
    </row>
    <row r="2822" spans="1:31" x14ac:dyDescent="0.25">
      <c r="A2822">
        <v>2214059</v>
      </c>
      <c r="B2822">
        <v>1</v>
      </c>
      <c r="C2822" t="s">
        <v>81</v>
      </c>
      <c r="D2822" t="s">
        <v>116</v>
      </c>
      <c r="E2822" t="s">
        <v>141</v>
      </c>
      <c r="F2822" t="s">
        <v>8425</v>
      </c>
      <c r="G2822" t="s">
        <v>349</v>
      </c>
      <c r="H2822" t="s">
        <v>144</v>
      </c>
      <c r="I2822" t="s">
        <v>136</v>
      </c>
      <c r="J2822" t="s">
        <v>137</v>
      </c>
      <c r="K2822" t="s">
        <v>138</v>
      </c>
      <c r="L2822" t="s">
        <v>8426</v>
      </c>
      <c r="M2822" t="s">
        <v>8427</v>
      </c>
      <c r="N2822">
        <v>3.3486111109999999</v>
      </c>
      <c r="O2822">
        <v>0</v>
      </c>
      <c r="P2822">
        <v>106</v>
      </c>
      <c r="Q2822">
        <v>0</v>
      </c>
      <c r="R2822">
        <v>5</v>
      </c>
      <c r="S2822">
        <v>0</v>
      </c>
      <c r="T2822">
        <v>7</v>
      </c>
      <c r="U2822">
        <v>0</v>
      </c>
      <c r="V2822">
        <v>0</v>
      </c>
      <c r="W2822">
        <v>0</v>
      </c>
      <c r="X2822">
        <v>71.119234899371165</v>
      </c>
      <c r="Y2822">
        <v>0</v>
      </c>
      <c r="Z2822">
        <v>2.5925748583564334</v>
      </c>
      <c r="AA2822">
        <v>0</v>
      </c>
      <c r="AB2822">
        <v>1.2146536702144906</v>
      </c>
      <c r="AC2822">
        <v>0</v>
      </c>
      <c r="AD2822">
        <v>0</v>
      </c>
      <c r="AE2822">
        <v>74.926463427942082</v>
      </c>
    </row>
    <row r="2823" spans="1:31" x14ac:dyDescent="0.25">
      <c r="A2823">
        <v>2212977</v>
      </c>
      <c r="B2823">
        <v>1</v>
      </c>
      <c r="C2823" t="s">
        <v>80</v>
      </c>
      <c r="D2823" t="s">
        <v>97</v>
      </c>
      <c r="E2823" t="s">
        <v>156</v>
      </c>
      <c r="F2823" t="s">
        <v>8428</v>
      </c>
      <c r="G2823" t="s">
        <v>134</v>
      </c>
      <c r="H2823" t="s">
        <v>135</v>
      </c>
      <c r="I2823" t="s">
        <v>136</v>
      </c>
      <c r="J2823" t="s">
        <v>137</v>
      </c>
      <c r="K2823" t="s">
        <v>138</v>
      </c>
      <c r="L2823" t="s">
        <v>8429</v>
      </c>
      <c r="M2823" t="s">
        <v>8430</v>
      </c>
      <c r="N2823">
        <v>2.6597222220000001</v>
      </c>
      <c r="O2823">
        <v>0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4.2569688405129168E-2</v>
      </c>
      <c r="AA2823">
        <v>0</v>
      </c>
      <c r="AB2823">
        <v>0</v>
      </c>
      <c r="AC2823">
        <v>0</v>
      </c>
      <c r="AD2823">
        <v>0</v>
      </c>
      <c r="AE2823">
        <v>4.2569688405129168E-2</v>
      </c>
    </row>
    <row r="2824" spans="1:31" x14ac:dyDescent="0.25">
      <c r="A2824">
        <v>2220700</v>
      </c>
      <c r="B2824">
        <v>1</v>
      </c>
      <c r="C2824" t="s">
        <v>80</v>
      </c>
      <c r="D2824" t="s">
        <v>89</v>
      </c>
      <c r="E2824" t="s">
        <v>132</v>
      </c>
      <c r="F2824" t="s">
        <v>8431</v>
      </c>
      <c r="G2824" t="s">
        <v>3574</v>
      </c>
      <c r="H2824" t="s">
        <v>135</v>
      </c>
      <c r="I2824" t="s">
        <v>136</v>
      </c>
      <c r="J2824" t="s">
        <v>137</v>
      </c>
      <c r="K2824" t="s">
        <v>138</v>
      </c>
      <c r="L2824" t="s">
        <v>8432</v>
      </c>
      <c r="M2824" t="s">
        <v>8433</v>
      </c>
      <c r="N2824">
        <v>0.68694444399999999</v>
      </c>
      <c r="O2824">
        <v>0</v>
      </c>
      <c r="P2824">
        <v>135</v>
      </c>
      <c r="Q2824">
        <v>0</v>
      </c>
      <c r="R2824">
        <v>0</v>
      </c>
      <c r="S2824">
        <v>0</v>
      </c>
      <c r="T2824">
        <v>46</v>
      </c>
      <c r="U2824">
        <v>0</v>
      </c>
      <c r="V2824">
        <v>0</v>
      </c>
      <c r="W2824">
        <v>0</v>
      </c>
      <c r="X2824">
        <v>133.45430082229515</v>
      </c>
      <c r="Y2824">
        <v>0</v>
      </c>
      <c r="Z2824">
        <v>0</v>
      </c>
      <c r="AA2824">
        <v>0</v>
      </c>
      <c r="AB2824">
        <v>40.918337838417685</v>
      </c>
      <c r="AC2824">
        <v>0</v>
      </c>
      <c r="AD2824">
        <v>0</v>
      </c>
      <c r="AE2824">
        <v>174.37263866071282</v>
      </c>
    </row>
    <row r="2825" spans="1:31" x14ac:dyDescent="0.25">
      <c r="A2825">
        <v>2221015</v>
      </c>
      <c r="B2825">
        <v>1</v>
      </c>
      <c r="C2825" t="s">
        <v>81</v>
      </c>
      <c r="D2825" t="s">
        <v>118</v>
      </c>
      <c r="E2825" t="s">
        <v>156</v>
      </c>
      <c r="F2825" t="s">
        <v>8434</v>
      </c>
      <c r="G2825" t="s">
        <v>161</v>
      </c>
      <c r="H2825" t="s">
        <v>135</v>
      </c>
      <c r="I2825" t="s">
        <v>136</v>
      </c>
      <c r="J2825" t="s">
        <v>137</v>
      </c>
      <c r="K2825" t="s">
        <v>138</v>
      </c>
      <c r="L2825" t="s">
        <v>8435</v>
      </c>
      <c r="M2825" t="s">
        <v>8436</v>
      </c>
      <c r="N2825">
        <v>2.8958333330000001</v>
      </c>
      <c r="O2825">
        <v>0</v>
      </c>
      <c r="P2825">
        <v>1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0.48266300921273336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0.48266300921273336</v>
      </c>
    </row>
    <row r="2826" spans="1:31" x14ac:dyDescent="0.25">
      <c r="A2826">
        <v>2225260</v>
      </c>
      <c r="B2826">
        <v>1</v>
      </c>
      <c r="C2826" t="s">
        <v>81</v>
      </c>
      <c r="D2826" t="s">
        <v>122</v>
      </c>
      <c r="E2826" t="s">
        <v>141</v>
      </c>
      <c r="F2826" t="s">
        <v>8437</v>
      </c>
      <c r="G2826" t="s">
        <v>233</v>
      </c>
      <c r="H2826" t="s">
        <v>144</v>
      </c>
      <c r="I2826" t="s">
        <v>136</v>
      </c>
      <c r="J2826" t="s">
        <v>137</v>
      </c>
      <c r="K2826" t="s">
        <v>234</v>
      </c>
      <c r="L2826" t="s">
        <v>8438</v>
      </c>
      <c r="M2826" t="s">
        <v>8439</v>
      </c>
      <c r="N2826">
        <v>2.2297211109999999</v>
      </c>
      <c r="O2826">
        <v>0</v>
      </c>
      <c r="P2826">
        <v>219</v>
      </c>
      <c r="Q2826">
        <v>0</v>
      </c>
      <c r="R2826">
        <v>10</v>
      </c>
      <c r="S2826">
        <v>0</v>
      </c>
      <c r="T2826">
        <v>3</v>
      </c>
      <c r="U2826">
        <v>0</v>
      </c>
      <c r="V2826">
        <v>0</v>
      </c>
      <c r="W2826">
        <v>0</v>
      </c>
      <c r="X2826">
        <v>112.41094816142042</v>
      </c>
      <c r="Y2826">
        <v>0</v>
      </c>
      <c r="Z2826">
        <v>5.8419623067090169</v>
      </c>
      <c r="AA2826">
        <v>0</v>
      </c>
      <c r="AB2826">
        <v>7.0501633097634793</v>
      </c>
      <c r="AC2826">
        <v>0</v>
      </c>
      <c r="AD2826">
        <v>0</v>
      </c>
      <c r="AE2826">
        <v>125.30307377789292</v>
      </c>
    </row>
    <row r="2827" spans="1:31" x14ac:dyDescent="0.25">
      <c r="A2827">
        <v>2219094</v>
      </c>
      <c r="B2827">
        <v>1</v>
      </c>
      <c r="C2827" t="s">
        <v>81</v>
      </c>
      <c r="D2827" t="s">
        <v>127</v>
      </c>
      <c r="E2827" t="s">
        <v>198</v>
      </c>
      <c r="F2827" t="s">
        <v>8440</v>
      </c>
      <c r="G2827" t="s">
        <v>143</v>
      </c>
      <c r="H2827" t="s">
        <v>144</v>
      </c>
      <c r="I2827" t="s">
        <v>136</v>
      </c>
      <c r="J2827" t="s">
        <v>137</v>
      </c>
      <c r="K2827" t="s">
        <v>138</v>
      </c>
      <c r="L2827" t="s">
        <v>8441</v>
      </c>
      <c r="M2827" t="s">
        <v>8442</v>
      </c>
      <c r="N2827">
        <v>6.619444444</v>
      </c>
      <c r="O2827">
        <v>0</v>
      </c>
      <c r="P2827">
        <v>0</v>
      </c>
      <c r="Q2827">
        <v>0</v>
      </c>
      <c r="R2827">
        <v>0</v>
      </c>
      <c r="S2827">
        <v>1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1631.8106209043008</v>
      </c>
      <c r="AB2827">
        <v>0</v>
      </c>
      <c r="AC2827">
        <v>0</v>
      </c>
      <c r="AD2827">
        <v>0</v>
      </c>
      <c r="AE2827">
        <v>1631.8106209043008</v>
      </c>
    </row>
    <row r="2828" spans="1:31" x14ac:dyDescent="0.25">
      <c r="A2828">
        <v>2213853</v>
      </c>
      <c r="B2828">
        <v>1</v>
      </c>
      <c r="C2828" t="s">
        <v>81</v>
      </c>
      <c r="D2828" t="s">
        <v>128</v>
      </c>
      <c r="E2828" t="s">
        <v>156</v>
      </c>
      <c r="F2828" t="s">
        <v>8443</v>
      </c>
      <c r="G2828" t="s">
        <v>280</v>
      </c>
      <c r="H2828" t="s">
        <v>135</v>
      </c>
      <c r="I2828" t="s">
        <v>136</v>
      </c>
      <c r="J2828" t="s">
        <v>137</v>
      </c>
      <c r="K2828" t="s">
        <v>138</v>
      </c>
      <c r="L2828" t="s">
        <v>8444</v>
      </c>
      <c r="M2828" t="s">
        <v>8445</v>
      </c>
      <c r="N2828">
        <v>2.1005555550000001</v>
      </c>
      <c r="O2828">
        <v>0</v>
      </c>
      <c r="P2828">
        <v>6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2.2602838804114112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2.2602838804114112</v>
      </c>
    </row>
    <row r="2829" spans="1:31" x14ac:dyDescent="0.25">
      <c r="A2829">
        <v>2229150</v>
      </c>
      <c r="B2829">
        <v>1</v>
      </c>
      <c r="C2829" t="s">
        <v>80</v>
      </c>
      <c r="D2829" t="s">
        <v>82</v>
      </c>
      <c r="E2829" t="s">
        <v>151</v>
      </c>
      <c r="F2829" t="s">
        <v>8446</v>
      </c>
      <c r="G2829" t="s">
        <v>802</v>
      </c>
      <c r="H2829" t="s">
        <v>135</v>
      </c>
      <c r="I2829" t="s">
        <v>136</v>
      </c>
      <c r="J2829" t="s">
        <v>137</v>
      </c>
      <c r="K2829" t="s">
        <v>138</v>
      </c>
      <c r="L2829" t="s">
        <v>8447</v>
      </c>
      <c r="M2829" t="s">
        <v>8448</v>
      </c>
      <c r="N2829">
        <v>4.8661111110000004</v>
      </c>
      <c r="O2829">
        <v>0</v>
      </c>
      <c r="P2829">
        <v>58</v>
      </c>
      <c r="Q2829">
        <v>0</v>
      </c>
      <c r="R2829">
        <v>0</v>
      </c>
      <c r="S2829">
        <v>0</v>
      </c>
      <c r="T2829">
        <v>2</v>
      </c>
      <c r="U2829">
        <v>0</v>
      </c>
      <c r="V2829">
        <v>0</v>
      </c>
      <c r="W2829">
        <v>0</v>
      </c>
      <c r="X2829">
        <v>58.001812074371578</v>
      </c>
      <c r="Y2829">
        <v>0</v>
      </c>
      <c r="Z2829">
        <v>0</v>
      </c>
      <c r="AA2829">
        <v>0</v>
      </c>
      <c r="AB2829">
        <v>1.8075553515966802</v>
      </c>
      <c r="AC2829">
        <v>0</v>
      </c>
      <c r="AD2829">
        <v>0</v>
      </c>
      <c r="AE2829">
        <v>59.809367425968262</v>
      </c>
    </row>
    <row r="2830" spans="1:31" x14ac:dyDescent="0.25">
      <c r="A2830">
        <v>2226279</v>
      </c>
      <c r="B2830">
        <v>1</v>
      </c>
      <c r="C2830" t="s">
        <v>80</v>
      </c>
      <c r="D2830" t="s">
        <v>84</v>
      </c>
      <c r="E2830" t="s">
        <v>151</v>
      </c>
      <c r="F2830" t="s">
        <v>8449</v>
      </c>
      <c r="G2830" t="s">
        <v>213</v>
      </c>
      <c r="H2830" t="s">
        <v>135</v>
      </c>
      <c r="I2830" t="s">
        <v>136</v>
      </c>
      <c r="J2830" t="s">
        <v>137</v>
      </c>
      <c r="K2830" t="s">
        <v>138</v>
      </c>
      <c r="L2830" t="s">
        <v>8450</v>
      </c>
      <c r="M2830" t="s">
        <v>8451</v>
      </c>
      <c r="N2830">
        <v>2.2466666659999999</v>
      </c>
      <c r="O2830">
        <v>0</v>
      </c>
      <c r="P2830">
        <v>2</v>
      </c>
      <c r="Q2830">
        <v>0</v>
      </c>
      <c r="R2830">
        <v>0</v>
      </c>
      <c r="S2830">
        <v>0</v>
      </c>
      <c r="T2830">
        <v>20</v>
      </c>
      <c r="U2830">
        <v>0</v>
      </c>
      <c r="V2830">
        <v>0</v>
      </c>
      <c r="W2830">
        <v>0</v>
      </c>
      <c r="X2830">
        <v>183.80174751753594</v>
      </c>
      <c r="Y2830">
        <v>0</v>
      </c>
      <c r="Z2830">
        <v>0</v>
      </c>
      <c r="AA2830">
        <v>0</v>
      </c>
      <c r="AB2830">
        <v>55.498046463882758</v>
      </c>
      <c r="AC2830">
        <v>0</v>
      </c>
      <c r="AD2830">
        <v>0</v>
      </c>
      <c r="AE2830">
        <v>239.2997939814187</v>
      </c>
    </row>
    <row r="2831" spans="1:31" x14ac:dyDescent="0.25">
      <c r="A2831">
        <v>2218121</v>
      </c>
      <c r="B2831">
        <v>1</v>
      </c>
      <c r="C2831" t="s">
        <v>80</v>
      </c>
      <c r="D2831" t="s">
        <v>96</v>
      </c>
      <c r="E2831" t="s">
        <v>151</v>
      </c>
      <c r="F2831" t="s">
        <v>8452</v>
      </c>
      <c r="G2831" t="s">
        <v>213</v>
      </c>
      <c r="H2831" t="s">
        <v>135</v>
      </c>
      <c r="I2831" t="s">
        <v>136</v>
      </c>
      <c r="J2831" t="s">
        <v>137</v>
      </c>
      <c r="K2831" t="s">
        <v>138</v>
      </c>
      <c r="L2831" t="s">
        <v>8453</v>
      </c>
      <c r="M2831" t="s">
        <v>8454</v>
      </c>
      <c r="N2831">
        <v>3.8238888879999999</v>
      </c>
      <c r="O2831">
        <v>0</v>
      </c>
      <c r="P2831">
        <v>35</v>
      </c>
      <c r="Q2831">
        <v>0</v>
      </c>
      <c r="R2831">
        <v>0</v>
      </c>
      <c r="S2831">
        <v>0</v>
      </c>
      <c r="T2831">
        <v>15</v>
      </c>
      <c r="U2831">
        <v>0</v>
      </c>
      <c r="V2831">
        <v>0</v>
      </c>
      <c r="W2831">
        <v>0</v>
      </c>
      <c r="X2831">
        <v>43.651572183808995</v>
      </c>
      <c r="Y2831">
        <v>0</v>
      </c>
      <c r="Z2831">
        <v>0</v>
      </c>
      <c r="AA2831">
        <v>0</v>
      </c>
      <c r="AB2831">
        <v>100.95124987875376</v>
      </c>
      <c r="AC2831">
        <v>0</v>
      </c>
      <c r="AD2831">
        <v>0</v>
      </c>
      <c r="AE2831">
        <v>144.60282206256275</v>
      </c>
    </row>
    <row r="2832" spans="1:31" x14ac:dyDescent="0.25">
      <c r="A2832">
        <v>2216392</v>
      </c>
      <c r="B2832">
        <v>1</v>
      </c>
      <c r="C2832" t="s">
        <v>80</v>
      </c>
      <c r="D2832" t="s">
        <v>103</v>
      </c>
      <c r="E2832" t="s">
        <v>147</v>
      </c>
      <c r="F2832" t="s">
        <v>8455</v>
      </c>
      <c r="G2832" t="s">
        <v>523</v>
      </c>
      <c r="H2832" t="s">
        <v>144</v>
      </c>
      <c r="I2832" t="s">
        <v>136</v>
      </c>
      <c r="J2832" t="s">
        <v>137</v>
      </c>
      <c r="K2832" t="s">
        <v>138</v>
      </c>
      <c r="L2832" t="s">
        <v>8456</v>
      </c>
      <c r="M2832" t="s">
        <v>8457</v>
      </c>
      <c r="N2832">
        <v>0.35666666600000002</v>
      </c>
      <c r="O2832">
        <v>0</v>
      </c>
      <c r="P2832">
        <v>1</v>
      </c>
      <c r="Q2832">
        <v>1</v>
      </c>
      <c r="R2832">
        <v>0</v>
      </c>
      <c r="S2832">
        <v>10</v>
      </c>
      <c r="T2832">
        <v>92</v>
      </c>
      <c r="U2832">
        <v>3</v>
      </c>
      <c r="V2832">
        <v>1</v>
      </c>
      <c r="W2832">
        <v>0</v>
      </c>
      <c r="X2832">
        <v>0</v>
      </c>
      <c r="Y2832">
        <v>0.11523880923067502</v>
      </c>
      <c r="Z2832">
        <v>0</v>
      </c>
      <c r="AA2832">
        <v>57.065829629668855</v>
      </c>
      <c r="AB2832">
        <v>20.652216538318655</v>
      </c>
      <c r="AC2832">
        <v>31.399071981913877</v>
      </c>
      <c r="AD2832">
        <v>1.243326126101935</v>
      </c>
      <c r="AE2832">
        <v>110.475683085234</v>
      </c>
    </row>
    <row r="2833" spans="1:31" x14ac:dyDescent="0.25">
      <c r="A2833">
        <v>2227962</v>
      </c>
      <c r="B2833">
        <v>1</v>
      </c>
      <c r="C2833" t="s">
        <v>81</v>
      </c>
      <c r="D2833" t="s">
        <v>128</v>
      </c>
      <c r="E2833" t="s">
        <v>156</v>
      </c>
      <c r="F2833" t="s">
        <v>8458</v>
      </c>
      <c r="G2833" t="s">
        <v>280</v>
      </c>
      <c r="H2833" t="s">
        <v>135</v>
      </c>
      <c r="I2833" t="s">
        <v>136</v>
      </c>
      <c r="J2833" t="s">
        <v>137</v>
      </c>
      <c r="K2833" t="s">
        <v>138</v>
      </c>
      <c r="L2833" t="s">
        <v>8459</v>
      </c>
      <c r="M2833" t="s">
        <v>8460</v>
      </c>
      <c r="N2833">
        <v>3.12</v>
      </c>
      <c r="O2833">
        <v>0</v>
      </c>
      <c r="P2833">
        <v>7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4.60423489296043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4.60423489296043</v>
      </c>
    </row>
    <row r="2834" spans="1:31" x14ac:dyDescent="0.25">
      <c r="A2834">
        <v>2215396</v>
      </c>
      <c r="B2834">
        <v>1</v>
      </c>
      <c r="C2834" t="s">
        <v>80</v>
      </c>
      <c r="D2834" t="s">
        <v>107</v>
      </c>
      <c r="E2834" t="s">
        <v>151</v>
      </c>
      <c r="F2834" t="s">
        <v>1522</v>
      </c>
      <c r="G2834" t="s">
        <v>233</v>
      </c>
      <c r="H2834" t="s">
        <v>135</v>
      </c>
      <c r="I2834" t="s">
        <v>136</v>
      </c>
      <c r="J2834" t="s">
        <v>137</v>
      </c>
      <c r="K2834" t="s">
        <v>234</v>
      </c>
      <c r="L2834" t="s">
        <v>8461</v>
      </c>
      <c r="M2834" t="s">
        <v>8462</v>
      </c>
      <c r="N2834">
        <v>5.14</v>
      </c>
      <c r="O2834">
        <v>0</v>
      </c>
      <c r="P2834">
        <v>5</v>
      </c>
      <c r="Q2834">
        <v>0</v>
      </c>
      <c r="R2834">
        <v>2</v>
      </c>
      <c r="S2834">
        <v>0</v>
      </c>
      <c r="T2834">
        <v>6</v>
      </c>
      <c r="U2834">
        <v>0</v>
      </c>
      <c r="V2834">
        <v>0</v>
      </c>
      <c r="W2834">
        <v>0</v>
      </c>
      <c r="X2834">
        <v>13.696593016660159</v>
      </c>
      <c r="Y2834">
        <v>0</v>
      </c>
      <c r="Z2834">
        <v>9.2946238135919998E-2</v>
      </c>
      <c r="AA2834">
        <v>0</v>
      </c>
      <c r="AB2834">
        <v>25.085092000423501</v>
      </c>
      <c r="AC2834">
        <v>0</v>
      </c>
      <c r="AD2834">
        <v>0</v>
      </c>
      <c r="AE2834">
        <v>38.874631255219583</v>
      </c>
    </row>
    <row r="2835" spans="1:31" x14ac:dyDescent="0.25">
      <c r="A2835">
        <v>2222034</v>
      </c>
      <c r="B2835">
        <v>1</v>
      </c>
      <c r="C2835" t="s">
        <v>80</v>
      </c>
      <c r="D2835" t="s">
        <v>93</v>
      </c>
      <c r="E2835" t="s">
        <v>251</v>
      </c>
      <c r="F2835" t="s">
        <v>8463</v>
      </c>
      <c r="G2835" t="s">
        <v>405</v>
      </c>
      <c r="H2835" t="s">
        <v>144</v>
      </c>
      <c r="I2835" t="s">
        <v>136</v>
      </c>
      <c r="J2835" t="s">
        <v>137</v>
      </c>
      <c r="K2835" t="s">
        <v>234</v>
      </c>
      <c r="L2835" t="s">
        <v>8464</v>
      </c>
      <c r="M2835" t="s">
        <v>8465</v>
      </c>
      <c r="N2835">
        <v>1.63</v>
      </c>
      <c r="O2835">
        <v>1</v>
      </c>
      <c r="P2835">
        <v>13008</v>
      </c>
      <c r="Q2835">
        <v>19</v>
      </c>
      <c r="R2835">
        <v>1843</v>
      </c>
      <c r="S2835">
        <v>66</v>
      </c>
      <c r="T2835">
        <v>2801</v>
      </c>
      <c r="U2835">
        <v>15</v>
      </c>
      <c r="V2835">
        <v>4</v>
      </c>
      <c r="W2835">
        <v>0.77776366233184313</v>
      </c>
      <c r="X2835">
        <v>4360.2413299538985</v>
      </c>
      <c r="Y2835">
        <v>22.691966858641546</v>
      </c>
      <c r="Z2835">
        <v>886.37033808740875</v>
      </c>
      <c r="AA2835">
        <v>1232.5824074734985</v>
      </c>
      <c r="AB2835">
        <v>2905.308799177129</v>
      </c>
      <c r="AC2835">
        <v>2569.8486253186243</v>
      </c>
      <c r="AD2835">
        <v>359.4488116442414</v>
      </c>
      <c r="AE2835">
        <v>12337.270042175773</v>
      </c>
    </row>
    <row r="2836" spans="1:31" x14ac:dyDescent="0.25">
      <c r="A2836">
        <v>2218075</v>
      </c>
      <c r="B2836">
        <v>1</v>
      </c>
      <c r="C2836" t="s">
        <v>80</v>
      </c>
      <c r="D2836" t="s">
        <v>99</v>
      </c>
      <c r="E2836" t="s">
        <v>147</v>
      </c>
      <c r="F2836" t="s">
        <v>4103</v>
      </c>
      <c r="G2836" t="s">
        <v>143</v>
      </c>
      <c r="H2836" t="s">
        <v>144</v>
      </c>
      <c r="I2836" t="s">
        <v>136</v>
      </c>
      <c r="J2836" t="s">
        <v>137</v>
      </c>
      <c r="K2836" t="s">
        <v>138</v>
      </c>
      <c r="L2836" t="s">
        <v>8466</v>
      </c>
      <c r="M2836" t="s">
        <v>8467</v>
      </c>
      <c r="N2836">
        <v>5.8333333000000001E-2</v>
      </c>
      <c r="O2836">
        <v>4</v>
      </c>
      <c r="P2836">
        <v>821</v>
      </c>
      <c r="Q2836">
        <v>13</v>
      </c>
      <c r="R2836">
        <v>117</v>
      </c>
      <c r="S2836">
        <v>19</v>
      </c>
      <c r="T2836">
        <v>62</v>
      </c>
      <c r="U2836">
        <v>0</v>
      </c>
      <c r="V2836">
        <v>4</v>
      </c>
      <c r="W2836">
        <v>0.83207772663032498</v>
      </c>
      <c r="X2836">
        <v>9.1026726052221143</v>
      </c>
      <c r="Y2836">
        <v>0.72049258842399999</v>
      </c>
      <c r="Z2836">
        <v>1.7636975130402828</v>
      </c>
      <c r="AA2836">
        <v>2.9342371950226425</v>
      </c>
      <c r="AB2836">
        <v>1.8101153843244502</v>
      </c>
      <c r="AC2836">
        <v>0</v>
      </c>
      <c r="AD2836">
        <v>30.571115276175838</v>
      </c>
      <c r="AE2836">
        <v>47.734408288839653</v>
      </c>
    </row>
    <row r="2837" spans="1:31" x14ac:dyDescent="0.25">
      <c r="A2837">
        <v>2225091</v>
      </c>
      <c r="B2837">
        <v>1</v>
      </c>
      <c r="C2837" t="s">
        <v>80</v>
      </c>
      <c r="D2837" t="s">
        <v>93</v>
      </c>
      <c r="E2837" t="s">
        <v>156</v>
      </c>
      <c r="F2837" t="s">
        <v>8468</v>
      </c>
      <c r="G2837" t="s">
        <v>165</v>
      </c>
      <c r="H2837" t="s">
        <v>135</v>
      </c>
      <c r="I2837" t="s">
        <v>136</v>
      </c>
      <c r="J2837" t="s">
        <v>137</v>
      </c>
      <c r="K2837" t="s">
        <v>138</v>
      </c>
      <c r="L2837" t="s">
        <v>8469</v>
      </c>
      <c r="M2837" t="s">
        <v>8470</v>
      </c>
      <c r="N2837">
        <v>1.0136111109999999</v>
      </c>
      <c r="O2837">
        <v>0</v>
      </c>
      <c r="P2837">
        <v>3</v>
      </c>
      <c r="Q2837">
        <v>0</v>
      </c>
      <c r="R2837">
        <v>0</v>
      </c>
      <c r="S2837">
        <v>0</v>
      </c>
      <c r="T2837">
        <v>4</v>
      </c>
      <c r="U2837">
        <v>0</v>
      </c>
      <c r="V2837">
        <v>0</v>
      </c>
      <c r="W2837">
        <v>0</v>
      </c>
      <c r="X2837">
        <v>2.7121945556629736</v>
      </c>
      <c r="Y2837">
        <v>0</v>
      </c>
      <c r="Z2837">
        <v>0</v>
      </c>
      <c r="AA2837">
        <v>0</v>
      </c>
      <c r="AB2837">
        <v>0.48342673856864427</v>
      </c>
      <c r="AC2837">
        <v>0</v>
      </c>
      <c r="AD2837">
        <v>0</v>
      </c>
      <c r="AE2837">
        <v>3.1956212942316178</v>
      </c>
    </row>
    <row r="2838" spans="1:31" x14ac:dyDescent="0.25">
      <c r="A2838">
        <v>2226757</v>
      </c>
      <c r="B2838">
        <v>1</v>
      </c>
      <c r="C2838" t="s">
        <v>80</v>
      </c>
      <c r="D2838" t="s">
        <v>97</v>
      </c>
      <c r="E2838" t="s">
        <v>156</v>
      </c>
      <c r="F2838" t="s">
        <v>8471</v>
      </c>
      <c r="G2838" t="s">
        <v>172</v>
      </c>
      <c r="H2838" t="s">
        <v>135</v>
      </c>
      <c r="I2838" t="s">
        <v>136</v>
      </c>
      <c r="J2838" t="s">
        <v>137</v>
      </c>
      <c r="K2838" t="s">
        <v>138</v>
      </c>
      <c r="L2838" t="s">
        <v>8472</v>
      </c>
      <c r="M2838" t="s">
        <v>8473</v>
      </c>
      <c r="N2838">
        <v>3.2933333330000001</v>
      </c>
      <c r="O2838">
        <v>0</v>
      </c>
      <c r="P2838">
        <v>1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2.4538538637848317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2.4538538637848317</v>
      </c>
    </row>
    <row r="2839" spans="1:31" x14ac:dyDescent="0.25">
      <c r="A2839">
        <v>2217929</v>
      </c>
      <c r="B2839">
        <v>1</v>
      </c>
      <c r="C2839" t="s">
        <v>80</v>
      </c>
      <c r="D2839" t="s">
        <v>95</v>
      </c>
      <c r="E2839" t="s">
        <v>151</v>
      </c>
      <c r="F2839" t="s">
        <v>8474</v>
      </c>
      <c r="G2839" t="s">
        <v>213</v>
      </c>
      <c r="H2839" t="s">
        <v>135</v>
      </c>
      <c r="I2839" t="s">
        <v>136</v>
      </c>
      <c r="J2839" t="s">
        <v>137</v>
      </c>
      <c r="K2839" t="s">
        <v>138</v>
      </c>
      <c r="L2839" t="s">
        <v>8475</v>
      </c>
      <c r="M2839" t="s">
        <v>8476</v>
      </c>
      <c r="N2839">
        <v>1.1441666660000001</v>
      </c>
      <c r="O2839">
        <v>0</v>
      </c>
      <c r="P2839">
        <v>96</v>
      </c>
      <c r="Q2839">
        <v>0</v>
      </c>
      <c r="R2839">
        <v>1</v>
      </c>
      <c r="S2839">
        <v>0</v>
      </c>
      <c r="T2839">
        <v>3</v>
      </c>
      <c r="U2839">
        <v>0</v>
      </c>
      <c r="V2839">
        <v>0</v>
      </c>
      <c r="W2839">
        <v>0</v>
      </c>
      <c r="X2839">
        <v>28.198351412715461</v>
      </c>
      <c r="Y2839">
        <v>0</v>
      </c>
      <c r="Z2839">
        <v>0.2457958738821211</v>
      </c>
      <c r="AA2839">
        <v>0</v>
      </c>
      <c r="AB2839">
        <v>6.4195524417911765</v>
      </c>
      <c r="AC2839">
        <v>0</v>
      </c>
      <c r="AD2839">
        <v>0</v>
      </c>
      <c r="AE2839">
        <v>34.86369972838876</v>
      </c>
    </row>
    <row r="2840" spans="1:31" x14ac:dyDescent="0.25">
      <c r="A2840">
        <v>2225068</v>
      </c>
      <c r="B2840">
        <v>1</v>
      </c>
      <c r="C2840" t="s">
        <v>81</v>
      </c>
      <c r="D2840" t="s">
        <v>113</v>
      </c>
      <c r="E2840" t="s">
        <v>151</v>
      </c>
      <c r="F2840" t="s">
        <v>8477</v>
      </c>
      <c r="G2840" t="s">
        <v>213</v>
      </c>
      <c r="H2840" t="s">
        <v>135</v>
      </c>
      <c r="I2840" t="s">
        <v>136</v>
      </c>
      <c r="J2840" t="s">
        <v>137</v>
      </c>
      <c r="K2840" t="s">
        <v>138</v>
      </c>
      <c r="L2840" t="s">
        <v>8478</v>
      </c>
      <c r="M2840" t="s">
        <v>8479</v>
      </c>
      <c r="N2840">
        <v>0.63694444400000005</v>
      </c>
      <c r="O2840">
        <v>0</v>
      </c>
      <c r="P2840">
        <v>7</v>
      </c>
      <c r="Q2840">
        <v>0</v>
      </c>
      <c r="R2840">
        <v>4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0.84899593977811894</v>
      </c>
      <c r="Y2840">
        <v>0</v>
      </c>
      <c r="Z2840">
        <v>0.31376756365321917</v>
      </c>
      <c r="AA2840">
        <v>0</v>
      </c>
      <c r="AB2840">
        <v>0</v>
      </c>
      <c r="AC2840">
        <v>0</v>
      </c>
      <c r="AD2840">
        <v>0</v>
      </c>
      <c r="AE2840">
        <v>1.1627635034313382</v>
      </c>
    </row>
    <row r="2841" spans="1:31" x14ac:dyDescent="0.25">
      <c r="A2841">
        <v>2229027</v>
      </c>
      <c r="B2841">
        <v>1</v>
      </c>
      <c r="C2841" t="s">
        <v>80</v>
      </c>
      <c r="D2841" t="s">
        <v>103</v>
      </c>
      <c r="E2841" t="s">
        <v>156</v>
      </c>
      <c r="F2841" t="s">
        <v>8480</v>
      </c>
      <c r="G2841" t="s">
        <v>161</v>
      </c>
      <c r="H2841" t="s">
        <v>135</v>
      </c>
      <c r="I2841" t="s">
        <v>136</v>
      </c>
      <c r="J2841" t="s">
        <v>137</v>
      </c>
      <c r="K2841" t="s">
        <v>138</v>
      </c>
      <c r="L2841" t="s">
        <v>8481</v>
      </c>
      <c r="M2841" t="s">
        <v>8482</v>
      </c>
      <c r="N2841">
        <v>1.2424999999999999</v>
      </c>
      <c r="O2841">
        <v>0</v>
      </c>
      <c r="P2841">
        <v>1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</row>
    <row r="2842" spans="1:31" x14ac:dyDescent="0.25">
      <c r="A2842">
        <v>2226734</v>
      </c>
      <c r="B2842">
        <v>1</v>
      </c>
      <c r="C2842" t="s">
        <v>80</v>
      </c>
      <c r="D2842" t="s">
        <v>84</v>
      </c>
      <c r="E2842" t="s">
        <v>156</v>
      </c>
      <c r="F2842" t="s">
        <v>8483</v>
      </c>
      <c r="G2842" t="s">
        <v>172</v>
      </c>
      <c r="H2842" t="s">
        <v>135</v>
      </c>
      <c r="I2842" t="s">
        <v>136</v>
      </c>
      <c r="J2842" t="s">
        <v>137</v>
      </c>
      <c r="K2842" t="s">
        <v>138</v>
      </c>
      <c r="L2842" t="s">
        <v>8484</v>
      </c>
      <c r="M2842" t="s">
        <v>8485</v>
      </c>
      <c r="N2842">
        <v>8.4327777770000001</v>
      </c>
      <c r="O2842">
        <v>0</v>
      </c>
      <c r="P2842">
        <v>4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10.4873134105171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10.4873134105171</v>
      </c>
    </row>
    <row r="2843" spans="1:31" x14ac:dyDescent="0.25">
      <c r="A2843">
        <v>2221865</v>
      </c>
      <c r="B2843">
        <v>1</v>
      </c>
      <c r="C2843" t="s">
        <v>80</v>
      </c>
      <c r="D2843" t="s">
        <v>83</v>
      </c>
      <c r="E2843" t="s">
        <v>151</v>
      </c>
      <c r="F2843" t="s">
        <v>1791</v>
      </c>
      <c r="G2843" t="s">
        <v>233</v>
      </c>
      <c r="H2843" t="s">
        <v>135</v>
      </c>
      <c r="I2843" t="s">
        <v>136</v>
      </c>
      <c r="J2843" t="s">
        <v>137</v>
      </c>
      <c r="K2843" t="s">
        <v>234</v>
      </c>
      <c r="L2843" t="s">
        <v>8486</v>
      </c>
      <c r="M2843" t="s">
        <v>8487</v>
      </c>
      <c r="N2843">
        <v>5.700264722</v>
      </c>
      <c r="O2843">
        <v>0</v>
      </c>
      <c r="P2843">
        <v>152</v>
      </c>
      <c r="Q2843">
        <v>0</v>
      </c>
      <c r="R2843">
        <v>0</v>
      </c>
      <c r="S2843">
        <v>0</v>
      </c>
      <c r="T2843">
        <v>2</v>
      </c>
      <c r="U2843">
        <v>0</v>
      </c>
      <c r="V2843">
        <v>0</v>
      </c>
      <c r="W2843">
        <v>0</v>
      </c>
      <c r="X2843">
        <v>306.94670599929526</v>
      </c>
      <c r="Y2843">
        <v>0</v>
      </c>
      <c r="Z2843">
        <v>0</v>
      </c>
      <c r="AA2843">
        <v>0</v>
      </c>
      <c r="AB2843">
        <v>1.9040395976523336E-2</v>
      </c>
      <c r="AC2843">
        <v>0</v>
      </c>
      <c r="AD2843">
        <v>0</v>
      </c>
      <c r="AE2843">
        <v>306.96574639527176</v>
      </c>
    </row>
    <row r="2844" spans="1:31" x14ac:dyDescent="0.25">
      <c r="A2844">
        <v>2226711</v>
      </c>
      <c r="B2844">
        <v>1</v>
      </c>
      <c r="C2844" t="s">
        <v>80</v>
      </c>
      <c r="D2844" t="s">
        <v>105</v>
      </c>
      <c r="E2844" t="s">
        <v>151</v>
      </c>
      <c r="F2844" t="s">
        <v>8488</v>
      </c>
      <c r="G2844" t="s">
        <v>213</v>
      </c>
      <c r="H2844" t="s">
        <v>135</v>
      </c>
      <c r="I2844" t="s">
        <v>136</v>
      </c>
      <c r="J2844" t="s">
        <v>137</v>
      </c>
      <c r="K2844" t="s">
        <v>138</v>
      </c>
      <c r="L2844" t="s">
        <v>8489</v>
      </c>
      <c r="M2844" t="s">
        <v>8490</v>
      </c>
      <c r="N2844">
        <v>1.9883333329999999</v>
      </c>
      <c r="O2844">
        <v>0</v>
      </c>
      <c r="P2844">
        <v>9</v>
      </c>
      <c r="Q2844">
        <v>0</v>
      </c>
      <c r="R2844">
        <v>8</v>
      </c>
      <c r="S2844">
        <v>0</v>
      </c>
      <c r="T2844">
        <v>6</v>
      </c>
      <c r="U2844">
        <v>0</v>
      </c>
      <c r="V2844">
        <v>0</v>
      </c>
      <c r="W2844">
        <v>0</v>
      </c>
      <c r="X2844">
        <v>13.096864190946</v>
      </c>
      <c r="Y2844">
        <v>0</v>
      </c>
      <c r="Z2844">
        <v>3.741743552140405</v>
      </c>
      <c r="AA2844">
        <v>0</v>
      </c>
      <c r="AB2844">
        <v>28.35065375426273</v>
      </c>
      <c r="AC2844">
        <v>0</v>
      </c>
      <c r="AD2844">
        <v>0</v>
      </c>
      <c r="AE2844">
        <v>45.189261497349136</v>
      </c>
    </row>
    <row r="2845" spans="1:31" x14ac:dyDescent="0.25">
      <c r="A2845">
        <v>2227793</v>
      </c>
      <c r="B2845">
        <v>1</v>
      </c>
      <c r="C2845" t="s">
        <v>80</v>
      </c>
      <c r="D2845" t="s">
        <v>90</v>
      </c>
      <c r="E2845" t="s">
        <v>132</v>
      </c>
      <c r="F2845" t="s">
        <v>8491</v>
      </c>
      <c r="G2845" t="s">
        <v>233</v>
      </c>
      <c r="H2845" t="s">
        <v>135</v>
      </c>
      <c r="I2845" t="s">
        <v>136</v>
      </c>
      <c r="J2845" t="s">
        <v>137</v>
      </c>
      <c r="K2845" t="s">
        <v>234</v>
      </c>
      <c r="L2845" t="s">
        <v>8492</v>
      </c>
      <c r="M2845" t="s">
        <v>8493</v>
      </c>
      <c r="N2845">
        <v>3.616666666</v>
      </c>
      <c r="O2845">
        <v>0</v>
      </c>
      <c r="P2845">
        <v>223</v>
      </c>
      <c r="Q2845">
        <v>0</v>
      </c>
      <c r="R2845">
        <v>0</v>
      </c>
      <c r="S2845">
        <v>0</v>
      </c>
      <c r="T2845">
        <v>20</v>
      </c>
      <c r="U2845">
        <v>0</v>
      </c>
      <c r="V2845">
        <v>0</v>
      </c>
      <c r="W2845">
        <v>0</v>
      </c>
      <c r="X2845">
        <v>323.81501980005669</v>
      </c>
      <c r="Y2845">
        <v>0</v>
      </c>
      <c r="Z2845">
        <v>0</v>
      </c>
      <c r="AA2845">
        <v>0</v>
      </c>
      <c r="AB2845">
        <v>38.848517572450518</v>
      </c>
      <c r="AC2845">
        <v>0</v>
      </c>
      <c r="AD2845">
        <v>0</v>
      </c>
      <c r="AE2845">
        <v>362.66353737250722</v>
      </c>
    </row>
    <row r="2846" spans="1:31" x14ac:dyDescent="0.25">
      <c r="A2846">
        <v>2225237</v>
      </c>
      <c r="B2846">
        <v>1</v>
      </c>
      <c r="C2846" t="s">
        <v>80</v>
      </c>
      <c r="D2846" t="s">
        <v>111</v>
      </c>
      <c r="E2846" t="s">
        <v>151</v>
      </c>
      <c r="F2846" t="s">
        <v>8494</v>
      </c>
      <c r="G2846" t="s">
        <v>802</v>
      </c>
      <c r="H2846" t="s">
        <v>135</v>
      </c>
      <c r="I2846" t="s">
        <v>136</v>
      </c>
      <c r="J2846" t="s">
        <v>137</v>
      </c>
      <c r="K2846" t="s">
        <v>138</v>
      </c>
      <c r="L2846" t="s">
        <v>8495</v>
      </c>
      <c r="M2846" t="s">
        <v>8496</v>
      </c>
      <c r="N2846">
        <v>4.1102777770000003</v>
      </c>
      <c r="O2846">
        <v>0</v>
      </c>
      <c r="P2846">
        <v>6</v>
      </c>
      <c r="Q2846">
        <v>0</v>
      </c>
      <c r="R2846">
        <v>6</v>
      </c>
      <c r="S2846">
        <v>0</v>
      </c>
      <c r="T2846">
        <v>12</v>
      </c>
      <c r="U2846">
        <v>0</v>
      </c>
      <c r="V2846">
        <v>0</v>
      </c>
      <c r="W2846">
        <v>0</v>
      </c>
      <c r="X2846">
        <v>67.950888027061211</v>
      </c>
      <c r="Y2846">
        <v>0</v>
      </c>
      <c r="Z2846">
        <v>15.491927280792243</v>
      </c>
      <c r="AA2846">
        <v>0</v>
      </c>
      <c r="AB2846">
        <v>77.511793591029715</v>
      </c>
      <c r="AC2846">
        <v>0</v>
      </c>
      <c r="AD2846">
        <v>0</v>
      </c>
      <c r="AE2846">
        <v>160.95460889888318</v>
      </c>
    </row>
    <row r="2847" spans="1:31" x14ac:dyDescent="0.25">
      <c r="A2847">
        <v>2225005</v>
      </c>
      <c r="B2847">
        <v>1</v>
      </c>
      <c r="C2847" t="s">
        <v>80</v>
      </c>
      <c r="D2847" t="s">
        <v>83</v>
      </c>
      <c r="E2847" t="s">
        <v>156</v>
      </c>
      <c r="F2847" t="s">
        <v>8497</v>
      </c>
      <c r="G2847" t="s">
        <v>165</v>
      </c>
      <c r="H2847" t="s">
        <v>135</v>
      </c>
      <c r="I2847" t="s">
        <v>136</v>
      </c>
      <c r="J2847" t="s">
        <v>137</v>
      </c>
      <c r="K2847" t="s">
        <v>138</v>
      </c>
      <c r="L2847" t="s">
        <v>8498</v>
      </c>
      <c r="M2847" t="s">
        <v>8499</v>
      </c>
      <c r="N2847">
        <v>0.949722222</v>
      </c>
      <c r="O2847">
        <v>0</v>
      </c>
      <c r="P2847">
        <v>1</v>
      </c>
      <c r="Q2847">
        <v>0</v>
      </c>
      <c r="R2847">
        <v>0</v>
      </c>
      <c r="S2847">
        <v>0</v>
      </c>
      <c r="T2847">
        <v>1</v>
      </c>
      <c r="U2847">
        <v>0</v>
      </c>
      <c r="V2847">
        <v>0</v>
      </c>
      <c r="W2847">
        <v>0</v>
      </c>
      <c r="X2847">
        <v>0.27427965658942333</v>
      </c>
      <c r="Y2847">
        <v>0</v>
      </c>
      <c r="Z2847">
        <v>0</v>
      </c>
      <c r="AA2847">
        <v>0</v>
      </c>
      <c r="AB2847">
        <v>0.85811254322115849</v>
      </c>
      <c r="AC2847">
        <v>0</v>
      </c>
      <c r="AD2847">
        <v>0</v>
      </c>
      <c r="AE2847">
        <v>1.1323921998105817</v>
      </c>
    </row>
    <row r="2848" spans="1:31" x14ac:dyDescent="0.25">
      <c r="A2848">
        <v>2216847</v>
      </c>
      <c r="B2848">
        <v>1</v>
      </c>
      <c r="C2848" t="s">
        <v>80</v>
      </c>
      <c r="D2848" t="s">
        <v>100</v>
      </c>
      <c r="E2848" t="s">
        <v>147</v>
      </c>
      <c r="F2848" t="s">
        <v>8500</v>
      </c>
      <c r="G2848" t="s">
        <v>233</v>
      </c>
      <c r="H2848" t="s">
        <v>144</v>
      </c>
      <c r="I2848" t="s">
        <v>136</v>
      </c>
      <c r="J2848" t="s">
        <v>137</v>
      </c>
      <c r="K2848" t="s">
        <v>234</v>
      </c>
      <c r="L2848" t="s">
        <v>8501</v>
      </c>
      <c r="M2848" t="s">
        <v>8502</v>
      </c>
      <c r="N2848">
        <v>7.8494777769999997</v>
      </c>
      <c r="O2848">
        <v>2</v>
      </c>
      <c r="P2848">
        <v>1324</v>
      </c>
      <c r="Q2848">
        <v>18</v>
      </c>
      <c r="R2848">
        <v>432</v>
      </c>
      <c r="S2848">
        <v>12</v>
      </c>
      <c r="T2848">
        <v>294</v>
      </c>
      <c r="U2848">
        <v>0</v>
      </c>
      <c r="V2848">
        <v>1</v>
      </c>
      <c r="W2848">
        <v>1.6102218523064835</v>
      </c>
      <c r="X2848">
        <v>3362.5277349477751</v>
      </c>
      <c r="Y2848">
        <v>809.98770718972116</v>
      </c>
      <c r="Z2848">
        <v>1406.2101012160895</v>
      </c>
      <c r="AA2848">
        <v>803.33623047311983</v>
      </c>
      <c r="AB2848">
        <v>1884.2657718650566</v>
      </c>
      <c r="AC2848">
        <v>0</v>
      </c>
      <c r="AD2848">
        <v>43.456513160861348</v>
      </c>
      <c r="AE2848">
        <v>8311.3942807049298</v>
      </c>
    </row>
    <row r="2849" spans="1:31" x14ac:dyDescent="0.25">
      <c r="A2849">
        <v>2223677</v>
      </c>
      <c r="B2849">
        <v>1</v>
      </c>
      <c r="C2849" t="s">
        <v>80</v>
      </c>
      <c r="D2849" t="s">
        <v>82</v>
      </c>
      <c r="E2849" t="s">
        <v>151</v>
      </c>
      <c r="F2849" t="s">
        <v>8503</v>
      </c>
      <c r="G2849" t="s">
        <v>3930</v>
      </c>
      <c r="H2849" t="s">
        <v>135</v>
      </c>
      <c r="I2849" t="s">
        <v>136</v>
      </c>
      <c r="J2849" t="s">
        <v>137</v>
      </c>
      <c r="K2849" t="s">
        <v>138</v>
      </c>
      <c r="L2849" t="s">
        <v>8504</v>
      </c>
      <c r="M2849" t="s">
        <v>8505</v>
      </c>
      <c r="N2849">
        <v>1.598333333</v>
      </c>
      <c r="O2849">
        <v>0</v>
      </c>
      <c r="P2849">
        <v>49</v>
      </c>
      <c r="Q2849">
        <v>0</v>
      </c>
      <c r="R2849">
        <v>0</v>
      </c>
      <c r="S2849">
        <v>0</v>
      </c>
      <c r="T2849">
        <v>6</v>
      </c>
      <c r="U2849">
        <v>0</v>
      </c>
      <c r="V2849">
        <v>0</v>
      </c>
      <c r="W2849">
        <v>0</v>
      </c>
      <c r="X2849">
        <v>41.883181314852671</v>
      </c>
      <c r="Y2849">
        <v>0</v>
      </c>
      <c r="Z2849">
        <v>0</v>
      </c>
      <c r="AA2849">
        <v>0</v>
      </c>
      <c r="AB2849">
        <v>3.5871422165312969</v>
      </c>
      <c r="AC2849">
        <v>0</v>
      </c>
      <c r="AD2849">
        <v>0</v>
      </c>
      <c r="AE2849">
        <v>45.470323531383968</v>
      </c>
    </row>
    <row r="2850" spans="1:31" x14ac:dyDescent="0.25">
      <c r="A2850">
        <v>2224009</v>
      </c>
      <c r="B2850">
        <v>1</v>
      </c>
      <c r="C2850" t="s">
        <v>81</v>
      </c>
      <c r="D2850" t="s">
        <v>127</v>
      </c>
      <c r="E2850" t="s">
        <v>132</v>
      </c>
      <c r="F2850" t="s">
        <v>5839</v>
      </c>
      <c r="G2850" t="s">
        <v>176</v>
      </c>
      <c r="H2850" t="s">
        <v>135</v>
      </c>
      <c r="I2850" t="s">
        <v>136</v>
      </c>
      <c r="J2850" t="s">
        <v>137</v>
      </c>
      <c r="K2850" t="s">
        <v>138</v>
      </c>
      <c r="L2850" t="s">
        <v>8506</v>
      </c>
      <c r="M2850" t="s">
        <v>8507</v>
      </c>
      <c r="N2850">
        <v>8.5494444440000006</v>
      </c>
      <c r="O2850">
        <v>0</v>
      </c>
      <c r="P2850">
        <v>1</v>
      </c>
      <c r="Q2850">
        <v>0</v>
      </c>
      <c r="R2850">
        <v>5</v>
      </c>
      <c r="S2850">
        <v>0</v>
      </c>
      <c r="T2850">
        <v>1</v>
      </c>
      <c r="U2850">
        <v>0</v>
      </c>
      <c r="V2850">
        <v>0</v>
      </c>
      <c r="W2850">
        <v>0</v>
      </c>
      <c r="X2850">
        <v>17.203156562195623</v>
      </c>
      <c r="Y2850">
        <v>0</v>
      </c>
      <c r="Z2850">
        <v>25.387421537255378</v>
      </c>
      <c r="AA2850">
        <v>0</v>
      </c>
      <c r="AB2850">
        <v>0.80962528734534234</v>
      </c>
      <c r="AC2850">
        <v>0</v>
      </c>
      <c r="AD2850">
        <v>0</v>
      </c>
      <c r="AE2850">
        <v>43.400203386796342</v>
      </c>
    </row>
    <row r="2851" spans="1:31" x14ac:dyDescent="0.25">
      <c r="A2851">
        <v>2219349</v>
      </c>
      <c r="B2851">
        <v>1</v>
      </c>
      <c r="C2851" t="s">
        <v>80</v>
      </c>
      <c r="D2851" t="s">
        <v>96</v>
      </c>
      <c r="E2851" t="s">
        <v>156</v>
      </c>
      <c r="F2851" t="s">
        <v>8508</v>
      </c>
      <c r="G2851" t="s">
        <v>165</v>
      </c>
      <c r="H2851" t="s">
        <v>135</v>
      </c>
      <c r="I2851" t="s">
        <v>136</v>
      </c>
      <c r="J2851" t="s">
        <v>137</v>
      </c>
      <c r="K2851" t="s">
        <v>138</v>
      </c>
      <c r="L2851" t="s">
        <v>8509</v>
      </c>
      <c r="M2851" t="s">
        <v>8510</v>
      </c>
      <c r="N2851">
        <v>8.4983333329999997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2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36.665010805461918</v>
      </c>
      <c r="AC2851">
        <v>0</v>
      </c>
      <c r="AD2851">
        <v>0</v>
      </c>
      <c r="AE2851">
        <v>36.665010805461918</v>
      </c>
    </row>
    <row r="2852" spans="1:31" x14ac:dyDescent="0.25">
      <c r="A2852">
        <v>2217428</v>
      </c>
      <c r="B2852">
        <v>1</v>
      </c>
      <c r="C2852" t="s">
        <v>80</v>
      </c>
      <c r="D2852" t="s">
        <v>100</v>
      </c>
      <c r="E2852" t="s">
        <v>151</v>
      </c>
      <c r="F2852" t="s">
        <v>8511</v>
      </c>
      <c r="G2852" t="s">
        <v>153</v>
      </c>
      <c r="H2852" t="s">
        <v>135</v>
      </c>
      <c r="I2852" t="s">
        <v>136</v>
      </c>
      <c r="J2852" t="s">
        <v>137</v>
      </c>
      <c r="K2852" t="s">
        <v>138</v>
      </c>
      <c r="L2852" t="s">
        <v>8512</v>
      </c>
      <c r="M2852" t="s">
        <v>8513</v>
      </c>
      <c r="N2852">
        <v>1.406111111</v>
      </c>
      <c r="O2852">
        <v>0</v>
      </c>
      <c r="P2852">
        <v>4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0.95800522204093497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0.95800522204093497</v>
      </c>
    </row>
    <row r="2853" spans="1:31" x14ac:dyDescent="0.25">
      <c r="A2853">
        <v>2215519</v>
      </c>
      <c r="B2853">
        <v>1</v>
      </c>
      <c r="C2853" t="s">
        <v>81</v>
      </c>
      <c r="D2853" t="s">
        <v>127</v>
      </c>
      <c r="E2853" t="s">
        <v>141</v>
      </c>
      <c r="F2853" t="s">
        <v>2152</v>
      </c>
      <c r="G2853" t="s">
        <v>143</v>
      </c>
      <c r="H2853" t="s">
        <v>144</v>
      </c>
      <c r="I2853" t="s">
        <v>451</v>
      </c>
      <c r="J2853" t="s">
        <v>137</v>
      </c>
      <c r="K2853" t="s">
        <v>138</v>
      </c>
      <c r="L2853" t="s">
        <v>8514</v>
      </c>
      <c r="M2853" t="s">
        <v>8515</v>
      </c>
      <c r="N2853">
        <v>8.8888879999999993E-3</v>
      </c>
      <c r="O2853">
        <v>2</v>
      </c>
      <c r="P2853">
        <v>442</v>
      </c>
      <c r="Q2853">
        <v>113</v>
      </c>
      <c r="R2853">
        <v>74</v>
      </c>
      <c r="S2853">
        <v>7</v>
      </c>
      <c r="T2853">
        <v>59</v>
      </c>
      <c r="U2853">
        <v>0</v>
      </c>
      <c r="V2853">
        <v>1</v>
      </c>
      <c r="W2853">
        <v>0</v>
      </c>
      <c r="X2853">
        <v>1.0677878191383643</v>
      </c>
      <c r="Y2853">
        <v>0.589343996839369</v>
      </c>
      <c r="Z2853">
        <v>6.603772539776892E-2</v>
      </c>
      <c r="AA2853">
        <v>0.529818877011769</v>
      </c>
      <c r="AB2853">
        <v>0.20839564529952004</v>
      </c>
      <c r="AC2853">
        <v>0</v>
      </c>
      <c r="AD2853">
        <v>5.5106690052035556E-2</v>
      </c>
      <c r="AE2853">
        <v>2.5164907537388266</v>
      </c>
    </row>
    <row r="2854" spans="1:31" x14ac:dyDescent="0.25">
      <c r="A2854">
        <v>2226488</v>
      </c>
      <c r="B2854">
        <v>1</v>
      </c>
      <c r="C2854" t="s">
        <v>80</v>
      </c>
      <c r="D2854" t="s">
        <v>107</v>
      </c>
      <c r="E2854" t="s">
        <v>156</v>
      </c>
      <c r="F2854" t="s">
        <v>8516</v>
      </c>
      <c r="G2854" t="s">
        <v>161</v>
      </c>
      <c r="H2854" t="s">
        <v>135</v>
      </c>
      <c r="I2854" t="s">
        <v>136</v>
      </c>
      <c r="J2854" t="s">
        <v>137</v>
      </c>
      <c r="K2854" t="s">
        <v>138</v>
      </c>
      <c r="L2854" t="s">
        <v>8517</v>
      </c>
      <c r="M2854" t="s">
        <v>8518</v>
      </c>
      <c r="N2854">
        <v>2.293055555</v>
      </c>
      <c r="O2854">
        <v>0</v>
      </c>
      <c r="P2854">
        <v>1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0.13912044465244447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0.13912044465244447</v>
      </c>
    </row>
    <row r="2855" spans="1:31" x14ac:dyDescent="0.25">
      <c r="A2855">
        <v>2216455</v>
      </c>
      <c r="B2855">
        <v>1</v>
      </c>
      <c r="C2855" t="s">
        <v>80</v>
      </c>
      <c r="D2855" t="s">
        <v>96</v>
      </c>
      <c r="E2855" t="s">
        <v>156</v>
      </c>
      <c r="F2855" t="s">
        <v>603</v>
      </c>
      <c r="G2855" t="s">
        <v>165</v>
      </c>
      <c r="H2855" t="s">
        <v>135</v>
      </c>
      <c r="I2855" t="s">
        <v>136</v>
      </c>
      <c r="J2855" t="s">
        <v>137</v>
      </c>
      <c r="K2855" t="s">
        <v>138</v>
      </c>
      <c r="L2855" t="s">
        <v>8519</v>
      </c>
      <c r="M2855" t="s">
        <v>8520</v>
      </c>
      <c r="N2855">
        <v>4.6622222219999996</v>
      </c>
      <c r="O2855">
        <v>0</v>
      </c>
      <c r="P2855">
        <v>1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2.9790545137680713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2.9790545137680713</v>
      </c>
    </row>
    <row r="2856" spans="1:31" x14ac:dyDescent="0.25">
      <c r="A2856">
        <v>2224613</v>
      </c>
      <c r="B2856">
        <v>1</v>
      </c>
      <c r="C2856" t="s">
        <v>81</v>
      </c>
      <c r="D2856" t="s">
        <v>127</v>
      </c>
      <c r="E2856" t="s">
        <v>132</v>
      </c>
      <c r="F2856" t="s">
        <v>8521</v>
      </c>
      <c r="G2856" t="s">
        <v>176</v>
      </c>
      <c r="H2856" t="s">
        <v>135</v>
      </c>
      <c r="I2856" t="s">
        <v>136</v>
      </c>
      <c r="J2856" t="s">
        <v>137</v>
      </c>
      <c r="K2856" t="s">
        <v>138</v>
      </c>
      <c r="L2856" t="s">
        <v>8522</v>
      </c>
      <c r="M2856" t="s">
        <v>8523</v>
      </c>
      <c r="N2856">
        <v>1.28</v>
      </c>
      <c r="O2856">
        <v>0</v>
      </c>
      <c r="P2856">
        <v>72</v>
      </c>
      <c r="Q2856">
        <v>0</v>
      </c>
      <c r="R2856">
        <v>13</v>
      </c>
      <c r="S2856">
        <v>0</v>
      </c>
      <c r="T2856">
        <v>8</v>
      </c>
      <c r="U2856">
        <v>0</v>
      </c>
      <c r="V2856">
        <v>1</v>
      </c>
      <c r="W2856">
        <v>0</v>
      </c>
      <c r="X2856">
        <v>17.49047227881416</v>
      </c>
      <c r="Y2856">
        <v>0</v>
      </c>
      <c r="Z2856">
        <v>7.416409472341523</v>
      </c>
      <c r="AA2856">
        <v>0</v>
      </c>
      <c r="AB2856">
        <v>4.3687253632248559</v>
      </c>
      <c r="AC2856">
        <v>0</v>
      </c>
      <c r="AD2856">
        <v>1.5203082494010833</v>
      </c>
      <c r="AE2856">
        <v>30.795915363781624</v>
      </c>
    </row>
    <row r="2857" spans="1:31" x14ac:dyDescent="0.25">
      <c r="A2857">
        <v>2227816</v>
      </c>
      <c r="B2857">
        <v>1</v>
      </c>
      <c r="C2857" t="s">
        <v>80</v>
      </c>
      <c r="D2857" t="s">
        <v>96</v>
      </c>
      <c r="E2857" t="s">
        <v>225</v>
      </c>
      <c r="F2857" t="s">
        <v>8524</v>
      </c>
      <c r="G2857" t="s">
        <v>213</v>
      </c>
      <c r="H2857" t="s">
        <v>135</v>
      </c>
      <c r="I2857" t="s">
        <v>136</v>
      </c>
      <c r="J2857" t="s">
        <v>137</v>
      </c>
      <c r="K2857" t="s">
        <v>138</v>
      </c>
      <c r="L2857" t="s">
        <v>8525</v>
      </c>
      <c r="M2857" t="s">
        <v>8526</v>
      </c>
      <c r="N2857">
        <v>1.602777777</v>
      </c>
      <c r="O2857">
        <v>0</v>
      </c>
      <c r="P2857">
        <v>30</v>
      </c>
      <c r="Q2857">
        <v>0</v>
      </c>
      <c r="R2857">
        <v>1</v>
      </c>
      <c r="S2857">
        <v>0</v>
      </c>
      <c r="T2857">
        <v>4</v>
      </c>
      <c r="U2857">
        <v>0</v>
      </c>
      <c r="V2857">
        <v>0</v>
      </c>
      <c r="W2857">
        <v>0</v>
      </c>
      <c r="X2857">
        <v>27.63148015831673</v>
      </c>
      <c r="Y2857">
        <v>0</v>
      </c>
      <c r="Z2857">
        <v>1.1637303270872222E-2</v>
      </c>
      <c r="AA2857">
        <v>0</v>
      </c>
      <c r="AB2857">
        <v>7.4856540676135008</v>
      </c>
      <c r="AC2857">
        <v>0</v>
      </c>
      <c r="AD2857">
        <v>0</v>
      </c>
      <c r="AE2857">
        <v>35.128771529201103</v>
      </c>
    </row>
    <row r="2858" spans="1:31" x14ac:dyDescent="0.25">
      <c r="A2858">
        <v>2227945</v>
      </c>
      <c r="B2858">
        <v>1</v>
      </c>
      <c r="C2858" t="s">
        <v>80</v>
      </c>
      <c r="D2858" t="s">
        <v>106</v>
      </c>
      <c r="E2858" t="s">
        <v>147</v>
      </c>
      <c r="F2858" t="s">
        <v>8527</v>
      </c>
      <c r="G2858" t="s">
        <v>143</v>
      </c>
      <c r="H2858" t="s">
        <v>144</v>
      </c>
      <c r="I2858" t="s">
        <v>136</v>
      </c>
      <c r="J2858" t="s">
        <v>137</v>
      </c>
      <c r="K2858" t="s">
        <v>138</v>
      </c>
      <c r="L2858" t="s">
        <v>8528</v>
      </c>
      <c r="M2858" t="s">
        <v>8529</v>
      </c>
      <c r="N2858">
        <v>0.221111111</v>
      </c>
      <c r="O2858">
        <v>0</v>
      </c>
      <c r="P2858">
        <v>5</v>
      </c>
      <c r="Q2858">
        <v>32</v>
      </c>
      <c r="R2858">
        <v>270</v>
      </c>
      <c r="S2858">
        <v>9</v>
      </c>
      <c r="T2858">
        <v>61</v>
      </c>
      <c r="U2858">
        <v>0</v>
      </c>
      <c r="V2858">
        <v>0</v>
      </c>
      <c r="W2858">
        <v>0</v>
      </c>
      <c r="X2858">
        <v>0.36565146107111557</v>
      </c>
      <c r="Y2858">
        <v>6.2045803784490632</v>
      </c>
      <c r="Z2858">
        <v>22.552849687086475</v>
      </c>
      <c r="AA2858">
        <v>1.8056442977816891</v>
      </c>
      <c r="AB2858">
        <v>12.363674918188167</v>
      </c>
      <c r="AC2858">
        <v>0</v>
      </c>
      <c r="AD2858">
        <v>0</v>
      </c>
      <c r="AE2858">
        <v>43.292400742576511</v>
      </c>
    </row>
    <row r="2859" spans="1:31" x14ac:dyDescent="0.25">
      <c r="A2859">
        <v>2223963</v>
      </c>
      <c r="B2859">
        <v>1</v>
      </c>
      <c r="C2859" t="s">
        <v>80</v>
      </c>
      <c r="D2859" t="s">
        <v>106</v>
      </c>
      <c r="E2859" t="s">
        <v>198</v>
      </c>
      <c r="F2859" t="s">
        <v>8530</v>
      </c>
      <c r="G2859" t="s">
        <v>143</v>
      </c>
      <c r="H2859" t="s">
        <v>144</v>
      </c>
      <c r="I2859" t="s">
        <v>136</v>
      </c>
      <c r="J2859" t="s">
        <v>137</v>
      </c>
      <c r="K2859" t="s">
        <v>138</v>
      </c>
      <c r="L2859" t="s">
        <v>8531</v>
      </c>
      <c r="M2859" t="s">
        <v>8532</v>
      </c>
      <c r="N2859">
        <v>0.38888888799999999</v>
      </c>
      <c r="O2859">
        <v>0</v>
      </c>
      <c r="P2859">
        <v>0</v>
      </c>
      <c r="Q2859">
        <v>0</v>
      </c>
      <c r="R2859">
        <v>0</v>
      </c>
      <c r="S2859">
        <v>6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</row>
    <row r="2860" spans="1:31" x14ac:dyDescent="0.25">
      <c r="A2860">
        <v>2228208</v>
      </c>
      <c r="B2860">
        <v>1</v>
      </c>
      <c r="C2860" t="s">
        <v>80</v>
      </c>
      <c r="D2860" t="s">
        <v>92</v>
      </c>
      <c r="E2860" t="s">
        <v>147</v>
      </c>
      <c r="F2860" t="s">
        <v>7941</v>
      </c>
      <c r="G2860" t="s">
        <v>143</v>
      </c>
      <c r="H2860" t="s">
        <v>144</v>
      </c>
      <c r="I2860" t="s">
        <v>136</v>
      </c>
      <c r="J2860" t="s">
        <v>137</v>
      </c>
      <c r="K2860" t="s">
        <v>138</v>
      </c>
      <c r="L2860" t="s">
        <v>8533</v>
      </c>
      <c r="M2860" t="s">
        <v>8534</v>
      </c>
      <c r="N2860">
        <v>0.66500000000000004</v>
      </c>
      <c r="O2860">
        <v>0</v>
      </c>
      <c r="P2860">
        <v>88</v>
      </c>
      <c r="Q2860">
        <v>7</v>
      </c>
      <c r="R2860">
        <v>20</v>
      </c>
      <c r="S2860">
        <v>4</v>
      </c>
      <c r="T2860">
        <v>7</v>
      </c>
      <c r="U2860">
        <v>1</v>
      </c>
      <c r="V2860">
        <v>0</v>
      </c>
      <c r="W2860">
        <v>0</v>
      </c>
      <c r="X2860">
        <v>13.342058748559939</v>
      </c>
      <c r="Y2860">
        <v>37.225319941670143</v>
      </c>
      <c r="Z2860">
        <v>1.1288805626502252</v>
      </c>
      <c r="AA2860">
        <v>55.278085421936488</v>
      </c>
      <c r="AB2860">
        <v>6.8204938136276194</v>
      </c>
      <c r="AC2860">
        <v>4.8422691582719999</v>
      </c>
      <c r="AD2860">
        <v>0</v>
      </c>
      <c r="AE2860">
        <v>118.63710764671642</v>
      </c>
    </row>
    <row r="2861" spans="1:31" x14ac:dyDescent="0.25">
      <c r="A2861">
        <v>2218948</v>
      </c>
      <c r="B2861">
        <v>1</v>
      </c>
      <c r="C2861" t="s">
        <v>80</v>
      </c>
      <c r="D2861" t="s">
        <v>93</v>
      </c>
      <c r="E2861" t="s">
        <v>147</v>
      </c>
      <c r="F2861" t="s">
        <v>911</v>
      </c>
      <c r="G2861" t="s">
        <v>3816</v>
      </c>
      <c r="H2861" t="s">
        <v>144</v>
      </c>
      <c r="I2861" t="s">
        <v>136</v>
      </c>
      <c r="J2861" t="s">
        <v>3</v>
      </c>
      <c r="K2861" t="s">
        <v>138</v>
      </c>
      <c r="L2861" t="s">
        <v>8535</v>
      </c>
      <c r="M2861" t="s">
        <v>8536</v>
      </c>
      <c r="N2861">
        <v>0.240555555</v>
      </c>
      <c r="O2861">
        <v>1</v>
      </c>
      <c r="P2861">
        <v>329</v>
      </c>
      <c r="Q2861">
        <v>37</v>
      </c>
      <c r="R2861">
        <v>183</v>
      </c>
      <c r="S2861">
        <v>8</v>
      </c>
      <c r="T2861">
        <v>104</v>
      </c>
      <c r="U2861">
        <v>0</v>
      </c>
      <c r="V2861">
        <v>0</v>
      </c>
      <c r="W2861">
        <v>0.40524633951116806</v>
      </c>
      <c r="X2861">
        <v>21.200394880888688</v>
      </c>
      <c r="Y2861">
        <v>33.121860678720722</v>
      </c>
      <c r="Z2861">
        <v>37.408111167605682</v>
      </c>
      <c r="AA2861">
        <v>4.0921239623723027</v>
      </c>
      <c r="AB2861">
        <v>28.55887687117561</v>
      </c>
      <c r="AC2861">
        <v>0</v>
      </c>
      <c r="AD2861">
        <v>0</v>
      </c>
      <c r="AE2861">
        <v>124.78661390027418</v>
      </c>
    </row>
    <row r="2862" spans="1:31" x14ac:dyDescent="0.25">
      <c r="A2862">
        <v>2216538</v>
      </c>
      <c r="B2862">
        <v>1</v>
      </c>
      <c r="C2862" t="s">
        <v>80</v>
      </c>
      <c r="D2862" t="s">
        <v>101</v>
      </c>
      <c r="E2862" t="s">
        <v>141</v>
      </c>
      <c r="F2862" t="s">
        <v>8537</v>
      </c>
      <c r="G2862" t="s">
        <v>349</v>
      </c>
      <c r="H2862" t="s">
        <v>144</v>
      </c>
      <c r="I2862" t="s">
        <v>136</v>
      </c>
      <c r="J2862" t="s">
        <v>137</v>
      </c>
      <c r="K2862" t="s">
        <v>138</v>
      </c>
      <c r="L2862" t="s">
        <v>8538</v>
      </c>
      <c r="M2862" t="s">
        <v>8539</v>
      </c>
      <c r="N2862">
        <v>1.3688888880000001</v>
      </c>
      <c r="O2862">
        <v>0</v>
      </c>
      <c r="P2862">
        <v>0</v>
      </c>
      <c r="Q2862">
        <v>0</v>
      </c>
      <c r="R2862">
        <v>0</v>
      </c>
      <c r="S2862">
        <v>1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0.48209591882629443</v>
      </c>
      <c r="AB2862">
        <v>0</v>
      </c>
      <c r="AC2862">
        <v>0</v>
      </c>
      <c r="AD2862">
        <v>0</v>
      </c>
      <c r="AE2862">
        <v>0.48209591882629443</v>
      </c>
    </row>
    <row r="2863" spans="1:31" x14ac:dyDescent="0.25">
      <c r="A2863">
        <v>2217866</v>
      </c>
      <c r="B2863">
        <v>1</v>
      </c>
      <c r="C2863" t="s">
        <v>81</v>
      </c>
      <c r="D2863" t="s">
        <v>112</v>
      </c>
      <c r="E2863" t="s">
        <v>198</v>
      </c>
      <c r="F2863" t="s">
        <v>8540</v>
      </c>
      <c r="G2863" t="s">
        <v>143</v>
      </c>
      <c r="H2863" t="s">
        <v>144</v>
      </c>
      <c r="I2863" t="s">
        <v>451</v>
      </c>
      <c r="J2863" t="s">
        <v>137</v>
      </c>
      <c r="K2863" t="s">
        <v>138</v>
      </c>
      <c r="L2863" t="s">
        <v>8541</v>
      </c>
      <c r="M2863" t="s">
        <v>8542</v>
      </c>
      <c r="N2863">
        <v>9.4444439999999998E-3</v>
      </c>
      <c r="O2863">
        <v>0</v>
      </c>
      <c r="P2863">
        <v>822</v>
      </c>
      <c r="Q2863">
        <v>9</v>
      </c>
      <c r="R2863">
        <v>124</v>
      </c>
      <c r="S2863">
        <v>8</v>
      </c>
      <c r="T2863">
        <v>48</v>
      </c>
      <c r="U2863">
        <v>0</v>
      </c>
      <c r="V2863">
        <v>0</v>
      </c>
      <c r="W2863">
        <v>0</v>
      </c>
      <c r="X2863">
        <v>0.78798097186593363</v>
      </c>
      <c r="Y2863">
        <v>4.7772108618308898E-2</v>
      </c>
      <c r="Z2863">
        <v>0.14684478432799777</v>
      </c>
      <c r="AA2863">
        <v>0.12252003476994</v>
      </c>
      <c r="AB2863">
        <v>0.11449665866313999</v>
      </c>
      <c r="AC2863">
        <v>0</v>
      </c>
      <c r="AD2863">
        <v>0</v>
      </c>
      <c r="AE2863">
        <v>1.2196145582453202</v>
      </c>
    </row>
    <row r="2864" spans="1:31" x14ac:dyDescent="0.25">
      <c r="A2864">
        <v>2213206</v>
      </c>
      <c r="B2864">
        <v>1</v>
      </c>
      <c r="C2864" t="s">
        <v>80</v>
      </c>
      <c r="D2864" t="s">
        <v>105</v>
      </c>
      <c r="E2864" t="s">
        <v>225</v>
      </c>
      <c r="F2864" t="s">
        <v>8543</v>
      </c>
      <c r="G2864" t="s">
        <v>345</v>
      </c>
      <c r="H2864" t="s">
        <v>135</v>
      </c>
      <c r="I2864" t="s">
        <v>136</v>
      </c>
      <c r="J2864" t="s">
        <v>137</v>
      </c>
      <c r="K2864" t="s">
        <v>138</v>
      </c>
      <c r="L2864" t="s">
        <v>8544</v>
      </c>
      <c r="M2864" t="s">
        <v>8545</v>
      </c>
      <c r="N2864">
        <v>3.1002777770000001</v>
      </c>
      <c r="O2864">
        <v>0</v>
      </c>
      <c r="P2864">
        <v>52</v>
      </c>
      <c r="Q2864">
        <v>0</v>
      </c>
      <c r="R2864">
        <v>0</v>
      </c>
      <c r="S2864">
        <v>0</v>
      </c>
      <c r="T2864">
        <v>14</v>
      </c>
      <c r="U2864">
        <v>0</v>
      </c>
      <c r="V2864">
        <v>0</v>
      </c>
      <c r="W2864">
        <v>0</v>
      </c>
      <c r="X2864">
        <v>45.304583254949257</v>
      </c>
      <c r="Y2864">
        <v>0</v>
      </c>
      <c r="Z2864">
        <v>0</v>
      </c>
      <c r="AA2864">
        <v>0</v>
      </c>
      <c r="AB2864">
        <v>30.260488164519252</v>
      </c>
      <c r="AC2864">
        <v>0</v>
      </c>
      <c r="AD2864">
        <v>0</v>
      </c>
      <c r="AE2864">
        <v>75.565071419468509</v>
      </c>
    </row>
    <row r="2865" spans="1:31" x14ac:dyDescent="0.25">
      <c r="A2865">
        <v>2218267</v>
      </c>
      <c r="B2865">
        <v>1</v>
      </c>
      <c r="C2865" t="s">
        <v>80</v>
      </c>
      <c r="D2865" t="s">
        <v>103</v>
      </c>
      <c r="E2865" t="s">
        <v>151</v>
      </c>
      <c r="F2865" t="s">
        <v>8546</v>
      </c>
      <c r="G2865" t="s">
        <v>213</v>
      </c>
      <c r="H2865" t="s">
        <v>135</v>
      </c>
      <c r="I2865" t="s">
        <v>136</v>
      </c>
      <c r="J2865" t="s">
        <v>137</v>
      </c>
      <c r="K2865" t="s">
        <v>138</v>
      </c>
      <c r="L2865" t="s">
        <v>8547</v>
      </c>
      <c r="M2865" t="s">
        <v>8548</v>
      </c>
      <c r="N2865">
        <v>1.661944444</v>
      </c>
      <c r="O2865">
        <v>0</v>
      </c>
      <c r="P2865">
        <v>4</v>
      </c>
      <c r="Q2865">
        <v>0</v>
      </c>
      <c r="R2865">
        <v>0</v>
      </c>
      <c r="S2865">
        <v>0</v>
      </c>
      <c r="T2865">
        <v>4</v>
      </c>
      <c r="U2865">
        <v>0</v>
      </c>
      <c r="V2865">
        <v>0</v>
      </c>
      <c r="W2865">
        <v>0</v>
      </c>
      <c r="X2865">
        <v>2.624552948920198</v>
      </c>
      <c r="Y2865">
        <v>0</v>
      </c>
      <c r="Z2865">
        <v>0</v>
      </c>
      <c r="AA2865">
        <v>0</v>
      </c>
      <c r="AB2865">
        <v>2.5347884768124409</v>
      </c>
      <c r="AC2865">
        <v>0</v>
      </c>
      <c r="AD2865">
        <v>0</v>
      </c>
      <c r="AE2865">
        <v>5.1593414257326389</v>
      </c>
    </row>
    <row r="2866" spans="1:31" x14ac:dyDescent="0.25">
      <c r="A2866">
        <v>2226087</v>
      </c>
      <c r="B2866">
        <v>1</v>
      </c>
      <c r="C2866" t="s">
        <v>80</v>
      </c>
      <c r="D2866" t="s">
        <v>83</v>
      </c>
      <c r="E2866" t="s">
        <v>141</v>
      </c>
      <c r="F2866" t="s">
        <v>8549</v>
      </c>
      <c r="G2866" t="s">
        <v>143</v>
      </c>
      <c r="H2866" t="s">
        <v>144</v>
      </c>
      <c r="I2866" t="s">
        <v>136</v>
      </c>
      <c r="J2866" t="s">
        <v>137</v>
      </c>
      <c r="K2866" t="s">
        <v>138</v>
      </c>
      <c r="L2866" t="s">
        <v>5330</v>
      </c>
      <c r="M2866" t="s">
        <v>8550</v>
      </c>
      <c r="N2866">
        <v>2.3463888879999999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5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60.766209513477186</v>
      </c>
      <c r="AC2866">
        <v>0</v>
      </c>
      <c r="AD2866">
        <v>0</v>
      </c>
      <c r="AE2866">
        <v>60.766209513477186</v>
      </c>
    </row>
    <row r="2867" spans="1:31" x14ac:dyDescent="0.25">
      <c r="A2867">
        <v>2226425</v>
      </c>
      <c r="B2867">
        <v>1</v>
      </c>
      <c r="C2867" t="s">
        <v>80</v>
      </c>
      <c r="D2867" t="s">
        <v>104</v>
      </c>
      <c r="E2867" t="s">
        <v>151</v>
      </c>
      <c r="F2867" t="s">
        <v>8551</v>
      </c>
      <c r="G2867" t="s">
        <v>213</v>
      </c>
      <c r="H2867" t="s">
        <v>135</v>
      </c>
      <c r="I2867" t="s">
        <v>136</v>
      </c>
      <c r="J2867" t="s">
        <v>137</v>
      </c>
      <c r="K2867" t="s">
        <v>138</v>
      </c>
      <c r="L2867" t="s">
        <v>8552</v>
      </c>
      <c r="M2867" t="s">
        <v>8553</v>
      </c>
      <c r="N2867">
        <v>2.017222222</v>
      </c>
      <c r="O2867">
        <v>0</v>
      </c>
      <c r="P2867">
        <v>104</v>
      </c>
      <c r="Q2867">
        <v>0</v>
      </c>
      <c r="R2867">
        <v>2</v>
      </c>
      <c r="S2867">
        <v>0</v>
      </c>
      <c r="T2867">
        <v>8</v>
      </c>
      <c r="U2867">
        <v>0</v>
      </c>
      <c r="V2867">
        <v>0</v>
      </c>
      <c r="W2867">
        <v>0</v>
      </c>
      <c r="X2867">
        <v>97.734752877014174</v>
      </c>
      <c r="Y2867">
        <v>0</v>
      </c>
      <c r="Z2867">
        <v>5.5880556483749996E-2</v>
      </c>
      <c r="AA2867">
        <v>0</v>
      </c>
      <c r="AB2867">
        <v>33.674118930511575</v>
      </c>
      <c r="AC2867">
        <v>0</v>
      </c>
      <c r="AD2867">
        <v>0</v>
      </c>
      <c r="AE2867">
        <v>131.46475236400951</v>
      </c>
    </row>
    <row r="2868" spans="1:31" x14ac:dyDescent="0.25">
      <c r="A2868">
        <v>2216346</v>
      </c>
      <c r="B2868">
        <v>1</v>
      </c>
      <c r="C2868" t="s">
        <v>80</v>
      </c>
      <c r="D2868" t="s">
        <v>101</v>
      </c>
      <c r="E2868" t="s">
        <v>198</v>
      </c>
      <c r="F2868" t="s">
        <v>8554</v>
      </c>
      <c r="G2868" t="s">
        <v>143</v>
      </c>
      <c r="H2868" t="s">
        <v>144</v>
      </c>
      <c r="I2868" t="s">
        <v>136</v>
      </c>
      <c r="J2868" t="s">
        <v>137</v>
      </c>
      <c r="K2868" t="s">
        <v>138</v>
      </c>
      <c r="L2868" t="s">
        <v>8555</v>
      </c>
      <c r="M2868" t="s">
        <v>8556</v>
      </c>
      <c r="N2868">
        <v>7.5277777000000004E-2</v>
      </c>
      <c r="O2868">
        <v>8</v>
      </c>
      <c r="P2868">
        <v>2322</v>
      </c>
      <c r="Q2868">
        <v>2</v>
      </c>
      <c r="R2868">
        <v>79</v>
      </c>
      <c r="S2868">
        <v>16</v>
      </c>
      <c r="T2868">
        <v>259</v>
      </c>
      <c r="U2868">
        <v>0</v>
      </c>
      <c r="V2868">
        <v>0</v>
      </c>
      <c r="W2868">
        <v>0.28652161732729114</v>
      </c>
      <c r="X2868">
        <v>60.312405060662577</v>
      </c>
      <c r="Y2868">
        <v>0.31905323254688001</v>
      </c>
      <c r="Z2868">
        <v>1.3790034223953238</v>
      </c>
      <c r="AA2868">
        <v>6.0517997782118496</v>
      </c>
      <c r="AB2868">
        <v>15.475355789006882</v>
      </c>
      <c r="AC2868">
        <v>0</v>
      </c>
      <c r="AD2868">
        <v>0</v>
      </c>
      <c r="AE2868">
        <v>83.8241389001508</v>
      </c>
    </row>
    <row r="2869" spans="1:31" x14ac:dyDescent="0.25">
      <c r="A2869">
        <v>2224759</v>
      </c>
      <c r="B2869">
        <v>1</v>
      </c>
      <c r="C2869" t="s">
        <v>80</v>
      </c>
      <c r="D2869" t="s">
        <v>104</v>
      </c>
      <c r="E2869" t="s">
        <v>147</v>
      </c>
      <c r="F2869" t="s">
        <v>8557</v>
      </c>
      <c r="G2869" t="s">
        <v>233</v>
      </c>
      <c r="H2869" t="s">
        <v>144</v>
      </c>
      <c r="I2869" t="s">
        <v>136</v>
      </c>
      <c r="J2869" t="s">
        <v>137</v>
      </c>
      <c r="K2869" t="s">
        <v>234</v>
      </c>
      <c r="L2869" t="s">
        <v>8558</v>
      </c>
      <c r="M2869" t="s">
        <v>8559</v>
      </c>
      <c r="N2869">
        <v>3.4750833330000002</v>
      </c>
      <c r="O2869">
        <v>0</v>
      </c>
      <c r="P2869">
        <v>0</v>
      </c>
      <c r="Q2869">
        <v>1</v>
      </c>
      <c r="R2869">
        <v>0</v>
      </c>
      <c r="S2869">
        <v>17</v>
      </c>
      <c r="T2869">
        <v>20</v>
      </c>
      <c r="U2869">
        <v>14</v>
      </c>
      <c r="V2869">
        <v>0</v>
      </c>
      <c r="W2869">
        <v>0</v>
      </c>
      <c r="X2869">
        <v>0</v>
      </c>
      <c r="Y2869">
        <v>0.15818731638229336</v>
      </c>
      <c r="Z2869">
        <v>0</v>
      </c>
      <c r="AA2869">
        <v>439.76084585349696</v>
      </c>
      <c r="AB2869">
        <v>89.98761505287446</v>
      </c>
      <c r="AC2869">
        <v>1348.2836939679378</v>
      </c>
      <c r="AD2869">
        <v>0</v>
      </c>
      <c r="AE2869">
        <v>1878.1903421906914</v>
      </c>
    </row>
    <row r="2870" spans="1:31" x14ac:dyDescent="0.25">
      <c r="A2870">
        <v>2227753</v>
      </c>
      <c r="B2870">
        <v>1</v>
      </c>
      <c r="C2870" t="s">
        <v>80</v>
      </c>
      <c r="D2870" t="s">
        <v>82</v>
      </c>
      <c r="E2870" t="s">
        <v>141</v>
      </c>
      <c r="F2870" t="s">
        <v>8560</v>
      </c>
      <c r="G2870" t="s">
        <v>233</v>
      </c>
      <c r="H2870" t="s">
        <v>144</v>
      </c>
      <c r="I2870" t="s">
        <v>136</v>
      </c>
      <c r="J2870" t="s">
        <v>137</v>
      </c>
      <c r="K2870" t="s">
        <v>234</v>
      </c>
      <c r="L2870" t="s">
        <v>8561</v>
      </c>
      <c r="M2870" t="s">
        <v>8562</v>
      </c>
      <c r="N2870">
        <v>7.48</v>
      </c>
      <c r="O2870">
        <v>0</v>
      </c>
      <c r="P2870">
        <v>789</v>
      </c>
      <c r="Q2870">
        <v>0</v>
      </c>
      <c r="R2870">
        <v>0</v>
      </c>
      <c r="S2870">
        <v>0</v>
      </c>
      <c r="T2870">
        <v>64</v>
      </c>
      <c r="U2870">
        <v>0</v>
      </c>
      <c r="V2870">
        <v>0</v>
      </c>
      <c r="W2870">
        <v>0</v>
      </c>
      <c r="X2870">
        <v>2510.6080578960441</v>
      </c>
      <c r="Y2870">
        <v>0</v>
      </c>
      <c r="Z2870">
        <v>0</v>
      </c>
      <c r="AA2870">
        <v>0</v>
      </c>
      <c r="AB2870">
        <v>412.40198119707901</v>
      </c>
      <c r="AC2870">
        <v>0</v>
      </c>
      <c r="AD2870">
        <v>0</v>
      </c>
      <c r="AE2870">
        <v>2923.0100390931229</v>
      </c>
    </row>
    <row r="2871" spans="1:31" x14ac:dyDescent="0.25">
      <c r="A2871">
        <v>2223531</v>
      </c>
      <c r="B2871">
        <v>1</v>
      </c>
      <c r="C2871" t="s">
        <v>80</v>
      </c>
      <c r="D2871" t="s">
        <v>82</v>
      </c>
      <c r="E2871" t="s">
        <v>132</v>
      </c>
      <c r="F2871" t="s">
        <v>8563</v>
      </c>
      <c r="G2871" t="s">
        <v>176</v>
      </c>
      <c r="H2871" t="s">
        <v>135</v>
      </c>
      <c r="I2871" t="s">
        <v>136</v>
      </c>
      <c r="J2871" t="s">
        <v>137</v>
      </c>
      <c r="K2871" t="s">
        <v>138</v>
      </c>
      <c r="L2871" t="s">
        <v>8564</v>
      </c>
      <c r="M2871" t="s">
        <v>8565</v>
      </c>
      <c r="N2871">
        <v>2.7025000000000001</v>
      </c>
      <c r="O2871">
        <v>0</v>
      </c>
      <c r="P2871">
        <v>220</v>
      </c>
      <c r="Q2871">
        <v>0</v>
      </c>
      <c r="R2871">
        <v>0</v>
      </c>
      <c r="S2871">
        <v>0</v>
      </c>
      <c r="T2871">
        <v>36</v>
      </c>
      <c r="U2871">
        <v>0</v>
      </c>
      <c r="V2871">
        <v>0</v>
      </c>
      <c r="W2871">
        <v>0</v>
      </c>
      <c r="X2871">
        <v>220.80828268688157</v>
      </c>
      <c r="Y2871">
        <v>0</v>
      </c>
      <c r="Z2871">
        <v>0</v>
      </c>
      <c r="AA2871">
        <v>0</v>
      </c>
      <c r="AB2871">
        <v>31.04659675170554</v>
      </c>
      <c r="AC2871">
        <v>0</v>
      </c>
      <c r="AD2871">
        <v>0</v>
      </c>
      <c r="AE2871">
        <v>251.85487943858712</v>
      </c>
    </row>
    <row r="2872" spans="1:31" x14ac:dyDescent="0.25">
      <c r="A2872">
        <v>2217039</v>
      </c>
      <c r="B2872">
        <v>1</v>
      </c>
      <c r="C2872" t="s">
        <v>80</v>
      </c>
      <c r="D2872" t="s">
        <v>82</v>
      </c>
      <c r="E2872" t="s">
        <v>132</v>
      </c>
      <c r="F2872" t="s">
        <v>8566</v>
      </c>
      <c r="G2872" t="s">
        <v>3574</v>
      </c>
      <c r="H2872" t="s">
        <v>135</v>
      </c>
      <c r="I2872" t="s">
        <v>136</v>
      </c>
      <c r="J2872" t="s">
        <v>137</v>
      </c>
      <c r="K2872" t="s">
        <v>138</v>
      </c>
      <c r="L2872" t="s">
        <v>8567</v>
      </c>
      <c r="M2872" t="s">
        <v>8568</v>
      </c>
      <c r="N2872">
        <v>0.385833333</v>
      </c>
      <c r="O2872">
        <v>0</v>
      </c>
      <c r="P2872">
        <v>1218</v>
      </c>
      <c r="Q2872">
        <v>0</v>
      </c>
      <c r="R2872">
        <v>0</v>
      </c>
      <c r="S2872">
        <v>0</v>
      </c>
      <c r="T2872">
        <v>105</v>
      </c>
      <c r="U2872">
        <v>0</v>
      </c>
      <c r="V2872">
        <v>0</v>
      </c>
      <c r="W2872">
        <v>0</v>
      </c>
      <c r="X2872">
        <v>159.49140365743588</v>
      </c>
      <c r="Y2872">
        <v>0</v>
      </c>
      <c r="Z2872">
        <v>0</v>
      </c>
      <c r="AA2872">
        <v>0</v>
      </c>
      <c r="AB2872">
        <v>31.345710889765424</v>
      </c>
      <c r="AC2872">
        <v>0</v>
      </c>
      <c r="AD2872">
        <v>0</v>
      </c>
      <c r="AE2872">
        <v>190.83711454720131</v>
      </c>
    </row>
    <row r="2873" spans="1:31" x14ac:dyDescent="0.25">
      <c r="A2873">
        <v>2228400</v>
      </c>
      <c r="B2873">
        <v>1</v>
      </c>
      <c r="C2873" t="s">
        <v>81</v>
      </c>
      <c r="D2873" t="s">
        <v>112</v>
      </c>
      <c r="E2873" t="s">
        <v>147</v>
      </c>
      <c r="F2873" t="s">
        <v>4000</v>
      </c>
      <c r="G2873" t="s">
        <v>143</v>
      </c>
      <c r="H2873" t="s">
        <v>144</v>
      </c>
      <c r="I2873" t="s">
        <v>136</v>
      </c>
      <c r="J2873" t="s">
        <v>137</v>
      </c>
      <c r="K2873" t="s">
        <v>138</v>
      </c>
      <c r="L2873" t="s">
        <v>8569</v>
      </c>
      <c r="M2873" t="s">
        <v>8570</v>
      </c>
      <c r="N2873">
        <v>0.63916666600000005</v>
      </c>
      <c r="O2873">
        <v>1</v>
      </c>
      <c r="P2873">
        <v>222</v>
      </c>
      <c r="Q2873">
        <v>141</v>
      </c>
      <c r="R2873">
        <v>255</v>
      </c>
      <c r="S2873">
        <v>27</v>
      </c>
      <c r="T2873">
        <v>25</v>
      </c>
      <c r="U2873">
        <v>6</v>
      </c>
      <c r="V2873">
        <v>0</v>
      </c>
      <c r="W2873">
        <v>0</v>
      </c>
      <c r="X2873">
        <v>19.495176323305763</v>
      </c>
      <c r="Y2873">
        <v>41.301956223514523</v>
      </c>
      <c r="Z2873">
        <v>23.272609155770525</v>
      </c>
      <c r="AA2873">
        <v>63.300137847924361</v>
      </c>
      <c r="AB2873">
        <v>9.6450271082113872</v>
      </c>
      <c r="AC2873">
        <v>143.37437548676735</v>
      </c>
      <c r="AD2873">
        <v>0</v>
      </c>
      <c r="AE2873">
        <v>300.38928214549389</v>
      </c>
    </row>
    <row r="2874" spans="1:31" x14ac:dyDescent="0.25">
      <c r="A2874">
        <v>2214726</v>
      </c>
      <c r="B2874">
        <v>1</v>
      </c>
      <c r="C2874" t="s">
        <v>80</v>
      </c>
      <c r="D2874" t="s">
        <v>82</v>
      </c>
      <c r="E2874" t="s">
        <v>156</v>
      </c>
      <c r="F2874" t="s">
        <v>8571</v>
      </c>
      <c r="G2874" t="s">
        <v>172</v>
      </c>
      <c r="H2874" t="s">
        <v>135</v>
      </c>
      <c r="I2874" t="s">
        <v>136</v>
      </c>
      <c r="J2874" t="s">
        <v>137</v>
      </c>
      <c r="K2874" t="s">
        <v>138</v>
      </c>
      <c r="L2874" t="s">
        <v>8572</v>
      </c>
      <c r="M2874" t="s">
        <v>8573</v>
      </c>
      <c r="N2874">
        <v>1.6358333329999999</v>
      </c>
      <c r="O2874">
        <v>0</v>
      </c>
      <c r="P2874">
        <v>6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2.7055558461010065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2.7055558461010065</v>
      </c>
    </row>
    <row r="2875" spans="1:31" x14ac:dyDescent="0.25">
      <c r="A2875">
        <v>2213644</v>
      </c>
      <c r="B2875">
        <v>1</v>
      </c>
      <c r="C2875" t="s">
        <v>80</v>
      </c>
      <c r="D2875" t="s">
        <v>103</v>
      </c>
      <c r="E2875" t="s">
        <v>151</v>
      </c>
      <c r="F2875" t="s">
        <v>8574</v>
      </c>
      <c r="G2875" t="s">
        <v>213</v>
      </c>
      <c r="H2875" t="s">
        <v>135</v>
      </c>
      <c r="I2875" t="s">
        <v>136</v>
      </c>
      <c r="J2875" t="s">
        <v>137</v>
      </c>
      <c r="K2875" t="s">
        <v>138</v>
      </c>
      <c r="L2875" t="s">
        <v>8575</v>
      </c>
      <c r="M2875" t="s">
        <v>8576</v>
      </c>
      <c r="N2875">
        <v>2.04</v>
      </c>
      <c r="O2875">
        <v>0</v>
      </c>
      <c r="P2875">
        <v>0</v>
      </c>
      <c r="Q2875">
        <v>0</v>
      </c>
      <c r="R2875">
        <v>4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1.4402984226446249</v>
      </c>
      <c r="AA2875">
        <v>0</v>
      </c>
      <c r="AB2875">
        <v>0</v>
      </c>
      <c r="AC2875">
        <v>0</v>
      </c>
      <c r="AD2875">
        <v>0</v>
      </c>
      <c r="AE2875">
        <v>1.4402984226446249</v>
      </c>
    </row>
    <row r="2876" spans="1:31" x14ac:dyDescent="0.25">
      <c r="A2876">
        <v>2213398</v>
      </c>
      <c r="B2876">
        <v>1</v>
      </c>
      <c r="C2876" t="s">
        <v>80</v>
      </c>
      <c r="D2876" t="s">
        <v>92</v>
      </c>
      <c r="E2876" t="s">
        <v>156</v>
      </c>
      <c r="F2876" t="s">
        <v>4455</v>
      </c>
      <c r="G2876" t="s">
        <v>165</v>
      </c>
      <c r="H2876" t="s">
        <v>135</v>
      </c>
      <c r="I2876" t="s">
        <v>136</v>
      </c>
      <c r="J2876" t="s">
        <v>137</v>
      </c>
      <c r="K2876" t="s">
        <v>138</v>
      </c>
      <c r="L2876" t="s">
        <v>8577</v>
      </c>
      <c r="M2876" t="s">
        <v>8578</v>
      </c>
      <c r="N2876">
        <v>1.8374999999999999</v>
      </c>
      <c r="O2876">
        <v>0</v>
      </c>
      <c r="P2876">
        <v>9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5.0682477487112552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5.0682477487112552</v>
      </c>
    </row>
    <row r="2877" spans="1:31" x14ac:dyDescent="0.25">
      <c r="A2877">
        <v>2220823</v>
      </c>
      <c r="B2877">
        <v>1</v>
      </c>
      <c r="C2877" t="s">
        <v>80</v>
      </c>
      <c r="D2877" t="s">
        <v>94</v>
      </c>
      <c r="E2877" t="s">
        <v>147</v>
      </c>
      <c r="F2877" t="s">
        <v>8579</v>
      </c>
      <c r="G2877" t="s">
        <v>8580</v>
      </c>
      <c r="H2877" t="s">
        <v>144</v>
      </c>
      <c r="I2877" t="s">
        <v>136</v>
      </c>
      <c r="J2877" t="s">
        <v>137</v>
      </c>
      <c r="K2877" t="s">
        <v>138</v>
      </c>
      <c r="L2877" t="s">
        <v>8581</v>
      </c>
      <c r="M2877" t="s">
        <v>8582</v>
      </c>
      <c r="N2877">
        <v>4.2591666659999996</v>
      </c>
      <c r="O2877">
        <v>0</v>
      </c>
      <c r="P2877">
        <v>1</v>
      </c>
      <c r="Q2877">
        <v>9</v>
      </c>
      <c r="R2877">
        <v>156</v>
      </c>
      <c r="S2877">
        <v>1</v>
      </c>
      <c r="T2877">
        <v>15</v>
      </c>
      <c r="U2877">
        <v>0</v>
      </c>
      <c r="V2877">
        <v>0</v>
      </c>
      <c r="W2877">
        <v>0</v>
      </c>
      <c r="X2877">
        <v>0.76854108324661508</v>
      </c>
      <c r="Y2877">
        <v>13.585937888615986</v>
      </c>
      <c r="Z2877">
        <v>668.41603658390045</v>
      </c>
      <c r="AA2877">
        <v>4.3375523827435751</v>
      </c>
      <c r="AB2877">
        <v>64.247753872050652</v>
      </c>
      <c r="AC2877">
        <v>0</v>
      </c>
      <c r="AD2877">
        <v>0</v>
      </c>
      <c r="AE2877">
        <v>751.35582181055725</v>
      </c>
    </row>
    <row r="2878" spans="1:31" x14ac:dyDescent="0.25">
      <c r="A2878">
        <v>2227315</v>
      </c>
      <c r="B2878">
        <v>1</v>
      </c>
      <c r="C2878" t="s">
        <v>80</v>
      </c>
      <c r="D2878" t="s">
        <v>95</v>
      </c>
      <c r="E2878" t="s">
        <v>141</v>
      </c>
      <c r="F2878" t="s">
        <v>8583</v>
      </c>
      <c r="G2878" t="s">
        <v>349</v>
      </c>
      <c r="H2878" t="s">
        <v>144</v>
      </c>
      <c r="I2878" t="s">
        <v>136</v>
      </c>
      <c r="J2878" t="s">
        <v>137</v>
      </c>
      <c r="K2878" t="s">
        <v>138</v>
      </c>
      <c r="L2878" t="s">
        <v>8584</v>
      </c>
      <c r="M2878" t="s">
        <v>8585</v>
      </c>
      <c r="N2878">
        <v>1.014444444</v>
      </c>
      <c r="O2878">
        <v>0</v>
      </c>
      <c r="P2878">
        <v>145</v>
      </c>
      <c r="Q2878">
        <v>0</v>
      </c>
      <c r="R2878">
        <v>1</v>
      </c>
      <c r="S2878">
        <v>0</v>
      </c>
      <c r="T2878">
        <v>9</v>
      </c>
      <c r="U2878">
        <v>0</v>
      </c>
      <c r="V2878">
        <v>0</v>
      </c>
      <c r="W2878">
        <v>0</v>
      </c>
      <c r="X2878">
        <v>42.527310440737132</v>
      </c>
      <c r="Y2878">
        <v>0</v>
      </c>
      <c r="Z2878">
        <v>0</v>
      </c>
      <c r="AA2878">
        <v>0</v>
      </c>
      <c r="AB2878">
        <v>5.5484111509793017</v>
      </c>
      <c r="AC2878">
        <v>0</v>
      </c>
      <c r="AD2878">
        <v>0</v>
      </c>
      <c r="AE2878">
        <v>48.07572159171643</v>
      </c>
    </row>
    <row r="2879" spans="1:31" x14ac:dyDescent="0.25">
      <c r="A2879">
        <v>2215954</v>
      </c>
      <c r="B2879">
        <v>1</v>
      </c>
      <c r="C2879" t="s">
        <v>80</v>
      </c>
      <c r="D2879" t="s">
        <v>92</v>
      </c>
      <c r="E2879" t="s">
        <v>156</v>
      </c>
      <c r="F2879" t="s">
        <v>8586</v>
      </c>
      <c r="G2879" t="s">
        <v>172</v>
      </c>
      <c r="H2879" t="s">
        <v>135</v>
      </c>
      <c r="I2879" t="s">
        <v>136</v>
      </c>
      <c r="J2879" t="s">
        <v>137</v>
      </c>
      <c r="K2879" t="s">
        <v>138</v>
      </c>
      <c r="L2879" t="s">
        <v>8587</v>
      </c>
      <c r="M2879" t="s">
        <v>8588</v>
      </c>
      <c r="N2879">
        <v>0.92583333300000004</v>
      </c>
      <c r="O2879">
        <v>0</v>
      </c>
      <c r="P2879">
        <v>9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2.2615374321757145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2.2615374321757145</v>
      </c>
    </row>
    <row r="2880" spans="1:31" x14ac:dyDescent="0.25">
      <c r="A2880">
        <v>2221905</v>
      </c>
      <c r="B2880">
        <v>1</v>
      </c>
      <c r="C2880" t="s">
        <v>81</v>
      </c>
      <c r="D2880" t="s">
        <v>113</v>
      </c>
      <c r="E2880" t="s">
        <v>151</v>
      </c>
      <c r="F2880" t="s">
        <v>8589</v>
      </c>
      <c r="G2880" t="s">
        <v>153</v>
      </c>
      <c r="H2880" t="s">
        <v>135</v>
      </c>
      <c r="I2880" t="s">
        <v>136</v>
      </c>
      <c r="J2880" t="s">
        <v>137</v>
      </c>
      <c r="K2880" t="s">
        <v>138</v>
      </c>
      <c r="L2880" t="s">
        <v>8590</v>
      </c>
      <c r="M2880" t="s">
        <v>8591</v>
      </c>
      <c r="N2880">
        <v>4.6927777769999999</v>
      </c>
      <c r="O2880">
        <v>0</v>
      </c>
      <c r="P2880">
        <v>45</v>
      </c>
      <c r="Q2880">
        <v>0</v>
      </c>
      <c r="R2880">
        <v>1</v>
      </c>
      <c r="S2880">
        <v>0</v>
      </c>
      <c r="T2880">
        <v>1</v>
      </c>
      <c r="U2880">
        <v>0</v>
      </c>
      <c r="V2880">
        <v>0</v>
      </c>
      <c r="W2880">
        <v>0</v>
      </c>
      <c r="X2880">
        <v>19.234223733608918</v>
      </c>
      <c r="Y2880">
        <v>0</v>
      </c>
      <c r="Z2880">
        <v>7.4722531742938886E-2</v>
      </c>
      <c r="AA2880">
        <v>0</v>
      </c>
      <c r="AB2880">
        <v>3.2051665021444443E-4</v>
      </c>
      <c r="AC2880">
        <v>0</v>
      </c>
      <c r="AD2880">
        <v>0</v>
      </c>
      <c r="AE2880">
        <v>19.309266782002069</v>
      </c>
    </row>
    <row r="2881" spans="1:31" x14ac:dyDescent="0.25">
      <c r="A2881">
        <v>2219741</v>
      </c>
      <c r="B2881">
        <v>1</v>
      </c>
      <c r="C2881" t="s">
        <v>80</v>
      </c>
      <c r="D2881" t="s">
        <v>104</v>
      </c>
      <c r="E2881" t="s">
        <v>141</v>
      </c>
      <c r="F2881" t="s">
        <v>8592</v>
      </c>
      <c r="G2881" t="s">
        <v>523</v>
      </c>
      <c r="H2881" t="s">
        <v>144</v>
      </c>
      <c r="I2881" t="s">
        <v>136</v>
      </c>
      <c r="J2881" t="s">
        <v>137</v>
      </c>
      <c r="K2881" t="s">
        <v>138</v>
      </c>
      <c r="L2881" t="s">
        <v>8593</v>
      </c>
      <c r="M2881" t="s">
        <v>8594</v>
      </c>
      <c r="N2881">
        <v>8.4502777770000002</v>
      </c>
      <c r="O2881">
        <v>0</v>
      </c>
      <c r="P2881">
        <v>0</v>
      </c>
      <c r="Q2881">
        <v>1</v>
      </c>
      <c r="R2881">
        <v>0</v>
      </c>
      <c r="S2881">
        <v>2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5.4465925318954422</v>
      </c>
      <c r="Z2881">
        <v>0</v>
      </c>
      <c r="AA2881">
        <v>24.332043438049173</v>
      </c>
      <c r="AB2881">
        <v>0</v>
      </c>
      <c r="AC2881">
        <v>0</v>
      </c>
      <c r="AD2881">
        <v>0</v>
      </c>
      <c r="AE2881">
        <v>29.778635969944617</v>
      </c>
    </row>
    <row r="2882" spans="1:31" x14ac:dyDescent="0.25">
      <c r="A2882">
        <v>2215118</v>
      </c>
      <c r="B2882">
        <v>1</v>
      </c>
      <c r="C2882" t="s">
        <v>81</v>
      </c>
      <c r="D2882" t="s">
        <v>128</v>
      </c>
      <c r="E2882" t="s">
        <v>132</v>
      </c>
      <c r="F2882" t="s">
        <v>8595</v>
      </c>
      <c r="G2882" t="s">
        <v>176</v>
      </c>
      <c r="H2882" t="s">
        <v>135</v>
      </c>
      <c r="I2882" t="s">
        <v>136</v>
      </c>
      <c r="J2882" t="s">
        <v>137</v>
      </c>
      <c r="K2882" t="s">
        <v>138</v>
      </c>
      <c r="L2882" t="s">
        <v>8596</v>
      </c>
      <c r="M2882" t="s">
        <v>8597</v>
      </c>
      <c r="N2882">
        <v>2.2405555549999998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2</v>
      </c>
      <c r="U2882">
        <v>0</v>
      </c>
      <c r="V2882">
        <v>5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11.472914582549029</v>
      </c>
      <c r="AC2882">
        <v>0</v>
      </c>
      <c r="AD2882">
        <v>1002.8343222067632</v>
      </c>
      <c r="AE2882">
        <v>1014.3072367893122</v>
      </c>
    </row>
    <row r="2883" spans="1:31" x14ac:dyDescent="0.25">
      <c r="A2883">
        <v>2222924</v>
      </c>
      <c r="B2883">
        <v>1</v>
      </c>
      <c r="C2883" t="s">
        <v>80</v>
      </c>
      <c r="D2883" t="s">
        <v>93</v>
      </c>
      <c r="E2883" t="s">
        <v>156</v>
      </c>
      <c r="F2883" t="s">
        <v>8598</v>
      </c>
      <c r="G2883" t="s">
        <v>172</v>
      </c>
      <c r="H2883" t="s">
        <v>135</v>
      </c>
      <c r="I2883" t="s">
        <v>136</v>
      </c>
      <c r="J2883" t="s">
        <v>137</v>
      </c>
      <c r="K2883" t="s">
        <v>138</v>
      </c>
      <c r="L2883" t="s">
        <v>8599</v>
      </c>
      <c r="M2883" t="s">
        <v>8600</v>
      </c>
      <c r="N2883">
        <v>1.0863888880000001</v>
      </c>
      <c r="O2883">
        <v>0</v>
      </c>
      <c r="P2883">
        <v>11</v>
      </c>
      <c r="Q2883">
        <v>0</v>
      </c>
      <c r="R2883">
        <v>0</v>
      </c>
      <c r="S2883">
        <v>0</v>
      </c>
      <c r="T2883">
        <v>1</v>
      </c>
      <c r="U2883">
        <v>0</v>
      </c>
      <c r="V2883">
        <v>0</v>
      </c>
      <c r="W2883">
        <v>0</v>
      </c>
      <c r="X2883">
        <v>2.34430626672729</v>
      </c>
      <c r="Y2883">
        <v>0</v>
      </c>
      <c r="Z2883">
        <v>0</v>
      </c>
      <c r="AA2883">
        <v>0</v>
      </c>
      <c r="AB2883">
        <v>0.71277988109486523</v>
      </c>
      <c r="AC2883">
        <v>0</v>
      </c>
      <c r="AD2883">
        <v>0</v>
      </c>
      <c r="AE2883">
        <v>3.0570861478221554</v>
      </c>
    </row>
    <row r="2884" spans="1:31" x14ac:dyDescent="0.25">
      <c r="A2884">
        <v>2227169</v>
      </c>
      <c r="B2884">
        <v>1</v>
      </c>
      <c r="C2884" t="s">
        <v>80</v>
      </c>
      <c r="D2884" t="s">
        <v>82</v>
      </c>
      <c r="E2884" t="s">
        <v>151</v>
      </c>
      <c r="F2884" t="s">
        <v>2891</v>
      </c>
      <c r="G2884" t="s">
        <v>213</v>
      </c>
      <c r="H2884" t="s">
        <v>135</v>
      </c>
      <c r="I2884" t="s">
        <v>136</v>
      </c>
      <c r="J2884" t="s">
        <v>137</v>
      </c>
      <c r="K2884" t="s">
        <v>138</v>
      </c>
      <c r="L2884" t="s">
        <v>8601</v>
      </c>
      <c r="M2884" t="s">
        <v>8602</v>
      </c>
      <c r="N2884">
        <v>5.1586111109999999</v>
      </c>
      <c r="O2884">
        <v>0</v>
      </c>
      <c r="P2884">
        <v>218</v>
      </c>
      <c r="Q2884">
        <v>0</v>
      </c>
      <c r="R2884">
        <v>0</v>
      </c>
      <c r="S2884">
        <v>0</v>
      </c>
      <c r="T2884">
        <v>4</v>
      </c>
      <c r="U2884">
        <v>0</v>
      </c>
      <c r="V2884">
        <v>0</v>
      </c>
      <c r="W2884">
        <v>0</v>
      </c>
      <c r="X2884">
        <v>350.60152506403392</v>
      </c>
      <c r="Y2884">
        <v>0</v>
      </c>
      <c r="Z2884">
        <v>0</v>
      </c>
      <c r="AA2884">
        <v>0</v>
      </c>
      <c r="AB2884">
        <v>2.8821251662433882</v>
      </c>
      <c r="AC2884">
        <v>0</v>
      </c>
      <c r="AD2884">
        <v>0</v>
      </c>
      <c r="AE2884">
        <v>353.48365023027731</v>
      </c>
    </row>
    <row r="2885" spans="1:31" x14ac:dyDescent="0.25">
      <c r="A2885">
        <v>2214766</v>
      </c>
      <c r="B2885">
        <v>1</v>
      </c>
      <c r="C2885" t="s">
        <v>81</v>
      </c>
      <c r="D2885" t="s">
        <v>128</v>
      </c>
      <c r="E2885" t="s">
        <v>132</v>
      </c>
      <c r="F2885" t="s">
        <v>8603</v>
      </c>
      <c r="G2885" t="s">
        <v>176</v>
      </c>
      <c r="H2885" t="s">
        <v>135</v>
      </c>
      <c r="I2885" t="s">
        <v>136</v>
      </c>
      <c r="J2885" t="s">
        <v>137</v>
      </c>
      <c r="K2885" t="s">
        <v>138</v>
      </c>
      <c r="L2885" t="s">
        <v>8604</v>
      </c>
      <c r="M2885" t="s">
        <v>8605</v>
      </c>
      <c r="N2885">
        <v>3.2708333330000001</v>
      </c>
      <c r="O2885">
        <v>0</v>
      </c>
      <c r="P2885">
        <v>15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4.5679126240736974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4.5679126240736974</v>
      </c>
    </row>
    <row r="2886" spans="1:31" x14ac:dyDescent="0.25">
      <c r="A2886">
        <v>2221430</v>
      </c>
      <c r="B2886">
        <v>1</v>
      </c>
      <c r="C2886" t="s">
        <v>80</v>
      </c>
      <c r="D2886" t="s">
        <v>85</v>
      </c>
      <c r="E2886" t="s">
        <v>156</v>
      </c>
      <c r="F2886" t="s">
        <v>8606</v>
      </c>
      <c r="G2886" t="s">
        <v>161</v>
      </c>
      <c r="H2886" t="s">
        <v>135</v>
      </c>
      <c r="I2886" t="s">
        <v>136</v>
      </c>
      <c r="J2886" t="s">
        <v>137</v>
      </c>
      <c r="K2886" t="s">
        <v>138</v>
      </c>
      <c r="L2886" t="s">
        <v>8607</v>
      </c>
      <c r="M2886" t="s">
        <v>8608</v>
      </c>
      <c r="N2886">
        <v>1.190833333</v>
      </c>
      <c r="O2886">
        <v>0</v>
      </c>
      <c r="P2886">
        <v>14</v>
      </c>
      <c r="Q2886">
        <v>0</v>
      </c>
      <c r="R2886">
        <v>0</v>
      </c>
      <c r="S2886">
        <v>0</v>
      </c>
      <c r="T2886">
        <v>5</v>
      </c>
      <c r="U2886">
        <v>0</v>
      </c>
      <c r="V2886">
        <v>0</v>
      </c>
      <c r="W2886">
        <v>0</v>
      </c>
      <c r="X2886">
        <v>4.0420589099543385</v>
      </c>
      <c r="Y2886">
        <v>0</v>
      </c>
      <c r="Z2886">
        <v>0</v>
      </c>
      <c r="AA2886">
        <v>0</v>
      </c>
      <c r="AB2886">
        <v>1.3350584262642851</v>
      </c>
      <c r="AC2886">
        <v>0</v>
      </c>
      <c r="AD2886">
        <v>0</v>
      </c>
      <c r="AE2886">
        <v>5.3771173362186238</v>
      </c>
    </row>
    <row r="2887" spans="1:31" x14ac:dyDescent="0.25">
      <c r="A2887">
        <v>2214268</v>
      </c>
      <c r="B2887">
        <v>1</v>
      </c>
      <c r="C2887" t="s">
        <v>80</v>
      </c>
      <c r="D2887" t="s">
        <v>97</v>
      </c>
      <c r="E2887" t="s">
        <v>156</v>
      </c>
      <c r="F2887" t="s">
        <v>8609</v>
      </c>
      <c r="G2887" t="s">
        <v>172</v>
      </c>
      <c r="H2887" t="s">
        <v>135</v>
      </c>
      <c r="I2887" t="s">
        <v>136</v>
      </c>
      <c r="J2887" t="s">
        <v>137</v>
      </c>
      <c r="K2887" t="s">
        <v>138</v>
      </c>
      <c r="L2887" t="s">
        <v>8610</v>
      </c>
      <c r="M2887" t="s">
        <v>8611</v>
      </c>
      <c r="N2887">
        <v>1.581111111</v>
      </c>
      <c r="O2887">
        <v>0</v>
      </c>
      <c r="P2887">
        <v>1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0.42659418097930224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0.42659418097930224</v>
      </c>
    </row>
    <row r="2888" spans="1:31" x14ac:dyDescent="0.25">
      <c r="A2888">
        <v>2215264</v>
      </c>
      <c r="B2888">
        <v>1</v>
      </c>
      <c r="C2888" t="s">
        <v>81</v>
      </c>
      <c r="D2888" t="s">
        <v>123</v>
      </c>
      <c r="E2888" t="s">
        <v>151</v>
      </c>
      <c r="F2888" t="s">
        <v>8612</v>
      </c>
      <c r="G2888" t="s">
        <v>600</v>
      </c>
      <c r="H2888" t="s">
        <v>135</v>
      </c>
      <c r="I2888" t="s">
        <v>136</v>
      </c>
      <c r="J2888" t="s">
        <v>137</v>
      </c>
      <c r="K2888" t="s">
        <v>138</v>
      </c>
      <c r="L2888" t="s">
        <v>8613</v>
      </c>
      <c r="M2888" t="s">
        <v>8614</v>
      </c>
      <c r="N2888">
        <v>0.578333333</v>
      </c>
      <c r="O2888">
        <v>0</v>
      </c>
      <c r="P2888">
        <v>181</v>
      </c>
      <c r="Q2888">
        <v>0</v>
      </c>
      <c r="R2888">
        <v>0</v>
      </c>
      <c r="S2888">
        <v>0</v>
      </c>
      <c r="T2888">
        <v>9</v>
      </c>
      <c r="U2888">
        <v>0</v>
      </c>
      <c r="V2888">
        <v>0</v>
      </c>
      <c r="W2888">
        <v>0</v>
      </c>
      <c r="X2888">
        <v>25.143620815000453</v>
      </c>
      <c r="Y2888">
        <v>0</v>
      </c>
      <c r="Z2888">
        <v>0</v>
      </c>
      <c r="AA2888">
        <v>0</v>
      </c>
      <c r="AB2888">
        <v>1.2702427900833282</v>
      </c>
      <c r="AC2888">
        <v>0</v>
      </c>
      <c r="AD2888">
        <v>0</v>
      </c>
      <c r="AE2888">
        <v>26.413863605083783</v>
      </c>
    </row>
    <row r="2889" spans="1:31" x14ac:dyDescent="0.25">
      <c r="A2889">
        <v>2222947</v>
      </c>
      <c r="B2889">
        <v>1</v>
      </c>
      <c r="C2889" t="s">
        <v>81</v>
      </c>
      <c r="D2889" t="s">
        <v>112</v>
      </c>
      <c r="E2889" t="s">
        <v>147</v>
      </c>
      <c r="F2889" t="s">
        <v>8615</v>
      </c>
      <c r="G2889" t="s">
        <v>143</v>
      </c>
      <c r="H2889" t="s">
        <v>144</v>
      </c>
      <c r="I2889" t="s">
        <v>451</v>
      </c>
      <c r="J2889" t="s">
        <v>137</v>
      </c>
      <c r="K2889" t="s">
        <v>138</v>
      </c>
      <c r="L2889" t="s">
        <v>8616</v>
      </c>
      <c r="M2889" t="s">
        <v>8617</v>
      </c>
      <c r="N2889">
        <v>8.3333300000000001E-4</v>
      </c>
      <c r="O2889">
        <v>16</v>
      </c>
      <c r="P2889">
        <v>13776</v>
      </c>
      <c r="Q2889">
        <v>1101</v>
      </c>
      <c r="R2889">
        <v>2671</v>
      </c>
      <c r="S2889">
        <v>194</v>
      </c>
      <c r="T2889">
        <v>1769</v>
      </c>
      <c r="U2889">
        <v>26</v>
      </c>
      <c r="V2889">
        <v>11</v>
      </c>
      <c r="W2889">
        <v>1.3772286738E-3</v>
      </c>
      <c r="X2889">
        <v>1.6862871835988258</v>
      </c>
      <c r="Y2889">
        <v>0.24121612069274498</v>
      </c>
      <c r="Z2889">
        <v>0.27885786047945665</v>
      </c>
      <c r="AA2889">
        <v>0.76359699212351795</v>
      </c>
      <c r="AB2889">
        <v>0.37746496020037229</v>
      </c>
      <c r="AC2889">
        <v>0.72100607968585018</v>
      </c>
      <c r="AD2889">
        <v>0.14598085106261666</v>
      </c>
      <c r="AE2889">
        <v>4.215787276517184</v>
      </c>
    </row>
    <row r="2890" spans="1:31" x14ac:dyDescent="0.25">
      <c r="A2890">
        <v>2218490</v>
      </c>
      <c r="B2890">
        <v>1</v>
      </c>
      <c r="C2890" t="s">
        <v>80</v>
      </c>
      <c r="D2890" t="s">
        <v>105</v>
      </c>
      <c r="E2890" t="s">
        <v>141</v>
      </c>
      <c r="F2890" t="s">
        <v>5766</v>
      </c>
      <c r="G2890" t="s">
        <v>349</v>
      </c>
      <c r="H2890" t="s">
        <v>144</v>
      </c>
      <c r="I2890" t="s">
        <v>136</v>
      </c>
      <c r="J2890" t="s">
        <v>137</v>
      </c>
      <c r="K2890" t="s">
        <v>138</v>
      </c>
      <c r="L2890" t="s">
        <v>8618</v>
      </c>
      <c r="M2890" t="s">
        <v>8619</v>
      </c>
      <c r="N2890">
        <v>2.6936111110000001</v>
      </c>
      <c r="O2890">
        <v>0</v>
      </c>
      <c r="P2890">
        <v>15</v>
      </c>
      <c r="Q2890">
        <v>0</v>
      </c>
      <c r="R2890">
        <v>3</v>
      </c>
      <c r="S2890">
        <v>0</v>
      </c>
      <c r="T2890">
        <v>3</v>
      </c>
      <c r="U2890">
        <v>1</v>
      </c>
      <c r="V2890">
        <v>0</v>
      </c>
      <c r="W2890">
        <v>0</v>
      </c>
      <c r="X2890">
        <v>11.717058899538562</v>
      </c>
      <c r="Y2890">
        <v>0</v>
      </c>
      <c r="Z2890">
        <v>3.5388280389547124</v>
      </c>
      <c r="AA2890">
        <v>0</v>
      </c>
      <c r="AB2890">
        <v>5.012635023696812</v>
      </c>
      <c r="AC2890">
        <v>222.30867061661448</v>
      </c>
      <c r="AD2890">
        <v>0</v>
      </c>
      <c r="AE2890">
        <v>242.57719257880456</v>
      </c>
    </row>
    <row r="2891" spans="1:31" x14ac:dyDescent="0.25">
      <c r="A2891">
        <v>2226648</v>
      </c>
      <c r="B2891">
        <v>1</v>
      </c>
      <c r="C2891" t="s">
        <v>80</v>
      </c>
      <c r="D2891" t="s">
        <v>82</v>
      </c>
      <c r="E2891" t="s">
        <v>156</v>
      </c>
      <c r="F2891" t="s">
        <v>8620</v>
      </c>
      <c r="G2891" t="s">
        <v>165</v>
      </c>
      <c r="H2891" t="s">
        <v>135</v>
      </c>
      <c r="I2891" t="s">
        <v>136</v>
      </c>
      <c r="J2891" t="s">
        <v>137</v>
      </c>
      <c r="K2891" t="s">
        <v>138</v>
      </c>
      <c r="L2891" t="s">
        <v>8621</v>
      </c>
      <c r="M2891" t="s">
        <v>8622</v>
      </c>
      <c r="N2891">
        <v>4.0463888880000001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7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48.707986326783498</v>
      </c>
      <c r="AC2891">
        <v>0</v>
      </c>
      <c r="AD2891">
        <v>0</v>
      </c>
      <c r="AE2891">
        <v>48.707986326783498</v>
      </c>
    </row>
    <row r="2892" spans="1:31" x14ac:dyDescent="0.25">
      <c r="A2892">
        <v>2225652</v>
      </c>
      <c r="B2892">
        <v>1</v>
      </c>
      <c r="C2892" t="s">
        <v>80</v>
      </c>
      <c r="D2892" t="s">
        <v>110</v>
      </c>
      <c r="E2892" t="s">
        <v>156</v>
      </c>
      <c r="F2892" t="s">
        <v>8623</v>
      </c>
      <c r="G2892" t="s">
        <v>172</v>
      </c>
      <c r="H2892" t="s">
        <v>135</v>
      </c>
      <c r="I2892" t="s">
        <v>136</v>
      </c>
      <c r="J2892" t="s">
        <v>137</v>
      </c>
      <c r="K2892" t="s">
        <v>138</v>
      </c>
      <c r="L2892" t="s">
        <v>8624</v>
      </c>
      <c r="M2892" t="s">
        <v>8625</v>
      </c>
      <c r="N2892">
        <v>2.2597222220000002</v>
      </c>
      <c r="O2892">
        <v>0</v>
      </c>
      <c r="P2892">
        <v>1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1.14049514641881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1.14049514641881</v>
      </c>
    </row>
    <row r="2893" spans="1:31" x14ac:dyDescent="0.25">
      <c r="A2893">
        <v>2218725</v>
      </c>
      <c r="B2893">
        <v>1</v>
      </c>
      <c r="C2893" t="s">
        <v>81</v>
      </c>
      <c r="D2893" t="s">
        <v>127</v>
      </c>
      <c r="E2893" t="s">
        <v>151</v>
      </c>
      <c r="F2893" t="s">
        <v>8626</v>
      </c>
      <c r="G2893" t="s">
        <v>153</v>
      </c>
      <c r="H2893" t="s">
        <v>135</v>
      </c>
      <c r="I2893" t="s">
        <v>136</v>
      </c>
      <c r="J2893" t="s">
        <v>137</v>
      </c>
      <c r="K2893" t="s">
        <v>138</v>
      </c>
      <c r="L2893" t="s">
        <v>8627</v>
      </c>
      <c r="M2893" t="s">
        <v>8628</v>
      </c>
      <c r="N2893">
        <v>10.571111111</v>
      </c>
      <c r="O2893">
        <v>0</v>
      </c>
      <c r="P2893">
        <v>10</v>
      </c>
      <c r="Q2893">
        <v>0</v>
      </c>
      <c r="R2893">
        <v>0</v>
      </c>
      <c r="S2893">
        <v>0</v>
      </c>
      <c r="T2893">
        <v>1</v>
      </c>
      <c r="U2893">
        <v>0</v>
      </c>
      <c r="V2893">
        <v>0</v>
      </c>
      <c r="W2893">
        <v>0</v>
      </c>
      <c r="X2893">
        <v>19.782345910589168</v>
      </c>
      <c r="Y2893">
        <v>0</v>
      </c>
      <c r="Z2893">
        <v>0</v>
      </c>
      <c r="AA2893">
        <v>0</v>
      </c>
      <c r="AB2893">
        <v>18.319595188938024</v>
      </c>
      <c r="AC2893">
        <v>0</v>
      </c>
      <c r="AD2893">
        <v>0</v>
      </c>
      <c r="AE2893">
        <v>38.101941099527195</v>
      </c>
    </row>
    <row r="2894" spans="1:31" x14ac:dyDescent="0.25">
      <c r="A2894">
        <v>2226127</v>
      </c>
      <c r="B2894">
        <v>1</v>
      </c>
      <c r="C2894" t="s">
        <v>80</v>
      </c>
      <c r="D2894" t="s">
        <v>99</v>
      </c>
      <c r="E2894" t="s">
        <v>151</v>
      </c>
      <c r="F2894" t="s">
        <v>8629</v>
      </c>
      <c r="G2894" t="s">
        <v>153</v>
      </c>
      <c r="H2894" t="s">
        <v>135</v>
      </c>
      <c r="I2894" t="s">
        <v>136</v>
      </c>
      <c r="J2894" t="s">
        <v>137</v>
      </c>
      <c r="K2894" t="s">
        <v>138</v>
      </c>
      <c r="L2894" t="s">
        <v>8630</v>
      </c>
      <c r="M2894" t="s">
        <v>8631</v>
      </c>
      <c r="N2894">
        <v>3.14</v>
      </c>
      <c r="O2894">
        <v>0</v>
      </c>
      <c r="P2894">
        <v>19</v>
      </c>
      <c r="Q2894">
        <v>0</v>
      </c>
      <c r="R2894">
        <v>3</v>
      </c>
      <c r="S2894">
        <v>0</v>
      </c>
      <c r="T2894">
        <v>2</v>
      </c>
      <c r="U2894">
        <v>0</v>
      </c>
      <c r="V2894">
        <v>0</v>
      </c>
      <c r="W2894">
        <v>0</v>
      </c>
      <c r="X2894">
        <v>10.502765452293454</v>
      </c>
      <c r="Y2894">
        <v>0</v>
      </c>
      <c r="Z2894">
        <v>0.62112791556646174</v>
      </c>
      <c r="AA2894">
        <v>0</v>
      </c>
      <c r="AB2894">
        <v>10.828375569593851</v>
      </c>
      <c r="AC2894">
        <v>0</v>
      </c>
      <c r="AD2894">
        <v>0</v>
      </c>
      <c r="AE2894">
        <v>21.952268937453766</v>
      </c>
    </row>
    <row r="2895" spans="1:31" x14ac:dyDescent="0.25">
      <c r="A2895">
        <v>2213060</v>
      </c>
      <c r="B2895">
        <v>1</v>
      </c>
      <c r="C2895" t="s">
        <v>80</v>
      </c>
      <c r="D2895" t="s">
        <v>100</v>
      </c>
      <c r="E2895" t="s">
        <v>151</v>
      </c>
      <c r="F2895" t="s">
        <v>2434</v>
      </c>
      <c r="G2895" t="s">
        <v>213</v>
      </c>
      <c r="H2895" t="s">
        <v>135</v>
      </c>
      <c r="I2895" t="s">
        <v>136</v>
      </c>
      <c r="J2895" t="s">
        <v>137</v>
      </c>
      <c r="K2895" t="s">
        <v>138</v>
      </c>
      <c r="L2895" t="s">
        <v>8632</v>
      </c>
      <c r="M2895" t="s">
        <v>8633</v>
      </c>
      <c r="N2895">
        <v>1.696111111</v>
      </c>
      <c r="O2895">
        <v>0</v>
      </c>
      <c r="P2895">
        <v>59</v>
      </c>
      <c r="Q2895">
        <v>0</v>
      </c>
      <c r="R2895">
        <v>0</v>
      </c>
      <c r="S2895">
        <v>0</v>
      </c>
      <c r="T2895">
        <v>5</v>
      </c>
      <c r="U2895">
        <v>0</v>
      </c>
      <c r="V2895">
        <v>0</v>
      </c>
      <c r="W2895">
        <v>0</v>
      </c>
      <c r="X2895">
        <v>17.956042991277354</v>
      </c>
      <c r="Y2895">
        <v>0</v>
      </c>
      <c r="Z2895">
        <v>0</v>
      </c>
      <c r="AA2895">
        <v>0</v>
      </c>
      <c r="AB2895">
        <v>7.8557513360993072</v>
      </c>
      <c r="AC2895">
        <v>0</v>
      </c>
      <c r="AD2895">
        <v>0</v>
      </c>
      <c r="AE2895">
        <v>25.81179432737666</v>
      </c>
    </row>
    <row r="2896" spans="1:31" x14ac:dyDescent="0.25">
      <c r="A2896">
        <v>2229067</v>
      </c>
      <c r="B2896">
        <v>1</v>
      </c>
      <c r="C2896" t="s">
        <v>80</v>
      </c>
      <c r="D2896" t="s">
        <v>83</v>
      </c>
      <c r="E2896" t="s">
        <v>156</v>
      </c>
      <c r="F2896" t="s">
        <v>4730</v>
      </c>
      <c r="G2896" t="s">
        <v>172</v>
      </c>
      <c r="H2896" t="s">
        <v>135</v>
      </c>
      <c r="I2896" t="s">
        <v>136</v>
      </c>
      <c r="J2896" t="s">
        <v>137</v>
      </c>
      <c r="K2896" t="s">
        <v>138</v>
      </c>
      <c r="L2896" t="s">
        <v>8634</v>
      </c>
      <c r="M2896" t="s">
        <v>8635</v>
      </c>
      <c r="N2896">
        <v>5.909444444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1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92.479114244341744</v>
      </c>
      <c r="AE2896">
        <v>92.479114244341744</v>
      </c>
    </row>
    <row r="2897" spans="1:31" x14ac:dyDescent="0.25">
      <c r="A2897">
        <v>2218702</v>
      </c>
      <c r="B2897">
        <v>1</v>
      </c>
      <c r="C2897" t="s">
        <v>80</v>
      </c>
      <c r="D2897" t="s">
        <v>96</v>
      </c>
      <c r="E2897" t="s">
        <v>151</v>
      </c>
      <c r="F2897" t="s">
        <v>8636</v>
      </c>
      <c r="G2897" t="s">
        <v>1096</v>
      </c>
      <c r="H2897" t="s">
        <v>135</v>
      </c>
      <c r="I2897" t="s">
        <v>136</v>
      </c>
      <c r="J2897" t="s">
        <v>137</v>
      </c>
      <c r="K2897" t="s">
        <v>138</v>
      </c>
      <c r="L2897" t="s">
        <v>8637</v>
      </c>
      <c r="M2897" t="s">
        <v>8638</v>
      </c>
      <c r="N2897">
        <v>2.207222222</v>
      </c>
      <c r="O2897">
        <v>0</v>
      </c>
      <c r="P2897">
        <v>22</v>
      </c>
      <c r="Q2897">
        <v>0</v>
      </c>
      <c r="R2897">
        <v>0</v>
      </c>
      <c r="S2897">
        <v>0</v>
      </c>
      <c r="T2897">
        <v>1</v>
      </c>
      <c r="U2897">
        <v>0</v>
      </c>
      <c r="V2897">
        <v>0</v>
      </c>
      <c r="W2897">
        <v>0</v>
      </c>
      <c r="X2897">
        <v>35.307890539507049</v>
      </c>
      <c r="Y2897">
        <v>0</v>
      </c>
      <c r="Z2897">
        <v>0</v>
      </c>
      <c r="AA2897">
        <v>0</v>
      </c>
      <c r="AB2897">
        <v>2.0093458102690387</v>
      </c>
      <c r="AC2897">
        <v>0</v>
      </c>
      <c r="AD2897">
        <v>0</v>
      </c>
      <c r="AE2897">
        <v>37.317236349776088</v>
      </c>
    </row>
    <row r="2898" spans="1:31" x14ac:dyDescent="0.25">
      <c r="A2898">
        <v>2223116</v>
      </c>
      <c r="B2898">
        <v>1</v>
      </c>
      <c r="C2898" t="s">
        <v>80</v>
      </c>
      <c r="D2898" t="s">
        <v>83</v>
      </c>
      <c r="E2898" t="s">
        <v>156</v>
      </c>
      <c r="F2898" t="s">
        <v>8639</v>
      </c>
      <c r="G2898" t="s">
        <v>172</v>
      </c>
      <c r="H2898" t="s">
        <v>135</v>
      </c>
      <c r="I2898" t="s">
        <v>136</v>
      </c>
      <c r="J2898" t="s">
        <v>137</v>
      </c>
      <c r="K2898" t="s">
        <v>138</v>
      </c>
      <c r="L2898" t="s">
        <v>8640</v>
      </c>
      <c r="M2898" t="s">
        <v>8641</v>
      </c>
      <c r="N2898">
        <v>8.7972222220000003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1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2.8708473875950002E-2</v>
      </c>
      <c r="AC2898">
        <v>0</v>
      </c>
      <c r="AD2898">
        <v>0</v>
      </c>
      <c r="AE2898">
        <v>2.8708473875950002E-2</v>
      </c>
    </row>
    <row r="2899" spans="1:31" x14ac:dyDescent="0.25">
      <c r="A2899">
        <v>2217706</v>
      </c>
      <c r="B2899">
        <v>1</v>
      </c>
      <c r="C2899" t="s">
        <v>81</v>
      </c>
      <c r="D2899" t="s">
        <v>125</v>
      </c>
      <c r="E2899" t="s">
        <v>147</v>
      </c>
      <c r="F2899" t="s">
        <v>8642</v>
      </c>
      <c r="G2899" t="s">
        <v>1057</v>
      </c>
      <c r="H2899" t="s">
        <v>144</v>
      </c>
      <c r="I2899" t="s">
        <v>136</v>
      </c>
      <c r="J2899" t="s">
        <v>137</v>
      </c>
      <c r="K2899" t="s">
        <v>138</v>
      </c>
      <c r="L2899" t="s">
        <v>8643</v>
      </c>
      <c r="M2899" t="s">
        <v>8644</v>
      </c>
      <c r="N2899">
        <v>2.5247222219999998</v>
      </c>
      <c r="O2899">
        <v>1</v>
      </c>
      <c r="P2899">
        <v>583</v>
      </c>
      <c r="Q2899">
        <v>30</v>
      </c>
      <c r="R2899">
        <v>176</v>
      </c>
      <c r="S2899">
        <v>5</v>
      </c>
      <c r="T2899">
        <v>38</v>
      </c>
      <c r="U2899">
        <v>0</v>
      </c>
      <c r="V2899">
        <v>0</v>
      </c>
      <c r="W2899">
        <v>1.11142762136252</v>
      </c>
      <c r="X2899">
        <v>186.1236709840588</v>
      </c>
      <c r="Y2899">
        <v>64.830168113458953</v>
      </c>
      <c r="Z2899">
        <v>139.66386000782433</v>
      </c>
      <c r="AA2899">
        <v>78.835437480538189</v>
      </c>
      <c r="AB2899">
        <v>17.945178876584276</v>
      </c>
      <c r="AC2899">
        <v>0</v>
      </c>
      <c r="AD2899">
        <v>0</v>
      </c>
      <c r="AE2899">
        <v>488.50974308382706</v>
      </c>
    </row>
    <row r="2900" spans="1:31" x14ac:dyDescent="0.25">
      <c r="A2900">
        <v>2215456</v>
      </c>
      <c r="B2900">
        <v>1</v>
      </c>
      <c r="C2900" t="s">
        <v>80</v>
      </c>
      <c r="D2900" t="s">
        <v>104</v>
      </c>
      <c r="E2900" t="s">
        <v>156</v>
      </c>
      <c r="F2900" t="s">
        <v>8645</v>
      </c>
      <c r="G2900" t="s">
        <v>161</v>
      </c>
      <c r="H2900" t="s">
        <v>135</v>
      </c>
      <c r="I2900" t="s">
        <v>136</v>
      </c>
      <c r="J2900" t="s">
        <v>137</v>
      </c>
      <c r="K2900" t="s">
        <v>138</v>
      </c>
      <c r="L2900" t="s">
        <v>8646</v>
      </c>
      <c r="M2900" t="s">
        <v>8647</v>
      </c>
      <c r="N2900">
        <v>1.95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1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55.385345435006528</v>
      </c>
      <c r="AE2900">
        <v>55.385345435006528</v>
      </c>
    </row>
    <row r="2901" spans="1:31" x14ac:dyDescent="0.25">
      <c r="A2901">
        <v>2224178</v>
      </c>
      <c r="B2901">
        <v>1</v>
      </c>
      <c r="C2901" t="s">
        <v>80</v>
      </c>
      <c r="D2901" t="s">
        <v>100</v>
      </c>
      <c r="E2901" t="s">
        <v>141</v>
      </c>
      <c r="F2901" t="s">
        <v>8648</v>
      </c>
      <c r="G2901" t="s">
        <v>143</v>
      </c>
      <c r="H2901" t="s">
        <v>144</v>
      </c>
      <c r="I2901" t="s">
        <v>136</v>
      </c>
      <c r="J2901" t="s">
        <v>137</v>
      </c>
      <c r="K2901" t="s">
        <v>138</v>
      </c>
      <c r="L2901" t="s">
        <v>8649</v>
      </c>
      <c r="M2901" t="s">
        <v>8650</v>
      </c>
      <c r="N2901">
        <v>2.361388888</v>
      </c>
      <c r="O2901">
        <v>0</v>
      </c>
      <c r="P2901">
        <v>743</v>
      </c>
      <c r="Q2901">
        <v>0</v>
      </c>
      <c r="R2901">
        <v>0</v>
      </c>
      <c r="S2901">
        <v>3</v>
      </c>
      <c r="T2901">
        <v>20</v>
      </c>
      <c r="U2901">
        <v>0</v>
      </c>
      <c r="V2901">
        <v>0</v>
      </c>
      <c r="W2901">
        <v>0</v>
      </c>
      <c r="X2901">
        <v>326.9752910558629</v>
      </c>
      <c r="Y2901">
        <v>0</v>
      </c>
      <c r="Z2901">
        <v>0</v>
      </c>
      <c r="AA2901">
        <v>35.585045013909166</v>
      </c>
      <c r="AB2901">
        <v>17.992025015629231</v>
      </c>
      <c r="AC2901">
        <v>0</v>
      </c>
      <c r="AD2901">
        <v>0</v>
      </c>
      <c r="AE2901">
        <v>380.55236108540129</v>
      </c>
    </row>
    <row r="2902" spans="1:31" x14ac:dyDescent="0.25">
      <c r="A2902">
        <v>2226840</v>
      </c>
      <c r="B2902">
        <v>1</v>
      </c>
      <c r="C2902" t="s">
        <v>80</v>
      </c>
      <c r="D2902" t="s">
        <v>90</v>
      </c>
      <c r="E2902" t="s">
        <v>156</v>
      </c>
      <c r="F2902" t="s">
        <v>8651</v>
      </c>
      <c r="G2902" t="s">
        <v>165</v>
      </c>
      <c r="H2902" t="s">
        <v>135</v>
      </c>
      <c r="I2902" t="s">
        <v>136</v>
      </c>
      <c r="J2902" t="s">
        <v>137</v>
      </c>
      <c r="K2902" t="s">
        <v>138</v>
      </c>
      <c r="L2902" t="s">
        <v>8652</v>
      </c>
      <c r="M2902" t="s">
        <v>8653</v>
      </c>
      <c r="N2902">
        <v>0.66166666600000001</v>
      </c>
      <c r="O2902">
        <v>0</v>
      </c>
      <c r="P2902">
        <v>9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1.2799689117934474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1.2799689117934474</v>
      </c>
    </row>
    <row r="2903" spans="1:31" x14ac:dyDescent="0.25">
      <c r="A2903">
        <v>2224421</v>
      </c>
      <c r="B2903">
        <v>1</v>
      </c>
      <c r="C2903" t="s">
        <v>81</v>
      </c>
      <c r="D2903" t="s">
        <v>128</v>
      </c>
      <c r="E2903" t="s">
        <v>141</v>
      </c>
      <c r="F2903" t="s">
        <v>8654</v>
      </c>
      <c r="G2903" t="s">
        <v>349</v>
      </c>
      <c r="H2903" t="s">
        <v>144</v>
      </c>
      <c r="I2903" t="s">
        <v>136</v>
      </c>
      <c r="J2903" t="s">
        <v>137</v>
      </c>
      <c r="K2903" t="s">
        <v>138</v>
      </c>
      <c r="L2903" t="s">
        <v>8655</v>
      </c>
      <c r="M2903" t="s">
        <v>8656</v>
      </c>
      <c r="N2903">
        <v>2.063055555</v>
      </c>
      <c r="O2903">
        <v>0</v>
      </c>
      <c r="P2903">
        <v>135</v>
      </c>
      <c r="Q2903">
        <v>0</v>
      </c>
      <c r="R2903">
        <v>1</v>
      </c>
      <c r="S2903">
        <v>0</v>
      </c>
      <c r="T2903">
        <v>3</v>
      </c>
      <c r="U2903">
        <v>0</v>
      </c>
      <c r="V2903">
        <v>0</v>
      </c>
      <c r="W2903">
        <v>0</v>
      </c>
      <c r="X2903">
        <v>64.37376538893983</v>
      </c>
      <c r="Y2903">
        <v>0</v>
      </c>
      <c r="Z2903">
        <v>8.8368550722193337E-2</v>
      </c>
      <c r="AA2903">
        <v>0</v>
      </c>
      <c r="AB2903">
        <v>1.6272647302935044</v>
      </c>
      <c r="AC2903">
        <v>0</v>
      </c>
      <c r="AD2903">
        <v>0</v>
      </c>
      <c r="AE2903">
        <v>66.089398669955528</v>
      </c>
    </row>
    <row r="2904" spans="1:31" x14ac:dyDescent="0.25">
      <c r="A2904">
        <v>2219678</v>
      </c>
      <c r="B2904">
        <v>1</v>
      </c>
      <c r="C2904" t="s">
        <v>80</v>
      </c>
      <c r="D2904" t="s">
        <v>104</v>
      </c>
      <c r="E2904" t="s">
        <v>141</v>
      </c>
      <c r="F2904" t="s">
        <v>8657</v>
      </c>
      <c r="G2904" t="s">
        <v>349</v>
      </c>
      <c r="H2904" t="s">
        <v>144</v>
      </c>
      <c r="I2904" t="s">
        <v>136</v>
      </c>
      <c r="J2904" t="s">
        <v>137</v>
      </c>
      <c r="K2904" t="s">
        <v>138</v>
      </c>
      <c r="L2904" t="s">
        <v>8658</v>
      </c>
      <c r="M2904" t="s">
        <v>8659</v>
      </c>
      <c r="N2904">
        <v>8.7177777770000002</v>
      </c>
      <c r="O2904">
        <v>0</v>
      </c>
      <c r="P2904">
        <v>0</v>
      </c>
      <c r="Q2904">
        <v>0</v>
      </c>
      <c r="R2904">
        <v>0</v>
      </c>
      <c r="S2904">
        <v>2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40.417370697222943</v>
      </c>
      <c r="AB2904">
        <v>0</v>
      </c>
      <c r="AC2904">
        <v>0</v>
      </c>
      <c r="AD2904">
        <v>0</v>
      </c>
      <c r="AE2904">
        <v>40.417370697222943</v>
      </c>
    </row>
    <row r="2905" spans="1:31" x14ac:dyDescent="0.25">
      <c r="A2905">
        <v>2222904</v>
      </c>
      <c r="B2905">
        <v>1</v>
      </c>
      <c r="C2905" t="s">
        <v>80</v>
      </c>
      <c r="D2905" t="s">
        <v>88</v>
      </c>
      <c r="E2905" t="s">
        <v>151</v>
      </c>
      <c r="F2905" t="s">
        <v>1970</v>
      </c>
      <c r="G2905" t="s">
        <v>213</v>
      </c>
      <c r="H2905" t="s">
        <v>135</v>
      </c>
      <c r="I2905" t="s">
        <v>136</v>
      </c>
      <c r="J2905" t="s">
        <v>137</v>
      </c>
      <c r="K2905" t="s">
        <v>138</v>
      </c>
      <c r="L2905" t="s">
        <v>8660</v>
      </c>
      <c r="M2905" t="s">
        <v>8661</v>
      </c>
      <c r="N2905">
        <v>1.0422222219999999</v>
      </c>
      <c r="O2905">
        <v>0</v>
      </c>
      <c r="P2905">
        <v>103</v>
      </c>
      <c r="Q2905">
        <v>0</v>
      </c>
      <c r="R2905">
        <v>0</v>
      </c>
      <c r="S2905">
        <v>0</v>
      </c>
      <c r="T2905">
        <v>5</v>
      </c>
      <c r="U2905">
        <v>0</v>
      </c>
      <c r="V2905">
        <v>0</v>
      </c>
      <c r="W2905">
        <v>0</v>
      </c>
      <c r="X2905">
        <v>44.776143632316462</v>
      </c>
      <c r="Y2905">
        <v>0</v>
      </c>
      <c r="Z2905">
        <v>0</v>
      </c>
      <c r="AA2905">
        <v>0</v>
      </c>
      <c r="AB2905">
        <v>1.7930880623927967</v>
      </c>
      <c r="AC2905">
        <v>0</v>
      </c>
      <c r="AD2905">
        <v>0</v>
      </c>
      <c r="AE2905">
        <v>46.569231694709259</v>
      </c>
    </row>
    <row r="2906" spans="1:31" x14ac:dyDescent="0.25">
      <c r="A2906">
        <v>2219701</v>
      </c>
      <c r="B2906">
        <v>1</v>
      </c>
      <c r="C2906" t="s">
        <v>80</v>
      </c>
      <c r="D2906" t="s">
        <v>93</v>
      </c>
      <c r="E2906" t="s">
        <v>156</v>
      </c>
      <c r="F2906" t="s">
        <v>8662</v>
      </c>
      <c r="G2906" t="s">
        <v>134</v>
      </c>
      <c r="H2906" t="s">
        <v>135</v>
      </c>
      <c r="I2906" t="s">
        <v>136</v>
      </c>
      <c r="J2906" t="s">
        <v>137</v>
      </c>
      <c r="K2906" t="s">
        <v>138</v>
      </c>
      <c r="L2906" t="s">
        <v>8663</v>
      </c>
      <c r="M2906" t="s">
        <v>8664</v>
      </c>
      <c r="N2906">
        <v>2.1883333330000001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1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3.5985893713402502E-2</v>
      </c>
      <c r="AC2906">
        <v>0</v>
      </c>
      <c r="AD2906">
        <v>0</v>
      </c>
      <c r="AE2906">
        <v>3.5985893713402502E-2</v>
      </c>
    </row>
    <row r="2907" spans="1:31" x14ac:dyDescent="0.25">
      <c r="A2907">
        <v>2220199</v>
      </c>
      <c r="B2907">
        <v>1</v>
      </c>
      <c r="C2907" t="s">
        <v>80</v>
      </c>
      <c r="D2907" t="s">
        <v>107</v>
      </c>
      <c r="E2907" t="s">
        <v>156</v>
      </c>
      <c r="F2907" t="s">
        <v>8665</v>
      </c>
      <c r="G2907" t="s">
        <v>161</v>
      </c>
      <c r="H2907" t="s">
        <v>135</v>
      </c>
      <c r="I2907" t="s">
        <v>136</v>
      </c>
      <c r="J2907" t="s">
        <v>137</v>
      </c>
      <c r="K2907" t="s">
        <v>138</v>
      </c>
      <c r="L2907" t="s">
        <v>8666</v>
      </c>
      <c r="M2907" t="s">
        <v>8667</v>
      </c>
      <c r="N2907">
        <v>0.94861111099999995</v>
      </c>
      <c r="O2907">
        <v>0</v>
      </c>
      <c r="P2907">
        <v>1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0.6453032066529768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0.6453032066529768</v>
      </c>
    </row>
    <row r="2908" spans="1:31" x14ac:dyDescent="0.25">
      <c r="A2908">
        <v>2221473</v>
      </c>
      <c r="B2908">
        <v>1</v>
      </c>
      <c r="C2908" t="s">
        <v>80</v>
      </c>
      <c r="D2908" t="s">
        <v>106</v>
      </c>
      <c r="E2908" t="s">
        <v>151</v>
      </c>
      <c r="F2908" t="s">
        <v>8668</v>
      </c>
      <c r="G2908" t="s">
        <v>213</v>
      </c>
      <c r="H2908" t="s">
        <v>135</v>
      </c>
      <c r="I2908" t="s">
        <v>136</v>
      </c>
      <c r="J2908" t="s">
        <v>137</v>
      </c>
      <c r="K2908" t="s">
        <v>138</v>
      </c>
      <c r="L2908" t="s">
        <v>8669</v>
      </c>
      <c r="M2908" t="s">
        <v>8670</v>
      </c>
      <c r="N2908">
        <v>3.1244444439999999</v>
      </c>
      <c r="O2908">
        <v>0</v>
      </c>
      <c r="P2908">
        <v>58</v>
      </c>
      <c r="Q2908">
        <v>0</v>
      </c>
      <c r="R2908">
        <v>15</v>
      </c>
      <c r="S2908">
        <v>0</v>
      </c>
      <c r="T2908">
        <v>12</v>
      </c>
      <c r="U2908">
        <v>0</v>
      </c>
      <c r="V2908">
        <v>0</v>
      </c>
      <c r="W2908">
        <v>0</v>
      </c>
      <c r="X2908">
        <v>42.573023331185368</v>
      </c>
      <c r="Y2908">
        <v>0</v>
      </c>
      <c r="Z2908">
        <v>5.5296382294454283</v>
      </c>
      <c r="AA2908">
        <v>0</v>
      </c>
      <c r="AB2908">
        <v>9.4950239798339773</v>
      </c>
      <c r="AC2908">
        <v>0</v>
      </c>
      <c r="AD2908">
        <v>0</v>
      </c>
      <c r="AE2908">
        <v>57.597685540464767</v>
      </c>
    </row>
    <row r="2909" spans="1:31" x14ac:dyDescent="0.25">
      <c r="A2909">
        <v>2228875</v>
      </c>
      <c r="B2909">
        <v>1</v>
      </c>
      <c r="C2909" t="s">
        <v>80</v>
      </c>
      <c r="D2909" t="s">
        <v>90</v>
      </c>
      <c r="E2909" t="s">
        <v>156</v>
      </c>
      <c r="F2909" t="s">
        <v>8671</v>
      </c>
      <c r="G2909" t="s">
        <v>172</v>
      </c>
      <c r="H2909" t="s">
        <v>135</v>
      </c>
      <c r="I2909" t="s">
        <v>136</v>
      </c>
      <c r="J2909" t="s">
        <v>137</v>
      </c>
      <c r="K2909" t="s">
        <v>138</v>
      </c>
      <c r="L2909" t="s">
        <v>8672</v>
      </c>
      <c r="M2909" t="s">
        <v>8673</v>
      </c>
      <c r="N2909">
        <v>4.1336111109999996</v>
      </c>
      <c r="O2909">
        <v>0</v>
      </c>
      <c r="P2909">
        <v>8</v>
      </c>
      <c r="Q2909">
        <v>0</v>
      </c>
      <c r="R2909">
        <v>0</v>
      </c>
      <c r="S2909">
        <v>0</v>
      </c>
      <c r="T2909">
        <v>1</v>
      </c>
      <c r="U2909">
        <v>0</v>
      </c>
      <c r="V2909">
        <v>0</v>
      </c>
      <c r="W2909">
        <v>0</v>
      </c>
      <c r="X2909">
        <v>5.0788682755734964</v>
      </c>
      <c r="Y2909">
        <v>0</v>
      </c>
      <c r="Z2909">
        <v>0</v>
      </c>
      <c r="AA2909">
        <v>0</v>
      </c>
      <c r="AB2909">
        <v>0.49960306381952091</v>
      </c>
      <c r="AC2909">
        <v>0</v>
      </c>
      <c r="AD2909">
        <v>0</v>
      </c>
      <c r="AE2909">
        <v>5.5784713393930172</v>
      </c>
    </row>
    <row r="2910" spans="1:31" x14ac:dyDescent="0.25">
      <c r="A2910">
        <v>2226319</v>
      </c>
      <c r="B2910">
        <v>1</v>
      </c>
      <c r="C2910" t="s">
        <v>80</v>
      </c>
      <c r="D2910" t="s">
        <v>83</v>
      </c>
      <c r="E2910" t="s">
        <v>156</v>
      </c>
      <c r="F2910" t="s">
        <v>8674</v>
      </c>
      <c r="G2910" t="s">
        <v>165</v>
      </c>
      <c r="H2910" t="s">
        <v>135</v>
      </c>
      <c r="I2910" t="s">
        <v>136</v>
      </c>
      <c r="J2910" t="s">
        <v>137</v>
      </c>
      <c r="K2910" t="s">
        <v>138</v>
      </c>
      <c r="L2910" t="s">
        <v>8675</v>
      </c>
      <c r="M2910" t="s">
        <v>8676</v>
      </c>
      <c r="N2910">
        <v>2.1202777770000001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1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1.1978606756066534</v>
      </c>
      <c r="AC2910">
        <v>0</v>
      </c>
      <c r="AD2910">
        <v>0</v>
      </c>
      <c r="AE2910">
        <v>1.1978606756066534</v>
      </c>
    </row>
    <row r="2911" spans="1:31" x14ac:dyDescent="0.25">
      <c r="A2911">
        <v>2221450</v>
      </c>
      <c r="B2911">
        <v>1</v>
      </c>
      <c r="C2911" t="s">
        <v>80</v>
      </c>
      <c r="D2911" t="s">
        <v>83</v>
      </c>
      <c r="E2911" t="s">
        <v>151</v>
      </c>
      <c r="F2911" t="s">
        <v>8677</v>
      </c>
      <c r="G2911" t="s">
        <v>213</v>
      </c>
      <c r="H2911" t="s">
        <v>135</v>
      </c>
      <c r="I2911" t="s">
        <v>136</v>
      </c>
      <c r="J2911" t="s">
        <v>137</v>
      </c>
      <c r="K2911" t="s">
        <v>138</v>
      </c>
      <c r="L2911" t="s">
        <v>8678</v>
      </c>
      <c r="M2911" t="s">
        <v>8679</v>
      </c>
      <c r="N2911">
        <v>3.1402777770000001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6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207.12034039793531</v>
      </c>
      <c r="AC2911">
        <v>0</v>
      </c>
      <c r="AD2911">
        <v>0</v>
      </c>
      <c r="AE2911">
        <v>207.12034039793531</v>
      </c>
    </row>
    <row r="2912" spans="1:31" x14ac:dyDescent="0.25">
      <c r="A2912">
        <v>2224155</v>
      </c>
      <c r="B2912">
        <v>1</v>
      </c>
      <c r="C2912" t="s">
        <v>80</v>
      </c>
      <c r="D2912" t="s">
        <v>106</v>
      </c>
      <c r="E2912" t="s">
        <v>156</v>
      </c>
      <c r="F2912" t="s">
        <v>4736</v>
      </c>
      <c r="G2912" t="s">
        <v>165</v>
      </c>
      <c r="H2912" t="s">
        <v>135</v>
      </c>
      <c r="I2912" t="s">
        <v>136</v>
      </c>
      <c r="J2912" t="s">
        <v>137</v>
      </c>
      <c r="K2912" t="s">
        <v>138</v>
      </c>
      <c r="L2912" t="s">
        <v>8680</v>
      </c>
      <c r="M2912" t="s">
        <v>8681</v>
      </c>
      <c r="N2912">
        <v>0.52138888800000005</v>
      </c>
      <c r="O2912">
        <v>0</v>
      </c>
      <c r="P2912">
        <v>9</v>
      </c>
      <c r="Q2912">
        <v>0</v>
      </c>
      <c r="R2912">
        <v>0</v>
      </c>
      <c r="S2912">
        <v>0</v>
      </c>
      <c r="T2912">
        <v>2</v>
      </c>
      <c r="U2912">
        <v>0</v>
      </c>
      <c r="V2912">
        <v>0</v>
      </c>
      <c r="W2912">
        <v>0</v>
      </c>
      <c r="X2912">
        <v>0.97478083942650673</v>
      </c>
      <c r="Y2912">
        <v>0</v>
      </c>
      <c r="Z2912">
        <v>0</v>
      </c>
      <c r="AA2912">
        <v>0</v>
      </c>
      <c r="AB2912">
        <v>8.8281168669672241E-2</v>
      </c>
      <c r="AC2912">
        <v>0</v>
      </c>
      <c r="AD2912">
        <v>0</v>
      </c>
      <c r="AE2912">
        <v>1.063062008096179</v>
      </c>
    </row>
    <row r="2913" spans="1:31" x14ac:dyDescent="0.25">
      <c r="A2913">
        <v>2212794</v>
      </c>
      <c r="B2913">
        <v>1</v>
      </c>
      <c r="C2913" t="s">
        <v>80</v>
      </c>
      <c r="D2913" t="s">
        <v>96</v>
      </c>
      <c r="E2913" t="s">
        <v>156</v>
      </c>
      <c r="F2913" t="s">
        <v>8682</v>
      </c>
      <c r="G2913" t="s">
        <v>161</v>
      </c>
      <c r="H2913" t="s">
        <v>135</v>
      </c>
      <c r="I2913" t="s">
        <v>136</v>
      </c>
      <c r="J2913" t="s">
        <v>137</v>
      </c>
      <c r="K2913" t="s">
        <v>138</v>
      </c>
      <c r="L2913" t="s">
        <v>8683</v>
      </c>
      <c r="M2913" t="s">
        <v>8684</v>
      </c>
      <c r="N2913">
        <v>5.1875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1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6.8532196605994713</v>
      </c>
      <c r="AC2913">
        <v>0</v>
      </c>
      <c r="AD2913">
        <v>0</v>
      </c>
      <c r="AE2913">
        <v>6.8532196605994713</v>
      </c>
    </row>
    <row r="2914" spans="1:31" x14ac:dyDescent="0.25">
      <c r="A2914">
        <v>2220368</v>
      </c>
      <c r="B2914">
        <v>1</v>
      </c>
      <c r="C2914" t="s">
        <v>80</v>
      </c>
      <c r="D2914" t="s">
        <v>90</v>
      </c>
      <c r="E2914" t="s">
        <v>156</v>
      </c>
      <c r="F2914" t="s">
        <v>8685</v>
      </c>
      <c r="G2914" t="s">
        <v>161</v>
      </c>
      <c r="H2914" t="s">
        <v>135</v>
      </c>
      <c r="I2914" t="s">
        <v>136</v>
      </c>
      <c r="J2914" t="s">
        <v>137</v>
      </c>
      <c r="K2914" t="s">
        <v>138</v>
      </c>
      <c r="L2914" t="s">
        <v>8686</v>
      </c>
      <c r="M2914" t="s">
        <v>8687</v>
      </c>
      <c r="N2914">
        <v>5.1033333330000001</v>
      </c>
      <c r="O2914">
        <v>0</v>
      </c>
      <c r="P2914">
        <v>4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6.1151296523798635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6.1151296523798635</v>
      </c>
    </row>
    <row r="2915" spans="1:31" x14ac:dyDescent="0.25">
      <c r="A2915">
        <v>2218204</v>
      </c>
      <c r="B2915">
        <v>1</v>
      </c>
      <c r="C2915" t="s">
        <v>80</v>
      </c>
      <c r="D2915" t="s">
        <v>104</v>
      </c>
      <c r="E2915" t="s">
        <v>132</v>
      </c>
      <c r="F2915" t="s">
        <v>8688</v>
      </c>
      <c r="G2915" t="s">
        <v>176</v>
      </c>
      <c r="H2915" t="s">
        <v>135</v>
      </c>
      <c r="I2915" t="s">
        <v>136</v>
      </c>
      <c r="J2915" t="s">
        <v>137</v>
      </c>
      <c r="K2915" t="s">
        <v>138</v>
      </c>
      <c r="L2915" t="s">
        <v>8689</v>
      </c>
      <c r="M2915" t="s">
        <v>8690</v>
      </c>
      <c r="N2915">
        <v>3.284166666</v>
      </c>
      <c r="O2915">
        <v>0</v>
      </c>
      <c r="P2915">
        <v>187</v>
      </c>
      <c r="Q2915">
        <v>0</v>
      </c>
      <c r="R2915">
        <v>6</v>
      </c>
      <c r="S2915">
        <v>0</v>
      </c>
      <c r="T2915">
        <v>13</v>
      </c>
      <c r="U2915">
        <v>0</v>
      </c>
      <c r="V2915">
        <v>0</v>
      </c>
      <c r="W2915">
        <v>0</v>
      </c>
      <c r="X2915">
        <v>185.68814197966256</v>
      </c>
      <c r="Y2915">
        <v>0</v>
      </c>
      <c r="Z2915">
        <v>23.412143224922097</v>
      </c>
      <c r="AA2915">
        <v>0</v>
      </c>
      <c r="AB2915">
        <v>16.050674025103859</v>
      </c>
      <c r="AC2915">
        <v>0</v>
      </c>
      <c r="AD2915">
        <v>0</v>
      </c>
      <c r="AE2915">
        <v>225.15095922968851</v>
      </c>
    </row>
    <row r="2916" spans="1:31" x14ac:dyDescent="0.25">
      <c r="A2916">
        <v>2228420</v>
      </c>
      <c r="B2916">
        <v>1</v>
      </c>
      <c r="C2916" t="s">
        <v>81</v>
      </c>
      <c r="D2916" t="s">
        <v>112</v>
      </c>
      <c r="E2916" t="s">
        <v>156</v>
      </c>
      <c r="F2916" t="s">
        <v>8691</v>
      </c>
      <c r="G2916" t="s">
        <v>165</v>
      </c>
      <c r="H2916" t="s">
        <v>135</v>
      </c>
      <c r="I2916" t="s">
        <v>136</v>
      </c>
      <c r="J2916" t="s">
        <v>137</v>
      </c>
      <c r="K2916" t="s">
        <v>138</v>
      </c>
      <c r="L2916" t="s">
        <v>8692</v>
      </c>
      <c r="M2916" t="s">
        <v>8693</v>
      </c>
      <c r="N2916">
        <v>2.7694444439999999</v>
      </c>
      <c r="O2916">
        <v>0</v>
      </c>
      <c r="P2916">
        <v>0</v>
      </c>
      <c r="Q2916">
        <v>0</v>
      </c>
      <c r="R2916">
        <v>2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2.841597989525E-2</v>
      </c>
      <c r="AA2916">
        <v>0</v>
      </c>
      <c r="AB2916">
        <v>0</v>
      </c>
      <c r="AC2916">
        <v>0</v>
      </c>
      <c r="AD2916">
        <v>0</v>
      </c>
      <c r="AE2916">
        <v>2.841597989525E-2</v>
      </c>
    </row>
    <row r="2917" spans="1:31" x14ac:dyDescent="0.25">
      <c r="A2917">
        <v>2223594</v>
      </c>
      <c r="B2917">
        <v>1</v>
      </c>
      <c r="C2917" t="s">
        <v>81</v>
      </c>
      <c r="D2917" t="s">
        <v>127</v>
      </c>
      <c r="E2917" t="s">
        <v>141</v>
      </c>
      <c r="F2917" t="s">
        <v>2727</v>
      </c>
      <c r="G2917" t="s">
        <v>143</v>
      </c>
      <c r="H2917" t="s">
        <v>144</v>
      </c>
      <c r="I2917" t="s">
        <v>136</v>
      </c>
      <c r="J2917" t="s">
        <v>137</v>
      </c>
      <c r="K2917" t="s">
        <v>138</v>
      </c>
      <c r="L2917" t="s">
        <v>8694</v>
      </c>
      <c r="M2917" t="s">
        <v>8695</v>
      </c>
      <c r="N2917">
        <v>1.076944444</v>
      </c>
      <c r="O2917">
        <v>3</v>
      </c>
      <c r="P2917">
        <v>442</v>
      </c>
      <c r="Q2917">
        <v>138</v>
      </c>
      <c r="R2917">
        <v>83</v>
      </c>
      <c r="S2917">
        <v>10</v>
      </c>
      <c r="T2917">
        <v>60</v>
      </c>
      <c r="U2917">
        <v>0</v>
      </c>
      <c r="V2917">
        <v>1</v>
      </c>
      <c r="W2917">
        <v>0.34008163676185554</v>
      </c>
      <c r="X2917">
        <v>131.24458116484809</v>
      </c>
      <c r="Y2917">
        <v>92.727570902592831</v>
      </c>
      <c r="Z2917">
        <v>18.69280456981895</v>
      </c>
      <c r="AA2917">
        <v>67.094753063481733</v>
      </c>
      <c r="AB2917">
        <v>25.920545138131569</v>
      </c>
      <c r="AC2917">
        <v>0</v>
      </c>
      <c r="AD2917">
        <v>7.8581717915045637</v>
      </c>
      <c r="AE2917">
        <v>343.87850826713958</v>
      </c>
    </row>
    <row r="2918" spans="1:31" x14ac:dyDescent="0.25">
      <c r="A2918">
        <v>2215934</v>
      </c>
      <c r="B2918">
        <v>1</v>
      </c>
      <c r="C2918" t="s">
        <v>81</v>
      </c>
      <c r="D2918" t="s">
        <v>122</v>
      </c>
      <c r="E2918" t="s">
        <v>198</v>
      </c>
      <c r="F2918" t="s">
        <v>8696</v>
      </c>
      <c r="G2918" t="s">
        <v>405</v>
      </c>
      <c r="H2918" t="s">
        <v>144</v>
      </c>
      <c r="I2918" t="s">
        <v>136</v>
      </c>
      <c r="J2918" t="s">
        <v>137</v>
      </c>
      <c r="K2918" t="s">
        <v>234</v>
      </c>
      <c r="L2918" t="s">
        <v>8697</v>
      </c>
      <c r="M2918" t="s">
        <v>8698</v>
      </c>
      <c r="N2918">
        <v>4.1695527769999998</v>
      </c>
      <c r="O2918">
        <v>0</v>
      </c>
      <c r="P2918">
        <v>17</v>
      </c>
      <c r="Q2918">
        <v>0</v>
      </c>
      <c r="R2918">
        <v>0</v>
      </c>
      <c r="S2918">
        <v>4</v>
      </c>
      <c r="T2918">
        <v>1</v>
      </c>
      <c r="U2918">
        <v>4</v>
      </c>
      <c r="V2918">
        <v>0</v>
      </c>
      <c r="W2918">
        <v>0</v>
      </c>
      <c r="X2918">
        <v>7.4066904028762455</v>
      </c>
      <c r="Y2918">
        <v>0</v>
      </c>
      <c r="Z2918">
        <v>0</v>
      </c>
      <c r="AA2918">
        <v>68.007434980077861</v>
      </c>
      <c r="AB2918">
        <v>1.055310201608E-2</v>
      </c>
      <c r="AC2918">
        <v>1558.5852691479299</v>
      </c>
      <c r="AD2918">
        <v>0</v>
      </c>
      <c r="AE2918">
        <v>1634.0099476329001</v>
      </c>
    </row>
    <row r="2919" spans="1:31" x14ac:dyDescent="0.25">
      <c r="A2919">
        <v>2224092</v>
      </c>
      <c r="B2919">
        <v>1</v>
      </c>
      <c r="C2919" t="s">
        <v>80</v>
      </c>
      <c r="D2919" t="s">
        <v>94</v>
      </c>
      <c r="E2919" t="s">
        <v>151</v>
      </c>
      <c r="F2919" t="s">
        <v>8699</v>
      </c>
      <c r="G2919" t="s">
        <v>213</v>
      </c>
      <c r="H2919" t="s">
        <v>135</v>
      </c>
      <c r="I2919" t="s">
        <v>136</v>
      </c>
      <c r="J2919" t="s">
        <v>137</v>
      </c>
      <c r="K2919" t="s">
        <v>138</v>
      </c>
      <c r="L2919" t="s">
        <v>8700</v>
      </c>
      <c r="M2919" t="s">
        <v>8701</v>
      </c>
      <c r="N2919">
        <v>0.31305555499999999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1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2.2505365077323335E-2</v>
      </c>
      <c r="AC2919">
        <v>0</v>
      </c>
      <c r="AD2919">
        <v>0</v>
      </c>
      <c r="AE2919">
        <v>2.2505365077323335E-2</v>
      </c>
    </row>
    <row r="2920" spans="1:31" x14ac:dyDescent="0.25">
      <c r="A2920">
        <v>2224590</v>
      </c>
      <c r="B2920">
        <v>1</v>
      </c>
      <c r="C2920" t="s">
        <v>80</v>
      </c>
      <c r="D2920" t="s">
        <v>98</v>
      </c>
      <c r="E2920" t="s">
        <v>151</v>
      </c>
      <c r="F2920" t="s">
        <v>2249</v>
      </c>
      <c r="G2920" t="s">
        <v>3930</v>
      </c>
      <c r="H2920" t="s">
        <v>135</v>
      </c>
      <c r="I2920" t="s">
        <v>136</v>
      </c>
      <c r="J2920" t="s">
        <v>137</v>
      </c>
      <c r="K2920" t="s">
        <v>138</v>
      </c>
      <c r="L2920" t="s">
        <v>8702</v>
      </c>
      <c r="M2920" t="s">
        <v>8703</v>
      </c>
      <c r="N2920">
        <v>3.48</v>
      </c>
      <c r="O2920">
        <v>0</v>
      </c>
      <c r="P2920">
        <v>88</v>
      </c>
      <c r="Q2920">
        <v>0</v>
      </c>
      <c r="R2920">
        <v>1</v>
      </c>
      <c r="S2920">
        <v>0</v>
      </c>
      <c r="T2920">
        <v>12</v>
      </c>
      <c r="U2920">
        <v>0</v>
      </c>
      <c r="V2920">
        <v>0</v>
      </c>
      <c r="W2920">
        <v>0</v>
      </c>
      <c r="X2920">
        <v>51.351200071147453</v>
      </c>
      <c r="Y2920">
        <v>0</v>
      </c>
      <c r="Z2920">
        <v>2.9701668158080001E-2</v>
      </c>
      <c r="AA2920">
        <v>0</v>
      </c>
      <c r="AB2920">
        <v>8.3680729955867772</v>
      </c>
      <c r="AC2920">
        <v>0</v>
      </c>
      <c r="AD2920">
        <v>0</v>
      </c>
      <c r="AE2920">
        <v>59.748974734892315</v>
      </c>
    </row>
    <row r="2921" spans="1:31" x14ac:dyDescent="0.25">
      <c r="A2921">
        <v>2219764</v>
      </c>
      <c r="B2921">
        <v>1</v>
      </c>
      <c r="C2921" t="s">
        <v>80</v>
      </c>
      <c r="D2921" t="s">
        <v>96</v>
      </c>
      <c r="E2921" t="s">
        <v>198</v>
      </c>
      <c r="F2921" t="s">
        <v>8704</v>
      </c>
      <c r="G2921" t="s">
        <v>233</v>
      </c>
      <c r="H2921" t="s">
        <v>144</v>
      </c>
      <c r="I2921" t="s">
        <v>136</v>
      </c>
      <c r="J2921" t="s">
        <v>137</v>
      </c>
      <c r="K2921" t="s">
        <v>234</v>
      </c>
      <c r="L2921" t="s">
        <v>8705</v>
      </c>
      <c r="M2921" t="s">
        <v>8706</v>
      </c>
      <c r="N2921">
        <v>0.95361111099999996</v>
      </c>
      <c r="O2921">
        <v>1</v>
      </c>
      <c r="P2921">
        <v>277</v>
      </c>
      <c r="Q2921">
        <v>10</v>
      </c>
      <c r="R2921">
        <v>26</v>
      </c>
      <c r="S2921">
        <v>8</v>
      </c>
      <c r="T2921">
        <v>43</v>
      </c>
      <c r="U2921">
        <v>2</v>
      </c>
      <c r="V2921">
        <v>0</v>
      </c>
      <c r="W2921">
        <v>0</v>
      </c>
      <c r="X2921">
        <v>119.34867729755254</v>
      </c>
      <c r="Y2921">
        <v>4.6340792519884513</v>
      </c>
      <c r="Z2921">
        <v>13.277252852749385</v>
      </c>
      <c r="AA2921">
        <v>17.355131537131243</v>
      </c>
      <c r="AB2921">
        <v>40.03369647669431</v>
      </c>
      <c r="AC2921">
        <v>37.309335372358269</v>
      </c>
      <c r="AD2921">
        <v>0</v>
      </c>
      <c r="AE2921">
        <v>231.9581727884742</v>
      </c>
    </row>
    <row r="2922" spans="1:31" x14ac:dyDescent="0.25">
      <c r="A2922">
        <v>2227922</v>
      </c>
      <c r="B2922">
        <v>1</v>
      </c>
      <c r="C2922" t="s">
        <v>80</v>
      </c>
      <c r="D2922" t="s">
        <v>88</v>
      </c>
      <c r="E2922" t="s">
        <v>156</v>
      </c>
      <c r="F2922" t="s">
        <v>8707</v>
      </c>
      <c r="G2922" t="s">
        <v>165</v>
      </c>
      <c r="H2922" t="s">
        <v>135</v>
      </c>
      <c r="I2922" t="s">
        <v>136</v>
      </c>
      <c r="J2922" t="s">
        <v>137</v>
      </c>
      <c r="K2922" t="s">
        <v>138</v>
      </c>
      <c r="L2922" t="s">
        <v>8708</v>
      </c>
      <c r="M2922" t="s">
        <v>8709</v>
      </c>
      <c r="N2922">
        <v>1.17</v>
      </c>
      <c r="O2922">
        <v>0</v>
      </c>
      <c r="P2922">
        <v>1</v>
      </c>
      <c r="Q2922">
        <v>0</v>
      </c>
      <c r="R2922">
        <v>0</v>
      </c>
      <c r="S2922">
        <v>0</v>
      </c>
      <c r="T2922">
        <v>4</v>
      </c>
      <c r="U2922">
        <v>0</v>
      </c>
      <c r="V2922">
        <v>0</v>
      </c>
      <c r="W2922">
        <v>0</v>
      </c>
      <c r="X2922">
        <v>0.36400975103444166</v>
      </c>
      <c r="Y2922">
        <v>0</v>
      </c>
      <c r="Z2922">
        <v>0</v>
      </c>
      <c r="AA2922">
        <v>0</v>
      </c>
      <c r="AB2922">
        <v>33.004312477849936</v>
      </c>
      <c r="AC2922">
        <v>0</v>
      </c>
      <c r="AD2922">
        <v>0</v>
      </c>
      <c r="AE2922">
        <v>33.368322228884381</v>
      </c>
    </row>
    <row r="2923" spans="1:31" x14ac:dyDescent="0.25">
      <c r="A2923">
        <v>2220262</v>
      </c>
      <c r="B2923">
        <v>1</v>
      </c>
      <c r="C2923" t="s">
        <v>81</v>
      </c>
      <c r="D2923" t="s">
        <v>119</v>
      </c>
      <c r="E2923" t="s">
        <v>141</v>
      </c>
      <c r="F2923" t="s">
        <v>8710</v>
      </c>
      <c r="G2923" t="s">
        <v>143</v>
      </c>
      <c r="H2923" t="s">
        <v>144</v>
      </c>
      <c r="I2923" t="s">
        <v>136</v>
      </c>
      <c r="J2923" t="s">
        <v>137</v>
      </c>
      <c r="K2923" t="s">
        <v>138</v>
      </c>
      <c r="L2923" t="s">
        <v>8711</v>
      </c>
      <c r="M2923" t="s">
        <v>8712</v>
      </c>
      <c r="N2923">
        <v>0.34555555500000001</v>
      </c>
      <c r="O2923">
        <v>0</v>
      </c>
      <c r="P2923">
        <v>1455</v>
      </c>
      <c r="Q2923">
        <v>0</v>
      </c>
      <c r="R2923">
        <v>133</v>
      </c>
      <c r="S2923">
        <v>1</v>
      </c>
      <c r="T2923">
        <v>65</v>
      </c>
      <c r="U2923">
        <v>0</v>
      </c>
      <c r="V2923">
        <v>0</v>
      </c>
      <c r="W2923">
        <v>0</v>
      </c>
      <c r="X2923">
        <v>114.75804197096247</v>
      </c>
      <c r="Y2923">
        <v>0</v>
      </c>
      <c r="Z2923">
        <v>10.297686616925034</v>
      </c>
      <c r="AA2923">
        <v>2.0647683985857777</v>
      </c>
      <c r="AB2923">
        <v>19.2257657653137</v>
      </c>
      <c r="AC2923">
        <v>0</v>
      </c>
      <c r="AD2923">
        <v>0</v>
      </c>
      <c r="AE2923">
        <v>146.34626275178698</v>
      </c>
    </row>
    <row r="2924" spans="1:31" x14ac:dyDescent="0.25">
      <c r="A2924">
        <v>2212625</v>
      </c>
      <c r="B2924">
        <v>1</v>
      </c>
      <c r="C2924" t="s">
        <v>81</v>
      </c>
      <c r="D2924" t="s">
        <v>127</v>
      </c>
      <c r="E2924" t="s">
        <v>151</v>
      </c>
      <c r="F2924" t="s">
        <v>8713</v>
      </c>
      <c r="G2924" t="s">
        <v>192</v>
      </c>
      <c r="H2924" t="s">
        <v>135</v>
      </c>
      <c r="I2924" t="s">
        <v>136</v>
      </c>
      <c r="J2924" t="s">
        <v>137</v>
      </c>
      <c r="K2924" t="s">
        <v>138</v>
      </c>
      <c r="L2924" t="s">
        <v>8714</v>
      </c>
      <c r="M2924" t="s">
        <v>8715</v>
      </c>
      <c r="N2924">
        <v>2.2661111109999998</v>
      </c>
      <c r="O2924">
        <v>0</v>
      </c>
      <c r="P2924">
        <v>16</v>
      </c>
      <c r="Q2924">
        <v>0</v>
      </c>
      <c r="R2924">
        <v>3</v>
      </c>
      <c r="S2924">
        <v>0</v>
      </c>
      <c r="T2924">
        <v>3</v>
      </c>
      <c r="U2924">
        <v>0</v>
      </c>
      <c r="V2924">
        <v>0</v>
      </c>
      <c r="W2924">
        <v>0</v>
      </c>
      <c r="X2924">
        <v>9.0953395027169357</v>
      </c>
      <c r="Y2924">
        <v>0</v>
      </c>
      <c r="Z2924">
        <v>0.18202392184360999</v>
      </c>
      <c r="AA2924">
        <v>0</v>
      </c>
      <c r="AB2924">
        <v>0.67529278128031678</v>
      </c>
      <c r="AC2924">
        <v>0</v>
      </c>
      <c r="AD2924">
        <v>0</v>
      </c>
      <c r="AE2924">
        <v>9.9526562058408636</v>
      </c>
    </row>
    <row r="2925" spans="1:31" x14ac:dyDescent="0.25">
      <c r="A2925">
        <v>2228812</v>
      </c>
      <c r="B2925">
        <v>1</v>
      </c>
      <c r="C2925" t="s">
        <v>80</v>
      </c>
      <c r="D2925" t="s">
        <v>83</v>
      </c>
      <c r="E2925" t="s">
        <v>132</v>
      </c>
      <c r="F2925" t="s">
        <v>8716</v>
      </c>
      <c r="G2925" t="s">
        <v>1470</v>
      </c>
      <c r="H2925" t="s">
        <v>135</v>
      </c>
      <c r="I2925" t="s">
        <v>136</v>
      </c>
      <c r="J2925" t="s">
        <v>137</v>
      </c>
      <c r="K2925" t="s">
        <v>138</v>
      </c>
      <c r="L2925" t="s">
        <v>8717</v>
      </c>
      <c r="M2925" t="s">
        <v>8718</v>
      </c>
      <c r="N2925">
        <v>9.8566666660000006</v>
      </c>
      <c r="O2925">
        <v>0</v>
      </c>
      <c r="P2925">
        <v>369</v>
      </c>
      <c r="Q2925">
        <v>0</v>
      </c>
      <c r="R2925">
        <v>0</v>
      </c>
      <c r="S2925">
        <v>0</v>
      </c>
      <c r="T2925">
        <v>75</v>
      </c>
      <c r="U2925">
        <v>0</v>
      </c>
      <c r="V2925">
        <v>0</v>
      </c>
      <c r="W2925">
        <v>0</v>
      </c>
      <c r="X2925">
        <v>1444.740922153549</v>
      </c>
      <c r="Y2925">
        <v>0</v>
      </c>
      <c r="Z2925">
        <v>0</v>
      </c>
      <c r="AA2925">
        <v>0</v>
      </c>
      <c r="AB2925">
        <v>204.57202571481596</v>
      </c>
      <c r="AC2925">
        <v>0</v>
      </c>
      <c r="AD2925">
        <v>0</v>
      </c>
      <c r="AE2925">
        <v>1649.312947868365</v>
      </c>
    </row>
    <row r="2926" spans="1:31" x14ac:dyDescent="0.25">
      <c r="A2926">
        <v>2223986</v>
      </c>
      <c r="B2926">
        <v>1</v>
      </c>
      <c r="C2926" t="s">
        <v>80</v>
      </c>
      <c r="D2926" t="s">
        <v>95</v>
      </c>
      <c r="E2926" t="s">
        <v>147</v>
      </c>
      <c r="F2926" t="s">
        <v>8719</v>
      </c>
      <c r="G2926" t="s">
        <v>143</v>
      </c>
      <c r="H2926" t="s">
        <v>144</v>
      </c>
      <c r="I2926" t="s">
        <v>136</v>
      </c>
      <c r="J2926" t="s">
        <v>137</v>
      </c>
      <c r="K2926" t="s">
        <v>138</v>
      </c>
      <c r="L2926" t="s">
        <v>8720</v>
      </c>
      <c r="M2926" t="s">
        <v>8721</v>
      </c>
      <c r="N2926">
        <v>0.30277777700000003</v>
      </c>
      <c r="O2926">
        <v>1</v>
      </c>
      <c r="P2926">
        <v>10467</v>
      </c>
      <c r="Q2926">
        <v>3</v>
      </c>
      <c r="R2926">
        <v>1</v>
      </c>
      <c r="S2926">
        <v>13</v>
      </c>
      <c r="T2926">
        <v>1305</v>
      </c>
      <c r="U2926">
        <v>0</v>
      </c>
      <c r="V2926">
        <v>0</v>
      </c>
      <c r="W2926">
        <v>0.18707846369541503</v>
      </c>
      <c r="X2926">
        <v>975.26268337683462</v>
      </c>
      <c r="Y2926">
        <v>0.78079659225825737</v>
      </c>
      <c r="Z2926">
        <v>8.2140195293649992E-2</v>
      </c>
      <c r="AA2926">
        <v>63.57001487783851</v>
      </c>
      <c r="AB2926">
        <v>765.35995869802548</v>
      </c>
      <c r="AC2926">
        <v>0</v>
      </c>
      <c r="AD2926">
        <v>0</v>
      </c>
      <c r="AE2926">
        <v>1805.2426722039459</v>
      </c>
    </row>
    <row r="2927" spans="1:31" x14ac:dyDescent="0.25">
      <c r="A2927">
        <v>2220156</v>
      </c>
      <c r="B2927">
        <v>1</v>
      </c>
      <c r="C2927" t="s">
        <v>80</v>
      </c>
      <c r="D2927" t="s">
        <v>83</v>
      </c>
      <c r="E2927" t="s">
        <v>141</v>
      </c>
      <c r="F2927" t="s">
        <v>8722</v>
      </c>
      <c r="G2927" t="s">
        <v>323</v>
      </c>
      <c r="H2927" t="s">
        <v>144</v>
      </c>
      <c r="I2927" t="s">
        <v>136</v>
      </c>
      <c r="J2927" t="s">
        <v>137</v>
      </c>
      <c r="K2927" t="s">
        <v>138</v>
      </c>
      <c r="L2927" t="s">
        <v>8723</v>
      </c>
      <c r="M2927" t="s">
        <v>8724</v>
      </c>
      <c r="N2927">
        <v>2.1097222219999998</v>
      </c>
      <c r="O2927">
        <v>0</v>
      </c>
      <c r="P2927">
        <v>4559</v>
      </c>
      <c r="Q2927">
        <v>0</v>
      </c>
      <c r="R2927">
        <v>0</v>
      </c>
      <c r="S2927">
        <v>1</v>
      </c>
      <c r="T2927">
        <v>747</v>
      </c>
      <c r="U2927">
        <v>2</v>
      </c>
      <c r="V2927">
        <v>4</v>
      </c>
      <c r="W2927">
        <v>0</v>
      </c>
      <c r="X2927">
        <v>3091.3260646220347</v>
      </c>
      <c r="Y2927">
        <v>0</v>
      </c>
      <c r="Z2927">
        <v>0</v>
      </c>
      <c r="AA2927">
        <v>0</v>
      </c>
      <c r="AB2927">
        <v>688.0684188710942</v>
      </c>
      <c r="AC2927">
        <v>3523.7416443272923</v>
      </c>
      <c r="AD2927">
        <v>171.94745157212981</v>
      </c>
      <c r="AE2927">
        <v>7475.0835793925507</v>
      </c>
    </row>
    <row r="2928" spans="1:31" x14ac:dyDescent="0.25">
      <c r="A2928">
        <v>2220654</v>
      </c>
      <c r="B2928">
        <v>1</v>
      </c>
      <c r="C2928" t="s">
        <v>80</v>
      </c>
      <c r="D2928" t="s">
        <v>94</v>
      </c>
      <c r="E2928" t="s">
        <v>151</v>
      </c>
      <c r="F2928" t="s">
        <v>5726</v>
      </c>
      <c r="G2928" t="s">
        <v>213</v>
      </c>
      <c r="H2928" t="s">
        <v>135</v>
      </c>
      <c r="I2928" t="s">
        <v>136</v>
      </c>
      <c r="J2928" t="s">
        <v>137</v>
      </c>
      <c r="K2928" t="s">
        <v>138</v>
      </c>
      <c r="L2928" t="s">
        <v>8725</v>
      </c>
      <c r="M2928" t="s">
        <v>8726</v>
      </c>
      <c r="N2928">
        <v>2.0219444439999998</v>
      </c>
      <c r="O2928">
        <v>0</v>
      </c>
      <c r="P2928">
        <v>61</v>
      </c>
      <c r="Q2928">
        <v>0</v>
      </c>
      <c r="R2928">
        <v>0</v>
      </c>
      <c r="S2928">
        <v>0</v>
      </c>
      <c r="T2928">
        <v>4</v>
      </c>
      <c r="U2928">
        <v>0</v>
      </c>
      <c r="V2928">
        <v>0</v>
      </c>
      <c r="W2928">
        <v>0</v>
      </c>
      <c r="X2928">
        <v>25.427265947535908</v>
      </c>
      <c r="Y2928">
        <v>0</v>
      </c>
      <c r="Z2928">
        <v>0</v>
      </c>
      <c r="AA2928">
        <v>0</v>
      </c>
      <c r="AB2928">
        <v>4.4413747822950835</v>
      </c>
      <c r="AC2928">
        <v>0</v>
      </c>
      <c r="AD2928">
        <v>0</v>
      </c>
      <c r="AE2928">
        <v>29.868640729830993</v>
      </c>
    </row>
    <row r="2929" spans="1:31" x14ac:dyDescent="0.25">
      <c r="A2929">
        <v>2227295</v>
      </c>
      <c r="B2929">
        <v>1</v>
      </c>
      <c r="C2929" t="s">
        <v>81</v>
      </c>
      <c r="D2929" t="s">
        <v>121</v>
      </c>
      <c r="E2929" t="s">
        <v>151</v>
      </c>
      <c r="F2929" t="s">
        <v>8727</v>
      </c>
      <c r="G2929" t="s">
        <v>213</v>
      </c>
      <c r="H2929" t="s">
        <v>135</v>
      </c>
      <c r="I2929" t="s">
        <v>136</v>
      </c>
      <c r="J2929" t="s">
        <v>137</v>
      </c>
      <c r="K2929" t="s">
        <v>138</v>
      </c>
      <c r="L2929" t="s">
        <v>8728</v>
      </c>
      <c r="M2929" t="s">
        <v>8729</v>
      </c>
      <c r="N2929">
        <v>1.1641666660000001</v>
      </c>
      <c r="O2929">
        <v>0</v>
      </c>
      <c r="P2929">
        <v>17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2.4976942680517795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2.4976942680517795</v>
      </c>
    </row>
    <row r="2930" spans="1:31" x14ac:dyDescent="0.25">
      <c r="A2930">
        <v>2213229</v>
      </c>
      <c r="B2930">
        <v>1</v>
      </c>
      <c r="C2930" t="s">
        <v>81</v>
      </c>
      <c r="D2930" t="s">
        <v>113</v>
      </c>
      <c r="E2930" t="s">
        <v>156</v>
      </c>
      <c r="F2930" t="s">
        <v>8730</v>
      </c>
      <c r="G2930" t="s">
        <v>161</v>
      </c>
      <c r="H2930" t="s">
        <v>135</v>
      </c>
      <c r="I2930" t="s">
        <v>136</v>
      </c>
      <c r="J2930" t="s">
        <v>137</v>
      </c>
      <c r="K2930" t="s">
        <v>138</v>
      </c>
      <c r="L2930" t="s">
        <v>8731</v>
      </c>
      <c r="M2930" t="s">
        <v>8732</v>
      </c>
      <c r="N2930">
        <v>3.517222222</v>
      </c>
      <c r="O2930">
        <v>0</v>
      </c>
      <c r="P2930">
        <v>1</v>
      </c>
      <c r="Q2930">
        <v>0</v>
      </c>
      <c r="R2930">
        <v>1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0.31116520527097224</v>
      </c>
      <c r="Y2930">
        <v>0</v>
      </c>
      <c r="Z2930">
        <v>0.17889398162306919</v>
      </c>
      <c r="AA2930">
        <v>0</v>
      </c>
      <c r="AB2930">
        <v>0</v>
      </c>
      <c r="AC2930">
        <v>0</v>
      </c>
      <c r="AD2930">
        <v>0</v>
      </c>
      <c r="AE2930">
        <v>0.49005918689404143</v>
      </c>
    </row>
    <row r="2931" spans="1:31" x14ac:dyDescent="0.25">
      <c r="A2931">
        <v>2216624</v>
      </c>
      <c r="B2931">
        <v>1</v>
      </c>
      <c r="C2931" t="s">
        <v>80</v>
      </c>
      <c r="D2931" t="s">
        <v>110</v>
      </c>
      <c r="E2931" t="s">
        <v>225</v>
      </c>
      <c r="F2931" t="s">
        <v>506</v>
      </c>
      <c r="G2931" t="s">
        <v>600</v>
      </c>
      <c r="H2931" t="s">
        <v>135</v>
      </c>
      <c r="I2931" t="s">
        <v>136</v>
      </c>
      <c r="J2931" t="s">
        <v>137</v>
      </c>
      <c r="K2931" t="s">
        <v>138</v>
      </c>
      <c r="L2931" t="s">
        <v>8733</v>
      </c>
      <c r="M2931" t="s">
        <v>8734</v>
      </c>
      <c r="N2931">
        <v>1.823611111</v>
      </c>
      <c r="O2931">
        <v>0</v>
      </c>
      <c r="P2931">
        <v>93</v>
      </c>
      <c r="Q2931">
        <v>0</v>
      </c>
      <c r="R2931">
        <v>0</v>
      </c>
      <c r="S2931">
        <v>0</v>
      </c>
      <c r="T2931">
        <v>8</v>
      </c>
      <c r="U2931">
        <v>0</v>
      </c>
      <c r="V2931">
        <v>0</v>
      </c>
      <c r="W2931">
        <v>0</v>
      </c>
      <c r="X2931">
        <v>45.016086686117923</v>
      </c>
      <c r="Y2931">
        <v>0</v>
      </c>
      <c r="Z2931">
        <v>0</v>
      </c>
      <c r="AA2931">
        <v>0</v>
      </c>
      <c r="AB2931">
        <v>3.7118761888292138</v>
      </c>
      <c r="AC2931">
        <v>0</v>
      </c>
      <c r="AD2931">
        <v>0</v>
      </c>
      <c r="AE2931">
        <v>48.727962874947139</v>
      </c>
    </row>
    <row r="2932" spans="1:31" x14ac:dyDescent="0.25">
      <c r="A2932">
        <v>2220952</v>
      </c>
      <c r="B2932">
        <v>1</v>
      </c>
      <c r="C2932" t="s">
        <v>81</v>
      </c>
      <c r="D2932" t="s">
        <v>123</v>
      </c>
      <c r="E2932" t="s">
        <v>251</v>
      </c>
      <c r="F2932" t="s">
        <v>8735</v>
      </c>
      <c r="G2932" t="s">
        <v>143</v>
      </c>
      <c r="H2932" t="s">
        <v>144</v>
      </c>
      <c r="I2932" t="s">
        <v>136</v>
      </c>
      <c r="J2932" t="s">
        <v>137</v>
      </c>
      <c r="K2932" t="s">
        <v>138</v>
      </c>
      <c r="L2932" t="s">
        <v>8736</v>
      </c>
      <c r="M2932" t="s">
        <v>8737</v>
      </c>
      <c r="N2932">
        <v>0.62583333299999999</v>
      </c>
      <c r="O2932">
        <v>22</v>
      </c>
      <c r="P2932">
        <v>1206</v>
      </c>
      <c r="Q2932">
        <v>716</v>
      </c>
      <c r="R2932">
        <v>618</v>
      </c>
      <c r="S2932">
        <v>72</v>
      </c>
      <c r="T2932">
        <v>140</v>
      </c>
      <c r="U2932">
        <v>8</v>
      </c>
      <c r="V2932">
        <v>0</v>
      </c>
      <c r="W2932">
        <v>5.5150635666242165</v>
      </c>
      <c r="X2932">
        <v>120.60499615568476</v>
      </c>
      <c r="Y2932">
        <v>313.38951944343046</v>
      </c>
      <c r="Z2932">
        <v>184.97765640827504</v>
      </c>
      <c r="AA2932">
        <v>72.542998100328191</v>
      </c>
      <c r="AB2932">
        <v>41.306209685968177</v>
      </c>
      <c r="AC2932">
        <v>340.85771638384807</v>
      </c>
      <c r="AD2932">
        <v>0</v>
      </c>
      <c r="AE2932">
        <v>1079.1941597441589</v>
      </c>
    </row>
    <row r="2933" spans="1:31" x14ac:dyDescent="0.25">
      <c r="A2933">
        <v>2224198</v>
      </c>
      <c r="B2933">
        <v>1</v>
      </c>
      <c r="C2933" t="s">
        <v>81</v>
      </c>
      <c r="D2933" t="s">
        <v>120</v>
      </c>
      <c r="E2933" t="s">
        <v>198</v>
      </c>
      <c r="F2933" t="s">
        <v>8738</v>
      </c>
      <c r="G2933" t="s">
        <v>143</v>
      </c>
      <c r="H2933" t="s">
        <v>144</v>
      </c>
      <c r="I2933" t="s">
        <v>136</v>
      </c>
      <c r="J2933" t="s">
        <v>137</v>
      </c>
      <c r="K2933" t="s">
        <v>138</v>
      </c>
      <c r="L2933" t="s">
        <v>8739</v>
      </c>
      <c r="M2933" t="s">
        <v>8740</v>
      </c>
      <c r="N2933">
        <v>0.80861111100000005</v>
      </c>
      <c r="O2933">
        <v>4</v>
      </c>
      <c r="P2933">
        <v>763</v>
      </c>
      <c r="Q2933">
        <v>37</v>
      </c>
      <c r="R2933">
        <v>19</v>
      </c>
      <c r="S2933">
        <v>14</v>
      </c>
      <c r="T2933">
        <v>53</v>
      </c>
      <c r="U2933">
        <v>6</v>
      </c>
      <c r="V2933">
        <v>0</v>
      </c>
      <c r="W2933">
        <v>0.40622934754550977</v>
      </c>
      <c r="X2933">
        <v>73.00728681755848</v>
      </c>
      <c r="Y2933">
        <v>122.25901633565559</v>
      </c>
      <c r="Z2933">
        <v>1.6132331225410868</v>
      </c>
      <c r="AA2933">
        <v>58.273968803060583</v>
      </c>
      <c r="AB2933">
        <v>7.7530730600353426</v>
      </c>
      <c r="AC2933">
        <v>109.74085597548894</v>
      </c>
      <c r="AD2933">
        <v>0</v>
      </c>
      <c r="AE2933">
        <v>373.05366346188555</v>
      </c>
    </row>
    <row r="2934" spans="1:31" x14ac:dyDescent="0.25">
      <c r="A2934">
        <v>2218682</v>
      </c>
      <c r="B2934">
        <v>1</v>
      </c>
      <c r="C2934" t="s">
        <v>80</v>
      </c>
      <c r="D2934" t="s">
        <v>103</v>
      </c>
      <c r="E2934" t="s">
        <v>198</v>
      </c>
      <c r="F2934" t="s">
        <v>8741</v>
      </c>
      <c r="G2934" t="s">
        <v>405</v>
      </c>
      <c r="H2934" t="s">
        <v>144</v>
      </c>
      <c r="I2934" t="s">
        <v>136</v>
      </c>
      <c r="J2934" t="s">
        <v>137</v>
      </c>
      <c r="K2934" t="s">
        <v>234</v>
      </c>
      <c r="L2934" t="s">
        <v>8742</v>
      </c>
      <c r="M2934" t="s">
        <v>8743</v>
      </c>
      <c r="N2934">
        <v>0.43649527700000001</v>
      </c>
      <c r="O2934">
        <v>1</v>
      </c>
      <c r="P2934">
        <v>0</v>
      </c>
      <c r="Q2934">
        <v>0</v>
      </c>
      <c r="R2934">
        <v>0</v>
      </c>
      <c r="S2934">
        <v>28</v>
      </c>
      <c r="T2934">
        <v>0</v>
      </c>
      <c r="U2934">
        <v>34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54.259877969000229</v>
      </c>
      <c r="AB2934">
        <v>0</v>
      </c>
      <c r="AC2934">
        <v>1282.1547964278991</v>
      </c>
      <c r="AD2934">
        <v>0</v>
      </c>
      <c r="AE2934">
        <v>1336.4146743968993</v>
      </c>
    </row>
    <row r="2935" spans="1:31" x14ac:dyDescent="0.25">
      <c r="A2935">
        <v>2223010</v>
      </c>
      <c r="B2935">
        <v>1</v>
      </c>
      <c r="C2935" t="s">
        <v>81</v>
      </c>
      <c r="D2935" t="s">
        <v>120</v>
      </c>
      <c r="E2935" t="s">
        <v>156</v>
      </c>
      <c r="F2935" t="s">
        <v>8744</v>
      </c>
      <c r="G2935" t="s">
        <v>161</v>
      </c>
      <c r="H2935" t="s">
        <v>135</v>
      </c>
      <c r="I2935" t="s">
        <v>136</v>
      </c>
      <c r="J2935" t="s">
        <v>137</v>
      </c>
      <c r="K2935" t="s">
        <v>138</v>
      </c>
      <c r="L2935" t="s">
        <v>8745</v>
      </c>
      <c r="M2935" t="s">
        <v>8746</v>
      </c>
      <c r="N2935">
        <v>0.8</v>
      </c>
      <c r="O2935">
        <v>0</v>
      </c>
      <c r="P2935">
        <v>1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</row>
    <row r="2936" spans="1:31" x14ac:dyDescent="0.25">
      <c r="A2936">
        <v>2225174</v>
      </c>
      <c r="B2936">
        <v>1</v>
      </c>
      <c r="C2936" t="s">
        <v>80</v>
      </c>
      <c r="D2936" t="s">
        <v>82</v>
      </c>
      <c r="E2936" t="s">
        <v>151</v>
      </c>
      <c r="F2936" t="s">
        <v>8747</v>
      </c>
      <c r="G2936" t="s">
        <v>213</v>
      </c>
      <c r="H2936" t="s">
        <v>135</v>
      </c>
      <c r="I2936" t="s">
        <v>136</v>
      </c>
      <c r="J2936" t="s">
        <v>137</v>
      </c>
      <c r="K2936" t="s">
        <v>138</v>
      </c>
      <c r="L2936" t="s">
        <v>8748</v>
      </c>
      <c r="M2936" t="s">
        <v>8749</v>
      </c>
      <c r="N2936">
        <v>1.688055555</v>
      </c>
      <c r="O2936">
        <v>0</v>
      </c>
      <c r="P2936">
        <v>259</v>
      </c>
      <c r="Q2936">
        <v>0</v>
      </c>
      <c r="R2936">
        <v>0</v>
      </c>
      <c r="S2936">
        <v>0</v>
      </c>
      <c r="T2936">
        <v>10</v>
      </c>
      <c r="U2936">
        <v>0</v>
      </c>
      <c r="V2936">
        <v>0</v>
      </c>
      <c r="W2936">
        <v>0</v>
      </c>
      <c r="X2936">
        <v>143.30525575522179</v>
      </c>
      <c r="Y2936">
        <v>0</v>
      </c>
      <c r="Z2936">
        <v>0</v>
      </c>
      <c r="AA2936">
        <v>0</v>
      </c>
      <c r="AB2936">
        <v>8.3676408730648912</v>
      </c>
      <c r="AC2936">
        <v>0</v>
      </c>
      <c r="AD2936">
        <v>0</v>
      </c>
      <c r="AE2936">
        <v>151.67289662828668</v>
      </c>
    </row>
    <row r="2937" spans="1:31" x14ac:dyDescent="0.25">
      <c r="A2937">
        <v>2221344</v>
      </c>
      <c r="B2937">
        <v>1</v>
      </c>
      <c r="C2937" t="s">
        <v>80</v>
      </c>
      <c r="D2937" t="s">
        <v>111</v>
      </c>
      <c r="E2937" t="s">
        <v>141</v>
      </c>
      <c r="F2937" t="s">
        <v>8750</v>
      </c>
      <c r="G2937" t="s">
        <v>405</v>
      </c>
      <c r="H2937" t="s">
        <v>144</v>
      </c>
      <c r="I2937" t="s">
        <v>136</v>
      </c>
      <c r="J2937" t="s">
        <v>137</v>
      </c>
      <c r="K2937" t="s">
        <v>234</v>
      </c>
      <c r="L2937" t="s">
        <v>8751</v>
      </c>
      <c r="M2937" t="s">
        <v>8752</v>
      </c>
      <c r="N2937">
        <v>8.9247222219999998</v>
      </c>
      <c r="O2937">
        <v>0</v>
      </c>
      <c r="P2937">
        <v>1690</v>
      </c>
      <c r="Q2937">
        <v>0</v>
      </c>
      <c r="R2937">
        <v>0</v>
      </c>
      <c r="S2937">
        <v>2</v>
      </c>
      <c r="T2937">
        <v>76</v>
      </c>
      <c r="U2937">
        <v>0</v>
      </c>
      <c r="V2937">
        <v>0</v>
      </c>
      <c r="W2937">
        <v>0</v>
      </c>
      <c r="X2937">
        <v>4464.0751774258688</v>
      </c>
      <c r="Y2937">
        <v>0</v>
      </c>
      <c r="Z2937">
        <v>0</v>
      </c>
      <c r="AA2937">
        <v>15.1840081997208</v>
      </c>
      <c r="AB2937">
        <v>290.80565223629145</v>
      </c>
      <c r="AC2937">
        <v>0</v>
      </c>
      <c r="AD2937">
        <v>0</v>
      </c>
      <c r="AE2937">
        <v>4770.0648378618807</v>
      </c>
    </row>
    <row r="2938" spans="1:31" x14ac:dyDescent="0.25">
      <c r="A2938">
        <v>2225672</v>
      </c>
      <c r="B2938">
        <v>1</v>
      </c>
      <c r="C2938" t="s">
        <v>80</v>
      </c>
      <c r="D2938" t="s">
        <v>105</v>
      </c>
      <c r="E2938" t="s">
        <v>151</v>
      </c>
      <c r="F2938" t="s">
        <v>8753</v>
      </c>
      <c r="G2938" t="s">
        <v>213</v>
      </c>
      <c r="H2938" t="s">
        <v>135</v>
      </c>
      <c r="I2938" t="s">
        <v>136</v>
      </c>
      <c r="J2938" t="s">
        <v>137</v>
      </c>
      <c r="K2938" t="s">
        <v>138</v>
      </c>
      <c r="L2938" t="s">
        <v>8754</v>
      </c>
      <c r="M2938" t="s">
        <v>8755</v>
      </c>
      <c r="N2938">
        <v>1.8136111109999999</v>
      </c>
      <c r="O2938">
        <v>0</v>
      </c>
      <c r="P2938">
        <v>159</v>
      </c>
      <c r="Q2938">
        <v>0</v>
      </c>
      <c r="R2938">
        <v>0</v>
      </c>
      <c r="S2938">
        <v>0</v>
      </c>
      <c r="T2938">
        <v>13</v>
      </c>
      <c r="U2938">
        <v>0</v>
      </c>
      <c r="V2938">
        <v>0</v>
      </c>
      <c r="W2938">
        <v>0</v>
      </c>
      <c r="X2938">
        <v>100.25691177489477</v>
      </c>
      <c r="Y2938">
        <v>0</v>
      </c>
      <c r="Z2938">
        <v>0</v>
      </c>
      <c r="AA2938">
        <v>0</v>
      </c>
      <c r="AB2938">
        <v>8.8537707773579335</v>
      </c>
      <c r="AC2938">
        <v>0</v>
      </c>
      <c r="AD2938">
        <v>0</v>
      </c>
      <c r="AE2938">
        <v>109.11068255225271</v>
      </c>
    </row>
    <row r="2939" spans="1:31" x14ac:dyDescent="0.25">
      <c r="A2939">
        <v>2214703</v>
      </c>
      <c r="B2939">
        <v>1</v>
      </c>
      <c r="C2939" t="s">
        <v>80</v>
      </c>
      <c r="D2939" t="s">
        <v>102</v>
      </c>
      <c r="E2939" t="s">
        <v>156</v>
      </c>
      <c r="F2939" t="s">
        <v>8756</v>
      </c>
      <c r="G2939" t="s">
        <v>161</v>
      </c>
      <c r="H2939" t="s">
        <v>135</v>
      </c>
      <c r="I2939" t="s">
        <v>136</v>
      </c>
      <c r="J2939" t="s">
        <v>137</v>
      </c>
      <c r="K2939" t="s">
        <v>138</v>
      </c>
      <c r="L2939" t="s">
        <v>8757</v>
      </c>
      <c r="M2939" t="s">
        <v>8758</v>
      </c>
      <c r="N2939">
        <v>0.66694444399999997</v>
      </c>
      <c r="O2939">
        <v>0</v>
      </c>
      <c r="P2939">
        <v>1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0.21495590814253501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0.21495590814253501</v>
      </c>
    </row>
    <row r="2940" spans="1:31" x14ac:dyDescent="0.25">
      <c r="A2940">
        <v>2218533</v>
      </c>
      <c r="B2940">
        <v>1</v>
      </c>
      <c r="C2940" t="s">
        <v>80</v>
      </c>
      <c r="D2940" t="s">
        <v>84</v>
      </c>
      <c r="E2940" t="s">
        <v>156</v>
      </c>
      <c r="F2940" t="s">
        <v>8759</v>
      </c>
      <c r="G2940" t="s">
        <v>165</v>
      </c>
      <c r="H2940" t="s">
        <v>135</v>
      </c>
      <c r="I2940" t="s">
        <v>136</v>
      </c>
      <c r="J2940" t="s">
        <v>137</v>
      </c>
      <c r="K2940" t="s">
        <v>138</v>
      </c>
      <c r="L2940" t="s">
        <v>8760</v>
      </c>
      <c r="M2940" t="s">
        <v>8761</v>
      </c>
      <c r="N2940">
        <v>1.5169444439999999</v>
      </c>
      <c r="O2940">
        <v>0</v>
      </c>
      <c r="P2940">
        <v>6</v>
      </c>
      <c r="Q2940">
        <v>0</v>
      </c>
      <c r="R2940">
        <v>0</v>
      </c>
      <c r="S2940">
        <v>0</v>
      </c>
      <c r="T2940">
        <v>2</v>
      </c>
      <c r="U2940">
        <v>0</v>
      </c>
      <c r="V2940">
        <v>0</v>
      </c>
      <c r="W2940">
        <v>0</v>
      </c>
      <c r="X2940">
        <v>2.1725984458831573</v>
      </c>
      <c r="Y2940">
        <v>0</v>
      </c>
      <c r="Z2940">
        <v>0</v>
      </c>
      <c r="AA2940">
        <v>0</v>
      </c>
      <c r="AB2940">
        <v>0.51410459282385002</v>
      </c>
      <c r="AC2940">
        <v>0</v>
      </c>
      <c r="AD2940">
        <v>0</v>
      </c>
      <c r="AE2940">
        <v>2.6867030387070074</v>
      </c>
    </row>
    <row r="2941" spans="1:31" x14ac:dyDescent="0.25">
      <c r="A2941">
        <v>2216369</v>
      </c>
      <c r="B2941">
        <v>1</v>
      </c>
      <c r="C2941" t="s">
        <v>80</v>
      </c>
      <c r="D2941" t="s">
        <v>108</v>
      </c>
      <c r="E2941" t="s">
        <v>151</v>
      </c>
      <c r="F2941" t="s">
        <v>8762</v>
      </c>
      <c r="G2941" t="s">
        <v>213</v>
      </c>
      <c r="H2941" t="s">
        <v>135</v>
      </c>
      <c r="I2941" t="s">
        <v>136</v>
      </c>
      <c r="J2941" t="s">
        <v>137</v>
      </c>
      <c r="K2941" t="s">
        <v>138</v>
      </c>
      <c r="L2941" t="s">
        <v>8763</v>
      </c>
      <c r="M2941" t="s">
        <v>8764</v>
      </c>
      <c r="N2941">
        <v>1.372777777</v>
      </c>
      <c r="O2941">
        <v>0</v>
      </c>
      <c r="P2941">
        <v>20</v>
      </c>
      <c r="Q2941">
        <v>0</v>
      </c>
      <c r="R2941">
        <v>2</v>
      </c>
      <c r="S2941">
        <v>0</v>
      </c>
      <c r="T2941">
        <v>1</v>
      </c>
      <c r="U2941">
        <v>0</v>
      </c>
      <c r="V2941">
        <v>0</v>
      </c>
      <c r="W2941">
        <v>0</v>
      </c>
      <c r="X2941">
        <v>2.8455601529975549</v>
      </c>
      <c r="Y2941">
        <v>0</v>
      </c>
      <c r="Z2941">
        <v>4.4371458623036666E-2</v>
      </c>
      <c r="AA2941">
        <v>0</v>
      </c>
      <c r="AB2941">
        <v>0.1801109723056914</v>
      </c>
      <c r="AC2941">
        <v>0</v>
      </c>
      <c r="AD2941">
        <v>0</v>
      </c>
      <c r="AE2941">
        <v>3.0700425839262833</v>
      </c>
    </row>
    <row r="2942" spans="1:31" x14ac:dyDescent="0.25">
      <c r="A2942">
        <v>2221736</v>
      </c>
      <c r="B2942">
        <v>1</v>
      </c>
      <c r="C2942" t="s">
        <v>80</v>
      </c>
      <c r="D2942" t="s">
        <v>97</v>
      </c>
      <c r="E2942" t="s">
        <v>151</v>
      </c>
      <c r="F2942" t="s">
        <v>8765</v>
      </c>
      <c r="G2942" t="s">
        <v>213</v>
      </c>
      <c r="H2942" t="s">
        <v>135</v>
      </c>
      <c r="I2942" t="s">
        <v>136</v>
      </c>
      <c r="J2942" t="s">
        <v>137</v>
      </c>
      <c r="K2942" t="s">
        <v>138</v>
      </c>
      <c r="L2942" t="s">
        <v>8766</v>
      </c>
      <c r="M2942" t="s">
        <v>8767</v>
      </c>
      <c r="N2942">
        <v>1.1513888880000001</v>
      </c>
      <c r="O2942">
        <v>0</v>
      </c>
      <c r="P2942">
        <v>36</v>
      </c>
      <c r="Q2942">
        <v>0</v>
      </c>
      <c r="R2942">
        <v>0</v>
      </c>
      <c r="S2942">
        <v>0</v>
      </c>
      <c r="T2942">
        <v>1</v>
      </c>
      <c r="U2942">
        <v>0</v>
      </c>
      <c r="V2942">
        <v>0</v>
      </c>
      <c r="W2942">
        <v>0</v>
      </c>
      <c r="X2942">
        <v>17.825302104496433</v>
      </c>
      <c r="Y2942">
        <v>0</v>
      </c>
      <c r="Z2942">
        <v>0</v>
      </c>
      <c r="AA2942">
        <v>0</v>
      </c>
      <c r="AB2942">
        <v>1.0612236934256916</v>
      </c>
      <c r="AC2942">
        <v>0</v>
      </c>
      <c r="AD2942">
        <v>0</v>
      </c>
      <c r="AE2942">
        <v>18.886525797922125</v>
      </c>
    </row>
    <row r="2943" spans="1:31" x14ac:dyDescent="0.25">
      <c r="A2943">
        <v>2217408</v>
      </c>
      <c r="B2943">
        <v>1</v>
      </c>
      <c r="C2943" t="s">
        <v>80</v>
      </c>
      <c r="D2943" t="s">
        <v>105</v>
      </c>
      <c r="E2943" t="s">
        <v>151</v>
      </c>
      <c r="F2943" t="s">
        <v>8768</v>
      </c>
      <c r="G2943" t="s">
        <v>213</v>
      </c>
      <c r="H2943" t="s">
        <v>135</v>
      </c>
      <c r="I2943" t="s">
        <v>136</v>
      </c>
      <c r="J2943" t="s">
        <v>137</v>
      </c>
      <c r="K2943" t="s">
        <v>138</v>
      </c>
      <c r="L2943" t="s">
        <v>8769</v>
      </c>
      <c r="M2943" t="s">
        <v>8770</v>
      </c>
      <c r="N2943">
        <v>1.237222222</v>
      </c>
      <c r="O2943">
        <v>0</v>
      </c>
      <c r="P2943">
        <v>2</v>
      </c>
      <c r="Q2943">
        <v>0</v>
      </c>
      <c r="R2943">
        <v>5</v>
      </c>
      <c r="S2943">
        <v>0</v>
      </c>
      <c r="T2943">
        <v>4</v>
      </c>
      <c r="U2943">
        <v>0</v>
      </c>
      <c r="V2943">
        <v>0</v>
      </c>
      <c r="W2943">
        <v>0</v>
      </c>
      <c r="X2943">
        <v>2.1774011538272537</v>
      </c>
      <c r="Y2943">
        <v>0</v>
      </c>
      <c r="Z2943">
        <v>2.4216281287554158</v>
      </c>
      <c r="AA2943">
        <v>0</v>
      </c>
      <c r="AB2943">
        <v>13.218288536385948</v>
      </c>
      <c r="AC2943">
        <v>0</v>
      </c>
      <c r="AD2943">
        <v>0</v>
      </c>
      <c r="AE2943">
        <v>17.817317818968618</v>
      </c>
    </row>
    <row r="2944" spans="1:31" x14ac:dyDescent="0.25">
      <c r="A2944">
        <v>2227730</v>
      </c>
      <c r="B2944">
        <v>1</v>
      </c>
      <c r="C2944" t="s">
        <v>80</v>
      </c>
      <c r="D2944" t="s">
        <v>91</v>
      </c>
      <c r="E2944" t="s">
        <v>151</v>
      </c>
      <c r="F2944" t="s">
        <v>8771</v>
      </c>
      <c r="G2944" t="s">
        <v>503</v>
      </c>
      <c r="H2944" t="s">
        <v>135</v>
      </c>
      <c r="I2944" t="s">
        <v>136</v>
      </c>
      <c r="J2944" t="s">
        <v>137</v>
      </c>
      <c r="K2944" t="s">
        <v>138</v>
      </c>
      <c r="L2944" t="s">
        <v>8772</v>
      </c>
      <c r="M2944" t="s">
        <v>8773</v>
      </c>
      <c r="N2944">
        <v>0.638055555</v>
      </c>
      <c r="O2944">
        <v>0</v>
      </c>
      <c r="P2944">
        <v>0</v>
      </c>
      <c r="Q2944">
        <v>0</v>
      </c>
      <c r="R2944">
        <v>1</v>
      </c>
      <c r="S2944">
        <v>0</v>
      </c>
      <c r="T2944">
        <v>58</v>
      </c>
      <c r="U2944">
        <v>0</v>
      </c>
      <c r="V2944">
        <v>1</v>
      </c>
      <c r="W2944">
        <v>0</v>
      </c>
      <c r="X2944">
        <v>0</v>
      </c>
      <c r="Y2944">
        <v>0</v>
      </c>
      <c r="Z2944">
        <v>0.10369012632362472</v>
      </c>
      <c r="AA2944">
        <v>0</v>
      </c>
      <c r="AB2944">
        <v>19.056092307557957</v>
      </c>
      <c r="AC2944">
        <v>0</v>
      </c>
      <c r="AD2944">
        <v>5.9798086207292132</v>
      </c>
      <c r="AE2944">
        <v>25.139591054610793</v>
      </c>
    </row>
    <row r="2945" spans="1:31" x14ac:dyDescent="0.25">
      <c r="A2945">
        <v>2225566</v>
      </c>
      <c r="B2945">
        <v>1</v>
      </c>
      <c r="C2945" t="s">
        <v>80</v>
      </c>
      <c r="D2945" t="s">
        <v>82</v>
      </c>
      <c r="E2945" t="s">
        <v>151</v>
      </c>
      <c r="F2945" t="s">
        <v>8774</v>
      </c>
      <c r="G2945" t="s">
        <v>213</v>
      </c>
      <c r="H2945" t="s">
        <v>135</v>
      </c>
      <c r="I2945" t="s">
        <v>136</v>
      </c>
      <c r="J2945" t="s">
        <v>137</v>
      </c>
      <c r="K2945" t="s">
        <v>138</v>
      </c>
      <c r="L2945" t="s">
        <v>8775</v>
      </c>
      <c r="M2945" t="s">
        <v>8776</v>
      </c>
      <c r="N2945">
        <v>2.761111111</v>
      </c>
      <c r="O2945">
        <v>0</v>
      </c>
      <c r="P2945">
        <v>105</v>
      </c>
      <c r="Q2945">
        <v>0</v>
      </c>
      <c r="R2945">
        <v>0</v>
      </c>
      <c r="S2945">
        <v>0</v>
      </c>
      <c r="T2945">
        <v>9</v>
      </c>
      <c r="U2945">
        <v>0</v>
      </c>
      <c r="V2945">
        <v>0</v>
      </c>
      <c r="W2945">
        <v>0</v>
      </c>
      <c r="X2945">
        <v>104.99233373332329</v>
      </c>
      <c r="Y2945">
        <v>0</v>
      </c>
      <c r="Z2945">
        <v>0</v>
      </c>
      <c r="AA2945">
        <v>0</v>
      </c>
      <c r="AB2945">
        <v>18.607438390279697</v>
      </c>
      <c r="AC2945">
        <v>0</v>
      </c>
      <c r="AD2945">
        <v>0</v>
      </c>
      <c r="AE2945">
        <v>123.59977212360299</v>
      </c>
    </row>
    <row r="2946" spans="1:31" x14ac:dyDescent="0.25">
      <c r="A2946">
        <v>2217059</v>
      </c>
      <c r="B2946">
        <v>1</v>
      </c>
      <c r="C2946" t="s">
        <v>80</v>
      </c>
      <c r="D2946" t="s">
        <v>91</v>
      </c>
      <c r="E2946" t="s">
        <v>156</v>
      </c>
      <c r="F2946" t="s">
        <v>8777</v>
      </c>
      <c r="G2946" t="s">
        <v>165</v>
      </c>
      <c r="H2946" t="s">
        <v>135</v>
      </c>
      <c r="I2946" t="s">
        <v>136</v>
      </c>
      <c r="J2946" t="s">
        <v>137</v>
      </c>
      <c r="K2946" t="s">
        <v>138</v>
      </c>
      <c r="L2946" t="s">
        <v>8778</v>
      </c>
      <c r="M2946" t="s">
        <v>8779</v>
      </c>
      <c r="N2946">
        <v>1.595277777</v>
      </c>
      <c r="O2946">
        <v>0</v>
      </c>
      <c r="P2946">
        <v>1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0.49191289673284061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0.49191289673284061</v>
      </c>
    </row>
    <row r="2947" spans="1:31" x14ac:dyDescent="0.25">
      <c r="A2947">
        <v>2228569</v>
      </c>
      <c r="B2947">
        <v>1</v>
      </c>
      <c r="C2947" t="s">
        <v>81</v>
      </c>
      <c r="D2947" t="s">
        <v>112</v>
      </c>
      <c r="E2947" t="s">
        <v>141</v>
      </c>
      <c r="F2947" t="s">
        <v>8780</v>
      </c>
      <c r="G2947" t="s">
        <v>233</v>
      </c>
      <c r="H2947" t="s">
        <v>144</v>
      </c>
      <c r="I2947" t="s">
        <v>136</v>
      </c>
      <c r="J2947" t="s">
        <v>137</v>
      </c>
      <c r="K2947" t="s">
        <v>234</v>
      </c>
      <c r="L2947" t="s">
        <v>8781</v>
      </c>
      <c r="M2947" t="s">
        <v>8782</v>
      </c>
      <c r="N2947">
        <v>5.8804008330000004</v>
      </c>
      <c r="O2947">
        <v>0</v>
      </c>
      <c r="P2947">
        <v>149</v>
      </c>
      <c r="Q2947">
        <v>0</v>
      </c>
      <c r="R2947">
        <v>10</v>
      </c>
      <c r="S2947">
        <v>0</v>
      </c>
      <c r="T2947">
        <v>35</v>
      </c>
      <c r="U2947">
        <v>0</v>
      </c>
      <c r="V2947">
        <v>0</v>
      </c>
      <c r="W2947">
        <v>0</v>
      </c>
      <c r="X2947">
        <v>277.42832998018656</v>
      </c>
      <c r="Y2947">
        <v>0</v>
      </c>
      <c r="Z2947">
        <v>4.9593668977203862</v>
      </c>
      <c r="AA2947">
        <v>0</v>
      </c>
      <c r="AB2947">
        <v>145.90188627938821</v>
      </c>
      <c r="AC2947">
        <v>0</v>
      </c>
      <c r="AD2947">
        <v>0</v>
      </c>
      <c r="AE2947">
        <v>428.28958315729517</v>
      </c>
    </row>
    <row r="2948" spans="1:31" x14ac:dyDescent="0.25">
      <c r="A2948">
        <v>2226946</v>
      </c>
      <c r="B2948">
        <v>1</v>
      </c>
      <c r="C2948" t="s">
        <v>80</v>
      </c>
      <c r="D2948" t="s">
        <v>101</v>
      </c>
      <c r="E2948" t="s">
        <v>132</v>
      </c>
      <c r="F2948" t="s">
        <v>6011</v>
      </c>
      <c r="G2948" t="s">
        <v>176</v>
      </c>
      <c r="H2948" t="s">
        <v>135</v>
      </c>
      <c r="I2948" t="s">
        <v>136</v>
      </c>
      <c r="J2948" t="s">
        <v>137</v>
      </c>
      <c r="K2948" t="s">
        <v>138</v>
      </c>
      <c r="L2948" t="s">
        <v>8783</v>
      </c>
      <c r="M2948" t="s">
        <v>8784</v>
      </c>
      <c r="N2948">
        <v>1.1330555550000001</v>
      </c>
      <c r="O2948">
        <v>0</v>
      </c>
      <c r="P2948">
        <v>331</v>
      </c>
      <c r="Q2948">
        <v>0</v>
      </c>
      <c r="R2948">
        <v>0</v>
      </c>
      <c r="S2948">
        <v>0</v>
      </c>
      <c r="T2948">
        <v>349</v>
      </c>
      <c r="U2948">
        <v>0</v>
      </c>
      <c r="V2948">
        <v>0</v>
      </c>
      <c r="W2948">
        <v>0</v>
      </c>
      <c r="X2948">
        <v>131.22525151332925</v>
      </c>
      <c r="Y2948">
        <v>0</v>
      </c>
      <c r="Z2948">
        <v>0</v>
      </c>
      <c r="AA2948">
        <v>0</v>
      </c>
      <c r="AB2948">
        <v>396.23745916985189</v>
      </c>
      <c r="AC2948">
        <v>0</v>
      </c>
      <c r="AD2948">
        <v>0</v>
      </c>
      <c r="AE2948">
        <v>527.46271068318117</v>
      </c>
    </row>
    <row r="2949" spans="1:31" x14ac:dyDescent="0.25">
      <c r="A2949">
        <v>2227487</v>
      </c>
      <c r="B2949">
        <v>1</v>
      </c>
      <c r="C2949" t="s">
        <v>80</v>
      </c>
      <c r="D2949" t="s">
        <v>104</v>
      </c>
      <c r="E2949" t="s">
        <v>156</v>
      </c>
      <c r="F2949" t="s">
        <v>8785</v>
      </c>
      <c r="G2949" t="s">
        <v>161</v>
      </c>
      <c r="H2949" t="s">
        <v>135</v>
      </c>
      <c r="I2949" t="s">
        <v>136</v>
      </c>
      <c r="J2949" t="s">
        <v>137</v>
      </c>
      <c r="K2949" t="s">
        <v>138</v>
      </c>
      <c r="L2949" t="s">
        <v>8786</v>
      </c>
      <c r="M2949" t="s">
        <v>8787</v>
      </c>
      <c r="N2949">
        <v>2.193888888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1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1.7884885874916667E-2</v>
      </c>
      <c r="AC2949">
        <v>0</v>
      </c>
      <c r="AD2949">
        <v>0</v>
      </c>
      <c r="AE2949">
        <v>1.7884885874916667E-2</v>
      </c>
    </row>
    <row r="2950" spans="1:31" x14ac:dyDescent="0.25">
      <c r="A2950">
        <v>2213355</v>
      </c>
      <c r="B2950">
        <v>1</v>
      </c>
      <c r="C2950" t="s">
        <v>80</v>
      </c>
      <c r="D2950" t="s">
        <v>97</v>
      </c>
      <c r="E2950" t="s">
        <v>156</v>
      </c>
      <c r="F2950" t="s">
        <v>8788</v>
      </c>
      <c r="G2950" t="s">
        <v>134</v>
      </c>
      <c r="H2950" t="s">
        <v>135</v>
      </c>
      <c r="I2950" t="s">
        <v>136</v>
      </c>
      <c r="J2950" t="s">
        <v>137</v>
      </c>
      <c r="K2950" t="s">
        <v>138</v>
      </c>
      <c r="L2950" t="s">
        <v>8789</v>
      </c>
      <c r="M2950" t="s">
        <v>8790</v>
      </c>
      <c r="N2950">
        <v>2.835555555</v>
      </c>
      <c r="O2950">
        <v>0</v>
      </c>
      <c r="P2950">
        <v>1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1.0665601925513652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1.0665601925513652</v>
      </c>
    </row>
    <row r="2951" spans="1:31" x14ac:dyDescent="0.25">
      <c r="A2951">
        <v>2226090</v>
      </c>
      <c r="B2951">
        <v>1</v>
      </c>
      <c r="C2951" t="s">
        <v>80</v>
      </c>
      <c r="D2951" t="s">
        <v>107</v>
      </c>
      <c r="E2951" t="s">
        <v>151</v>
      </c>
      <c r="F2951" t="s">
        <v>8791</v>
      </c>
      <c r="G2951" t="s">
        <v>134</v>
      </c>
      <c r="H2951" t="s">
        <v>135</v>
      </c>
      <c r="I2951" t="s">
        <v>136</v>
      </c>
      <c r="J2951" t="s">
        <v>137</v>
      </c>
      <c r="K2951" t="s">
        <v>138</v>
      </c>
      <c r="L2951" t="s">
        <v>8792</v>
      </c>
      <c r="M2951" t="s">
        <v>8793</v>
      </c>
      <c r="N2951">
        <v>0.85555555500000002</v>
      </c>
      <c r="O2951">
        <v>0</v>
      </c>
      <c r="P2951">
        <v>149</v>
      </c>
      <c r="Q2951">
        <v>0</v>
      </c>
      <c r="R2951">
        <v>0</v>
      </c>
      <c r="S2951">
        <v>0</v>
      </c>
      <c r="T2951">
        <v>3</v>
      </c>
      <c r="U2951">
        <v>0</v>
      </c>
      <c r="V2951">
        <v>0</v>
      </c>
      <c r="W2951">
        <v>0</v>
      </c>
      <c r="X2951">
        <v>36.601857428210543</v>
      </c>
      <c r="Y2951">
        <v>0</v>
      </c>
      <c r="Z2951">
        <v>0</v>
      </c>
      <c r="AA2951">
        <v>0</v>
      </c>
      <c r="AB2951">
        <v>3.0427281848505827</v>
      </c>
      <c r="AC2951">
        <v>0</v>
      </c>
      <c r="AD2951">
        <v>0</v>
      </c>
      <c r="AE2951">
        <v>39.644585613061125</v>
      </c>
    </row>
    <row r="2952" spans="1:31" x14ac:dyDescent="0.25">
      <c r="A2952">
        <v>2221181</v>
      </c>
      <c r="B2952">
        <v>1</v>
      </c>
      <c r="C2952" t="s">
        <v>80</v>
      </c>
      <c r="D2952" t="s">
        <v>83</v>
      </c>
      <c r="E2952" t="s">
        <v>151</v>
      </c>
      <c r="F2952" t="s">
        <v>8794</v>
      </c>
      <c r="G2952" t="s">
        <v>153</v>
      </c>
      <c r="H2952" t="s">
        <v>135</v>
      </c>
      <c r="I2952" t="s">
        <v>136</v>
      </c>
      <c r="J2952" t="s">
        <v>137</v>
      </c>
      <c r="K2952" t="s">
        <v>138</v>
      </c>
      <c r="L2952" t="s">
        <v>8795</v>
      </c>
      <c r="M2952" t="s">
        <v>8796</v>
      </c>
      <c r="N2952">
        <v>4.2994444439999997</v>
      </c>
      <c r="O2952">
        <v>0</v>
      </c>
      <c r="P2952">
        <v>68</v>
      </c>
      <c r="Q2952">
        <v>0</v>
      </c>
      <c r="R2952">
        <v>0</v>
      </c>
      <c r="S2952">
        <v>0</v>
      </c>
      <c r="T2952">
        <v>6</v>
      </c>
      <c r="U2952">
        <v>0</v>
      </c>
      <c r="V2952">
        <v>0</v>
      </c>
      <c r="W2952">
        <v>0</v>
      </c>
      <c r="X2952">
        <v>102.35322810739352</v>
      </c>
      <c r="Y2952">
        <v>0</v>
      </c>
      <c r="Z2952">
        <v>0</v>
      </c>
      <c r="AA2952">
        <v>0</v>
      </c>
      <c r="AB2952">
        <v>11.873085746762552</v>
      </c>
      <c r="AC2952">
        <v>0</v>
      </c>
      <c r="AD2952">
        <v>0</v>
      </c>
      <c r="AE2952">
        <v>114.22631385415607</v>
      </c>
    </row>
    <row r="2953" spans="1:31" x14ac:dyDescent="0.25">
      <c r="A2953">
        <v>2212668</v>
      </c>
      <c r="B2953">
        <v>1</v>
      </c>
      <c r="C2953" t="s">
        <v>80</v>
      </c>
      <c r="D2953" t="s">
        <v>104</v>
      </c>
      <c r="E2953" t="s">
        <v>198</v>
      </c>
      <c r="F2953" t="s">
        <v>8797</v>
      </c>
      <c r="G2953" t="s">
        <v>143</v>
      </c>
      <c r="H2953" t="s">
        <v>144</v>
      </c>
      <c r="I2953" t="s">
        <v>136</v>
      </c>
      <c r="J2953" t="s">
        <v>137</v>
      </c>
      <c r="K2953" t="s">
        <v>138</v>
      </c>
      <c r="L2953" t="s">
        <v>8798</v>
      </c>
      <c r="M2953" t="s">
        <v>8799</v>
      </c>
      <c r="N2953">
        <v>1.5222222219999999</v>
      </c>
      <c r="O2953">
        <v>8</v>
      </c>
      <c r="P2953">
        <v>368</v>
      </c>
      <c r="Q2953">
        <v>12</v>
      </c>
      <c r="R2953">
        <v>18</v>
      </c>
      <c r="S2953">
        <v>17</v>
      </c>
      <c r="T2953">
        <v>50</v>
      </c>
      <c r="U2953">
        <v>0</v>
      </c>
      <c r="V2953">
        <v>0</v>
      </c>
      <c r="W2953">
        <v>8.3108462520590844</v>
      </c>
      <c r="X2953">
        <v>93.792409596250906</v>
      </c>
      <c r="Y2953">
        <v>6.0151365210042114</v>
      </c>
      <c r="Z2953">
        <v>5.3404303282485328</v>
      </c>
      <c r="AA2953">
        <v>47.24839278011131</v>
      </c>
      <c r="AB2953">
        <v>31.154808060529422</v>
      </c>
      <c r="AC2953">
        <v>0</v>
      </c>
      <c r="AD2953">
        <v>0</v>
      </c>
      <c r="AE2953">
        <v>191.86202353820346</v>
      </c>
    </row>
    <row r="2954" spans="1:31" x14ac:dyDescent="0.25">
      <c r="A2954">
        <v>2218287</v>
      </c>
      <c r="B2954">
        <v>1</v>
      </c>
      <c r="C2954" t="s">
        <v>80</v>
      </c>
      <c r="D2954" t="s">
        <v>105</v>
      </c>
      <c r="E2954" t="s">
        <v>156</v>
      </c>
      <c r="F2954" t="s">
        <v>8800</v>
      </c>
      <c r="G2954" t="s">
        <v>161</v>
      </c>
      <c r="H2954" t="s">
        <v>135</v>
      </c>
      <c r="I2954" t="s">
        <v>136</v>
      </c>
      <c r="J2954" t="s">
        <v>137</v>
      </c>
      <c r="K2954" t="s">
        <v>138</v>
      </c>
      <c r="L2954" t="s">
        <v>8801</v>
      </c>
      <c r="M2954" t="s">
        <v>8802</v>
      </c>
      <c r="N2954">
        <v>1.960555555</v>
      </c>
      <c r="O2954">
        <v>0</v>
      </c>
      <c r="P2954">
        <v>1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1.1967198408551194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1.1967198408551194</v>
      </c>
    </row>
    <row r="2955" spans="1:31" x14ac:dyDescent="0.25">
      <c r="A2955">
        <v>2226113</v>
      </c>
      <c r="B2955">
        <v>1</v>
      </c>
      <c r="C2955" t="s">
        <v>80</v>
      </c>
      <c r="D2955" t="s">
        <v>100</v>
      </c>
      <c r="E2955" t="s">
        <v>151</v>
      </c>
      <c r="F2955" t="s">
        <v>8803</v>
      </c>
      <c r="G2955" t="s">
        <v>153</v>
      </c>
      <c r="H2955" t="s">
        <v>135</v>
      </c>
      <c r="I2955" t="s">
        <v>136</v>
      </c>
      <c r="J2955" t="s">
        <v>137</v>
      </c>
      <c r="K2955" t="s">
        <v>138</v>
      </c>
      <c r="L2955" t="s">
        <v>8804</v>
      </c>
      <c r="M2955" t="s">
        <v>8805</v>
      </c>
      <c r="N2955">
        <v>3.2944444439999998</v>
      </c>
      <c r="O2955">
        <v>0</v>
      </c>
      <c r="P2955">
        <v>53</v>
      </c>
      <c r="Q2955">
        <v>0</v>
      </c>
      <c r="R2955">
        <v>0</v>
      </c>
      <c r="S2955">
        <v>0</v>
      </c>
      <c r="T2955">
        <v>2</v>
      </c>
      <c r="U2955">
        <v>0</v>
      </c>
      <c r="V2955">
        <v>0</v>
      </c>
      <c r="W2955">
        <v>0</v>
      </c>
      <c r="X2955">
        <v>26.128014906861647</v>
      </c>
      <c r="Y2955">
        <v>0</v>
      </c>
      <c r="Z2955">
        <v>0</v>
      </c>
      <c r="AA2955">
        <v>0</v>
      </c>
      <c r="AB2955">
        <v>5.6730357364058328</v>
      </c>
      <c r="AC2955">
        <v>0</v>
      </c>
      <c r="AD2955">
        <v>0</v>
      </c>
      <c r="AE2955">
        <v>31.80105064326748</v>
      </c>
    </row>
    <row r="2956" spans="1:31" x14ac:dyDescent="0.25">
      <c r="A2956">
        <v>2219615</v>
      </c>
      <c r="B2956">
        <v>1</v>
      </c>
      <c r="C2956" t="s">
        <v>80</v>
      </c>
      <c r="D2956" t="s">
        <v>99</v>
      </c>
      <c r="E2956" t="s">
        <v>156</v>
      </c>
      <c r="F2956" t="s">
        <v>8806</v>
      </c>
      <c r="G2956" t="s">
        <v>172</v>
      </c>
      <c r="H2956" t="s">
        <v>135</v>
      </c>
      <c r="I2956" t="s">
        <v>136</v>
      </c>
      <c r="J2956" t="s">
        <v>137</v>
      </c>
      <c r="K2956" t="s">
        <v>138</v>
      </c>
      <c r="L2956" t="s">
        <v>8807</v>
      </c>
      <c r="M2956" t="s">
        <v>8808</v>
      </c>
      <c r="N2956">
        <v>7.6388888880000003</v>
      </c>
      <c r="O2956">
        <v>0</v>
      </c>
      <c r="P2956">
        <v>1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0.42048210657993335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0.42048210657993335</v>
      </c>
    </row>
    <row r="2957" spans="1:31" x14ac:dyDescent="0.25">
      <c r="A2957">
        <v>2228105</v>
      </c>
      <c r="B2957">
        <v>1</v>
      </c>
      <c r="C2957" t="s">
        <v>80</v>
      </c>
      <c r="D2957" t="s">
        <v>82</v>
      </c>
      <c r="E2957" t="s">
        <v>151</v>
      </c>
      <c r="F2957" t="s">
        <v>1920</v>
      </c>
      <c r="G2957" t="s">
        <v>213</v>
      </c>
      <c r="H2957" t="s">
        <v>135</v>
      </c>
      <c r="I2957" t="s">
        <v>136</v>
      </c>
      <c r="J2957" t="s">
        <v>137</v>
      </c>
      <c r="K2957" t="s">
        <v>138</v>
      </c>
      <c r="L2957" t="s">
        <v>8809</v>
      </c>
      <c r="M2957" t="s">
        <v>8810</v>
      </c>
      <c r="N2957">
        <v>1.02</v>
      </c>
      <c r="O2957">
        <v>0</v>
      </c>
      <c r="P2957">
        <v>220</v>
      </c>
      <c r="Q2957">
        <v>0</v>
      </c>
      <c r="R2957">
        <v>0</v>
      </c>
      <c r="S2957">
        <v>0</v>
      </c>
      <c r="T2957">
        <v>6</v>
      </c>
      <c r="U2957">
        <v>0</v>
      </c>
      <c r="V2957">
        <v>0</v>
      </c>
      <c r="W2957">
        <v>0</v>
      </c>
      <c r="X2957">
        <v>78.478858307923986</v>
      </c>
      <c r="Y2957">
        <v>0</v>
      </c>
      <c r="Z2957">
        <v>0</v>
      </c>
      <c r="AA2957">
        <v>0</v>
      </c>
      <c r="AB2957">
        <v>2.2063484722840004E-2</v>
      </c>
      <c r="AC2957">
        <v>0</v>
      </c>
      <c r="AD2957">
        <v>0</v>
      </c>
      <c r="AE2957">
        <v>78.500921792646821</v>
      </c>
    </row>
    <row r="2958" spans="1:31" x14ac:dyDescent="0.25">
      <c r="A2958">
        <v>2226044</v>
      </c>
      <c r="B2958">
        <v>1</v>
      </c>
      <c r="C2958" t="s">
        <v>80</v>
      </c>
      <c r="D2958" t="s">
        <v>93</v>
      </c>
      <c r="E2958" t="s">
        <v>141</v>
      </c>
      <c r="F2958" t="s">
        <v>8811</v>
      </c>
      <c r="G2958" t="s">
        <v>349</v>
      </c>
      <c r="H2958" t="s">
        <v>144</v>
      </c>
      <c r="I2958" t="s">
        <v>136</v>
      </c>
      <c r="J2958" t="s">
        <v>137</v>
      </c>
      <c r="K2958" t="s">
        <v>138</v>
      </c>
      <c r="L2958" t="s">
        <v>8812</v>
      </c>
      <c r="M2958" t="s">
        <v>8813</v>
      </c>
      <c r="N2958">
        <v>3.4402777769999999</v>
      </c>
      <c r="O2958">
        <v>0</v>
      </c>
      <c r="P2958">
        <v>15</v>
      </c>
      <c r="Q2958">
        <v>0</v>
      </c>
      <c r="R2958">
        <v>8</v>
      </c>
      <c r="S2958">
        <v>0</v>
      </c>
      <c r="T2958">
        <v>10</v>
      </c>
      <c r="U2958">
        <v>0</v>
      </c>
      <c r="V2958">
        <v>0</v>
      </c>
      <c r="W2958">
        <v>0</v>
      </c>
      <c r="X2958">
        <v>7.386370145594201</v>
      </c>
      <c r="Y2958">
        <v>0</v>
      </c>
      <c r="Z2958">
        <v>6.6369748072632229</v>
      </c>
      <c r="AA2958">
        <v>0</v>
      </c>
      <c r="AB2958">
        <v>27.561317815708399</v>
      </c>
      <c r="AC2958">
        <v>0</v>
      </c>
      <c r="AD2958">
        <v>0</v>
      </c>
      <c r="AE2958">
        <v>41.584662768565821</v>
      </c>
    </row>
    <row r="2959" spans="1:31" x14ac:dyDescent="0.25">
      <c r="A2959">
        <v>2221135</v>
      </c>
      <c r="B2959">
        <v>1</v>
      </c>
      <c r="C2959" t="s">
        <v>80</v>
      </c>
      <c r="D2959" t="s">
        <v>85</v>
      </c>
      <c r="E2959" t="s">
        <v>132</v>
      </c>
      <c r="F2959" t="s">
        <v>8814</v>
      </c>
      <c r="G2959" t="s">
        <v>176</v>
      </c>
      <c r="H2959" t="s">
        <v>135</v>
      </c>
      <c r="I2959" t="s">
        <v>136</v>
      </c>
      <c r="J2959" t="s">
        <v>137</v>
      </c>
      <c r="K2959" t="s">
        <v>138</v>
      </c>
      <c r="L2959" t="s">
        <v>8815</v>
      </c>
      <c r="M2959" t="s">
        <v>8816</v>
      </c>
      <c r="N2959">
        <v>1.164722222</v>
      </c>
      <c r="O2959">
        <v>0</v>
      </c>
      <c r="P2959">
        <v>897</v>
      </c>
      <c r="Q2959">
        <v>0</v>
      </c>
      <c r="R2959">
        <v>0</v>
      </c>
      <c r="S2959">
        <v>0</v>
      </c>
      <c r="T2959">
        <v>76</v>
      </c>
      <c r="U2959">
        <v>0</v>
      </c>
      <c r="V2959">
        <v>0</v>
      </c>
      <c r="W2959">
        <v>0</v>
      </c>
      <c r="X2959">
        <v>350.05277835326149</v>
      </c>
      <c r="Y2959">
        <v>0</v>
      </c>
      <c r="Z2959">
        <v>0</v>
      </c>
      <c r="AA2959">
        <v>0</v>
      </c>
      <c r="AB2959">
        <v>30.377686907799927</v>
      </c>
      <c r="AC2959">
        <v>0</v>
      </c>
      <c r="AD2959">
        <v>0</v>
      </c>
      <c r="AE2959">
        <v>380.43046526106139</v>
      </c>
    </row>
    <row r="2960" spans="1:31" x14ac:dyDescent="0.25">
      <c r="A2960">
        <v>2219638</v>
      </c>
      <c r="B2960">
        <v>1</v>
      </c>
      <c r="C2960" t="s">
        <v>81</v>
      </c>
      <c r="D2960" t="s">
        <v>112</v>
      </c>
      <c r="E2960" t="s">
        <v>147</v>
      </c>
      <c r="F2960" t="s">
        <v>8817</v>
      </c>
      <c r="G2960" t="s">
        <v>200</v>
      </c>
      <c r="H2960" t="s">
        <v>144</v>
      </c>
      <c r="I2960" t="s">
        <v>136</v>
      </c>
      <c r="J2960" t="s">
        <v>137</v>
      </c>
      <c r="K2960" t="s">
        <v>234</v>
      </c>
      <c r="L2960" t="s">
        <v>8818</v>
      </c>
      <c r="M2960" t="s">
        <v>8819</v>
      </c>
      <c r="N2960">
        <v>0.45597666599999997</v>
      </c>
      <c r="O2960">
        <v>2</v>
      </c>
      <c r="P2960">
        <v>15132</v>
      </c>
      <c r="Q2960">
        <v>1</v>
      </c>
      <c r="R2960">
        <v>219</v>
      </c>
      <c r="S2960">
        <v>68</v>
      </c>
      <c r="T2960">
        <v>1950</v>
      </c>
      <c r="U2960">
        <v>9</v>
      </c>
      <c r="V2960">
        <v>8</v>
      </c>
      <c r="W2960">
        <v>0</v>
      </c>
      <c r="X2960">
        <v>1715.4237017750806</v>
      </c>
      <c r="Y2960">
        <v>0.71952093886925006</v>
      </c>
      <c r="Z2960">
        <v>17.843231188254205</v>
      </c>
      <c r="AA2960">
        <v>464.78104435062579</v>
      </c>
      <c r="AB2960">
        <v>880.48621902712125</v>
      </c>
      <c r="AC2960">
        <v>311.7732280458273</v>
      </c>
      <c r="AD2960">
        <v>132.1454988865334</v>
      </c>
      <c r="AE2960">
        <v>3523.1724442123118</v>
      </c>
    </row>
    <row r="2961" spans="1:31" x14ac:dyDescent="0.25">
      <c r="A2961">
        <v>2219120</v>
      </c>
      <c r="B2961">
        <v>1</v>
      </c>
      <c r="C2961" t="s">
        <v>80</v>
      </c>
      <c r="D2961" t="s">
        <v>92</v>
      </c>
      <c r="E2961" t="s">
        <v>156</v>
      </c>
      <c r="F2961" t="s">
        <v>8820</v>
      </c>
      <c r="G2961" t="s">
        <v>165</v>
      </c>
      <c r="H2961" t="s">
        <v>135</v>
      </c>
      <c r="I2961" t="s">
        <v>136</v>
      </c>
      <c r="J2961" t="s">
        <v>137</v>
      </c>
      <c r="K2961" t="s">
        <v>138</v>
      </c>
      <c r="L2961" t="s">
        <v>8821</v>
      </c>
      <c r="M2961" t="s">
        <v>8822</v>
      </c>
      <c r="N2961">
        <v>7.9677777770000002</v>
      </c>
      <c r="O2961">
        <v>0</v>
      </c>
      <c r="P2961">
        <v>1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1.9667336828365178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1.9667336828365178</v>
      </c>
    </row>
    <row r="2962" spans="1:31" x14ac:dyDescent="0.25">
      <c r="A2962">
        <v>2221653</v>
      </c>
      <c r="B2962">
        <v>1</v>
      </c>
      <c r="C2962" t="s">
        <v>81</v>
      </c>
      <c r="D2962" t="s">
        <v>118</v>
      </c>
      <c r="E2962" t="s">
        <v>151</v>
      </c>
      <c r="F2962" t="s">
        <v>8823</v>
      </c>
      <c r="G2962" t="s">
        <v>213</v>
      </c>
      <c r="H2962" t="s">
        <v>135</v>
      </c>
      <c r="I2962" t="s">
        <v>136</v>
      </c>
      <c r="J2962" t="s">
        <v>137</v>
      </c>
      <c r="K2962" t="s">
        <v>138</v>
      </c>
      <c r="L2962" t="s">
        <v>8824</v>
      </c>
      <c r="M2962" t="s">
        <v>8825</v>
      </c>
      <c r="N2962">
        <v>1.1105555549999999</v>
      </c>
      <c r="O2962">
        <v>0</v>
      </c>
      <c r="P2962">
        <v>77</v>
      </c>
      <c r="Q2962">
        <v>0</v>
      </c>
      <c r="R2962">
        <v>0</v>
      </c>
      <c r="S2962">
        <v>0</v>
      </c>
      <c r="T2962">
        <v>6</v>
      </c>
      <c r="U2962">
        <v>0</v>
      </c>
      <c r="V2962">
        <v>0</v>
      </c>
      <c r="W2962">
        <v>0</v>
      </c>
      <c r="X2962">
        <v>13.035666038835485</v>
      </c>
      <c r="Y2962">
        <v>0</v>
      </c>
      <c r="Z2962">
        <v>0</v>
      </c>
      <c r="AA2962">
        <v>0</v>
      </c>
      <c r="AB2962">
        <v>0.30796365465150455</v>
      </c>
      <c r="AC2962">
        <v>0</v>
      </c>
      <c r="AD2962">
        <v>0</v>
      </c>
      <c r="AE2962">
        <v>13.343629693486989</v>
      </c>
    </row>
    <row r="2963" spans="1:31" x14ac:dyDescent="0.25">
      <c r="A2963">
        <v>2226731</v>
      </c>
      <c r="B2963">
        <v>1</v>
      </c>
      <c r="C2963" t="s">
        <v>81</v>
      </c>
      <c r="D2963" t="s">
        <v>113</v>
      </c>
      <c r="E2963" t="s">
        <v>151</v>
      </c>
      <c r="F2963" t="s">
        <v>8826</v>
      </c>
      <c r="G2963" t="s">
        <v>213</v>
      </c>
      <c r="H2963" t="s">
        <v>135</v>
      </c>
      <c r="I2963" t="s">
        <v>136</v>
      </c>
      <c r="J2963" t="s">
        <v>137</v>
      </c>
      <c r="K2963" t="s">
        <v>138</v>
      </c>
      <c r="L2963" t="s">
        <v>8827</v>
      </c>
      <c r="M2963" t="s">
        <v>8828</v>
      </c>
      <c r="N2963">
        <v>3.3286111109999998</v>
      </c>
      <c r="O2963">
        <v>0</v>
      </c>
      <c r="P2963">
        <v>38</v>
      </c>
      <c r="Q2963">
        <v>0</v>
      </c>
      <c r="R2963">
        <v>1</v>
      </c>
      <c r="S2963">
        <v>0</v>
      </c>
      <c r="T2963">
        <v>2</v>
      </c>
      <c r="U2963">
        <v>0</v>
      </c>
      <c r="V2963">
        <v>0</v>
      </c>
      <c r="W2963">
        <v>0</v>
      </c>
      <c r="X2963">
        <v>11.280087888964866</v>
      </c>
      <c r="Y2963">
        <v>0</v>
      </c>
      <c r="Z2963">
        <v>0.75100169101680891</v>
      </c>
      <c r="AA2963">
        <v>0</v>
      </c>
      <c r="AB2963">
        <v>6.220264115663622</v>
      </c>
      <c r="AC2963">
        <v>0</v>
      </c>
      <c r="AD2963">
        <v>0</v>
      </c>
      <c r="AE2963">
        <v>18.251353695645296</v>
      </c>
    </row>
    <row r="2964" spans="1:31" x14ac:dyDescent="0.25">
      <c r="A2964">
        <v>2219661</v>
      </c>
      <c r="B2964">
        <v>1</v>
      </c>
      <c r="C2964" t="s">
        <v>80</v>
      </c>
      <c r="D2964" t="s">
        <v>90</v>
      </c>
      <c r="E2964" t="s">
        <v>151</v>
      </c>
      <c r="F2964" t="s">
        <v>3408</v>
      </c>
      <c r="G2964" t="s">
        <v>233</v>
      </c>
      <c r="H2964" t="s">
        <v>135</v>
      </c>
      <c r="I2964" t="s">
        <v>136</v>
      </c>
      <c r="J2964" t="s">
        <v>137</v>
      </c>
      <c r="K2964" t="s">
        <v>234</v>
      </c>
      <c r="L2964" t="s">
        <v>8829</v>
      </c>
      <c r="M2964" t="s">
        <v>8830</v>
      </c>
      <c r="N2964">
        <v>4.3524202770000002</v>
      </c>
      <c r="O2964">
        <v>0</v>
      </c>
      <c r="P2964">
        <v>169</v>
      </c>
      <c r="Q2964">
        <v>0</v>
      </c>
      <c r="R2964">
        <v>0</v>
      </c>
      <c r="S2964">
        <v>0</v>
      </c>
      <c r="T2964">
        <v>20</v>
      </c>
      <c r="U2964">
        <v>0</v>
      </c>
      <c r="V2964">
        <v>0</v>
      </c>
      <c r="W2964">
        <v>0</v>
      </c>
      <c r="X2964">
        <v>254.25909127768739</v>
      </c>
      <c r="Y2964">
        <v>0</v>
      </c>
      <c r="Z2964">
        <v>0</v>
      </c>
      <c r="AA2964">
        <v>0</v>
      </c>
      <c r="AB2964">
        <v>56.285122316824989</v>
      </c>
      <c r="AC2964">
        <v>0</v>
      </c>
      <c r="AD2964">
        <v>0</v>
      </c>
      <c r="AE2964">
        <v>310.54421359451237</v>
      </c>
    </row>
    <row r="2965" spans="1:31" x14ac:dyDescent="0.25">
      <c r="A2965">
        <v>2224739</v>
      </c>
      <c r="B2965">
        <v>1</v>
      </c>
      <c r="C2965" t="s">
        <v>81</v>
      </c>
      <c r="D2965" t="s">
        <v>123</v>
      </c>
      <c r="E2965" t="s">
        <v>141</v>
      </c>
      <c r="F2965" t="s">
        <v>8831</v>
      </c>
      <c r="G2965" t="s">
        <v>143</v>
      </c>
      <c r="H2965" t="s">
        <v>144</v>
      </c>
      <c r="I2965" t="s">
        <v>451</v>
      </c>
      <c r="J2965" t="s">
        <v>137</v>
      </c>
      <c r="K2965" t="s">
        <v>138</v>
      </c>
      <c r="L2965" t="s">
        <v>8832</v>
      </c>
      <c r="M2965" t="s">
        <v>8833</v>
      </c>
      <c r="N2965">
        <v>4.7222222000000001E-2</v>
      </c>
      <c r="O2965">
        <v>0</v>
      </c>
      <c r="P2965">
        <v>2032</v>
      </c>
      <c r="Q2965">
        <v>0</v>
      </c>
      <c r="R2965">
        <v>0</v>
      </c>
      <c r="S2965">
        <v>3</v>
      </c>
      <c r="T2965">
        <v>181</v>
      </c>
      <c r="U2965">
        <v>0</v>
      </c>
      <c r="V2965">
        <v>0</v>
      </c>
      <c r="W2965">
        <v>0</v>
      </c>
      <c r="X2965">
        <v>18.729590679939466</v>
      </c>
      <c r="Y2965">
        <v>0</v>
      </c>
      <c r="Z2965">
        <v>0</v>
      </c>
      <c r="AA2965">
        <v>0.18738592847046665</v>
      </c>
      <c r="AB2965">
        <v>5.7388277384001665</v>
      </c>
      <c r="AC2965">
        <v>0</v>
      </c>
      <c r="AD2965">
        <v>0</v>
      </c>
      <c r="AE2965">
        <v>24.6558043468101</v>
      </c>
    </row>
    <row r="2966" spans="1:31" x14ac:dyDescent="0.25">
      <c r="A2966">
        <v>2220325</v>
      </c>
      <c r="B2966">
        <v>1</v>
      </c>
      <c r="C2966" t="s">
        <v>80</v>
      </c>
      <c r="D2966" t="s">
        <v>108</v>
      </c>
      <c r="E2966" t="s">
        <v>151</v>
      </c>
      <c r="F2966" t="s">
        <v>8834</v>
      </c>
      <c r="G2966" t="s">
        <v>192</v>
      </c>
      <c r="H2966" t="s">
        <v>135</v>
      </c>
      <c r="I2966" t="s">
        <v>136</v>
      </c>
      <c r="J2966" t="s">
        <v>137</v>
      </c>
      <c r="K2966" t="s">
        <v>138</v>
      </c>
      <c r="L2966" t="s">
        <v>8835</v>
      </c>
      <c r="M2966" t="s">
        <v>8836</v>
      </c>
      <c r="N2966">
        <v>2.8149999999999999</v>
      </c>
      <c r="O2966">
        <v>0</v>
      </c>
      <c r="P2966">
        <v>18</v>
      </c>
      <c r="Q2966">
        <v>0</v>
      </c>
      <c r="R2966">
        <v>7</v>
      </c>
      <c r="S2966">
        <v>0</v>
      </c>
      <c r="T2966">
        <v>3</v>
      </c>
      <c r="U2966">
        <v>0</v>
      </c>
      <c r="V2966">
        <v>0</v>
      </c>
      <c r="W2966">
        <v>0</v>
      </c>
      <c r="X2966">
        <v>6.0478566851336959</v>
      </c>
      <c r="Y2966">
        <v>0</v>
      </c>
      <c r="Z2966">
        <v>1.3258231976002528</v>
      </c>
      <c r="AA2966">
        <v>0</v>
      </c>
      <c r="AB2966">
        <v>4.7849377181901067</v>
      </c>
      <c r="AC2966">
        <v>0</v>
      </c>
      <c r="AD2966">
        <v>0</v>
      </c>
      <c r="AE2966">
        <v>12.158617600924057</v>
      </c>
    </row>
    <row r="2967" spans="1:31" x14ac:dyDescent="0.25">
      <c r="A2967">
        <v>2213850</v>
      </c>
      <c r="B2967">
        <v>1</v>
      </c>
      <c r="C2967" t="s">
        <v>81</v>
      </c>
      <c r="D2967" t="s">
        <v>113</v>
      </c>
      <c r="E2967" t="s">
        <v>151</v>
      </c>
      <c r="F2967" t="s">
        <v>8837</v>
      </c>
      <c r="G2967" t="s">
        <v>213</v>
      </c>
      <c r="H2967" t="s">
        <v>135</v>
      </c>
      <c r="I2967" t="s">
        <v>136</v>
      </c>
      <c r="J2967" t="s">
        <v>137</v>
      </c>
      <c r="K2967" t="s">
        <v>138</v>
      </c>
      <c r="L2967" t="s">
        <v>8838</v>
      </c>
      <c r="M2967" t="s">
        <v>8839</v>
      </c>
      <c r="N2967">
        <v>0.97972222200000003</v>
      </c>
      <c r="O2967">
        <v>0</v>
      </c>
      <c r="P2967">
        <v>54</v>
      </c>
      <c r="Q2967">
        <v>0</v>
      </c>
      <c r="R2967">
        <v>0</v>
      </c>
      <c r="S2967">
        <v>0</v>
      </c>
      <c r="T2967">
        <v>2</v>
      </c>
      <c r="U2967">
        <v>0</v>
      </c>
      <c r="V2967">
        <v>0</v>
      </c>
      <c r="W2967">
        <v>0</v>
      </c>
      <c r="X2967">
        <v>8.6454262766946517</v>
      </c>
      <c r="Y2967">
        <v>0</v>
      </c>
      <c r="Z2967">
        <v>0</v>
      </c>
      <c r="AA2967">
        <v>0</v>
      </c>
      <c r="AB2967">
        <v>2.128248093734E-2</v>
      </c>
      <c r="AC2967">
        <v>0</v>
      </c>
      <c r="AD2967">
        <v>0</v>
      </c>
      <c r="AE2967">
        <v>8.6667087576319926</v>
      </c>
    </row>
    <row r="2968" spans="1:31" x14ac:dyDescent="0.25">
      <c r="A2968">
        <v>2221676</v>
      </c>
      <c r="B2968">
        <v>1</v>
      </c>
      <c r="C2968" t="s">
        <v>81</v>
      </c>
      <c r="D2968" t="s">
        <v>123</v>
      </c>
      <c r="E2968" t="s">
        <v>151</v>
      </c>
      <c r="F2968" t="s">
        <v>8840</v>
      </c>
      <c r="G2968" t="s">
        <v>213</v>
      </c>
      <c r="H2968" t="s">
        <v>135</v>
      </c>
      <c r="I2968" t="s">
        <v>136</v>
      </c>
      <c r="J2968" t="s">
        <v>137</v>
      </c>
      <c r="K2968" t="s">
        <v>138</v>
      </c>
      <c r="L2968" t="s">
        <v>8841</v>
      </c>
      <c r="M2968" t="s">
        <v>8842</v>
      </c>
      <c r="N2968">
        <v>0.88611111099999995</v>
      </c>
      <c r="O2968">
        <v>0</v>
      </c>
      <c r="P2968">
        <v>149</v>
      </c>
      <c r="Q2968">
        <v>0</v>
      </c>
      <c r="R2968">
        <v>0</v>
      </c>
      <c r="S2968">
        <v>0</v>
      </c>
      <c r="T2968">
        <v>12</v>
      </c>
      <c r="U2968">
        <v>0</v>
      </c>
      <c r="V2968">
        <v>0</v>
      </c>
      <c r="W2968">
        <v>0</v>
      </c>
      <c r="X2968">
        <v>34.803452635939941</v>
      </c>
      <c r="Y2968">
        <v>0</v>
      </c>
      <c r="Z2968">
        <v>0</v>
      </c>
      <c r="AA2968">
        <v>0</v>
      </c>
      <c r="AB2968">
        <v>5.9638295910122006</v>
      </c>
      <c r="AC2968">
        <v>0</v>
      </c>
      <c r="AD2968">
        <v>0</v>
      </c>
      <c r="AE2968">
        <v>40.76728222695214</v>
      </c>
    </row>
    <row r="2969" spans="1:31" x14ac:dyDescent="0.25">
      <c r="A2969">
        <v>2224593</v>
      </c>
      <c r="B2969">
        <v>1</v>
      </c>
      <c r="C2969" t="s">
        <v>80</v>
      </c>
      <c r="D2969" t="s">
        <v>105</v>
      </c>
      <c r="E2969" t="s">
        <v>151</v>
      </c>
      <c r="F2969" t="s">
        <v>8843</v>
      </c>
      <c r="G2969" t="s">
        <v>213</v>
      </c>
      <c r="H2969" t="s">
        <v>135</v>
      </c>
      <c r="I2969" t="s">
        <v>136</v>
      </c>
      <c r="J2969" t="s">
        <v>137</v>
      </c>
      <c r="K2969" t="s">
        <v>138</v>
      </c>
      <c r="L2969" t="s">
        <v>8844</v>
      </c>
      <c r="M2969" t="s">
        <v>8845</v>
      </c>
      <c r="N2969">
        <v>3.2033333329999998</v>
      </c>
      <c r="O2969">
        <v>0</v>
      </c>
      <c r="P2969">
        <v>2</v>
      </c>
      <c r="Q2969">
        <v>0</v>
      </c>
      <c r="R2969">
        <v>15</v>
      </c>
      <c r="S2969">
        <v>0</v>
      </c>
      <c r="T2969">
        <v>2</v>
      </c>
      <c r="U2969">
        <v>0</v>
      </c>
      <c r="V2969">
        <v>0</v>
      </c>
      <c r="W2969">
        <v>0</v>
      </c>
      <c r="X2969">
        <v>3.1216224683529612</v>
      </c>
      <c r="Y2969">
        <v>0</v>
      </c>
      <c r="Z2969">
        <v>15.437302747013554</v>
      </c>
      <c r="AA2969">
        <v>0</v>
      </c>
      <c r="AB2969">
        <v>30.959812655747186</v>
      </c>
      <c r="AC2969">
        <v>0</v>
      </c>
      <c r="AD2969">
        <v>0</v>
      </c>
      <c r="AE2969">
        <v>49.5187378711137</v>
      </c>
    </row>
    <row r="2970" spans="1:31" x14ac:dyDescent="0.25">
      <c r="A2970">
        <v>2222340</v>
      </c>
      <c r="B2970">
        <v>1</v>
      </c>
      <c r="C2970" t="s">
        <v>80</v>
      </c>
      <c r="D2970" t="s">
        <v>99</v>
      </c>
      <c r="E2970" t="s">
        <v>156</v>
      </c>
      <c r="F2970" t="s">
        <v>8846</v>
      </c>
      <c r="G2970" t="s">
        <v>161</v>
      </c>
      <c r="H2970" t="s">
        <v>135</v>
      </c>
      <c r="I2970" t="s">
        <v>136</v>
      </c>
      <c r="J2970" t="s">
        <v>137</v>
      </c>
      <c r="K2970" t="s">
        <v>138</v>
      </c>
      <c r="L2970" t="s">
        <v>8847</v>
      </c>
      <c r="M2970" t="s">
        <v>8848</v>
      </c>
      <c r="N2970">
        <v>2.6116666660000001</v>
      </c>
      <c r="O2970">
        <v>0</v>
      </c>
      <c r="P2970">
        <v>1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0.43538696322037779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0.43538696322037779</v>
      </c>
    </row>
    <row r="2971" spans="1:31" x14ac:dyDescent="0.25">
      <c r="A2971">
        <v>2222678</v>
      </c>
      <c r="B2971">
        <v>1</v>
      </c>
      <c r="C2971" t="s">
        <v>81</v>
      </c>
      <c r="D2971" t="s">
        <v>127</v>
      </c>
      <c r="E2971" t="s">
        <v>156</v>
      </c>
      <c r="F2971" t="s">
        <v>8849</v>
      </c>
      <c r="G2971" t="s">
        <v>161</v>
      </c>
      <c r="H2971" t="s">
        <v>135</v>
      </c>
      <c r="I2971" t="s">
        <v>136</v>
      </c>
      <c r="J2971" t="s">
        <v>137</v>
      </c>
      <c r="K2971" t="s">
        <v>138</v>
      </c>
      <c r="L2971" t="s">
        <v>8850</v>
      </c>
      <c r="M2971" t="s">
        <v>8851</v>
      </c>
      <c r="N2971">
        <v>1.919444444</v>
      </c>
      <c r="O2971">
        <v>0</v>
      </c>
      <c r="P2971">
        <v>1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0.28139474895030558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0.28139474895030558</v>
      </c>
    </row>
    <row r="2972" spans="1:31" x14ac:dyDescent="0.25">
      <c r="A2972">
        <v>2225234</v>
      </c>
      <c r="B2972">
        <v>1</v>
      </c>
      <c r="C2972" t="s">
        <v>80</v>
      </c>
      <c r="D2972" t="s">
        <v>90</v>
      </c>
      <c r="E2972" t="s">
        <v>156</v>
      </c>
      <c r="F2972" t="s">
        <v>8852</v>
      </c>
      <c r="G2972" t="s">
        <v>165</v>
      </c>
      <c r="H2972" t="s">
        <v>135</v>
      </c>
      <c r="I2972" t="s">
        <v>136</v>
      </c>
      <c r="J2972" t="s">
        <v>137</v>
      </c>
      <c r="K2972" t="s">
        <v>138</v>
      </c>
      <c r="L2972" t="s">
        <v>8853</v>
      </c>
      <c r="M2972" t="s">
        <v>8854</v>
      </c>
      <c r="N2972">
        <v>1.0047222220000001</v>
      </c>
      <c r="O2972">
        <v>0</v>
      </c>
      <c r="P2972">
        <v>4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1.2418823633262888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1.2418823633262888</v>
      </c>
    </row>
    <row r="2973" spans="1:31" x14ac:dyDescent="0.25">
      <c r="A2973">
        <v>2224029</v>
      </c>
      <c r="B2973">
        <v>1</v>
      </c>
      <c r="C2973" t="s">
        <v>80</v>
      </c>
      <c r="D2973" t="s">
        <v>88</v>
      </c>
      <c r="E2973" t="s">
        <v>156</v>
      </c>
      <c r="F2973" t="s">
        <v>8855</v>
      </c>
      <c r="G2973" t="s">
        <v>172</v>
      </c>
      <c r="H2973" t="s">
        <v>135</v>
      </c>
      <c r="I2973" t="s">
        <v>136</v>
      </c>
      <c r="J2973" t="s">
        <v>137</v>
      </c>
      <c r="K2973" t="s">
        <v>138</v>
      </c>
      <c r="L2973" t="s">
        <v>8856</v>
      </c>
      <c r="M2973" t="s">
        <v>8857</v>
      </c>
      <c r="N2973">
        <v>2.5461111110000001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2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0.99386894564261674</v>
      </c>
      <c r="AC2973">
        <v>0</v>
      </c>
      <c r="AD2973">
        <v>0</v>
      </c>
      <c r="AE2973">
        <v>0.99386894564261674</v>
      </c>
    </row>
    <row r="2974" spans="1:31" x14ac:dyDescent="0.25">
      <c r="A2974">
        <v>2221699</v>
      </c>
      <c r="B2974">
        <v>1</v>
      </c>
      <c r="C2974" t="s">
        <v>80</v>
      </c>
      <c r="D2974" t="s">
        <v>97</v>
      </c>
      <c r="E2974" t="s">
        <v>156</v>
      </c>
      <c r="F2974" t="s">
        <v>8858</v>
      </c>
      <c r="G2974" t="s">
        <v>161</v>
      </c>
      <c r="H2974" t="s">
        <v>135</v>
      </c>
      <c r="I2974" t="s">
        <v>136</v>
      </c>
      <c r="J2974" t="s">
        <v>137</v>
      </c>
      <c r="K2974" t="s">
        <v>138</v>
      </c>
      <c r="L2974" t="s">
        <v>8859</v>
      </c>
      <c r="M2974" t="s">
        <v>8860</v>
      </c>
      <c r="N2974">
        <v>2.1272222219999999</v>
      </c>
      <c r="O2974">
        <v>0</v>
      </c>
      <c r="P2974">
        <v>2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1.5793816341849096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1.5793816341849096</v>
      </c>
    </row>
    <row r="2975" spans="1:31" x14ac:dyDescent="0.25">
      <c r="A2975">
        <v>2224693</v>
      </c>
      <c r="B2975">
        <v>1</v>
      </c>
      <c r="C2975" t="s">
        <v>80</v>
      </c>
      <c r="D2975" t="s">
        <v>96</v>
      </c>
      <c r="E2975" t="s">
        <v>151</v>
      </c>
      <c r="F2975" t="s">
        <v>8861</v>
      </c>
      <c r="G2975" t="s">
        <v>153</v>
      </c>
      <c r="H2975" t="s">
        <v>135</v>
      </c>
      <c r="I2975" t="s">
        <v>136</v>
      </c>
      <c r="J2975" t="s">
        <v>137</v>
      </c>
      <c r="K2975" t="s">
        <v>138</v>
      </c>
      <c r="L2975" t="s">
        <v>8862</v>
      </c>
      <c r="M2975" t="s">
        <v>8863</v>
      </c>
      <c r="N2975">
        <v>1.784166666</v>
      </c>
      <c r="O2975">
        <v>0</v>
      </c>
      <c r="P2975">
        <v>19</v>
      </c>
      <c r="Q2975">
        <v>0</v>
      </c>
      <c r="R2975">
        <v>0</v>
      </c>
      <c r="S2975">
        <v>0</v>
      </c>
      <c r="T2975">
        <v>2</v>
      </c>
      <c r="U2975">
        <v>0</v>
      </c>
      <c r="V2975">
        <v>0</v>
      </c>
      <c r="W2975">
        <v>0</v>
      </c>
      <c r="X2975">
        <v>8.4096426241093347</v>
      </c>
      <c r="Y2975">
        <v>0</v>
      </c>
      <c r="Z2975">
        <v>0</v>
      </c>
      <c r="AA2975">
        <v>0</v>
      </c>
      <c r="AB2975">
        <v>2.8106384585274498</v>
      </c>
      <c r="AC2975">
        <v>0</v>
      </c>
      <c r="AD2975">
        <v>0</v>
      </c>
      <c r="AE2975">
        <v>11.220281082636784</v>
      </c>
    </row>
    <row r="2976" spans="1:31" x14ac:dyDescent="0.25">
      <c r="A2976">
        <v>2223219</v>
      </c>
      <c r="B2976">
        <v>1</v>
      </c>
      <c r="C2976" t="s">
        <v>80</v>
      </c>
      <c r="D2976" t="s">
        <v>107</v>
      </c>
      <c r="E2976" t="s">
        <v>156</v>
      </c>
      <c r="F2976" t="s">
        <v>8864</v>
      </c>
      <c r="G2976" t="s">
        <v>165</v>
      </c>
      <c r="H2976" t="s">
        <v>135</v>
      </c>
      <c r="I2976" t="s">
        <v>136</v>
      </c>
      <c r="J2976" t="s">
        <v>137</v>
      </c>
      <c r="K2976" t="s">
        <v>138</v>
      </c>
      <c r="L2976" t="s">
        <v>8865</v>
      </c>
      <c r="M2976" t="s">
        <v>8866</v>
      </c>
      <c r="N2976">
        <v>3.7097222219999999</v>
      </c>
      <c r="O2976">
        <v>0</v>
      </c>
      <c r="P2976">
        <v>1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0.81996721763598746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0.81996721763598746</v>
      </c>
    </row>
    <row r="2977" spans="1:31" x14ac:dyDescent="0.25">
      <c r="A2977">
        <v>2220640</v>
      </c>
      <c r="B2977">
        <v>1</v>
      </c>
      <c r="C2977" t="s">
        <v>80</v>
      </c>
      <c r="D2977" t="s">
        <v>103</v>
      </c>
      <c r="E2977" t="s">
        <v>132</v>
      </c>
      <c r="F2977" t="s">
        <v>8867</v>
      </c>
      <c r="G2977" t="s">
        <v>176</v>
      </c>
      <c r="H2977" t="s">
        <v>135</v>
      </c>
      <c r="I2977" t="s">
        <v>136</v>
      </c>
      <c r="J2977" t="s">
        <v>137</v>
      </c>
      <c r="K2977" t="s">
        <v>138</v>
      </c>
      <c r="L2977" t="s">
        <v>8868</v>
      </c>
      <c r="M2977" t="s">
        <v>8869</v>
      </c>
      <c r="N2977">
        <v>1.290277777</v>
      </c>
      <c r="O2977">
        <v>0</v>
      </c>
      <c r="P2977">
        <v>398</v>
      </c>
      <c r="Q2977">
        <v>0</v>
      </c>
      <c r="R2977">
        <v>3</v>
      </c>
      <c r="S2977">
        <v>0</v>
      </c>
      <c r="T2977">
        <v>24</v>
      </c>
      <c r="U2977">
        <v>0</v>
      </c>
      <c r="V2977">
        <v>0</v>
      </c>
      <c r="W2977">
        <v>0</v>
      </c>
      <c r="X2977">
        <v>172.44917942383194</v>
      </c>
      <c r="Y2977">
        <v>0</v>
      </c>
      <c r="Z2977">
        <v>1.0794215230083</v>
      </c>
      <c r="AA2977">
        <v>0</v>
      </c>
      <c r="AB2977">
        <v>8.2817484837608557</v>
      </c>
      <c r="AC2977">
        <v>0</v>
      </c>
      <c r="AD2977">
        <v>0</v>
      </c>
      <c r="AE2977">
        <v>181.81034943060109</v>
      </c>
    </row>
    <row r="2978" spans="1:31" x14ac:dyDescent="0.25">
      <c r="A2978">
        <v>2213309</v>
      </c>
      <c r="B2978">
        <v>1</v>
      </c>
      <c r="C2978" t="s">
        <v>80</v>
      </c>
      <c r="D2978" t="s">
        <v>100</v>
      </c>
      <c r="E2978" t="s">
        <v>156</v>
      </c>
      <c r="F2978" t="s">
        <v>8870</v>
      </c>
      <c r="G2978" t="s">
        <v>161</v>
      </c>
      <c r="H2978" t="s">
        <v>135</v>
      </c>
      <c r="I2978" t="s">
        <v>136</v>
      </c>
      <c r="J2978" t="s">
        <v>137</v>
      </c>
      <c r="K2978" t="s">
        <v>138</v>
      </c>
      <c r="L2978" t="s">
        <v>8871</v>
      </c>
      <c r="M2978" t="s">
        <v>8872</v>
      </c>
      <c r="N2978">
        <v>2.1516666660000001</v>
      </c>
      <c r="O2978">
        <v>0</v>
      </c>
      <c r="P2978">
        <v>1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0.55644772800083331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0.55644772800083331</v>
      </c>
    </row>
    <row r="2979" spans="1:31" x14ac:dyDescent="0.25">
      <c r="A2979">
        <v>2223096</v>
      </c>
      <c r="B2979">
        <v>1</v>
      </c>
      <c r="C2979" t="s">
        <v>80</v>
      </c>
      <c r="D2979" t="s">
        <v>99</v>
      </c>
      <c r="E2979" t="s">
        <v>156</v>
      </c>
      <c r="F2979" t="s">
        <v>8873</v>
      </c>
      <c r="G2979" t="s">
        <v>161</v>
      </c>
      <c r="H2979" t="s">
        <v>135</v>
      </c>
      <c r="I2979" t="s">
        <v>136</v>
      </c>
      <c r="J2979" t="s">
        <v>137</v>
      </c>
      <c r="K2979" t="s">
        <v>138</v>
      </c>
      <c r="L2979" t="s">
        <v>8874</v>
      </c>
      <c r="M2979" t="s">
        <v>8875</v>
      </c>
      <c r="N2979">
        <v>5.4963888880000003</v>
      </c>
      <c r="O2979">
        <v>0</v>
      </c>
      <c r="P2979">
        <v>1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1.6637365985418586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1.6637365985418586</v>
      </c>
    </row>
    <row r="2980" spans="1:31" x14ac:dyDescent="0.25">
      <c r="A2980">
        <v>2221258</v>
      </c>
      <c r="B2980">
        <v>1</v>
      </c>
      <c r="C2980" t="s">
        <v>80</v>
      </c>
      <c r="D2980" t="s">
        <v>110</v>
      </c>
      <c r="E2980" t="s">
        <v>151</v>
      </c>
      <c r="F2980" t="s">
        <v>7774</v>
      </c>
      <c r="G2980" t="s">
        <v>213</v>
      </c>
      <c r="H2980" t="s">
        <v>135</v>
      </c>
      <c r="I2980" t="s">
        <v>136</v>
      </c>
      <c r="J2980" t="s">
        <v>137</v>
      </c>
      <c r="K2980" t="s">
        <v>138</v>
      </c>
      <c r="L2980" t="s">
        <v>8876</v>
      </c>
      <c r="M2980" t="s">
        <v>8877</v>
      </c>
      <c r="N2980">
        <v>2.0330555549999998</v>
      </c>
      <c r="O2980">
        <v>0</v>
      </c>
      <c r="P2980">
        <v>3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2.2304266194364732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2.2304266194364732</v>
      </c>
    </row>
    <row r="2981" spans="1:31" x14ac:dyDescent="0.25">
      <c r="A2981">
        <v>2224175</v>
      </c>
      <c r="B2981">
        <v>1</v>
      </c>
      <c r="C2981" t="s">
        <v>81</v>
      </c>
      <c r="D2981" t="s">
        <v>127</v>
      </c>
      <c r="E2981" t="s">
        <v>132</v>
      </c>
      <c r="F2981" t="s">
        <v>8878</v>
      </c>
      <c r="G2981" t="s">
        <v>176</v>
      </c>
      <c r="H2981" t="s">
        <v>135</v>
      </c>
      <c r="I2981" t="s">
        <v>136</v>
      </c>
      <c r="J2981" t="s">
        <v>137</v>
      </c>
      <c r="K2981" t="s">
        <v>138</v>
      </c>
      <c r="L2981" t="s">
        <v>8879</v>
      </c>
      <c r="M2981" t="s">
        <v>8880</v>
      </c>
      <c r="N2981">
        <v>0.67388888800000002</v>
      </c>
      <c r="O2981">
        <v>0</v>
      </c>
      <c r="P2981">
        <v>169</v>
      </c>
      <c r="Q2981">
        <v>0</v>
      </c>
      <c r="R2981">
        <v>25</v>
      </c>
      <c r="S2981">
        <v>0</v>
      </c>
      <c r="T2981">
        <v>18</v>
      </c>
      <c r="U2981">
        <v>0</v>
      </c>
      <c r="V2981">
        <v>0</v>
      </c>
      <c r="W2981">
        <v>0</v>
      </c>
      <c r="X2981">
        <v>27.139244112438874</v>
      </c>
      <c r="Y2981">
        <v>0</v>
      </c>
      <c r="Z2981">
        <v>2.0945475152150896</v>
      </c>
      <c r="AA2981">
        <v>0</v>
      </c>
      <c r="AB2981">
        <v>0.38797611645643565</v>
      </c>
      <c r="AC2981">
        <v>0</v>
      </c>
      <c r="AD2981">
        <v>0</v>
      </c>
      <c r="AE2981">
        <v>29.6217677441104</v>
      </c>
    </row>
    <row r="2982" spans="1:31" x14ac:dyDescent="0.25">
      <c r="A2982">
        <v>2215270</v>
      </c>
      <c r="B2982">
        <v>1</v>
      </c>
      <c r="C2982" t="s">
        <v>81</v>
      </c>
      <c r="D2982" t="s">
        <v>119</v>
      </c>
      <c r="E2982" t="s">
        <v>132</v>
      </c>
      <c r="F2982" t="s">
        <v>8881</v>
      </c>
      <c r="G2982" t="s">
        <v>213</v>
      </c>
      <c r="H2982" t="s">
        <v>135</v>
      </c>
      <c r="I2982" t="s">
        <v>136</v>
      </c>
      <c r="J2982" t="s">
        <v>137</v>
      </c>
      <c r="K2982" t="s">
        <v>138</v>
      </c>
      <c r="L2982" t="s">
        <v>8882</v>
      </c>
      <c r="M2982" t="s">
        <v>8883</v>
      </c>
      <c r="N2982">
        <v>0.85388888799999996</v>
      </c>
      <c r="O2982">
        <v>0</v>
      </c>
      <c r="P2982">
        <v>13</v>
      </c>
      <c r="Q2982">
        <v>0</v>
      </c>
      <c r="R2982">
        <v>20</v>
      </c>
      <c r="S2982">
        <v>0</v>
      </c>
      <c r="T2982">
        <v>2</v>
      </c>
      <c r="U2982">
        <v>0</v>
      </c>
      <c r="V2982">
        <v>0</v>
      </c>
      <c r="W2982">
        <v>0</v>
      </c>
      <c r="X2982">
        <v>0.65166408380697005</v>
      </c>
      <c r="Y2982">
        <v>0</v>
      </c>
      <c r="Z2982">
        <v>5.8914409681067728</v>
      </c>
      <c r="AA2982">
        <v>0</v>
      </c>
      <c r="AB2982">
        <v>3.4340550961356353</v>
      </c>
      <c r="AC2982">
        <v>0</v>
      </c>
      <c r="AD2982">
        <v>0</v>
      </c>
      <c r="AE2982">
        <v>9.9771601480493786</v>
      </c>
    </row>
    <row r="2983" spans="1:31" x14ac:dyDescent="0.25">
      <c r="A2983">
        <v>2220179</v>
      </c>
      <c r="B2983">
        <v>1</v>
      </c>
      <c r="C2983" t="s">
        <v>81</v>
      </c>
      <c r="D2983" t="s">
        <v>113</v>
      </c>
      <c r="E2983" t="s">
        <v>156</v>
      </c>
      <c r="F2983" t="s">
        <v>8884</v>
      </c>
      <c r="G2983" t="s">
        <v>165</v>
      </c>
      <c r="H2983" t="s">
        <v>135</v>
      </c>
      <c r="I2983" t="s">
        <v>136</v>
      </c>
      <c r="J2983" t="s">
        <v>137</v>
      </c>
      <c r="K2983" t="s">
        <v>138</v>
      </c>
      <c r="L2983" t="s">
        <v>8885</v>
      </c>
      <c r="M2983" t="s">
        <v>8886</v>
      </c>
      <c r="N2983">
        <v>1.173888888</v>
      </c>
      <c r="O2983">
        <v>0</v>
      </c>
      <c r="P2983">
        <v>19</v>
      </c>
      <c r="Q2983">
        <v>0</v>
      </c>
      <c r="R2983">
        <v>0</v>
      </c>
      <c r="S2983">
        <v>0</v>
      </c>
      <c r="T2983">
        <v>1</v>
      </c>
      <c r="U2983">
        <v>0</v>
      </c>
      <c r="V2983">
        <v>0</v>
      </c>
      <c r="W2983">
        <v>0</v>
      </c>
      <c r="X2983">
        <v>7.8280832694249618</v>
      </c>
      <c r="Y2983">
        <v>0</v>
      </c>
      <c r="Z2983">
        <v>0</v>
      </c>
      <c r="AA2983">
        <v>0</v>
      </c>
      <c r="AB2983">
        <v>0.67684229640754279</v>
      </c>
      <c r="AC2983">
        <v>0</v>
      </c>
      <c r="AD2983">
        <v>0</v>
      </c>
      <c r="AE2983">
        <v>8.5049255658325045</v>
      </c>
    </row>
    <row r="2984" spans="1:31" x14ac:dyDescent="0.25">
      <c r="A2984">
        <v>2225503</v>
      </c>
      <c r="B2984">
        <v>1</v>
      </c>
      <c r="C2984" t="s">
        <v>81</v>
      </c>
      <c r="D2984" t="s">
        <v>128</v>
      </c>
      <c r="E2984" t="s">
        <v>147</v>
      </c>
      <c r="F2984" t="s">
        <v>8887</v>
      </c>
      <c r="G2984" t="s">
        <v>143</v>
      </c>
      <c r="H2984" t="s">
        <v>144</v>
      </c>
      <c r="I2984" t="s">
        <v>136</v>
      </c>
      <c r="J2984" t="s">
        <v>137</v>
      </c>
      <c r="K2984" t="s">
        <v>138</v>
      </c>
      <c r="L2984" t="s">
        <v>8888</v>
      </c>
      <c r="M2984" t="s">
        <v>8889</v>
      </c>
      <c r="N2984">
        <v>0.74166666599999997</v>
      </c>
      <c r="O2984">
        <v>0</v>
      </c>
      <c r="P2984">
        <v>0</v>
      </c>
      <c r="Q2984">
        <v>1</v>
      </c>
      <c r="R2984">
        <v>0</v>
      </c>
      <c r="S2984">
        <v>4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0.41012953566777499</v>
      </c>
      <c r="Z2984">
        <v>0</v>
      </c>
      <c r="AA2984">
        <v>31.403713296347359</v>
      </c>
      <c r="AB2984">
        <v>0</v>
      </c>
      <c r="AC2984">
        <v>0</v>
      </c>
      <c r="AD2984">
        <v>0</v>
      </c>
      <c r="AE2984">
        <v>31.813842832015133</v>
      </c>
    </row>
    <row r="2985" spans="1:31" x14ac:dyDescent="0.25">
      <c r="A2985">
        <v>2225111</v>
      </c>
      <c r="B2985">
        <v>1</v>
      </c>
      <c r="C2985" t="s">
        <v>80</v>
      </c>
      <c r="D2985" t="s">
        <v>105</v>
      </c>
      <c r="E2985" t="s">
        <v>147</v>
      </c>
      <c r="F2985" t="s">
        <v>1460</v>
      </c>
      <c r="G2985" t="s">
        <v>143</v>
      </c>
      <c r="H2985" t="s">
        <v>144</v>
      </c>
      <c r="I2985" t="s">
        <v>136</v>
      </c>
      <c r="J2985" t="s">
        <v>137</v>
      </c>
      <c r="K2985" t="s">
        <v>138</v>
      </c>
      <c r="L2985" t="s">
        <v>8890</v>
      </c>
      <c r="M2985" t="s">
        <v>8891</v>
      </c>
      <c r="N2985">
        <v>2.9241666660000001</v>
      </c>
      <c r="O2985">
        <v>7</v>
      </c>
      <c r="P2985">
        <v>648</v>
      </c>
      <c r="Q2985">
        <v>5</v>
      </c>
      <c r="R2985">
        <v>308</v>
      </c>
      <c r="S2985">
        <v>16</v>
      </c>
      <c r="T2985">
        <v>41</v>
      </c>
      <c r="U2985">
        <v>0</v>
      </c>
      <c r="V2985">
        <v>1</v>
      </c>
      <c r="W2985">
        <v>7.5743919837623936</v>
      </c>
      <c r="X2985">
        <v>602.25511051963997</v>
      </c>
      <c r="Y2985">
        <v>2.4785944518191001</v>
      </c>
      <c r="Z2985">
        <v>107.80762269139298</v>
      </c>
      <c r="AA2985">
        <v>826.87939089182225</v>
      </c>
      <c r="AB2985">
        <v>73.0579652905313</v>
      </c>
      <c r="AC2985">
        <v>0</v>
      </c>
      <c r="AD2985">
        <v>2.8972771775040336</v>
      </c>
      <c r="AE2985">
        <v>1622.9503530064719</v>
      </c>
    </row>
    <row r="2986" spans="1:31" x14ac:dyDescent="0.25">
      <c r="A2986">
        <v>2218164</v>
      </c>
      <c r="B2986">
        <v>1</v>
      </c>
      <c r="C2986" t="s">
        <v>80</v>
      </c>
      <c r="D2986" t="s">
        <v>103</v>
      </c>
      <c r="E2986" t="s">
        <v>151</v>
      </c>
      <c r="F2986" t="s">
        <v>8892</v>
      </c>
      <c r="G2986" t="s">
        <v>213</v>
      </c>
      <c r="H2986" t="s">
        <v>135</v>
      </c>
      <c r="I2986" t="s">
        <v>136</v>
      </c>
      <c r="J2986" t="s">
        <v>137</v>
      </c>
      <c r="K2986" t="s">
        <v>138</v>
      </c>
      <c r="L2986" t="s">
        <v>8893</v>
      </c>
      <c r="M2986" t="s">
        <v>8894</v>
      </c>
      <c r="N2986">
        <v>1.3274999999999999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1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4.3030466683961626</v>
      </c>
      <c r="AC2986">
        <v>0</v>
      </c>
      <c r="AD2986">
        <v>0</v>
      </c>
      <c r="AE2986">
        <v>4.3030466683961626</v>
      </c>
    </row>
    <row r="2987" spans="1:31" x14ac:dyDescent="0.25">
      <c r="A2987">
        <v>2229130</v>
      </c>
      <c r="B2987">
        <v>1</v>
      </c>
      <c r="C2987" t="s">
        <v>80</v>
      </c>
      <c r="D2987" t="s">
        <v>106</v>
      </c>
      <c r="E2987" t="s">
        <v>132</v>
      </c>
      <c r="F2987" t="s">
        <v>8895</v>
      </c>
      <c r="G2987" t="s">
        <v>503</v>
      </c>
      <c r="H2987" t="s">
        <v>135</v>
      </c>
      <c r="I2987" t="s">
        <v>136</v>
      </c>
      <c r="J2987" t="s">
        <v>137</v>
      </c>
      <c r="K2987" t="s">
        <v>138</v>
      </c>
      <c r="L2987" t="s">
        <v>8896</v>
      </c>
      <c r="M2987" t="s">
        <v>8897</v>
      </c>
      <c r="N2987">
        <v>0.55222222200000004</v>
      </c>
      <c r="O2987">
        <v>0</v>
      </c>
      <c r="P2987">
        <v>668</v>
      </c>
      <c r="Q2987">
        <v>0</v>
      </c>
      <c r="R2987">
        <v>0</v>
      </c>
      <c r="S2987">
        <v>0</v>
      </c>
      <c r="T2987">
        <v>49</v>
      </c>
      <c r="U2987">
        <v>0</v>
      </c>
      <c r="V2987">
        <v>0</v>
      </c>
      <c r="W2987">
        <v>0</v>
      </c>
      <c r="X2987">
        <v>85.989352139677393</v>
      </c>
      <c r="Y2987">
        <v>0</v>
      </c>
      <c r="Z2987">
        <v>0</v>
      </c>
      <c r="AA2987">
        <v>0</v>
      </c>
      <c r="AB2987">
        <v>22.697056458747191</v>
      </c>
      <c r="AC2987">
        <v>0</v>
      </c>
      <c r="AD2987">
        <v>0</v>
      </c>
      <c r="AE2987">
        <v>108.68640859842458</v>
      </c>
    </row>
    <row r="2988" spans="1:31" x14ac:dyDescent="0.25">
      <c r="A2988">
        <v>2222881</v>
      </c>
      <c r="B2988">
        <v>1</v>
      </c>
      <c r="C2988" t="s">
        <v>80</v>
      </c>
      <c r="D2988" t="s">
        <v>82</v>
      </c>
      <c r="E2988" t="s">
        <v>151</v>
      </c>
      <c r="F2988" t="s">
        <v>1080</v>
      </c>
      <c r="G2988" t="s">
        <v>213</v>
      </c>
      <c r="H2988" t="s">
        <v>135</v>
      </c>
      <c r="I2988" t="s">
        <v>136</v>
      </c>
      <c r="J2988" t="s">
        <v>137</v>
      </c>
      <c r="K2988" t="s">
        <v>138</v>
      </c>
      <c r="L2988" t="s">
        <v>8898</v>
      </c>
      <c r="M2988" t="s">
        <v>8899</v>
      </c>
      <c r="N2988">
        <v>0.88472222199999995</v>
      </c>
      <c r="O2988">
        <v>0</v>
      </c>
      <c r="P2988">
        <v>93</v>
      </c>
      <c r="Q2988">
        <v>0</v>
      </c>
      <c r="R2988">
        <v>0</v>
      </c>
      <c r="S2988">
        <v>0</v>
      </c>
      <c r="T2988">
        <v>6</v>
      </c>
      <c r="U2988">
        <v>0</v>
      </c>
      <c r="V2988">
        <v>0</v>
      </c>
      <c r="W2988">
        <v>0</v>
      </c>
      <c r="X2988">
        <v>32.266270885280711</v>
      </c>
      <c r="Y2988">
        <v>0</v>
      </c>
      <c r="Z2988">
        <v>0</v>
      </c>
      <c r="AA2988">
        <v>0</v>
      </c>
      <c r="AB2988">
        <v>1.3109737924375964</v>
      </c>
      <c r="AC2988">
        <v>0</v>
      </c>
      <c r="AD2988">
        <v>0</v>
      </c>
      <c r="AE2988">
        <v>33.577244677718305</v>
      </c>
    </row>
    <row r="2989" spans="1:31" x14ac:dyDescent="0.25">
      <c r="A2989">
        <v>2227126</v>
      </c>
      <c r="B2989">
        <v>1</v>
      </c>
      <c r="C2989" t="s">
        <v>80</v>
      </c>
      <c r="D2989" t="s">
        <v>96</v>
      </c>
      <c r="E2989" t="s">
        <v>225</v>
      </c>
      <c r="F2989" t="s">
        <v>8900</v>
      </c>
      <c r="G2989" t="s">
        <v>600</v>
      </c>
      <c r="H2989" t="s">
        <v>135</v>
      </c>
      <c r="I2989" t="s">
        <v>136</v>
      </c>
      <c r="J2989" t="s">
        <v>137</v>
      </c>
      <c r="K2989" t="s">
        <v>138</v>
      </c>
      <c r="L2989" t="s">
        <v>8901</v>
      </c>
      <c r="M2989" t="s">
        <v>8902</v>
      </c>
      <c r="N2989">
        <v>0.84111111100000002</v>
      </c>
      <c r="O2989">
        <v>0</v>
      </c>
      <c r="P2989">
        <v>134</v>
      </c>
      <c r="Q2989">
        <v>0</v>
      </c>
      <c r="R2989">
        <v>0</v>
      </c>
      <c r="S2989">
        <v>0</v>
      </c>
      <c r="T2989">
        <v>31</v>
      </c>
      <c r="U2989">
        <v>0</v>
      </c>
      <c r="V2989">
        <v>0</v>
      </c>
      <c r="W2989">
        <v>0</v>
      </c>
      <c r="X2989">
        <v>52.670370777617705</v>
      </c>
      <c r="Y2989">
        <v>0</v>
      </c>
      <c r="Z2989">
        <v>0</v>
      </c>
      <c r="AA2989">
        <v>0</v>
      </c>
      <c r="AB2989">
        <v>8.479371456859317</v>
      </c>
      <c r="AC2989">
        <v>0</v>
      </c>
      <c r="AD2989">
        <v>0</v>
      </c>
      <c r="AE2989">
        <v>61.149742234477024</v>
      </c>
    </row>
    <row r="2990" spans="1:31" x14ac:dyDescent="0.25">
      <c r="A2990">
        <v>2218556</v>
      </c>
      <c r="B2990">
        <v>1</v>
      </c>
      <c r="C2990" t="s">
        <v>81</v>
      </c>
      <c r="D2990" t="s">
        <v>112</v>
      </c>
      <c r="E2990" t="s">
        <v>151</v>
      </c>
      <c r="F2990" t="s">
        <v>8903</v>
      </c>
      <c r="G2990" t="s">
        <v>213</v>
      </c>
      <c r="H2990" t="s">
        <v>135</v>
      </c>
      <c r="I2990" t="s">
        <v>136</v>
      </c>
      <c r="J2990" t="s">
        <v>137</v>
      </c>
      <c r="K2990" t="s">
        <v>138</v>
      </c>
      <c r="L2990" t="s">
        <v>8904</v>
      </c>
      <c r="M2990" t="s">
        <v>8905</v>
      </c>
      <c r="N2990">
        <v>3.0108333329999999</v>
      </c>
      <c r="O2990">
        <v>0</v>
      </c>
      <c r="P2990">
        <v>311</v>
      </c>
      <c r="Q2990">
        <v>0</v>
      </c>
      <c r="R2990">
        <v>5</v>
      </c>
      <c r="S2990">
        <v>0</v>
      </c>
      <c r="T2990">
        <v>12</v>
      </c>
      <c r="U2990">
        <v>0</v>
      </c>
      <c r="V2990">
        <v>0</v>
      </c>
      <c r="W2990">
        <v>0</v>
      </c>
      <c r="X2990">
        <v>196.9400951529017</v>
      </c>
      <c r="Y2990">
        <v>0</v>
      </c>
      <c r="Z2990">
        <v>0.50477949348051332</v>
      </c>
      <c r="AA2990">
        <v>0</v>
      </c>
      <c r="AB2990">
        <v>25.288765472711912</v>
      </c>
      <c r="AC2990">
        <v>0</v>
      </c>
      <c r="AD2990">
        <v>0</v>
      </c>
      <c r="AE2990">
        <v>222.73364011909413</v>
      </c>
    </row>
    <row r="2991" spans="1:31" x14ac:dyDescent="0.25">
      <c r="A2991">
        <v>2213896</v>
      </c>
      <c r="B2991">
        <v>1</v>
      </c>
      <c r="C2991" t="s">
        <v>80</v>
      </c>
      <c r="D2991" t="s">
        <v>82</v>
      </c>
      <c r="E2991" t="s">
        <v>156</v>
      </c>
      <c r="F2991" t="s">
        <v>6694</v>
      </c>
      <c r="G2991" t="s">
        <v>134</v>
      </c>
      <c r="H2991" t="s">
        <v>135</v>
      </c>
      <c r="I2991" t="s">
        <v>136</v>
      </c>
      <c r="J2991" t="s">
        <v>137</v>
      </c>
      <c r="K2991" t="s">
        <v>138</v>
      </c>
      <c r="L2991" t="s">
        <v>8906</v>
      </c>
      <c r="M2991" t="s">
        <v>8907</v>
      </c>
      <c r="N2991">
        <v>2.182222222</v>
      </c>
      <c r="O2991">
        <v>0</v>
      </c>
      <c r="P2991">
        <v>11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9.2153811925973024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9.2153811925973024</v>
      </c>
    </row>
    <row r="2992" spans="1:31" x14ac:dyDescent="0.25">
      <c r="A2992">
        <v>2226631</v>
      </c>
      <c r="B2992">
        <v>1</v>
      </c>
      <c r="C2992" t="s">
        <v>80</v>
      </c>
      <c r="D2992" t="s">
        <v>85</v>
      </c>
      <c r="E2992" t="s">
        <v>151</v>
      </c>
      <c r="F2992" t="s">
        <v>8908</v>
      </c>
      <c r="G2992" t="s">
        <v>345</v>
      </c>
      <c r="H2992" t="s">
        <v>135</v>
      </c>
      <c r="I2992" t="s">
        <v>136</v>
      </c>
      <c r="J2992" t="s">
        <v>137</v>
      </c>
      <c r="K2992" t="s">
        <v>138</v>
      </c>
      <c r="L2992" t="s">
        <v>8909</v>
      </c>
      <c r="M2992" t="s">
        <v>8910</v>
      </c>
      <c r="N2992">
        <v>13.043611111000001</v>
      </c>
      <c r="O2992">
        <v>0</v>
      </c>
      <c r="P2992">
        <v>88</v>
      </c>
      <c r="Q2992">
        <v>0</v>
      </c>
      <c r="R2992">
        <v>0</v>
      </c>
      <c r="S2992">
        <v>0</v>
      </c>
      <c r="T2992">
        <v>4</v>
      </c>
      <c r="U2992">
        <v>0</v>
      </c>
      <c r="V2992">
        <v>0</v>
      </c>
      <c r="W2992">
        <v>0</v>
      </c>
      <c r="X2992">
        <v>337.24559816770602</v>
      </c>
      <c r="Y2992">
        <v>0</v>
      </c>
      <c r="Z2992">
        <v>0</v>
      </c>
      <c r="AA2992">
        <v>0</v>
      </c>
      <c r="AB2992">
        <v>29.368020178854991</v>
      </c>
      <c r="AC2992">
        <v>0</v>
      </c>
      <c r="AD2992">
        <v>0</v>
      </c>
      <c r="AE2992">
        <v>366.613618346561</v>
      </c>
    </row>
    <row r="2993" spans="1:31" x14ac:dyDescent="0.25">
      <c r="A2993">
        <v>2215224</v>
      </c>
      <c r="B2993">
        <v>1</v>
      </c>
      <c r="C2993" t="s">
        <v>81</v>
      </c>
      <c r="D2993" t="s">
        <v>112</v>
      </c>
      <c r="E2993" t="s">
        <v>132</v>
      </c>
      <c r="F2993" t="s">
        <v>8911</v>
      </c>
      <c r="G2993" t="s">
        <v>153</v>
      </c>
      <c r="H2993" t="s">
        <v>135</v>
      </c>
      <c r="I2993" t="s">
        <v>136</v>
      </c>
      <c r="J2993" t="s">
        <v>137</v>
      </c>
      <c r="K2993" t="s">
        <v>138</v>
      </c>
      <c r="L2993" t="s">
        <v>8912</v>
      </c>
      <c r="M2993" t="s">
        <v>8913</v>
      </c>
      <c r="N2993">
        <v>2.1086111110000001</v>
      </c>
      <c r="O2993">
        <v>0</v>
      </c>
      <c r="P2993">
        <v>562</v>
      </c>
      <c r="Q2993">
        <v>0</v>
      </c>
      <c r="R2993">
        <v>30</v>
      </c>
      <c r="S2993">
        <v>0</v>
      </c>
      <c r="T2993">
        <v>39</v>
      </c>
      <c r="U2993">
        <v>0</v>
      </c>
      <c r="V2993">
        <v>0</v>
      </c>
      <c r="W2993">
        <v>0</v>
      </c>
      <c r="X2993">
        <v>264.95507810257129</v>
      </c>
      <c r="Y2993">
        <v>0</v>
      </c>
      <c r="Z2993">
        <v>4.6234172987830622</v>
      </c>
      <c r="AA2993">
        <v>0</v>
      </c>
      <c r="AB2993">
        <v>32.267886646344792</v>
      </c>
      <c r="AC2993">
        <v>0</v>
      </c>
      <c r="AD2993">
        <v>0</v>
      </c>
      <c r="AE2993">
        <v>301.84638204769914</v>
      </c>
    </row>
    <row r="2994" spans="1:31" x14ac:dyDescent="0.25">
      <c r="A2994">
        <v>2225549</v>
      </c>
      <c r="B2994">
        <v>1</v>
      </c>
      <c r="C2994" t="s">
        <v>81</v>
      </c>
      <c r="D2994" t="s">
        <v>123</v>
      </c>
      <c r="E2994" t="s">
        <v>156</v>
      </c>
      <c r="F2994" t="s">
        <v>8914</v>
      </c>
      <c r="G2994" t="s">
        <v>161</v>
      </c>
      <c r="H2994" t="s">
        <v>135</v>
      </c>
      <c r="I2994" t="s">
        <v>136</v>
      </c>
      <c r="J2994" t="s">
        <v>137</v>
      </c>
      <c r="K2994" t="s">
        <v>138</v>
      </c>
      <c r="L2994" t="s">
        <v>8915</v>
      </c>
      <c r="M2994" t="s">
        <v>8916</v>
      </c>
      <c r="N2994">
        <v>2.5930555549999998</v>
      </c>
      <c r="O2994">
        <v>0</v>
      </c>
      <c r="P2994">
        <v>1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3.1663098884083335E-2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3.1663098884083335E-2</v>
      </c>
    </row>
    <row r="2995" spans="1:31" x14ac:dyDescent="0.25">
      <c r="A2995">
        <v>2225798</v>
      </c>
      <c r="B2995">
        <v>1</v>
      </c>
      <c r="C2995" t="s">
        <v>80</v>
      </c>
      <c r="D2995" t="s">
        <v>82</v>
      </c>
      <c r="E2995" t="s">
        <v>151</v>
      </c>
      <c r="F2995" t="s">
        <v>6832</v>
      </c>
      <c r="G2995" t="s">
        <v>213</v>
      </c>
      <c r="H2995" t="s">
        <v>135</v>
      </c>
      <c r="I2995" t="s">
        <v>136</v>
      </c>
      <c r="J2995" t="s">
        <v>137</v>
      </c>
      <c r="K2995" t="s">
        <v>138</v>
      </c>
      <c r="L2995" t="s">
        <v>8917</v>
      </c>
      <c r="M2995" t="s">
        <v>8918</v>
      </c>
      <c r="N2995">
        <v>2.488611111</v>
      </c>
      <c r="O2995">
        <v>0</v>
      </c>
      <c r="P2995">
        <v>125</v>
      </c>
      <c r="Q2995">
        <v>0</v>
      </c>
      <c r="R2995">
        <v>0</v>
      </c>
      <c r="S2995">
        <v>0</v>
      </c>
      <c r="T2995">
        <v>3</v>
      </c>
      <c r="U2995">
        <v>0</v>
      </c>
      <c r="V2995">
        <v>0</v>
      </c>
      <c r="W2995">
        <v>0</v>
      </c>
      <c r="X2995">
        <v>101.25333766280636</v>
      </c>
      <c r="Y2995">
        <v>0</v>
      </c>
      <c r="Z2995">
        <v>0</v>
      </c>
      <c r="AA2995">
        <v>0</v>
      </c>
      <c r="AB2995">
        <v>0.65240147434785578</v>
      </c>
      <c r="AC2995">
        <v>0</v>
      </c>
      <c r="AD2995">
        <v>0</v>
      </c>
      <c r="AE2995">
        <v>101.90573913715421</v>
      </c>
    </row>
    <row r="2996" spans="1:31" x14ac:dyDescent="0.25">
      <c r="A2996">
        <v>2215911</v>
      </c>
      <c r="B2996">
        <v>1</v>
      </c>
      <c r="C2996" t="s">
        <v>80</v>
      </c>
      <c r="D2996" t="s">
        <v>97</v>
      </c>
      <c r="E2996" t="s">
        <v>156</v>
      </c>
      <c r="F2996" t="s">
        <v>8919</v>
      </c>
      <c r="G2996" t="s">
        <v>172</v>
      </c>
      <c r="H2996" t="s">
        <v>135</v>
      </c>
      <c r="I2996" t="s">
        <v>136</v>
      </c>
      <c r="J2996" t="s">
        <v>137</v>
      </c>
      <c r="K2996" t="s">
        <v>138</v>
      </c>
      <c r="L2996" t="s">
        <v>8920</v>
      </c>
      <c r="M2996" t="s">
        <v>8921</v>
      </c>
      <c r="N2996">
        <v>2.215833333</v>
      </c>
      <c r="O2996">
        <v>0</v>
      </c>
      <c r="P2996">
        <v>2</v>
      </c>
      <c r="Q2996">
        <v>0</v>
      </c>
      <c r="R2996">
        <v>0</v>
      </c>
      <c r="S2996">
        <v>0</v>
      </c>
      <c r="T2996">
        <v>1</v>
      </c>
      <c r="U2996">
        <v>0</v>
      </c>
      <c r="V2996">
        <v>0</v>
      </c>
      <c r="W2996">
        <v>0</v>
      </c>
      <c r="X2996">
        <v>1.6885396958054621</v>
      </c>
      <c r="Y2996">
        <v>0</v>
      </c>
      <c r="Z2996">
        <v>0</v>
      </c>
      <c r="AA2996">
        <v>0</v>
      </c>
      <c r="AB2996">
        <v>0.70866169410722002</v>
      </c>
      <c r="AC2996">
        <v>0</v>
      </c>
      <c r="AD2996">
        <v>0</v>
      </c>
      <c r="AE2996">
        <v>2.3972013899126821</v>
      </c>
    </row>
    <row r="2997" spans="1:31" x14ac:dyDescent="0.25">
      <c r="A2997">
        <v>2226190</v>
      </c>
      <c r="B2997">
        <v>1</v>
      </c>
      <c r="C2997" t="s">
        <v>80</v>
      </c>
      <c r="D2997" t="s">
        <v>97</v>
      </c>
      <c r="E2997" t="s">
        <v>156</v>
      </c>
      <c r="F2997" t="s">
        <v>8922</v>
      </c>
      <c r="G2997" t="s">
        <v>161</v>
      </c>
      <c r="H2997" t="s">
        <v>135</v>
      </c>
      <c r="I2997" t="s">
        <v>136</v>
      </c>
      <c r="J2997" t="s">
        <v>137</v>
      </c>
      <c r="K2997" t="s">
        <v>138</v>
      </c>
      <c r="L2997" t="s">
        <v>8923</v>
      </c>
      <c r="M2997" t="s">
        <v>8924</v>
      </c>
      <c r="N2997">
        <v>2.1458333330000001</v>
      </c>
      <c r="O2997">
        <v>0</v>
      </c>
      <c r="P2997">
        <v>1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0.97347356251867334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0.97347356251867334</v>
      </c>
    </row>
    <row r="2998" spans="1:31" x14ac:dyDescent="0.25">
      <c r="A2998">
        <v>2219243</v>
      </c>
      <c r="B2998">
        <v>1</v>
      </c>
      <c r="C2998" t="s">
        <v>80</v>
      </c>
      <c r="D2998" t="s">
        <v>97</v>
      </c>
      <c r="E2998" t="s">
        <v>151</v>
      </c>
      <c r="F2998" t="s">
        <v>8925</v>
      </c>
      <c r="G2998" t="s">
        <v>213</v>
      </c>
      <c r="H2998" t="s">
        <v>135</v>
      </c>
      <c r="I2998" t="s">
        <v>136</v>
      </c>
      <c r="J2998" t="s">
        <v>137</v>
      </c>
      <c r="K2998" t="s">
        <v>138</v>
      </c>
      <c r="L2998" t="s">
        <v>8926</v>
      </c>
      <c r="M2998" t="s">
        <v>8927</v>
      </c>
      <c r="N2998">
        <v>3.3338888880000002</v>
      </c>
      <c r="O2998">
        <v>0</v>
      </c>
      <c r="P2998">
        <v>7</v>
      </c>
      <c r="Q2998">
        <v>0</v>
      </c>
      <c r="R2998">
        <v>4</v>
      </c>
      <c r="S2998">
        <v>0</v>
      </c>
      <c r="T2998">
        <v>5</v>
      </c>
      <c r="U2998">
        <v>0</v>
      </c>
      <c r="V2998">
        <v>0</v>
      </c>
      <c r="W2998">
        <v>0</v>
      </c>
      <c r="X2998">
        <v>6.3862249407578453</v>
      </c>
      <c r="Y2998">
        <v>0</v>
      </c>
      <c r="Z2998">
        <v>7.5607570436647826</v>
      </c>
      <c r="AA2998">
        <v>0</v>
      </c>
      <c r="AB2998">
        <v>73.742640593755425</v>
      </c>
      <c r="AC2998">
        <v>0</v>
      </c>
      <c r="AD2998">
        <v>0</v>
      </c>
      <c r="AE2998">
        <v>87.689622578178046</v>
      </c>
    </row>
    <row r="2999" spans="1:31" x14ac:dyDescent="0.25">
      <c r="A2999">
        <v>2222194</v>
      </c>
      <c r="B2999">
        <v>1</v>
      </c>
      <c r="C2999" t="s">
        <v>80</v>
      </c>
      <c r="D2999" t="s">
        <v>96</v>
      </c>
      <c r="E2999" t="s">
        <v>156</v>
      </c>
      <c r="F2999" t="s">
        <v>8928</v>
      </c>
      <c r="G2999" t="s">
        <v>280</v>
      </c>
      <c r="H2999" t="s">
        <v>135</v>
      </c>
      <c r="I2999" t="s">
        <v>136</v>
      </c>
      <c r="J2999" t="s">
        <v>137</v>
      </c>
      <c r="K2999" t="s">
        <v>138</v>
      </c>
      <c r="L2999" t="s">
        <v>8929</v>
      </c>
      <c r="M2999" t="s">
        <v>8930</v>
      </c>
      <c r="N2999">
        <v>6.0497222219999998</v>
      </c>
      <c r="O2999">
        <v>0</v>
      </c>
      <c r="P2999">
        <v>1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25.510636248224603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25.510636248224603</v>
      </c>
    </row>
    <row r="3000" spans="1:31" x14ac:dyDescent="0.25">
      <c r="A3000">
        <v>2220571</v>
      </c>
      <c r="B3000">
        <v>1</v>
      </c>
      <c r="C3000" t="s">
        <v>80</v>
      </c>
      <c r="D3000" t="s">
        <v>96</v>
      </c>
      <c r="E3000" t="s">
        <v>147</v>
      </c>
      <c r="F3000" t="s">
        <v>8931</v>
      </c>
      <c r="G3000" t="s">
        <v>143</v>
      </c>
      <c r="H3000" t="s">
        <v>144</v>
      </c>
      <c r="I3000" t="s">
        <v>136</v>
      </c>
      <c r="J3000" t="s">
        <v>137</v>
      </c>
      <c r="K3000" t="s">
        <v>138</v>
      </c>
      <c r="L3000" t="s">
        <v>8932</v>
      </c>
      <c r="M3000" t="s">
        <v>8933</v>
      </c>
      <c r="N3000">
        <v>0.46333333300000001</v>
      </c>
      <c r="O3000">
        <v>2</v>
      </c>
      <c r="P3000">
        <v>0</v>
      </c>
      <c r="Q3000">
        <v>5</v>
      </c>
      <c r="R3000">
        <v>0</v>
      </c>
      <c r="S3000">
        <v>5</v>
      </c>
      <c r="T3000">
        <v>0</v>
      </c>
      <c r="U3000">
        <v>0</v>
      </c>
      <c r="V3000">
        <v>0</v>
      </c>
      <c r="W3000">
        <v>0.63185343255812554</v>
      </c>
      <c r="X3000">
        <v>0</v>
      </c>
      <c r="Y3000">
        <v>3.8781417789566803</v>
      </c>
      <c r="Z3000">
        <v>0</v>
      </c>
      <c r="AA3000">
        <v>3.7676947367632083</v>
      </c>
      <c r="AB3000">
        <v>0</v>
      </c>
      <c r="AC3000">
        <v>0</v>
      </c>
      <c r="AD3000">
        <v>0</v>
      </c>
      <c r="AE3000">
        <v>8.2776899482780131</v>
      </c>
    </row>
    <row r="3001" spans="1:31" x14ac:dyDescent="0.25">
      <c r="A3001">
        <v>2228589</v>
      </c>
      <c r="B3001">
        <v>1</v>
      </c>
      <c r="C3001" t="s">
        <v>80</v>
      </c>
      <c r="D3001" t="s">
        <v>97</v>
      </c>
      <c r="E3001" t="s">
        <v>156</v>
      </c>
      <c r="F3001" t="s">
        <v>8934</v>
      </c>
      <c r="G3001" t="s">
        <v>161</v>
      </c>
      <c r="H3001" t="s">
        <v>135</v>
      </c>
      <c r="I3001" t="s">
        <v>136</v>
      </c>
      <c r="J3001" t="s">
        <v>137</v>
      </c>
      <c r="K3001" t="s">
        <v>138</v>
      </c>
      <c r="L3001" t="s">
        <v>8935</v>
      </c>
      <c r="M3001" t="s">
        <v>8936</v>
      </c>
      <c r="N3001">
        <v>0.9425</v>
      </c>
      <c r="O3001">
        <v>0</v>
      </c>
      <c r="P3001">
        <v>1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0.11497645463898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0.11497645463898</v>
      </c>
    </row>
    <row r="3002" spans="1:31" x14ac:dyDescent="0.25">
      <c r="A3002">
        <v>2219346</v>
      </c>
      <c r="B3002">
        <v>1</v>
      </c>
      <c r="C3002" t="s">
        <v>80</v>
      </c>
      <c r="D3002" t="s">
        <v>95</v>
      </c>
      <c r="E3002" t="s">
        <v>141</v>
      </c>
      <c r="F3002" t="s">
        <v>8937</v>
      </c>
      <c r="G3002" t="s">
        <v>349</v>
      </c>
      <c r="H3002" t="s">
        <v>144</v>
      </c>
      <c r="I3002" t="s">
        <v>136</v>
      </c>
      <c r="J3002" t="s">
        <v>137</v>
      </c>
      <c r="K3002" t="s">
        <v>138</v>
      </c>
      <c r="L3002" t="s">
        <v>8938</v>
      </c>
      <c r="M3002" t="s">
        <v>8939</v>
      </c>
      <c r="N3002">
        <v>0.92111111099999998</v>
      </c>
      <c r="O3002">
        <v>0</v>
      </c>
      <c r="P3002">
        <v>276</v>
      </c>
      <c r="Q3002">
        <v>0</v>
      </c>
      <c r="R3002">
        <v>3</v>
      </c>
      <c r="S3002">
        <v>1</v>
      </c>
      <c r="T3002">
        <v>14</v>
      </c>
      <c r="U3002">
        <v>0</v>
      </c>
      <c r="V3002">
        <v>0</v>
      </c>
      <c r="W3002">
        <v>0</v>
      </c>
      <c r="X3002">
        <v>87.7739019643533</v>
      </c>
      <c r="Y3002">
        <v>0</v>
      </c>
      <c r="Z3002">
        <v>3.4094971813513073</v>
      </c>
      <c r="AA3002">
        <v>15.734323440304999</v>
      </c>
      <c r="AB3002">
        <v>6.0239329187946344</v>
      </c>
      <c r="AC3002">
        <v>0</v>
      </c>
      <c r="AD3002">
        <v>0</v>
      </c>
      <c r="AE3002">
        <v>112.94165550480425</v>
      </c>
    </row>
    <row r="3003" spans="1:31" x14ac:dyDescent="0.25">
      <c r="A3003">
        <v>2217182</v>
      </c>
      <c r="B3003">
        <v>1</v>
      </c>
      <c r="C3003" t="s">
        <v>80</v>
      </c>
      <c r="D3003" t="s">
        <v>84</v>
      </c>
      <c r="E3003" t="s">
        <v>141</v>
      </c>
      <c r="F3003" t="s">
        <v>4192</v>
      </c>
      <c r="G3003" t="s">
        <v>323</v>
      </c>
      <c r="H3003" t="s">
        <v>144</v>
      </c>
      <c r="I3003" t="s">
        <v>136</v>
      </c>
      <c r="J3003" t="s">
        <v>137</v>
      </c>
      <c r="K3003" t="s">
        <v>138</v>
      </c>
      <c r="L3003" t="s">
        <v>8940</v>
      </c>
      <c r="M3003" t="s">
        <v>8941</v>
      </c>
      <c r="N3003">
        <v>2.395277777</v>
      </c>
      <c r="O3003">
        <v>0</v>
      </c>
      <c r="P3003">
        <v>550</v>
      </c>
      <c r="Q3003">
        <v>0</v>
      </c>
      <c r="R3003">
        <v>0</v>
      </c>
      <c r="S3003">
        <v>0</v>
      </c>
      <c r="T3003">
        <v>68</v>
      </c>
      <c r="U3003">
        <v>0</v>
      </c>
      <c r="V3003">
        <v>0</v>
      </c>
      <c r="W3003">
        <v>0</v>
      </c>
      <c r="X3003">
        <v>376.30758179230986</v>
      </c>
      <c r="Y3003">
        <v>0</v>
      </c>
      <c r="Z3003">
        <v>0</v>
      </c>
      <c r="AA3003">
        <v>0</v>
      </c>
      <c r="AB3003">
        <v>105.12442149320481</v>
      </c>
      <c r="AC3003">
        <v>0</v>
      </c>
      <c r="AD3003">
        <v>0</v>
      </c>
      <c r="AE3003">
        <v>481.43200328551467</v>
      </c>
    </row>
    <row r="3004" spans="1:31" x14ac:dyDescent="0.25">
      <c r="A3004">
        <v>2227023</v>
      </c>
      <c r="B3004">
        <v>1</v>
      </c>
      <c r="C3004" t="s">
        <v>80</v>
      </c>
      <c r="D3004" t="s">
        <v>84</v>
      </c>
      <c r="E3004" t="s">
        <v>156</v>
      </c>
      <c r="F3004" t="s">
        <v>8942</v>
      </c>
      <c r="G3004" t="s">
        <v>161</v>
      </c>
      <c r="H3004" t="s">
        <v>135</v>
      </c>
      <c r="I3004" t="s">
        <v>136</v>
      </c>
      <c r="J3004" t="s">
        <v>137</v>
      </c>
      <c r="K3004" t="s">
        <v>138</v>
      </c>
      <c r="L3004" t="s">
        <v>8943</v>
      </c>
      <c r="M3004" t="s">
        <v>8944</v>
      </c>
      <c r="N3004">
        <v>0.94750000000000001</v>
      </c>
      <c r="O3004">
        <v>0</v>
      </c>
      <c r="P3004">
        <v>2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0.47164899220605006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0.47164899220605006</v>
      </c>
    </row>
    <row r="3005" spans="1:31" x14ac:dyDescent="0.25">
      <c r="A3005">
        <v>2216744</v>
      </c>
      <c r="B3005">
        <v>1</v>
      </c>
      <c r="C3005" t="s">
        <v>80</v>
      </c>
      <c r="D3005" t="s">
        <v>110</v>
      </c>
      <c r="E3005" t="s">
        <v>151</v>
      </c>
      <c r="F3005" t="s">
        <v>8945</v>
      </c>
      <c r="G3005" t="s">
        <v>213</v>
      </c>
      <c r="H3005" t="s">
        <v>135</v>
      </c>
      <c r="I3005" t="s">
        <v>136</v>
      </c>
      <c r="J3005" t="s">
        <v>137</v>
      </c>
      <c r="K3005" t="s">
        <v>138</v>
      </c>
      <c r="L3005" t="s">
        <v>8946</v>
      </c>
      <c r="M3005" t="s">
        <v>8947</v>
      </c>
      <c r="N3005">
        <v>1.332777777</v>
      </c>
      <c r="O3005">
        <v>0</v>
      </c>
      <c r="P3005">
        <v>58</v>
      </c>
      <c r="Q3005">
        <v>0</v>
      </c>
      <c r="R3005">
        <v>0</v>
      </c>
      <c r="S3005">
        <v>0</v>
      </c>
      <c r="T3005">
        <v>1</v>
      </c>
      <c r="U3005">
        <v>0</v>
      </c>
      <c r="V3005">
        <v>0</v>
      </c>
      <c r="W3005">
        <v>0</v>
      </c>
      <c r="X3005">
        <v>25.707321581241722</v>
      </c>
      <c r="Y3005">
        <v>0</v>
      </c>
      <c r="Z3005">
        <v>0</v>
      </c>
      <c r="AA3005">
        <v>0</v>
      </c>
      <c r="AB3005">
        <v>0.59572239284906114</v>
      </c>
      <c r="AC3005">
        <v>0</v>
      </c>
      <c r="AD3005">
        <v>0</v>
      </c>
      <c r="AE3005">
        <v>26.303043974090784</v>
      </c>
    </row>
    <row r="3006" spans="1:31" x14ac:dyDescent="0.25">
      <c r="A3006">
        <v>2219738</v>
      </c>
      <c r="B3006">
        <v>1</v>
      </c>
      <c r="C3006" t="s">
        <v>80</v>
      </c>
      <c r="D3006" t="s">
        <v>99</v>
      </c>
      <c r="E3006" t="s">
        <v>151</v>
      </c>
      <c r="F3006" t="s">
        <v>8948</v>
      </c>
      <c r="G3006" t="s">
        <v>213</v>
      </c>
      <c r="H3006" t="s">
        <v>135</v>
      </c>
      <c r="I3006" t="s">
        <v>136</v>
      </c>
      <c r="J3006" t="s">
        <v>137</v>
      </c>
      <c r="K3006" t="s">
        <v>138</v>
      </c>
      <c r="L3006" t="s">
        <v>8949</v>
      </c>
      <c r="M3006" t="s">
        <v>8950</v>
      </c>
      <c r="N3006">
        <v>7.1608333330000002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1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1226.1457430909672</v>
      </c>
      <c r="AE3006">
        <v>1226.1457430909672</v>
      </c>
    </row>
    <row r="3007" spans="1:31" x14ac:dyDescent="0.25">
      <c r="A3007">
        <v>2229233</v>
      </c>
      <c r="B3007">
        <v>1</v>
      </c>
      <c r="C3007" t="s">
        <v>80</v>
      </c>
      <c r="D3007" t="s">
        <v>90</v>
      </c>
      <c r="E3007" t="s">
        <v>151</v>
      </c>
      <c r="F3007" t="s">
        <v>8951</v>
      </c>
      <c r="G3007" t="s">
        <v>213</v>
      </c>
      <c r="H3007" t="s">
        <v>135</v>
      </c>
      <c r="I3007" t="s">
        <v>136</v>
      </c>
      <c r="J3007" t="s">
        <v>137</v>
      </c>
      <c r="K3007" t="s">
        <v>138</v>
      </c>
      <c r="L3007" t="s">
        <v>8952</v>
      </c>
      <c r="M3007" t="s">
        <v>8953</v>
      </c>
      <c r="N3007">
        <v>0.72972222200000003</v>
      </c>
      <c r="O3007">
        <v>0</v>
      </c>
      <c r="P3007">
        <v>58</v>
      </c>
      <c r="Q3007">
        <v>0</v>
      </c>
      <c r="R3007">
        <v>0</v>
      </c>
      <c r="S3007">
        <v>0</v>
      </c>
      <c r="T3007">
        <v>37</v>
      </c>
      <c r="U3007">
        <v>0</v>
      </c>
      <c r="V3007">
        <v>0</v>
      </c>
      <c r="W3007">
        <v>0</v>
      </c>
      <c r="X3007">
        <v>13.772206434148909</v>
      </c>
      <c r="Y3007">
        <v>0</v>
      </c>
      <c r="Z3007">
        <v>0</v>
      </c>
      <c r="AA3007">
        <v>0</v>
      </c>
      <c r="AB3007">
        <v>15.65347013652295</v>
      </c>
      <c r="AC3007">
        <v>0</v>
      </c>
      <c r="AD3007">
        <v>0</v>
      </c>
      <c r="AE3007">
        <v>29.425676570671861</v>
      </c>
    </row>
    <row r="3008" spans="1:31" x14ac:dyDescent="0.25">
      <c r="A3008">
        <v>2226528</v>
      </c>
      <c r="B3008">
        <v>1</v>
      </c>
      <c r="C3008" t="s">
        <v>80</v>
      </c>
      <c r="D3008" t="s">
        <v>98</v>
      </c>
      <c r="E3008" t="s">
        <v>132</v>
      </c>
      <c r="F3008" t="s">
        <v>8954</v>
      </c>
      <c r="G3008" t="s">
        <v>134</v>
      </c>
      <c r="H3008" t="s">
        <v>135</v>
      </c>
      <c r="I3008" t="s">
        <v>136</v>
      </c>
      <c r="J3008" t="s">
        <v>137</v>
      </c>
      <c r="K3008" t="s">
        <v>138</v>
      </c>
      <c r="L3008" t="s">
        <v>8955</v>
      </c>
      <c r="M3008" t="s">
        <v>8956</v>
      </c>
      <c r="N3008">
        <v>0.98888888799999997</v>
      </c>
      <c r="O3008">
        <v>0</v>
      </c>
      <c r="P3008">
        <v>160</v>
      </c>
      <c r="Q3008">
        <v>0</v>
      </c>
      <c r="R3008">
        <v>0</v>
      </c>
      <c r="S3008">
        <v>0</v>
      </c>
      <c r="T3008">
        <v>5</v>
      </c>
      <c r="U3008">
        <v>0</v>
      </c>
      <c r="V3008">
        <v>0</v>
      </c>
      <c r="W3008">
        <v>0</v>
      </c>
      <c r="X3008">
        <v>38.868590816994846</v>
      </c>
      <c r="Y3008">
        <v>0</v>
      </c>
      <c r="Z3008">
        <v>0</v>
      </c>
      <c r="AA3008">
        <v>0</v>
      </c>
      <c r="AB3008">
        <v>0.16548860061417081</v>
      </c>
      <c r="AC3008">
        <v>0</v>
      </c>
      <c r="AD3008">
        <v>0</v>
      </c>
      <c r="AE3008">
        <v>39.034079417609014</v>
      </c>
    </row>
    <row r="3009" spans="1:31" x14ac:dyDescent="0.25">
      <c r="A3009">
        <v>2227610</v>
      </c>
      <c r="B3009">
        <v>1</v>
      </c>
      <c r="C3009" t="s">
        <v>81</v>
      </c>
      <c r="D3009" t="s">
        <v>123</v>
      </c>
      <c r="E3009" t="s">
        <v>151</v>
      </c>
      <c r="F3009" t="s">
        <v>8957</v>
      </c>
      <c r="G3009" t="s">
        <v>213</v>
      </c>
      <c r="H3009" t="s">
        <v>135</v>
      </c>
      <c r="I3009" t="s">
        <v>136</v>
      </c>
      <c r="J3009" t="s">
        <v>137</v>
      </c>
      <c r="K3009" t="s">
        <v>138</v>
      </c>
      <c r="L3009" t="s">
        <v>8958</v>
      </c>
      <c r="M3009" t="s">
        <v>8959</v>
      </c>
      <c r="N3009">
        <v>0.81916666599999999</v>
      </c>
      <c r="O3009">
        <v>0</v>
      </c>
      <c r="P3009">
        <v>1</v>
      </c>
      <c r="Q3009">
        <v>0</v>
      </c>
      <c r="R3009">
        <v>0</v>
      </c>
      <c r="S3009">
        <v>0</v>
      </c>
      <c r="T3009">
        <v>9</v>
      </c>
      <c r="U3009">
        <v>0</v>
      </c>
      <c r="V3009">
        <v>0</v>
      </c>
      <c r="W3009">
        <v>0</v>
      </c>
      <c r="X3009">
        <v>0.26618490134303335</v>
      </c>
      <c r="Y3009">
        <v>0</v>
      </c>
      <c r="Z3009">
        <v>0</v>
      </c>
      <c r="AA3009">
        <v>0</v>
      </c>
      <c r="AB3009">
        <v>20.025331508584166</v>
      </c>
      <c r="AC3009">
        <v>0</v>
      </c>
      <c r="AD3009">
        <v>0</v>
      </c>
      <c r="AE3009">
        <v>20.291516409927201</v>
      </c>
    </row>
    <row r="3010" spans="1:31" x14ac:dyDescent="0.25">
      <c r="A3010">
        <v>2215167</v>
      </c>
      <c r="B3010">
        <v>1</v>
      </c>
      <c r="C3010" t="s">
        <v>80</v>
      </c>
      <c r="D3010" t="s">
        <v>97</v>
      </c>
      <c r="E3010" t="s">
        <v>141</v>
      </c>
      <c r="F3010" t="s">
        <v>8960</v>
      </c>
      <c r="G3010" t="s">
        <v>349</v>
      </c>
      <c r="H3010" t="s">
        <v>144</v>
      </c>
      <c r="I3010" t="s">
        <v>136</v>
      </c>
      <c r="J3010" t="s">
        <v>137</v>
      </c>
      <c r="K3010" t="s">
        <v>138</v>
      </c>
      <c r="L3010" t="s">
        <v>8961</v>
      </c>
      <c r="M3010" t="s">
        <v>8962</v>
      </c>
      <c r="N3010">
        <v>5.3975</v>
      </c>
      <c r="O3010">
        <v>0</v>
      </c>
      <c r="P3010">
        <v>25</v>
      </c>
      <c r="Q3010">
        <v>0</v>
      </c>
      <c r="R3010">
        <v>35</v>
      </c>
      <c r="S3010">
        <v>2</v>
      </c>
      <c r="T3010">
        <v>16</v>
      </c>
      <c r="U3010">
        <v>0</v>
      </c>
      <c r="V3010">
        <v>1</v>
      </c>
      <c r="W3010">
        <v>0</v>
      </c>
      <c r="X3010">
        <v>135.89255401471428</v>
      </c>
      <c r="Y3010">
        <v>0</v>
      </c>
      <c r="Z3010">
        <v>157.83310394636351</v>
      </c>
      <c r="AA3010">
        <v>3.8578499446552077</v>
      </c>
      <c r="AB3010">
        <v>86.634437839903327</v>
      </c>
      <c r="AC3010">
        <v>0</v>
      </c>
      <c r="AD3010">
        <v>0</v>
      </c>
      <c r="AE3010">
        <v>384.21794574563631</v>
      </c>
    </row>
    <row r="3011" spans="1:31" x14ac:dyDescent="0.25">
      <c r="A3011">
        <v>2228151</v>
      </c>
      <c r="B3011">
        <v>1</v>
      </c>
      <c r="C3011" t="s">
        <v>80</v>
      </c>
      <c r="D3011" t="s">
        <v>105</v>
      </c>
      <c r="E3011" t="s">
        <v>151</v>
      </c>
      <c r="F3011" t="s">
        <v>8753</v>
      </c>
      <c r="G3011" t="s">
        <v>213</v>
      </c>
      <c r="H3011" t="s">
        <v>135</v>
      </c>
      <c r="I3011" t="s">
        <v>136</v>
      </c>
      <c r="J3011" t="s">
        <v>137</v>
      </c>
      <c r="K3011" t="s">
        <v>138</v>
      </c>
      <c r="L3011" t="s">
        <v>8963</v>
      </c>
      <c r="M3011" t="s">
        <v>8964</v>
      </c>
      <c r="N3011">
        <v>1.355555555</v>
      </c>
      <c r="O3011">
        <v>0</v>
      </c>
      <c r="P3011">
        <v>159</v>
      </c>
      <c r="Q3011">
        <v>0</v>
      </c>
      <c r="R3011">
        <v>0</v>
      </c>
      <c r="S3011">
        <v>0</v>
      </c>
      <c r="T3011">
        <v>13</v>
      </c>
      <c r="U3011">
        <v>0</v>
      </c>
      <c r="V3011">
        <v>0</v>
      </c>
      <c r="W3011">
        <v>0</v>
      </c>
      <c r="X3011">
        <v>70.30482101728154</v>
      </c>
      <c r="Y3011">
        <v>0</v>
      </c>
      <c r="Z3011">
        <v>0</v>
      </c>
      <c r="AA3011">
        <v>0</v>
      </c>
      <c r="AB3011">
        <v>5.169877178394727</v>
      </c>
      <c r="AC3011">
        <v>0</v>
      </c>
      <c r="AD3011">
        <v>0</v>
      </c>
      <c r="AE3011">
        <v>75.474698195676268</v>
      </c>
    </row>
    <row r="3012" spans="1:31" x14ac:dyDescent="0.25">
      <c r="A3012">
        <v>2215708</v>
      </c>
      <c r="B3012">
        <v>1</v>
      </c>
      <c r="C3012" t="s">
        <v>80</v>
      </c>
      <c r="D3012" t="s">
        <v>101</v>
      </c>
      <c r="E3012" t="s">
        <v>141</v>
      </c>
      <c r="F3012" t="s">
        <v>8965</v>
      </c>
      <c r="G3012" t="s">
        <v>143</v>
      </c>
      <c r="H3012" t="s">
        <v>144</v>
      </c>
      <c r="I3012" t="s">
        <v>136</v>
      </c>
      <c r="J3012" t="s">
        <v>137</v>
      </c>
      <c r="K3012" t="s">
        <v>138</v>
      </c>
      <c r="L3012" t="s">
        <v>8966</v>
      </c>
      <c r="M3012" t="s">
        <v>8967</v>
      </c>
      <c r="N3012">
        <v>0.74916666600000004</v>
      </c>
      <c r="O3012">
        <v>0</v>
      </c>
      <c r="P3012">
        <v>1043</v>
      </c>
      <c r="Q3012">
        <v>0</v>
      </c>
      <c r="R3012">
        <v>0</v>
      </c>
      <c r="S3012">
        <v>1</v>
      </c>
      <c r="T3012">
        <v>22</v>
      </c>
      <c r="U3012">
        <v>0</v>
      </c>
      <c r="V3012">
        <v>0</v>
      </c>
      <c r="W3012">
        <v>0</v>
      </c>
      <c r="X3012">
        <v>208.91345228444135</v>
      </c>
      <c r="Y3012">
        <v>0</v>
      </c>
      <c r="Z3012">
        <v>0</v>
      </c>
      <c r="AA3012">
        <v>2.753892353904837</v>
      </c>
      <c r="AB3012">
        <v>12.508371141566851</v>
      </c>
      <c r="AC3012">
        <v>0</v>
      </c>
      <c r="AD3012">
        <v>0</v>
      </c>
      <c r="AE3012">
        <v>224.17571577991302</v>
      </c>
    </row>
    <row r="3013" spans="1:31" x14ac:dyDescent="0.25">
      <c r="A3013">
        <v>2218679</v>
      </c>
      <c r="B3013">
        <v>1</v>
      </c>
      <c r="C3013" t="s">
        <v>80</v>
      </c>
      <c r="D3013" t="s">
        <v>93</v>
      </c>
      <c r="E3013" t="s">
        <v>151</v>
      </c>
      <c r="F3013" t="s">
        <v>8968</v>
      </c>
      <c r="G3013" t="s">
        <v>153</v>
      </c>
      <c r="H3013" t="s">
        <v>135</v>
      </c>
      <c r="I3013" t="s">
        <v>136</v>
      </c>
      <c r="J3013" t="s">
        <v>137</v>
      </c>
      <c r="K3013" t="s">
        <v>138</v>
      </c>
      <c r="L3013" t="s">
        <v>8969</v>
      </c>
      <c r="M3013" t="s">
        <v>8970</v>
      </c>
      <c r="N3013">
        <v>1.410833333</v>
      </c>
      <c r="O3013">
        <v>0</v>
      </c>
      <c r="P3013">
        <v>0</v>
      </c>
      <c r="Q3013">
        <v>0</v>
      </c>
      <c r="R3013">
        <v>3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6.506376763574159</v>
      </c>
      <c r="AA3013">
        <v>0</v>
      </c>
      <c r="AB3013">
        <v>0</v>
      </c>
      <c r="AC3013">
        <v>0</v>
      </c>
      <c r="AD3013">
        <v>0</v>
      </c>
      <c r="AE3013">
        <v>6.506376763574159</v>
      </c>
    </row>
    <row r="3014" spans="1:31" x14ac:dyDescent="0.25">
      <c r="A3014">
        <v>2226339</v>
      </c>
      <c r="B3014">
        <v>1</v>
      </c>
      <c r="C3014" t="s">
        <v>81</v>
      </c>
      <c r="D3014" t="s">
        <v>115</v>
      </c>
      <c r="E3014" t="s">
        <v>151</v>
      </c>
      <c r="F3014" t="s">
        <v>8971</v>
      </c>
      <c r="G3014" t="s">
        <v>815</v>
      </c>
      <c r="H3014" t="s">
        <v>135</v>
      </c>
      <c r="I3014" t="s">
        <v>136</v>
      </c>
      <c r="J3014" t="s">
        <v>137</v>
      </c>
      <c r="K3014" t="s">
        <v>138</v>
      </c>
      <c r="L3014" t="s">
        <v>8972</v>
      </c>
      <c r="M3014" t="s">
        <v>8973</v>
      </c>
      <c r="N3014">
        <v>1.1888888879999999</v>
      </c>
      <c r="O3014">
        <v>0</v>
      </c>
      <c r="P3014">
        <v>22</v>
      </c>
      <c r="Q3014">
        <v>0</v>
      </c>
      <c r="R3014">
        <v>1</v>
      </c>
      <c r="S3014">
        <v>0</v>
      </c>
      <c r="T3014">
        <v>2</v>
      </c>
      <c r="U3014">
        <v>0</v>
      </c>
      <c r="V3014">
        <v>0</v>
      </c>
      <c r="W3014">
        <v>0</v>
      </c>
      <c r="X3014">
        <v>3.1047588399123338</v>
      </c>
      <c r="Y3014">
        <v>0</v>
      </c>
      <c r="Z3014">
        <v>0</v>
      </c>
      <c r="AA3014">
        <v>0</v>
      </c>
      <c r="AB3014">
        <v>1.2064782954313336</v>
      </c>
      <c r="AC3014">
        <v>0</v>
      </c>
      <c r="AD3014">
        <v>0</v>
      </c>
      <c r="AE3014">
        <v>4.3112371353436671</v>
      </c>
    </row>
    <row r="3015" spans="1:31" x14ac:dyDescent="0.25">
      <c r="A3015">
        <v>2221596</v>
      </c>
      <c r="B3015">
        <v>1</v>
      </c>
      <c r="C3015" t="s">
        <v>81</v>
      </c>
      <c r="D3015" t="s">
        <v>123</v>
      </c>
      <c r="E3015" t="s">
        <v>156</v>
      </c>
      <c r="F3015" t="s">
        <v>8974</v>
      </c>
      <c r="G3015" t="s">
        <v>161</v>
      </c>
      <c r="H3015" t="s">
        <v>135</v>
      </c>
      <c r="I3015" t="s">
        <v>136</v>
      </c>
      <c r="J3015" t="s">
        <v>137</v>
      </c>
      <c r="K3015" t="s">
        <v>138</v>
      </c>
      <c r="L3015" t="s">
        <v>8975</v>
      </c>
      <c r="M3015" t="s">
        <v>8976</v>
      </c>
      <c r="N3015">
        <v>0.380833333</v>
      </c>
      <c r="O3015">
        <v>0</v>
      </c>
      <c r="P3015">
        <v>2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0.14686191999829251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0.14686191999829251</v>
      </c>
    </row>
    <row r="3016" spans="1:31" x14ac:dyDescent="0.25">
      <c r="A3016">
        <v>2218015</v>
      </c>
      <c r="B3016">
        <v>1</v>
      </c>
      <c r="C3016" t="s">
        <v>81</v>
      </c>
      <c r="D3016" t="s">
        <v>126</v>
      </c>
      <c r="E3016" t="s">
        <v>198</v>
      </c>
      <c r="F3016" t="s">
        <v>8977</v>
      </c>
      <c r="G3016" t="s">
        <v>143</v>
      </c>
      <c r="H3016" t="s">
        <v>144</v>
      </c>
      <c r="I3016" t="s">
        <v>136</v>
      </c>
      <c r="J3016" t="s">
        <v>137</v>
      </c>
      <c r="K3016" t="s">
        <v>138</v>
      </c>
      <c r="L3016" t="s">
        <v>8978</v>
      </c>
      <c r="M3016" t="s">
        <v>8979</v>
      </c>
      <c r="N3016">
        <v>0.25777777699999999</v>
      </c>
      <c r="O3016">
        <v>2</v>
      </c>
      <c r="P3016">
        <v>287</v>
      </c>
      <c r="Q3016">
        <v>36</v>
      </c>
      <c r="R3016">
        <v>118</v>
      </c>
      <c r="S3016">
        <v>9</v>
      </c>
      <c r="T3016">
        <v>30</v>
      </c>
      <c r="U3016">
        <v>0</v>
      </c>
      <c r="V3016">
        <v>2</v>
      </c>
      <c r="W3016">
        <v>0.2416862474640567</v>
      </c>
      <c r="X3016">
        <v>8.3059489894529968</v>
      </c>
      <c r="Y3016">
        <v>21.665073449380085</v>
      </c>
      <c r="Z3016">
        <v>3.4763287501699969</v>
      </c>
      <c r="AA3016">
        <v>11.418951156844001</v>
      </c>
      <c r="AB3016">
        <v>21.624034597902106</v>
      </c>
      <c r="AC3016">
        <v>0</v>
      </c>
      <c r="AD3016">
        <v>0.45374023347314008</v>
      </c>
      <c r="AE3016">
        <v>67.185763424686385</v>
      </c>
    </row>
    <row r="3017" spans="1:31" x14ac:dyDescent="0.25">
      <c r="A3017">
        <v>2218656</v>
      </c>
      <c r="B3017">
        <v>1</v>
      </c>
      <c r="C3017" t="s">
        <v>81</v>
      </c>
      <c r="D3017" t="s">
        <v>115</v>
      </c>
      <c r="E3017" t="s">
        <v>198</v>
      </c>
      <c r="F3017" t="s">
        <v>8980</v>
      </c>
      <c r="G3017" t="s">
        <v>143</v>
      </c>
      <c r="H3017" t="s">
        <v>144</v>
      </c>
      <c r="I3017" t="s">
        <v>136</v>
      </c>
      <c r="J3017" t="s">
        <v>137</v>
      </c>
      <c r="K3017" t="s">
        <v>138</v>
      </c>
      <c r="L3017" t="s">
        <v>8981</v>
      </c>
      <c r="M3017" t="s">
        <v>8982</v>
      </c>
      <c r="N3017">
        <v>0.93444444400000004</v>
      </c>
      <c r="O3017">
        <v>0</v>
      </c>
      <c r="P3017">
        <v>615</v>
      </c>
      <c r="Q3017">
        <v>1</v>
      </c>
      <c r="R3017">
        <v>8</v>
      </c>
      <c r="S3017">
        <v>2</v>
      </c>
      <c r="T3017">
        <v>58</v>
      </c>
      <c r="U3017">
        <v>1</v>
      </c>
      <c r="V3017">
        <v>0</v>
      </c>
      <c r="W3017">
        <v>0</v>
      </c>
      <c r="X3017">
        <v>54.389555128114722</v>
      </c>
      <c r="Y3017">
        <v>0.5404793740509044</v>
      </c>
      <c r="Z3017">
        <v>0.41874510868512832</v>
      </c>
      <c r="AA3017">
        <v>15.151719137847952</v>
      </c>
      <c r="AB3017">
        <v>9.7744819204773066</v>
      </c>
      <c r="AC3017">
        <v>21.215916929620825</v>
      </c>
      <c r="AD3017">
        <v>0</v>
      </c>
      <c r="AE3017">
        <v>101.49089759879683</v>
      </c>
    </row>
    <row r="3018" spans="1:31" x14ac:dyDescent="0.25">
      <c r="A3018">
        <v>2226316</v>
      </c>
      <c r="B3018">
        <v>1</v>
      </c>
      <c r="C3018" t="s">
        <v>80</v>
      </c>
      <c r="D3018" t="s">
        <v>101</v>
      </c>
      <c r="E3018" t="s">
        <v>225</v>
      </c>
      <c r="F3018" t="s">
        <v>4323</v>
      </c>
      <c r="G3018" t="s">
        <v>213</v>
      </c>
      <c r="H3018" t="s">
        <v>135</v>
      </c>
      <c r="I3018" t="s">
        <v>136</v>
      </c>
      <c r="J3018" t="s">
        <v>137</v>
      </c>
      <c r="K3018" t="s">
        <v>138</v>
      </c>
      <c r="L3018" t="s">
        <v>8983</v>
      </c>
      <c r="M3018" t="s">
        <v>8984</v>
      </c>
      <c r="N3018">
        <v>0.454166666</v>
      </c>
      <c r="O3018">
        <v>0</v>
      </c>
      <c r="P3018">
        <v>2</v>
      </c>
      <c r="Q3018">
        <v>0</v>
      </c>
      <c r="R3018">
        <v>0</v>
      </c>
      <c r="S3018">
        <v>0</v>
      </c>
      <c r="T3018">
        <v>7</v>
      </c>
      <c r="U3018">
        <v>0</v>
      </c>
      <c r="V3018">
        <v>0</v>
      </c>
      <c r="W3018">
        <v>0</v>
      </c>
      <c r="X3018">
        <v>0.24586300921568421</v>
      </c>
      <c r="Y3018">
        <v>0</v>
      </c>
      <c r="Z3018">
        <v>0</v>
      </c>
      <c r="AA3018">
        <v>0</v>
      </c>
      <c r="AB3018">
        <v>5.5321052873536383</v>
      </c>
      <c r="AC3018">
        <v>0</v>
      </c>
      <c r="AD3018">
        <v>0</v>
      </c>
      <c r="AE3018">
        <v>5.7779682965693224</v>
      </c>
    </row>
    <row r="3019" spans="1:31" x14ac:dyDescent="0.25">
      <c r="A3019">
        <v>2226482</v>
      </c>
      <c r="B3019">
        <v>1</v>
      </c>
      <c r="C3019" t="s">
        <v>80</v>
      </c>
      <c r="D3019" t="s">
        <v>99</v>
      </c>
      <c r="E3019" t="s">
        <v>151</v>
      </c>
      <c r="F3019" t="s">
        <v>8985</v>
      </c>
      <c r="G3019" t="s">
        <v>153</v>
      </c>
      <c r="H3019" t="s">
        <v>135</v>
      </c>
      <c r="I3019" t="s">
        <v>136</v>
      </c>
      <c r="J3019" t="s">
        <v>137</v>
      </c>
      <c r="K3019" t="s">
        <v>138</v>
      </c>
      <c r="L3019" t="s">
        <v>8986</v>
      </c>
      <c r="M3019" t="s">
        <v>8987</v>
      </c>
      <c r="N3019">
        <v>3.090833333</v>
      </c>
      <c r="O3019">
        <v>0</v>
      </c>
      <c r="P3019">
        <v>23</v>
      </c>
      <c r="Q3019">
        <v>0</v>
      </c>
      <c r="R3019">
        <v>1</v>
      </c>
      <c r="S3019">
        <v>0</v>
      </c>
      <c r="T3019">
        <v>1</v>
      </c>
      <c r="U3019">
        <v>0</v>
      </c>
      <c r="V3019">
        <v>0</v>
      </c>
      <c r="W3019">
        <v>0</v>
      </c>
      <c r="X3019">
        <v>16.579303007526551</v>
      </c>
      <c r="Y3019">
        <v>0</v>
      </c>
      <c r="Z3019">
        <v>0.13020610361529084</v>
      </c>
      <c r="AA3019">
        <v>0</v>
      </c>
      <c r="AB3019">
        <v>0.21647182175388582</v>
      </c>
      <c r="AC3019">
        <v>0</v>
      </c>
      <c r="AD3019">
        <v>0</v>
      </c>
      <c r="AE3019">
        <v>16.925980932895726</v>
      </c>
    </row>
    <row r="3020" spans="1:31" x14ac:dyDescent="0.25">
      <c r="A3020">
        <v>2215121</v>
      </c>
      <c r="B3020">
        <v>1</v>
      </c>
      <c r="C3020" t="s">
        <v>81</v>
      </c>
      <c r="D3020" t="s">
        <v>127</v>
      </c>
      <c r="E3020" t="s">
        <v>151</v>
      </c>
      <c r="F3020" t="s">
        <v>8713</v>
      </c>
      <c r="G3020" t="s">
        <v>213</v>
      </c>
      <c r="H3020" t="s">
        <v>135</v>
      </c>
      <c r="I3020" t="s">
        <v>136</v>
      </c>
      <c r="J3020" t="s">
        <v>137</v>
      </c>
      <c r="K3020" t="s">
        <v>138</v>
      </c>
      <c r="L3020" t="s">
        <v>8988</v>
      </c>
      <c r="M3020" t="s">
        <v>8989</v>
      </c>
      <c r="N3020">
        <v>3.4350000000000001</v>
      </c>
      <c r="O3020">
        <v>0</v>
      </c>
      <c r="P3020">
        <v>16</v>
      </c>
      <c r="Q3020">
        <v>0</v>
      </c>
      <c r="R3020">
        <v>3</v>
      </c>
      <c r="S3020">
        <v>0</v>
      </c>
      <c r="T3020">
        <v>3</v>
      </c>
      <c r="U3020">
        <v>0</v>
      </c>
      <c r="V3020">
        <v>0</v>
      </c>
      <c r="W3020">
        <v>0</v>
      </c>
      <c r="X3020">
        <v>19.808026553041202</v>
      </c>
      <c r="Y3020">
        <v>0</v>
      </c>
      <c r="Z3020">
        <v>0.34802110222277671</v>
      </c>
      <c r="AA3020">
        <v>0</v>
      </c>
      <c r="AB3020">
        <v>1.8212733042686002</v>
      </c>
      <c r="AC3020">
        <v>0</v>
      </c>
      <c r="AD3020">
        <v>0</v>
      </c>
      <c r="AE3020">
        <v>21.97732095953258</v>
      </c>
    </row>
    <row r="3021" spans="1:31" x14ac:dyDescent="0.25">
      <c r="A3021">
        <v>2215811</v>
      </c>
      <c r="B3021">
        <v>1</v>
      </c>
      <c r="C3021" t="s">
        <v>80</v>
      </c>
      <c r="D3021" t="s">
        <v>90</v>
      </c>
      <c r="E3021" t="s">
        <v>225</v>
      </c>
      <c r="F3021" t="s">
        <v>8990</v>
      </c>
      <c r="G3021" t="s">
        <v>134</v>
      </c>
      <c r="H3021" t="s">
        <v>135</v>
      </c>
      <c r="I3021" t="s">
        <v>136</v>
      </c>
      <c r="J3021" t="s">
        <v>137</v>
      </c>
      <c r="K3021" t="s">
        <v>138</v>
      </c>
      <c r="L3021" t="s">
        <v>8991</v>
      </c>
      <c r="M3021" t="s">
        <v>8992</v>
      </c>
      <c r="N3021">
        <v>3.128333333</v>
      </c>
      <c r="O3021">
        <v>0</v>
      </c>
      <c r="P3021">
        <v>181</v>
      </c>
      <c r="Q3021">
        <v>0</v>
      </c>
      <c r="R3021">
        <v>0</v>
      </c>
      <c r="S3021">
        <v>0</v>
      </c>
      <c r="T3021">
        <v>37</v>
      </c>
      <c r="U3021">
        <v>0</v>
      </c>
      <c r="V3021">
        <v>0</v>
      </c>
      <c r="W3021">
        <v>0</v>
      </c>
      <c r="X3021">
        <v>152.56362688399497</v>
      </c>
      <c r="Y3021">
        <v>0</v>
      </c>
      <c r="Z3021">
        <v>0</v>
      </c>
      <c r="AA3021">
        <v>0</v>
      </c>
      <c r="AB3021">
        <v>39.720040067513885</v>
      </c>
      <c r="AC3021">
        <v>0</v>
      </c>
      <c r="AD3021">
        <v>0</v>
      </c>
      <c r="AE3021">
        <v>192.28366695150885</v>
      </c>
    </row>
    <row r="3022" spans="1:31" x14ac:dyDescent="0.25">
      <c r="A3022">
        <v>2227713</v>
      </c>
      <c r="B3022">
        <v>1</v>
      </c>
      <c r="C3022" t="s">
        <v>80</v>
      </c>
      <c r="D3022" t="s">
        <v>111</v>
      </c>
      <c r="E3022" t="s">
        <v>141</v>
      </c>
      <c r="F3022" t="s">
        <v>8993</v>
      </c>
      <c r="G3022" t="s">
        <v>405</v>
      </c>
      <c r="H3022" t="s">
        <v>144</v>
      </c>
      <c r="I3022" t="s">
        <v>136</v>
      </c>
      <c r="J3022" t="s">
        <v>137</v>
      </c>
      <c r="K3022" t="s">
        <v>234</v>
      </c>
      <c r="L3022" t="s">
        <v>8994</v>
      </c>
      <c r="M3022" t="s">
        <v>8995</v>
      </c>
      <c r="N3022">
        <v>3.65</v>
      </c>
      <c r="O3022">
        <v>0</v>
      </c>
      <c r="P3022">
        <v>607</v>
      </c>
      <c r="Q3022">
        <v>0</v>
      </c>
      <c r="R3022">
        <v>0</v>
      </c>
      <c r="S3022">
        <v>0</v>
      </c>
      <c r="T3022">
        <v>17</v>
      </c>
      <c r="U3022">
        <v>0</v>
      </c>
      <c r="V3022">
        <v>0</v>
      </c>
      <c r="W3022">
        <v>0</v>
      </c>
      <c r="X3022">
        <v>662.64365893311958</v>
      </c>
      <c r="Y3022">
        <v>0</v>
      </c>
      <c r="Z3022">
        <v>0</v>
      </c>
      <c r="AA3022">
        <v>0</v>
      </c>
      <c r="AB3022">
        <v>64.302755452510723</v>
      </c>
      <c r="AC3022">
        <v>0</v>
      </c>
      <c r="AD3022">
        <v>0</v>
      </c>
      <c r="AE3022">
        <v>726.94641438563031</v>
      </c>
    </row>
    <row r="3023" spans="1:31" x14ac:dyDescent="0.25">
      <c r="A3023">
        <v>2220053</v>
      </c>
      <c r="B3023">
        <v>1</v>
      </c>
      <c r="C3023" t="s">
        <v>80</v>
      </c>
      <c r="D3023" t="s">
        <v>95</v>
      </c>
      <c r="E3023" t="s">
        <v>156</v>
      </c>
      <c r="F3023" t="s">
        <v>8996</v>
      </c>
      <c r="G3023" t="s">
        <v>161</v>
      </c>
      <c r="H3023" t="s">
        <v>135</v>
      </c>
      <c r="I3023" t="s">
        <v>136</v>
      </c>
      <c r="J3023" t="s">
        <v>137</v>
      </c>
      <c r="K3023" t="s">
        <v>138</v>
      </c>
      <c r="L3023" t="s">
        <v>8997</v>
      </c>
      <c r="M3023" t="s">
        <v>8998</v>
      </c>
      <c r="N3023">
        <v>1.413611111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1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2.5053468487920134</v>
      </c>
      <c r="AC3023">
        <v>0</v>
      </c>
      <c r="AD3023">
        <v>0</v>
      </c>
      <c r="AE3023">
        <v>2.5053468487920134</v>
      </c>
    </row>
    <row r="3024" spans="1:31" x14ac:dyDescent="0.25">
      <c r="A3024">
        <v>2217803</v>
      </c>
      <c r="B3024">
        <v>1</v>
      </c>
      <c r="C3024" t="s">
        <v>80</v>
      </c>
      <c r="D3024" t="s">
        <v>102</v>
      </c>
      <c r="E3024" t="s">
        <v>156</v>
      </c>
      <c r="F3024" t="s">
        <v>8999</v>
      </c>
      <c r="G3024" t="s">
        <v>165</v>
      </c>
      <c r="H3024" t="s">
        <v>135</v>
      </c>
      <c r="I3024" t="s">
        <v>136</v>
      </c>
      <c r="J3024" t="s">
        <v>137</v>
      </c>
      <c r="K3024" t="s">
        <v>138</v>
      </c>
      <c r="L3024" t="s">
        <v>9000</v>
      </c>
      <c r="M3024" t="s">
        <v>9001</v>
      </c>
      <c r="N3024">
        <v>2.5274999999999999</v>
      </c>
      <c r="O3024">
        <v>0</v>
      </c>
      <c r="P3024">
        <v>2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1.5581495307982667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1.5581495307982667</v>
      </c>
    </row>
    <row r="3025" spans="1:31" x14ac:dyDescent="0.25">
      <c r="A3025">
        <v>2220743</v>
      </c>
      <c r="B3025">
        <v>1</v>
      </c>
      <c r="C3025" t="s">
        <v>80</v>
      </c>
      <c r="D3025" t="s">
        <v>93</v>
      </c>
      <c r="E3025" t="s">
        <v>147</v>
      </c>
      <c r="F3025" t="s">
        <v>9002</v>
      </c>
      <c r="G3025" t="s">
        <v>143</v>
      </c>
      <c r="H3025" t="s">
        <v>144</v>
      </c>
      <c r="I3025" t="s">
        <v>136</v>
      </c>
      <c r="J3025" t="s">
        <v>137</v>
      </c>
      <c r="K3025" t="s">
        <v>138</v>
      </c>
      <c r="L3025" t="s">
        <v>9003</v>
      </c>
      <c r="M3025" t="s">
        <v>9004</v>
      </c>
      <c r="N3025">
        <v>1.231666666</v>
      </c>
      <c r="O3025">
        <v>0</v>
      </c>
      <c r="P3025">
        <v>668</v>
      </c>
      <c r="Q3025">
        <v>9</v>
      </c>
      <c r="R3025">
        <v>241</v>
      </c>
      <c r="S3025">
        <v>11</v>
      </c>
      <c r="T3025">
        <v>137</v>
      </c>
      <c r="U3025">
        <v>0</v>
      </c>
      <c r="V3025">
        <v>0</v>
      </c>
      <c r="W3025">
        <v>0</v>
      </c>
      <c r="X3025">
        <v>124.22585526995364</v>
      </c>
      <c r="Y3025">
        <v>11.969630354552365</v>
      </c>
      <c r="Z3025">
        <v>116.35556982804025</v>
      </c>
      <c r="AA3025">
        <v>72.797632239334291</v>
      </c>
      <c r="AB3025">
        <v>61.564287774625072</v>
      </c>
      <c r="AC3025">
        <v>0</v>
      </c>
      <c r="AD3025">
        <v>0</v>
      </c>
      <c r="AE3025">
        <v>386.9129754665056</v>
      </c>
    </row>
    <row r="3026" spans="1:31" x14ac:dyDescent="0.25">
      <c r="A3026">
        <v>2213747</v>
      </c>
      <c r="B3026">
        <v>1</v>
      </c>
      <c r="C3026" t="s">
        <v>81</v>
      </c>
      <c r="D3026" t="s">
        <v>118</v>
      </c>
      <c r="E3026" t="s">
        <v>151</v>
      </c>
      <c r="F3026" t="s">
        <v>5259</v>
      </c>
      <c r="G3026" t="s">
        <v>213</v>
      </c>
      <c r="H3026" t="s">
        <v>135</v>
      </c>
      <c r="I3026" t="s">
        <v>136</v>
      </c>
      <c r="J3026" t="s">
        <v>137</v>
      </c>
      <c r="K3026" t="s">
        <v>138</v>
      </c>
      <c r="L3026" t="s">
        <v>9005</v>
      </c>
      <c r="M3026" t="s">
        <v>9006</v>
      </c>
      <c r="N3026">
        <v>1.179166666</v>
      </c>
      <c r="O3026">
        <v>0</v>
      </c>
      <c r="P3026">
        <v>2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8.1545037547597222E-3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8.1545037547597222E-3</v>
      </c>
    </row>
    <row r="3027" spans="1:31" x14ac:dyDescent="0.25">
      <c r="A3027">
        <v>2216329</v>
      </c>
      <c r="B3027">
        <v>1</v>
      </c>
      <c r="C3027" t="s">
        <v>80</v>
      </c>
      <c r="D3027" t="s">
        <v>107</v>
      </c>
      <c r="E3027" t="s">
        <v>147</v>
      </c>
      <c r="F3027" t="s">
        <v>9007</v>
      </c>
      <c r="G3027" t="s">
        <v>233</v>
      </c>
      <c r="H3027" t="s">
        <v>144</v>
      </c>
      <c r="I3027" t="s">
        <v>136</v>
      </c>
      <c r="J3027" t="s">
        <v>137</v>
      </c>
      <c r="K3027" t="s">
        <v>234</v>
      </c>
      <c r="L3027" t="s">
        <v>9008</v>
      </c>
      <c r="M3027" t="s">
        <v>9009</v>
      </c>
      <c r="N3027">
        <v>0.30861111099999999</v>
      </c>
      <c r="O3027">
        <v>0</v>
      </c>
      <c r="P3027">
        <v>474</v>
      </c>
      <c r="Q3027">
        <v>0</v>
      </c>
      <c r="R3027">
        <v>6</v>
      </c>
      <c r="S3027">
        <v>0</v>
      </c>
      <c r="T3027">
        <v>276</v>
      </c>
      <c r="U3027">
        <v>0</v>
      </c>
      <c r="V3027">
        <v>2</v>
      </c>
      <c r="W3027">
        <v>0</v>
      </c>
      <c r="X3027">
        <v>36.234818879855055</v>
      </c>
      <c r="Y3027">
        <v>0</v>
      </c>
      <c r="Z3027">
        <v>0.28025512712890005</v>
      </c>
      <c r="AA3027">
        <v>0</v>
      </c>
      <c r="AB3027">
        <v>54.416178016950056</v>
      </c>
      <c r="AC3027">
        <v>0</v>
      </c>
      <c r="AD3027">
        <v>2.1407771217921066</v>
      </c>
      <c r="AE3027">
        <v>93.07202914572612</v>
      </c>
    </row>
    <row r="3028" spans="1:31" x14ac:dyDescent="0.25">
      <c r="A3028">
        <v>2216452</v>
      </c>
      <c r="B3028">
        <v>1</v>
      </c>
      <c r="C3028" t="s">
        <v>80</v>
      </c>
      <c r="D3028" t="s">
        <v>98</v>
      </c>
      <c r="E3028" t="s">
        <v>156</v>
      </c>
      <c r="F3028" t="s">
        <v>9010</v>
      </c>
      <c r="G3028" t="s">
        <v>161</v>
      </c>
      <c r="H3028" t="s">
        <v>135</v>
      </c>
      <c r="I3028" t="s">
        <v>136</v>
      </c>
      <c r="J3028" t="s">
        <v>137</v>
      </c>
      <c r="K3028" t="s">
        <v>138</v>
      </c>
      <c r="L3028" t="s">
        <v>9011</v>
      </c>
      <c r="M3028" t="s">
        <v>9012</v>
      </c>
      <c r="N3028">
        <v>0.78111111099999997</v>
      </c>
      <c r="O3028">
        <v>0</v>
      </c>
      <c r="P3028">
        <v>1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9.5259823192677777E-3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9.5259823192677777E-3</v>
      </c>
    </row>
    <row r="3029" spans="1:31" x14ac:dyDescent="0.25">
      <c r="A3029">
        <v>2218038</v>
      </c>
      <c r="B3029">
        <v>1</v>
      </c>
      <c r="C3029" t="s">
        <v>80</v>
      </c>
      <c r="D3029" t="s">
        <v>105</v>
      </c>
      <c r="E3029" t="s">
        <v>225</v>
      </c>
      <c r="F3029" t="s">
        <v>9013</v>
      </c>
      <c r="G3029" t="s">
        <v>213</v>
      </c>
      <c r="H3029" t="s">
        <v>135</v>
      </c>
      <c r="I3029" t="s">
        <v>136</v>
      </c>
      <c r="J3029" t="s">
        <v>137</v>
      </c>
      <c r="K3029" t="s">
        <v>138</v>
      </c>
      <c r="L3029" t="s">
        <v>9014</v>
      </c>
      <c r="M3029" t="s">
        <v>9015</v>
      </c>
      <c r="N3029">
        <v>1.5663888880000001</v>
      </c>
      <c r="O3029">
        <v>0</v>
      </c>
      <c r="P3029">
        <v>40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18.338640524552076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18.338640524552076</v>
      </c>
    </row>
    <row r="3030" spans="1:31" x14ac:dyDescent="0.25">
      <c r="A3030">
        <v>2228354</v>
      </c>
      <c r="B3030">
        <v>1</v>
      </c>
      <c r="C3030" t="s">
        <v>80</v>
      </c>
      <c r="D3030" t="s">
        <v>100</v>
      </c>
      <c r="E3030" t="s">
        <v>151</v>
      </c>
      <c r="F3030" t="s">
        <v>9016</v>
      </c>
      <c r="G3030" t="s">
        <v>213</v>
      </c>
      <c r="H3030" t="s">
        <v>135</v>
      </c>
      <c r="I3030" t="s">
        <v>136</v>
      </c>
      <c r="J3030" t="s">
        <v>137</v>
      </c>
      <c r="K3030" t="s">
        <v>138</v>
      </c>
      <c r="L3030" t="s">
        <v>9017</v>
      </c>
      <c r="M3030" t="s">
        <v>9018</v>
      </c>
      <c r="N3030">
        <v>1.4372222219999999</v>
      </c>
      <c r="O3030">
        <v>0</v>
      </c>
      <c r="P3030">
        <v>3</v>
      </c>
      <c r="Q3030">
        <v>0</v>
      </c>
      <c r="R3030">
        <v>11</v>
      </c>
      <c r="S3030">
        <v>0</v>
      </c>
      <c r="T3030">
        <v>2</v>
      </c>
      <c r="U3030">
        <v>0</v>
      </c>
      <c r="V3030">
        <v>0</v>
      </c>
      <c r="W3030">
        <v>0</v>
      </c>
      <c r="X3030">
        <v>3.705074887845889E-2</v>
      </c>
      <c r="Y3030">
        <v>0</v>
      </c>
      <c r="Z3030">
        <v>2.5807700446217523</v>
      </c>
      <c r="AA3030">
        <v>0</v>
      </c>
      <c r="AB3030">
        <v>1.6296490832808501</v>
      </c>
      <c r="AC3030">
        <v>0</v>
      </c>
      <c r="AD3030">
        <v>0</v>
      </c>
      <c r="AE3030">
        <v>4.2474698767810617</v>
      </c>
    </row>
    <row r="3031" spans="1:31" x14ac:dyDescent="0.25">
      <c r="A3031">
        <v>2213773</v>
      </c>
      <c r="B3031">
        <v>1</v>
      </c>
      <c r="C3031" t="s">
        <v>80</v>
      </c>
      <c r="D3031" t="s">
        <v>92</v>
      </c>
      <c r="E3031" t="s">
        <v>156</v>
      </c>
      <c r="F3031" t="s">
        <v>9019</v>
      </c>
      <c r="G3031" t="s">
        <v>172</v>
      </c>
      <c r="H3031" t="s">
        <v>135</v>
      </c>
      <c r="I3031" t="s">
        <v>136</v>
      </c>
      <c r="J3031" t="s">
        <v>137</v>
      </c>
      <c r="K3031" t="s">
        <v>138</v>
      </c>
      <c r="L3031" t="s">
        <v>9020</v>
      </c>
      <c r="M3031" t="s">
        <v>9021</v>
      </c>
      <c r="N3031">
        <v>5.4516666660000004</v>
      </c>
      <c r="O3031">
        <v>0</v>
      </c>
      <c r="P3031">
        <v>1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0.57444813084827329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0.57444813084827329</v>
      </c>
    </row>
    <row r="3032" spans="1:31" x14ac:dyDescent="0.25">
      <c r="A3032">
        <v>2219512</v>
      </c>
      <c r="B3032">
        <v>1</v>
      </c>
      <c r="C3032" t="s">
        <v>80</v>
      </c>
      <c r="D3032" t="s">
        <v>93</v>
      </c>
      <c r="E3032" t="s">
        <v>151</v>
      </c>
      <c r="F3032" t="s">
        <v>9022</v>
      </c>
      <c r="G3032" t="s">
        <v>213</v>
      </c>
      <c r="H3032" t="s">
        <v>135</v>
      </c>
      <c r="I3032" t="s">
        <v>136</v>
      </c>
      <c r="J3032" t="s">
        <v>137</v>
      </c>
      <c r="K3032" t="s">
        <v>138</v>
      </c>
      <c r="L3032" t="s">
        <v>9023</v>
      </c>
      <c r="M3032" t="s">
        <v>9024</v>
      </c>
      <c r="N3032">
        <v>2.1458333330000001</v>
      </c>
      <c r="O3032">
        <v>0</v>
      </c>
      <c r="P3032">
        <v>6</v>
      </c>
      <c r="Q3032">
        <v>0</v>
      </c>
      <c r="R3032">
        <v>2</v>
      </c>
      <c r="S3032">
        <v>0</v>
      </c>
      <c r="T3032">
        <v>6</v>
      </c>
      <c r="U3032">
        <v>0</v>
      </c>
      <c r="V3032">
        <v>0</v>
      </c>
      <c r="W3032">
        <v>0</v>
      </c>
      <c r="X3032">
        <v>6.5770963684539696</v>
      </c>
      <c r="Y3032">
        <v>0</v>
      </c>
      <c r="Z3032">
        <v>0.50008474043311479</v>
      </c>
      <c r="AA3032">
        <v>0</v>
      </c>
      <c r="AB3032">
        <v>0.37673933150262512</v>
      </c>
      <c r="AC3032">
        <v>0</v>
      </c>
      <c r="AD3032">
        <v>0</v>
      </c>
      <c r="AE3032">
        <v>7.4539204403897097</v>
      </c>
    </row>
    <row r="3033" spans="1:31" x14ac:dyDescent="0.25">
      <c r="A3033">
        <v>2214265</v>
      </c>
      <c r="B3033">
        <v>1</v>
      </c>
      <c r="C3033" t="s">
        <v>80</v>
      </c>
      <c r="D3033" t="s">
        <v>96</v>
      </c>
      <c r="E3033" t="s">
        <v>151</v>
      </c>
      <c r="F3033" t="s">
        <v>9025</v>
      </c>
      <c r="G3033" t="s">
        <v>153</v>
      </c>
      <c r="H3033" t="s">
        <v>135</v>
      </c>
      <c r="I3033" t="s">
        <v>136</v>
      </c>
      <c r="J3033" t="s">
        <v>137</v>
      </c>
      <c r="K3033" t="s">
        <v>138</v>
      </c>
      <c r="L3033" t="s">
        <v>9026</v>
      </c>
      <c r="M3033" t="s">
        <v>9027</v>
      </c>
      <c r="N3033">
        <v>4.267222222</v>
      </c>
      <c r="O3033">
        <v>0</v>
      </c>
      <c r="P3033">
        <v>3</v>
      </c>
      <c r="Q3033">
        <v>0</v>
      </c>
      <c r="R3033">
        <v>4</v>
      </c>
      <c r="S3033">
        <v>0</v>
      </c>
      <c r="T3033">
        <v>2</v>
      </c>
      <c r="U3033">
        <v>0</v>
      </c>
      <c r="V3033">
        <v>0</v>
      </c>
      <c r="W3033">
        <v>0</v>
      </c>
      <c r="X3033">
        <v>3.40196340513033</v>
      </c>
      <c r="Y3033">
        <v>0</v>
      </c>
      <c r="Z3033">
        <v>16.407953267256175</v>
      </c>
      <c r="AA3033">
        <v>0</v>
      </c>
      <c r="AB3033">
        <v>5.5963081569130644</v>
      </c>
      <c r="AC3033">
        <v>0</v>
      </c>
      <c r="AD3033">
        <v>0</v>
      </c>
      <c r="AE3033">
        <v>25.406224829299571</v>
      </c>
    </row>
    <row r="3034" spans="1:31" x14ac:dyDescent="0.25">
      <c r="A3034">
        <v>2214437</v>
      </c>
      <c r="B3034">
        <v>1</v>
      </c>
      <c r="C3034" t="s">
        <v>80</v>
      </c>
      <c r="D3034" t="s">
        <v>93</v>
      </c>
      <c r="E3034" t="s">
        <v>147</v>
      </c>
      <c r="F3034" t="s">
        <v>911</v>
      </c>
      <c r="G3034" t="s">
        <v>143</v>
      </c>
      <c r="H3034" t="s">
        <v>144</v>
      </c>
      <c r="I3034" t="s">
        <v>136</v>
      </c>
      <c r="J3034" t="s">
        <v>137</v>
      </c>
      <c r="K3034" t="s">
        <v>138</v>
      </c>
      <c r="L3034" t="s">
        <v>9028</v>
      </c>
      <c r="M3034" t="s">
        <v>9029</v>
      </c>
      <c r="N3034">
        <v>0.38250000000000001</v>
      </c>
      <c r="O3034">
        <v>1</v>
      </c>
      <c r="P3034">
        <v>329</v>
      </c>
      <c r="Q3034">
        <v>37</v>
      </c>
      <c r="R3034">
        <v>183</v>
      </c>
      <c r="S3034">
        <v>8</v>
      </c>
      <c r="T3034">
        <v>104</v>
      </c>
      <c r="U3034">
        <v>0</v>
      </c>
      <c r="V3034">
        <v>0</v>
      </c>
      <c r="W3034">
        <v>0.6255689528458126</v>
      </c>
      <c r="X3034">
        <v>33.15808887012021</v>
      </c>
      <c r="Y3034">
        <v>57.816744610275002</v>
      </c>
      <c r="Z3034">
        <v>65.428984300585157</v>
      </c>
      <c r="AA3034">
        <v>6.3195986526619281</v>
      </c>
      <c r="AB3034">
        <v>40.05029365487173</v>
      </c>
      <c r="AC3034">
        <v>0</v>
      </c>
      <c r="AD3034">
        <v>0</v>
      </c>
      <c r="AE3034">
        <v>203.39927904135985</v>
      </c>
    </row>
    <row r="3035" spans="1:31" x14ac:dyDescent="0.25">
      <c r="A3035">
        <v>2224842</v>
      </c>
      <c r="B3035">
        <v>1</v>
      </c>
      <c r="C3035" t="s">
        <v>80</v>
      </c>
      <c r="D3035" t="s">
        <v>84</v>
      </c>
      <c r="E3035" t="s">
        <v>141</v>
      </c>
      <c r="F3035" t="s">
        <v>9030</v>
      </c>
      <c r="G3035" t="s">
        <v>4516</v>
      </c>
      <c r="H3035" t="s">
        <v>144</v>
      </c>
      <c r="I3035" t="s">
        <v>136</v>
      </c>
      <c r="J3035" t="s">
        <v>137</v>
      </c>
      <c r="K3035" t="s">
        <v>234</v>
      </c>
      <c r="L3035" t="s">
        <v>9031</v>
      </c>
      <c r="M3035" t="s">
        <v>9032</v>
      </c>
      <c r="N3035">
        <v>1.5780555549999999</v>
      </c>
      <c r="O3035">
        <v>0</v>
      </c>
      <c r="P3035">
        <v>415</v>
      </c>
      <c r="Q3035">
        <v>0</v>
      </c>
      <c r="R3035">
        <v>0</v>
      </c>
      <c r="S3035">
        <v>0</v>
      </c>
      <c r="T3035">
        <v>5</v>
      </c>
      <c r="U3035">
        <v>0</v>
      </c>
      <c r="V3035">
        <v>0</v>
      </c>
      <c r="W3035">
        <v>0</v>
      </c>
      <c r="X3035">
        <v>150.7162651322439</v>
      </c>
      <c r="Y3035">
        <v>0</v>
      </c>
      <c r="Z3035">
        <v>0</v>
      </c>
      <c r="AA3035">
        <v>0</v>
      </c>
      <c r="AB3035">
        <v>2.2899164080966186</v>
      </c>
      <c r="AC3035">
        <v>0</v>
      </c>
      <c r="AD3035">
        <v>0</v>
      </c>
      <c r="AE3035">
        <v>153.00618154034052</v>
      </c>
    </row>
    <row r="3036" spans="1:31" x14ac:dyDescent="0.25">
      <c r="A3036">
        <v>2223070</v>
      </c>
      <c r="B3036">
        <v>1</v>
      </c>
      <c r="C3036" t="s">
        <v>81</v>
      </c>
      <c r="D3036" t="s">
        <v>122</v>
      </c>
      <c r="E3036" t="s">
        <v>141</v>
      </c>
      <c r="F3036" t="s">
        <v>9033</v>
      </c>
      <c r="G3036" t="s">
        <v>349</v>
      </c>
      <c r="H3036" t="s">
        <v>144</v>
      </c>
      <c r="I3036" t="s">
        <v>136</v>
      </c>
      <c r="J3036" t="s">
        <v>137</v>
      </c>
      <c r="K3036" t="s">
        <v>138</v>
      </c>
      <c r="L3036" t="s">
        <v>9034</v>
      </c>
      <c r="M3036" t="s">
        <v>9035</v>
      </c>
      <c r="N3036">
        <v>1.97</v>
      </c>
      <c r="O3036">
        <v>0</v>
      </c>
      <c r="P3036">
        <v>108</v>
      </c>
      <c r="Q3036">
        <v>0</v>
      </c>
      <c r="R3036">
        <v>0</v>
      </c>
      <c r="S3036">
        <v>0</v>
      </c>
      <c r="T3036">
        <v>3</v>
      </c>
      <c r="U3036">
        <v>0</v>
      </c>
      <c r="V3036">
        <v>1</v>
      </c>
      <c r="W3036">
        <v>0</v>
      </c>
      <c r="X3036">
        <v>17.42553637941197</v>
      </c>
      <c r="Y3036">
        <v>0</v>
      </c>
      <c r="Z3036">
        <v>0</v>
      </c>
      <c r="AA3036">
        <v>0</v>
      </c>
      <c r="AB3036">
        <v>0.59142699385175013</v>
      </c>
      <c r="AC3036">
        <v>0</v>
      </c>
      <c r="AD3036">
        <v>3.7346684597878208</v>
      </c>
      <c r="AE3036">
        <v>21.75163183305154</v>
      </c>
    </row>
    <row r="3037" spans="1:31" x14ac:dyDescent="0.25">
      <c r="A3037">
        <v>2213412</v>
      </c>
      <c r="B3037">
        <v>1</v>
      </c>
      <c r="C3037" t="s">
        <v>80</v>
      </c>
      <c r="D3037" t="s">
        <v>104</v>
      </c>
      <c r="E3037" t="s">
        <v>151</v>
      </c>
      <c r="F3037" t="s">
        <v>9036</v>
      </c>
      <c r="G3037" t="s">
        <v>213</v>
      </c>
      <c r="H3037" t="s">
        <v>135</v>
      </c>
      <c r="I3037" t="s">
        <v>136</v>
      </c>
      <c r="J3037" t="s">
        <v>137</v>
      </c>
      <c r="K3037" t="s">
        <v>138</v>
      </c>
      <c r="L3037" t="s">
        <v>9037</v>
      </c>
      <c r="M3037" t="s">
        <v>9038</v>
      </c>
      <c r="N3037">
        <v>2.6636111109999998</v>
      </c>
      <c r="O3037">
        <v>0</v>
      </c>
      <c r="P3037">
        <v>74</v>
      </c>
      <c r="Q3037">
        <v>0</v>
      </c>
      <c r="R3037">
        <v>0</v>
      </c>
      <c r="S3037">
        <v>0</v>
      </c>
      <c r="T3037">
        <v>45</v>
      </c>
      <c r="U3037">
        <v>0</v>
      </c>
      <c r="V3037">
        <v>0</v>
      </c>
      <c r="W3037">
        <v>0</v>
      </c>
      <c r="X3037">
        <v>61.917023103088432</v>
      </c>
      <c r="Y3037">
        <v>0</v>
      </c>
      <c r="Z3037">
        <v>0</v>
      </c>
      <c r="AA3037">
        <v>0</v>
      </c>
      <c r="AB3037">
        <v>60.166835574754288</v>
      </c>
      <c r="AC3037">
        <v>0</v>
      </c>
      <c r="AD3037">
        <v>0</v>
      </c>
      <c r="AE3037">
        <v>122.08385867784273</v>
      </c>
    </row>
    <row r="3038" spans="1:31" x14ac:dyDescent="0.25">
      <c r="A3038">
        <v>2226857</v>
      </c>
      <c r="B3038">
        <v>1</v>
      </c>
      <c r="C3038" t="s">
        <v>81</v>
      </c>
      <c r="D3038" t="s">
        <v>123</v>
      </c>
      <c r="E3038" t="s">
        <v>147</v>
      </c>
      <c r="F3038" t="s">
        <v>9039</v>
      </c>
      <c r="G3038" t="s">
        <v>143</v>
      </c>
      <c r="H3038" t="s">
        <v>144</v>
      </c>
      <c r="I3038" t="s">
        <v>136</v>
      </c>
      <c r="J3038" t="s">
        <v>137</v>
      </c>
      <c r="K3038" t="s">
        <v>138</v>
      </c>
      <c r="L3038" t="s">
        <v>9040</v>
      </c>
      <c r="M3038" t="s">
        <v>9041</v>
      </c>
      <c r="N3038">
        <v>1.4638888880000001</v>
      </c>
      <c r="O3038">
        <v>0</v>
      </c>
      <c r="P3038">
        <v>149</v>
      </c>
      <c r="Q3038">
        <v>1</v>
      </c>
      <c r="R3038">
        <v>30</v>
      </c>
      <c r="S3038">
        <v>2</v>
      </c>
      <c r="T3038">
        <v>18</v>
      </c>
      <c r="U3038">
        <v>0</v>
      </c>
      <c r="V3038">
        <v>1</v>
      </c>
      <c r="W3038">
        <v>0</v>
      </c>
      <c r="X3038">
        <v>26.744812641468812</v>
      </c>
      <c r="Y3038">
        <v>0.40580113190826506</v>
      </c>
      <c r="Z3038">
        <v>8.2315237950000064</v>
      </c>
      <c r="AA3038">
        <v>6.5928921915458325</v>
      </c>
      <c r="AB3038">
        <v>14.681695946025689</v>
      </c>
      <c r="AC3038">
        <v>0</v>
      </c>
      <c r="AD3038">
        <v>0.47799463954263005</v>
      </c>
      <c r="AE3038">
        <v>57.134720345491239</v>
      </c>
    </row>
    <row r="3039" spans="1:31" x14ac:dyDescent="0.25">
      <c r="A3039">
        <v>2224865</v>
      </c>
      <c r="B3039">
        <v>1</v>
      </c>
      <c r="C3039" t="s">
        <v>80</v>
      </c>
      <c r="D3039" t="s">
        <v>102</v>
      </c>
      <c r="E3039" t="s">
        <v>141</v>
      </c>
      <c r="F3039" t="s">
        <v>9042</v>
      </c>
      <c r="G3039" t="s">
        <v>561</v>
      </c>
      <c r="H3039" t="s">
        <v>144</v>
      </c>
      <c r="I3039" t="s">
        <v>136</v>
      </c>
      <c r="J3039" t="s">
        <v>137</v>
      </c>
      <c r="K3039" t="s">
        <v>138</v>
      </c>
      <c r="L3039" t="s">
        <v>9043</v>
      </c>
      <c r="M3039" t="s">
        <v>9044</v>
      </c>
      <c r="N3039">
        <v>2.69</v>
      </c>
      <c r="O3039">
        <v>1</v>
      </c>
      <c r="P3039">
        <v>382</v>
      </c>
      <c r="Q3039">
        <v>0</v>
      </c>
      <c r="R3039">
        <v>228</v>
      </c>
      <c r="S3039">
        <v>1</v>
      </c>
      <c r="T3039">
        <v>41</v>
      </c>
      <c r="U3039">
        <v>0</v>
      </c>
      <c r="V3039">
        <v>0</v>
      </c>
      <c r="W3039">
        <v>0</v>
      </c>
      <c r="X3039">
        <v>220.4218502282512</v>
      </c>
      <c r="Y3039">
        <v>0</v>
      </c>
      <c r="Z3039">
        <v>152.10134941060099</v>
      </c>
      <c r="AA3039">
        <v>3.4887285282214267</v>
      </c>
      <c r="AB3039">
        <v>47.061358604156339</v>
      </c>
      <c r="AC3039">
        <v>0</v>
      </c>
      <c r="AD3039">
        <v>0</v>
      </c>
      <c r="AE3039">
        <v>423.07328677122996</v>
      </c>
    </row>
    <row r="3040" spans="1:31" x14ac:dyDescent="0.25">
      <c r="A3040">
        <v>2221055</v>
      </c>
      <c r="B3040">
        <v>1</v>
      </c>
      <c r="C3040" t="s">
        <v>81</v>
      </c>
      <c r="D3040" t="s">
        <v>123</v>
      </c>
      <c r="E3040" t="s">
        <v>151</v>
      </c>
      <c r="F3040" t="s">
        <v>9045</v>
      </c>
      <c r="G3040" t="s">
        <v>213</v>
      </c>
      <c r="H3040" t="s">
        <v>135</v>
      </c>
      <c r="I3040" t="s">
        <v>136</v>
      </c>
      <c r="J3040" t="s">
        <v>137</v>
      </c>
      <c r="K3040" t="s">
        <v>138</v>
      </c>
      <c r="L3040" t="s">
        <v>9046</v>
      </c>
      <c r="M3040" t="s">
        <v>9047</v>
      </c>
      <c r="N3040">
        <v>1.008611111</v>
      </c>
      <c r="O3040">
        <v>0</v>
      </c>
      <c r="P3040">
        <v>1</v>
      </c>
      <c r="Q3040">
        <v>0</v>
      </c>
      <c r="R3040">
        <v>31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1.6438063182322221E-3</v>
      </c>
      <c r="Y3040">
        <v>0</v>
      </c>
      <c r="Z3040">
        <v>8.1424440466944308</v>
      </c>
      <c r="AA3040">
        <v>0</v>
      </c>
      <c r="AB3040">
        <v>0</v>
      </c>
      <c r="AC3040">
        <v>0</v>
      </c>
      <c r="AD3040">
        <v>0</v>
      </c>
      <c r="AE3040">
        <v>8.1440878530126621</v>
      </c>
    </row>
    <row r="3041" spans="1:31" x14ac:dyDescent="0.25">
      <c r="A3041">
        <v>2224301</v>
      </c>
      <c r="B3041">
        <v>1</v>
      </c>
      <c r="C3041" t="s">
        <v>80</v>
      </c>
      <c r="D3041" t="s">
        <v>92</v>
      </c>
      <c r="E3041" t="s">
        <v>156</v>
      </c>
      <c r="F3041" t="s">
        <v>9048</v>
      </c>
      <c r="G3041" t="s">
        <v>161</v>
      </c>
      <c r="H3041" t="s">
        <v>135</v>
      </c>
      <c r="I3041" t="s">
        <v>136</v>
      </c>
      <c r="J3041" t="s">
        <v>137</v>
      </c>
      <c r="K3041" t="s">
        <v>138</v>
      </c>
      <c r="L3041" t="s">
        <v>9049</v>
      </c>
      <c r="M3041" t="s">
        <v>9050</v>
      </c>
      <c r="N3041">
        <v>1.3747222219999999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</row>
    <row r="3042" spans="1:31" x14ac:dyDescent="0.25">
      <c r="A3042">
        <v>2222137</v>
      </c>
      <c r="B3042">
        <v>1</v>
      </c>
      <c r="C3042" t="s">
        <v>80</v>
      </c>
      <c r="D3042" t="s">
        <v>82</v>
      </c>
      <c r="E3042" t="s">
        <v>156</v>
      </c>
      <c r="F3042" t="s">
        <v>9051</v>
      </c>
      <c r="G3042" t="s">
        <v>165</v>
      </c>
      <c r="H3042" t="s">
        <v>135</v>
      </c>
      <c r="I3042" t="s">
        <v>136</v>
      </c>
      <c r="J3042" t="s">
        <v>137</v>
      </c>
      <c r="K3042" t="s">
        <v>138</v>
      </c>
      <c r="L3042" t="s">
        <v>9052</v>
      </c>
      <c r="M3042" t="s">
        <v>9053</v>
      </c>
      <c r="N3042">
        <v>4.6336111109999996</v>
      </c>
      <c r="O3042">
        <v>0</v>
      </c>
      <c r="P3042">
        <v>5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4.7134478190673317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4.7134478190673317</v>
      </c>
    </row>
    <row r="3043" spans="1:31" x14ac:dyDescent="0.25">
      <c r="A3043">
        <v>2220843</v>
      </c>
      <c r="B3043">
        <v>1</v>
      </c>
      <c r="C3043" t="s">
        <v>80</v>
      </c>
      <c r="D3043" t="s">
        <v>104</v>
      </c>
      <c r="E3043" t="s">
        <v>147</v>
      </c>
      <c r="F3043" t="s">
        <v>9054</v>
      </c>
      <c r="G3043" t="s">
        <v>143</v>
      </c>
      <c r="H3043" t="s">
        <v>144</v>
      </c>
      <c r="I3043" t="s">
        <v>136</v>
      </c>
      <c r="J3043" t="s">
        <v>137</v>
      </c>
      <c r="K3043" t="s">
        <v>138</v>
      </c>
      <c r="L3043" t="s">
        <v>9055</v>
      </c>
      <c r="M3043" t="s">
        <v>9056</v>
      </c>
      <c r="N3043">
        <v>0.99166666599999997</v>
      </c>
      <c r="O3043">
        <v>1</v>
      </c>
      <c r="P3043">
        <v>397</v>
      </c>
      <c r="Q3043">
        <v>3</v>
      </c>
      <c r="R3043">
        <v>15</v>
      </c>
      <c r="S3043">
        <v>0</v>
      </c>
      <c r="T3043">
        <v>29</v>
      </c>
      <c r="U3043">
        <v>0</v>
      </c>
      <c r="V3043">
        <v>0</v>
      </c>
      <c r="W3043">
        <v>3.0605079200966001</v>
      </c>
      <c r="X3043">
        <v>107.04207008998601</v>
      </c>
      <c r="Y3043">
        <v>3.5223421767347416</v>
      </c>
      <c r="Z3043">
        <v>7.0593882701778741</v>
      </c>
      <c r="AA3043">
        <v>0</v>
      </c>
      <c r="AB3043">
        <v>9.1117436048421165</v>
      </c>
      <c r="AC3043">
        <v>0</v>
      </c>
      <c r="AD3043">
        <v>0</v>
      </c>
      <c r="AE3043">
        <v>129.79605206183734</v>
      </c>
    </row>
    <row r="3044" spans="1:31" x14ac:dyDescent="0.25">
      <c r="A3044">
        <v>2213183</v>
      </c>
      <c r="B3044">
        <v>1</v>
      </c>
      <c r="C3044" t="s">
        <v>80</v>
      </c>
      <c r="D3044" t="s">
        <v>103</v>
      </c>
      <c r="E3044" t="s">
        <v>198</v>
      </c>
      <c r="F3044" t="s">
        <v>9057</v>
      </c>
      <c r="G3044" t="s">
        <v>405</v>
      </c>
      <c r="H3044" t="s">
        <v>144</v>
      </c>
      <c r="I3044" t="s">
        <v>136</v>
      </c>
      <c r="J3044" t="s">
        <v>137</v>
      </c>
      <c r="K3044" t="s">
        <v>234</v>
      </c>
      <c r="L3044" t="s">
        <v>9058</v>
      </c>
      <c r="M3044" t="s">
        <v>9059</v>
      </c>
      <c r="N3044">
        <v>0.57900361099999997</v>
      </c>
      <c r="O3044">
        <v>1</v>
      </c>
      <c r="P3044">
        <v>0</v>
      </c>
      <c r="Q3044">
        <v>0</v>
      </c>
      <c r="R3044">
        <v>0</v>
      </c>
      <c r="S3044">
        <v>5</v>
      </c>
      <c r="T3044">
        <v>0</v>
      </c>
      <c r="U3044">
        <v>3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16.81040450786762</v>
      </c>
      <c r="AB3044">
        <v>0</v>
      </c>
      <c r="AC3044">
        <v>27.312148685907722</v>
      </c>
      <c r="AD3044">
        <v>0</v>
      </c>
      <c r="AE3044">
        <v>44.122553193775346</v>
      </c>
    </row>
    <row r="3045" spans="1:31" x14ac:dyDescent="0.25">
      <c r="A3045">
        <v>2229107</v>
      </c>
      <c r="B3045">
        <v>1</v>
      </c>
      <c r="C3045" t="s">
        <v>80</v>
      </c>
      <c r="D3045" t="s">
        <v>93</v>
      </c>
      <c r="E3045" t="s">
        <v>151</v>
      </c>
      <c r="F3045" t="s">
        <v>9060</v>
      </c>
      <c r="G3045" t="s">
        <v>213</v>
      </c>
      <c r="H3045" t="s">
        <v>135</v>
      </c>
      <c r="I3045" t="s">
        <v>136</v>
      </c>
      <c r="J3045" t="s">
        <v>137</v>
      </c>
      <c r="K3045" t="s">
        <v>138</v>
      </c>
      <c r="L3045" t="s">
        <v>9061</v>
      </c>
      <c r="M3045" t="s">
        <v>9062</v>
      </c>
      <c r="N3045">
        <v>1.477222222</v>
      </c>
      <c r="O3045">
        <v>0</v>
      </c>
      <c r="P3045">
        <v>5</v>
      </c>
      <c r="Q3045">
        <v>0</v>
      </c>
      <c r="R3045">
        <v>2</v>
      </c>
      <c r="S3045">
        <v>0</v>
      </c>
      <c r="T3045">
        <v>2</v>
      </c>
      <c r="U3045">
        <v>0</v>
      </c>
      <c r="V3045">
        <v>0</v>
      </c>
      <c r="W3045">
        <v>0</v>
      </c>
      <c r="X3045">
        <v>1.8386059958065335</v>
      </c>
      <c r="Y3045">
        <v>0</v>
      </c>
      <c r="Z3045">
        <v>0.40907641415538443</v>
      </c>
      <c r="AA3045">
        <v>0</v>
      </c>
      <c r="AB3045">
        <v>2.6309271751536087</v>
      </c>
      <c r="AC3045">
        <v>0</v>
      </c>
      <c r="AD3045">
        <v>0</v>
      </c>
      <c r="AE3045">
        <v>4.8786095851155267</v>
      </c>
    </row>
    <row r="3046" spans="1:31" x14ac:dyDescent="0.25">
      <c r="A3046">
        <v>2213953</v>
      </c>
      <c r="B3046">
        <v>1</v>
      </c>
      <c r="C3046" t="s">
        <v>80</v>
      </c>
      <c r="D3046" t="s">
        <v>100</v>
      </c>
      <c r="E3046" t="s">
        <v>156</v>
      </c>
      <c r="F3046" t="s">
        <v>9063</v>
      </c>
      <c r="G3046" t="s">
        <v>161</v>
      </c>
      <c r="H3046" t="s">
        <v>135</v>
      </c>
      <c r="I3046" t="s">
        <v>136</v>
      </c>
      <c r="J3046" t="s">
        <v>137</v>
      </c>
      <c r="K3046" t="s">
        <v>138</v>
      </c>
      <c r="L3046" t="s">
        <v>9064</v>
      </c>
      <c r="M3046" t="s">
        <v>9065</v>
      </c>
      <c r="N3046">
        <v>1.6527777770000001</v>
      </c>
      <c r="O3046">
        <v>0</v>
      </c>
      <c r="P3046">
        <v>1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1.0380017508434634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1.0380017508434634</v>
      </c>
    </row>
    <row r="3047" spans="1:31" x14ac:dyDescent="0.25">
      <c r="A3047">
        <v>2212791</v>
      </c>
      <c r="B3047">
        <v>1</v>
      </c>
      <c r="C3047" t="s">
        <v>81</v>
      </c>
      <c r="D3047" t="s">
        <v>128</v>
      </c>
      <c r="E3047" t="s">
        <v>141</v>
      </c>
      <c r="F3047" t="s">
        <v>9066</v>
      </c>
      <c r="G3047" t="s">
        <v>831</v>
      </c>
      <c r="H3047" t="s">
        <v>144</v>
      </c>
      <c r="I3047" t="s">
        <v>136</v>
      </c>
      <c r="J3047" t="s">
        <v>137</v>
      </c>
      <c r="K3047" t="s">
        <v>138</v>
      </c>
      <c r="L3047" t="s">
        <v>9067</v>
      </c>
      <c r="M3047" t="s">
        <v>9068</v>
      </c>
      <c r="N3047">
        <v>1.2522222220000001</v>
      </c>
      <c r="O3047">
        <v>0</v>
      </c>
      <c r="P3047">
        <v>302</v>
      </c>
      <c r="Q3047">
        <v>0</v>
      </c>
      <c r="R3047">
        <v>3</v>
      </c>
      <c r="S3047">
        <v>0</v>
      </c>
      <c r="T3047">
        <v>23</v>
      </c>
      <c r="U3047">
        <v>0</v>
      </c>
      <c r="V3047">
        <v>0</v>
      </c>
      <c r="W3047">
        <v>0</v>
      </c>
      <c r="X3047">
        <v>84.283786403572478</v>
      </c>
      <c r="Y3047">
        <v>0</v>
      </c>
      <c r="Z3047">
        <v>0.17420033624001166</v>
      </c>
      <c r="AA3047">
        <v>0</v>
      </c>
      <c r="AB3047">
        <v>17.679627082472969</v>
      </c>
      <c r="AC3047">
        <v>0</v>
      </c>
      <c r="AD3047">
        <v>0</v>
      </c>
      <c r="AE3047">
        <v>102.13761382228546</v>
      </c>
    </row>
    <row r="3048" spans="1:31" x14ac:dyDescent="0.25">
      <c r="A3048">
        <v>2225775</v>
      </c>
      <c r="B3048">
        <v>1</v>
      </c>
      <c r="C3048" t="s">
        <v>80</v>
      </c>
      <c r="D3048" t="s">
        <v>107</v>
      </c>
      <c r="E3048" t="s">
        <v>156</v>
      </c>
      <c r="F3048" t="s">
        <v>9069</v>
      </c>
      <c r="G3048" t="s">
        <v>165</v>
      </c>
      <c r="H3048" t="s">
        <v>135</v>
      </c>
      <c r="I3048" t="s">
        <v>136</v>
      </c>
      <c r="J3048" t="s">
        <v>137</v>
      </c>
      <c r="K3048" t="s">
        <v>138</v>
      </c>
      <c r="L3048" t="s">
        <v>9070</v>
      </c>
      <c r="M3048" t="s">
        <v>9071</v>
      </c>
      <c r="N3048">
        <v>0.50277777700000004</v>
      </c>
      <c r="O3048">
        <v>0</v>
      </c>
      <c r="P3048">
        <v>1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0.46718193642083339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0.46718193642083339</v>
      </c>
    </row>
    <row r="3049" spans="1:31" x14ac:dyDescent="0.25">
      <c r="A3049">
        <v>2214557</v>
      </c>
      <c r="B3049">
        <v>1</v>
      </c>
      <c r="C3049" t="s">
        <v>80</v>
      </c>
      <c r="D3049" t="s">
        <v>97</v>
      </c>
      <c r="E3049" t="s">
        <v>156</v>
      </c>
      <c r="F3049" t="s">
        <v>9072</v>
      </c>
      <c r="G3049" t="s">
        <v>161</v>
      </c>
      <c r="H3049" t="s">
        <v>135</v>
      </c>
      <c r="I3049" t="s">
        <v>136</v>
      </c>
      <c r="J3049" t="s">
        <v>137</v>
      </c>
      <c r="K3049" t="s">
        <v>138</v>
      </c>
      <c r="L3049" t="s">
        <v>9073</v>
      </c>
      <c r="M3049" t="s">
        <v>9074</v>
      </c>
      <c r="N3049">
        <v>5.5944444439999996</v>
      </c>
      <c r="O3049">
        <v>0</v>
      </c>
      <c r="P3049">
        <v>1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0.22680398284409997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0.22680398284409997</v>
      </c>
    </row>
    <row r="3050" spans="1:31" x14ac:dyDescent="0.25">
      <c r="A3050">
        <v>2225134</v>
      </c>
      <c r="B3050">
        <v>1</v>
      </c>
      <c r="C3050" t="s">
        <v>81</v>
      </c>
      <c r="D3050" t="s">
        <v>128</v>
      </c>
      <c r="E3050" t="s">
        <v>156</v>
      </c>
      <c r="F3050" t="s">
        <v>9075</v>
      </c>
      <c r="G3050" t="s">
        <v>172</v>
      </c>
      <c r="H3050" t="s">
        <v>135</v>
      </c>
      <c r="I3050" t="s">
        <v>136</v>
      </c>
      <c r="J3050" t="s">
        <v>137</v>
      </c>
      <c r="K3050" t="s">
        <v>138</v>
      </c>
      <c r="L3050" t="s">
        <v>9076</v>
      </c>
      <c r="M3050" t="s">
        <v>9077</v>
      </c>
      <c r="N3050">
        <v>1.0677777770000001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1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2.5891571616977777E-2</v>
      </c>
      <c r="AC3050">
        <v>0</v>
      </c>
      <c r="AD3050">
        <v>0</v>
      </c>
      <c r="AE3050">
        <v>2.5891571616977777E-2</v>
      </c>
    </row>
    <row r="3051" spans="1:31" x14ac:dyDescent="0.25">
      <c r="A3051">
        <v>2215888</v>
      </c>
      <c r="B3051">
        <v>1</v>
      </c>
      <c r="C3051" t="s">
        <v>80</v>
      </c>
      <c r="D3051" t="s">
        <v>103</v>
      </c>
      <c r="E3051" t="s">
        <v>156</v>
      </c>
      <c r="F3051" t="s">
        <v>9078</v>
      </c>
      <c r="G3051" t="s">
        <v>161</v>
      </c>
      <c r="H3051" t="s">
        <v>135</v>
      </c>
      <c r="I3051" t="s">
        <v>136</v>
      </c>
      <c r="J3051" t="s">
        <v>137</v>
      </c>
      <c r="K3051" t="s">
        <v>138</v>
      </c>
      <c r="L3051" t="s">
        <v>9079</v>
      </c>
      <c r="M3051" t="s">
        <v>9080</v>
      </c>
      <c r="N3051">
        <v>1.531111111</v>
      </c>
      <c r="O3051">
        <v>0</v>
      </c>
      <c r="P3051">
        <v>1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0.14488187729582669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0.14488187729582669</v>
      </c>
    </row>
    <row r="3052" spans="1:31" x14ac:dyDescent="0.25">
      <c r="A3052">
        <v>2219220</v>
      </c>
      <c r="B3052">
        <v>1</v>
      </c>
      <c r="C3052" t="s">
        <v>80</v>
      </c>
      <c r="D3052" t="s">
        <v>94</v>
      </c>
      <c r="E3052" t="s">
        <v>151</v>
      </c>
      <c r="F3052" t="s">
        <v>9081</v>
      </c>
      <c r="G3052" t="s">
        <v>213</v>
      </c>
      <c r="H3052" t="s">
        <v>135</v>
      </c>
      <c r="I3052" t="s">
        <v>136</v>
      </c>
      <c r="J3052" t="s">
        <v>137</v>
      </c>
      <c r="K3052" t="s">
        <v>138</v>
      </c>
      <c r="L3052" t="s">
        <v>9082</v>
      </c>
      <c r="M3052" t="s">
        <v>9083</v>
      </c>
      <c r="N3052">
        <v>7.2094444439999998</v>
      </c>
      <c r="O3052">
        <v>0</v>
      </c>
      <c r="P3052">
        <v>6</v>
      </c>
      <c r="Q3052">
        <v>0</v>
      </c>
      <c r="R3052">
        <v>0</v>
      </c>
      <c r="S3052">
        <v>0</v>
      </c>
      <c r="T3052">
        <v>1</v>
      </c>
      <c r="U3052">
        <v>0</v>
      </c>
      <c r="V3052">
        <v>0</v>
      </c>
      <c r="W3052">
        <v>0</v>
      </c>
      <c r="X3052">
        <v>3.9305737365542446</v>
      </c>
      <c r="Y3052">
        <v>0</v>
      </c>
      <c r="Z3052">
        <v>0</v>
      </c>
      <c r="AA3052">
        <v>0</v>
      </c>
      <c r="AB3052">
        <v>0.2269519700711167</v>
      </c>
      <c r="AC3052">
        <v>0</v>
      </c>
      <c r="AD3052">
        <v>0</v>
      </c>
      <c r="AE3052">
        <v>4.1575257066253615</v>
      </c>
    </row>
    <row r="3053" spans="1:31" x14ac:dyDescent="0.25">
      <c r="A3053">
        <v>2221888</v>
      </c>
      <c r="B3053">
        <v>1</v>
      </c>
      <c r="C3053" t="s">
        <v>80</v>
      </c>
      <c r="D3053" t="s">
        <v>108</v>
      </c>
      <c r="E3053" t="s">
        <v>141</v>
      </c>
      <c r="F3053" t="s">
        <v>9084</v>
      </c>
      <c r="G3053" t="s">
        <v>233</v>
      </c>
      <c r="H3053" t="s">
        <v>144</v>
      </c>
      <c r="I3053" t="s">
        <v>136</v>
      </c>
      <c r="J3053" t="s">
        <v>137</v>
      </c>
      <c r="K3053" t="s">
        <v>234</v>
      </c>
      <c r="L3053" t="s">
        <v>9085</v>
      </c>
      <c r="M3053" t="s">
        <v>9086</v>
      </c>
      <c r="N3053">
        <v>7.8884619440000003</v>
      </c>
      <c r="O3053">
        <v>0</v>
      </c>
      <c r="P3053">
        <v>47</v>
      </c>
      <c r="Q3053">
        <v>0</v>
      </c>
      <c r="R3053">
        <v>8</v>
      </c>
      <c r="S3053">
        <v>0</v>
      </c>
      <c r="T3053">
        <v>9</v>
      </c>
      <c r="U3053">
        <v>0</v>
      </c>
      <c r="V3053">
        <v>0</v>
      </c>
      <c r="W3053">
        <v>0</v>
      </c>
      <c r="X3053">
        <v>93.024802888386077</v>
      </c>
      <c r="Y3053">
        <v>0</v>
      </c>
      <c r="Z3053">
        <v>16.458407117915588</v>
      </c>
      <c r="AA3053">
        <v>0</v>
      </c>
      <c r="AB3053">
        <v>109.88709802399951</v>
      </c>
      <c r="AC3053">
        <v>0</v>
      </c>
      <c r="AD3053">
        <v>0</v>
      </c>
      <c r="AE3053">
        <v>219.37030803030117</v>
      </c>
    </row>
    <row r="3054" spans="1:31" x14ac:dyDescent="0.25">
      <c r="A3054">
        <v>2222217</v>
      </c>
      <c r="B3054">
        <v>1</v>
      </c>
      <c r="C3054" t="s">
        <v>81</v>
      </c>
      <c r="D3054" t="s">
        <v>113</v>
      </c>
      <c r="E3054" t="s">
        <v>151</v>
      </c>
      <c r="F3054" t="s">
        <v>9087</v>
      </c>
      <c r="G3054" t="s">
        <v>213</v>
      </c>
      <c r="H3054" t="s">
        <v>135</v>
      </c>
      <c r="I3054" t="s">
        <v>136</v>
      </c>
      <c r="J3054" t="s">
        <v>137</v>
      </c>
      <c r="K3054" t="s">
        <v>138</v>
      </c>
      <c r="L3054" t="s">
        <v>9088</v>
      </c>
      <c r="M3054" t="s">
        <v>9089</v>
      </c>
      <c r="N3054">
        <v>1.8505555549999999</v>
      </c>
      <c r="O3054">
        <v>0</v>
      </c>
      <c r="P3054">
        <v>22</v>
      </c>
      <c r="Q3054">
        <v>0</v>
      </c>
      <c r="R3054">
        <v>5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4.3312023039938659</v>
      </c>
      <c r="Y3054">
        <v>0</v>
      </c>
      <c r="Z3054">
        <v>0.52761823584332013</v>
      </c>
      <c r="AA3054">
        <v>0</v>
      </c>
      <c r="AB3054">
        <v>0</v>
      </c>
      <c r="AC3054">
        <v>0</v>
      </c>
      <c r="AD3054">
        <v>0</v>
      </c>
      <c r="AE3054">
        <v>4.8588205398371862</v>
      </c>
    </row>
    <row r="3055" spans="1:31" x14ac:dyDescent="0.25">
      <c r="A3055">
        <v>2222466</v>
      </c>
      <c r="B3055">
        <v>1</v>
      </c>
      <c r="C3055" t="s">
        <v>81</v>
      </c>
      <c r="D3055" t="s">
        <v>123</v>
      </c>
      <c r="E3055" t="s">
        <v>151</v>
      </c>
      <c r="F3055" t="s">
        <v>9090</v>
      </c>
      <c r="G3055" t="s">
        <v>233</v>
      </c>
      <c r="H3055" t="s">
        <v>135</v>
      </c>
      <c r="I3055" t="s">
        <v>136</v>
      </c>
      <c r="J3055" t="s">
        <v>137</v>
      </c>
      <c r="K3055" t="s">
        <v>234</v>
      </c>
      <c r="L3055" t="s">
        <v>9091</v>
      </c>
      <c r="M3055" t="s">
        <v>9092</v>
      </c>
      <c r="N3055">
        <v>5.0719000000000003</v>
      </c>
      <c r="O3055">
        <v>0</v>
      </c>
      <c r="P3055">
        <v>81</v>
      </c>
      <c r="Q3055">
        <v>0</v>
      </c>
      <c r="R3055">
        <v>1</v>
      </c>
      <c r="S3055">
        <v>0</v>
      </c>
      <c r="T3055">
        <v>9</v>
      </c>
      <c r="U3055">
        <v>0</v>
      </c>
      <c r="V3055">
        <v>0</v>
      </c>
      <c r="W3055">
        <v>0</v>
      </c>
      <c r="X3055">
        <v>104.3564159757545</v>
      </c>
      <c r="Y3055">
        <v>0</v>
      </c>
      <c r="Z3055">
        <v>3.21710756156003</v>
      </c>
      <c r="AA3055">
        <v>0</v>
      </c>
      <c r="AB3055">
        <v>9.5721529650705239</v>
      </c>
      <c r="AC3055">
        <v>0</v>
      </c>
      <c r="AD3055">
        <v>0</v>
      </c>
      <c r="AE3055">
        <v>117.14567650238506</v>
      </c>
    </row>
    <row r="3056" spans="1:31" x14ac:dyDescent="0.25">
      <c r="A3056">
        <v>2215639</v>
      </c>
      <c r="B3056">
        <v>1</v>
      </c>
      <c r="C3056" t="s">
        <v>80</v>
      </c>
      <c r="D3056" t="s">
        <v>98</v>
      </c>
      <c r="E3056" t="s">
        <v>132</v>
      </c>
      <c r="F3056" t="s">
        <v>9093</v>
      </c>
      <c r="G3056" t="s">
        <v>245</v>
      </c>
      <c r="H3056" t="s">
        <v>135</v>
      </c>
      <c r="I3056" t="s">
        <v>136</v>
      </c>
      <c r="J3056" t="s">
        <v>137</v>
      </c>
      <c r="K3056" t="s">
        <v>138</v>
      </c>
      <c r="L3056" t="s">
        <v>9094</v>
      </c>
      <c r="M3056" t="s">
        <v>9095</v>
      </c>
      <c r="N3056">
        <v>0.81055555499999998</v>
      </c>
      <c r="O3056">
        <v>0</v>
      </c>
      <c r="P3056">
        <v>48</v>
      </c>
      <c r="Q3056">
        <v>0</v>
      </c>
      <c r="R3056">
        <v>10</v>
      </c>
      <c r="S3056">
        <v>0</v>
      </c>
      <c r="T3056">
        <v>10</v>
      </c>
      <c r="U3056">
        <v>0</v>
      </c>
      <c r="V3056">
        <v>0</v>
      </c>
      <c r="W3056">
        <v>0</v>
      </c>
      <c r="X3056">
        <v>11.360043295096839</v>
      </c>
      <c r="Y3056">
        <v>0</v>
      </c>
      <c r="Z3056">
        <v>8.3031807915942313</v>
      </c>
      <c r="AA3056">
        <v>0</v>
      </c>
      <c r="AB3056">
        <v>15.371576284130352</v>
      </c>
      <c r="AC3056">
        <v>0</v>
      </c>
      <c r="AD3056">
        <v>0</v>
      </c>
      <c r="AE3056">
        <v>35.034800370821422</v>
      </c>
    </row>
    <row r="3057" spans="1:31" x14ac:dyDescent="0.25">
      <c r="A3057">
        <v>2227149</v>
      </c>
      <c r="B3057">
        <v>1</v>
      </c>
      <c r="C3057" t="s">
        <v>80</v>
      </c>
      <c r="D3057" t="s">
        <v>98</v>
      </c>
      <c r="E3057" t="s">
        <v>151</v>
      </c>
      <c r="F3057" t="s">
        <v>9096</v>
      </c>
      <c r="G3057" t="s">
        <v>213</v>
      </c>
      <c r="H3057" t="s">
        <v>135</v>
      </c>
      <c r="I3057" t="s">
        <v>136</v>
      </c>
      <c r="J3057" t="s">
        <v>137</v>
      </c>
      <c r="K3057" t="s">
        <v>138</v>
      </c>
      <c r="L3057" t="s">
        <v>9097</v>
      </c>
      <c r="M3057" t="s">
        <v>9098</v>
      </c>
      <c r="N3057">
        <v>1.9680555550000001</v>
      </c>
      <c r="O3057">
        <v>0</v>
      </c>
      <c r="P3057">
        <v>10</v>
      </c>
      <c r="Q3057">
        <v>0</v>
      </c>
      <c r="R3057">
        <v>3</v>
      </c>
      <c r="S3057">
        <v>0</v>
      </c>
      <c r="T3057">
        <v>3</v>
      </c>
      <c r="U3057">
        <v>0</v>
      </c>
      <c r="V3057">
        <v>0</v>
      </c>
      <c r="W3057">
        <v>0</v>
      </c>
      <c r="X3057">
        <v>4.6988563069644984</v>
      </c>
      <c r="Y3057">
        <v>0</v>
      </c>
      <c r="Z3057">
        <v>2.5658660329024876</v>
      </c>
      <c r="AA3057">
        <v>0</v>
      </c>
      <c r="AB3057">
        <v>1.9593976086449709</v>
      </c>
      <c r="AC3057">
        <v>0</v>
      </c>
      <c r="AD3057">
        <v>0</v>
      </c>
      <c r="AE3057">
        <v>9.2241199485119569</v>
      </c>
    </row>
    <row r="3058" spans="1:31" x14ac:dyDescent="0.25">
      <c r="A3058">
        <v>2216870</v>
      </c>
      <c r="B3058">
        <v>1</v>
      </c>
      <c r="C3058" t="s">
        <v>80</v>
      </c>
      <c r="D3058" t="s">
        <v>90</v>
      </c>
      <c r="E3058" t="s">
        <v>156</v>
      </c>
      <c r="F3058" t="s">
        <v>3604</v>
      </c>
      <c r="G3058" t="s">
        <v>161</v>
      </c>
      <c r="H3058" t="s">
        <v>135</v>
      </c>
      <c r="I3058" t="s">
        <v>136</v>
      </c>
      <c r="J3058" t="s">
        <v>137</v>
      </c>
      <c r="K3058" t="s">
        <v>138</v>
      </c>
      <c r="L3058" t="s">
        <v>9099</v>
      </c>
      <c r="M3058" t="s">
        <v>9100</v>
      </c>
      <c r="N3058">
        <v>4.5777777769999997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3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66.89906092469198</v>
      </c>
      <c r="AC3058">
        <v>0</v>
      </c>
      <c r="AD3058">
        <v>0</v>
      </c>
      <c r="AE3058">
        <v>66.89906092469198</v>
      </c>
    </row>
    <row r="3059" spans="1:31" x14ac:dyDescent="0.25">
      <c r="A3059">
        <v>2213624</v>
      </c>
      <c r="B3059">
        <v>1</v>
      </c>
      <c r="C3059" t="s">
        <v>80</v>
      </c>
      <c r="D3059" t="s">
        <v>97</v>
      </c>
      <c r="E3059" t="s">
        <v>156</v>
      </c>
      <c r="F3059" t="s">
        <v>9101</v>
      </c>
      <c r="G3059" t="s">
        <v>161</v>
      </c>
      <c r="H3059" t="s">
        <v>135</v>
      </c>
      <c r="I3059" t="s">
        <v>136</v>
      </c>
      <c r="J3059" t="s">
        <v>137</v>
      </c>
      <c r="K3059" t="s">
        <v>138</v>
      </c>
      <c r="L3059" t="s">
        <v>9102</v>
      </c>
      <c r="M3059" t="s">
        <v>9103</v>
      </c>
      <c r="N3059">
        <v>4.2933333329999996</v>
      </c>
      <c r="O3059">
        <v>0</v>
      </c>
      <c r="P3059">
        <v>1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1.2982400557048113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1.2982400557048113</v>
      </c>
    </row>
    <row r="3060" spans="1:31" x14ac:dyDescent="0.25">
      <c r="A3060">
        <v>2221284</v>
      </c>
      <c r="B3060">
        <v>1</v>
      </c>
      <c r="C3060" t="s">
        <v>80</v>
      </c>
      <c r="D3060" t="s">
        <v>111</v>
      </c>
      <c r="E3060" t="s">
        <v>156</v>
      </c>
      <c r="F3060" t="s">
        <v>2042</v>
      </c>
      <c r="G3060" t="s">
        <v>165</v>
      </c>
      <c r="H3060" t="s">
        <v>135</v>
      </c>
      <c r="I3060" t="s">
        <v>136</v>
      </c>
      <c r="J3060" t="s">
        <v>137</v>
      </c>
      <c r="K3060" t="s">
        <v>138</v>
      </c>
      <c r="L3060" t="s">
        <v>9104</v>
      </c>
      <c r="M3060" t="s">
        <v>9105</v>
      </c>
      <c r="N3060">
        <v>1.7949999999999999</v>
      </c>
      <c r="O3060">
        <v>0</v>
      </c>
      <c r="P3060">
        <v>6</v>
      </c>
      <c r="Q3060">
        <v>0</v>
      </c>
      <c r="R3060">
        <v>0</v>
      </c>
      <c r="S3060">
        <v>0</v>
      </c>
      <c r="T3060">
        <v>4</v>
      </c>
      <c r="U3060">
        <v>0</v>
      </c>
      <c r="V3060">
        <v>0</v>
      </c>
      <c r="W3060">
        <v>0</v>
      </c>
      <c r="X3060">
        <v>2.3533754272694551</v>
      </c>
      <c r="Y3060">
        <v>0</v>
      </c>
      <c r="Z3060">
        <v>0</v>
      </c>
      <c r="AA3060">
        <v>0</v>
      </c>
      <c r="AB3060">
        <v>2.4723690303175205</v>
      </c>
      <c r="AC3060">
        <v>0</v>
      </c>
      <c r="AD3060">
        <v>0</v>
      </c>
      <c r="AE3060">
        <v>4.8257444575869757</v>
      </c>
    </row>
    <row r="3061" spans="1:31" x14ac:dyDescent="0.25">
      <c r="A3061">
        <v>2226608</v>
      </c>
      <c r="B3061">
        <v>1</v>
      </c>
      <c r="C3061" t="s">
        <v>80</v>
      </c>
      <c r="D3061" t="s">
        <v>110</v>
      </c>
      <c r="E3061" t="s">
        <v>251</v>
      </c>
      <c r="F3061" t="s">
        <v>9106</v>
      </c>
      <c r="G3061" t="s">
        <v>143</v>
      </c>
      <c r="H3061" t="s">
        <v>144</v>
      </c>
      <c r="I3061" t="s">
        <v>136</v>
      </c>
      <c r="J3061" t="s">
        <v>137</v>
      </c>
      <c r="K3061" t="s">
        <v>138</v>
      </c>
      <c r="L3061" t="s">
        <v>9107</v>
      </c>
      <c r="M3061" t="s">
        <v>9108</v>
      </c>
      <c r="N3061">
        <v>0.25</v>
      </c>
      <c r="O3061">
        <v>0</v>
      </c>
      <c r="P3061">
        <v>3557</v>
      </c>
      <c r="Q3061">
        <v>0</v>
      </c>
      <c r="R3061">
        <v>0</v>
      </c>
      <c r="S3061">
        <v>1</v>
      </c>
      <c r="T3061">
        <v>252</v>
      </c>
      <c r="U3061">
        <v>0</v>
      </c>
      <c r="V3061">
        <v>0</v>
      </c>
      <c r="W3061">
        <v>0</v>
      </c>
      <c r="X3061">
        <v>259.16850022427411</v>
      </c>
      <c r="Y3061">
        <v>0</v>
      </c>
      <c r="Z3061">
        <v>0</v>
      </c>
      <c r="AA3061">
        <v>18.086137344175999</v>
      </c>
      <c r="AB3061">
        <v>40.717734881151976</v>
      </c>
      <c r="AC3061">
        <v>0</v>
      </c>
      <c r="AD3061">
        <v>0</v>
      </c>
      <c r="AE3061">
        <v>317.97237244960206</v>
      </c>
    </row>
    <row r="3062" spans="1:31" x14ac:dyDescent="0.25">
      <c r="A3062">
        <v>2221825</v>
      </c>
      <c r="B3062">
        <v>1</v>
      </c>
      <c r="C3062" t="s">
        <v>81</v>
      </c>
      <c r="D3062" t="s">
        <v>128</v>
      </c>
      <c r="E3062" t="s">
        <v>198</v>
      </c>
      <c r="F3062" t="s">
        <v>6092</v>
      </c>
      <c r="G3062" t="s">
        <v>143</v>
      </c>
      <c r="H3062" t="s">
        <v>144</v>
      </c>
      <c r="I3062" t="s">
        <v>136</v>
      </c>
      <c r="J3062" t="s">
        <v>137</v>
      </c>
      <c r="K3062" t="s">
        <v>138</v>
      </c>
      <c r="L3062" t="s">
        <v>9109</v>
      </c>
      <c r="M3062" t="s">
        <v>9110</v>
      </c>
      <c r="N3062">
        <v>0.13055555499999999</v>
      </c>
      <c r="O3062">
        <v>1</v>
      </c>
      <c r="P3062">
        <v>580</v>
      </c>
      <c r="Q3062">
        <v>4</v>
      </c>
      <c r="R3062">
        <v>3</v>
      </c>
      <c r="S3062">
        <v>9</v>
      </c>
      <c r="T3062">
        <v>49</v>
      </c>
      <c r="U3062">
        <v>0</v>
      </c>
      <c r="V3062">
        <v>0</v>
      </c>
      <c r="W3062">
        <v>2.9721352713333333E-2</v>
      </c>
      <c r="X3062">
        <v>8.6988535311922295</v>
      </c>
      <c r="Y3062">
        <v>0.78575091718869738</v>
      </c>
      <c r="Z3062">
        <v>2.776479518269722E-2</v>
      </c>
      <c r="AA3062">
        <v>8.791602005524334</v>
      </c>
      <c r="AB3062">
        <v>3.2791051132177493</v>
      </c>
      <c r="AC3062">
        <v>0</v>
      </c>
      <c r="AD3062">
        <v>0</v>
      </c>
      <c r="AE3062">
        <v>21.612797715019038</v>
      </c>
    </row>
    <row r="3063" spans="1:31" x14ac:dyDescent="0.25">
      <c r="A3063">
        <v>2215247</v>
      </c>
      <c r="B3063">
        <v>1</v>
      </c>
      <c r="C3063" t="s">
        <v>81</v>
      </c>
      <c r="D3063" t="s">
        <v>112</v>
      </c>
      <c r="E3063" t="s">
        <v>151</v>
      </c>
      <c r="F3063" t="s">
        <v>9111</v>
      </c>
      <c r="G3063" t="s">
        <v>213</v>
      </c>
      <c r="H3063" t="s">
        <v>135</v>
      </c>
      <c r="I3063" t="s">
        <v>136</v>
      </c>
      <c r="J3063" t="s">
        <v>137</v>
      </c>
      <c r="K3063" t="s">
        <v>138</v>
      </c>
      <c r="L3063" t="s">
        <v>9112</v>
      </c>
      <c r="M3063" t="s">
        <v>9113</v>
      </c>
      <c r="N3063">
        <v>0.39250000000000002</v>
      </c>
      <c r="O3063">
        <v>0</v>
      </c>
      <c r="P3063">
        <v>7</v>
      </c>
      <c r="Q3063">
        <v>0</v>
      </c>
      <c r="R3063">
        <v>3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0.36180926146044007</v>
      </c>
      <c r="Y3063">
        <v>0</v>
      </c>
      <c r="Z3063">
        <v>3.1619904963920004E-2</v>
      </c>
      <c r="AA3063">
        <v>0</v>
      </c>
      <c r="AB3063">
        <v>0</v>
      </c>
      <c r="AC3063">
        <v>0</v>
      </c>
      <c r="AD3063">
        <v>0</v>
      </c>
      <c r="AE3063">
        <v>0.3934291664243601</v>
      </c>
    </row>
    <row r="3064" spans="1:31" x14ac:dyDescent="0.25">
      <c r="A3064">
        <v>2220202</v>
      </c>
      <c r="B3064">
        <v>1</v>
      </c>
      <c r="C3064" t="s">
        <v>80</v>
      </c>
      <c r="D3064" t="s">
        <v>83</v>
      </c>
      <c r="E3064" t="s">
        <v>141</v>
      </c>
      <c r="F3064" t="s">
        <v>7736</v>
      </c>
      <c r="G3064" t="s">
        <v>143</v>
      </c>
      <c r="H3064" t="s">
        <v>144</v>
      </c>
      <c r="I3064" t="s">
        <v>136</v>
      </c>
      <c r="J3064" t="s">
        <v>137</v>
      </c>
      <c r="K3064" t="s">
        <v>138</v>
      </c>
      <c r="L3064" t="s">
        <v>9114</v>
      </c>
      <c r="M3064" t="s">
        <v>9115</v>
      </c>
      <c r="N3064">
        <v>0.71750000000000003</v>
      </c>
      <c r="O3064">
        <v>0</v>
      </c>
      <c r="P3064">
        <v>157</v>
      </c>
      <c r="Q3064">
        <v>0</v>
      </c>
      <c r="R3064">
        <v>0</v>
      </c>
      <c r="S3064">
        <v>3</v>
      </c>
      <c r="T3064">
        <v>49</v>
      </c>
      <c r="U3064">
        <v>1</v>
      </c>
      <c r="V3064">
        <v>1</v>
      </c>
      <c r="W3064">
        <v>0</v>
      </c>
      <c r="X3064">
        <v>57.703331367782262</v>
      </c>
      <c r="Y3064">
        <v>0</v>
      </c>
      <c r="Z3064">
        <v>0</v>
      </c>
      <c r="AA3064">
        <v>2.1582274639399248</v>
      </c>
      <c r="AB3064">
        <v>24.001411020062683</v>
      </c>
      <c r="AC3064">
        <v>53.528163301859799</v>
      </c>
      <c r="AD3064">
        <v>8.6882245480065095</v>
      </c>
      <c r="AE3064">
        <v>146.07935770165116</v>
      </c>
    </row>
    <row r="3065" spans="1:31" x14ac:dyDescent="0.25">
      <c r="A3065">
        <v>2228231</v>
      </c>
      <c r="B3065">
        <v>1</v>
      </c>
      <c r="C3065" t="s">
        <v>81</v>
      </c>
      <c r="D3065" t="s">
        <v>122</v>
      </c>
      <c r="E3065" t="s">
        <v>132</v>
      </c>
      <c r="F3065" t="s">
        <v>9116</v>
      </c>
      <c r="G3065" t="s">
        <v>405</v>
      </c>
      <c r="H3065" t="s">
        <v>135</v>
      </c>
      <c r="I3065" t="s">
        <v>136</v>
      </c>
      <c r="J3065" t="s">
        <v>137</v>
      </c>
      <c r="K3065" t="s">
        <v>234</v>
      </c>
      <c r="L3065" t="s">
        <v>9117</v>
      </c>
      <c r="M3065" t="s">
        <v>9118</v>
      </c>
      <c r="N3065">
        <v>8.4804861109999994</v>
      </c>
      <c r="O3065">
        <v>0</v>
      </c>
      <c r="P3065">
        <v>57</v>
      </c>
      <c r="Q3065">
        <v>0</v>
      </c>
      <c r="R3065">
        <v>0</v>
      </c>
      <c r="S3065">
        <v>0</v>
      </c>
      <c r="T3065">
        <v>2</v>
      </c>
      <c r="U3065">
        <v>0</v>
      </c>
      <c r="V3065">
        <v>0</v>
      </c>
      <c r="W3065">
        <v>0</v>
      </c>
      <c r="X3065">
        <v>41.288526380774691</v>
      </c>
      <c r="Y3065">
        <v>0</v>
      </c>
      <c r="Z3065">
        <v>0</v>
      </c>
      <c r="AA3065">
        <v>0</v>
      </c>
      <c r="AB3065">
        <v>3.2271133129680662</v>
      </c>
      <c r="AC3065">
        <v>0</v>
      </c>
      <c r="AD3065">
        <v>0</v>
      </c>
      <c r="AE3065">
        <v>44.515639693742756</v>
      </c>
    </row>
    <row r="3066" spans="1:31" x14ac:dyDescent="0.25">
      <c r="A3066">
        <v>2214016</v>
      </c>
      <c r="B3066">
        <v>1</v>
      </c>
      <c r="C3066" t="s">
        <v>80</v>
      </c>
      <c r="D3066" t="s">
        <v>84</v>
      </c>
      <c r="E3066" t="s">
        <v>156</v>
      </c>
      <c r="F3066" t="s">
        <v>9119</v>
      </c>
      <c r="G3066" t="s">
        <v>165</v>
      </c>
      <c r="H3066" t="s">
        <v>135</v>
      </c>
      <c r="I3066" t="s">
        <v>136</v>
      </c>
      <c r="J3066" t="s">
        <v>137</v>
      </c>
      <c r="K3066" t="s">
        <v>138</v>
      </c>
      <c r="L3066" t="s">
        <v>9120</v>
      </c>
      <c r="M3066" t="s">
        <v>9121</v>
      </c>
      <c r="N3066">
        <v>3.7888888879999998</v>
      </c>
      <c r="O3066">
        <v>0</v>
      </c>
      <c r="P3066">
        <v>1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1.1409361727787473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1.1409361727787473</v>
      </c>
    </row>
    <row r="3067" spans="1:31" x14ac:dyDescent="0.25">
      <c r="A3067">
        <v>2221925</v>
      </c>
      <c r="B3067">
        <v>1</v>
      </c>
      <c r="C3067" t="s">
        <v>80</v>
      </c>
      <c r="D3067" t="s">
        <v>96</v>
      </c>
      <c r="E3067" t="s">
        <v>156</v>
      </c>
      <c r="F3067" t="s">
        <v>9122</v>
      </c>
      <c r="G3067" t="s">
        <v>161</v>
      </c>
      <c r="H3067" t="s">
        <v>135</v>
      </c>
      <c r="I3067" t="s">
        <v>136</v>
      </c>
      <c r="J3067" t="s">
        <v>137</v>
      </c>
      <c r="K3067" t="s">
        <v>138</v>
      </c>
      <c r="L3067" t="s">
        <v>9123</v>
      </c>
      <c r="M3067" t="s">
        <v>9124</v>
      </c>
      <c r="N3067">
        <v>0.67527777700000002</v>
      </c>
      <c r="O3067">
        <v>0</v>
      </c>
      <c r="P3067">
        <v>1</v>
      </c>
      <c r="Q3067">
        <v>0</v>
      </c>
      <c r="R3067">
        <v>0</v>
      </c>
      <c r="S3067">
        <v>0</v>
      </c>
      <c r="T3067">
        <v>1</v>
      </c>
      <c r="U3067">
        <v>0</v>
      </c>
      <c r="V3067">
        <v>0</v>
      </c>
      <c r="W3067">
        <v>0</v>
      </c>
      <c r="X3067">
        <v>1.2321126182991817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1.2321126182991817</v>
      </c>
    </row>
    <row r="3068" spans="1:31" x14ac:dyDescent="0.25">
      <c r="A3068">
        <v>2217597</v>
      </c>
      <c r="B3068">
        <v>1</v>
      </c>
      <c r="C3068" t="s">
        <v>80</v>
      </c>
      <c r="D3068" t="s">
        <v>92</v>
      </c>
      <c r="E3068" t="s">
        <v>156</v>
      </c>
      <c r="F3068" t="s">
        <v>9125</v>
      </c>
      <c r="G3068" t="s">
        <v>172</v>
      </c>
      <c r="H3068" t="s">
        <v>135</v>
      </c>
      <c r="I3068" t="s">
        <v>136</v>
      </c>
      <c r="J3068" t="s">
        <v>137</v>
      </c>
      <c r="K3068" t="s">
        <v>138</v>
      </c>
      <c r="L3068" t="s">
        <v>9126</v>
      </c>
      <c r="M3068" t="s">
        <v>9127</v>
      </c>
      <c r="N3068">
        <v>3.289722222</v>
      </c>
      <c r="O3068">
        <v>0</v>
      </c>
      <c r="P3068">
        <v>1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2.0973718099944446E-3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2.0973718099944446E-3</v>
      </c>
    </row>
    <row r="3069" spans="1:31" x14ac:dyDescent="0.25">
      <c r="A3069">
        <v>2228174</v>
      </c>
      <c r="B3069">
        <v>1</v>
      </c>
      <c r="C3069" t="s">
        <v>81</v>
      </c>
      <c r="D3069" t="s">
        <v>118</v>
      </c>
      <c r="E3069" t="s">
        <v>156</v>
      </c>
      <c r="F3069" t="s">
        <v>9128</v>
      </c>
      <c r="G3069" t="s">
        <v>161</v>
      </c>
      <c r="H3069" t="s">
        <v>135</v>
      </c>
      <c r="I3069" t="s">
        <v>136</v>
      </c>
      <c r="J3069" t="s">
        <v>137</v>
      </c>
      <c r="K3069" t="s">
        <v>138</v>
      </c>
      <c r="L3069" t="s">
        <v>9129</v>
      </c>
      <c r="M3069" t="s">
        <v>9130</v>
      </c>
      <c r="N3069">
        <v>1.224722222</v>
      </c>
      <c r="O3069">
        <v>0</v>
      </c>
      <c r="P3069">
        <v>6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2.7803258688054902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2.7803258688054902</v>
      </c>
    </row>
    <row r="3070" spans="1:31" x14ac:dyDescent="0.25">
      <c r="A3070">
        <v>2228566</v>
      </c>
      <c r="B3070">
        <v>1</v>
      </c>
      <c r="C3070" t="s">
        <v>81</v>
      </c>
      <c r="D3070" t="s">
        <v>123</v>
      </c>
      <c r="E3070" t="s">
        <v>147</v>
      </c>
      <c r="F3070" t="s">
        <v>9131</v>
      </c>
      <c r="G3070" t="s">
        <v>233</v>
      </c>
      <c r="H3070" t="s">
        <v>144</v>
      </c>
      <c r="I3070" t="s">
        <v>136</v>
      </c>
      <c r="J3070" t="s">
        <v>137</v>
      </c>
      <c r="K3070" t="s">
        <v>234</v>
      </c>
      <c r="L3070" t="s">
        <v>9132</v>
      </c>
      <c r="M3070" t="s">
        <v>9133</v>
      </c>
      <c r="N3070">
        <v>6.3585044440000003</v>
      </c>
      <c r="O3070">
        <v>0</v>
      </c>
      <c r="P3070">
        <v>0</v>
      </c>
      <c r="Q3070">
        <v>0</v>
      </c>
      <c r="R3070">
        <v>0</v>
      </c>
      <c r="S3070">
        <v>2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3038.8414128720729</v>
      </c>
      <c r="AB3070">
        <v>0</v>
      </c>
      <c r="AC3070">
        <v>0</v>
      </c>
      <c r="AD3070">
        <v>0</v>
      </c>
      <c r="AE3070">
        <v>3038.8414128720729</v>
      </c>
    </row>
    <row r="3071" spans="1:31" x14ac:dyDescent="0.25">
      <c r="A3071">
        <v>2219369</v>
      </c>
      <c r="B3071">
        <v>1</v>
      </c>
      <c r="C3071" t="s">
        <v>80</v>
      </c>
      <c r="D3071" t="s">
        <v>99</v>
      </c>
      <c r="E3071" t="s">
        <v>141</v>
      </c>
      <c r="F3071" t="s">
        <v>1126</v>
      </c>
      <c r="G3071" t="s">
        <v>349</v>
      </c>
      <c r="H3071" t="s">
        <v>144</v>
      </c>
      <c r="I3071" t="s">
        <v>136</v>
      </c>
      <c r="J3071" t="s">
        <v>137</v>
      </c>
      <c r="K3071" t="s">
        <v>138</v>
      </c>
      <c r="L3071" t="s">
        <v>9134</v>
      </c>
      <c r="M3071" t="s">
        <v>9135</v>
      </c>
      <c r="N3071">
        <v>3.239166666</v>
      </c>
      <c r="O3071">
        <v>0</v>
      </c>
      <c r="P3071">
        <v>75</v>
      </c>
      <c r="Q3071">
        <v>0</v>
      </c>
      <c r="R3071">
        <v>0</v>
      </c>
      <c r="S3071">
        <v>2</v>
      </c>
      <c r="T3071">
        <v>0</v>
      </c>
      <c r="U3071">
        <v>0</v>
      </c>
      <c r="V3071">
        <v>0</v>
      </c>
      <c r="W3071">
        <v>0</v>
      </c>
      <c r="X3071">
        <v>43.188680387005682</v>
      </c>
      <c r="Y3071">
        <v>0</v>
      </c>
      <c r="Z3071">
        <v>0</v>
      </c>
      <c r="AA3071">
        <v>14.361060815487086</v>
      </c>
      <c r="AB3071">
        <v>0</v>
      </c>
      <c r="AC3071">
        <v>0</v>
      </c>
      <c r="AD3071">
        <v>0</v>
      </c>
      <c r="AE3071">
        <v>57.549741202492768</v>
      </c>
    </row>
    <row r="3072" spans="1:31" x14ac:dyDescent="0.25">
      <c r="A3072">
        <v>2217205</v>
      </c>
      <c r="B3072">
        <v>1</v>
      </c>
      <c r="C3072" t="s">
        <v>80</v>
      </c>
      <c r="D3072" t="s">
        <v>94</v>
      </c>
      <c r="E3072" t="s">
        <v>132</v>
      </c>
      <c r="F3072" t="s">
        <v>9136</v>
      </c>
      <c r="G3072" t="s">
        <v>245</v>
      </c>
      <c r="H3072" t="s">
        <v>135</v>
      </c>
      <c r="I3072" t="s">
        <v>136</v>
      </c>
      <c r="J3072" t="s">
        <v>137</v>
      </c>
      <c r="K3072" t="s">
        <v>138</v>
      </c>
      <c r="L3072" t="s">
        <v>9137</v>
      </c>
      <c r="M3072" t="s">
        <v>9138</v>
      </c>
      <c r="N3072">
        <v>0.54583333300000003</v>
      </c>
      <c r="O3072">
        <v>0</v>
      </c>
      <c r="P3072">
        <v>43</v>
      </c>
      <c r="Q3072">
        <v>0</v>
      </c>
      <c r="R3072">
        <v>0</v>
      </c>
      <c r="S3072">
        <v>0</v>
      </c>
      <c r="T3072">
        <v>1</v>
      </c>
      <c r="U3072">
        <v>0</v>
      </c>
      <c r="V3072">
        <v>0</v>
      </c>
      <c r="W3072">
        <v>0</v>
      </c>
      <c r="X3072">
        <v>4.1121501899368349</v>
      </c>
      <c r="Y3072">
        <v>0</v>
      </c>
      <c r="Z3072">
        <v>0</v>
      </c>
      <c r="AA3072">
        <v>0</v>
      </c>
      <c r="AB3072">
        <v>0.12059160018202497</v>
      </c>
      <c r="AC3072">
        <v>0</v>
      </c>
      <c r="AD3072">
        <v>0</v>
      </c>
      <c r="AE3072">
        <v>4.23274179011886</v>
      </c>
    </row>
    <row r="3073" spans="1:31" x14ac:dyDescent="0.25">
      <c r="A3073">
        <v>2219910</v>
      </c>
      <c r="B3073">
        <v>1</v>
      </c>
      <c r="C3073" t="s">
        <v>80</v>
      </c>
      <c r="D3073" t="s">
        <v>83</v>
      </c>
      <c r="E3073" t="s">
        <v>132</v>
      </c>
      <c r="F3073" t="s">
        <v>9139</v>
      </c>
      <c r="G3073" t="s">
        <v>134</v>
      </c>
      <c r="H3073" t="s">
        <v>135</v>
      </c>
      <c r="I3073" t="s">
        <v>136</v>
      </c>
      <c r="J3073" t="s">
        <v>137</v>
      </c>
      <c r="K3073" t="s">
        <v>138</v>
      </c>
      <c r="L3073" t="s">
        <v>9140</v>
      </c>
      <c r="M3073" t="s">
        <v>9141</v>
      </c>
      <c r="N3073">
        <v>0.52</v>
      </c>
      <c r="O3073">
        <v>0</v>
      </c>
      <c r="P3073">
        <v>392</v>
      </c>
      <c r="Q3073">
        <v>0</v>
      </c>
      <c r="R3073">
        <v>0</v>
      </c>
      <c r="S3073">
        <v>0</v>
      </c>
      <c r="T3073">
        <v>88</v>
      </c>
      <c r="U3073">
        <v>0</v>
      </c>
      <c r="V3073">
        <v>0</v>
      </c>
      <c r="W3073">
        <v>0</v>
      </c>
      <c r="X3073">
        <v>86.175016581057136</v>
      </c>
      <c r="Y3073">
        <v>0</v>
      </c>
      <c r="Z3073">
        <v>0</v>
      </c>
      <c r="AA3073">
        <v>0</v>
      </c>
      <c r="AB3073">
        <v>66.273405379001503</v>
      </c>
      <c r="AC3073">
        <v>0</v>
      </c>
      <c r="AD3073">
        <v>0</v>
      </c>
      <c r="AE3073">
        <v>152.44842196005862</v>
      </c>
    </row>
    <row r="3074" spans="1:31" x14ac:dyDescent="0.25">
      <c r="A3074">
        <v>2217746</v>
      </c>
      <c r="B3074">
        <v>1</v>
      </c>
      <c r="C3074" t="s">
        <v>80</v>
      </c>
      <c r="D3074" t="s">
        <v>110</v>
      </c>
      <c r="E3074" t="s">
        <v>156</v>
      </c>
      <c r="F3074" t="s">
        <v>9142</v>
      </c>
      <c r="G3074" t="s">
        <v>161</v>
      </c>
      <c r="H3074" t="s">
        <v>135</v>
      </c>
      <c r="I3074" t="s">
        <v>136</v>
      </c>
      <c r="J3074" t="s">
        <v>137</v>
      </c>
      <c r="K3074" t="s">
        <v>138</v>
      </c>
      <c r="L3074" t="s">
        <v>9143</v>
      </c>
      <c r="M3074" t="s">
        <v>9144</v>
      </c>
      <c r="N3074">
        <v>2.7513888880000001</v>
      </c>
      <c r="O3074">
        <v>0</v>
      </c>
      <c r="P3074">
        <v>1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1.9809587686096002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1.9809587686096002</v>
      </c>
    </row>
    <row r="3075" spans="1:31" x14ac:dyDescent="0.25">
      <c r="A3075">
        <v>2228025</v>
      </c>
      <c r="B3075">
        <v>1</v>
      </c>
      <c r="C3075" t="s">
        <v>80</v>
      </c>
      <c r="D3075" t="s">
        <v>104</v>
      </c>
      <c r="E3075" t="s">
        <v>156</v>
      </c>
      <c r="F3075" t="s">
        <v>9145</v>
      </c>
      <c r="G3075" t="s">
        <v>172</v>
      </c>
      <c r="H3075" t="s">
        <v>135</v>
      </c>
      <c r="I3075" t="s">
        <v>136</v>
      </c>
      <c r="J3075" t="s">
        <v>137</v>
      </c>
      <c r="K3075" t="s">
        <v>138</v>
      </c>
      <c r="L3075" t="s">
        <v>9146</v>
      </c>
      <c r="M3075" t="s">
        <v>9147</v>
      </c>
      <c r="N3075">
        <v>3.8277777770000001</v>
      </c>
      <c r="O3075">
        <v>0</v>
      </c>
      <c r="P3075">
        <v>7</v>
      </c>
      <c r="Q3075">
        <v>0</v>
      </c>
      <c r="R3075">
        <v>0</v>
      </c>
      <c r="S3075">
        <v>0</v>
      </c>
      <c r="T3075">
        <v>2</v>
      </c>
      <c r="U3075">
        <v>0</v>
      </c>
      <c r="V3075">
        <v>0</v>
      </c>
      <c r="W3075">
        <v>0</v>
      </c>
      <c r="X3075">
        <v>5.8531158979868376</v>
      </c>
      <c r="Y3075">
        <v>0</v>
      </c>
      <c r="Z3075">
        <v>0</v>
      </c>
      <c r="AA3075">
        <v>0</v>
      </c>
      <c r="AB3075">
        <v>0.14230538156966668</v>
      </c>
      <c r="AC3075">
        <v>0</v>
      </c>
      <c r="AD3075">
        <v>0</v>
      </c>
      <c r="AE3075">
        <v>5.9954212795565045</v>
      </c>
    </row>
    <row r="3076" spans="1:31" x14ac:dyDescent="0.25">
      <c r="A3076">
        <v>2215582</v>
      </c>
      <c r="B3076">
        <v>1</v>
      </c>
      <c r="C3076" t="s">
        <v>80</v>
      </c>
      <c r="D3076" t="s">
        <v>101</v>
      </c>
      <c r="E3076" t="s">
        <v>198</v>
      </c>
      <c r="F3076" t="s">
        <v>4231</v>
      </c>
      <c r="G3076" t="s">
        <v>143</v>
      </c>
      <c r="H3076" t="s">
        <v>144</v>
      </c>
      <c r="I3076" t="s">
        <v>136</v>
      </c>
      <c r="J3076" t="s">
        <v>137</v>
      </c>
      <c r="K3076" t="s">
        <v>138</v>
      </c>
      <c r="L3076" t="s">
        <v>9148</v>
      </c>
      <c r="M3076" t="s">
        <v>9149</v>
      </c>
      <c r="N3076">
        <v>2.4733333329999998</v>
      </c>
      <c r="O3076">
        <v>10</v>
      </c>
      <c r="P3076">
        <v>5</v>
      </c>
      <c r="Q3076">
        <v>9</v>
      </c>
      <c r="R3076">
        <v>0</v>
      </c>
      <c r="S3076">
        <v>7</v>
      </c>
      <c r="T3076">
        <v>1</v>
      </c>
      <c r="U3076">
        <v>0</v>
      </c>
      <c r="V3076">
        <v>0</v>
      </c>
      <c r="W3076">
        <v>7.6242202830623897</v>
      </c>
      <c r="X3076">
        <v>2.9869937809892173</v>
      </c>
      <c r="Y3076">
        <v>261.69954357957999</v>
      </c>
      <c r="Z3076">
        <v>0</v>
      </c>
      <c r="AA3076">
        <v>178.66668431432302</v>
      </c>
      <c r="AB3076">
        <v>8.9596346009999994E-2</v>
      </c>
      <c r="AC3076">
        <v>0</v>
      </c>
      <c r="AD3076">
        <v>0</v>
      </c>
      <c r="AE3076">
        <v>451.06703830396464</v>
      </c>
    </row>
    <row r="3077" spans="1:31" x14ac:dyDescent="0.25">
      <c r="A3077">
        <v>2228715</v>
      </c>
      <c r="B3077">
        <v>1</v>
      </c>
      <c r="C3077" t="s">
        <v>81</v>
      </c>
      <c r="D3077" t="s">
        <v>128</v>
      </c>
      <c r="E3077" t="s">
        <v>156</v>
      </c>
      <c r="F3077" t="s">
        <v>9150</v>
      </c>
      <c r="G3077" t="s">
        <v>165</v>
      </c>
      <c r="H3077" t="s">
        <v>135</v>
      </c>
      <c r="I3077" t="s">
        <v>136</v>
      </c>
      <c r="J3077" t="s">
        <v>137</v>
      </c>
      <c r="K3077" t="s">
        <v>138</v>
      </c>
      <c r="L3077" t="s">
        <v>9151</v>
      </c>
      <c r="M3077" t="s">
        <v>9152</v>
      </c>
      <c r="N3077">
        <v>0.50888888799999998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1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0.11248847048833331</v>
      </c>
      <c r="AC3077">
        <v>0</v>
      </c>
      <c r="AD3077">
        <v>0</v>
      </c>
      <c r="AE3077">
        <v>0.11248847048833331</v>
      </c>
    </row>
    <row r="3078" spans="1:31" x14ac:dyDescent="0.25">
      <c r="A3078">
        <v>2214517</v>
      </c>
      <c r="B3078">
        <v>1</v>
      </c>
      <c r="C3078" t="s">
        <v>80</v>
      </c>
      <c r="D3078" t="s">
        <v>98</v>
      </c>
      <c r="E3078" t="s">
        <v>156</v>
      </c>
      <c r="F3078" t="s">
        <v>9153</v>
      </c>
      <c r="G3078" t="s">
        <v>161</v>
      </c>
      <c r="H3078" t="s">
        <v>135</v>
      </c>
      <c r="I3078" t="s">
        <v>136</v>
      </c>
      <c r="J3078" t="s">
        <v>137</v>
      </c>
      <c r="K3078" t="s">
        <v>138</v>
      </c>
      <c r="L3078" t="s">
        <v>9154</v>
      </c>
      <c r="M3078" t="s">
        <v>9155</v>
      </c>
      <c r="N3078">
        <v>0.59277777700000001</v>
      </c>
      <c r="O3078">
        <v>0</v>
      </c>
      <c r="P3078">
        <v>2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0.26364595746698666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0.26364595746698666</v>
      </c>
    </row>
    <row r="3079" spans="1:31" x14ac:dyDescent="0.25">
      <c r="A3079">
        <v>2226920</v>
      </c>
      <c r="B3079">
        <v>1</v>
      </c>
      <c r="C3079" t="s">
        <v>80</v>
      </c>
      <c r="D3079" t="s">
        <v>106</v>
      </c>
      <c r="E3079" t="s">
        <v>147</v>
      </c>
      <c r="F3079" t="s">
        <v>2164</v>
      </c>
      <c r="G3079" t="s">
        <v>200</v>
      </c>
      <c r="H3079" t="s">
        <v>144</v>
      </c>
      <c r="I3079" t="s">
        <v>136</v>
      </c>
      <c r="J3079" t="s">
        <v>137</v>
      </c>
      <c r="K3079" t="s">
        <v>138</v>
      </c>
      <c r="L3079" t="s">
        <v>9156</v>
      </c>
      <c r="M3079" t="s">
        <v>9157</v>
      </c>
      <c r="N3079">
        <v>0.22027777700000001</v>
      </c>
      <c r="O3079">
        <v>0</v>
      </c>
      <c r="P3079">
        <v>9</v>
      </c>
      <c r="Q3079">
        <v>29</v>
      </c>
      <c r="R3079">
        <v>73</v>
      </c>
      <c r="S3079">
        <v>10</v>
      </c>
      <c r="T3079">
        <v>17</v>
      </c>
      <c r="U3079">
        <v>1</v>
      </c>
      <c r="V3079">
        <v>0</v>
      </c>
      <c r="W3079">
        <v>0</v>
      </c>
      <c r="X3079">
        <v>0.75986735219138979</v>
      </c>
      <c r="Y3079">
        <v>13.877470873725571</v>
      </c>
      <c r="Z3079">
        <v>13.089167330298151</v>
      </c>
      <c r="AA3079">
        <v>12.444542469010868</v>
      </c>
      <c r="AB3079">
        <v>3.6184231948370722</v>
      </c>
      <c r="AC3079">
        <v>4.3960515116571379</v>
      </c>
      <c r="AD3079">
        <v>0</v>
      </c>
      <c r="AE3079">
        <v>48.185522731720184</v>
      </c>
    </row>
    <row r="3080" spans="1:31" x14ac:dyDescent="0.25">
      <c r="A3080">
        <v>2217434</v>
      </c>
      <c r="B3080">
        <v>1</v>
      </c>
      <c r="C3080" t="s">
        <v>80</v>
      </c>
      <c r="D3080" t="s">
        <v>95</v>
      </c>
      <c r="E3080" t="s">
        <v>156</v>
      </c>
      <c r="F3080" t="s">
        <v>9158</v>
      </c>
      <c r="G3080" t="s">
        <v>165</v>
      </c>
      <c r="H3080" t="s">
        <v>135</v>
      </c>
      <c r="I3080" t="s">
        <v>136</v>
      </c>
      <c r="J3080" t="s">
        <v>137</v>
      </c>
      <c r="K3080" t="s">
        <v>138</v>
      </c>
      <c r="L3080" t="s">
        <v>9159</v>
      </c>
      <c r="M3080" t="s">
        <v>9160</v>
      </c>
      <c r="N3080">
        <v>1.1955555550000001</v>
      </c>
      <c r="O3080">
        <v>0</v>
      </c>
      <c r="P3080">
        <v>6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1.6122706918545067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1.6122706918545067</v>
      </c>
    </row>
    <row r="3081" spans="1:31" x14ac:dyDescent="0.25">
      <c r="A3081">
        <v>2225924</v>
      </c>
      <c r="B3081">
        <v>1</v>
      </c>
      <c r="C3081" t="s">
        <v>80</v>
      </c>
      <c r="D3081" t="s">
        <v>108</v>
      </c>
      <c r="E3081" t="s">
        <v>132</v>
      </c>
      <c r="F3081" t="s">
        <v>9161</v>
      </c>
      <c r="G3081" t="s">
        <v>176</v>
      </c>
      <c r="H3081" t="s">
        <v>135</v>
      </c>
      <c r="I3081" t="s">
        <v>136</v>
      </c>
      <c r="J3081" t="s">
        <v>137</v>
      </c>
      <c r="K3081" t="s">
        <v>138</v>
      </c>
      <c r="L3081" t="s">
        <v>9162</v>
      </c>
      <c r="M3081" t="s">
        <v>9163</v>
      </c>
      <c r="N3081">
        <v>0.68333333299999999</v>
      </c>
      <c r="O3081">
        <v>0</v>
      </c>
      <c r="P3081">
        <v>41</v>
      </c>
      <c r="Q3081">
        <v>0</v>
      </c>
      <c r="R3081">
        <v>7</v>
      </c>
      <c r="S3081">
        <v>0</v>
      </c>
      <c r="T3081">
        <v>5</v>
      </c>
      <c r="U3081">
        <v>0</v>
      </c>
      <c r="V3081">
        <v>0</v>
      </c>
      <c r="W3081">
        <v>0</v>
      </c>
      <c r="X3081">
        <v>3.4337576541515737</v>
      </c>
      <c r="Y3081">
        <v>0</v>
      </c>
      <c r="Z3081">
        <v>0.31411229622252224</v>
      </c>
      <c r="AA3081">
        <v>0</v>
      </c>
      <c r="AB3081">
        <v>0.42366216929974776</v>
      </c>
      <c r="AC3081">
        <v>0</v>
      </c>
      <c r="AD3081">
        <v>0</v>
      </c>
      <c r="AE3081">
        <v>4.1715321196738433</v>
      </c>
    </row>
    <row r="3082" spans="1:31" x14ac:dyDescent="0.25">
      <c r="A3082">
        <v>2228818</v>
      </c>
      <c r="B3082">
        <v>1</v>
      </c>
      <c r="C3082" t="s">
        <v>80</v>
      </c>
      <c r="D3082" t="s">
        <v>83</v>
      </c>
      <c r="E3082" t="s">
        <v>141</v>
      </c>
      <c r="F3082" t="s">
        <v>9164</v>
      </c>
      <c r="G3082" t="s">
        <v>143</v>
      </c>
      <c r="H3082" t="s">
        <v>144</v>
      </c>
      <c r="I3082" t="s">
        <v>136</v>
      </c>
      <c r="J3082" t="s">
        <v>137</v>
      </c>
      <c r="K3082" t="s">
        <v>138</v>
      </c>
      <c r="L3082" t="s">
        <v>9165</v>
      </c>
      <c r="M3082" t="s">
        <v>9166</v>
      </c>
      <c r="N3082">
        <v>0.51611111099999996</v>
      </c>
      <c r="O3082">
        <v>0</v>
      </c>
      <c r="P3082">
        <v>75</v>
      </c>
      <c r="Q3082">
        <v>0</v>
      </c>
      <c r="R3082">
        <v>0</v>
      </c>
      <c r="S3082">
        <v>0</v>
      </c>
      <c r="T3082">
        <v>41</v>
      </c>
      <c r="U3082">
        <v>0</v>
      </c>
      <c r="V3082">
        <v>0</v>
      </c>
      <c r="W3082">
        <v>0</v>
      </c>
      <c r="X3082">
        <v>21.722104656553238</v>
      </c>
      <c r="Y3082">
        <v>0</v>
      </c>
      <c r="Z3082">
        <v>0</v>
      </c>
      <c r="AA3082">
        <v>0</v>
      </c>
      <c r="AB3082">
        <v>25.009039769598019</v>
      </c>
      <c r="AC3082">
        <v>0</v>
      </c>
      <c r="AD3082">
        <v>0</v>
      </c>
      <c r="AE3082">
        <v>46.731144426151261</v>
      </c>
    </row>
    <row r="3083" spans="1:31" x14ac:dyDescent="0.25">
      <c r="A3083">
        <v>2221988</v>
      </c>
      <c r="B3083">
        <v>1</v>
      </c>
      <c r="C3083" t="s">
        <v>81</v>
      </c>
      <c r="D3083" t="s">
        <v>112</v>
      </c>
      <c r="E3083" t="s">
        <v>147</v>
      </c>
      <c r="F3083" t="s">
        <v>8278</v>
      </c>
      <c r="G3083" t="s">
        <v>143</v>
      </c>
      <c r="H3083" t="s">
        <v>144</v>
      </c>
      <c r="I3083" t="s">
        <v>136</v>
      </c>
      <c r="J3083" t="s">
        <v>137</v>
      </c>
      <c r="K3083" t="s">
        <v>138</v>
      </c>
      <c r="L3083" t="s">
        <v>9167</v>
      </c>
      <c r="M3083" t="s">
        <v>9168</v>
      </c>
      <c r="N3083">
        <v>1.150833333</v>
      </c>
      <c r="O3083">
        <v>0</v>
      </c>
      <c r="P3083">
        <v>886</v>
      </c>
      <c r="Q3083">
        <v>2</v>
      </c>
      <c r="R3083">
        <v>68</v>
      </c>
      <c r="S3083">
        <v>8</v>
      </c>
      <c r="T3083">
        <v>31</v>
      </c>
      <c r="U3083">
        <v>0</v>
      </c>
      <c r="V3083">
        <v>0</v>
      </c>
      <c r="W3083">
        <v>0</v>
      </c>
      <c r="X3083">
        <v>79.088938897502373</v>
      </c>
      <c r="Y3083">
        <v>14.510357278696372</v>
      </c>
      <c r="Z3083">
        <v>11.074440572330717</v>
      </c>
      <c r="AA3083">
        <v>29.150172938758185</v>
      </c>
      <c r="AB3083">
        <v>11.861427840684591</v>
      </c>
      <c r="AC3083">
        <v>0</v>
      </c>
      <c r="AD3083">
        <v>0</v>
      </c>
      <c r="AE3083">
        <v>145.68533752797225</v>
      </c>
    </row>
    <row r="3084" spans="1:31" x14ac:dyDescent="0.25">
      <c r="A3084">
        <v>2214494</v>
      </c>
      <c r="B3084">
        <v>1</v>
      </c>
      <c r="C3084" t="s">
        <v>80</v>
      </c>
      <c r="D3084" t="s">
        <v>83</v>
      </c>
      <c r="E3084" t="s">
        <v>151</v>
      </c>
      <c r="F3084" t="s">
        <v>9169</v>
      </c>
      <c r="G3084" t="s">
        <v>503</v>
      </c>
      <c r="H3084" t="s">
        <v>135</v>
      </c>
      <c r="I3084" t="s">
        <v>136</v>
      </c>
      <c r="J3084" t="s">
        <v>137</v>
      </c>
      <c r="K3084" t="s">
        <v>138</v>
      </c>
      <c r="L3084" t="s">
        <v>9170</v>
      </c>
      <c r="M3084" t="s">
        <v>9171</v>
      </c>
      <c r="N3084">
        <v>0.85750000000000004</v>
      </c>
      <c r="O3084">
        <v>0</v>
      </c>
      <c r="P3084">
        <v>73</v>
      </c>
      <c r="Q3084">
        <v>0</v>
      </c>
      <c r="R3084">
        <v>0</v>
      </c>
      <c r="S3084">
        <v>0</v>
      </c>
      <c r="T3084">
        <v>19</v>
      </c>
      <c r="U3084">
        <v>0</v>
      </c>
      <c r="V3084">
        <v>0</v>
      </c>
      <c r="W3084">
        <v>0</v>
      </c>
      <c r="X3084">
        <v>19.787320467115677</v>
      </c>
      <c r="Y3084">
        <v>0</v>
      </c>
      <c r="Z3084">
        <v>0</v>
      </c>
      <c r="AA3084">
        <v>0</v>
      </c>
      <c r="AB3084">
        <v>12.228839406482544</v>
      </c>
      <c r="AC3084">
        <v>0</v>
      </c>
      <c r="AD3084">
        <v>0</v>
      </c>
      <c r="AE3084">
        <v>32.01615987359822</v>
      </c>
    </row>
    <row r="3085" spans="1:31" x14ac:dyDescent="0.25">
      <c r="A3085">
        <v>2228795</v>
      </c>
      <c r="B3085">
        <v>1</v>
      </c>
      <c r="C3085" t="s">
        <v>81</v>
      </c>
      <c r="D3085" t="s">
        <v>120</v>
      </c>
      <c r="E3085" t="s">
        <v>151</v>
      </c>
      <c r="F3085" t="s">
        <v>9172</v>
      </c>
      <c r="G3085" t="s">
        <v>213</v>
      </c>
      <c r="H3085" t="s">
        <v>135</v>
      </c>
      <c r="I3085" t="s">
        <v>136</v>
      </c>
      <c r="J3085" t="s">
        <v>137</v>
      </c>
      <c r="K3085" t="s">
        <v>138</v>
      </c>
      <c r="L3085" t="s">
        <v>9173</v>
      </c>
      <c r="M3085" t="s">
        <v>9174</v>
      </c>
      <c r="N3085">
        <v>0.95972222200000001</v>
      </c>
      <c r="O3085">
        <v>0</v>
      </c>
      <c r="P3085">
        <v>31</v>
      </c>
      <c r="Q3085">
        <v>0</v>
      </c>
      <c r="R3085">
        <v>5</v>
      </c>
      <c r="S3085">
        <v>0</v>
      </c>
      <c r="T3085">
        <v>3</v>
      </c>
      <c r="U3085">
        <v>0</v>
      </c>
      <c r="V3085">
        <v>0</v>
      </c>
      <c r="W3085">
        <v>0</v>
      </c>
      <c r="X3085">
        <v>5.0294696912858408</v>
      </c>
      <c r="Y3085">
        <v>0</v>
      </c>
      <c r="Z3085">
        <v>0.57888549935583888</v>
      </c>
      <c r="AA3085">
        <v>0</v>
      </c>
      <c r="AB3085">
        <v>1.2040867652116749</v>
      </c>
      <c r="AC3085">
        <v>0</v>
      </c>
      <c r="AD3085">
        <v>0</v>
      </c>
      <c r="AE3085">
        <v>6.8124419558533544</v>
      </c>
    </row>
    <row r="3086" spans="1:31" x14ac:dyDescent="0.25">
      <c r="A3086">
        <v>2224381</v>
      </c>
      <c r="B3086">
        <v>1</v>
      </c>
      <c r="C3086" t="s">
        <v>81</v>
      </c>
      <c r="D3086" t="s">
        <v>122</v>
      </c>
      <c r="E3086" t="s">
        <v>156</v>
      </c>
      <c r="F3086" t="s">
        <v>9175</v>
      </c>
      <c r="G3086" t="s">
        <v>172</v>
      </c>
      <c r="H3086" t="s">
        <v>135</v>
      </c>
      <c r="I3086" t="s">
        <v>136</v>
      </c>
      <c r="J3086" t="s">
        <v>137</v>
      </c>
      <c r="K3086" t="s">
        <v>138</v>
      </c>
      <c r="L3086" t="s">
        <v>9176</v>
      </c>
      <c r="M3086" t="s">
        <v>9177</v>
      </c>
      <c r="N3086">
        <v>1.308888888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1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1.5255007992329166</v>
      </c>
      <c r="AC3086">
        <v>0</v>
      </c>
      <c r="AD3086">
        <v>0</v>
      </c>
      <c r="AE3086">
        <v>1.5255007992329166</v>
      </c>
    </row>
    <row r="3087" spans="1:31" x14ac:dyDescent="0.25">
      <c r="A3087">
        <v>2223385</v>
      </c>
      <c r="B3087">
        <v>1</v>
      </c>
      <c r="C3087" t="s">
        <v>81</v>
      </c>
      <c r="D3087" t="s">
        <v>122</v>
      </c>
      <c r="E3087" t="s">
        <v>151</v>
      </c>
      <c r="F3087" t="s">
        <v>9178</v>
      </c>
      <c r="G3087" t="s">
        <v>213</v>
      </c>
      <c r="H3087" t="s">
        <v>135</v>
      </c>
      <c r="I3087" t="s">
        <v>136</v>
      </c>
      <c r="J3087" t="s">
        <v>137</v>
      </c>
      <c r="K3087" t="s">
        <v>138</v>
      </c>
      <c r="L3087" t="s">
        <v>9179</v>
      </c>
      <c r="M3087" t="s">
        <v>9180</v>
      </c>
      <c r="N3087">
        <v>1.0375000000000001</v>
      </c>
      <c r="O3087">
        <v>0</v>
      </c>
      <c r="P3087">
        <v>56</v>
      </c>
      <c r="Q3087">
        <v>0</v>
      </c>
      <c r="R3087">
        <v>0</v>
      </c>
      <c r="S3087">
        <v>0</v>
      </c>
      <c r="T3087">
        <v>1</v>
      </c>
      <c r="U3087">
        <v>0</v>
      </c>
      <c r="V3087">
        <v>0</v>
      </c>
      <c r="W3087">
        <v>0</v>
      </c>
      <c r="X3087">
        <v>17.964048280924512</v>
      </c>
      <c r="Y3087">
        <v>0</v>
      </c>
      <c r="Z3087">
        <v>0</v>
      </c>
      <c r="AA3087">
        <v>0</v>
      </c>
      <c r="AB3087">
        <v>7.1243800659722217E-2</v>
      </c>
      <c r="AC3087">
        <v>0</v>
      </c>
      <c r="AD3087">
        <v>0</v>
      </c>
      <c r="AE3087">
        <v>18.035292081584235</v>
      </c>
    </row>
    <row r="3088" spans="1:31" x14ac:dyDescent="0.25">
      <c r="A3088">
        <v>2222366</v>
      </c>
      <c r="B3088">
        <v>1</v>
      </c>
      <c r="C3088" t="s">
        <v>80</v>
      </c>
      <c r="D3088" t="s">
        <v>107</v>
      </c>
      <c r="E3088" t="s">
        <v>225</v>
      </c>
      <c r="F3088" t="s">
        <v>9181</v>
      </c>
      <c r="G3088" t="s">
        <v>345</v>
      </c>
      <c r="H3088" t="s">
        <v>135</v>
      </c>
      <c r="I3088" t="s">
        <v>136</v>
      </c>
      <c r="J3088" t="s">
        <v>137</v>
      </c>
      <c r="K3088" t="s">
        <v>138</v>
      </c>
      <c r="L3088" t="s">
        <v>9182</v>
      </c>
      <c r="M3088" t="s">
        <v>9183</v>
      </c>
      <c r="N3088">
        <v>2.176111111</v>
      </c>
      <c r="O3088">
        <v>0</v>
      </c>
      <c r="P3088">
        <v>7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1.8135903767972222E-3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1.8135903767972222E-3</v>
      </c>
    </row>
    <row r="3089" spans="1:31" x14ac:dyDescent="0.25">
      <c r="A3089">
        <v>2228317</v>
      </c>
      <c r="B3089">
        <v>1</v>
      </c>
      <c r="C3089" t="s">
        <v>80</v>
      </c>
      <c r="D3089" t="s">
        <v>85</v>
      </c>
      <c r="E3089" t="s">
        <v>225</v>
      </c>
      <c r="F3089" t="s">
        <v>9184</v>
      </c>
      <c r="G3089" t="s">
        <v>345</v>
      </c>
      <c r="H3089" t="s">
        <v>135</v>
      </c>
      <c r="I3089" t="s">
        <v>136</v>
      </c>
      <c r="J3089" t="s">
        <v>137</v>
      </c>
      <c r="K3089" t="s">
        <v>138</v>
      </c>
      <c r="L3089" t="s">
        <v>9185</v>
      </c>
      <c r="M3089" t="s">
        <v>9186</v>
      </c>
      <c r="N3089">
        <v>6.363611111</v>
      </c>
      <c r="O3089">
        <v>0</v>
      </c>
      <c r="P3089">
        <v>56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80.015537254341808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80.015537254341808</v>
      </c>
    </row>
    <row r="3090" spans="1:31" x14ac:dyDescent="0.25">
      <c r="A3090">
        <v>2223840</v>
      </c>
      <c r="B3090">
        <v>1</v>
      </c>
      <c r="C3090" t="s">
        <v>80</v>
      </c>
      <c r="D3090" t="s">
        <v>99</v>
      </c>
      <c r="E3090" t="s">
        <v>151</v>
      </c>
      <c r="F3090" t="s">
        <v>9187</v>
      </c>
      <c r="G3090" t="s">
        <v>153</v>
      </c>
      <c r="H3090" t="s">
        <v>135</v>
      </c>
      <c r="I3090" t="s">
        <v>136</v>
      </c>
      <c r="J3090" t="s">
        <v>137</v>
      </c>
      <c r="K3090" t="s">
        <v>138</v>
      </c>
      <c r="L3090" t="s">
        <v>9188</v>
      </c>
      <c r="M3090" t="s">
        <v>9189</v>
      </c>
      <c r="N3090">
        <v>0.73444444399999997</v>
      </c>
      <c r="O3090">
        <v>0</v>
      </c>
      <c r="P3090">
        <v>17</v>
      </c>
      <c r="Q3090">
        <v>0</v>
      </c>
      <c r="R3090">
        <v>0</v>
      </c>
      <c r="S3090">
        <v>0</v>
      </c>
      <c r="T3090">
        <v>1</v>
      </c>
      <c r="U3090">
        <v>0</v>
      </c>
      <c r="V3090">
        <v>0</v>
      </c>
      <c r="W3090">
        <v>0</v>
      </c>
      <c r="X3090">
        <v>2.848664303334314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2.848664303334314</v>
      </c>
    </row>
    <row r="3091" spans="1:31" x14ac:dyDescent="0.25">
      <c r="A3091">
        <v>2226419</v>
      </c>
      <c r="B3091">
        <v>1</v>
      </c>
      <c r="C3091" t="s">
        <v>80</v>
      </c>
      <c r="D3091" t="s">
        <v>85</v>
      </c>
      <c r="E3091" t="s">
        <v>251</v>
      </c>
      <c r="F3091" t="s">
        <v>9190</v>
      </c>
      <c r="G3091" t="s">
        <v>280</v>
      </c>
      <c r="H3091" t="s">
        <v>144</v>
      </c>
      <c r="I3091" t="s">
        <v>136</v>
      </c>
      <c r="J3091" t="s">
        <v>3</v>
      </c>
      <c r="K3091" t="s">
        <v>138</v>
      </c>
      <c r="L3091" t="s">
        <v>9191</v>
      </c>
      <c r="M3091" t="s">
        <v>9192</v>
      </c>
      <c r="N3091">
        <v>1.4</v>
      </c>
      <c r="O3091">
        <v>0</v>
      </c>
      <c r="P3091">
        <v>9313</v>
      </c>
      <c r="Q3091">
        <v>0</v>
      </c>
      <c r="R3091">
        <v>1</v>
      </c>
      <c r="S3091">
        <v>1</v>
      </c>
      <c r="T3091">
        <v>777</v>
      </c>
      <c r="U3091">
        <v>0</v>
      </c>
      <c r="V3091">
        <v>1</v>
      </c>
      <c r="W3091">
        <v>0</v>
      </c>
      <c r="X3091">
        <v>4658.8909606994002</v>
      </c>
      <c r="Y3091">
        <v>0</v>
      </c>
      <c r="Z3091">
        <v>0.90299451033200007</v>
      </c>
      <c r="AA3091">
        <v>26.307304261802667</v>
      </c>
      <c r="AB3091">
        <v>1083.3135211616839</v>
      </c>
      <c r="AC3091">
        <v>0</v>
      </c>
      <c r="AD3091">
        <v>9.6867979208102</v>
      </c>
      <c r="AE3091">
        <v>5779.1015785540285</v>
      </c>
    </row>
    <row r="3092" spans="1:31" x14ac:dyDescent="0.25">
      <c r="A3092">
        <v>2214022</v>
      </c>
      <c r="B3092">
        <v>1</v>
      </c>
      <c r="C3092" t="s">
        <v>80</v>
      </c>
      <c r="D3092" t="s">
        <v>82</v>
      </c>
      <c r="E3092" t="s">
        <v>156</v>
      </c>
      <c r="F3092" t="s">
        <v>9193</v>
      </c>
      <c r="G3092" t="s">
        <v>161</v>
      </c>
      <c r="H3092" t="s">
        <v>135</v>
      </c>
      <c r="I3092" t="s">
        <v>136</v>
      </c>
      <c r="J3092" t="s">
        <v>137</v>
      </c>
      <c r="K3092" t="s">
        <v>138</v>
      </c>
      <c r="L3092" t="s">
        <v>9194</v>
      </c>
      <c r="M3092" t="s">
        <v>9195</v>
      </c>
      <c r="N3092">
        <v>8.3952777770000004</v>
      </c>
      <c r="O3092">
        <v>0</v>
      </c>
      <c r="P3092">
        <v>3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4.4740536983766184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4.4740536983766184</v>
      </c>
    </row>
    <row r="3093" spans="1:31" x14ac:dyDescent="0.25">
      <c r="A3093">
        <v>2224427</v>
      </c>
      <c r="B3093">
        <v>1</v>
      </c>
      <c r="C3093" t="s">
        <v>80</v>
      </c>
      <c r="D3093" t="s">
        <v>97</v>
      </c>
      <c r="E3093" t="s">
        <v>156</v>
      </c>
      <c r="F3093" t="s">
        <v>9196</v>
      </c>
      <c r="G3093" t="s">
        <v>161</v>
      </c>
      <c r="H3093" t="s">
        <v>135</v>
      </c>
      <c r="I3093" t="s">
        <v>136</v>
      </c>
      <c r="J3093" t="s">
        <v>137</v>
      </c>
      <c r="K3093" t="s">
        <v>138</v>
      </c>
      <c r="L3093" t="s">
        <v>9197</v>
      </c>
      <c r="M3093" t="s">
        <v>9198</v>
      </c>
      <c r="N3093">
        <v>6.045555555</v>
      </c>
      <c r="O3093">
        <v>0</v>
      </c>
      <c r="P3093">
        <v>1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1.0390890485119002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1.0390890485119002</v>
      </c>
    </row>
    <row r="3094" spans="1:31" x14ac:dyDescent="0.25">
      <c r="A3094">
        <v>2213020</v>
      </c>
      <c r="B3094">
        <v>1</v>
      </c>
      <c r="C3094" t="s">
        <v>80</v>
      </c>
      <c r="D3094" t="s">
        <v>97</v>
      </c>
      <c r="E3094" t="s">
        <v>151</v>
      </c>
      <c r="F3094" t="s">
        <v>9199</v>
      </c>
      <c r="G3094" t="s">
        <v>153</v>
      </c>
      <c r="H3094" t="s">
        <v>135</v>
      </c>
      <c r="I3094" t="s">
        <v>136</v>
      </c>
      <c r="J3094" t="s">
        <v>137</v>
      </c>
      <c r="K3094" t="s">
        <v>138</v>
      </c>
      <c r="L3094" t="s">
        <v>9200</v>
      </c>
      <c r="M3094" t="s">
        <v>9201</v>
      </c>
      <c r="N3094">
        <v>0.84694444400000002</v>
      </c>
      <c r="O3094">
        <v>0</v>
      </c>
      <c r="P3094">
        <v>33</v>
      </c>
      <c r="Q3094">
        <v>0</v>
      </c>
      <c r="R3094">
        <v>1</v>
      </c>
      <c r="S3094">
        <v>0</v>
      </c>
      <c r="T3094">
        <v>5</v>
      </c>
      <c r="U3094">
        <v>0</v>
      </c>
      <c r="V3094">
        <v>0</v>
      </c>
      <c r="W3094">
        <v>0</v>
      </c>
      <c r="X3094">
        <v>9.0055046420271729</v>
      </c>
      <c r="Y3094">
        <v>0</v>
      </c>
      <c r="Z3094">
        <v>0</v>
      </c>
      <c r="AA3094">
        <v>0</v>
      </c>
      <c r="AB3094">
        <v>0.96866726919657342</v>
      </c>
      <c r="AC3094">
        <v>0</v>
      </c>
      <c r="AD3094">
        <v>0</v>
      </c>
      <c r="AE3094">
        <v>9.9741719112237455</v>
      </c>
    </row>
    <row r="3095" spans="1:31" x14ac:dyDescent="0.25">
      <c r="A3095">
        <v>2217935</v>
      </c>
      <c r="B3095">
        <v>1</v>
      </c>
      <c r="C3095" t="s">
        <v>80</v>
      </c>
      <c r="D3095" t="s">
        <v>97</v>
      </c>
      <c r="E3095" t="s">
        <v>151</v>
      </c>
      <c r="F3095" t="s">
        <v>9202</v>
      </c>
      <c r="G3095" t="s">
        <v>153</v>
      </c>
      <c r="H3095" t="s">
        <v>135</v>
      </c>
      <c r="I3095" t="s">
        <v>136</v>
      </c>
      <c r="J3095" t="s">
        <v>137</v>
      </c>
      <c r="K3095" t="s">
        <v>138</v>
      </c>
      <c r="L3095" t="s">
        <v>9203</v>
      </c>
      <c r="M3095" t="s">
        <v>9204</v>
      </c>
      <c r="N3095">
        <v>3.2794444440000001</v>
      </c>
      <c r="O3095">
        <v>0</v>
      </c>
      <c r="P3095">
        <v>72</v>
      </c>
      <c r="Q3095">
        <v>0</v>
      </c>
      <c r="R3095">
        <v>3</v>
      </c>
      <c r="S3095">
        <v>0</v>
      </c>
      <c r="T3095">
        <v>4</v>
      </c>
      <c r="U3095">
        <v>0</v>
      </c>
      <c r="V3095">
        <v>0</v>
      </c>
      <c r="W3095">
        <v>0</v>
      </c>
      <c r="X3095">
        <v>159.61369198637777</v>
      </c>
      <c r="Y3095">
        <v>0</v>
      </c>
      <c r="Z3095">
        <v>12.552308173024777</v>
      </c>
      <c r="AA3095">
        <v>0</v>
      </c>
      <c r="AB3095">
        <v>12.671425671785311</v>
      </c>
      <c r="AC3095">
        <v>0</v>
      </c>
      <c r="AD3095">
        <v>0</v>
      </c>
      <c r="AE3095">
        <v>184.83742583118786</v>
      </c>
    </row>
    <row r="3096" spans="1:31" x14ac:dyDescent="0.25">
      <c r="A3096">
        <v>2220514</v>
      </c>
      <c r="B3096">
        <v>1</v>
      </c>
      <c r="C3096" t="s">
        <v>80</v>
      </c>
      <c r="D3096" t="s">
        <v>85</v>
      </c>
      <c r="E3096" t="s">
        <v>132</v>
      </c>
      <c r="F3096" t="s">
        <v>9205</v>
      </c>
      <c r="G3096" t="s">
        <v>233</v>
      </c>
      <c r="H3096" t="s">
        <v>135</v>
      </c>
      <c r="I3096" t="s">
        <v>136</v>
      </c>
      <c r="J3096" t="s">
        <v>137</v>
      </c>
      <c r="K3096" t="s">
        <v>234</v>
      </c>
      <c r="L3096" t="s">
        <v>9206</v>
      </c>
      <c r="M3096" t="s">
        <v>9207</v>
      </c>
      <c r="N3096">
        <v>0.96055555500000001</v>
      </c>
      <c r="O3096">
        <v>0</v>
      </c>
      <c r="P3096">
        <v>789</v>
      </c>
      <c r="Q3096">
        <v>0</v>
      </c>
      <c r="R3096">
        <v>0</v>
      </c>
      <c r="S3096">
        <v>0</v>
      </c>
      <c r="T3096">
        <v>29</v>
      </c>
      <c r="U3096">
        <v>0</v>
      </c>
      <c r="V3096">
        <v>0</v>
      </c>
      <c r="W3096">
        <v>0</v>
      </c>
      <c r="X3096">
        <v>212.52906438479388</v>
      </c>
      <c r="Y3096">
        <v>0</v>
      </c>
      <c r="Z3096">
        <v>0</v>
      </c>
      <c r="AA3096">
        <v>0</v>
      </c>
      <c r="AB3096">
        <v>5.3678816038689696</v>
      </c>
      <c r="AC3096">
        <v>0</v>
      </c>
      <c r="AD3096">
        <v>0</v>
      </c>
      <c r="AE3096">
        <v>217.89694598866285</v>
      </c>
    </row>
    <row r="3097" spans="1:31" x14ac:dyDescent="0.25">
      <c r="A3097">
        <v>2216578</v>
      </c>
      <c r="B3097">
        <v>1</v>
      </c>
      <c r="C3097" t="s">
        <v>80</v>
      </c>
      <c r="D3097" t="s">
        <v>87</v>
      </c>
      <c r="E3097" t="s">
        <v>132</v>
      </c>
      <c r="F3097" t="s">
        <v>9208</v>
      </c>
      <c r="G3097" t="s">
        <v>176</v>
      </c>
      <c r="H3097" t="s">
        <v>135</v>
      </c>
      <c r="I3097" t="s">
        <v>136</v>
      </c>
      <c r="J3097" t="s">
        <v>137</v>
      </c>
      <c r="K3097" t="s">
        <v>138</v>
      </c>
      <c r="L3097" t="s">
        <v>9209</v>
      </c>
      <c r="M3097" t="s">
        <v>9210</v>
      </c>
      <c r="N3097">
        <v>0.83</v>
      </c>
      <c r="O3097">
        <v>0</v>
      </c>
      <c r="P3097">
        <v>41</v>
      </c>
      <c r="Q3097">
        <v>0</v>
      </c>
      <c r="R3097">
        <v>0</v>
      </c>
      <c r="S3097">
        <v>0</v>
      </c>
      <c r="T3097">
        <v>18</v>
      </c>
      <c r="U3097">
        <v>0</v>
      </c>
      <c r="V3097">
        <v>2</v>
      </c>
      <c r="W3097">
        <v>0</v>
      </c>
      <c r="X3097">
        <v>11.854458901141552</v>
      </c>
      <c r="Y3097">
        <v>0</v>
      </c>
      <c r="Z3097">
        <v>0</v>
      </c>
      <c r="AA3097">
        <v>0</v>
      </c>
      <c r="AB3097">
        <v>98.966503836645259</v>
      </c>
      <c r="AC3097">
        <v>0</v>
      </c>
      <c r="AD3097">
        <v>7.5568656965359811</v>
      </c>
      <c r="AE3097">
        <v>118.37782843432279</v>
      </c>
    </row>
    <row r="3098" spans="1:31" x14ac:dyDescent="0.25">
      <c r="A3098">
        <v>2227398</v>
      </c>
      <c r="B3098">
        <v>1</v>
      </c>
      <c r="C3098" t="s">
        <v>80</v>
      </c>
      <c r="D3098" t="s">
        <v>110</v>
      </c>
      <c r="E3098" t="s">
        <v>251</v>
      </c>
      <c r="F3098" t="s">
        <v>9211</v>
      </c>
      <c r="G3098" t="s">
        <v>280</v>
      </c>
      <c r="H3098" t="s">
        <v>144</v>
      </c>
      <c r="I3098" t="s">
        <v>136</v>
      </c>
      <c r="J3098" t="s">
        <v>3</v>
      </c>
      <c r="K3098" t="s">
        <v>138</v>
      </c>
      <c r="L3098" t="s">
        <v>9212</v>
      </c>
      <c r="M3098" t="s">
        <v>9213</v>
      </c>
      <c r="N3098">
        <v>0.45750000000000002</v>
      </c>
      <c r="O3098">
        <v>0</v>
      </c>
      <c r="P3098">
        <v>5688</v>
      </c>
      <c r="Q3098">
        <v>0</v>
      </c>
      <c r="R3098">
        <v>0</v>
      </c>
      <c r="S3098">
        <v>4</v>
      </c>
      <c r="T3098">
        <v>281</v>
      </c>
      <c r="U3098">
        <v>1</v>
      </c>
      <c r="V3098">
        <v>2</v>
      </c>
      <c r="W3098">
        <v>0</v>
      </c>
      <c r="X3098">
        <v>751.3992026316065</v>
      </c>
      <c r="Y3098">
        <v>0</v>
      </c>
      <c r="Z3098">
        <v>0</v>
      </c>
      <c r="AA3098">
        <v>2.9086686832218005</v>
      </c>
      <c r="AB3098">
        <v>152.26321128197333</v>
      </c>
      <c r="AC3098">
        <v>77.001351336484106</v>
      </c>
      <c r="AD3098">
        <v>16.381747055815243</v>
      </c>
      <c r="AE3098">
        <v>999.95418098910102</v>
      </c>
    </row>
    <row r="3099" spans="1:31" x14ac:dyDescent="0.25">
      <c r="A3099">
        <v>2222529</v>
      </c>
      <c r="B3099">
        <v>1</v>
      </c>
      <c r="C3099" t="s">
        <v>81</v>
      </c>
      <c r="D3099" t="s">
        <v>127</v>
      </c>
      <c r="E3099" t="s">
        <v>156</v>
      </c>
      <c r="F3099" t="s">
        <v>9214</v>
      </c>
      <c r="G3099" t="s">
        <v>165</v>
      </c>
      <c r="H3099" t="s">
        <v>135</v>
      </c>
      <c r="I3099" t="s">
        <v>136</v>
      </c>
      <c r="J3099" t="s">
        <v>137</v>
      </c>
      <c r="K3099" t="s">
        <v>138</v>
      </c>
      <c r="L3099" t="s">
        <v>9215</v>
      </c>
      <c r="M3099" t="s">
        <v>9216</v>
      </c>
      <c r="N3099">
        <v>1.0013888879999999</v>
      </c>
      <c r="O3099">
        <v>0</v>
      </c>
      <c r="P3099">
        <v>14</v>
      </c>
      <c r="Q3099">
        <v>0</v>
      </c>
      <c r="R3099">
        <v>0</v>
      </c>
      <c r="S3099">
        <v>0</v>
      </c>
      <c r="T3099">
        <v>1</v>
      </c>
      <c r="U3099">
        <v>0</v>
      </c>
      <c r="V3099">
        <v>0</v>
      </c>
      <c r="W3099">
        <v>0</v>
      </c>
      <c r="X3099">
        <v>3.8954932912904634</v>
      </c>
      <c r="Y3099">
        <v>0</v>
      </c>
      <c r="Z3099">
        <v>0</v>
      </c>
      <c r="AA3099">
        <v>0</v>
      </c>
      <c r="AB3099">
        <v>0.29876720359949088</v>
      </c>
      <c r="AC3099">
        <v>0</v>
      </c>
      <c r="AD3099">
        <v>0</v>
      </c>
      <c r="AE3099">
        <v>4.1942604948899547</v>
      </c>
    </row>
    <row r="3100" spans="1:31" x14ac:dyDescent="0.25">
      <c r="A3100">
        <v>2217912</v>
      </c>
      <c r="B3100">
        <v>1</v>
      </c>
      <c r="C3100" t="s">
        <v>80</v>
      </c>
      <c r="D3100" t="s">
        <v>83</v>
      </c>
      <c r="E3100" t="s">
        <v>151</v>
      </c>
      <c r="F3100" t="s">
        <v>9217</v>
      </c>
      <c r="G3100" t="s">
        <v>213</v>
      </c>
      <c r="H3100" t="s">
        <v>135</v>
      </c>
      <c r="I3100" t="s">
        <v>136</v>
      </c>
      <c r="J3100" t="s">
        <v>137</v>
      </c>
      <c r="K3100" t="s">
        <v>138</v>
      </c>
      <c r="L3100" t="s">
        <v>9218</v>
      </c>
      <c r="M3100" t="s">
        <v>9219</v>
      </c>
      <c r="N3100">
        <v>1.9058333329999999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40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41.489983207093438</v>
      </c>
      <c r="AC3100">
        <v>0</v>
      </c>
      <c r="AD3100">
        <v>0</v>
      </c>
      <c r="AE3100">
        <v>41.489983207093438</v>
      </c>
    </row>
    <row r="3101" spans="1:31" x14ac:dyDescent="0.25">
      <c r="A3101">
        <v>2229296</v>
      </c>
      <c r="B3101">
        <v>1</v>
      </c>
      <c r="C3101" t="s">
        <v>81</v>
      </c>
      <c r="D3101" t="s">
        <v>116</v>
      </c>
      <c r="E3101" t="s">
        <v>156</v>
      </c>
      <c r="F3101" t="s">
        <v>9220</v>
      </c>
      <c r="G3101" t="s">
        <v>161</v>
      </c>
      <c r="H3101" t="s">
        <v>135</v>
      </c>
      <c r="I3101" t="s">
        <v>136</v>
      </c>
      <c r="J3101" t="s">
        <v>137</v>
      </c>
      <c r="K3101" t="s">
        <v>138</v>
      </c>
      <c r="L3101" t="s">
        <v>9221</v>
      </c>
      <c r="M3101" t="s">
        <v>9222</v>
      </c>
      <c r="N3101">
        <v>1.308333333</v>
      </c>
      <c r="O3101">
        <v>0</v>
      </c>
      <c r="P3101">
        <v>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9.6839515292000009E-2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9.6839515292000009E-2</v>
      </c>
    </row>
    <row r="3102" spans="1:31" x14ac:dyDescent="0.25">
      <c r="A3102">
        <v>2218476</v>
      </c>
      <c r="B3102">
        <v>1</v>
      </c>
      <c r="C3102" t="s">
        <v>80</v>
      </c>
      <c r="D3102" t="s">
        <v>105</v>
      </c>
      <c r="E3102" t="s">
        <v>132</v>
      </c>
      <c r="F3102" t="s">
        <v>9223</v>
      </c>
      <c r="G3102" t="s">
        <v>176</v>
      </c>
      <c r="H3102" t="s">
        <v>135</v>
      </c>
      <c r="I3102" t="s">
        <v>136</v>
      </c>
      <c r="J3102" t="s">
        <v>137</v>
      </c>
      <c r="K3102" t="s">
        <v>138</v>
      </c>
      <c r="L3102" t="s">
        <v>9224</v>
      </c>
      <c r="M3102" t="s">
        <v>9225</v>
      </c>
      <c r="N3102">
        <v>1.845277777</v>
      </c>
      <c r="O3102">
        <v>0</v>
      </c>
      <c r="P3102">
        <v>15</v>
      </c>
      <c r="Q3102">
        <v>0</v>
      </c>
      <c r="R3102">
        <v>3</v>
      </c>
      <c r="S3102">
        <v>0</v>
      </c>
      <c r="T3102">
        <v>3</v>
      </c>
      <c r="U3102">
        <v>0</v>
      </c>
      <c r="V3102">
        <v>0</v>
      </c>
      <c r="W3102">
        <v>0</v>
      </c>
      <c r="X3102">
        <v>8.3884232109313128</v>
      </c>
      <c r="Y3102">
        <v>0</v>
      </c>
      <c r="Z3102">
        <v>2.5346462587009917</v>
      </c>
      <c r="AA3102">
        <v>0</v>
      </c>
      <c r="AB3102">
        <v>3.5539898417325864</v>
      </c>
      <c r="AC3102">
        <v>0</v>
      </c>
      <c r="AD3102">
        <v>0</v>
      </c>
      <c r="AE3102">
        <v>14.47705931136489</v>
      </c>
    </row>
    <row r="3103" spans="1:31" x14ac:dyDescent="0.25">
      <c r="A3103">
        <v>2213976</v>
      </c>
      <c r="B3103">
        <v>1</v>
      </c>
      <c r="C3103" t="s">
        <v>81</v>
      </c>
      <c r="D3103" t="s">
        <v>123</v>
      </c>
      <c r="E3103" t="s">
        <v>151</v>
      </c>
      <c r="F3103" t="s">
        <v>9226</v>
      </c>
      <c r="G3103" t="s">
        <v>213</v>
      </c>
      <c r="H3103" t="s">
        <v>135</v>
      </c>
      <c r="I3103" t="s">
        <v>136</v>
      </c>
      <c r="J3103" t="s">
        <v>137</v>
      </c>
      <c r="K3103" t="s">
        <v>138</v>
      </c>
      <c r="L3103" t="s">
        <v>9227</v>
      </c>
      <c r="M3103" t="s">
        <v>9228</v>
      </c>
      <c r="N3103">
        <v>0.99277777700000003</v>
      </c>
      <c r="O3103">
        <v>0</v>
      </c>
      <c r="P3103">
        <v>179</v>
      </c>
      <c r="Q3103">
        <v>0</v>
      </c>
      <c r="R3103">
        <v>0</v>
      </c>
      <c r="S3103">
        <v>0</v>
      </c>
      <c r="T3103">
        <v>4</v>
      </c>
      <c r="U3103">
        <v>0</v>
      </c>
      <c r="V3103">
        <v>0</v>
      </c>
      <c r="W3103">
        <v>0</v>
      </c>
      <c r="X3103">
        <v>43.70889865690333</v>
      </c>
      <c r="Y3103">
        <v>0</v>
      </c>
      <c r="Z3103">
        <v>0</v>
      </c>
      <c r="AA3103">
        <v>0</v>
      </c>
      <c r="AB3103">
        <v>0.99221192228266653</v>
      </c>
      <c r="AC3103">
        <v>0</v>
      </c>
      <c r="AD3103">
        <v>0</v>
      </c>
      <c r="AE3103">
        <v>44.701110579185993</v>
      </c>
    </row>
    <row r="3104" spans="1:31" x14ac:dyDescent="0.25">
      <c r="A3104">
        <v>2221965</v>
      </c>
      <c r="B3104">
        <v>1</v>
      </c>
      <c r="C3104" t="s">
        <v>80</v>
      </c>
      <c r="D3104" t="s">
        <v>83</v>
      </c>
      <c r="E3104" t="s">
        <v>225</v>
      </c>
      <c r="F3104" t="s">
        <v>9229</v>
      </c>
      <c r="G3104" t="s">
        <v>134</v>
      </c>
      <c r="H3104" t="s">
        <v>135</v>
      </c>
      <c r="I3104" t="s">
        <v>136</v>
      </c>
      <c r="J3104" t="s">
        <v>137</v>
      </c>
      <c r="K3104" t="s">
        <v>138</v>
      </c>
      <c r="L3104" t="s">
        <v>9230</v>
      </c>
      <c r="M3104" t="s">
        <v>9231</v>
      </c>
      <c r="N3104">
        <v>0.936111111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13</v>
      </c>
      <c r="U3104">
        <v>0</v>
      </c>
      <c r="V3104">
        <v>1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30.251855660956334</v>
      </c>
      <c r="AC3104">
        <v>0</v>
      </c>
      <c r="AD3104">
        <v>47.819827345919364</v>
      </c>
      <c r="AE3104">
        <v>78.071683006875702</v>
      </c>
    </row>
    <row r="3105" spans="1:31" x14ac:dyDescent="0.25">
      <c r="A3105">
        <v>2215058</v>
      </c>
      <c r="B3105">
        <v>1</v>
      </c>
      <c r="C3105" t="s">
        <v>80</v>
      </c>
      <c r="D3105" t="s">
        <v>100</v>
      </c>
      <c r="E3105" t="s">
        <v>141</v>
      </c>
      <c r="F3105" t="s">
        <v>9232</v>
      </c>
      <c r="G3105" t="s">
        <v>349</v>
      </c>
      <c r="H3105" t="s">
        <v>144</v>
      </c>
      <c r="I3105" t="s">
        <v>136</v>
      </c>
      <c r="J3105" t="s">
        <v>137</v>
      </c>
      <c r="K3105" t="s">
        <v>138</v>
      </c>
      <c r="L3105" t="s">
        <v>9233</v>
      </c>
      <c r="M3105" t="s">
        <v>9234</v>
      </c>
      <c r="N3105">
        <v>1.0422222219999999</v>
      </c>
      <c r="O3105">
        <v>0</v>
      </c>
      <c r="P3105">
        <v>24</v>
      </c>
      <c r="Q3105">
        <v>0</v>
      </c>
      <c r="R3105">
        <v>20</v>
      </c>
      <c r="S3105">
        <v>0</v>
      </c>
      <c r="T3105">
        <v>7</v>
      </c>
      <c r="U3105">
        <v>0</v>
      </c>
      <c r="V3105">
        <v>0</v>
      </c>
      <c r="W3105">
        <v>0</v>
      </c>
      <c r="X3105">
        <v>5.5834016545088634</v>
      </c>
      <c r="Y3105">
        <v>0</v>
      </c>
      <c r="Z3105">
        <v>7.6620400536123823</v>
      </c>
      <c r="AA3105">
        <v>0</v>
      </c>
      <c r="AB3105">
        <v>5.9144564696089956</v>
      </c>
      <c r="AC3105">
        <v>0</v>
      </c>
      <c r="AD3105">
        <v>0</v>
      </c>
      <c r="AE3105">
        <v>19.159898177730241</v>
      </c>
    </row>
    <row r="3106" spans="1:31" x14ac:dyDescent="0.25">
      <c r="A3106">
        <v>2219973</v>
      </c>
      <c r="B3106">
        <v>1</v>
      </c>
      <c r="C3106" t="s">
        <v>81</v>
      </c>
      <c r="D3106" t="s">
        <v>121</v>
      </c>
      <c r="E3106" t="s">
        <v>198</v>
      </c>
      <c r="F3106" t="s">
        <v>9235</v>
      </c>
      <c r="G3106" t="s">
        <v>143</v>
      </c>
      <c r="H3106" t="s">
        <v>144</v>
      </c>
      <c r="I3106" t="s">
        <v>451</v>
      </c>
      <c r="J3106" t="s">
        <v>137</v>
      </c>
      <c r="K3106" t="s">
        <v>138</v>
      </c>
      <c r="L3106" t="s">
        <v>9236</v>
      </c>
      <c r="M3106" t="s">
        <v>9237</v>
      </c>
      <c r="N3106">
        <v>1.4444444000000001E-2</v>
      </c>
      <c r="O3106">
        <v>0</v>
      </c>
      <c r="P3106">
        <v>283</v>
      </c>
      <c r="Q3106">
        <v>1</v>
      </c>
      <c r="R3106">
        <v>33</v>
      </c>
      <c r="S3106">
        <v>9</v>
      </c>
      <c r="T3106">
        <v>14</v>
      </c>
      <c r="U3106">
        <v>0</v>
      </c>
      <c r="V3106">
        <v>0</v>
      </c>
      <c r="W3106">
        <v>0</v>
      </c>
      <c r="X3106">
        <v>0.53776868714872361</v>
      </c>
      <c r="Y3106">
        <v>7.3183161482599998E-3</v>
      </c>
      <c r="Z3106">
        <v>4.6036940478446656E-2</v>
      </c>
      <c r="AA3106">
        <v>0.75604778350977775</v>
      </c>
      <c r="AB3106">
        <v>0.23528853416752665</v>
      </c>
      <c r="AC3106">
        <v>0</v>
      </c>
      <c r="AD3106">
        <v>0</v>
      </c>
      <c r="AE3106">
        <v>1.5824602614527346</v>
      </c>
    </row>
    <row r="3107" spans="1:31" x14ac:dyDescent="0.25">
      <c r="A3107">
        <v>2220468</v>
      </c>
      <c r="B3107">
        <v>1</v>
      </c>
      <c r="C3107" t="s">
        <v>80</v>
      </c>
      <c r="D3107" t="s">
        <v>97</v>
      </c>
      <c r="E3107" t="s">
        <v>151</v>
      </c>
      <c r="F3107" t="s">
        <v>2855</v>
      </c>
      <c r="G3107" t="s">
        <v>245</v>
      </c>
      <c r="H3107" t="s">
        <v>135</v>
      </c>
      <c r="I3107" t="s">
        <v>136</v>
      </c>
      <c r="J3107" t="s">
        <v>137</v>
      </c>
      <c r="K3107" t="s">
        <v>138</v>
      </c>
      <c r="L3107" t="s">
        <v>9238</v>
      </c>
      <c r="M3107" t="s">
        <v>9239</v>
      </c>
      <c r="N3107">
        <v>4.1005555549999997</v>
      </c>
      <c r="O3107">
        <v>0</v>
      </c>
      <c r="P3107">
        <v>1</v>
      </c>
      <c r="Q3107">
        <v>0</v>
      </c>
      <c r="R3107">
        <v>2</v>
      </c>
      <c r="S3107">
        <v>0</v>
      </c>
      <c r="T3107">
        <v>5</v>
      </c>
      <c r="U3107">
        <v>0</v>
      </c>
      <c r="V3107">
        <v>0</v>
      </c>
      <c r="W3107">
        <v>0</v>
      </c>
      <c r="X3107">
        <v>7.3309044175161961</v>
      </c>
      <c r="Y3107">
        <v>0</v>
      </c>
      <c r="Z3107">
        <v>8.9693291478166667E-3</v>
      </c>
      <c r="AA3107">
        <v>0</v>
      </c>
      <c r="AB3107">
        <v>9.855781493676723</v>
      </c>
      <c r="AC3107">
        <v>0</v>
      </c>
      <c r="AD3107">
        <v>0</v>
      </c>
      <c r="AE3107">
        <v>17.195655240340734</v>
      </c>
    </row>
    <row r="3108" spans="1:31" x14ac:dyDescent="0.25">
      <c r="A3108">
        <v>2214540</v>
      </c>
      <c r="B3108">
        <v>1</v>
      </c>
      <c r="C3108" t="s">
        <v>80</v>
      </c>
      <c r="D3108" t="s">
        <v>97</v>
      </c>
      <c r="E3108" t="s">
        <v>156</v>
      </c>
      <c r="F3108" t="s">
        <v>9240</v>
      </c>
      <c r="G3108" t="s">
        <v>172</v>
      </c>
      <c r="H3108" t="s">
        <v>135</v>
      </c>
      <c r="I3108" t="s">
        <v>136</v>
      </c>
      <c r="J3108" t="s">
        <v>137</v>
      </c>
      <c r="K3108" t="s">
        <v>138</v>
      </c>
      <c r="L3108" t="s">
        <v>9241</v>
      </c>
      <c r="M3108" t="s">
        <v>9242</v>
      </c>
      <c r="N3108">
        <v>6.4175000000000004</v>
      </c>
      <c r="O3108">
        <v>0</v>
      </c>
      <c r="P3108">
        <v>1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2.3345345032094085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2.3345345032094085</v>
      </c>
    </row>
    <row r="3109" spans="1:31" x14ac:dyDescent="0.25">
      <c r="A3109">
        <v>2225901</v>
      </c>
      <c r="B3109">
        <v>1</v>
      </c>
      <c r="C3109" t="s">
        <v>80</v>
      </c>
      <c r="D3109" t="s">
        <v>82</v>
      </c>
      <c r="E3109" t="s">
        <v>151</v>
      </c>
      <c r="F3109" t="s">
        <v>9243</v>
      </c>
      <c r="G3109" t="s">
        <v>213</v>
      </c>
      <c r="H3109" t="s">
        <v>135</v>
      </c>
      <c r="I3109" t="s">
        <v>136</v>
      </c>
      <c r="J3109" t="s">
        <v>137</v>
      </c>
      <c r="K3109" t="s">
        <v>138</v>
      </c>
      <c r="L3109" t="s">
        <v>9244</v>
      </c>
      <c r="M3109" t="s">
        <v>9245</v>
      </c>
      <c r="N3109">
        <v>3.9113888879999998</v>
      </c>
      <c r="O3109">
        <v>0</v>
      </c>
      <c r="P3109">
        <v>114</v>
      </c>
      <c r="Q3109">
        <v>0</v>
      </c>
      <c r="R3109">
        <v>0</v>
      </c>
      <c r="S3109">
        <v>0</v>
      </c>
      <c r="T3109">
        <v>17</v>
      </c>
      <c r="U3109">
        <v>0</v>
      </c>
      <c r="V3109">
        <v>0</v>
      </c>
      <c r="W3109">
        <v>0</v>
      </c>
      <c r="X3109">
        <v>147.98210633620434</v>
      </c>
      <c r="Y3109">
        <v>0</v>
      </c>
      <c r="Z3109">
        <v>0</v>
      </c>
      <c r="AA3109">
        <v>0</v>
      </c>
      <c r="AB3109">
        <v>37.416894926473354</v>
      </c>
      <c r="AC3109">
        <v>0</v>
      </c>
      <c r="AD3109">
        <v>0</v>
      </c>
      <c r="AE3109">
        <v>185.3990012626777</v>
      </c>
    </row>
    <row r="3110" spans="1:31" x14ac:dyDescent="0.25">
      <c r="A3110">
        <v>2221009</v>
      </c>
      <c r="B3110">
        <v>1</v>
      </c>
      <c r="C3110" t="s">
        <v>80</v>
      </c>
      <c r="D3110" t="s">
        <v>90</v>
      </c>
      <c r="E3110" t="s">
        <v>151</v>
      </c>
      <c r="F3110" t="s">
        <v>1302</v>
      </c>
      <c r="G3110" t="s">
        <v>213</v>
      </c>
      <c r="H3110" t="s">
        <v>135</v>
      </c>
      <c r="I3110" t="s">
        <v>136</v>
      </c>
      <c r="J3110" t="s">
        <v>137</v>
      </c>
      <c r="K3110" t="s">
        <v>138</v>
      </c>
      <c r="L3110" t="s">
        <v>9246</v>
      </c>
      <c r="M3110" t="s">
        <v>9247</v>
      </c>
      <c r="N3110">
        <v>0.62305555499999998</v>
      </c>
      <c r="O3110">
        <v>0</v>
      </c>
      <c r="P3110">
        <v>304</v>
      </c>
      <c r="Q3110">
        <v>0</v>
      </c>
      <c r="R3110">
        <v>0</v>
      </c>
      <c r="S3110">
        <v>0</v>
      </c>
      <c r="T3110">
        <v>11</v>
      </c>
      <c r="U3110">
        <v>0</v>
      </c>
      <c r="V3110">
        <v>0</v>
      </c>
      <c r="W3110">
        <v>0</v>
      </c>
      <c r="X3110">
        <v>58.024569434598959</v>
      </c>
      <c r="Y3110">
        <v>0</v>
      </c>
      <c r="Z3110">
        <v>0</v>
      </c>
      <c r="AA3110">
        <v>0</v>
      </c>
      <c r="AB3110">
        <v>3.9555881918291664</v>
      </c>
      <c r="AC3110">
        <v>0</v>
      </c>
      <c r="AD3110">
        <v>0</v>
      </c>
      <c r="AE3110">
        <v>61.980157626428124</v>
      </c>
    </row>
    <row r="3111" spans="1:31" x14ac:dyDescent="0.25">
      <c r="A3111">
        <v>2227258</v>
      </c>
      <c r="B3111">
        <v>1</v>
      </c>
      <c r="C3111" t="s">
        <v>81</v>
      </c>
      <c r="D3111" t="s">
        <v>128</v>
      </c>
      <c r="E3111" t="s">
        <v>151</v>
      </c>
      <c r="F3111" t="s">
        <v>3137</v>
      </c>
      <c r="G3111" t="s">
        <v>233</v>
      </c>
      <c r="H3111" t="s">
        <v>135</v>
      </c>
      <c r="I3111" t="s">
        <v>136</v>
      </c>
      <c r="J3111" t="s">
        <v>137</v>
      </c>
      <c r="K3111" t="s">
        <v>234</v>
      </c>
      <c r="L3111" t="s">
        <v>2475</v>
      </c>
      <c r="M3111" t="s">
        <v>9248</v>
      </c>
      <c r="N3111">
        <v>8.3505555549999997</v>
      </c>
      <c r="O3111">
        <v>0</v>
      </c>
      <c r="P3111">
        <v>215</v>
      </c>
      <c r="Q3111">
        <v>0</v>
      </c>
      <c r="R3111">
        <v>0</v>
      </c>
      <c r="S3111">
        <v>0</v>
      </c>
      <c r="T3111">
        <v>14</v>
      </c>
      <c r="U3111">
        <v>0</v>
      </c>
      <c r="V3111">
        <v>0</v>
      </c>
      <c r="W3111">
        <v>0</v>
      </c>
      <c r="X3111">
        <v>471.30807490398638</v>
      </c>
      <c r="Y3111">
        <v>0</v>
      </c>
      <c r="Z3111">
        <v>0</v>
      </c>
      <c r="AA3111">
        <v>0</v>
      </c>
      <c r="AB3111">
        <v>133.95166205081813</v>
      </c>
      <c r="AC3111">
        <v>0</v>
      </c>
      <c r="AD3111">
        <v>0</v>
      </c>
      <c r="AE3111">
        <v>605.25973695480457</v>
      </c>
    </row>
    <row r="3112" spans="1:31" x14ac:dyDescent="0.25">
      <c r="A3112">
        <v>2221424</v>
      </c>
      <c r="B3112">
        <v>1</v>
      </c>
      <c r="C3112" t="s">
        <v>80</v>
      </c>
      <c r="D3112" t="s">
        <v>101</v>
      </c>
      <c r="E3112" t="s">
        <v>156</v>
      </c>
      <c r="F3112" t="s">
        <v>9249</v>
      </c>
      <c r="G3112" t="s">
        <v>161</v>
      </c>
      <c r="H3112" t="s">
        <v>135</v>
      </c>
      <c r="I3112" t="s">
        <v>136</v>
      </c>
      <c r="J3112" t="s">
        <v>137</v>
      </c>
      <c r="K3112" t="s">
        <v>138</v>
      </c>
      <c r="L3112" t="s">
        <v>9250</v>
      </c>
      <c r="M3112" t="s">
        <v>9251</v>
      </c>
      <c r="N3112">
        <v>1.855</v>
      </c>
      <c r="O3112">
        <v>0</v>
      </c>
      <c r="P3112">
        <v>7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5.2737228612104108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5.2737228612104108</v>
      </c>
    </row>
    <row r="3113" spans="1:31" x14ac:dyDescent="0.25">
      <c r="A3113">
        <v>2225337</v>
      </c>
      <c r="B3113">
        <v>1</v>
      </c>
      <c r="C3113" t="s">
        <v>81</v>
      </c>
      <c r="D3113" t="s">
        <v>123</v>
      </c>
      <c r="E3113" t="s">
        <v>151</v>
      </c>
      <c r="F3113" t="s">
        <v>9252</v>
      </c>
      <c r="G3113" t="s">
        <v>153</v>
      </c>
      <c r="H3113" t="s">
        <v>135</v>
      </c>
      <c r="I3113" t="s">
        <v>136</v>
      </c>
      <c r="J3113" t="s">
        <v>137</v>
      </c>
      <c r="K3113" t="s">
        <v>138</v>
      </c>
      <c r="L3113" t="s">
        <v>9253</v>
      </c>
      <c r="M3113" t="s">
        <v>9254</v>
      </c>
      <c r="N3113">
        <v>1.374166666</v>
      </c>
      <c r="O3113">
        <v>0</v>
      </c>
      <c r="P3113">
        <v>7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1.8176700010716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1.8176700010716</v>
      </c>
    </row>
    <row r="3114" spans="1:31" x14ac:dyDescent="0.25">
      <c r="A3114">
        <v>2220428</v>
      </c>
      <c r="B3114">
        <v>1</v>
      </c>
      <c r="C3114" t="s">
        <v>81</v>
      </c>
      <c r="D3114" t="s">
        <v>117</v>
      </c>
      <c r="E3114" t="s">
        <v>198</v>
      </c>
      <c r="F3114" t="s">
        <v>9255</v>
      </c>
      <c r="G3114" t="s">
        <v>9256</v>
      </c>
      <c r="H3114" t="s">
        <v>144</v>
      </c>
      <c r="I3114" t="s">
        <v>136</v>
      </c>
      <c r="J3114" t="s">
        <v>5</v>
      </c>
      <c r="K3114" t="s">
        <v>138</v>
      </c>
      <c r="L3114" t="s">
        <v>9257</v>
      </c>
      <c r="M3114" t="s">
        <v>9258</v>
      </c>
      <c r="N3114">
        <v>1.4569444439999999</v>
      </c>
      <c r="O3114">
        <v>0</v>
      </c>
      <c r="P3114">
        <v>3487</v>
      </c>
      <c r="Q3114">
        <v>0</v>
      </c>
      <c r="R3114">
        <v>3</v>
      </c>
      <c r="S3114">
        <v>0</v>
      </c>
      <c r="T3114">
        <v>1077</v>
      </c>
      <c r="U3114">
        <v>0</v>
      </c>
      <c r="V3114">
        <v>4</v>
      </c>
      <c r="W3114">
        <v>0</v>
      </c>
      <c r="X3114">
        <v>1029.6828264234682</v>
      </c>
      <c r="Y3114">
        <v>0</v>
      </c>
      <c r="Z3114">
        <v>0.84794584119240113</v>
      </c>
      <c r="AA3114">
        <v>0</v>
      </c>
      <c r="AB3114">
        <v>612.83664214157932</v>
      </c>
      <c r="AC3114">
        <v>0</v>
      </c>
      <c r="AD3114">
        <v>34.545154743310064</v>
      </c>
      <c r="AE3114">
        <v>1677.9125691495499</v>
      </c>
    </row>
    <row r="3115" spans="1:31" x14ac:dyDescent="0.25">
      <c r="A3115">
        <v>2229273</v>
      </c>
      <c r="B3115">
        <v>1</v>
      </c>
      <c r="C3115" t="s">
        <v>81</v>
      </c>
      <c r="D3115" t="s">
        <v>128</v>
      </c>
      <c r="E3115" t="s">
        <v>151</v>
      </c>
      <c r="F3115" t="s">
        <v>9259</v>
      </c>
      <c r="G3115" t="s">
        <v>192</v>
      </c>
      <c r="H3115" t="s">
        <v>135</v>
      </c>
      <c r="I3115" t="s">
        <v>136</v>
      </c>
      <c r="J3115" t="s">
        <v>137</v>
      </c>
      <c r="K3115" t="s">
        <v>138</v>
      </c>
      <c r="L3115" t="s">
        <v>9260</v>
      </c>
      <c r="M3115" t="s">
        <v>9261</v>
      </c>
      <c r="N3115">
        <v>1.3033333330000001</v>
      </c>
      <c r="O3115">
        <v>0</v>
      </c>
      <c r="P3115">
        <v>90</v>
      </c>
      <c r="Q3115">
        <v>0</v>
      </c>
      <c r="R3115">
        <v>2</v>
      </c>
      <c r="S3115">
        <v>0</v>
      </c>
      <c r="T3115">
        <v>3</v>
      </c>
      <c r="U3115">
        <v>0</v>
      </c>
      <c r="V3115">
        <v>0</v>
      </c>
      <c r="W3115">
        <v>0</v>
      </c>
      <c r="X3115">
        <v>38.887324998471406</v>
      </c>
      <c r="Y3115">
        <v>0</v>
      </c>
      <c r="Z3115">
        <v>9.7098431596660012E-2</v>
      </c>
      <c r="AA3115">
        <v>0</v>
      </c>
      <c r="AB3115">
        <v>1.3804585201682957</v>
      </c>
      <c r="AC3115">
        <v>0</v>
      </c>
      <c r="AD3115">
        <v>0</v>
      </c>
      <c r="AE3115">
        <v>40.364881950236366</v>
      </c>
    </row>
    <row r="3116" spans="1:31" x14ac:dyDescent="0.25">
      <c r="A3116">
        <v>2216492</v>
      </c>
      <c r="B3116">
        <v>1</v>
      </c>
      <c r="C3116" t="s">
        <v>81</v>
      </c>
      <c r="D3116" t="s">
        <v>127</v>
      </c>
      <c r="E3116" t="s">
        <v>251</v>
      </c>
      <c r="F3116" t="s">
        <v>9262</v>
      </c>
      <c r="G3116" t="s">
        <v>405</v>
      </c>
      <c r="H3116" t="s">
        <v>144</v>
      </c>
      <c r="I3116" t="s">
        <v>136</v>
      </c>
      <c r="J3116" t="s">
        <v>137</v>
      </c>
      <c r="K3116" t="s">
        <v>234</v>
      </c>
      <c r="L3116" t="s">
        <v>9263</v>
      </c>
      <c r="M3116" t="s">
        <v>9264</v>
      </c>
      <c r="N3116">
        <v>1.0177777770000001</v>
      </c>
      <c r="O3116">
        <v>12</v>
      </c>
      <c r="P3116">
        <v>4672</v>
      </c>
      <c r="Q3116">
        <v>660</v>
      </c>
      <c r="R3116">
        <v>451</v>
      </c>
      <c r="S3116">
        <v>100</v>
      </c>
      <c r="T3116">
        <v>550</v>
      </c>
      <c r="U3116">
        <v>21</v>
      </c>
      <c r="V3116">
        <v>2</v>
      </c>
      <c r="W3116">
        <v>3.4227632002091917</v>
      </c>
      <c r="X3116">
        <v>874.66697406697222</v>
      </c>
      <c r="Y3116">
        <v>265.50110574282371</v>
      </c>
      <c r="Z3116">
        <v>118.12683801760295</v>
      </c>
      <c r="AA3116">
        <v>702.34126694522035</v>
      </c>
      <c r="AB3116">
        <v>265.38105714417748</v>
      </c>
      <c r="AC3116">
        <v>550.29939179699932</v>
      </c>
      <c r="AD3116">
        <v>0.54725902899864753</v>
      </c>
      <c r="AE3116">
        <v>2780.286655943004</v>
      </c>
    </row>
    <row r="3117" spans="1:31" x14ac:dyDescent="0.25">
      <c r="A3117">
        <v>2224318</v>
      </c>
      <c r="B3117">
        <v>1</v>
      </c>
      <c r="C3117" t="s">
        <v>81</v>
      </c>
      <c r="D3117" t="s">
        <v>112</v>
      </c>
      <c r="E3117" t="s">
        <v>132</v>
      </c>
      <c r="F3117" t="s">
        <v>9265</v>
      </c>
      <c r="G3117" t="s">
        <v>1470</v>
      </c>
      <c r="H3117" t="s">
        <v>135</v>
      </c>
      <c r="I3117" t="s">
        <v>136</v>
      </c>
      <c r="J3117" t="s">
        <v>137</v>
      </c>
      <c r="K3117" t="s">
        <v>138</v>
      </c>
      <c r="L3117" t="s">
        <v>9266</v>
      </c>
      <c r="M3117" t="s">
        <v>9267</v>
      </c>
      <c r="N3117">
        <v>4.9144444439999999</v>
      </c>
      <c r="O3117">
        <v>0</v>
      </c>
      <c r="P3117">
        <v>11</v>
      </c>
      <c r="Q3117">
        <v>0</v>
      </c>
      <c r="R3117">
        <v>51</v>
      </c>
      <c r="S3117">
        <v>0</v>
      </c>
      <c r="T3117">
        <v>1</v>
      </c>
      <c r="U3117">
        <v>0</v>
      </c>
      <c r="V3117">
        <v>0</v>
      </c>
      <c r="W3117">
        <v>0</v>
      </c>
      <c r="X3117">
        <v>12.182369428150601</v>
      </c>
      <c r="Y3117">
        <v>0</v>
      </c>
      <c r="Z3117">
        <v>29.915632368817036</v>
      </c>
      <c r="AA3117">
        <v>0</v>
      </c>
      <c r="AB3117">
        <v>1.5582486740564867</v>
      </c>
      <c r="AC3117">
        <v>0</v>
      </c>
      <c r="AD3117">
        <v>0</v>
      </c>
      <c r="AE3117">
        <v>43.656250471024123</v>
      </c>
    </row>
    <row r="3118" spans="1:31" x14ac:dyDescent="0.25">
      <c r="A3118">
        <v>2218115</v>
      </c>
      <c r="B3118">
        <v>1</v>
      </c>
      <c r="C3118" t="s">
        <v>80</v>
      </c>
      <c r="D3118" t="s">
        <v>95</v>
      </c>
      <c r="E3118" t="s">
        <v>251</v>
      </c>
      <c r="F3118" t="s">
        <v>2802</v>
      </c>
      <c r="G3118" t="s">
        <v>143</v>
      </c>
      <c r="H3118" t="s">
        <v>144</v>
      </c>
      <c r="I3118" t="s">
        <v>136</v>
      </c>
      <c r="J3118" t="s">
        <v>137</v>
      </c>
      <c r="K3118" t="s">
        <v>138</v>
      </c>
      <c r="L3118" t="s">
        <v>9268</v>
      </c>
      <c r="M3118" t="s">
        <v>9269</v>
      </c>
      <c r="N3118">
        <v>0.92897861100000001</v>
      </c>
      <c r="O3118">
        <v>56</v>
      </c>
      <c r="P3118">
        <v>4936</v>
      </c>
      <c r="Q3118">
        <v>84</v>
      </c>
      <c r="R3118">
        <v>173</v>
      </c>
      <c r="S3118">
        <v>93</v>
      </c>
      <c r="T3118">
        <v>644</v>
      </c>
      <c r="U3118">
        <v>10</v>
      </c>
      <c r="V3118">
        <v>1</v>
      </c>
      <c r="W3118">
        <v>43.91421535673156</v>
      </c>
      <c r="X3118">
        <v>1791.853856337789</v>
      </c>
      <c r="Y3118">
        <v>529.60988314644362</v>
      </c>
      <c r="Z3118">
        <v>41.28446756711817</v>
      </c>
      <c r="AA3118">
        <v>411.3250489329202</v>
      </c>
      <c r="AB3118">
        <v>674.53448298817591</v>
      </c>
      <c r="AC3118">
        <v>769.92342556437302</v>
      </c>
      <c r="AD3118">
        <v>6.9547225607778849</v>
      </c>
      <c r="AE3118">
        <v>4269.4001024543295</v>
      </c>
    </row>
    <row r="3119" spans="1:31" x14ac:dyDescent="0.25">
      <c r="A3119">
        <v>2225941</v>
      </c>
      <c r="B3119">
        <v>1</v>
      </c>
      <c r="C3119" t="s">
        <v>80</v>
      </c>
      <c r="D3119" t="s">
        <v>100</v>
      </c>
      <c r="E3119" t="s">
        <v>147</v>
      </c>
      <c r="F3119" t="s">
        <v>917</v>
      </c>
      <c r="G3119" t="s">
        <v>200</v>
      </c>
      <c r="H3119" t="s">
        <v>144</v>
      </c>
      <c r="I3119" t="s">
        <v>136</v>
      </c>
      <c r="J3119" t="s">
        <v>137</v>
      </c>
      <c r="K3119" t="s">
        <v>138</v>
      </c>
      <c r="L3119" t="s">
        <v>9270</v>
      </c>
      <c r="M3119" t="s">
        <v>9271</v>
      </c>
      <c r="N3119">
        <v>0.39611111100000002</v>
      </c>
      <c r="O3119">
        <v>4</v>
      </c>
      <c r="P3119">
        <v>911</v>
      </c>
      <c r="Q3119">
        <v>27</v>
      </c>
      <c r="R3119">
        <v>381</v>
      </c>
      <c r="S3119">
        <v>11</v>
      </c>
      <c r="T3119">
        <v>188</v>
      </c>
      <c r="U3119">
        <v>2</v>
      </c>
      <c r="V3119">
        <v>1</v>
      </c>
      <c r="W3119">
        <v>0.84747909399022392</v>
      </c>
      <c r="X3119">
        <v>90.791199880568712</v>
      </c>
      <c r="Y3119">
        <v>10.086776925551137</v>
      </c>
      <c r="Z3119">
        <v>45.74592731582873</v>
      </c>
      <c r="AA3119">
        <v>10.402311924361687</v>
      </c>
      <c r="AB3119">
        <v>49.869530989420987</v>
      </c>
      <c r="AC3119">
        <v>128.54309553402678</v>
      </c>
      <c r="AD3119">
        <v>0.86682356480167344</v>
      </c>
      <c r="AE3119">
        <v>337.15314522854993</v>
      </c>
    </row>
    <row r="3120" spans="1:31" x14ac:dyDescent="0.25">
      <c r="A3120">
        <v>2216893</v>
      </c>
      <c r="B3120">
        <v>1</v>
      </c>
      <c r="C3120" t="s">
        <v>81</v>
      </c>
      <c r="D3120" t="s">
        <v>127</v>
      </c>
      <c r="E3120" t="s">
        <v>198</v>
      </c>
      <c r="F3120" t="s">
        <v>3640</v>
      </c>
      <c r="G3120" t="s">
        <v>405</v>
      </c>
      <c r="H3120" t="s">
        <v>144</v>
      </c>
      <c r="I3120" t="s">
        <v>136</v>
      </c>
      <c r="J3120" t="s">
        <v>137</v>
      </c>
      <c r="K3120" t="s">
        <v>234</v>
      </c>
      <c r="L3120" t="s">
        <v>9272</v>
      </c>
      <c r="M3120" t="s">
        <v>9273</v>
      </c>
      <c r="N3120">
        <v>0.78222222200000002</v>
      </c>
      <c r="O3120">
        <v>0</v>
      </c>
      <c r="P3120">
        <v>773</v>
      </c>
      <c r="Q3120">
        <v>28</v>
      </c>
      <c r="R3120">
        <v>34</v>
      </c>
      <c r="S3120">
        <v>2</v>
      </c>
      <c r="T3120">
        <v>87</v>
      </c>
      <c r="U3120">
        <v>0</v>
      </c>
      <c r="V3120">
        <v>0</v>
      </c>
      <c r="W3120">
        <v>0</v>
      </c>
      <c r="X3120">
        <v>115.61745787588579</v>
      </c>
      <c r="Y3120">
        <v>7.7928194350056081</v>
      </c>
      <c r="Z3120">
        <v>2.0372945747664288</v>
      </c>
      <c r="AA3120">
        <v>2.4642922330339334</v>
      </c>
      <c r="AB3120">
        <v>86.633602873610045</v>
      </c>
      <c r="AC3120">
        <v>0</v>
      </c>
      <c r="AD3120">
        <v>0</v>
      </c>
      <c r="AE3120">
        <v>214.54546699230181</v>
      </c>
    </row>
    <row r="3121" spans="1:31" x14ac:dyDescent="0.25">
      <c r="A3121">
        <v>2222303</v>
      </c>
      <c r="B3121">
        <v>1</v>
      </c>
      <c r="C3121" t="s">
        <v>80</v>
      </c>
      <c r="D3121" t="s">
        <v>96</v>
      </c>
      <c r="E3121" t="s">
        <v>156</v>
      </c>
      <c r="F3121" t="s">
        <v>9274</v>
      </c>
      <c r="G3121" t="s">
        <v>161</v>
      </c>
      <c r="H3121" t="s">
        <v>135</v>
      </c>
      <c r="I3121" t="s">
        <v>136</v>
      </c>
      <c r="J3121" t="s">
        <v>137</v>
      </c>
      <c r="K3121" t="s">
        <v>138</v>
      </c>
      <c r="L3121" t="s">
        <v>9275</v>
      </c>
      <c r="M3121" t="s">
        <v>9276</v>
      </c>
      <c r="N3121">
        <v>3.5072222219999998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1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0.49912632131687112</v>
      </c>
      <c r="AC3121">
        <v>0</v>
      </c>
      <c r="AD3121">
        <v>0</v>
      </c>
      <c r="AE3121">
        <v>0.49912632131687112</v>
      </c>
    </row>
    <row r="3122" spans="1:31" x14ac:dyDescent="0.25">
      <c r="A3122">
        <v>2217975</v>
      </c>
      <c r="B3122">
        <v>1</v>
      </c>
      <c r="C3122" t="s">
        <v>80</v>
      </c>
      <c r="D3122" t="s">
        <v>99</v>
      </c>
      <c r="E3122" t="s">
        <v>132</v>
      </c>
      <c r="F3122" t="s">
        <v>9277</v>
      </c>
      <c r="G3122" t="s">
        <v>238</v>
      </c>
      <c r="H3122" t="s">
        <v>135</v>
      </c>
      <c r="I3122" t="s">
        <v>136</v>
      </c>
      <c r="J3122" t="s">
        <v>137</v>
      </c>
      <c r="K3122" t="s">
        <v>138</v>
      </c>
      <c r="L3122" t="s">
        <v>9278</v>
      </c>
      <c r="M3122" t="s">
        <v>9279</v>
      </c>
      <c r="N3122">
        <v>4.7300000000000004</v>
      </c>
      <c r="O3122">
        <v>0</v>
      </c>
      <c r="P3122">
        <v>108</v>
      </c>
      <c r="Q3122">
        <v>0</v>
      </c>
      <c r="R3122">
        <v>3</v>
      </c>
      <c r="S3122">
        <v>0</v>
      </c>
      <c r="T3122">
        <v>15</v>
      </c>
      <c r="U3122">
        <v>0</v>
      </c>
      <c r="V3122">
        <v>0</v>
      </c>
      <c r="W3122">
        <v>0</v>
      </c>
      <c r="X3122">
        <v>205.20850303778107</v>
      </c>
      <c r="Y3122">
        <v>0</v>
      </c>
      <c r="Z3122">
        <v>1.114959738510922</v>
      </c>
      <c r="AA3122">
        <v>0</v>
      </c>
      <c r="AB3122">
        <v>48.042960867143613</v>
      </c>
      <c r="AC3122">
        <v>0</v>
      </c>
      <c r="AD3122">
        <v>0</v>
      </c>
      <c r="AE3122">
        <v>254.36642364343561</v>
      </c>
    </row>
    <row r="3123" spans="1:31" x14ac:dyDescent="0.25">
      <c r="A3123">
        <v>2229336</v>
      </c>
      <c r="B3123">
        <v>1</v>
      </c>
      <c r="C3123" t="s">
        <v>80</v>
      </c>
      <c r="D3123" t="s">
        <v>88</v>
      </c>
      <c r="E3123" t="s">
        <v>156</v>
      </c>
      <c r="F3123" t="s">
        <v>9280</v>
      </c>
      <c r="G3123" t="s">
        <v>161</v>
      </c>
      <c r="H3123" t="s">
        <v>135</v>
      </c>
      <c r="I3123" t="s">
        <v>136</v>
      </c>
      <c r="J3123" t="s">
        <v>137</v>
      </c>
      <c r="K3123" t="s">
        <v>138</v>
      </c>
      <c r="L3123" t="s">
        <v>9281</v>
      </c>
      <c r="M3123" t="s">
        <v>9282</v>
      </c>
      <c r="N3123">
        <v>1.803055555</v>
      </c>
      <c r="O3123">
        <v>0</v>
      </c>
      <c r="P3123">
        <v>1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0.68921681800342238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0.68921681800342238</v>
      </c>
    </row>
    <row r="3124" spans="1:31" x14ac:dyDescent="0.25">
      <c r="A3124">
        <v>2218516</v>
      </c>
      <c r="B3124">
        <v>1</v>
      </c>
      <c r="C3124" t="s">
        <v>80</v>
      </c>
      <c r="D3124" t="s">
        <v>90</v>
      </c>
      <c r="E3124" t="s">
        <v>156</v>
      </c>
      <c r="F3124" t="s">
        <v>9283</v>
      </c>
      <c r="G3124" t="s">
        <v>161</v>
      </c>
      <c r="H3124" t="s">
        <v>135</v>
      </c>
      <c r="I3124" t="s">
        <v>136</v>
      </c>
      <c r="J3124" t="s">
        <v>137</v>
      </c>
      <c r="K3124" t="s">
        <v>138</v>
      </c>
      <c r="L3124" t="s">
        <v>9284</v>
      </c>
      <c r="M3124" t="s">
        <v>9285</v>
      </c>
      <c r="N3124">
        <v>1.494444444</v>
      </c>
      <c r="O3124">
        <v>0</v>
      </c>
      <c r="P3124">
        <v>1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0.59233552972105386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0.59233552972105386</v>
      </c>
    </row>
    <row r="3125" spans="1:31" x14ac:dyDescent="0.25">
      <c r="A3125">
        <v>2215018</v>
      </c>
      <c r="B3125">
        <v>1</v>
      </c>
      <c r="C3125" t="s">
        <v>80</v>
      </c>
      <c r="D3125" t="s">
        <v>110</v>
      </c>
      <c r="E3125" t="s">
        <v>141</v>
      </c>
      <c r="F3125" t="s">
        <v>9286</v>
      </c>
      <c r="G3125" t="s">
        <v>280</v>
      </c>
      <c r="H3125" t="s">
        <v>144</v>
      </c>
      <c r="I3125" t="s">
        <v>136</v>
      </c>
      <c r="J3125" t="s">
        <v>3</v>
      </c>
      <c r="K3125" t="s">
        <v>138</v>
      </c>
      <c r="L3125" t="s">
        <v>9287</v>
      </c>
      <c r="M3125" t="s">
        <v>9288</v>
      </c>
      <c r="N3125">
        <v>7.7811111110000004</v>
      </c>
      <c r="O3125">
        <v>0</v>
      </c>
      <c r="P3125">
        <v>94</v>
      </c>
      <c r="Q3125">
        <v>0</v>
      </c>
      <c r="R3125">
        <v>0</v>
      </c>
      <c r="S3125">
        <v>0</v>
      </c>
      <c r="T3125">
        <v>10</v>
      </c>
      <c r="U3125">
        <v>0</v>
      </c>
      <c r="V3125">
        <v>0</v>
      </c>
      <c r="W3125">
        <v>0</v>
      </c>
      <c r="X3125">
        <v>213.14023225322273</v>
      </c>
      <c r="Y3125">
        <v>0</v>
      </c>
      <c r="Z3125">
        <v>0</v>
      </c>
      <c r="AA3125">
        <v>0</v>
      </c>
      <c r="AB3125">
        <v>28.766105287037387</v>
      </c>
      <c r="AC3125">
        <v>0</v>
      </c>
      <c r="AD3125">
        <v>0</v>
      </c>
      <c r="AE3125">
        <v>241.90633754026013</v>
      </c>
    </row>
    <row r="3126" spans="1:31" x14ac:dyDescent="0.25">
      <c r="A3126">
        <v>2214580</v>
      </c>
      <c r="B3126">
        <v>1</v>
      </c>
      <c r="C3126" t="s">
        <v>81</v>
      </c>
      <c r="D3126" t="s">
        <v>112</v>
      </c>
      <c r="E3126" t="s">
        <v>156</v>
      </c>
      <c r="F3126" t="s">
        <v>9289</v>
      </c>
      <c r="G3126" t="s">
        <v>280</v>
      </c>
      <c r="H3126" t="s">
        <v>135</v>
      </c>
      <c r="I3126" t="s">
        <v>136</v>
      </c>
      <c r="J3126" t="s">
        <v>137</v>
      </c>
      <c r="K3126" t="s">
        <v>138</v>
      </c>
      <c r="L3126" t="s">
        <v>9290</v>
      </c>
      <c r="M3126" t="s">
        <v>9291</v>
      </c>
      <c r="N3126">
        <v>2.5052777769999999</v>
      </c>
      <c r="O3126">
        <v>0</v>
      </c>
      <c r="P3126">
        <v>10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6.6186079298293423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6.6186079298293423</v>
      </c>
    </row>
    <row r="3127" spans="1:31" x14ac:dyDescent="0.25">
      <c r="A3127">
        <v>2212705</v>
      </c>
      <c r="B3127">
        <v>1</v>
      </c>
      <c r="C3127" t="s">
        <v>81</v>
      </c>
      <c r="D3127" t="s">
        <v>128</v>
      </c>
      <c r="E3127" t="s">
        <v>198</v>
      </c>
      <c r="F3127" t="s">
        <v>3033</v>
      </c>
      <c r="G3127" t="s">
        <v>143</v>
      </c>
      <c r="H3127" t="s">
        <v>144</v>
      </c>
      <c r="I3127" t="s">
        <v>136</v>
      </c>
      <c r="J3127" t="s">
        <v>137</v>
      </c>
      <c r="K3127" t="s">
        <v>138</v>
      </c>
      <c r="L3127" t="s">
        <v>9292</v>
      </c>
      <c r="M3127" t="s">
        <v>9293</v>
      </c>
      <c r="N3127">
        <v>1.440555555</v>
      </c>
      <c r="O3127">
        <v>7</v>
      </c>
      <c r="P3127">
        <v>1312</v>
      </c>
      <c r="Q3127">
        <v>23</v>
      </c>
      <c r="R3127">
        <v>18</v>
      </c>
      <c r="S3127">
        <v>23</v>
      </c>
      <c r="T3127">
        <v>118</v>
      </c>
      <c r="U3127">
        <v>1</v>
      </c>
      <c r="V3127">
        <v>0</v>
      </c>
      <c r="W3127">
        <v>3.6349816641385919</v>
      </c>
      <c r="X3127">
        <v>219.5075880338353</v>
      </c>
      <c r="Y3127">
        <v>132.75331474090819</v>
      </c>
      <c r="Z3127">
        <v>5.8105186839980005</v>
      </c>
      <c r="AA3127">
        <v>102.62829292631402</v>
      </c>
      <c r="AB3127">
        <v>62.640682996543518</v>
      </c>
      <c r="AC3127">
        <v>19.58871928224746</v>
      </c>
      <c r="AD3127">
        <v>0</v>
      </c>
      <c r="AE3127">
        <v>546.56409832798511</v>
      </c>
    </row>
    <row r="3128" spans="1:31" x14ac:dyDescent="0.25">
      <c r="A3128">
        <v>2218367</v>
      </c>
      <c r="B3128">
        <v>1</v>
      </c>
      <c r="C3128" t="s">
        <v>80</v>
      </c>
      <c r="D3128" t="s">
        <v>92</v>
      </c>
      <c r="E3128" t="s">
        <v>156</v>
      </c>
      <c r="F3128" t="s">
        <v>9294</v>
      </c>
      <c r="G3128" t="s">
        <v>172</v>
      </c>
      <c r="H3128" t="s">
        <v>135</v>
      </c>
      <c r="I3128" t="s">
        <v>136</v>
      </c>
      <c r="J3128" t="s">
        <v>137</v>
      </c>
      <c r="K3128" t="s">
        <v>138</v>
      </c>
      <c r="L3128" t="s">
        <v>9295</v>
      </c>
      <c r="M3128" t="s">
        <v>9296</v>
      </c>
      <c r="N3128">
        <v>0.57888888800000005</v>
      </c>
      <c r="O3128">
        <v>0</v>
      </c>
      <c r="P3128">
        <v>1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3.0056369356661113E-2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3.0056369356661113E-2</v>
      </c>
    </row>
    <row r="3129" spans="1:31" x14ac:dyDescent="0.25">
      <c r="A3129">
        <v>2214039</v>
      </c>
      <c r="B3129">
        <v>1</v>
      </c>
      <c r="C3129" t="s">
        <v>80</v>
      </c>
      <c r="D3129" t="s">
        <v>84</v>
      </c>
      <c r="E3129" t="s">
        <v>156</v>
      </c>
      <c r="F3129" t="s">
        <v>9297</v>
      </c>
      <c r="G3129" t="s">
        <v>165</v>
      </c>
      <c r="H3129" t="s">
        <v>135</v>
      </c>
      <c r="I3129" t="s">
        <v>136</v>
      </c>
      <c r="J3129" t="s">
        <v>137</v>
      </c>
      <c r="K3129" t="s">
        <v>138</v>
      </c>
      <c r="L3129" t="s">
        <v>9298</v>
      </c>
      <c r="M3129" t="s">
        <v>9299</v>
      </c>
      <c r="N3129">
        <v>5.1144444440000001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1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1.2817426552209157</v>
      </c>
      <c r="AC3129">
        <v>0</v>
      </c>
      <c r="AD3129">
        <v>0</v>
      </c>
      <c r="AE3129">
        <v>1.2817426552209157</v>
      </c>
    </row>
    <row r="3130" spans="1:31" x14ac:dyDescent="0.25">
      <c r="A3130">
        <v>2224859</v>
      </c>
      <c r="B3130">
        <v>1</v>
      </c>
      <c r="C3130" t="s">
        <v>80</v>
      </c>
      <c r="D3130" t="s">
        <v>90</v>
      </c>
      <c r="E3130" t="s">
        <v>156</v>
      </c>
      <c r="F3130" t="s">
        <v>9300</v>
      </c>
      <c r="G3130" t="s">
        <v>161</v>
      </c>
      <c r="H3130" t="s">
        <v>135</v>
      </c>
      <c r="I3130" t="s">
        <v>136</v>
      </c>
      <c r="J3130" t="s">
        <v>137</v>
      </c>
      <c r="K3130" t="s">
        <v>138</v>
      </c>
      <c r="L3130" t="s">
        <v>9301</v>
      </c>
      <c r="M3130" t="s">
        <v>9302</v>
      </c>
      <c r="N3130">
        <v>9.2458333330000002</v>
      </c>
      <c r="O3130">
        <v>0</v>
      </c>
      <c r="P3130">
        <v>4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24.462561352508381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24.462561352508381</v>
      </c>
    </row>
    <row r="3131" spans="1:31" x14ac:dyDescent="0.25">
      <c r="A3131">
        <v>2217574</v>
      </c>
      <c r="B3131">
        <v>1</v>
      </c>
      <c r="C3131" t="s">
        <v>80</v>
      </c>
      <c r="D3131" t="s">
        <v>103</v>
      </c>
      <c r="E3131" t="s">
        <v>156</v>
      </c>
      <c r="F3131" t="s">
        <v>9303</v>
      </c>
      <c r="G3131" t="s">
        <v>161</v>
      </c>
      <c r="H3131" t="s">
        <v>135</v>
      </c>
      <c r="I3131" t="s">
        <v>136</v>
      </c>
      <c r="J3131" t="s">
        <v>137</v>
      </c>
      <c r="K3131" t="s">
        <v>138</v>
      </c>
      <c r="L3131" t="s">
        <v>9304</v>
      </c>
      <c r="M3131" t="s">
        <v>9305</v>
      </c>
      <c r="N3131">
        <v>2.0280555549999999</v>
      </c>
      <c r="O3131">
        <v>0</v>
      </c>
      <c r="P3131">
        <v>1</v>
      </c>
      <c r="Q3131">
        <v>0</v>
      </c>
      <c r="R3131">
        <v>0</v>
      </c>
      <c r="S3131">
        <v>0</v>
      </c>
      <c r="T3131">
        <v>1</v>
      </c>
      <c r="U3131">
        <v>0</v>
      </c>
      <c r="V3131">
        <v>0</v>
      </c>
      <c r="W3131">
        <v>0</v>
      </c>
      <c r="X3131">
        <v>0.62560700142662029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0.62560700142662029</v>
      </c>
    </row>
    <row r="3132" spans="1:31" x14ac:dyDescent="0.25">
      <c r="A3132">
        <v>2225400</v>
      </c>
      <c r="B3132">
        <v>1</v>
      </c>
      <c r="C3132" t="s">
        <v>80</v>
      </c>
      <c r="D3132" t="s">
        <v>108</v>
      </c>
      <c r="E3132" t="s">
        <v>151</v>
      </c>
      <c r="F3132" t="s">
        <v>1089</v>
      </c>
      <c r="G3132" t="s">
        <v>213</v>
      </c>
      <c r="H3132" t="s">
        <v>135</v>
      </c>
      <c r="I3132" t="s">
        <v>136</v>
      </c>
      <c r="J3132" t="s">
        <v>137</v>
      </c>
      <c r="K3132" t="s">
        <v>138</v>
      </c>
      <c r="L3132" t="s">
        <v>9306</v>
      </c>
      <c r="M3132" t="s">
        <v>9307</v>
      </c>
      <c r="N3132">
        <v>1.981666666</v>
      </c>
      <c r="O3132">
        <v>0</v>
      </c>
      <c r="P3132">
        <v>12</v>
      </c>
      <c r="Q3132">
        <v>0</v>
      </c>
      <c r="R3132">
        <v>1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4.5316176507143746</v>
      </c>
      <c r="Y3132">
        <v>0</v>
      </c>
      <c r="Z3132">
        <v>0.19233709489694725</v>
      </c>
      <c r="AA3132">
        <v>0</v>
      </c>
      <c r="AB3132">
        <v>0</v>
      </c>
      <c r="AC3132">
        <v>0</v>
      </c>
      <c r="AD3132">
        <v>0</v>
      </c>
      <c r="AE3132">
        <v>4.723954745611322</v>
      </c>
    </row>
    <row r="3133" spans="1:31" x14ac:dyDescent="0.25">
      <c r="A3133">
        <v>2227461</v>
      </c>
      <c r="B3133">
        <v>1</v>
      </c>
      <c r="C3133" t="s">
        <v>80</v>
      </c>
      <c r="D3133" t="s">
        <v>99</v>
      </c>
      <c r="E3133" t="s">
        <v>151</v>
      </c>
      <c r="F3133" t="s">
        <v>9308</v>
      </c>
      <c r="G3133" t="s">
        <v>153</v>
      </c>
      <c r="H3133" t="s">
        <v>135</v>
      </c>
      <c r="I3133" t="s">
        <v>136</v>
      </c>
      <c r="J3133" t="s">
        <v>137</v>
      </c>
      <c r="K3133" t="s">
        <v>138</v>
      </c>
      <c r="L3133" t="s">
        <v>9309</v>
      </c>
      <c r="M3133" t="s">
        <v>9310</v>
      </c>
      <c r="N3133">
        <v>1.3761111109999999</v>
      </c>
      <c r="O3133">
        <v>0</v>
      </c>
      <c r="P3133">
        <v>123</v>
      </c>
      <c r="Q3133">
        <v>0</v>
      </c>
      <c r="R3133">
        <v>0</v>
      </c>
      <c r="S3133">
        <v>0</v>
      </c>
      <c r="T3133">
        <v>4</v>
      </c>
      <c r="U3133">
        <v>0</v>
      </c>
      <c r="V3133">
        <v>0</v>
      </c>
      <c r="W3133">
        <v>0</v>
      </c>
      <c r="X3133">
        <v>36.062584941104433</v>
      </c>
      <c r="Y3133">
        <v>0</v>
      </c>
      <c r="Z3133">
        <v>0</v>
      </c>
      <c r="AA3133">
        <v>0</v>
      </c>
      <c r="AB3133">
        <v>3.1621859052872505</v>
      </c>
      <c r="AC3133">
        <v>0</v>
      </c>
      <c r="AD3133">
        <v>0</v>
      </c>
      <c r="AE3133">
        <v>39.224770846391685</v>
      </c>
    </row>
    <row r="3134" spans="1:31" x14ac:dyDescent="0.25">
      <c r="A3134">
        <v>2215559</v>
      </c>
      <c r="B3134">
        <v>1</v>
      </c>
      <c r="C3134" t="s">
        <v>80</v>
      </c>
      <c r="D3134" t="s">
        <v>84</v>
      </c>
      <c r="E3134" t="s">
        <v>156</v>
      </c>
      <c r="F3134" t="s">
        <v>9311</v>
      </c>
      <c r="G3134" t="s">
        <v>161</v>
      </c>
      <c r="H3134" t="s">
        <v>135</v>
      </c>
      <c r="I3134" t="s">
        <v>136</v>
      </c>
      <c r="J3134" t="s">
        <v>137</v>
      </c>
      <c r="K3134" t="s">
        <v>138</v>
      </c>
      <c r="L3134" t="s">
        <v>9312</v>
      </c>
      <c r="M3134" t="s">
        <v>9313</v>
      </c>
      <c r="N3134">
        <v>2.386111111</v>
      </c>
      <c r="O3134">
        <v>0</v>
      </c>
      <c r="P3134">
        <v>2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2.0253943678891217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2.0253943678891217</v>
      </c>
    </row>
    <row r="3135" spans="1:31" x14ac:dyDescent="0.25">
      <c r="A3135">
        <v>2224905</v>
      </c>
      <c r="B3135">
        <v>1</v>
      </c>
      <c r="C3135" t="s">
        <v>80</v>
      </c>
      <c r="D3135" t="s">
        <v>110</v>
      </c>
      <c r="E3135" t="s">
        <v>147</v>
      </c>
      <c r="F3135" t="s">
        <v>9314</v>
      </c>
      <c r="G3135" t="s">
        <v>143</v>
      </c>
      <c r="H3135" t="s">
        <v>144</v>
      </c>
      <c r="I3135" t="s">
        <v>136</v>
      </c>
      <c r="J3135" t="s">
        <v>137</v>
      </c>
      <c r="K3135" t="s">
        <v>138</v>
      </c>
      <c r="L3135" t="s">
        <v>9315</v>
      </c>
      <c r="M3135" t="s">
        <v>9316</v>
      </c>
      <c r="N3135">
        <v>0.516666666</v>
      </c>
      <c r="O3135">
        <v>0</v>
      </c>
      <c r="P3135">
        <v>24872</v>
      </c>
      <c r="Q3135">
        <v>0</v>
      </c>
      <c r="R3135">
        <v>0</v>
      </c>
      <c r="S3135">
        <v>3</v>
      </c>
      <c r="T3135">
        <v>2102</v>
      </c>
      <c r="U3135">
        <v>0</v>
      </c>
      <c r="V3135">
        <v>5</v>
      </c>
      <c r="W3135">
        <v>0</v>
      </c>
      <c r="X3135">
        <v>3852.8973955400561</v>
      </c>
      <c r="Y3135">
        <v>0</v>
      </c>
      <c r="Z3135">
        <v>0</v>
      </c>
      <c r="AA3135">
        <v>385.0291851290454</v>
      </c>
      <c r="AB3135">
        <v>611.71185658753825</v>
      </c>
      <c r="AC3135">
        <v>0</v>
      </c>
      <c r="AD3135">
        <v>6.5111478924094017</v>
      </c>
      <c r="AE3135">
        <v>4856.149585149049</v>
      </c>
    </row>
    <row r="3136" spans="1:31" x14ac:dyDescent="0.25">
      <c r="A3136">
        <v>2218954</v>
      </c>
      <c r="B3136">
        <v>1</v>
      </c>
      <c r="C3136" t="s">
        <v>80</v>
      </c>
      <c r="D3136" t="s">
        <v>83</v>
      </c>
      <c r="E3136" t="s">
        <v>156</v>
      </c>
      <c r="F3136" t="s">
        <v>9317</v>
      </c>
      <c r="G3136" t="s">
        <v>161</v>
      </c>
      <c r="H3136" t="s">
        <v>135</v>
      </c>
      <c r="I3136" t="s">
        <v>136</v>
      </c>
      <c r="J3136" t="s">
        <v>137</v>
      </c>
      <c r="K3136" t="s">
        <v>138</v>
      </c>
      <c r="L3136" t="s">
        <v>9318</v>
      </c>
      <c r="M3136" t="s">
        <v>9319</v>
      </c>
      <c r="N3136">
        <v>2.9158333330000001</v>
      </c>
      <c r="O3136">
        <v>0</v>
      </c>
      <c r="P3136">
        <v>3</v>
      </c>
      <c r="Q3136">
        <v>0</v>
      </c>
      <c r="R3136">
        <v>0</v>
      </c>
      <c r="S3136">
        <v>0</v>
      </c>
      <c r="T3136">
        <v>1</v>
      </c>
      <c r="U3136">
        <v>0</v>
      </c>
      <c r="V3136">
        <v>0</v>
      </c>
      <c r="W3136">
        <v>0</v>
      </c>
      <c r="X3136">
        <v>3.8344019020504789</v>
      </c>
      <c r="Y3136">
        <v>0</v>
      </c>
      <c r="Z3136">
        <v>0</v>
      </c>
      <c r="AA3136">
        <v>0</v>
      </c>
      <c r="AB3136">
        <v>1.2405083143580222</v>
      </c>
      <c r="AC3136">
        <v>0</v>
      </c>
      <c r="AD3136">
        <v>0</v>
      </c>
      <c r="AE3136">
        <v>5.0749102164085009</v>
      </c>
    </row>
    <row r="3137" spans="1:31" x14ac:dyDescent="0.25">
      <c r="A3137">
        <v>2225987</v>
      </c>
      <c r="B3137">
        <v>1</v>
      </c>
      <c r="C3137" t="s">
        <v>80</v>
      </c>
      <c r="D3137" t="s">
        <v>82</v>
      </c>
      <c r="E3137" t="s">
        <v>156</v>
      </c>
      <c r="F3137" t="s">
        <v>9320</v>
      </c>
      <c r="G3137" t="s">
        <v>161</v>
      </c>
      <c r="H3137" t="s">
        <v>135</v>
      </c>
      <c r="I3137" t="s">
        <v>136</v>
      </c>
      <c r="J3137" t="s">
        <v>137</v>
      </c>
      <c r="K3137" t="s">
        <v>138</v>
      </c>
      <c r="L3137" t="s">
        <v>9321</v>
      </c>
      <c r="M3137" t="s">
        <v>9322</v>
      </c>
      <c r="N3137">
        <v>0.90972222199999997</v>
      </c>
      <c r="O3137">
        <v>0</v>
      </c>
      <c r="P3137">
        <v>1</v>
      </c>
      <c r="Q3137">
        <v>0</v>
      </c>
      <c r="R3137">
        <v>0</v>
      </c>
      <c r="S3137">
        <v>0</v>
      </c>
      <c r="T3137">
        <v>1</v>
      </c>
      <c r="U3137">
        <v>0</v>
      </c>
      <c r="V3137">
        <v>0</v>
      </c>
      <c r="W3137">
        <v>0</v>
      </c>
      <c r="X3137">
        <v>3.7395610862187498E-2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3.7395610862187498E-2</v>
      </c>
    </row>
    <row r="3138" spans="1:31" x14ac:dyDescent="0.25">
      <c r="A3138">
        <v>2218413</v>
      </c>
      <c r="B3138">
        <v>1</v>
      </c>
      <c r="C3138" t="s">
        <v>81</v>
      </c>
      <c r="D3138" t="s">
        <v>114</v>
      </c>
      <c r="E3138" t="s">
        <v>151</v>
      </c>
      <c r="F3138" t="s">
        <v>9323</v>
      </c>
      <c r="G3138" t="s">
        <v>213</v>
      </c>
      <c r="H3138" t="s">
        <v>135</v>
      </c>
      <c r="I3138" t="s">
        <v>136</v>
      </c>
      <c r="J3138" t="s">
        <v>137</v>
      </c>
      <c r="K3138" t="s">
        <v>138</v>
      </c>
      <c r="L3138" t="s">
        <v>9324</v>
      </c>
      <c r="M3138" t="s">
        <v>9325</v>
      </c>
      <c r="N3138">
        <v>0.47499999999999998</v>
      </c>
      <c r="O3138">
        <v>0</v>
      </c>
      <c r="P3138">
        <v>15</v>
      </c>
      <c r="Q3138">
        <v>0</v>
      </c>
      <c r="R3138">
        <v>0</v>
      </c>
      <c r="S3138">
        <v>0</v>
      </c>
      <c r="T3138">
        <v>96</v>
      </c>
      <c r="U3138">
        <v>0</v>
      </c>
      <c r="V3138">
        <v>0</v>
      </c>
      <c r="W3138">
        <v>0</v>
      </c>
      <c r="X3138">
        <v>2.1336628688885253</v>
      </c>
      <c r="Y3138">
        <v>0</v>
      </c>
      <c r="Z3138">
        <v>0</v>
      </c>
      <c r="AA3138">
        <v>0</v>
      </c>
      <c r="AB3138">
        <v>8.9047775754038767</v>
      </c>
      <c r="AC3138">
        <v>0</v>
      </c>
      <c r="AD3138">
        <v>0</v>
      </c>
      <c r="AE3138">
        <v>11.038440444292402</v>
      </c>
    </row>
    <row r="3139" spans="1:31" x14ac:dyDescent="0.25">
      <c r="A3139">
        <v>2214085</v>
      </c>
      <c r="B3139">
        <v>1</v>
      </c>
      <c r="C3139" t="s">
        <v>80</v>
      </c>
      <c r="D3139" t="s">
        <v>82</v>
      </c>
      <c r="E3139" t="s">
        <v>225</v>
      </c>
      <c r="F3139" t="s">
        <v>9326</v>
      </c>
      <c r="G3139" t="s">
        <v>345</v>
      </c>
      <c r="H3139" t="s">
        <v>135</v>
      </c>
      <c r="I3139" t="s">
        <v>136</v>
      </c>
      <c r="J3139" t="s">
        <v>137</v>
      </c>
      <c r="K3139" t="s">
        <v>138</v>
      </c>
      <c r="L3139" t="s">
        <v>9327</v>
      </c>
      <c r="M3139" t="s">
        <v>9328</v>
      </c>
      <c r="N3139">
        <v>7.8452777769999997</v>
      </c>
      <c r="O3139">
        <v>0</v>
      </c>
      <c r="P3139">
        <v>63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162.80055736827831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162.80055736827831</v>
      </c>
    </row>
    <row r="3140" spans="1:31" x14ac:dyDescent="0.25">
      <c r="A3140">
        <v>2224364</v>
      </c>
      <c r="B3140">
        <v>1</v>
      </c>
      <c r="C3140" t="s">
        <v>80</v>
      </c>
      <c r="D3140" t="s">
        <v>105</v>
      </c>
      <c r="E3140" t="s">
        <v>156</v>
      </c>
      <c r="F3140" t="s">
        <v>9329</v>
      </c>
      <c r="G3140" t="s">
        <v>172</v>
      </c>
      <c r="H3140" t="s">
        <v>135</v>
      </c>
      <c r="I3140" t="s">
        <v>136</v>
      </c>
      <c r="J3140" t="s">
        <v>137</v>
      </c>
      <c r="K3140" t="s">
        <v>138</v>
      </c>
      <c r="L3140" t="s">
        <v>9330</v>
      </c>
      <c r="M3140" t="s">
        <v>9331</v>
      </c>
      <c r="N3140">
        <v>7.8391666659999997</v>
      </c>
      <c r="O3140">
        <v>0</v>
      </c>
      <c r="P3140">
        <v>17</v>
      </c>
      <c r="Q3140">
        <v>0</v>
      </c>
      <c r="R3140">
        <v>0</v>
      </c>
      <c r="S3140">
        <v>0</v>
      </c>
      <c r="T3140">
        <v>1</v>
      </c>
      <c r="U3140">
        <v>0</v>
      </c>
      <c r="V3140">
        <v>0</v>
      </c>
      <c r="W3140">
        <v>0</v>
      </c>
      <c r="X3140">
        <v>78.903586407404745</v>
      </c>
      <c r="Y3140">
        <v>0</v>
      </c>
      <c r="Z3140">
        <v>0</v>
      </c>
      <c r="AA3140">
        <v>0</v>
      </c>
      <c r="AB3140">
        <v>0.87946880902309021</v>
      </c>
      <c r="AC3140">
        <v>0</v>
      </c>
      <c r="AD3140">
        <v>0</v>
      </c>
      <c r="AE3140">
        <v>79.78305521642784</v>
      </c>
    </row>
    <row r="3141" spans="1:31" x14ac:dyDescent="0.25">
      <c r="A3141">
        <v>2219495</v>
      </c>
      <c r="B3141">
        <v>1</v>
      </c>
      <c r="C3141" t="s">
        <v>80</v>
      </c>
      <c r="D3141" t="s">
        <v>94</v>
      </c>
      <c r="E3141" t="s">
        <v>141</v>
      </c>
      <c r="F3141" t="s">
        <v>9332</v>
      </c>
      <c r="G3141" t="s">
        <v>9333</v>
      </c>
      <c r="H3141" t="s">
        <v>144</v>
      </c>
      <c r="I3141" t="s">
        <v>136</v>
      </c>
      <c r="J3141" t="s">
        <v>137</v>
      </c>
      <c r="K3141" t="s">
        <v>138</v>
      </c>
      <c r="L3141" t="s">
        <v>9334</v>
      </c>
      <c r="M3141" t="s">
        <v>9335</v>
      </c>
      <c r="N3141">
        <v>6.4424999999999999</v>
      </c>
      <c r="O3141">
        <v>0</v>
      </c>
      <c r="P3141">
        <v>126</v>
      </c>
      <c r="Q3141">
        <v>0</v>
      </c>
      <c r="R3141">
        <v>0</v>
      </c>
      <c r="S3141">
        <v>0</v>
      </c>
      <c r="T3141">
        <v>3</v>
      </c>
      <c r="U3141">
        <v>0</v>
      </c>
      <c r="V3141">
        <v>0</v>
      </c>
      <c r="W3141">
        <v>0</v>
      </c>
      <c r="X3141">
        <v>62.203555746560951</v>
      </c>
      <c r="Y3141">
        <v>0</v>
      </c>
      <c r="Z3141">
        <v>0</v>
      </c>
      <c r="AA3141">
        <v>0</v>
      </c>
      <c r="AB3141">
        <v>5.8931393403912402</v>
      </c>
      <c r="AC3141">
        <v>0</v>
      </c>
      <c r="AD3141">
        <v>0</v>
      </c>
      <c r="AE3141">
        <v>68.096695086952195</v>
      </c>
    </row>
    <row r="3142" spans="1:31" x14ac:dyDescent="0.25">
      <c r="A3142">
        <v>2220036</v>
      </c>
      <c r="B3142">
        <v>1</v>
      </c>
      <c r="C3142" t="s">
        <v>80</v>
      </c>
      <c r="D3142" t="s">
        <v>92</v>
      </c>
      <c r="E3142" t="s">
        <v>156</v>
      </c>
      <c r="F3142" t="s">
        <v>9336</v>
      </c>
      <c r="G3142" t="s">
        <v>134</v>
      </c>
      <c r="H3142" t="s">
        <v>135</v>
      </c>
      <c r="I3142" t="s">
        <v>136</v>
      </c>
      <c r="J3142" t="s">
        <v>137</v>
      </c>
      <c r="K3142" t="s">
        <v>138</v>
      </c>
      <c r="L3142" t="s">
        <v>9337</v>
      </c>
      <c r="M3142" t="s">
        <v>9338</v>
      </c>
      <c r="N3142">
        <v>4.0616666659999998</v>
      </c>
      <c r="O3142">
        <v>0</v>
      </c>
      <c r="P3142">
        <v>2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2.2262499430718403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2.2262499430718403</v>
      </c>
    </row>
    <row r="3143" spans="1:31" x14ac:dyDescent="0.25">
      <c r="A3143">
        <v>2217872</v>
      </c>
      <c r="B3143">
        <v>1</v>
      </c>
      <c r="C3143" t="s">
        <v>80</v>
      </c>
      <c r="D3143" t="s">
        <v>104</v>
      </c>
      <c r="E3143" t="s">
        <v>151</v>
      </c>
      <c r="F3143" t="s">
        <v>9339</v>
      </c>
      <c r="G3143" t="s">
        <v>153</v>
      </c>
      <c r="H3143" t="s">
        <v>135</v>
      </c>
      <c r="I3143" t="s">
        <v>136</v>
      </c>
      <c r="J3143" t="s">
        <v>137</v>
      </c>
      <c r="K3143" t="s">
        <v>138</v>
      </c>
      <c r="L3143" t="s">
        <v>9340</v>
      </c>
      <c r="M3143" t="s">
        <v>9341</v>
      </c>
      <c r="N3143">
        <v>2.6033333330000001</v>
      </c>
      <c r="O3143">
        <v>0</v>
      </c>
      <c r="P3143">
        <v>89</v>
      </c>
      <c r="Q3143">
        <v>0</v>
      </c>
      <c r="R3143">
        <v>0</v>
      </c>
      <c r="S3143">
        <v>0</v>
      </c>
      <c r="T3143">
        <v>1</v>
      </c>
      <c r="U3143">
        <v>0</v>
      </c>
      <c r="V3143">
        <v>0</v>
      </c>
      <c r="W3143">
        <v>0</v>
      </c>
      <c r="X3143">
        <v>72.939942090542772</v>
      </c>
      <c r="Y3143">
        <v>0</v>
      </c>
      <c r="Z3143">
        <v>0</v>
      </c>
      <c r="AA3143">
        <v>0</v>
      </c>
      <c r="AB3143">
        <v>0.68999950951444777</v>
      </c>
      <c r="AC3143">
        <v>0</v>
      </c>
      <c r="AD3143">
        <v>0</v>
      </c>
      <c r="AE3143">
        <v>73.629941600057222</v>
      </c>
    </row>
    <row r="3144" spans="1:31" x14ac:dyDescent="0.25">
      <c r="A3144">
        <v>2218845</v>
      </c>
      <c r="B3144">
        <v>1</v>
      </c>
      <c r="C3144" t="s">
        <v>80</v>
      </c>
      <c r="D3144" t="s">
        <v>95</v>
      </c>
      <c r="E3144" t="s">
        <v>132</v>
      </c>
      <c r="F3144" t="s">
        <v>9342</v>
      </c>
      <c r="G3144" t="s">
        <v>176</v>
      </c>
      <c r="H3144" t="s">
        <v>135</v>
      </c>
      <c r="I3144" t="s">
        <v>136</v>
      </c>
      <c r="J3144" t="s">
        <v>137</v>
      </c>
      <c r="K3144" t="s">
        <v>138</v>
      </c>
      <c r="L3144" t="s">
        <v>9343</v>
      </c>
      <c r="M3144" t="s">
        <v>9344</v>
      </c>
      <c r="N3144">
        <v>1.571388888</v>
      </c>
      <c r="O3144">
        <v>0</v>
      </c>
      <c r="P3144">
        <v>2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0.74524015395314713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0.74524015395314713</v>
      </c>
    </row>
    <row r="3145" spans="1:31" x14ac:dyDescent="0.25">
      <c r="A3145">
        <v>2227501</v>
      </c>
      <c r="B3145">
        <v>1</v>
      </c>
      <c r="C3145" t="s">
        <v>80</v>
      </c>
      <c r="D3145" t="s">
        <v>88</v>
      </c>
      <c r="E3145" t="s">
        <v>225</v>
      </c>
      <c r="F3145" t="s">
        <v>1013</v>
      </c>
      <c r="G3145" t="s">
        <v>345</v>
      </c>
      <c r="H3145" t="s">
        <v>135</v>
      </c>
      <c r="I3145" t="s">
        <v>136</v>
      </c>
      <c r="J3145" t="s">
        <v>137</v>
      </c>
      <c r="K3145" t="s">
        <v>138</v>
      </c>
      <c r="L3145" t="s">
        <v>9345</v>
      </c>
      <c r="M3145" t="s">
        <v>9346</v>
      </c>
      <c r="N3145">
        <v>5.5694444440000002</v>
      </c>
      <c r="O3145">
        <v>0</v>
      </c>
      <c r="P3145">
        <v>19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34.33102962437026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34.33102962437026</v>
      </c>
    </row>
    <row r="3146" spans="1:31" x14ac:dyDescent="0.25">
      <c r="A3146">
        <v>2216830</v>
      </c>
      <c r="B3146">
        <v>1</v>
      </c>
      <c r="C3146" t="s">
        <v>81</v>
      </c>
      <c r="D3146" t="s">
        <v>127</v>
      </c>
      <c r="E3146" t="s">
        <v>132</v>
      </c>
      <c r="F3146" t="s">
        <v>9347</v>
      </c>
      <c r="G3146" t="s">
        <v>405</v>
      </c>
      <c r="H3146" t="s">
        <v>135</v>
      </c>
      <c r="I3146" t="s">
        <v>136</v>
      </c>
      <c r="J3146" t="s">
        <v>137</v>
      </c>
      <c r="K3146" t="s">
        <v>234</v>
      </c>
      <c r="L3146" t="s">
        <v>9348</v>
      </c>
      <c r="M3146" t="s">
        <v>9349</v>
      </c>
      <c r="N3146">
        <v>0.50916666600000005</v>
      </c>
      <c r="O3146">
        <v>0</v>
      </c>
      <c r="P3146">
        <v>59</v>
      </c>
      <c r="Q3146">
        <v>0</v>
      </c>
      <c r="R3146">
        <v>0</v>
      </c>
      <c r="S3146">
        <v>0</v>
      </c>
      <c r="T3146">
        <v>22</v>
      </c>
      <c r="U3146">
        <v>0</v>
      </c>
      <c r="V3146">
        <v>0</v>
      </c>
      <c r="W3146">
        <v>0</v>
      </c>
      <c r="X3146">
        <v>8.815383778537047</v>
      </c>
      <c r="Y3146">
        <v>0</v>
      </c>
      <c r="Z3146">
        <v>0</v>
      </c>
      <c r="AA3146">
        <v>0</v>
      </c>
      <c r="AB3146">
        <v>6.8423657092964341</v>
      </c>
      <c r="AC3146">
        <v>0</v>
      </c>
      <c r="AD3146">
        <v>0</v>
      </c>
      <c r="AE3146">
        <v>15.657749487833481</v>
      </c>
    </row>
    <row r="3147" spans="1:31" x14ac:dyDescent="0.25">
      <c r="A3147">
        <v>2221785</v>
      </c>
      <c r="B3147">
        <v>1</v>
      </c>
      <c r="C3147" t="s">
        <v>81</v>
      </c>
      <c r="D3147" t="s">
        <v>117</v>
      </c>
      <c r="E3147" t="s">
        <v>141</v>
      </c>
      <c r="F3147" t="s">
        <v>9350</v>
      </c>
      <c r="G3147" t="s">
        <v>405</v>
      </c>
      <c r="H3147" t="s">
        <v>144</v>
      </c>
      <c r="I3147" t="s">
        <v>136</v>
      </c>
      <c r="J3147" t="s">
        <v>137</v>
      </c>
      <c r="K3147" t="s">
        <v>234</v>
      </c>
      <c r="L3147" t="s">
        <v>9351</v>
      </c>
      <c r="M3147" t="s">
        <v>9352</v>
      </c>
      <c r="N3147">
        <v>0.82163888799999996</v>
      </c>
      <c r="O3147">
        <v>0</v>
      </c>
      <c r="P3147">
        <v>3912</v>
      </c>
      <c r="Q3147">
        <v>0</v>
      </c>
      <c r="R3147">
        <v>2</v>
      </c>
      <c r="S3147">
        <v>2</v>
      </c>
      <c r="T3147">
        <v>430</v>
      </c>
      <c r="U3147">
        <v>1</v>
      </c>
      <c r="V3147">
        <v>4</v>
      </c>
      <c r="W3147">
        <v>0</v>
      </c>
      <c r="X3147">
        <v>488.62104897719723</v>
      </c>
      <c r="Y3147">
        <v>0</v>
      </c>
      <c r="Z3147">
        <v>0.10507169939490001</v>
      </c>
      <c r="AA3147">
        <v>36.340525235079134</v>
      </c>
      <c r="AB3147">
        <v>140.7063451205085</v>
      </c>
      <c r="AC3147">
        <v>52.692380611307385</v>
      </c>
      <c r="AD3147">
        <v>56.055597631702497</v>
      </c>
      <c r="AE3147">
        <v>774.52096927518971</v>
      </c>
    </row>
    <row r="3148" spans="1:31" x14ac:dyDescent="0.25">
      <c r="A3148">
        <v>2214125</v>
      </c>
      <c r="B3148">
        <v>1</v>
      </c>
      <c r="C3148" t="s">
        <v>80</v>
      </c>
      <c r="D3148" t="s">
        <v>86</v>
      </c>
      <c r="E3148" t="s">
        <v>151</v>
      </c>
      <c r="F3148" t="s">
        <v>9353</v>
      </c>
      <c r="G3148" t="s">
        <v>3930</v>
      </c>
      <c r="H3148" t="s">
        <v>135</v>
      </c>
      <c r="I3148" t="s">
        <v>136</v>
      </c>
      <c r="J3148" t="s">
        <v>137</v>
      </c>
      <c r="K3148" t="s">
        <v>138</v>
      </c>
      <c r="L3148" t="s">
        <v>9354</v>
      </c>
      <c r="M3148" t="s">
        <v>9355</v>
      </c>
      <c r="N3148">
        <v>6.4630555550000004</v>
      </c>
      <c r="O3148">
        <v>0</v>
      </c>
      <c r="P3148">
        <v>39</v>
      </c>
      <c r="Q3148">
        <v>0</v>
      </c>
      <c r="R3148">
        <v>3</v>
      </c>
      <c r="S3148">
        <v>0</v>
      </c>
      <c r="T3148">
        <v>3</v>
      </c>
      <c r="U3148">
        <v>0</v>
      </c>
      <c r="V3148">
        <v>0</v>
      </c>
      <c r="W3148">
        <v>0</v>
      </c>
      <c r="X3148">
        <v>445.4297786029141</v>
      </c>
      <c r="Y3148">
        <v>0</v>
      </c>
      <c r="Z3148">
        <v>5.522328974635661</v>
      </c>
      <c r="AA3148">
        <v>0</v>
      </c>
      <c r="AB3148">
        <v>12.608729430959958</v>
      </c>
      <c r="AC3148">
        <v>0</v>
      </c>
      <c r="AD3148">
        <v>0</v>
      </c>
      <c r="AE3148">
        <v>463.56083700850974</v>
      </c>
    </row>
    <row r="3149" spans="1:31" x14ac:dyDescent="0.25">
      <c r="A3149">
        <v>2224490</v>
      </c>
      <c r="B3149">
        <v>1</v>
      </c>
      <c r="C3149" t="s">
        <v>80</v>
      </c>
      <c r="D3149" t="s">
        <v>93</v>
      </c>
      <c r="E3149" t="s">
        <v>156</v>
      </c>
      <c r="F3149" t="s">
        <v>9356</v>
      </c>
      <c r="G3149" t="s">
        <v>161</v>
      </c>
      <c r="H3149" t="s">
        <v>135</v>
      </c>
      <c r="I3149" t="s">
        <v>136</v>
      </c>
      <c r="J3149" t="s">
        <v>137</v>
      </c>
      <c r="K3149" t="s">
        <v>138</v>
      </c>
      <c r="L3149" t="s">
        <v>9357</v>
      </c>
      <c r="M3149" t="s">
        <v>9358</v>
      </c>
      <c r="N3149">
        <v>2.017222222</v>
      </c>
      <c r="O3149">
        <v>0</v>
      </c>
      <c r="P3149">
        <v>5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1.8488667553292557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1.8488667553292557</v>
      </c>
    </row>
    <row r="3150" spans="1:31" x14ac:dyDescent="0.25">
      <c r="A3150">
        <v>2225486</v>
      </c>
      <c r="B3150">
        <v>1</v>
      </c>
      <c r="C3150" t="s">
        <v>80</v>
      </c>
      <c r="D3150" t="s">
        <v>107</v>
      </c>
      <c r="E3150" t="s">
        <v>151</v>
      </c>
      <c r="F3150" t="s">
        <v>9359</v>
      </c>
      <c r="G3150" t="s">
        <v>345</v>
      </c>
      <c r="H3150" t="s">
        <v>135</v>
      </c>
      <c r="I3150" t="s">
        <v>136</v>
      </c>
      <c r="J3150" t="s">
        <v>137</v>
      </c>
      <c r="K3150" t="s">
        <v>138</v>
      </c>
      <c r="L3150" t="s">
        <v>9360</v>
      </c>
      <c r="M3150" t="s">
        <v>9361</v>
      </c>
      <c r="N3150">
        <v>2.1186111109999999</v>
      </c>
      <c r="O3150">
        <v>0</v>
      </c>
      <c r="P3150">
        <v>6</v>
      </c>
      <c r="Q3150">
        <v>0</v>
      </c>
      <c r="R3150">
        <v>0</v>
      </c>
      <c r="S3150">
        <v>0</v>
      </c>
      <c r="T3150">
        <v>3</v>
      </c>
      <c r="U3150">
        <v>0</v>
      </c>
      <c r="V3150">
        <v>0</v>
      </c>
      <c r="W3150">
        <v>0</v>
      </c>
      <c r="X3150">
        <v>1.6762316984145529</v>
      </c>
      <c r="Y3150">
        <v>0</v>
      </c>
      <c r="Z3150">
        <v>0</v>
      </c>
      <c r="AA3150">
        <v>0</v>
      </c>
      <c r="AB3150">
        <v>4.2421946145665776</v>
      </c>
      <c r="AC3150">
        <v>0</v>
      </c>
      <c r="AD3150">
        <v>0</v>
      </c>
      <c r="AE3150">
        <v>5.918426312981131</v>
      </c>
    </row>
    <row r="3151" spans="1:31" x14ac:dyDescent="0.25">
      <c r="A3151">
        <v>2226717</v>
      </c>
      <c r="B3151">
        <v>1</v>
      </c>
      <c r="C3151" t="s">
        <v>80</v>
      </c>
      <c r="D3151" t="s">
        <v>98</v>
      </c>
      <c r="E3151" t="s">
        <v>132</v>
      </c>
      <c r="F3151" t="s">
        <v>9362</v>
      </c>
      <c r="G3151" t="s">
        <v>233</v>
      </c>
      <c r="H3151" t="s">
        <v>135</v>
      </c>
      <c r="I3151" t="s">
        <v>136</v>
      </c>
      <c r="J3151" t="s">
        <v>137</v>
      </c>
      <c r="K3151" t="s">
        <v>234</v>
      </c>
      <c r="L3151" t="s">
        <v>9363</v>
      </c>
      <c r="M3151" t="s">
        <v>9364</v>
      </c>
      <c r="N3151">
        <v>6.8886055549999998</v>
      </c>
      <c r="O3151">
        <v>0</v>
      </c>
      <c r="P3151">
        <v>273</v>
      </c>
      <c r="Q3151">
        <v>0</v>
      </c>
      <c r="R3151">
        <v>1</v>
      </c>
      <c r="S3151">
        <v>0</v>
      </c>
      <c r="T3151">
        <v>20</v>
      </c>
      <c r="U3151">
        <v>0</v>
      </c>
      <c r="V3151">
        <v>0</v>
      </c>
      <c r="W3151">
        <v>0</v>
      </c>
      <c r="X3151">
        <v>519.76968400147177</v>
      </c>
      <c r="Y3151">
        <v>0</v>
      </c>
      <c r="Z3151">
        <v>0</v>
      </c>
      <c r="AA3151">
        <v>0</v>
      </c>
      <c r="AB3151">
        <v>77.089362224250365</v>
      </c>
      <c r="AC3151">
        <v>0</v>
      </c>
      <c r="AD3151">
        <v>0</v>
      </c>
      <c r="AE3151">
        <v>596.85904622572218</v>
      </c>
    </row>
    <row r="3152" spans="1:31" x14ac:dyDescent="0.25">
      <c r="A3152">
        <v>2226176</v>
      </c>
      <c r="B3152">
        <v>1</v>
      </c>
      <c r="C3152" t="s">
        <v>81</v>
      </c>
      <c r="D3152" t="s">
        <v>120</v>
      </c>
      <c r="E3152" t="s">
        <v>156</v>
      </c>
      <c r="F3152" t="s">
        <v>9365</v>
      </c>
      <c r="G3152" t="s">
        <v>161</v>
      </c>
      <c r="H3152" t="s">
        <v>135</v>
      </c>
      <c r="I3152" t="s">
        <v>136</v>
      </c>
      <c r="J3152" t="s">
        <v>137</v>
      </c>
      <c r="K3152" t="s">
        <v>138</v>
      </c>
      <c r="L3152" t="s">
        <v>9366</v>
      </c>
      <c r="M3152" t="s">
        <v>9367</v>
      </c>
      <c r="N3152">
        <v>1.4950000000000001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1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5.8110687317566674E-3</v>
      </c>
      <c r="AC3152">
        <v>0</v>
      </c>
      <c r="AD3152">
        <v>0</v>
      </c>
      <c r="AE3152">
        <v>5.8110687317566674E-3</v>
      </c>
    </row>
    <row r="3153" spans="1:31" x14ac:dyDescent="0.25">
      <c r="A3153">
        <v>2222091</v>
      </c>
      <c r="B3153">
        <v>1</v>
      </c>
      <c r="C3153" t="s">
        <v>80</v>
      </c>
      <c r="D3153" t="s">
        <v>110</v>
      </c>
      <c r="E3153" t="s">
        <v>156</v>
      </c>
      <c r="F3153" t="s">
        <v>9368</v>
      </c>
      <c r="G3153" t="s">
        <v>161</v>
      </c>
      <c r="H3153" t="s">
        <v>135</v>
      </c>
      <c r="I3153" t="s">
        <v>136</v>
      </c>
      <c r="J3153" t="s">
        <v>137</v>
      </c>
      <c r="K3153" t="s">
        <v>138</v>
      </c>
      <c r="L3153" t="s">
        <v>9369</v>
      </c>
      <c r="M3153" t="s">
        <v>9370</v>
      </c>
      <c r="N3153">
        <v>0.93333333299999999</v>
      </c>
      <c r="O3153">
        <v>0</v>
      </c>
      <c r="P3153">
        <v>5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1.2166565397802001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1.2166565397802001</v>
      </c>
    </row>
    <row r="3154" spans="1:31" x14ac:dyDescent="0.25">
      <c r="A3154">
        <v>2222263</v>
      </c>
      <c r="B3154">
        <v>1</v>
      </c>
      <c r="C3154" t="s">
        <v>80</v>
      </c>
      <c r="D3154" t="s">
        <v>103</v>
      </c>
      <c r="E3154" t="s">
        <v>156</v>
      </c>
      <c r="F3154" t="s">
        <v>9371</v>
      </c>
      <c r="G3154" t="s">
        <v>172</v>
      </c>
      <c r="H3154" t="s">
        <v>135</v>
      </c>
      <c r="I3154" t="s">
        <v>136</v>
      </c>
      <c r="J3154" t="s">
        <v>137</v>
      </c>
      <c r="K3154" t="s">
        <v>138</v>
      </c>
      <c r="L3154" t="s">
        <v>9372</v>
      </c>
      <c r="M3154" t="s">
        <v>9373</v>
      </c>
      <c r="N3154">
        <v>5.3049999999999997</v>
      </c>
      <c r="O3154">
        <v>0</v>
      </c>
      <c r="P3154">
        <v>1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0.77818527553960848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0.77818527553960848</v>
      </c>
    </row>
    <row r="3155" spans="1:31" x14ac:dyDescent="0.25">
      <c r="A3155">
        <v>2220099</v>
      </c>
      <c r="B3155">
        <v>1</v>
      </c>
      <c r="C3155" t="s">
        <v>80</v>
      </c>
      <c r="D3155" t="s">
        <v>110</v>
      </c>
      <c r="E3155" t="s">
        <v>156</v>
      </c>
      <c r="F3155" t="s">
        <v>9374</v>
      </c>
      <c r="G3155" t="s">
        <v>165</v>
      </c>
      <c r="H3155" t="s">
        <v>135</v>
      </c>
      <c r="I3155" t="s">
        <v>136</v>
      </c>
      <c r="J3155" t="s">
        <v>137</v>
      </c>
      <c r="K3155" t="s">
        <v>138</v>
      </c>
      <c r="L3155" t="s">
        <v>9375</v>
      </c>
      <c r="M3155" t="s">
        <v>9376</v>
      </c>
      <c r="N3155">
        <v>1.4355555550000001</v>
      </c>
      <c r="O3155">
        <v>0</v>
      </c>
      <c r="P3155">
        <v>3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1.168124472539378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1.168124472539378</v>
      </c>
    </row>
    <row r="3156" spans="1:31" x14ac:dyDescent="0.25">
      <c r="A3156">
        <v>2220342</v>
      </c>
      <c r="B3156">
        <v>1</v>
      </c>
      <c r="C3156" t="s">
        <v>81</v>
      </c>
      <c r="D3156" t="s">
        <v>114</v>
      </c>
      <c r="E3156" t="s">
        <v>141</v>
      </c>
      <c r="F3156" t="s">
        <v>9377</v>
      </c>
      <c r="G3156" t="s">
        <v>349</v>
      </c>
      <c r="H3156" t="s">
        <v>144</v>
      </c>
      <c r="I3156" t="s">
        <v>136</v>
      </c>
      <c r="J3156" t="s">
        <v>137</v>
      </c>
      <c r="K3156" t="s">
        <v>138</v>
      </c>
      <c r="L3156" t="s">
        <v>9378</v>
      </c>
      <c r="M3156" t="s">
        <v>9379</v>
      </c>
      <c r="N3156">
        <v>1.806944444</v>
      </c>
      <c r="O3156">
        <v>0</v>
      </c>
      <c r="P3156">
        <v>1388</v>
      </c>
      <c r="Q3156">
        <v>0</v>
      </c>
      <c r="R3156">
        <v>29</v>
      </c>
      <c r="S3156">
        <v>7</v>
      </c>
      <c r="T3156">
        <v>144</v>
      </c>
      <c r="U3156">
        <v>1</v>
      </c>
      <c r="V3156">
        <v>1</v>
      </c>
      <c r="W3156">
        <v>0</v>
      </c>
      <c r="X3156">
        <v>202.32364609826527</v>
      </c>
      <c r="Y3156">
        <v>0</v>
      </c>
      <c r="Z3156">
        <v>1.310723609436129</v>
      </c>
      <c r="AA3156">
        <v>68.318843928492271</v>
      </c>
      <c r="AB3156">
        <v>44.365011317144344</v>
      </c>
      <c r="AC3156">
        <v>1.688820057589109</v>
      </c>
      <c r="AD3156">
        <v>0</v>
      </c>
      <c r="AE3156">
        <v>318.00704501092719</v>
      </c>
    </row>
    <row r="3157" spans="1:31" x14ac:dyDescent="0.25">
      <c r="A3157">
        <v>2215599</v>
      </c>
      <c r="B3157">
        <v>1</v>
      </c>
      <c r="C3157" t="s">
        <v>80</v>
      </c>
      <c r="D3157" t="s">
        <v>88</v>
      </c>
      <c r="E3157" t="s">
        <v>225</v>
      </c>
      <c r="F3157" t="s">
        <v>9380</v>
      </c>
      <c r="G3157" t="s">
        <v>213</v>
      </c>
      <c r="H3157" t="s">
        <v>135</v>
      </c>
      <c r="I3157" t="s">
        <v>136</v>
      </c>
      <c r="J3157" t="s">
        <v>137</v>
      </c>
      <c r="K3157" t="s">
        <v>138</v>
      </c>
      <c r="L3157" t="s">
        <v>9381</v>
      </c>
      <c r="M3157" t="s">
        <v>9382</v>
      </c>
      <c r="N3157">
        <v>2.0077777769999998</v>
      </c>
      <c r="O3157">
        <v>0</v>
      </c>
      <c r="P3157">
        <v>15</v>
      </c>
      <c r="Q3157">
        <v>0</v>
      </c>
      <c r="R3157">
        <v>0</v>
      </c>
      <c r="S3157">
        <v>0</v>
      </c>
      <c r="T3157">
        <v>2</v>
      </c>
      <c r="U3157">
        <v>0</v>
      </c>
      <c r="V3157">
        <v>0</v>
      </c>
      <c r="W3157">
        <v>0</v>
      </c>
      <c r="X3157">
        <v>11.519779745282442</v>
      </c>
      <c r="Y3157">
        <v>0</v>
      </c>
      <c r="Z3157">
        <v>0</v>
      </c>
      <c r="AA3157">
        <v>0</v>
      </c>
      <c r="AB3157">
        <v>3.1049788134111997</v>
      </c>
      <c r="AC3157">
        <v>0</v>
      </c>
      <c r="AD3157">
        <v>0</v>
      </c>
      <c r="AE3157">
        <v>14.624758558693642</v>
      </c>
    </row>
    <row r="3158" spans="1:31" x14ac:dyDescent="0.25">
      <c r="A3158">
        <v>2218178</v>
      </c>
      <c r="B3158">
        <v>1</v>
      </c>
      <c r="C3158" t="s">
        <v>80</v>
      </c>
      <c r="D3158" t="s">
        <v>99</v>
      </c>
      <c r="E3158" t="s">
        <v>147</v>
      </c>
      <c r="F3158" t="s">
        <v>4103</v>
      </c>
      <c r="G3158" t="s">
        <v>143</v>
      </c>
      <c r="H3158" t="s">
        <v>144</v>
      </c>
      <c r="I3158" t="s">
        <v>136</v>
      </c>
      <c r="J3158" t="s">
        <v>137</v>
      </c>
      <c r="K3158" t="s">
        <v>138</v>
      </c>
      <c r="L3158" t="s">
        <v>9383</v>
      </c>
      <c r="M3158" t="s">
        <v>9384</v>
      </c>
      <c r="N3158">
        <v>0.36611111099999999</v>
      </c>
      <c r="O3158">
        <v>4</v>
      </c>
      <c r="P3158">
        <v>821</v>
      </c>
      <c r="Q3158">
        <v>13</v>
      </c>
      <c r="R3158">
        <v>117</v>
      </c>
      <c r="S3158">
        <v>19</v>
      </c>
      <c r="T3158">
        <v>62</v>
      </c>
      <c r="U3158">
        <v>0</v>
      </c>
      <c r="V3158">
        <v>4</v>
      </c>
      <c r="W3158">
        <v>5.0737842330711791</v>
      </c>
      <c r="X3158">
        <v>55.286972142057998</v>
      </c>
      <c r="Y3158">
        <v>4.5822785511383524</v>
      </c>
      <c r="Z3158">
        <v>10.67436181365988</v>
      </c>
      <c r="AA3158">
        <v>17.827973397616244</v>
      </c>
      <c r="AB3158">
        <v>10.907802696383316</v>
      </c>
      <c r="AC3158">
        <v>0</v>
      </c>
      <c r="AD3158">
        <v>196.79883361579013</v>
      </c>
      <c r="AE3158">
        <v>301.15200644971708</v>
      </c>
    </row>
    <row r="3159" spans="1:31" x14ac:dyDescent="0.25">
      <c r="A3159">
        <v>2213584</v>
      </c>
      <c r="B3159">
        <v>1</v>
      </c>
      <c r="C3159" t="s">
        <v>80</v>
      </c>
      <c r="D3159" t="s">
        <v>84</v>
      </c>
      <c r="E3159" t="s">
        <v>132</v>
      </c>
      <c r="F3159" t="s">
        <v>6328</v>
      </c>
      <c r="G3159" t="s">
        <v>233</v>
      </c>
      <c r="H3159" t="s">
        <v>135</v>
      </c>
      <c r="I3159" t="s">
        <v>136</v>
      </c>
      <c r="J3159" t="s">
        <v>137</v>
      </c>
      <c r="K3159" t="s">
        <v>234</v>
      </c>
      <c r="L3159" t="s">
        <v>9385</v>
      </c>
      <c r="M3159" t="s">
        <v>9386</v>
      </c>
      <c r="N3159">
        <v>2.6023313880000001</v>
      </c>
      <c r="O3159">
        <v>0</v>
      </c>
      <c r="P3159">
        <v>651</v>
      </c>
      <c r="Q3159">
        <v>0</v>
      </c>
      <c r="R3159">
        <v>0</v>
      </c>
      <c r="S3159">
        <v>0</v>
      </c>
      <c r="T3159">
        <v>50</v>
      </c>
      <c r="U3159">
        <v>0</v>
      </c>
      <c r="V3159">
        <v>0</v>
      </c>
      <c r="W3159">
        <v>0</v>
      </c>
      <c r="X3159">
        <v>444.26677300312764</v>
      </c>
      <c r="Y3159">
        <v>0</v>
      </c>
      <c r="Z3159">
        <v>0</v>
      </c>
      <c r="AA3159">
        <v>0</v>
      </c>
      <c r="AB3159">
        <v>246.00451518847495</v>
      </c>
      <c r="AC3159">
        <v>0</v>
      </c>
      <c r="AD3159">
        <v>0</v>
      </c>
      <c r="AE3159">
        <v>690.27128819160259</v>
      </c>
    </row>
    <row r="3160" spans="1:31" x14ac:dyDescent="0.25">
      <c r="A3160">
        <v>2219535</v>
      </c>
      <c r="B3160">
        <v>1</v>
      </c>
      <c r="C3160" t="s">
        <v>81</v>
      </c>
      <c r="D3160" t="s">
        <v>120</v>
      </c>
      <c r="E3160" t="s">
        <v>132</v>
      </c>
      <c r="F3160" t="s">
        <v>1979</v>
      </c>
      <c r="G3160" t="s">
        <v>176</v>
      </c>
      <c r="H3160" t="s">
        <v>135</v>
      </c>
      <c r="I3160" t="s">
        <v>136</v>
      </c>
      <c r="J3160" t="s">
        <v>137</v>
      </c>
      <c r="K3160" t="s">
        <v>138</v>
      </c>
      <c r="L3160" t="s">
        <v>9387</v>
      </c>
      <c r="M3160" t="s">
        <v>9388</v>
      </c>
      <c r="N3160">
        <v>4.6644444439999999</v>
      </c>
      <c r="O3160">
        <v>0</v>
      </c>
      <c r="P3160">
        <v>241</v>
      </c>
      <c r="Q3160">
        <v>0</v>
      </c>
      <c r="R3160">
        <v>8</v>
      </c>
      <c r="S3160">
        <v>0</v>
      </c>
      <c r="T3160">
        <v>29</v>
      </c>
      <c r="U3160">
        <v>0</v>
      </c>
      <c r="V3160">
        <v>0</v>
      </c>
      <c r="W3160">
        <v>0</v>
      </c>
      <c r="X3160">
        <v>187.28031376079329</v>
      </c>
      <c r="Y3160">
        <v>0</v>
      </c>
      <c r="Z3160">
        <v>2.0982615187435227</v>
      </c>
      <c r="AA3160">
        <v>0</v>
      </c>
      <c r="AB3160">
        <v>16.974366288124124</v>
      </c>
      <c r="AC3160">
        <v>0</v>
      </c>
      <c r="AD3160">
        <v>0</v>
      </c>
      <c r="AE3160">
        <v>206.35294156766093</v>
      </c>
    </row>
    <row r="3161" spans="1:31" x14ac:dyDescent="0.25">
      <c r="A3161">
        <v>2222240</v>
      </c>
      <c r="B3161">
        <v>1</v>
      </c>
      <c r="C3161" t="s">
        <v>80</v>
      </c>
      <c r="D3161" t="s">
        <v>83</v>
      </c>
      <c r="E3161" t="s">
        <v>151</v>
      </c>
      <c r="F3161" t="s">
        <v>9389</v>
      </c>
      <c r="G3161" t="s">
        <v>213</v>
      </c>
      <c r="H3161" t="s">
        <v>135</v>
      </c>
      <c r="I3161" t="s">
        <v>136</v>
      </c>
      <c r="J3161" t="s">
        <v>137</v>
      </c>
      <c r="K3161" t="s">
        <v>138</v>
      </c>
      <c r="L3161" t="s">
        <v>9390</v>
      </c>
      <c r="M3161" t="s">
        <v>9391</v>
      </c>
      <c r="N3161">
        <v>1.875277777</v>
      </c>
      <c r="O3161">
        <v>0</v>
      </c>
      <c r="P3161">
        <v>157</v>
      </c>
      <c r="Q3161">
        <v>0</v>
      </c>
      <c r="R3161">
        <v>0</v>
      </c>
      <c r="S3161">
        <v>0</v>
      </c>
      <c r="T3161">
        <v>2</v>
      </c>
      <c r="U3161">
        <v>0</v>
      </c>
      <c r="V3161">
        <v>0</v>
      </c>
      <c r="W3161">
        <v>0</v>
      </c>
      <c r="X3161">
        <v>76.043071306028992</v>
      </c>
      <c r="Y3161">
        <v>0</v>
      </c>
      <c r="Z3161">
        <v>0</v>
      </c>
      <c r="AA3161">
        <v>0</v>
      </c>
      <c r="AB3161">
        <v>3.3006826611291062</v>
      </c>
      <c r="AC3161">
        <v>0</v>
      </c>
      <c r="AD3161">
        <v>0</v>
      </c>
      <c r="AE3161">
        <v>79.343753967158094</v>
      </c>
    </row>
    <row r="3162" spans="1:31" x14ac:dyDescent="0.25">
      <c r="A3162">
        <v>2217371</v>
      </c>
      <c r="B3162">
        <v>1</v>
      </c>
      <c r="C3162" t="s">
        <v>80</v>
      </c>
      <c r="D3162" t="s">
        <v>96</v>
      </c>
      <c r="E3162" t="s">
        <v>156</v>
      </c>
      <c r="F3162" t="s">
        <v>9392</v>
      </c>
      <c r="G3162" t="s">
        <v>161</v>
      </c>
      <c r="H3162" t="s">
        <v>135</v>
      </c>
      <c r="I3162" t="s">
        <v>136</v>
      </c>
      <c r="J3162" t="s">
        <v>137</v>
      </c>
      <c r="K3162" t="s">
        <v>138</v>
      </c>
      <c r="L3162" t="s">
        <v>9393</v>
      </c>
      <c r="M3162" t="s">
        <v>9394</v>
      </c>
      <c r="N3162">
        <v>3.5027777769999999</v>
      </c>
      <c r="O3162">
        <v>0</v>
      </c>
      <c r="P3162">
        <v>1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1.0517538100377222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1.0517538100377222</v>
      </c>
    </row>
    <row r="3163" spans="1:31" x14ac:dyDescent="0.25">
      <c r="A3163">
        <v>2220076</v>
      </c>
      <c r="B3163">
        <v>1</v>
      </c>
      <c r="C3163" t="s">
        <v>80</v>
      </c>
      <c r="D3163" t="s">
        <v>84</v>
      </c>
      <c r="E3163" t="s">
        <v>156</v>
      </c>
      <c r="F3163" t="s">
        <v>9395</v>
      </c>
      <c r="G3163" t="s">
        <v>161</v>
      </c>
      <c r="H3163" t="s">
        <v>135</v>
      </c>
      <c r="I3163" t="s">
        <v>136</v>
      </c>
      <c r="J3163" t="s">
        <v>137</v>
      </c>
      <c r="K3163" t="s">
        <v>138</v>
      </c>
      <c r="L3163" t="s">
        <v>9396</v>
      </c>
      <c r="M3163" t="s">
        <v>9397</v>
      </c>
      <c r="N3163">
        <v>3.0766666659999999</v>
      </c>
      <c r="O3163">
        <v>0</v>
      </c>
      <c r="P3163">
        <v>1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</row>
    <row r="3164" spans="1:31" x14ac:dyDescent="0.25">
      <c r="A3164">
        <v>2226050</v>
      </c>
      <c r="B3164">
        <v>1</v>
      </c>
      <c r="C3164" t="s">
        <v>80</v>
      </c>
      <c r="D3164" t="s">
        <v>84</v>
      </c>
      <c r="E3164" t="s">
        <v>151</v>
      </c>
      <c r="F3164" t="s">
        <v>9398</v>
      </c>
      <c r="G3164" t="s">
        <v>213</v>
      </c>
      <c r="H3164" t="s">
        <v>135</v>
      </c>
      <c r="I3164" t="s">
        <v>136</v>
      </c>
      <c r="J3164" t="s">
        <v>137</v>
      </c>
      <c r="K3164" t="s">
        <v>138</v>
      </c>
      <c r="L3164" t="s">
        <v>9399</v>
      </c>
      <c r="M3164" t="s">
        <v>9400</v>
      </c>
      <c r="N3164">
        <v>2.0102777770000002</v>
      </c>
      <c r="O3164">
        <v>0</v>
      </c>
      <c r="P3164">
        <v>2</v>
      </c>
      <c r="Q3164">
        <v>0</v>
      </c>
      <c r="R3164">
        <v>0</v>
      </c>
      <c r="S3164">
        <v>0</v>
      </c>
      <c r="T3164">
        <v>97</v>
      </c>
      <c r="U3164">
        <v>0</v>
      </c>
      <c r="V3164">
        <v>0</v>
      </c>
      <c r="W3164">
        <v>0</v>
      </c>
      <c r="X3164">
        <v>2.5607116102061216</v>
      </c>
      <c r="Y3164">
        <v>0</v>
      </c>
      <c r="Z3164">
        <v>0</v>
      </c>
      <c r="AA3164">
        <v>0</v>
      </c>
      <c r="AB3164">
        <v>151.36604770153653</v>
      </c>
      <c r="AC3164">
        <v>0</v>
      </c>
      <c r="AD3164">
        <v>0</v>
      </c>
      <c r="AE3164">
        <v>153.92675931174264</v>
      </c>
    </row>
    <row r="3165" spans="1:31" x14ac:dyDescent="0.25">
      <c r="A3165">
        <v>2218304</v>
      </c>
      <c r="B3165">
        <v>1</v>
      </c>
      <c r="C3165" t="s">
        <v>80</v>
      </c>
      <c r="D3165" t="s">
        <v>94</v>
      </c>
      <c r="E3165" t="s">
        <v>151</v>
      </c>
      <c r="F3165" t="s">
        <v>9401</v>
      </c>
      <c r="G3165" t="s">
        <v>213</v>
      </c>
      <c r="H3165" t="s">
        <v>135</v>
      </c>
      <c r="I3165" t="s">
        <v>136</v>
      </c>
      <c r="J3165" t="s">
        <v>137</v>
      </c>
      <c r="K3165" t="s">
        <v>138</v>
      </c>
      <c r="L3165" t="s">
        <v>9402</v>
      </c>
      <c r="M3165" t="s">
        <v>9403</v>
      </c>
      <c r="N3165">
        <v>3.2580555549999999</v>
      </c>
      <c r="O3165">
        <v>0</v>
      </c>
      <c r="P3165">
        <v>97</v>
      </c>
      <c r="Q3165">
        <v>0</v>
      </c>
      <c r="R3165">
        <v>0</v>
      </c>
      <c r="S3165">
        <v>0</v>
      </c>
      <c r="T3165">
        <v>46</v>
      </c>
      <c r="U3165">
        <v>0</v>
      </c>
      <c r="V3165">
        <v>0</v>
      </c>
      <c r="W3165">
        <v>0</v>
      </c>
      <c r="X3165">
        <v>89.312611560750256</v>
      </c>
      <c r="Y3165">
        <v>0</v>
      </c>
      <c r="Z3165">
        <v>0</v>
      </c>
      <c r="AA3165">
        <v>0</v>
      </c>
      <c r="AB3165">
        <v>43.587839568454612</v>
      </c>
      <c r="AC3165">
        <v>0</v>
      </c>
      <c r="AD3165">
        <v>0</v>
      </c>
      <c r="AE3165">
        <v>132.90045112920487</v>
      </c>
    </row>
    <row r="3166" spans="1:31" x14ac:dyDescent="0.25">
      <c r="A3166">
        <v>2219386</v>
      </c>
      <c r="B3166">
        <v>1</v>
      </c>
      <c r="C3166" t="s">
        <v>80</v>
      </c>
      <c r="D3166" t="s">
        <v>97</v>
      </c>
      <c r="E3166" t="s">
        <v>151</v>
      </c>
      <c r="F3166" t="s">
        <v>9404</v>
      </c>
      <c r="G3166" t="s">
        <v>213</v>
      </c>
      <c r="H3166" t="s">
        <v>135</v>
      </c>
      <c r="I3166" t="s">
        <v>136</v>
      </c>
      <c r="J3166" t="s">
        <v>137</v>
      </c>
      <c r="K3166" t="s">
        <v>138</v>
      </c>
      <c r="L3166" t="s">
        <v>9405</v>
      </c>
      <c r="M3166" t="s">
        <v>9406</v>
      </c>
      <c r="N3166">
        <v>5.0147222219999996</v>
      </c>
      <c r="O3166">
        <v>0</v>
      </c>
      <c r="P3166">
        <v>59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43.115617442303886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43.115617442303886</v>
      </c>
    </row>
    <row r="3167" spans="1:31" x14ac:dyDescent="0.25">
      <c r="A3167">
        <v>2219558</v>
      </c>
      <c r="B3167">
        <v>1</v>
      </c>
      <c r="C3167" t="s">
        <v>80</v>
      </c>
      <c r="D3167" t="s">
        <v>108</v>
      </c>
      <c r="E3167" t="s">
        <v>141</v>
      </c>
      <c r="F3167" t="s">
        <v>9407</v>
      </c>
      <c r="G3167" t="s">
        <v>3816</v>
      </c>
      <c r="H3167" t="s">
        <v>144</v>
      </c>
      <c r="I3167" t="s">
        <v>136</v>
      </c>
      <c r="J3167" t="s">
        <v>137</v>
      </c>
      <c r="K3167" t="s">
        <v>138</v>
      </c>
      <c r="L3167" t="s">
        <v>9408</v>
      </c>
      <c r="M3167" t="s">
        <v>9409</v>
      </c>
      <c r="N3167">
        <v>2.3733333330000002</v>
      </c>
      <c r="O3167">
        <v>0</v>
      </c>
      <c r="P3167">
        <v>305</v>
      </c>
      <c r="Q3167">
        <v>0</v>
      </c>
      <c r="R3167">
        <v>50</v>
      </c>
      <c r="S3167">
        <v>2</v>
      </c>
      <c r="T3167">
        <v>36</v>
      </c>
      <c r="U3167">
        <v>1</v>
      </c>
      <c r="V3167">
        <v>0</v>
      </c>
      <c r="W3167">
        <v>0</v>
      </c>
      <c r="X3167">
        <v>171.83426881185935</v>
      </c>
      <c r="Y3167">
        <v>0</v>
      </c>
      <c r="Z3167">
        <v>13.965827336489962</v>
      </c>
      <c r="AA3167">
        <v>165.51930649576266</v>
      </c>
      <c r="AB3167">
        <v>46.212359837205511</v>
      </c>
      <c r="AC3167">
        <v>55.31732053400718</v>
      </c>
      <c r="AD3167">
        <v>0</v>
      </c>
      <c r="AE3167">
        <v>452.84908301532465</v>
      </c>
    </row>
    <row r="3168" spans="1:31" x14ac:dyDescent="0.25">
      <c r="A3168">
        <v>2226960</v>
      </c>
      <c r="B3168">
        <v>1</v>
      </c>
      <c r="C3168" t="s">
        <v>81</v>
      </c>
      <c r="D3168" t="s">
        <v>113</v>
      </c>
      <c r="E3168" t="s">
        <v>151</v>
      </c>
      <c r="F3168" t="s">
        <v>9410</v>
      </c>
      <c r="G3168" t="s">
        <v>1096</v>
      </c>
      <c r="H3168" t="s">
        <v>135</v>
      </c>
      <c r="I3168" t="s">
        <v>136</v>
      </c>
      <c r="J3168" t="s">
        <v>137</v>
      </c>
      <c r="K3168" t="s">
        <v>138</v>
      </c>
      <c r="L3168" t="s">
        <v>9411</v>
      </c>
      <c r="M3168" t="s">
        <v>9412</v>
      </c>
      <c r="N3168">
        <v>2.5225</v>
      </c>
      <c r="O3168">
        <v>0</v>
      </c>
      <c r="P3168">
        <v>14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6.933052574933507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6.933052574933507</v>
      </c>
    </row>
    <row r="3169" spans="1:31" x14ac:dyDescent="0.25">
      <c r="A3169">
        <v>2217394</v>
      </c>
      <c r="B3169">
        <v>1</v>
      </c>
      <c r="C3169" t="s">
        <v>80</v>
      </c>
      <c r="D3169" t="s">
        <v>96</v>
      </c>
      <c r="E3169" t="s">
        <v>156</v>
      </c>
      <c r="F3169" t="s">
        <v>9413</v>
      </c>
      <c r="G3169" t="s">
        <v>161</v>
      </c>
      <c r="H3169" t="s">
        <v>135</v>
      </c>
      <c r="I3169" t="s">
        <v>136</v>
      </c>
      <c r="J3169" t="s">
        <v>137</v>
      </c>
      <c r="K3169" t="s">
        <v>138</v>
      </c>
      <c r="L3169" t="s">
        <v>9414</v>
      </c>
      <c r="M3169" t="s">
        <v>9415</v>
      </c>
      <c r="N3169">
        <v>1.801666666</v>
      </c>
      <c r="O3169">
        <v>0</v>
      </c>
      <c r="P3169">
        <v>2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3.3385221648440151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3.3385221648440151</v>
      </c>
    </row>
    <row r="3170" spans="1:31" x14ac:dyDescent="0.25">
      <c r="A3170">
        <v>2212894</v>
      </c>
      <c r="B3170">
        <v>1</v>
      </c>
      <c r="C3170" t="s">
        <v>81</v>
      </c>
      <c r="D3170" t="s">
        <v>112</v>
      </c>
      <c r="E3170" t="s">
        <v>141</v>
      </c>
      <c r="F3170" t="s">
        <v>9416</v>
      </c>
      <c r="G3170" t="s">
        <v>561</v>
      </c>
      <c r="H3170" t="s">
        <v>144</v>
      </c>
      <c r="I3170" t="s">
        <v>136</v>
      </c>
      <c r="J3170" t="s">
        <v>137</v>
      </c>
      <c r="K3170" t="s">
        <v>138</v>
      </c>
      <c r="L3170" t="s">
        <v>9417</v>
      </c>
      <c r="M3170" t="s">
        <v>9418</v>
      </c>
      <c r="N3170">
        <v>0.3775</v>
      </c>
      <c r="O3170">
        <v>1</v>
      </c>
      <c r="P3170">
        <v>16404</v>
      </c>
      <c r="Q3170">
        <v>11</v>
      </c>
      <c r="R3170">
        <v>267</v>
      </c>
      <c r="S3170">
        <v>3</v>
      </c>
      <c r="T3170">
        <v>1397</v>
      </c>
      <c r="U3170">
        <v>2</v>
      </c>
      <c r="V3170">
        <v>4</v>
      </c>
      <c r="W3170">
        <v>0</v>
      </c>
      <c r="X3170">
        <v>1124.227745745641</v>
      </c>
      <c r="Y3170">
        <v>1.3395410247676049</v>
      </c>
      <c r="Z3170">
        <v>8.7926235060993747</v>
      </c>
      <c r="AA3170">
        <v>11.77700928035525</v>
      </c>
      <c r="AB3170">
        <v>197.08598842835823</v>
      </c>
      <c r="AC3170">
        <v>1.2318824682302603</v>
      </c>
      <c r="AD3170">
        <v>7.2716227200310115</v>
      </c>
      <c r="AE3170">
        <v>1351.7264131734826</v>
      </c>
    </row>
    <row r="3171" spans="1:31" x14ac:dyDescent="0.25">
      <c r="A3171">
        <v>2228042</v>
      </c>
      <c r="B3171">
        <v>1</v>
      </c>
      <c r="C3171" t="s">
        <v>81</v>
      </c>
      <c r="D3171" t="s">
        <v>115</v>
      </c>
      <c r="E3171" t="s">
        <v>156</v>
      </c>
      <c r="F3171" t="s">
        <v>9419</v>
      </c>
      <c r="G3171" t="s">
        <v>134</v>
      </c>
      <c r="H3171" t="s">
        <v>135</v>
      </c>
      <c r="I3171" t="s">
        <v>136</v>
      </c>
      <c r="J3171" t="s">
        <v>137</v>
      </c>
      <c r="K3171" t="s">
        <v>138</v>
      </c>
      <c r="L3171" t="s">
        <v>9420</v>
      </c>
      <c r="M3171" t="s">
        <v>9421</v>
      </c>
      <c r="N3171">
        <v>3.389444444</v>
      </c>
      <c r="O3171">
        <v>0</v>
      </c>
      <c r="P3171">
        <v>1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0.85699859516578991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0.85699859516578991</v>
      </c>
    </row>
    <row r="3172" spans="1:31" x14ac:dyDescent="0.25">
      <c r="A3172">
        <v>2226983</v>
      </c>
      <c r="B3172">
        <v>1</v>
      </c>
      <c r="C3172" t="s">
        <v>80</v>
      </c>
      <c r="D3172" t="s">
        <v>82</v>
      </c>
      <c r="E3172" t="s">
        <v>156</v>
      </c>
      <c r="F3172" t="s">
        <v>9422</v>
      </c>
      <c r="G3172" t="s">
        <v>165</v>
      </c>
      <c r="H3172" t="s">
        <v>135</v>
      </c>
      <c r="I3172" t="s">
        <v>136</v>
      </c>
      <c r="J3172" t="s">
        <v>137</v>
      </c>
      <c r="K3172" t="s">
        <v>138</v>
      </c>
      <c r="L3172" t="s">
        <v>9423</v>
      </c>
      <c r="M3172" t="s">
        <v>9424</v>
      </c>
      <c r="N3172">
        <v>0.699722222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1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0.15673250412338668</v>
      </c>
      <c r="AC3172">
        <v>0</v>
      </c>
      <c r="AD3172">
        <v>0</v>
      </c>
      <c r="AE3172">
        <v>0.15673250412338668</v>
      </c>
    </row>
    <row r="3173" spans="1:31" x14ac:dyDescent="0.25">
      <c r="A3173">
        <v>2218327</v>
      </c>
      <c r="B3173">
        <v>1</v>
      </c>
      <c r="C3173" t="s">
        <v>81</v>
      </c>
      <c r="D3173" t="s">
        <v>120</v>
      </c>
      <c r="E3173" t="s">
        <v>151</v>
      </c>
      <c r="F3173" t="s">
        <v>9425</v>
      </c>
      <c r="G3173" t="s">
        <v>213</v>
      </c>
      <c r="H3173" t="s">
        <v>135</v>
      </c>
      <c r="I3173" t="s">
        <v>136</v>
      </c>
      <c r="J3173" t="s">
        <v>137</v>
      </c>
      <c r="K3173" t="s">
        <v>138</v>
      </c>
      <c r="L3173" t="s">
        <v>9426</v>
      </c>
      <c r="M3173" t="s">
        <v>9427</v>
      </c>
      <c r="N3173">
        <v>2.0527777770000002</v>
      </c>
      <c r="O3173">
        <v>0</v>
      </c>
      <c r="P3173">
        <v>51</v>
      </c>
      <c r="Q3173">
        <v>0</v>
      </c>
      <c r="R3173">
        <v>0</v>
      </c>
      <c r="S3173">
        <v>0</v>
      </c>
      <c r="T3173">
        <v>5</v>
      </c>
      <c r="U3173">
        <v>0</v>
      </c>
      <c r="V3173">
        <v>0</v>
      </c>
      <c r="W3173">
        <v>0</v>
      </c>
      <c r="X3173">
        <v>17.717522984142665</v>
      </c>
      <c r="Y3173">
        <v>0</v>
      </c>
      <c r="Z3173">
        <v>0</v>
      </c>
      <c r="AA3173">
        <v>0</v>
      </c>
      <c r="AB3173">
        <v>10.721525358772164</v>
      </c>
      <c r="AC3173">
        <v>0</v>
      </c>
      <c r="AD3173">
        <v>0</v>
      </c>
      <c r="AE3173">
        <v>28.43904834291483</v>
      </c>
    </row>
    <row r="3174" spans="1:31" x14ac:dyDescent="0.25">
      <c r="A3174">
        <v>2224278</v>
      </c>
      <c r="B3174">
        <v>1</v>
      </c>
      <c r="C3174" t="s">
        <v>80</v>
      </c>
      <c r="D3174" t="s">
        <v>83</v>
      </c>
      <c r="E3174" t="s">
        <v>151</v>
      </c>
      <c r="F3174" t="s">
        <v>9428</v>
      </c>
      <c r="G3174" t="s">
        <v>213</v>
      </c>
      <c r="H3174" t="s">
        <v>135</v>
      </c>
      <c r="I3174" t="s">
        <v>136</v>
      </c>
      <c r="J3174" t="s">
        <v>137</v>
      </c>
      <c r="K3174" t="s">
        <v>138</v>
      </c>
      <c r="L3174" t="s">
        <v>9429</v>
      </c>
      <c r="M3174" t="s">
        <v>9430</v>
      </c>
      <c r="N3174">
        <v>2.7761111110000001</v>
      </c>
      <c r="O3174">
        <v>0</v>
      </c>
      <c r="P3174">
        <v>62</v>
      </c>
      <c r="Q3174">
        <v>0</v>
      </c>
      <c r="R3174">
        <v>0</v>
      </c>
      <c r="S3174">
        <v>0</v>
      </c>
      <c r="T3174">
        <v>7</v>
      </c>
      <c r="U3174">
        <v>0</v>
      </c>
      <c r="V3174">
        <v>0</v>
      </c>
      <c r="W3174">
        <v>0</v>
      </c>
      <c r="X3174">
        <v>41.099401106900288</v>
      </c>
      <c r="Y3174">
        <v>0</v>
      </c>
      <c r="Z3174">
        <v>0</v>
      </c>
      <c r="AA3174">
        <v>0</v>
      </c>
      <c r="AB3174">
        <v>6.2865906720281304</v>
      </c>
      <c r="AC3174">
        <v>0</v>
      </c>
      <c r="AD3174">
        <v>0</v>
      </c>
      <c r="AE3174">
        <v>47.385991778928421</v>
      </c>
    </row>
    <row r="3175" spans="1:31" x14ac:dyDescent="0.25">
      <c r="A3175">
        <v>2219409</v>
      </c>
      <c r="B3175">
        <v>1</v>
      </c>
      <c r="C3175" t="s">
        <v>80</v>
      </c>
      <c r="D3175" t="s">
        <v>108</v>
      </c>
      <c r="E3175" t="s">
        <v>151</v>
      </c>
      <c r="F3175" t="s">
        <v>9431</v>
      </c>
      <c r="G3175" t="s">
        <v>213</v>
      </c>
      <c r="H3175" t="s">
        <v>135</v>
      </c>
      <c r="I3175" t="s">
        <v>136</v>
      </c>
      <c r="J3175" t="s">
        <v>137</v>
      </c>
      <c r="K3175" t="s">
        <v>138</v>
      </c>
      <c r="L3175" t="s">
        <v>9432</v>
      </c>
      <c r="M3175" t="s">
        <v>9433</v>
      </c>
      <c r="N3175">
        <v>2.5763888879999999</v>
      </c>
      <c r="O3175">
        <v>0</v>
      </c>
      <c r="P3175">
        <v>14</v>
      </c>
      <c r="Q3175">
        <v>0</v>
      </c>
      <c r="R3175">
        <v>6</v>
      </c>
      <c r="S3175">
        <v>0</v>
      </c>
      <c r="T3175">
        <v>3</v>
      </c>
      <c r="U3175">
        <v>0</v>
      </c>
      <c r="V3175">
        <v>0</v>
      </c>
      <c r="W3175">
        <v>0</v>
      </c>
      <c r="X3175">
        <v>4.4531867469880195</v>
      </c>
      <c r="Y3175">
        <v>0</v>
      </c>
      <c r="Z3175">
        <v>1.0222699108405415</v>
      </c>
      <c r="AA3175">
        <v>0</v>
      </c>
      <c r="AB3175">
        <v>0.98549954291717989</v>
      </c>
      <c r="AC3175">
        <v>0</v>
      </c>
      <c r="AD3175">
        <v>0</v>
      </c>
      <c r="AE3175">
        <v>6.4609562007457404</v>
      </c>
    </row>
    <row r="3176" spans="1:31" x14ac:dyDescent="0.25">
      <c r="A3176">
        <v>2224819</v>
      </c>
      <c r="B3176">
        <v>1</v>
      </c>
      <c r="C3176" t="s">
        <v>80</v>
      </c>
      <c r="D3176" t="s">
        <v>85</v>
      </c>
      <c r="E3176" t="s">
        <v>151</v>
      </c>
      <c r="F3176" t="s">
        <v>9434</v>
      </c>
      <c r="G3176" t="s">
        <v>213</v>
      </c>
      <c r="H3176" t="s">
        <v>135</v>
      </c>
      <c r="I3176" t="s">
        <v>136</v>
      </c>
      <c r="J3176" t="s">
        <v>137</v>
      </c>
      <c r="K3176" t="s">
        <v>138</v>
      </c>
      <c r="L3176" t="s">
        <v>9435</v>
      </c>
      <c r="M3176" t="s">
        <v>9436</v>
      </c>
      <c r="N3176">
        <v>1.4030555549999999</v>
      </c>
      <c r="O3176">
        <v>0</v>
      </c>
      <c r="P3176">
        <v>118</v>
      </c>
      <c r="Q3176">
        <v>0</v>
      </c>
      <c r="R3176">
        <v>0</v>
      </c>
      <c r="S3176">
        <v>0</v>
      </c>
      <c r="T3176">
        <v>13</v>
      </c>
      <c r="U3176">
        <v>0</v>
      </c>
      <c r="V3176">
        <v>0</v>
      </c>
      <c r="W3176">
        <v>0</v>
      </c>
      <c r="X3176">
        <v>50.46999325616612</v>
      </c>
      <c r="Y3176">
        <v>0</v>
      </c>
      <c r="Z3176">
        <v>0</v>
      </c>
      <c r="AA3176">
        <v>0</v>
      </c>
      <c r="AB3176">
        <v>4.954392672563487</v>
      </c>
      <c r="AC3176">
        <v>0</v>
      </c>
      <c r="AD3176">
        <v>0</v>
      </c>
      <c r="AE3176">
        <v>55.424385928729606</v>
      </c>
    </row>
    <row r="3177" spans="1:31" x14ac:dyDescent="0.25">
      <c r="A3177">
        <v>2219017</v>
      </c>
      <c r="B3177">
        <v>1</v>
      </c>
      <c r="C3177" t="s">
        <v>80</v>
      </c>
      <c r="D3177" t="s">
        <v>103</v>
      </c>
      <c r="E3177" t="s">
        <v>151</v>
      </c>
      <c r="F3177" t="s">
        <v>8077</v>
      </c>
      <c r="G3177" t="s">
        <v>238</v>
      </c>
      <c r="H3177" t="s">
        <v>135</v>
      </c>
      <c r="I3177" t="s">
        <v>136</v>
      </c>
      <c r="J3177" t="s">
        <v>137</v>
      </c>
      <c r="K3177" t="s">
        <v>138</v>
      </c>
      <c r="L3177" t="s">
        <v>9437</v>
      </c>
      <c r="M3177" t="s">
        <v>9438</v>
      </c>
      <c r="N3177">
        <v>4.3802777769999999</v>
      </c>
      <c r="O3177">
        <v>0</v>
      </c>
      <c r="P3177">
        <v>9</v>
      </c>
      <c r="Q3177">
        <v>0</v>
      </c>
      <c r="R3177">
        <v>2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21.264313840395509</v>
      </c>
      <c r="Y3177">
        <v>0</v>
      </c>
      <c r="Z3177">
        <v>0.96600998902904922</v>
      </c>
      <c r="AA3177">
        <v>0</v>
      </c>
      <c r="AB3177">
        <v>0</v>
      </c>
      <c r="AC3177">
        <v>0</v>
      </c>
      <c r="AD3177">
        <v>0</v>
      </c>
      <c r="AE3177">
        <v>22.23032382942456</v>
      </c>
    </row>
    <row r="3178" spans="1:31" x14ac:dyDescent="0.25">
      <c r="A3178">
        <v>2228669</v>
      </c>
      <c r="B3178">
        <v>1</v>
      </c>
      <c r="C3178" t="s">
        <v>80</v>
      </c>
      <c r="D3178" t="s">
        <v>82</v>
      </c>
      <c r="E3178" t="s">
        <v>156</v>
      </c>
      <c r="F3178" t="s">
        <v>9439</v>
      </c>
      <c r="G3178" t="s">
        <v>161</v>
      </c>
      <c r="H3178" t="s">
        <v>135</v>
      </c>
      <c r="I3178" t="s">
        <v>136</v>
      </c>
      <c r="J3178" t="s">
        <v>137</v>
      </c>
      <c r="K3178" t="s">
        <v>138</v>
      </c>
      <c r="L3178" t="s">
        <v>9440</v>
      </c>
      <c r="M3178" t="s">
        <v>9441</v>
      </c>
      <c r="N3178">
        <v>1.2691666660000001</v>
      </c>
      <c r="O3178">
        <v>0</v>
      </c>
      <c r="P3178">
        <v>2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1.0705290049966443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1.0705290049966443</v>
      </c>
    </row>
    <row r="3179" spans="1:31" x14ac:dyDescent="0.25">
      <c r="A3179">
        <v>2224341</v>
      </c>
      <c r="B3179">
        <v>1</v>
      </c>
      <c r="C3179" t="s">
        <v>81</v>
      </c>
      <c r="D3179" t="s">
        <v>128</v>
      </c>
      <c r="E3179" t="s">
        <v>147</v>
      </c>
      <c r="F3179" t="s">
        <v>4904</v>
      </c>
      <c r="G3179" t="s">
        <v>143</v>
      </c>
      <c r="H3179" t="s">
        <v>144</v>
      </c>
      <c r="I3179" t="s">
        <v>136</v>
      </c>
      <c r="J3179" t="s">
        <v>137</v>
      </c>
      <c r="K3179" t="s">
        <v>138</v>
      </c>
      <c r="L3179" t="s">
        <v>9442</v>
      </c>
      <c r="M3179" t="s">
        <v>9443</v>
      </c>
      <c r="N3179">
        <v>0.47888888800000001</v>
      </c>
      <c r="O3179">
        <v>59</v>
      </c>
      <c r="P3179">
        <v>18543</v>
      </c>
      <c r="Q3179">
        <v>588</v>
      </c>
      <c r="R3179">
        <v>523</v>
      </c>
      <c r="S3179">
        <v>144</v>
      </c>
      <c r="T3179">
        <v>1691</v>
      </c>
      <c r="U3179">
        <v>17</v>
      </c>
      <c r="V3179">
        <v>2</v>
      </c>
      <c r="W3179">
        <v>10.870662706534501</v>
      </c>
      <c r="X3179">
        <v>1735.2706270201452</v>
      </c>
      <c r="Y3179">
        <v>191.34624114851547</v>
      </c>
      <c r="Z3179">
        <v>69.535322632472514</v>
      </c>
      <c r="AA3179">
        <v>441.52319221516416</v>
      </c>
      <c r="AB3179">
        <v>461.61710027922794</v>
      </c>
      <c r="AC3179">
        <v>731.93963467177753</v>
      </c>
      <c r="AD3179">
        <v>5.1257277666869001</v>
      </c>
      <c r="AE3179">
        <v>3647.2285084405244</v>
      </c>
    </row>
    <row r="3180" spans="1:31" x14ac:dyDescent="0.25">
      <c r="A3180">
        <v>2227673</v>
      </c>
      <c r="B3180">
        <v>1</v>
      </c>
      <c r="C3180" t="s">
        <v>80</v>
      </c>
      <c r="D3180" t="s">
        <v>96</v>
      </c>
      <c r="E3180" t="s">
        <v>132</v>
      </c>
      <c r="F3180" t="s">
        <v>2612</v>
      </c>
      <c r="G3180" t="s">
        <v>176</v>
      </c>
      <c r="H3180" t="s">
        <v>135</v>
      </c>
      <c r="I3180" t="s">
        <v>136</v>
      </c>
      <c r="J3180" t="s">
        <v>137</v>
      </c>
      <c r="K3180" t="s">
        <v>138</v>
      </c>
      <c r="L3180" t="s">
        <v>9444</v>
      </c>
      <c r="M3180" t="s">
        <v>9445</v>
      </c>
      <c r="N3180">
        <v>1.3244444440000001</v>
      </c>
      <c r="O3180">
        <v>0</v>
      </c>
      <c r="P3180">
        <v>166</v>
      </c>
      <c r="Q3180">
        <v>0</v>
      </c>
      <c r="R3180">
        <v>0</v>
      </c>
      <c r="S3180">
        <v>0</v>
      </c>
      <c r="T3180">
        <v>100</v>
      </c>
      <c r="U3180">
        <v>0</v>
      </c>
      <c r="V3180">
        <v>0</v>
      </c>
      <c r="W3180">
        <v>0</v>
      </c>
      <c r="X3180">
        <v>139.52408493766558</v>
      </c>
      <c r="Y3180">
        <v>0</v>
      </c>
      <c r="Z3180">
        <v>0</v>
      </c>
      <c r="AA3180">
        <v>0</v>
      </c>
      <c r="AB3180">
        <v>95.22465365813143</v>
      </c>
      <c r="AC3180">
        <v>0</v>
      </c>
      <c r="AD3180">
        <v>0</v>
      </c>
      <c r="AE3180">
        <v>234.74873859579702</v>
      </c>
    </row>
    <row r="3181" spans="1:31" x14ac:dyDescent="0.25">
      <c r="A3181">
        <v>2223345</v>
      </c>
      <c r="B3181">
        <v>1</v>
      </c>
      <c r="C3181" t="s">
        <v>80</v>
      </c>
      <c r="D3181" t="s">
        <v>96</v>
      </c>
      <c r="E3181" t="s">
        <v>156</v>
      </c>
      <c r="F3181" t="s">
        <v>9446</v>
      </c>
      <c r="G3181" t="s">
        <v>172</v>
      </c>
      <c r="H3181" t="s">
        <v>135</v>
      </c>
      <c r="I3181" t="s">
        <v>136</v>
      </c>
      <c r="J3181" t="s">
        <v>137</v>
      </c>
      <c r="K3181" t="s">
        <v>138</v>
      </c>
      <c r="L3181" t="s">
        <v>9447</v>
      </c>
      <c r="M3181" t="s">
        <v>9448</v>
      </c>
      <c r="N3181">
        <v>4.7063888880000002</v>
      </c>
      <c r="O3181">
        <v>0</v>
      </c>
      <c r="P3181">
        <v>1</v>
      </c>
      <c r="Q3181">
        <v>0</v>
      </c>
      <c r="R3181">
        <v>0</v>
      </c>
      <c r="S3181">
        <v>0</v>
      </c>
      <c r="T3181">
        <v>1</v>
      </c>
      <c r="U3181">
        <v>0</v>
      </c>
      <c r="V3181">
        <v>0</v>
      </c>
      <c r="W3181">
        <v>0</v>
      </c>
      <c r="X3181">
        <v>0.66417656103186673</v>
      </c>
      <c r="Y3181">
        <v>0</v>
      </c>
      <c r="Z3181">
        <v>0</v>
      </c>
      <c r="AA3181">
        <v>0</v>
      </c>
      <c r="AB3181">
        <v>6.7743155383600326</v>
      </c>
      <c r="AC3181">
        <v>0</v>
      </c>
      <c r="AD3181">
        <v>0</v>
      </c>
      <c r="AE3181">
        <v>7.4384920993918993</v>
      </c>
    </row>
    <row r="3182" spans="1:31" x14ac:dyDescent="0.25">
      <c r="A3182">
        <v>2215685</v>
      </c>
      <c r="B3182">
        <v>1</v>
      </c>
      <c r="C3182" t="s">
        <v>81</v>
      </c>
      <c r="D3182" t="s">
        <v>112</v>
      </c>
      <c r="E3182" t="s">
        <v>198</v>
      </c>
      <c r="F3182" t="s">
        <v>9449</v>
      </c>
      <c r="G3182" t="s">
        <v>143</v>
      </c>
      <c r="H3182" t="s">
        <v>144</v>
      </c>
      <c r="I3182" t="s">
        <v>451</v>
      </c>
      <c r="J3182" t="s">
        <v>137</v>
      </c>
      <c r="K3182" t="s">
        <v>138</v>
      </c>
      <c r="L3182" t="s">
        <v>9450</v>
      </c>
      <c r="M3182" t="s">
        <v>9451</v>
      </c>
      <c r="N3182">
        <v>1.7500000000000002E-2</v>
      </c>
      <c r="O3182">
        <v>0</v>
      </c>
      <c r="P3182">
        <v>1626</v>
      </c>
      <c r="Q3182">
        <v>218</v>
      </c>
      <c r="R3182">
        <v>81</v>
      </c>
      <c r="S3182">
        <v>21</v>
      </c>
      <c r="T3182">
        <v>172</v>
      </c>
      <c r="U3182">
        <v>3</v>
      </c>
      <c r="V3182">
        <v>1</v>
      </c>
      <c r="W3182">
        <v>0</v>
      </c>
      <c r="X3182">
        <v>5.023997985964141</v>
      </c>
      <c r="Y3182">
        <v>0.3484251684792028</v>
      </c>
      <c r="Z3182">
        <v>0.64466582421304031</v>
      </c>
      <c r="AA3182">
        <v>0.35055622274806003</v>
      </c>
      <c r="AB3182">
        <v>0.58739821981034257</v>
      </c>
      <c r="AC3182">
        <v>0.87330508491843761</v>
      </c>
      <c r="AD3182">
        <v>3.0762874800000004E-6</v>
      </c>
      <c r="AE3182">
        <v>7.8283515824207042</v>
      </c>
    </row>
    <row r="3183" spans="1:31" x14ac:dyDescent="0.25">
      <c r="A3183">
        <v>2223949</v>
      </c>
      <c r="B3183">
        <v>1</v>
      </c>
      <c r="C3183" t="s">
        <v>81</v>
      </c>
      <c r="D3183" t="s">
        <v>112</v>
      </c>
      <c r="E3183" t="s">
        <v>141</v>
      </c>
      <c r="F3183" t="s">
        <v>9452</v>
      </c>
      <c r="G3183" t="s">
        <v>200</v>
      </c>
      <c r="H3183" t="s">
        <v>144</v>
      </c>
      <c r="I3183" t="s">
        <v>136</v>
      </c>
      <c r="J3183" t="s">
        <v>137</v>
      </c>
      <c r="K3183" t="s">
        <v>234</v>
      </c>
      <c r="L3183" t="s">
        <v>9453</v>
      </c>
      <c r="M3183" t="s">
        <v>9454</v>
      </c>
      <c r="N3183">
        <v>0.43805555499999999</v>
      </c>
      <c r="O3183">
        <v>2</v>
      </c>
      <c r="P3183">
        <v>4017</v>
      </c>
      <c r="Q3183">
        <v>1</v>
      </c>
      <c r="R3183">
        <v>125</v>
      </c>
      <c r="S3183">
        <v>66</v>
      </c>
      <c r="T3183">
        <v>889</v>
      </c>
      <c r="U3183">
        <v>9</v>
      </c>
      <c r="V3183">
        <v>7</v>
      </c>
      <c r="W3183">
        <v>0</v>
      </c>
      <c r="X3183">
        <v>447.50761709034504</v>
      </c>
      <c r="Y3183">
        <v>0.64864031511749753</v>
      </c>
      <c r="Z3183">
        <v>16.134480269857914</v>
      </c>
      <c r="AA3183">
        <v>85.640333857634431</v>
      </c>
      <c r="AB3183">
        <v>256.48046408212429</v>
      </c>
      <c r="AC3183">
        <v>150.79971387002598</v>
      </c>
      <c r="AD3183">
        <v>75.392098041577668</v>
      </c>
      <c r="AE3183">
        <v>1032.6033475266827</v>
      </c>
    </row>
    <row r="3184" spans="1:31" x14ac:dyDescent="0.25">
      <c r="A3184">
        <v>2226654</v>
      </c>
      <c r="B3184">
        <v>1</v>
      </c>
      <c r="C3184" t="s">
        <v>81</v>
      </c>
      <c r="D3184" t="s">
        <v>112</v>
      </c>
      <c r="E3184" t="s">
        <v>151</v>
      </c>
      <c r="F3184" t="s">
        <v>9455</v>
      </c>
      <c r="G3184" t="s">
        <v>153</v>
      </c>
      <c r="H3184" t="s">
        <v>135</v>
      </c>
      <c r="I3184" t="s">
        <v>136</v>
      </c>
      <c r="J3184" t="s">
        <v>137</v>
      </c>
      <c r="K3184" t="s">
        <v>138</v>
      </c>
      <c r="L3184" t="s">
        <v>9456</v>
      </c>
      <c r="M3184" t="s">
        <v>9457</v>
      </c>
      <c r="N3184">
        <v>3.378055555</v>
      </c>
      <c r="O3184">
        <v>0</v>
      </c>
      <c r="P3184">
        <v>11</v>
      </c>
      <c r="Q3184">
        <v>0</v>
      </c>
      <c r="R3184">
        <v>1</v>
      </c>
      <c r="S3184">
        <v>0</v>
      </c>
      <c r="T3184">
        <v>1</v>
      </c>
      <c r="U3184">
        <v>0</v>
      </c>
      <c r="V3184">
        <v>0</v>
      </c>
      <c r="W3184">
        <v>0</v>
      </c>
      <c r="X3184">
        <v>8.1346618152657726</v>
      </c>
      <c r="Y3184">
        <v>0</v>
      </c>
      <c r="Z3184">
        <v>0</v>
      </c>
      <c r="AA3184">
        <v>0</v>
      </c>
      <c r="AB3184">
        <v>0.34730745928523077</v>
      </c>
      <c r="AC3184">
        <v>0</v>
      </c>
      <c r="AD3184">
        <v>0</v>
      </c>
      <c r="AE3184">
        <v>8.4819692745510036</v>
      </c>
    </row>
    <row r="3185" spans="1:31" x14ac:dyDescent="0.25">
      <c r="A3185">
        <v>2214603</v>
      </c>
      <c r="B3185">
        <v>1</v>
      </c>
      <c r="C3185" t="s">
        <v>80</v>
      </c>
      <c r="D3185" t="s">
        <v>93</v>
      </c>
      <c r="E3185" t="s">
        <v>147</v>
      </c>
      <c r="F3185" t="s">
        <v>9458</v>
      </c>
      <c r="G3185" t="s">
        <v>143</v>
      </c>
      <c r="H3185" t="s">
        <v>144</v>
      </c>
      <c r="I3185" t="s">
        <v>451</v>
      </c>
      <c r="J3185" t="s">
        <v>137</v>
      </c>
      <c r="K3185" t="s">
        <v>138</v>
      </c>
      <c r="L3185" t="s">
        <v>9459</v>
      </c>
      <c r="M3185" t="s">
        <v>9460</v>
      </c>
      <c r="N3185">
        <v>6.1111109999999998E-3</v>
      </c>
      <c r="O3185">
        <v>0</v>
      </c>
      <c r="P3185">
        <v>640</v>
      </c>
      <c r="Q3185">
        <v>14</v>
      </c>
      <c r="R3185">
        <v>103</v>
      </c>
      <c r="S3185">
        <v>6</v>
      </c>
      <c r="T3185">
        <v>145</v>
      </c>
      <c r="U3185">
        <v>0</v>
      </c>
      <c r="V3185">
        <v>1</v>
      </c>
      <c r="W3185">
        <v>0</v>
      </c>
      <c r="X3185">
        <v>0.47325057878479265</v>
      </c>
      <c r="Y3185">
        <v>0.13035016427807003</v>
      </c>
      <c r="Z3185">
        <v>0.20192276436609433</v>
      </c>
      <c r="AA3185">
        <v>0.32738936276244002</v>
      </c>
      <c r="AB3185">
        <v>0.37699288633300587</v>
      </c>
      <c r="AC3185">
        <v>0</v>
      </c>
      <c r="AD3185">
        <v>0</v>
      </c>
      <c r="AE3185">
        <v>1.509905756524403</v>
      </c>
    </row>
    <row r="3186" spans="1:31" x14ac:dyDescent="0.25">
      <c r="A3186">
        <v>2218931</v>
      </c>
      <c r="B3186">
        <v>1</v>
      </c>
      <c r="C3186" t="s">
        <v>80</v>
      </c>
      <c r="D3186" t="s">
        <v>96</v>
      </c>
      <c r="E3186" t="s">
        <v>156</v>
      </c>
      <c r="F3186" t="s">
        <v>9461</v>
      </c>
      <c r="G3186" t="s">
        <v>161</v>
      </c>
      <c r="H3186" t="s">
        <v>135</v>
      </c>
      <c r="I3186" t="s">
        <v>136</v>
      </c>
      <c r="J3186" t="s">
        <v>137</v>
      </c>
      <c r="K3186" t="s">
        <v>138</v>
      </c>
      <c r="L3186" t="s">
        <v>9462</v>
      </c>
      <c r="M3186" t="s">
        <v>9463</v>
      </c>
      <c r="N3186">
        <v>9.8736111110000007</v>
      </c>
      <c r="O3186">
        <v>0</v>
      </c>
      <c r="P3186">
        <v>1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0.81644991922815002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0.81644991922815002</v>
      </c>
    </row>
    <row r="3187" spans="1:31" x14ac:dyDescent="0.25">
      <c r="A3187">
        <v>2221095</v>
      </c>
      <c r="B3187">
        <v>1</v>
      </c>
      <c r="C3187" t="s">
        <v>80</v>
      </c>
      <c r="D3187" t="s">
        <v>110</v>
      </c>
      <c r="E3187" t="s">
        <v>151</v>
      </c>
      <c r="F3187" t="s">
        <v>2957</v>
      </c>
      <c r="G3187" t="s">
        <v>3930</v>
      </c>
      <c r="H3187" t="s">
        <v>135</v>
      </c>
      <c r="I3187" t="s">
        <v>136</v>
      </c>
      <c r="J3187" t="s">
        <v>137</v>
      </c>
      <c r="K3187" t="s">
        <v>138</v>
      </c>
      <c r="L3187" t="s">
        <v>9464</v>
      </c>
      <c r="M3187" t="s">
        <v>9465</v>
      </c>
      <c r="N3187">
        <v>1.564444444</v>
      </c>
      <c r="O3187">
        <v>0</v>
      </c>
      <c r="P3187">
        <v>130</v>
      </c>
      <c r="Q3187">
        <v>0</v>
      </c>
      <c r="R3187">
        <v>0</v>
      </c>
      <c r="S3187">
        <v>0</v>
      </c>
      <c r="T3187">
        <v>6</v>
      </c>
      <c r="U3187">
        <v>0</v>
      </c>
      <c r="V3187">
        <v>0</v>
      </c>
      <c r="W3187">
        <v>0</v>
      </c>
      <c r="X3187">
        <v>89.126115935913575</v>
      </c>
      <c r="Y3187">
        <v>0</v>
      </c>
      <c r="Z3187">
        <v>0</v>
      </c>
      <c r="AA3187">
        <v>0</v>
      </c>
      <c r="AB3187">
        <v>1.0973367197259711</v>
      </c>
      <c r="AC3187">
        <v>0</v>
      </c>
      <c r="AD3187">
        <v>0</v>
      </c>
      <c r="AE3187">
        <v>90.223452655639548</v>
      </c>
    </row>
    <row r="3188" spans="1:31" x14ac:dyDescent="0.25">
      <c r="A3188">
        <v>2227587</v>
      </c>
      <c r="B3188">
        <v>1</v>
      </c>
      <c r="C3188" t="s">
        <v>80</v>
      </c>
      <c r="D3188" t="s">
        <v>103</v>
      </c>
      <c r="E3188" t="s">
        <v>132</v>
      </c>
      <c r="F3188" t="s">
        <v>9466</v>
      </c>
      <c r="G3188" t="s">
        <v>176</v>
      </c>
      <c r="H3188" t="s">
        <v>135</v>
      </c>
      <c r="I3188" t="s">
        <v>136</v>
      </c>
      <c r="J3188" t="s">
        <v>137</v>
      </c>
      <c r="K3188" t="s">
        <v>138</v>
      </c>
      <c r="L3188" t="s">
        <v>9467</v>
      </c>
      <c r="M3188" t="s">
        <v>9468</v>
      </c>
      <c r="N3188">
        <v>1.109444444</v>
      </c>
      <c r="O3188">
        <v>0</v>
      </c>
      <c r="P3188">
        <v>93</v>
      </c>
      <c r="Q3188">
        <v>0</v>
      </c>
      <c r="R3188">
        <v>14</v>
      </c>
      <c r="S3188">
        <v>0</v>
      </c>
      <c r="T3188">
        <v>27</v>
      </c>
      <c r="U3188">
        <v>0</v>
      </c>
      <c r="V3188">
        <v>0</v>
      </c>
      <c r="W3188">
        <v>0</v>
      </c>
      <c r="X3188">
        <v>36.125200409173011</v>
      </c>
      <c r="Y3188">
        <v>0</v>
      </c>
      <c r="Z3188">
        <v>2.1944781754351754</v>
      </c>
      <c r="AA3188">
        <v>0</v>
      </c>
      <c r="AB3188">
        <v>14.524507158706122</v>
      </c>
      <c r="AC3188">
        <v>0</v>
      </c>
      <c r="AD3188">
        <v>0</v>
      </c>
      <c r="AE3188">
        <v>52.844185743314306</v>
      </c>
    </row>
    <row r="3189" spans="1:31" x14ac:dyDescent="0.25">
      <c r="A3189">
        <v>2223259</v>
      </c>
      <c r="B3189">
        <v>1</v>
      </c>
      <c r="C3189" t="s">
        <v>80</v>
      </c>
      <c r="D3189" t="s">
        <v>103</v>
      </c>
      <c r="E3189" t="s">
        <v>156</v>
      </c>
      <c r="F3189" t="s">
        <v>9469</v>
      </c>
      <c r="G3189" t="s">
        <v>161</v>
      </c>
      <c r="H3189" t="s">
        <v>135</v>
      </c>
      <c r="I3189" t="s">
        <v>136</v>
      </c>
      <c r="J3189" t="s">
        <v>137</v>
      </c>
      <c r="K3189" t="s">
        <v>138</v>
      </c>
      <c r="L3189" t="s">
        <v>9470</v>
      </c>
      <c r="M3189" t="s">
        <v>9471</v>
      </c>
      <c r="N3189">
        <v>2.3672222220000001</v>
      </c>
      <c r="O3189">
        <v>0</v>
      </c>
      <c r="P3189">
        <v>1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0.22754402514421168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0.22754402514421168</v>
      </c>
    </row>
    <row r="3190" spans="1:31" x14ac:dyDescent="0.25">
      <c r="A3190">
        <v>2227195</v>
      </c>
      <c r="B3190">
        <v>1</v>
      </c>
      <c r="C3190" t="s">
        <v>81</v>
      </c>
      <c r="D3190" t="s">
        <v>120</v>
      </c>
      <c r="E3190" t="s">
        <v>156</v>
      </c>
      <c r="F3190" t="s">
        <v>9472</v>
      </c>
      <c r="G3190" t="s">
        <v>165</v>
      </c>
      <c r="H3190" t="s">
        <v>135</v>
      </c>
      <c r="I3190" t="s">
        <v>136</v>
      </c>
      <c r="J3190" t="s">
        <v>137</v>
      </c>
      <c r="K3190" t="s">
        <v>138</v>
      </c>
      <c r="L3190" t="s">
        <v>9473</v>
      </c>
      <c r="M3190" t="s">
        <v>9474</v>
      </c>
      <c r="N3190">
        <v>2.1597222220000001</v>
      </c>
      <c r="O3190">
        <v>0</v>
      </c>
      <c r="P3190">
        <v>1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0.58840405575528942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0.58840405575528942</v>
      </c>
    </row>
    <row r="3191" spans="1:31" x14ac:dyDescent="0.25">
      <c r="A3191">
        <v>2220703</v>
      </c>
      <c r="B3191">
        <v>1</v>
      </c>
      <c r="C3191" t="s">
        <v>80</v>
      </c>
      <c r="D3191" t="s">
        <v>110</v>
      </c>
      <c r="E3191" t="s">
        <v>156</v>
      </c>
      <c r="F3191" t="s">
        <v>9475</v>
      </c>
      <c r="G3191" t="s">
        <v>161</v>
      </c>
      <c r="H3191" t="s">
        <v>135</v>
      </c>
      <c r="I3191" t="s">
        <v>136</v>
      </c>
      <c r="J3191" t="s">
        <v>137</v>
      </c>
      <c r="K3191" t="s">
        <v>138</v>
      </c>
      <c r="L3191" t="s">
        <v>9476</v>
      </c>
      <c r="M3191" t="s">
        <v>9477</v>
      </c>
      <c r="N3191">
        <v>1.1102777770000001</v>
      </c>
      <c r="O3191">
        <v>0</v>
      </c>
      <c r="P3191">
        <v>3</v>
      </c>
      <c r="Q3191">
        <v>0</v>
      </c>
      <c r="R3191">
        <v>0</v>
      </c>
      <c r="S3191">
        <v>0</v>
      </c>
      <c r="T3191">
        <v>1</v>
      </c>
      <c r="U3191">
        <v>0</v>
      </c>
      <c r="V3191">
        <v>0</v>
      </c>
      <c r="W3191">
        <v>0</v>
      </c>
      <c r="X3191">
        <v>1.9866408622333001</v>
      </c>
      <c r="Y3191">
        <v>0</v>
      </c>
      <c r="Z3191">
        <v>0</v>
      </c>
      <c r="AA3191">
        <v>0</v>
      </c>
      <c r="AB3191">
        <v>0.16251021366575139</v>
      </c>
      <c r="AC3191">
        <v>0</v>
      </c>
      <c r="AD3191">
        <v>0</v>
      </c>
      <c r="AE3191">
        <v>2.1491510758990513</v>
      </c>
    </row>
    <row r="3192" spans="1:31" x14ac:dyDescent="0.25">
      <c r="A3192">
        <v>2227736</v>
      </c>
      <c r="B3192">
        <v>1</v>
      </c>
      <c r="C3192" t="s">
        <v>80</v>
      </c>
      <c r="D3192" t="s">
        <v>83</v>
      </c>
      <c r="E3192" t="s">
        <v>198</v>
      </c>
      <c r="F3192" t="s">
        <v>9478</v>
      </c>
      <c r="G3192" t="s">
        <v>233</v>
      </c>
      <c r="H3192" t="s">
        <v>144</v>
      </c>
      <c r="I3192" t="s">
        <v>136</v>
      </c>
      <c r="J3192" t="s">
        <v>137</v>
      </c>
      <c r="K3192" t="s">
        <v>234</v>
      </c>
      <c r="L3192" t="s">
        <v>8772</v>
      </c>
      <c r="M3192" t="s">
        <v>9479</v>
      </c>
      <c r="N3192">
        <v>8.9869444440000006</v>
      </c>
      <c r="O3192">
        <v>8</v>
      </c>
      <c r="P3192">
        <v>731</v>
      </c>
      <c r="Q3192">
        <v>14</v>
      </c>
      <c r="R3192">
        <v>43</v>
      </c>
      <c r="S3192">
        <v>31</v>
      </c>
      <c r="T3192">
        <v>57</v>
      </c>
      <c r="U3192">
        <v>1</v>
      </c>
      <c r="V3192">
        <v>0</v>
      </c>
      <c r="W3192">
        <v>158.13703477506095</v>
      </c>
      <c r="X3192">
        <v>2735.790509056204</v>
      </c>
      <c r="Y3192">
        <v>192.22936975851601</v>
      </c>
      <c r="Z3192">
        <v>244.91749109198437</v>
      </c>
      <c r="AA3192">
        <v>3657.9843052855158</v>
      </c>
      <c r="AB3192">
        <v>707.85889208069909</v>
      </c>
      <c r="AC3192">
        <v>123.21909694679972</v>
      </c>
      <c r="AD3192">
        <v>0</v>
      </c>
      <c r="AE3192">
        <v>7820.1366989947801</v>
      </c>
    </row>
    <row r="3193" spans="1:31" x14ac:dyDescent="0.25">
      <c r="A3193">
        <v>2225572</v>
      </c>
      <c r="B3193">
        <v>1</v>
      </c>
      <c r="C3193" t="s">
        <v>80</v>
      </c>
      <c r="D3193" t="s">
        <v>83</v>
      </c>
      <c r="E3193" t="s">
        <v>151</v>
      </c>
      <c r="F3193" t="s">
        <v>9480</v>
      </c>
      <c r="G3193" t="s">
        <v>153</v>
      </c>
      <c r="H3193" t="s">
        <v>135</v>
      </c>
      <c r="I3193" t="s">
        <v>136</v>
      </c>
      <c r="J3193" t="s">
        <v>137</v>
      </c>
      <c r="K3193" t="s">
        <v>138</v>
      </c>
      <c r="L3193" t="s">
        <v>9481</v>
      </c>
      <c r="M3193" t="s">
        <v>9482</v>
      </c>
      <c r="N3193">
        <v>2.463333333</v>
      </c>
      <c r="O3193">
        <v>0</v>
      </c>
      <c r="P3193">
        <v>58</v>
      </c>
      <c r="Q3193">
        <v>0</v>
      </c>
      <c r="R3193">
        <v>0</v>
      </c>
      <c r="S3193">
        <v>0</v>
      </c>
      <c r="T3193">
        <v>2</v>
      </c>
      <c r="U3193">
        <v>0</v>
      </c>
      <c r="V3193">
        <v>0</v>
      </c>
      <c r="W3193">
        <v>0</v>
      </c>
      <c r="X3193">
        <v>61.739016503722347</v>
      </c>
      <c r="Y3193">
        <v>0</v>
      </c>
      <c r="Z3193">
        <v>0</v>
      </c>
      <c r="AA3193">
        <v>0</v>
      </c>
      <c r="AB3193">
        <v>1.9410955770222224E-3</v>
      </c>
      <c r="AC3193">
        <v>0</v>
      </c>
      <c r="AD3193">
        <v>0</v>
      </c>
      <c r="AE3193">
        <v>61.740957599299371</v>
      </c>
    </row>
    <row r="3194" spans="1:31" x14ac:dyDescent="0.25">
      <c r="A3194">
        <v>2223408</v>
      </c>
      <c r="B3194">
        <v>1</v>
      </c>
      <c r="C3194" t="s">
        <v>81</v>
      </c>
      <c r="D3194" t="s">
        <v>118</v>
      </c>
      <c r="E3194" t="s">
        <v>156</v>
      </c>
      <c r="F3194" t="s">
        <v>9483</v>
      </c>
      <c r="G3194" t="s">
        <v>165</v>
      </c>
      <c r="H3194" t="s">
        <v>135</v>
      </c>
      <c r="I3194" t="s">
        <v>136</v>
      </c>
      <c r="J3194" t="s">
        <v>137</v>
      </c>
      <c r="K3194" t="s">
        <v>138</v>
      </c>
      <c r="L3194" t="s">
        <v>9484</v>
      </c>
      <c r="M3194" t="s">
        <v>9485</v>
      </c>
      <c r="N3194">
        <v>1.553055555</v>
      </c>
      <c r="O3194">
        <v>0</v>
      </c>
      <c r="P3194">
        <v>6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3.1838558936134502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3.1838558936134502</v>
      </c>
    </row>
    <row r="3195" spans="1:31" x14ac:dyDescent="0.25">
      <c r="A3195">
        <v>2229210</v>
      </c>
      <c r="B3195">
        <v>1</v>
      </c>
      <c r="C3195" t="s">
        <v>81</v>
      </c>
      <c r="D3195" t="s">
        <v>127</v>
      </c>
      <c r="E3195" t="s">
        <v>156</v>
      </c>
      <c r="F3195" t="s">
        <v>9486</v>
      </c>
      <c r="G3195" t="s">
        <v>172</v>
      </c>
      <c r="H3195" t="s">
        <v>135</v>
      </c>
      <c r="I3195" t="s">
        <v>136</v>
      </c>
      <c r="J3195" t="s">
        <v>137</v>
      </c>
      <c r="K3195" t="s">
        <v>138</v>
      </c>
      <c r="L3195" t="s">
        <v>9487</v>
      </c>
      <c r="M3195" t="s">
        <v>9488</v>
      </c>
      <c r="N3195">
        <v>1.809722222</v>
      </c>
      <c r="O3195">
        <v>0</v>
      </c>
      <c r="P3195">
        <v>3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3.3044088832110416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3.3044088832110416</v>
      </c>
    </row>
    <row r="3196" spans="1:31" x14ac:dyDescent="0.25">
      <c r="A3196">
        <v>2218390</v>
      </c>
      <c r="B3196">
        <v>1</v>
      </c>
      <c r="C3196" t="s">
        <v>80</v>
      </c>
      <c r="D3196" t="s">
        <v>103</v>
      </c>
      <c r="E3196" t="s">
        <v>151</v>
      </c>
      <c r="F3196" t="s">
        <v>9489</v>
      </c>
      <c r="G3196" t="s">
        <v>153</v>
      </c>
      <c r="H3196" t="s">
        <v>135</v>
      </c>
      <c r="I3196" t="s">
        <v>136</v>
      </c>
      <c r="J3196" t="s">
        <v>137</v>
      </c>
      <c r="K3196" t="s">
        <v>138</v>
      </c>
      <c r="L3196" t="s">
        <v>9490</v>
      </c>
      <c r="M3196" t="s">
        <v>9491</v>
      </c>
      <c r="N3196">
        <v>7.2341666660000001</v>
      </c>
      <c r="O3196">
        <v>0</v>
      </c>
      <c r="P3196">
        <v>26</v>
      </c>
      <c r="Q3196">
        <v>0</v>
      </c>
      <c r="R3196">
        <v>8</v>
      </c>
      <c r="S3196">
        <v>0</v>
      </c>
      <c r="T3196">
        <v>10</v>
      </c>
      <c r="U3196">
        <v>0</v>
      </c>
      <c r="V3196">
        <v>0</v>
      </c>
      <c r="W3196">
        <v>0</v>
      </c>
      <c r="X3196">
        <v>36.81953149596923</v>
      </c>
      <c r="Y3196">
        <v>0</v>
      </c>
      <c r="Z3196">
        <v>4.1508891858080998</v>
      </c>
      <c r="AA3196">
        <v>0</v>
      </c>
      <c r="AB3196">
        <v>27.657386930777538</v>
      </c>
      <c r="AC3196">
        <v>0</v>
      </c>
      <c r="AD3196">
        <v>0</v>
      </c>
      <c r="AE3196">
        <v>68.627807612554861</v>
      </c>
    </row>
    <row r="3197" spans="1:31" x14ac:dyDescent="0.25">
      <c r="A3197">
        <v>2214062</v>
      </c>
      <c r="B3197">
        <v>1</v>
      </c>
      <c r="C3197" t="s">
        <v>80</v>
      </c>
      <c r="D3197" t="s">
        <v>107</v>
      </c>
      <c r="E3197" t="s">
        <v>151</v>
      </c>
      <c r="F3197" t="s">
        <v>9492</v>
      </c>
      <c r="G3197" t="s">
        <v>610</v>
      </c>
      <c r="H3197" t="s">
        <v>135</v>
      </c>
      <c r="I3197" t="s">
        <v>136</v>
      </c>
      <c r="J3197" t="s">
        <v>137</v>
      </c>
      <c r="K3197" t="s">
        <v>138</v>
      </c>
      <c r="L3197" t="s">
        <v>9493</v>
      </c>
      <c r="M3197" t="s">
        <v>9494</v>
      </c>
      <c r="N3197">
        <v>2.6297222219999998</v>
      </c>
      <c r="O3197">
        <v>0</v>
      </c>
      <c r="P3197">
        <v>37</v>
      </c>
      <c r="Q3197">
        <v>0</v>
      </c>
      <c r="R3197">
        <v>0</v>
      </c>
      <c r="S3197">
        <v>0</v>
      </c>
      <c r="T3197">
        <v>6</v>
      </c>
      <c r="U3197">
        <v>0</v>
      </c>
      <c r="V3197">
        <v>0</v>
      </c>
      <c r="W3197">
        <v>0</v>
      </c>
      <c r="X3197">
        <v>25.865093920108819</v>
      </c>
      <c r="Y3197">
        <v>0</v>
      </c>
      <c r="Z3197">
        <v>0</v>
      </c>
      <c r="AA3197">
        <v>0</v>
      </c>
      <c r="AB3197">
        <v>29.124745338666258</v>
      </c>
      <c r="AC3197">
        <v>0</v>
      </c>
      <c r="AD3197">
        <v>0</v>
      </c>
      <c r="AE3197">
        <v>54.989839258775078</v>
      </c>
    </row>
    <row r="3198" spans="1:31" x14ac:dyDescent="0.25">
      <c r="A3198">
        <v>2219472</v>
      </c>
      <c r="B3198">
        <v>1</v>
      </c>
      <c r="C3198" t="s">
        <v>80</v>
      </c>
      <c r="D3198" t="s">
        <v>101</v>
      </c>
      <c r="E3198" t="s">
        <v>156</v>
      </c>
      <c r="F3198" t="s">
        <v>9495</v>
      </c>
      <c r="G3198" t="s">
        <v>161</v>
      </c>
      <c r="H3198" t="s">
        <v>135</v>
      </c>
      <c r="I3198" t="s">
        <v>136</v>
      </c>
      <c r="J3198" t="s">
        <v>137</v>
      </c>
      <c r="K3198" t="s">
        <v>138</v>
      </c>
      <c r="L3198" t="s">
        <v>9496</v>
      </c>
      <c r="M3198" t="s">
        <v>9497</v>
      </c>
      <c r="N3198">
        <v>5.2583333330000004</v>
      </c>
      <c r="O3198">
        <v>0</v>
      </c>
      <c r="P3198">
        <v>1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</row>
    <row r="3199" spans="1:31" x14ac:dyDescent="0.25">
      <c r="A3199">
        <v>2224882</v>
      </c>
      <c r="B3199">
        <v>1</v>
      </c>
      <c r="C3199" t="s">
        <v>80</v>
      </c>
      <c r="D3199" t="s">
        <v>110</v>
      </c>
      <c r="E3199" t="s">
        <v>147</v>
      </c>
      <c r="F3199" t="s">
        <v>9314</v>
      </c>
      <c r="G3199" t="s">
        <v>143</v>
      </c>
      <c r="H3199" t="s">
        <v>144</v>
      </c>
      <c r="I3199" t="s">
        <v>136</v>
      </c>
      <c r="J3199" t="s">
        <v>137</v>
      </c>
      <c r="K3199" t="s">
        <v>138</v>
      </c>
      <c r="L3199" t="s">
        <v>9498</v>
      </c>
      <c r="M3199" t="s">
        <v>9315</v>
      </c>
      <c r="N3199">
        <v>0.834166666</v>
      </c>
      <c r="O3199">
        <v>0</v>
      </c>
      <c r="P3199">
        <v>24872</v>
      </c>
      <c r="Q3199">
        <v>0</v>
      </c>
      <c r="R3199">
        <v>0</v>
      </c>
      <c r="S3199">
        <v>3</v>
      </c>
      <c r="T3199">
        <v>2102</v>
      </c>
      <c r="U3199">
        <v>0</v>
      </c>
      <c r="V3199">
        <v>5</v>
      </c>
      <c r="W3199">
        <v>0</v>
      </c>
      <c r="X3199">
        <v>6280.0654852554271</v>
      </c>
      <c r="Y3199">
        <v>0</v>
      </c>
      <c r="Z3199">
        <v>0</v>
      </c>
      <c r="AA3199">
        <v>628.13716451306482</v>
      </c>
      <c r="AB3199">
        <v>1005.1236326203142</v>
      </c>
      <c r="AC3199">
        <v>0</v>
      </c>
      <c r="AD3199">
        <v>10.873801904819244</v>
      </c>
      <c r="AE3199">
        <v>7924.2000842936259</v>
      </c>
    </row>
    <row r="3200" spans="1:31" x14ac:dyDescent="0.25">
      <c r="A3200">
        <v>2222718</v>
      </c>
      <c r="B3200">
        <v>1</v>
      </c>
      <c r="C3200" t="s">
        <v>80</v>
      </c>
      <c r="D3200" t="s">
        <v>87</v>
      </c>
      <c r="E3200" t="s">
        <v>156</v>
      </c>
      <c r="F3200" t="s">
        <v>9499</v>
      </c>
      <c r="G3200" t="s">
        <v>161</v>
      </c>
      <c r="H3200" t="s">
        <v>135</v>
      </c>
      <c r="I3200" t="s">
        <v>136</v>
      </c>
      <c r="J3200" t="s">
        <v>137</v>
      </c>
      <c r="K3200" t="s">
        <v>138</v>
      </c>
      <c r="L3200" t="s">
        <v>9500</v>
      </c>
      <c r="M3200" t="s">
        <v>9501</v>
      </c>
      <c r="N3200">
        <v>0.81027777700000003</v>
      </c>
      <c r="O3200">
        <v>0</v>
      </c>
      <c r="P3200">
        <v>4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0.63165036680606679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0.63165036680606679</v>
      </c>
    </row>
    <row r="3201" spans="1:31" x14ac:dyDescent="0.25">
      <c r="A3201">
        <v>2228128</v>
      </c>
      <c r="B3201">
        <v>1</v>
      </c>
      <c r="C3201" t="s">
        <v>81</v>
      </c>
      <c r="D3201" t="s">
        <v>114</v>
      </c>
      <c r="E3201" t="s">
        <v>156</v>
      </c>
      <c r="F3201" t="s">
        <v>9502</v>
      </c>
      <c r="G3201" t="s">
        <v>165</v>
      </c>
      <c r="H3201" t="s">
        <v>135</v>
      </c>
      <c r="I3201" t="s">
        <v>136</v>
      </c>
      <c r="J3201" t="s">
        <v>137</v>
      </c>
      <c r="K3201" t="s">
        <v>138</v>
      </c>
      <c r="L3201" t="s">
        <v>9503</v>
      </c>
      <c r="M3201" t="s">
        <v>9504</v>
      </c>
      <c r="N3201">
        <v>0.76972222199999996</v>
      </c>
      <c r="O3201">
        <v>0</v>
      </c>
      <c r="P3201">
        <v>1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0.34032322020861805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0.34032322020861805</v>
      </c>
    </row>
    <row r="3202" spans="1:31" x14ac:dyDescent="0.25">
      <c r="A3202">
        <v>2225964</v>
      </c>
      <c r="B3202">
        <v>1</v>
      </c>
      <c r="C3202" t="s">
        <v>80</v>
      </c>
      <c r="D3202" t="s">
        <v>99</v>
      </c>
      <c r="E3202" t="s">
        <v>151</v>
      </c>
      <c r="F3202" t="s">
        <v>9505</v>
      </c>
      <c r="G3202" t="s">
        <v>153</v>
      </c>
      <c r="H3202" t="s">
        <v>135</v>
      </c>
      <c r="I3202" t="s">
        <v>136</v>
      </c>
      <c r="J3202" t="s">
        <v>137</v>
      </c>
      <c r="K3202" t="s">
        <v>138</v>
      </c>
      <c r="L3202" t="s">
        <v>9506</v>
      </c>
      <c r="M3202" t="s">
        <v>9507</v>
      </c>
      <c r="N3202">
        <v>6.9622222220000003</v>
      </c>
      <c r="O3202">
        <v>0</v>
      </c>
      <c r="P3202">
        <v>41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37.675343231317711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37.675343231317711</v>
      </c>
    </row>
    <row r="3203" spans="1:31" x14ac:dyDescent="0.25">
      <c r="A3203">
        <v>2218782</v>
      </c>
      <c r="B3203">
        <v>1</v>
      </c>
      <c r="C3203" t="s">
        <v>80</v>
      </c>
      <c r="D3203" t="s">
        <v>94</v>
      </c>
      <c r="E3203" t="s">
        <v>151</v>
      </c>
      <c r="F3203" t="s">
        <v>5726</v>
      </c>
      <c r="G3203" t="s">
        <v>213</v>
      </c>
      <c r="H3203" t="s">
        <v>135</v>
      </c>
      <c r="I3203" t="s">
        <v>136</v>
      </c>
      <c r="J3203" t="s">
        <v>137</v>
      </c>
      <c r="K3203" t="s">
        <v>138</v>
      </c>
      <c r="L3203" t="s">
        <v>9508</v>
      </c>
      <c r="M3203" t="s">
        <v>9509</v>
      </c>
      <c r="N3203">
        <v>7.806944444</v>
      </c>
      <c r="O3203">
        <v>0</v>
      </c>
      <c r="P3203">
        <v>61</v>
      </c>
      <c r="Q3203">
        <v>0</v>
      </c>
      <c r="R3203">
        <v>0</v>
      </c>
      <c r="S3203">
        <v>0</v>
      </c>
      <c r="T3203">
        <v>4</v>
      </c>
      <c r="U3203">
        <v>0</v>
      </c>
      <c r="V3203">
        <v>0</v>
      </c>
      <c r="W3203">
        <v>0</v>
      </c>
      <c r="X3203">
        <v>109.21580485297262</v>
      </c>
      <c r="Y3203">
        <v>0</v>
      </c>
      <c r="Z3203">
        <v>0</v>
      </c>
      <c r="AA3203">
        <v>0</v>
      </c>
      <c r="AB3203">
        <v>36.977662379705158</v>
      </c>
      <c r="AC3203">
        <v>0</v>
      </c>
      <c r="AD3203">
        <v>0</v>
      </c>
      <c r="AE3203">
        <v>146.19346723267779</v>
      </c>
    </row>
    <row r="3204" spans="1:31" x14ac:dyDescent="0.25">
      <c r="A3204">
        <v>2223110</v>
      </c>
      <c r="B3204">
        <v>1</v>
      </c>
      <c r="C3204" t="s">
        <v>81</v>
      </c>
      <c r="D3204" t="s">
        <v>123</v>
      </c>
      <c r="E3204" t="s">
        <v>156</v>
      </c>
      <c r="F3204" t="s">
        <v>9510</v>
      </c>
      <c r="G3204" t="s">
        <v>161</v>
      </c>
      <c r="H3204" t="s">
        <v>135</v>
      </c>
      <c r="I3204" t="s">
        <v>136</v>
      </c>
      <c r="J3204" t="s">
        <v>137</v>
      </c>
      <c r="K3204" t="s">
        <v>138</v>
      </c>
      <c r="L3204" t="s">
        <v>9511</v>
      </c>
      <c r="M3204" t="s">
        <v>9512</v>
      </c>
      <c r="N3204">
        <v>1.0125</v>
      </c>
      <c r="O3204">
        <v>0</v>
      </c>
      <c r="P3204">
        <v>7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1.5688550601135138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1.5688550601135138</v>
      </c>
    </row>
    <row r="3205" spans="1:31" x14ac:dyDescent="0.25">
      <c r="A3205">
        <v>2218241</v>
      </c>
      <c r="B3205">
        <v>1</v>
      </c>
      <c r="C3205" t="s">
        <v>80</v>
      </c>
      <c r="D3205" t="s">
        <v>82</v>
      </c>
      <c r="E3205" t="s">
        <v>147</v>
      </c>
      <c r="F3205" t="s">
        <v>9513</v>
      </c>
      <c r="G3205" t="s">
        <v>143</v>
      </c>
      <c r="H3205" t="s">
        <v>144</v>
      </c>
      <c r="I3205" t="s">
        <v>136</v>
      </c>
      <c r="J3205" t="s">
        <v>137</v>
      </c>
      <c r="K3205" t="s">
        <v>138</v>
      </c>
      <c r="L3205" t="s">
        <v>9514</v>
      </c>
      <c r="M3205" t="s">
        <v>9515</v>
      </c>
      <c r="N3205">
        <v>1.5888888880000001</v>
      </c>
      <c r="O3205">
        <v>0</v>
      </c>
      <c r="P3205">
        <v>743</v>
      </c>
      <c r="Q3205">
        <v>0</v>
      </c>
      <c r="R3205">
        <v>0</v>
      </c>
      <c r="S3205">
        <v>1</v>
      </c>
      <c r="T3205">
        <v>469</v>
      </c>
      <c r="U3205">
        <v>0</v>
      </c>
      <c r="V3205">
        <v>0</v>
      </c>
      <c r="W3205">
        <v>0</v>
      </c>
      <c r="X3205">
        <v>404.68270741184762</v>
      </c>
      <c r="Y3205">
        <v>0</v>
      </c>
      <c r="Z3205">
        <v>0</v>
      </c>
      <c r="AA3205">
        <v>2.1388195670649996</v>
      </c>
      <c r="AB3205">
        <v>374.89484230749724</v>
      </c>
      <c r="AC3205">
        <v>0</v>
      </c>
      <c r="AD3205">
        <v>0</v>
      </c>
      <c r="AE3205">
        <v>781.71636928640987</v>
      </c>
    </row>
    <row r="3206" spans="1:31" x14ac:dyDescent="0.25">
      <c r="A3206">
        <v>2213372</v>
      </c>
      <c r="B3206">
        <v>1</v>
      </c>
      <c r="C3206" t="s">
        <v>80</v>
      </c>
      <c r="D3206" t="s">
        <v>99</v>
      </c>
      <c r="E3206" t="s">
        <v>156</v>
      </c>
      <c r="F3206" t="s">
        <v>9516</v>
      </c>
      <c r="G3206" t="s">
        <v>172</v>
      </c>
      <c r="H3206" t="s">
        <v>135</v>
      </c>
      <c r="I3206" t="s">
        <v>136</v>
      </c>
      <c r="J3206" t="s">
        <v>137</v>
      </c>
      <c r="K3206" t="s">
        <v>138</v>
      </c>
      <c r="L3206" t="s">
        <v>9517</v>
      </c>
      <c r="M3206" t="s">
        <v>9518</v>
      </c>
      <c r="N3206">
        <v>1.0566666659999999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1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7.6010360746039993E-2</v>
      </c>
      <c r="AC3206">
        <v>0</v>
      </c>
      <c r="AD3206">
        <v>0</v>
      </c>
      <c r="AE3206">
        <v>7.6010360746039993E-2</v>
      </c>
    </row>
    <row r="3207" spans="1:31" x14ac:dyDescent="0.25">
      <c r="A3207">
        <v>2228520</v>
      </c>
      <c r="B3207">
        <v>1</v>
      </c>
      <c r="C3207" t="s">
        <v>80</v>
      </c>
      <c r="D3207" t="s">
        <v>90</v>
      </c>
      <c r="E3207" t="s">
        <v>156</v>
      </c>
      <c r="F3207" t="s">
        <v>9519</v>
      </c>
      <c r="G3207" t="s">
        <v>161</v>
      </c>
      <c r="H3207" t="s">
        <v>135</v>
      </c>
      <c r="I3207" t="s">
        <v>136</v>
      </c>
      <c r="J3207" t="s">
        <v>137</v>
      </c>
      <c r="K3207" t="s">
        <v>138</v>
      </c>
      <c r="L3207" t="s">
        <v>9520</v>
      </c>
      <c r="M3207" t="s">
        <v>9521</v>
      </c>
      <c r="N3207">
        <v>1.7925</v>
      </c>
      <c r="O3207">
        <v>0</v>
      </c>
      <c r="P3207">
        <v>1</v>
      </c>
      <c r="Q3207">
        <v>0</v>
      </c>
      <c r="R3207">
        <v>0</v>
      </c>
      <c r="S3207">
        <v>0</v>
      </c>
      <c r="T3207">
        <v>1</v>
      </c>
      <c r="U3207">
        <v>0</v>
      </c>
      <c r="V3207">
        <v>0</v>
      </c>
      <c r="W3207">
        <v>0</v>
      </c>
      <c r="X3207">
        <v>0.74254180667786251</v>
      </c>
      <c r="Y3207">
        <v>0</v>
      </c>
      <c r="Z3207">
        <v>0</v>
      </c>
      <c r="AA3207">
        <v>0</v>
      </c>
      <c r="AB3207">
        <v>6.2778531049006658E-2</v>
      </c>
      <c r="AC3207">
        <v>0</v>
      </c>
      <c r="AD3207">
        <v>0</v>
      </c>
      <c r="AE3207">
        <v>0.80532033772686917</v>
      </c>
    </row>
    <row r="3208" spans="1:31" x14ac:dyDescent="0.25">
      <c r="A3208">
        <v>2223651</v>
      </c>
      <c r="B3208">
        <v>1</v>
      </c>
      <c r="C3208" t="s">
        <v>80</v>
      </c>
      <c r="D3208" t="s">
        <v>104</v>
      </c>
      <c r="E3208" t="s">
        <v>132</v>
      </c>
      <c r="F3208" t="s">
        <v>9522</v>
      </c>
      <c r="G3208" t="s">
        <v>213</v>
      </c>
      <c r="H3208" t="s">
        <v>135</v>
      </c>
      <c r="I3208" t="s">
        <v>136</v>
      </c>
      <c r="J3208" t="s">
        <v>137</v>
      </c>
      <c r="K3208" t="s">
        <v>138</v>
      </c>
      <c r="L3208" t="s">
        <v>9523</v>
      </c>
      <c r="M3208" t="s">
        <v>9524</v>
      </c>
      <c r="N3208">
        <v>0.80027777700000002</v>
      </c>
      <c r="O3208">
        <v>0</v>
      </c>
      <c r="P3208">
        <v>412</v>
      </c>
      <c r="Q3208">
        <v>0</v>
      </c>
      <c r="R3208">
        <v>7</v>
      </c>
      <c r="S3208">
        <v>0</v>
      </c>
      <c r="T3208">
        <v>21</v>
      </c>
      <c r="U3208">
        <v>0</v>
      </c>
      <c r="V3208">
        <v>0</v>
      </c>
      <c r="W3208">
        <v>0</v>
      </c>
      <c r="X3208">
        <v>128.14085323320967</v>
      </c>
      <c r="Y3208">
        <v>0</v>
      </c>
      <c r="Z3208">
        <v>0.97174176862616002</v>
      </c>
      <c r="AA3208">
        <v>0</v>
      </c>
      <c r="AB3208">
        <v>13.30478715142233</v>
      </c>
      <c r="AC3208">
        <v>0</v>
      </c>
      <c r="AD3208">
        <v>0</v>
      </c>
      <c r="AE3208">
        <v>142.41738215325816</v>
      </c>
    </row>
    <row r="3209" spans="1:31" x14ac:dyDescent="0.25">
      <c r="A3209">
        <v>2220405</v>
      </c>
      <c r="B3209">
        <v>1</v>
      </c>
      <c r="C3209" t="s">
        <v>80</v>
      </c>
      <c r="D3209" t="s">
        <v>84</v>
      </c>
      <c r="E3209" t="s">
        <v>151</v>
      </c>
      <c r="F3209" t="s">
        <v>9525</v>
      </c>
      <c r="G3209" t="s">
        <v>213</v>
      </c>
      <c r="H3209" t="s">
        <v>135</v>
      </c>
      <c r="I3209" t="s">
        <v>136</v>
      </c>
      <c r="J3209" t="s">
        <v>137</v>
      </c>
      <c r="K3209" t="s">
        <v>138</v>
      </c>
      <c r="L3209" t="s">
        <v>9526</v>
      </c>
      <c r="M3209" t="s">
        <v>9527</v>
      </c>
      <c r="N3209">
        <v>3.6333333329999999</v>
      </c>
      <c r="O3209">
        <v>0</v>
      </c>
      <c r="P3209">
        <v>56</v>
      </c>
      <c r="Q3209">
        <v>0</v>
      </c>
      <c r="R3209">
        <v>0</v>
      </c>
      <c r="S3209">
        <v>0</v>
      </c>
      <c r="T3209">
        <v>4</v>
      </c>
      <c r="U3209">
        <v>0</v>
      </c>
      <c r="V3209">
        <v>0</v>
      </c>
      <c r="W3209">
        <v>0</v>
      </c>
      <c r="X3209">
        <v>46.842838933091009</v>
      </c>
      <c r="Y3209">
        <v>0</v>
      </c>
      <c r="Z3209">
        <v>0</v>
      </c>
      <c r="AA3209">
        <v>0</v>
      </c>
      <c r="AB3209">
        <v>8.6294384073483457</v>
      </c>
      <c r="AC3209">
        <v>0</v>
      </c>
      <c r="AD3209">
        <v>0</v>
      </c>
      <c r="AE3209">
        <v>55.472277340439355</v>
      </c>
    </row>
    <row r="3210" spans="1:31" x14ac:dyDescent="0.25">
      <c r="A3210">
        <v>2225815</v>
      </c>
      <c r="B3210">
        <v>1</v>
      </c>
      <c r="C3210" t="s">
        <v>80</v>
      </c>
      <c r="D3210" t="s">
        <v>82</v>
      </c>
      <c r="E3210" t="s">
        <v>151</v>
      </c>
      <c r="F3210" t="s">
        <v>8747</v>
      </c>
      <c r="G3210" t="s">
        <v>213</v>
      </c>
      <c r="H3210" t="s">
        <v>135</v>
      </c>
      <c r="I3210" t="s">
        <v>136</v>
      </c>
      <c r="J3210" t="s">
        <v>137</v>
      </c>
      <c r="K3210" t="s">
        <v>138</v>
      </c>
      <c r="L3210" t="s">
        <v>9528</v>
      </c>
      <c r="M3210" t="s">
        <v>9529</v>
      </c>
      <c r="N3210">
        <v>1.678055555</v>
      </c>
      <c r="O3210">
        <v>0</v>
      </c>
      <c r="P3210">
        <v>259</v>
      </c>
      <c r="Q3210">
        <v>0</v>
      </c>
      <c r="R3210">
        <v>0</v>
      </c>
      <c r="S3210">
        <v>0</v>
      </c>
      <c r="T3210">
        <v>10</v>
      </c>
      <c r="U3210">
        <v>0</v>
      </c>
      <c r="V3210">
        <v>0</v>
      </c>
      <c r="W3210">
        <v>0</v>
      </c>
      <c r="X3210">
        <v>124.2167937704769</v>
      </c>
      <c r="Y3210">
        <v>0</v>
      </c>
      <c r="Z3210">
        <v>0</v>
      </c>
      <c r="AA3210">
        <v>0</v>
      </c>
      <c r="AB3210">
        <v>8.2296572717428944</v>
      </c>
      <c r="AC3210">
        <v>0</v>
      </c>
      <c r="AD3210">
        <v>0</v>
      </c>
      <c r="AE3210">
        <v>132.44645104221979</v>
      </c>
    </row>
    <row r="3211" spans="1:31" x14ac:dyDescent="0.25">
      <c r="A3211">
        <v>2219323</v>
      </c>
      <c r="B3211">
        <v>1</v>
      </c>
      <c r="C3211" t="s">
        <v>80</v>
      </c>
      <c r="D3211" t="s">
        <v>95</v>
      </c>
      <c r="E3211" t="s">
        <v>251</v>
      </c>
      <c r="F3211" t="s">
        <v>9530</v>
      </c>
      <c r="G3211" t="s">
        <v>143</v>
      </c>
      <c r="H3211" t="s">
        <v>144</v>
      </c>
      <c r="I3211" t="s">
        <v>136</v>
      </c>
      <c r="J3211" t="s">
        <v>137</v>
      </c>
      <c r="K3211" t="s">
        <v>138</v>
      </c>
      <c r="L3211" t="s">
        <v>9531</v>
      </c>
      <c r="M3211" t="s">
        <v>9532</v>
      </c>
      <c r="N3211">
        <v>1.2166666660000001</v>
      </c>
      <c r="O3211">
        <v>32</v>
      </c>
      <c r="P3211">
        <v>4241</v>
      </c>
      <c r="Q3211">
        <v>32</v>
      </c>
      <c r="R3211">
        <v>8</v>
      </c>
      <c r="S3211">
        <v>79</v>
      </c>
      <c r="T3211">
        <v>342</v>
      </c>
      <c r="U3211">
        <v>3</v>
      </c>
      <c r="V3211">
        <v>0</v>
      </c>
      <c r="W3211">
        <v>68.382429581206353</v>
      </c>
      <c r="X3211">
        <v>2446.0457116046177</v>
      </c>
      <c r="Y3211">
        <v>112.96505454543575</v>
      </c>
      <c r="Z3211">
        <v>0.59915396791716669</v>
      </c>
      <c r="AA3211">
        <v>4709.583127691013</v>
      </c>
      <c r="AB3211">
        <v>311.1967259311607</v>
      </c>
      <c r="AC3211">
        <v>613.79462743783404</v>
      </c>
      <c r="AD3211">
        <v>0</v>
      </c>
      <c r="AE3211">
        <v>8262.5668307591841</v>
      </c>
    </row>
    <row r="3212" spans="1:31" x14ac:dyDescent="0.25">
      <c r="A3212">
        <v>2222028</v>
      </c>
      <c r="B3212">
        <v>1</v>
      </c>
      <c r="C3212" t="s">
        <v>81</v>
      </c>
      <c r="D3212" t="s">
        <v>113</v>
      </c>
      <c r="E3212" t="s">
        <v>132</v>
      </c>
      <c r="F3212" t="s">
        <v>9533</v>
      </c>
      <c r="G3212" t="s">
        <v>176</v>
      </c>
      <c r="H3212" t="s">
        <v>135</v>
      </c>
      <c r="I3212" t="s">
        <v>136</v>
      </c>
      <c r="J3212" t="s">
        <v>137</v>
      </c>
      <c r="K3212" t="s">
        <v>138</v>
      </c>
      <c r="L3212" t="s">
        <v>9534</v>
      </c>
      <c r="M3212" t="s">
        <v>9535</v>
      </c>
      <c r="N3212">
        <v>1.028888888</v>
      </c>
      <c r="O3212">
        <v>0</v>
      </c>
      <c r="P3212">
        <v>124</v>
      </c>
      <c r="Q3212">
        <v>0</v>
      </c>
      <c r="R3212">
        <v>3</v>
      </c>
      <c r="S3212">
        <v>0</v>
      </c>
      <c r="T3212">
        <v>1</v>
      </c>
      <c r="U3212">
        <v>0</v>
      </c>
      <c r="V3212">
        <v>0</v>
      </c>
      <c r="W3212">
        <v>0</v>
      </c>
      <c r="X3212">
        <v>21.670621416799797</v>
      </c>
      <c r="Y3212">
        <v>0</v>
      </c>
      <c r="Z3212">
        <v>9.4797354509474994E-3</v>
      </c>
      <c r="AA3212">
        <v>0</v>
      </c>
      <c r="AB3212">
        <v>8.5958912310584459E-2</v>
      </c>
      <c r="AC3212">
        <v>0</v>
      </c>
      <c r="AD3212">
        <v>0</v>
      </c>
      <c r="AE3212">
        <v>21.76606006456133</v>
      </c>
    </row>
    <row r="3213" spans="1:31" x14ac:dyDescent="0.25">
      <c r="A3213">
        <v>2217159</v>
      </c>
      <c r="B3213">
        <v>1</v>
      </c>
      <c r="C3213" t="s">
        <v>80</v>
      </c>
      <c r="D3213" t="s">
        <v>97</v>
      </c>
      <c r="E3213" t="s">
        <v>156</v>
      </c>
      <c r="F3213" t="s">
        <v>9536</v>
      </c>
      <c r="G3213" t="s">
        <v>161</v>
      </c>
      <c r="H3213" t="s">
        <v>135</v>
      </c>
      <c r="I3213" t="s">
        <v>136</v>
      </c>
      <c r="J3213" t="s">
        <v>137</v>
      </c>
      <c r="K3213" t="s">
        <v>138</v>
      </c>
      <c r="L3213" t="s">
        <v>9537</v>
      </c>
      <c r="M3213" t="s">
        <v>9538</v>
      </c>
      <c r="N3213">
        <v>2.065833333</v>
      </c>
      <c r="O3213">
        <v>0</v>
      </c>
      <c r="P3213">
        <v>1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1.6893873901905001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1.6893873901905001</v>
      </c>
    </row>
    <row r="3214" spans="1:31" x14ac:dyDescent="0.25">
      <c r="A3214">
        <v>2222569</v>
      </c>
      <c r="B3214">
        <v>1</v>
      </c>
      <c r="C3214" t="s">
        <v>81</v>
      </c>
      <c r="D3214" t="s">
        <v>112</v>
      </c>
      <c r="E3214" t="s">
        <v>151</v>
      </c>
      <c r="F3214" t="s">
        <v>9539</v>
      </c>
      <c r="G3214" t="s">
        <v>213</v>
      </c>
      <c r="H3214" t="s">
        <v>135</v>
      </c>
      <c r="I3214" t="s">
        <v>136</v>
      </c>
      <c r="J3214" t="s">
        <v>137</v>
      </c>
      <c r="K3214" t="s">
        <v>138</v>
      </c>
      <c r="L3214" t="s">
        <v>9540</v>
      </c>
      <c r="M3214" t="s">
        <v>9541</v>
      </c>
      <c r="N3214">
        <v>1.913611111</v>
      </c>
      <c r="O3214">
        <v>0</v>
      </c>
      <c r="P3214">
        <v>9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0.47210614953881785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0.47210614953881785</v>
      </c>
    </row>
    <row r="3215" spans="1:31" x14ac:dyDescent="0.25">
      <c r="A3215">
        <v>2212831</v>
      </c>
      <c r="B3215">
        <v>1</v>
      </c>
      <c r="C3215" t="s">
        <v>80</v>
      </c>
      <c r="D3215" t="s">
        <v>103</v>
      </c>
      <c r="E3215" t="s">
        <v>198</v>
      </c>
      <c r="F3215" t="s">
        <v>9542</v>
      </c>
      <c r="G3215" t="s">
        <v>200</v>
      </c>
      <c r="H3215" t="s">
        <v>144</v>
      </c>
      <c r="I3215" t="s">
        <v>451</v>
      </c>
      <c r="J3215" t="s">
        <v>137</v>
      </c>
      <c r="K3215" t="s">
        <v>138</v>
      </c>
      <c r="L3215" t="s">
        <v>9543</v>
      </c>
      <c r="M3215" t="s">
        <v>9544</v>
      </c>
      <c r="N3215">
        <v>4.7500000000000001E-2</v>
      </c>
      <c r="O3215">
        <v>23</v>
      </c>
      <c r="P3215">
        <v>5321</v>
      </c>
      <c r="Q3215">
        <v>65</v>
      </c>
      <c r="R3215">
        <v>581</v>
      </c>
      <c r="S3215">
        <v>119</v>
      </c>
      <c r="T3215">
        <v>1384</v>
      </c>
      <c r="U3215">
        <v>22</v>
      </c>
      <c r="V3215">
        <v>3</v>
      </c>
      <c r="W3215">
        <v>0.72687130494595997</v>
      </c>
      <c r="X3215">
        <v>44.864462902013301</v>
      </c>
      <c r="Y3215">
        <v>12.963631507779509</v>
      </c>
      <c r="Z3215">
        <v>4.6314999690547198</v>
      </c>
      <c r="AA3215">
        <v>16.075364096373807</v>
      </c>
      <c r="AB3215">
        <v>22.525027792009602</v>
      </c>
      <c r="AC3215">
        <v>34.941497741005485</v>
      </c>
      <c r="AD3215">
        <v>0.43645060054860008</v>
      </c>
      <c r="AE3215">
        <v>137.16480591373099</v>
      </c>
    </row>
    <row r="3216" spans="1:31" x14ac:dyDescent="0.25">
      <c r="A3216">
        <v>2227979</v>
      </c>
      <c r="B3216">
        <v>1</v>
      </c>
      <c r="C3216" t="s">
        <v>80</v>
      </c>
      <c r="D3216" t="s">
        <v>82</v>
      </c>
      <c r="E3216" t="s">
        <v>225</v>
      </c>
      <c r="F3216" t="s">
        <v>9545</v>
      </c>
      <c r="G3216" t="s">
        <v>213</v>
      </c>
      <c r="H3216" t="s">
        <v>135</v>
      </c>
      <c r="I3216" t="s">
        <v>136</v>
      </c>
      <c r="J3216" t="s">
        <v>137</v>
      </c>
      <c r="K3216" t="s">
        <v>138</v>
      </c>
      <c r="L3216" t="s">
        <v>9546</v>
      </c>
      <c r="M3216" t="s">
        <v>9547</v>
      </c>
      <c r="N3216">
        <v>2.8180555549999999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52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34.385099729941594</v>
      </c>
      <c r="AC3216">
        <v>0</v>
      </c>
      <c r="AD3216">
        <v>0</v>
      </c>
      <c r="AE3216">
        <v>34.385099729941594</v>
      </c>
    </row>
    <row r="3217" spans="1:31" x14ac:dyDescent="0.25">
      <c r="A3217">
        <v>2216604</v>
      </c>
      <c r="B3217">
        <v>1</v>
      </c>
      <c r="C3217" t="s">
        <v>81</v>
      </c>
      <c r="D3217" t="s">
        <v>122</v>
      </c>
      <c r="E3217" t="s">
        <v>141</v>
      </c>
      <c r="F3217" t="s">
        <v>9548</v>
      </c>
      <c r="G3217" t="s">
        <v>349</v>
      </c>
      <c r="H3217" t="s">
        <v>144</v>
      </c>
      <c r="I3217" t="s">
        <v>136</v>
      </c>
      <c r="J3217" t="s">
        <v>137</v>
      </c>
      <c r="K3217" t="s">
        <v>138</v>
      </c>
      <c r="L3217" t="s">
        <v>9549</v>
      </c>
      <c r="M3217" t="s">
        <v>9550</v>
      </c>
      <c r="N3217">
        <v>2.3769444439999998</v>
      </c>
      <c r="O3217">
        <v>0</v>
      </c>
      <c r="P3217">
        <v>43</v>
      </c>
      <c r="Q3217">
        <v>0</v>
      </c>
      <c r="R3217">
        <v>1</v>
      </c>
      <c r="S3217">
        <v>1</v>
      </c>
      <c r="T3217">
        <v>2</v>
      </c>
      <c r="U3217">
        <v>0</v>
      </c>
      <c r="V3217">
        <v>0</v>
      </c>
      <c r="W3217">
        <v>0</v>
      </c>
      <c r="X3217">
        <v>9.0268260273362664</v>
      </c>
      <c r="Y3217">
        <v>0</v>
      </c>
      <c r="Z3217">
        <v>0</v>
      </c>
      <c r="AA3217">
        <v>2.3009887689728394</v>
      </c>
      <c r="AB3217">
        <v>0.26670514587644084</v>
      </c>
      <c r="AC3217">
        <v>0</v>
      </c>
      <c r="AD3217">
        <v>0</v>
      </c>
      <c r="AE3217">
        <v>11.594519942185547</v>
      </c>
    </row>
    <row r="3218" spans="1:31" x14ac:dyDescent="0.25">
      <c r="A3218">
        <v>2220849</v>
      </c>
      <c r="B3218">
        <v>1</v>
      </c>
      <c r="C3218" t="s">
        <v>80</v>
      </c>
      <c r="D3218" t="s">
        <v>95</v>
      </c>
      <c r="E3218" t="s">
        <v>147</v>
      </c>
      <c r="F3218" t="s">
        <v>9551</v>
      </c>
      <c r="G3218" t="s">
        <v>200</v>
      </c>
      <c r="H3218" t="s">
        <v>144</v>
      </c>
      <c r="I3218" t="s">
        <v>136</v>
      </c>
      <c r="J3218" t="s">
        <v>137</v>
      </c>
      <c r="K3218" t="s">
        <v>234</v>
      </c>
      <c r="L3218" t="s">
        <v>9552</v>
      </c>
      <c r="M3218" t="s">
        <v>9553</v>
      </c>
      <c r="N3218">
        <v>0.31916666599999999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125.51995600438759</v>
      </c>
      <c r="AD3218">
        <v>0</v>
      </c>
      <c r="AE3218">
        <v>125.51995600438759</v>
      </c>
    </row>
    <row r="3219" spans="1:31" x14ac:dyDescent="0.25">
      <c r="A3219">
        <v>2219521</v>
      </c>
      <c r="B3219">
        <v>1</v>
      </c>
      <c r="C3219" t="s">
        <v>80</v>
      </c>
      <c r="D3219" t="s">
        <v>82</v>
      </c>
      <c r="E3219" t="s">
        <v>156</v>
      </c>
      <c r="F3219" t="s">
        <v>9554</v>
      </c>
      <c r="G3219" t="s">
        <v>161</v>
      </c>
      <c r="H3219" t="s">
        <v>135</v>
      </c>
      <c r="I3219" t="s">
        <v>136</v>
      </c>
      <c r="J3219" t="s">
        <v>137</v>
      </c>
      <c r="K3219" t="s">
        <v>138</v>
      </c>
      <c r="L3219" t="s">
        <v>9555</v>
      </c>
      <c r="M3219" t="s">
        <v>9556</v>
      </c>
      <c r="N3219">
        <v>2.9791666659999998</v>
      </c>
      <c r="O3219">
        <v>0</v>
      </c>
      <c r="P3219">
        <v>3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1.5642229342332719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1.5642229342332719</v>
      </c>
    </row>
    <row r="3220" spans="1:31" x14ac:dyDescent="0.25">
      <c r="A3220">
        <v>2215276</v>
      </c>
      <c r="B3220">
        <v>1</v>
      </c>
      <c r="C3220" t="s">
        <v>80</v>
      </c>
      <c r="D3220" t="s">
        <v>108</v>
      </c>
      <c r="E3220" t="s">
        <v>132</v>
      </c>
      <c r="F3220" t="s">
        <v>9557</v>
      </c>
      <c r="G3220" t="s">
        <v>176</v>
      </c>
      <c r="H3220" t="s">
        <v>135</v>
      </c>
      <c r="I3220" t="s">
        <v>136</v>
      </c>
      <c r="J3220" t="s">
        <v>137</v>
      </c>
      <c r="K3220" t="s">
        <v>138</v>
      </c>
      <c r="L3220" t="s">
        <v>9558</v>
      </c>
      <c r="M3220" t="s">
        <v>9559</v>
      </c>
      <c r="N3220">
        <v>0.56861111099999995</v>
      </c>
      <c r="O3220">
        <v>0</v>
      </c>
      <c r="P3220">
        <v>34</v>
      </c>
      <c r="Q3220">
        <v>0</v>
      </c>
      <c r="R3220">
        <v>26</v>
      </c>
      <c r="S3220">
        <v>0</v>
      </c>
      <c r="T3220">
        <v>8</v>
      </c>
      <c r="U3220">
        <v>0</v>
      </c>
      <c r="V3220">
        <v>0</v>
      </c>
      <c r="W3220">
        <v>0</v>
      </c>
      <c r="X3220">
        <v>5.1665673631814677</v>
      </c>
      <c r="Y3220">
        <v>0</v>
      </c>
      <c r="Z3220">
        <v>3.2926130047055109</v>
      </c>
      <c r="AA3220">
        <v>0</v>
      </c>
      <c r="AB3220">
        <v>1.0704060970395033</v>
      </c>
      <c r="AC3220">
        <v>0</v>
      </c>
      <c r="AD3220">
        <v>0</v>
      </c>
      <c r="AE3220">
        <v>9.5295864649264832</v>
      </c>
    </row>
    <row r="3221" spans="1:31" x14ac:dyDescent="0.25">
      <c r="A3221">
        <v>2228011</v>
      </c>
      <c r="B3221">
        <v>1</v>
      </c>
      <c r="C3221" t="s">
        <v>80</v>
      </c>
      <c r="D3221" t="s">
        <v>100</v>
      </c>
      <c r="E3221" t="s">
        <v>132</v>
      </c>
      <c r="F3221" t="s">
        <v>9560</v>
      </c>
      <c r="G3221" t="s">
        <v>134</v>
      </c>
      <c r="H3221" t="s">
        <v>135</v>
      </c>
      <c r="I3221" t="s">
        <v>136</v>
      </c>
      <c r="J3221" t="s">
        <v>137</v>
      </c>
      <c r="K3221" t="s">
        <v>138</v>
      </c>
      <c r="L3221" t="s">
        <v>9561</v>
      </c>
      <c r="M3221" t="s">
        <v>9562</v>
      </c>
      <c r="N3221">
        <v>0.77055555499999995</v>
      </c>
      <c r="O3221">
        <v>0</v>
      </c>
      <c r="P3221">
        <v>23</v>
      </c>
      <c r="Q3221">
        <v>0</v>
      </c>
      <c r="R3221">
        <v>7</v>
      </c>
      <c r="S3221">
        <v>0</v>
      </c>
      <c r="T3221">
        <v>6</v>
      </c>
      <c r="U3221">
        <v>0</v>
      </c>
      <c r="V3221">
        <v>0</v>
      </c>
      <c r="W3221">
        <v>0</v>
      </c>
      <c r="X3221">
        <v>7.1898635685892742</v>
      </c>
      <c r="Y3221">
        <v>0</v>
      </c>
      <c r="Z3221">
        <v>2.0846455096110938</v>
      </c>
      <c r="AA3221">
        <v>0</v>
      </c>
      <c r="AB3221">
        <v>3.6672193582793988</v>
      </c>
      <c r="AC3221">
        <v>0</v>
      </c>
      <c r="AD3221">
        <v>0</v>
      </c>
      <c r="AE3221">
        <v>12.941728436479766</v>
      </c>
    </row>
    <row r="3222" spans="1:31" x14ac:dyDescent="0.25">
      <c r="A3222">
        <v>2219498</v>
      </c>
      <c r="B3222">
        <v>1</v>
      </c>
      <c r="C3222" t="s">
        <v>80</v>
      </c>
      <c r="D3222" t="s">
        <v>82</v>
      </c>
      <c r="E3222" t="s">
        <v>132</v>
      </c>
      <c r="F3222" t="s">
        <v>3197</v>
      </c>
      <c r="G3222" t="s">
        <v>134</v>
      </c>
      <c r="H3222" t="s">
        <v>135</v>
      </c>
      <c r="I3222" t="s">
        <v>136</v>
      </c>
      <c r="J3222" t="s">
        <v>137</v>
      </c>
      <c r="K3222" t="s">
        <v>138</v>
      </c>
      <c r="L3222" t="s">
        <v>9563</v>
      </c>
      <c r="M3222" t="s">
        <v>9564</v>
      </c>
      <c r="N3222">
        <v>1.728611111</v>
      </c>
      <c r="O3222">
        <v>0</v>
      </c>
      <c r="P3222">
        <v>483</v>
      </c>
      <c r="Q3222">
        <v>0</v>
      </c>
      <c r="R3222">
        <v>0</v>
      </c>
      <c r="S3222">
        <v>0</v>
      </c>
      <c r="T3222">
        <v>46</v>
      </c>
      <c r="U3222">
        <v>0</v>
      </c>
      <c r="V3222">
        <v>0</v>
      </c>
      <c r="W3222">
        <v>0</v>
      </c>
      <c r="X3222">
        <v>282.47495873527055</v>
      </c>
      <c r="Y3222">
        <v>0</v>
      </c>
      <c r="Z3222">
        <v>0</v>
      </c>
      <c r="AA3222">
        <v>0</v>
      </c>
      <c r="AB3222">
        <v>27.331714718683362</v>
      </c>
      <c r="AC3222">
        <v>0</v>
      </c>
      <c r="AD3222">
        <v>0</v>
      </c>
      <c r="AE3222">
        <v>309.80667345395392</v>
      </c>
    </row>
    <row r="3223" spans="1:31" x14ac:dyDescent="0.25">
      <c r="A3223">
        <v>2227988</v>
      </c>
      <c r="B3223">
        <v>1</v>
      </c>
      <c r="C3223" t="s">
        <v>80</v>
      </c>
      <c r="D3223" t="s">
        <v>110</v>
      </c>
      <c r="E3223" t="s">
        <v>141</v>
      </c>
      <c r="F3223" t="s">
        <v>6661</v>
      </c>
      <c r="G3223" t="s">
        <v>200</v>
      </c>
      <c r="H3223" t="s">
        <v>144</v>
      </c>
      <c r="I3223" t="s">
        <v>136</v>
      </c>
      <c r="J3223" t="s">
        <v>137</v>
      </c>
      <c r="K3223" t="s">
        <v>138</v>
      </c>
      <c r="L3223" t="s">
        <v>9565</v>
      </c>
      <c r="M3223" t="s">
        <v>9566</v>
      </c>
      <c r="N3223">
        <v>0.45972222200000001</v>
      </c>
      <c r="O3223">
        <v>7</v>
      </c>
      <c r="P3223">
        <v>1163</v>
      </c>
      <c r="Q3223">
        <v>5</v>
      </c>
      <c r="R3223">
        <v>9</v>
      </c>
      <c r="S3223">
        <v>7</v>
      </c>
      <c r="T3223">
        <v>101</v>
      </c>
      <c r="U3223">
        <v>0</v>
      </c>
      <c r="V3223">
        <v>0</v>
      </c>
      <c r="W3223">
        <v>2.0430157528235129</v>
      </c>
      <c r="X3223">
        <v>216.44518306602868</v>
      </c>
      <c r="Y3223">
        <v>1.2385510679265752</v>
      </c>
      <c r="Z3223">
        <v>0.90469980522510152</v>
      </c>
      <c r="AA3223">
        <v>44.384788679446082</v>
      </c>
      <c r="AB3223">
        <v>40.134299462095044</v>
      </c>
      <c r="AC3223">
        <v>0</v>
      </c>
      <c r="AD3223">
        <v>0</v>
      </c>
      <c r="AE3223">
        <v>305.150537833545</v>
      </c>
    </row>
    <row r="3224" spans="1:31" x14ac:dyDescent="0.25">
      <c r="A3224">
        <v>2218170</v>
      </c>
      <c r="B3224">
        <v>1</v>
      </c>
      <c r="C3224" t="s">
        <v>80</v>
      </c>
      <c r="D3224" t="s">
        <v>100</v>
      </c>
      <c r="E3224" t="s">
        <v>156</v>
      </c>
      <c r="F3224" t="s">
        <v>9567</v>
      </c>
      <c r="G3224" t="s">
        <v>161</v>
      </c>
      <c r="H3224" t="s">
        <v>135</v>
      </c>
      <c r="I3224" t="s">
        <v>136</v>
      </c>
      <c r="J3224" t="s">
        <v>137</v>
      </c>
      <c r="K3224" t="s">
        <v>138</v>
      </c>
      <c r="L3224" t="s">
        <v>9568</v>
      </c>
      <c r="M3224" t="s">
        <v>9569</v>
      </c>
      <c r="N3224">
        <v>1.7975000000000001</v>
      </c>
      <c r="O3224">
        <v>0</v>
      </c>
      <c r="P3224">
        <v>1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0.45488109258318221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0.45488109258318221</v>
      </c>
    </row>
    <row r="3225" spans="1:31" x14ac:dyDescent="0.25">
      <c r="A3225">
        <v>2222392</v>
      </c>
      <c r="B3225">
        <v>1</v>
      </c>
      <c r="C3225" t="s">
        <v>81</v>
      </c>
      <c r="D3225" t="s">
        <v>122</v>
      </c>
      <c r="E3225" t="s">
        <v>141</v>
      </c>
      <c r="F3225" t="s">
        <v>7914</v>
      </c>
      <c r="G3225" t="s">
        <v>2499</v>
      </c>
      <c r="H3225" t="s">
        <v>144</v>
      </c>
      <c r="I3225" t="s">
        <v>136</v>
      </c>
      <c r="J3225" t="s">
        <v>137</v>
      </c>
      <c r="K3225" t="s">
        <v>138</v>
      </c>
      <c r="L3225" t="s">
        <v>9570</v>
      </c>
      <c r="M3225" t="s">
        <v>9571</v>
      </c>
      <c r="N3225">
        <v>2.616944444</v>
      </c>
      <c r="O3225">
        <v>0</v>
      </c>
      <c r="P3225">
        <v>117</v>
      </c>
      <c r="Q3225">
        <v>0</v>
      </c>
      <c r="R3225">
        <v>0</v>
      </c>
      <c r="S3225">
        <v>0</v>
      </c>
      <c r="T3225">
        <v>14</v>
      </c>
      <c r="U3225">
        <v>0</v>
      </c>
      <c r="V3225">
        <v>0</v>
      </c>
      <c r="W3225">
        <v>0</v>
      </c>
      <c r="X3225">
        <v>30.047892555767838</v>
      </c>
      <c r="Y3225">
        <v>0</v>
      </c>
      <c r="Z3225">
        <v>0</v>
      </c>
      <c r="AA3225">
        <v>0</v>
      </c>
      <c r="AB3225">
        <v>10.164857640309231</v>
      </c>
      <c r="AC3225">
        <v>0</v>
      </c>
      <c r="AD3225">
        <v>0</v>
      </c>
      <c r="AE3225">
        <v>40.212750196077067</v>
      </c>
    </row>
    <row r="3226" spans="1:31" x14ac:dyDescent="0.25">
      <c r="A3226">
        <v>2216673</v>
      </c>
      <c r="B3226">
        <v>1</v>
      </c>
      <c r="C3226" t="s">
        <v>81</v>
      </c>
      <c r="D3226" t="s">
        <v>118</v>
      </c>
      <c r="E3226" t="s">
        <v>156</v>
      </c>
      <c r="F3226" t="s">
        <v>9572</v>
      </c>
      <c r="G3226" t="s">
        <v>165</v>
      </c>
      <c r="H3226" t="s">
        <v>135</v>
      </c>
      <c r="I3226" t="s">
        <v>136</v>
      </c>
      <c r="J3226" t="s">
        <v>137</v>
      </c>
      <c r="K3226" t="s">
        <v>138</v>
      </c>
      <c r="L3226" t="s">
        <v>9573</v>
      </c>
      <c r="M3226" t="s">
        <v>9574</v>
      </c>
      <c r="N3226">
        <v>1.1102777770000001</v>
      </c>
      <c r="O3226">
        <v>0</v>
      </c>
      <c r="P3226">
        <v>11</v>
      </c>
      <c r="Q3226">
        <v>0</v>
      </c>
      <c r="R3226">
        <v>0</v>
      </c>
      <c r="S3226">
        <v>0</v>
      </c>
      <c r="T3226">
        <v>1</v>
      </c>
      <c r="U3226">
        <v>0</v>
      </c>
      <c r="V3226">
        <v>0</v>
      </c>
      <c r="W3226">
        <v>0</v>
      </c>
      <c r="X3226">
        <v>3.795970654345822</v>
      </c>
      <c r="Y3226">
        <v>0</v>
      </c>
      <c r="Z3226">
        <v>0</v>
      </c>
      <c r="AA3226">
        <v>0</v>
      </c>
      <c r="AB3226">
        <v>2.8601388146135553E-2</v>
      </c>
      <c r="AC3226">
        <v>0</v>
      </c>
      <c r="AD3226">
        <v>0</v>
      </c>
      <c r="AE3226">
        <v>3.8245720424919574</v>
      </c>
    </row>
    <row r="3227" spans="1:31" x14ac:dyDescent="0.25">
      <c r="A3227">
        <v>2218001</v>
      </c>
      <c r="B3227">
        <v>1</v>
      </c>
      <c r="C3227" t="s">
        <v>81</v>
      </c>
      <c r="D3227" t="s">
        <v>122</v>
      </c>
      <c r="E3227" t="s">
        <v>147</v>
      </c>
      <c r="F3227" t="s">
        <v>9575</v>
      </c>
      <c r="G3227" t="s">
        <v>143</v>
      </c>
      <c r="H3227" t="s">
        <v>144</v>
      </c>
      <c r="I3227" t="s">
        <v>136</v>
      </c>
      <c r="J3227" t="s">
        <v>137</v>
      </c>
      <c r="K3227" t="s">
        <v>138</v>
      </c>
      <c r="L3227" t="s">
        <v>9576</v>
      </c>
      <c r="M3227" t="s">
        <v>9577</v>
      </c>
      <c r="N3227">
        <v>0.244166666</v>
      </c>
      <c r="O3227">
        <v>14</v>
      </c>
      <c r="P3227">
        <v>900</v>
      </c>
      <c r="Q3227">
        <v>1</v>
      </c>
      <c r="R3227">
        <v>23</v>
      </c>
      <c r="S3227">
        <v>5</v>
      </c>
      <c r="T3227">
        <v>67</v>
      </c>
      <c r="U3227">
        <v>1</v>
      </c>
      <c r="V3227">
        <v>0</v>
      </c>
      <c r="W3227">
        <v>0.60656867694180017</v>
      </c>
      <c r="X3227">
        <v>26.507495833995954</v>
      </c>
      <c r="Y3227">
        <v>7.9713057434500001E-4</v>
      </c>
      <c r="Z3227">
        <v>0.79894108773489358</v>
      </c>
      <c r="AA3227">
        <v>29.700374706943801</v>
      </c>
      <c r="AB3227">
        <v>4.1684809301190588</v>
      </c>
      <c r="AC3227">
        <v>1.6111836918863811</v>
      </c>
      <c r="AD3227">
        <v>0</v>
      </c>
      <c r="AE3227">
        <v>63.393842058196235</v>
      </c>
    </row>
    <row r="3228" spans="1:31" x14ac:dyDescent="0.25">
      <c r="A3228">
        <v>2225263</v>
      </c>
      <c r="B3228">
        <v>1</v>
      </c>
      <c r="C3228" t="s">
        <v>80</v>
      </c>
      <c r="D3228" t="s">
        <v>91</v>
      </c>
      <c r="E3228" t="s">
        <v>151</v>
      </c>
      <c r="F3228" t="s">
        <v>9578</v>
      </c>
      <c r="G3228" t="s">
        <v>233</v>
      </c>
      <c r="H3228" t="s">
        <v>135</v>
      </c>
      <c r="I3228" t="s">
        <v>136</v>
      </c>
      <c r="J3228" t="s">
        <v>137</v>
      </c>
      <c r="K3228" t="s">
        <v>234</v>
      </c>
      <c r="L3228" t="s">
        <v>9579</v>
      </c>
      <c r="M3228" t="s">
        <v>9580</v>
      </c>
      <c r="N3228">
        <v>7.8749786110000004</v>
      </c>
      <c r="O3228">
        <v>0</v>
      </c>
      <c r="P3228">
        <v>210</v>
      </c>
      <c r="Q3228">
        <v>0</v>
      </c>
      <c r="R3228">
        <v>2</v>
      </c>
      <c r="S3228">
        <v>0</v>
      </c>
      <c r="T3228">
        <v>31</v>
      </c>
      <c r="U3228">
        <v>0</v>
      </c>
      <c r="V3228">
        <v>0</v>
      </c>
      <c r="W3228">
        <v>0</v>
      </c>
      <c r="X3228">
        <v>424.09751604212119</v>
      </c>
      <c r="Y3228">
        <v>0</v>
      </c>
      <c r="Z3228">
        <v>0.38359294292841678</v>
      </c>
      <c r="AA3228">
        <v>0</v>
      </c>
      <c r="AB3228">
        <v>169.26130076114575</v>
      </c>
      <c r="AC3228">
        <v>0</v>
      </c>
      <c r="AD3228">
        <v>0</v>
      </c>
      <c r="AE3228">
        <v>593.74240974619534</v>
      </c>
    </row>
    <row r="3229" spans="1:31" x14ac:dyDescent="0.25">
      <c r="A3229">
        <v>2223935</v>
      </c>
      <c r="B3229">
        <v>1</v>
      </c>
      <c r="C3229" t="s">
        <v>81</v>
      </c>
      <c r="D3229" t="s">
        <v>113</v>
      </c>
      <c r="E3229" t="s">
        <v>156</v>
      </c>
      <c r="F3229" t="s">
        <v>9581</v>
      </c>
      <c r="G3229" t="s">
        <v>161</v>
      </c>
      <c r="H3229" t="s">
        <v>135</v>
      </c>
      <c r="I3229" t="s">
        <v>136</v>
      </c>
      <c r="J3229" t="s">
        <v>137</v>
      </c>
      <c r="K3229" t="s">
        <v>138</v>
      </c>
      <c r="L3229" t="s">
        <v>9582</v>
      </c>
      <c r="M3229" t="s">
        <v>9583</v>
      </c>
      <c r="N3229">
        <v>1.7583333329999999</v>
      </c>
      <c r="O3229">
        <v>0</v>
      </c>
      <c r="P3229">
        <v>1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0.23051979785462279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0.23051979785462279</v>
      </c>
    </row>
    <row r="3230" spans="1:31" x14ac:dyDescent="0.25">
      <c r="A3230">
        <v>2226514</v>
      </c>
      <c r="B3230">
        <v>1</v>
      </c>
      <c r="C3230" t="s">
        <v>80</v>
      </c>
      <c r="D3230" t="s">
        <v>88</v>
      </c>
      <c r="E3230" t="s">
        <v>151</v>
      </c>
      <c r="F3230" t="s">
        <v>2101</v>
      </c>
      <c r="G3230" t="s">
        <v>153</v>
      </c>
      <c r="H3230" t="s">
        <v>135</v>
      </c>
      <c r="I3230" t="s">
        <v>136</v>
      </c>
      <c r="J3230" t="s">
        <v>137</v>
      </c>
      <c r="K3230" t="s">
        <v>138</v>
      </c>
      <c r="L3230" t="s">
        <v>9584</v>
      </c>
      <c r="M3230" t="s">
        <v>9585</v>
      </c>
      <c r="N3230">
        <v>1.7436111110000001</v>
      </c>
      <c r="O3230">
        <v>0</v>
      </c>
      <c r="P3230">
        <v>143</v>
      </c>
      <c r="Q3230">
        <v>0</v>
      </c>
      <c r="R3230">
        <v>0</v>
      </c>
      <c r="S3230">
        <v>0</v>
      </c>
      <c r="T3230">
        <v>19</v>
      </c>
      <c r="U3230">
        <v>0</v>
      </c>
      <c r="V3230">
        <v>0</v>
      </c>
      <c r="W3230">
        <v>0</v>
      </c>
      <c r="X3230">
        <v>90.473393858906206</v>
      </c>
      <c r="Y3230">
        <v>0</v>
      </c>
      <c r="Z3230">
        <v>0</v>
      </c>
      <c r="AA3230">
        <v>0</v>
      </c>
      <c r="AB3230">
        <v>25.51005305880982</v>
      </c>
      <c r="AC3230">
        <v>0</v>
      </c>
      <c r="AD3230">
        <v>0</v>
      </c>
      <c r="AE3230">
        <v>115.98344691771602</v>
      </c>
    </row>
    <row r="3231" spans="1:31" x14ac:dyDescent="0.25">
      <c r="A3231">
        <v>2225240</v>
      </c>
      <c r="B3231">
        <v>1</v>
      </c>
      <c r="C3231" t="s">
        <v>81</v>
      </c>
      <c r="D3231" t="s">
        <v>120</v>
      </c>
      <c r="E3231" t="s">
        <v>156</v>
      </c>
      <c r="F3231" t="s">
        <v>9586</v>
      </c>
      <c r="G3231" t="s">
        <v>172</v>
      </c>
      <c r="H3231" t="s">
        <v>135</v>
      </c>
      <c r="I3231" t="s">
        <v>136</v>
      </c>
      <c r="J3231" t="s">
        <v>137</v>
      </c>
      <c r="K3231" t="s">
        <v>138</v>
      </c>
      <c r="L3231" t="s">
        <v>9587</v>
      </c>
      <c r="M3231" t="s">
        <v>9588</v>
      </c>
      <c r="N3231">
        <v>4.6838888880000003</v>
      </c>
      <c r="O3231">
        <v>0</v>
      </c>
      <c r="P3231">
        <v>8</v>
      </c>
      <c r="Q3231">
        <v>0</v>
      </c>
      <c r="R3231">
        <v>0</v>
      </c>
      <c r="S3231">
        <v>0</v>
      </c>
      <c r="T3231">
        <v>1</v>
      </c>
      <c r="U3231">
        <v>0</v>
      </c>
      <c r="V3231">
        <v>0</v>
      </c>
      <c r="W3231">
        <v>0</v>
      </c>
      <c r="X3231">
        <v>11.456556267357364</v>
      </c>
      <c r="Y3231">
        <v>0</v>
      </c>
      <c r="Z3231">
        <v>0</v>
      </c>
      <c r="AA3231">
        <v>0</v>
      </c>
      <c r="AB3231">
        <v>7.9215803286102826</v>
      </c>
      <c r="AC3231">
        <v>0</v>
      </c>
      <c r="AD3231">
        <v>0</v>
      </c>
      <c r="AE3231">
        <v>19.378136595967646</v>
      </c>
    </row>
    <row r="3232" spans="1:31" x14ac:dyDescent="0.25">
      <c r="A3232">
        <v>2213879</v>
      </c>
      <c r="B3232">
        <v>1</v>
      </c>
      <c r="C3232" t="s">
        <v>80</v>
      </c>
      <c r="D3232" t="s">
        <v>111</v>
      </c>
      <c r="E3232" t="s">
        <v>151</v>
      </c>
      <c r="F3232" t="s">
        <v>9589</v>
      </c>
      <c r="G3232" t="s">
        <v>213</v>
      </c>
      <c r="H3232" t="s">
        <v>135</v>
      </c>
      <c r="I3232" t="s">
        <v>136</v>
      </c>
      <c r="J3232" t="s">
        <v>137</v>
      </c>
      <c r="K3232" t="s">
        <v>138</v>
      </c>
      <c r="L3232" t="s">
        <v>9590</v>
      </c>
      <c r="M3232" t="s">
        <v>9591</v>
      </c>
      <c r="N3232">
        <v>2.2263888879999998</v>
      </c>
      <c r="O3232">
        <v>0</v>
      </c>
      <c r="P3232">
        <v>245</v>
      </c>
      <c r="Q3232">
        <v>0</v>
      </c>
      <c r="R3232">
        <v>0</v>
      </c>
      <c r="S3232">
        <v>0</v>
      </c>
      <c r="T3232">
        <v>21</v>
      </c>
      <c r="U3232">
        <v>0</v>
      </c>
      <c r="V3232">
        <v>0</v>
      </c>
      <c r="W3232">
        <v>0</v>
      </c>
      <c r="X3232">
        <v>169.47440615217261</v>
      </c>
      <c r="Y3232">
        <v>0</v>
      </c>
      <c r="Z3232">
        <v>0</v>
      </c>
      <c r="AA3232">
        <v>0</v>
      </c>
      <c r="AB3232">
        <v>9.8941518184511619</v>
      </c>
      <c r="AC3232">
        <v>0</v>
      </c>
      <c r="AD3232">
        <v>0</v>
      </c>
      <c r="AE3232">
        <v>179.36855797062375</v>
      </c>
    </row>
    <row r="3233" spans="1:31" x14ac:dyDescent="0.25">
      <c r="A3233">
        <v>2227865</v>
      </c>
      <c r="B3233">
        <v>1</v>
      </c>
      <c r="C3233" t="s">
        <v>80</v>
      </c>
      <c r="D3233" t="s">
        <v>99</v>
      </c>
      <c r="E3233" t="s">
        <v>147</v>
      </c>
      <c r="F3233" t="s">
        <v>9592</v>
      </c>
      <c r="G3233" t="s">
        <v>405</v>
      </c>
      <c r="H3233" t="s">
        <v>144</v>
      </c>
      <c r="I3233" t="s">
        <v>136</v>
      </c>
      <c r="J3233" t="s">
        <v>137</v>
      </c>
      <c r="K3233" t="s">
        <v>234</v>
      </c>
      <c r="L3233" t="s">
        <v>9593</v>
      </c>
      <c r="M3233" t="s">
        <v>9594</v>
      </c>
      <c r="N3233">
        <v>3.9313888879999999</v>
      </c>
      <c r="O3233">
        <v>4</v>
      </c>
      <c r="P3233">
        <v>886</v>
      </c>
      <c r="Q3233">
        <v>13</v>
      </c>
      <c r="R3233">
        <v>117</v>
      </c>
      <c r="S3233">
        <v>19</v>
      </c>
      <c r="T3233">
        <v>66</v>
      </c>
      <c r="U3233">
        <v>0</v>
      </c>
      <c r="V3233">
        <v>4</v>
      </c>
      <c r="W3233">
        <v>58.745694398236537</v>
      </c>
      <c r="X3233">
        <v>659.92820344728239</v>
      </c>
      <c r="Y3233">
        <v>48.610451244703334</v>
      </c>
      <c r="Z3233">
        <v>108.55064564558154</v>
      </c>
      <c r="AA3233">
        <v>194.16122535860706</v>
      </c>
      <c r="AB3233">
        <v>122.01652347370791</v>
      </c>
      <c r="AC3233">
        <v>0</v>
      </c>
      <c r="AD3233">
        <v>2064.9106948578433</v>
      </c>
      <c r="AE3233">
        <v>3256.9234384259616</v>
      </c>
    </row>
    <row r="3234" spans="1:31" x14ac:dyDescent="0.25">
      <c r="A3234">
        <v>2225140</v>
      </c>
      <c r="B3234">
        <v>1</v>
      </c>
      <c r="C3234" t="s">
        <v>81</v>
      </c>
      <c r="D3234" t="s">
        <v>118</v>
      </c>
      <c r="E3234" t="s">
        <v>156</v>
      </c>
      <c r="F3234" t="s">
        <v>9595</v>
      </c>
      <c r="G3234" t="s">
        <v>161</v>
      </c>
      <c r="H3234" t="s">
        <v>135</v>
      </c>
      <c r="I3234" t="s">
        <v>136</v>
      </c>
      <c r="J3234" t="s">
        <v>137</v>
      </c>
      <c r="K3234" t="s">
        <v>138</v>
      </c>
      <c r="L3234" t="s">
        <v>9596</v>
      </c>
      <c r="M3234" t="s">
        <v>9597</v>
      </c>
      <c r="N3234">
        <v>5.704722222</v>
      </c>
      <c r="O3234">
        <v>0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2.1103207562963334E-2</v>
      </c>
      <c r="AA3234">
        <v>0</v>
      </c>
      <c r="AB3234">
        <v>0</v>
      </c>
      <c r="AC3234">
        <v>0</v>
      </c>
      <c r="AD3234">
        <v>0</v>
      </c>
      <c r="AE3234">
        <v>2.1103207562963334E-2</v>
      </c>
    </row>
    <row r="3235" spans="1:31" x14ac:dyDescent="0.25">
      <c r="A3235">
        <v>2226468</v>
      </c>
      <c r="B3235">
        <v>1</v>
      </c>
      <c r="C3235" t="s">
        <v>81</v>
      </c>
      <c r="D3235" t="s">
        <v>120</v>
      </c>
      <c r="E3235" t="s">
        <v>156</v>
      </c>
      <c r="F3235" t="s">
        <v>9598</v>
      </c>
      <c r="G3235" t="s">
        <v>161</v>
      </c>
      <c r="H3235" t="s">
        <v>135</v>
      </c>
      <c r="I3235" t="s">
        <v>136</v>
      </c>
      <c r="J3235" t="s">
        <v>137</v>
      </c>
      <c r="K3235" t="s">
        <v>138</v>
      </c>
      <c r="L3235" t="s">
        <v>9599</v>
      </c>
      <c r="M3235" t="s">
        <v>9600</v>
      </c>
      <c r="N3235">
        <v>0.48722222199999998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1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0.52941914189587591</v>
      </c>
      <c r="AC3235">
        <v>0</v>
      </c>
      <c r="AD3235">
        <v>0</v>
      </c>
      <c r="AE3235">
        <v>0.52941914189587591</v>
      </c>
    </row>
    <row r="3236" spans="1:31" x14ac:dyDescent="0.25">
      <c r="A3236">
        <v>2213902</v>
      </c>
      <c r="B3236">
        <v>1</v>
      </c>
      <c r="C3236" t="s">
        <v>80</v>
      </c>
      <c r="D3236" t="s">
        <v>108</v>
      </c>
      <c r="E3236" t="s">
        <v>151</v>
      </c>
      <c r="F3236" t="s">
        <v>9601</v>
      </c>
      <c r="G3236" t="s">
        <v>192</v>
      </c>
      <c r="H3236" t="s">
        <v>135</v>
      </c>
      <c r="I3236" t="s">
        <v>136</v>
      </c>
      <c r="J3236" t="s">
        <v>137</v>
      </c>
      <c r="K3236" t="s">
        <v>138</v>
      </c>
      <c r="L3236" t="s">
        <v>9602</v>
      </c>
      <c r="M3236" t="s">
        <v>9603</v>
      </c>
      <c r="N3236">
        <v>3.1616666659999999</v>
      </c>
      <c r="O3236">
        <v>0</v>
      </c>
      <c r="P3236">
        <v>2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0.45580953803930557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0.45580953803930557</v>
      </c>
    </row>
    <row r="3237" spans="1:31" x14ac:dyDescent="0.25">
      <c r="A3237">
        <v>2226637</v>
      </c>
      <c r="B3237">
        <v>1</v>
      </c>
      <c r="C3237" t="s">
        <v>80</v>
      </c>
      <c r="D3237" t="s">
        <v>88</v>
      </c>
      <c r="E3237" t="s">
        <v>225</v>
      </c>
      <c r="F3237" t="s">
        <v>9604</v>
      </c>
      <c r="G3237" t="s">
        <v>345</v>
      </c>
      <c r="H3237" t="s">
        <v>135</v>
      </c>
      <c r="I3237" t="s">
        <v>136</v>
      </c>
      <c r="J3237" t="s">
        <v>137</v>
      </c>
      <c r="K3237" t="s">
        <v>138</v>
      </c>
      <c r="L3237" t="s">
        <v>9605</v>
      </c>
      <c r="M3237" t="s">
        <v>9606</v>
      </c>
      <c r="N3237">
        <v>5.0261111109999996</v>
      </c>
      <c r="O3237">
        <v>0</v>
      </c>
      <c r="P3237">
        <v>36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45.351327501669957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45.351327501669957</v>
      </c>
    </row>
    <row r="3238" spans="1:31" x14ac:dyDescent="0.25">
      <c r="A3238">
        <v>2225286</v>
      </c>
      <c r="B3238">
        <v>1</v>
      </c>
      <c r="C3238" t="s">
        <v>80</v>
      </c>
      <c r="D3238" t="s">
        <v>92</v>
      </c>
      <c r="E3238" t="s">
        <v>151</v>
      </c>
      <c r="F3238" t="s">
        <v>9607</v>
      </c>
      <c r="G3238" t="s">
        <v>3930</v>
      </c>
      <c r="H3238" t="s">
        <v>135</v>
      </c>
      <c r="I3238" t="s">
        <v>136</v>
      </c>
      <c r="J3238" t="s">
        <v>137</v>
      </c>
      <c r="K3238" t="s">
        <v>138</v>
      </c>
      <c r="L3238" t="s">
        <v>9608</v>
      </c>
      <c r="M3238" t="s">
        <v>9609</v>
      </c>
      <c r="N3238">
        <v>3.323611111</v>
      </c>
      <c r="O3238">
        <v>0</v>
      </c>
      <c r="P3238">
        <v>24</v>
      </c>
      <c r="Q3238">
        <v>0</v>
      </c>
      <c r="R3238">
        <v>0</v>
      </c>
      <c r="S3238">
        <v>0</v>
      </c>
      <c r="T3238">
        <v>7</v>
      </c>
      <c r="U3238">
        <v>0</v>
      </c>
      <c r="V3238">
        <v>0</v>
      </c>
      <c r="W3238">
        <v>0</v>
      </c>
      <c r="X3238">
        <v>49.272756891608459</v>
      </c>
      <c r="Y3238">
        <v>0</v>
      </c>
      <c r="Z3238">
        <v>0</v>
      </c>
      <c r="AA3238">
        <v>0</v>
      </c>
      <c r="AB3238">
        <v>53.795992421923266</v>
      </c>
      <c r="AC3238">
        <v>0</v>
      </c>
      <c r="AD3238">
        <v>0</v>
      </c>
      <c r="AE3238">
        <v>103.06874931353173</v>
      </c>
    </row>
    <row r="3239" spans="1:31" x14ac:dyDescent="0.25">
      <c r="A3239">
        <v>2213925</v>
      </c>
      <c r="B3239">
        <v>1</v>
      </c>
      <c r="C3239" t="s">
        <v>80</v>
      </c>
      <c r="D3239" t="s">
        <v>83</v>
      </c>
      <c r="E3239" t="s">
        <v>156</v>
      </c>
      <c r="F3239" t="s">
        <v>9610</v>
      </c>
      <c r="G3239" t="s">
        <v>165</v>
      </c>
      <c r="H3239" t="s">
        <v>135</v>
      </c>
      <c r="I3239" t="s">
        <v>136</v>
      </c>
      <c r="J3239" t="s">
        <v>137</v>
      </c>
      <c r="K3239" t="s">
        <v>138</v>
      </c>
      <c r="L3239" t="s">
        <v>9611</v>
      </c>
      <c r="M3239" t="s">
        <v>9612</v>
      </c>
      <c r="N3239">
        <v>1.451944444</v>
      </c>
      <c r="O3239">
        <v>0</v>
      </c>
      <c r="P3239">
        <v>1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0.6195159346404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0.6195159346404</v>
      </c>
    </row>
    <row r="3240" spans="1:31" x14ac:dyDescent="0.25">
      <c r="A3240">
        <v>2216458</v>
      </c>
      <c r="B3240">
        <v>1</v>
      </c>
      <c r="C3240" t="s">
        <v>81</v>
      </c>
      <c r="D3240" t="s">
        <v>122</v>
      </c>
      <c r="E3240" t="s">
        <v>198</v>
      </c>
      <c r="F3240" t="s">
        <v>9613</v>
      </c>
      <c r="G3240" t="s">
        <v>405</v>
      </c>
      <c r="H3240" t="s">
        <v>144</v>
      </c>
      <c r="I3240" t="s">
        <v>136</v>
      </c>
      <c r="J3240" t="s">
        <v>137</v>
      </c>
      <c r="K3240" t="s">
        <v>234</v>
      </c>
      <c r="L3240" t="s">
        <v>9614</v>
      </c>
      <c r="M3240" t="s">
        <v>9615</v>
      </c>
      <c r="N3240">
        <v>4.4374258329999998</v>
      </c>
      <c r="O3240">
        <v>0</v>
      </c>
      <c r="P3240">
        <v>117</v>
      </c>
      <c r="Q3240">
        <v>0</v>
      </c>
      <c r="R3240">
        <v>0</v>
      </c>
      <c r="S3240">
        <v>11</v>
      </c>
      <c r="T3240">
        <v>14</v>
      </c>
      <c r="U3240">
        <v>0</v>
      </c>
      <c r="V3240">
        <v>0</v>
      </c>
      <c r="W3240">
        <v>0</v>
      </c>
      <c r="X3240">
        <v>51.317936028475707</v>
      </c>
      <c r="Y3240">
        <v>0</v>
      </c>
      <c r="Z3240">
        <v>0</v>
      </c>
      <c r="AA3240">
        <v>17.989536029158195</v>
      </c>
      <c r="AB3240">
        <v>18.994787970905765</v>
      </c>
      <c r="AC3240">
        <v>0</v>
      </c>
      <c r="AD3240">
        <v>0</v>
      </c>
      <c r="AE3240">
        <v>88.302260028539663</v>
      </c>
    </row>
    <row r="3241" spans="1:31" x14ac:dyDescent="0.25">
      <c r="A3241">
        <v>2214048</v>
      </c>
      <c r="B3241">
        <v>1</v>
      </c>
      <c r="C3241" t="s">
        <v>80</v>
      </c>
      <c r="D3241" t="s">
        <v>85</v>
      </c>
      <c r="E3241" t="s">
        <v>151</v>
      </c>
      <c r="F3241" t="s">
        <v>9616</v>
      </c>
      <c r="G3241" t="s">
        <v>233</v>
      </c>
      <c r="H3241" t="s">
        <v>135</v>
      </c>
      <c r="I3241" t="s">
        <v>136</v>
      </c>
      <c r="J3241" t="s">
        <v>137</v>
      </c>
      <c r="K3241" t="s">
        <v>234</v>
      </c>
      <c r="L3241" t="s">
        <v>9617</v>
      </c>
      <c r="M3241" t="s">
        <v>9618</v>
      </c>
      <c r="N3241">
        <v>7.7077972219999999</v>
      </c>
      <c r="O3241">
        <v>0</v>
      </c>
      <c r="P3241">
        <v>10</v>
      </c>
      <c r="Q3241">
        <v>0</v>
      </c>
      <c r="R3241">
        <v>0</v>
      </c>
      <c r="S3241">
        <v>0</v>
      </c>
      <c r="T3241">
        <v>4</v>
      </c>
      <c r="U3241">
        <v>0</v>
      </c>
      <c r="V3241">
        <v>0</v>
      </c>
      <c r="W3241">
        <v>0</v>
      </c>
      <c r="X3241">
        <v>22.21128038521741</v>
      </c>
      <c r="Y3241">
        <v>0</v>
      </c>
      <c r="Z3241">
        <v>0</v>
      </c>
      <c r="AA3241">
        <v>0</v>
      </c>
      <c r="AB3241">
        <v>4.4628706567472074</v>
      </c>
      <c r="AC3241">
        <v>0</v>
      </c>
      <c r="AD3241">
        <v>0</v>
      </c>
      <c r="AE3241">
        <v>26.674151041964617</v>
      </c>
    </row>
    <row r="3242" spans="1:31" x14ac:dyDescent="0.25">
      <c r="A3242">
        <v>2215130</v>
      </c>
      <c r="B3242">
        <v>1</v>
      </c>
      <c r="C3242" t="s">
        <v>80</v>
      </c>
      <c r="D3242" t="s">
        <v>83</v>
      </c>
      <c r="E3242" t="s">
        <v>141</v>
      </c>
      <c r="F3242" t="s">
        <v>6542</v>
      </c>
      <c r="G3242" t="s">
        <v>349</v>
      </c>
      <c r="H3242" t="s">
        <v>144</v>
      </c>
      <c r="I3242" t="s">
        <v>136</v>
      </c>
      <c r="J3242" t="s">
        <v>137</v>
      </c>
      <c r="K3242" t="s">
        <v>138</v>
      </c>
      <c r="L3242" t="s">
        <v>9619</v>
      </c>
      <c r="M3242" t="s">
        <v>9620</v>
      </c>
      <c r="N3242">
        <v>1.374166666</v>
      </c>
      <c r="O3242">
        <v>0</v>
      </c>
      <c r="P3242">
        <v>132</v>
      </c>
      <c r="Q3242">
        <v>0</v>
      </c>
      <c r="R3242">
        <v>1</v>
      </c>
      <c r="S3242">
        <v>22</v>
      </c>
      <c r="T3242">
        <v>17</v>
      </c>
      <c r="U3242">
        <v>10</v>
      </c>
      <c r="V3242">
        <v>3</v>
      </c>
      <c r="W3242">
        <v>0</v>
      </c>
      <c r="X3242">
        <v>70.276590569922348</v>
      </c>
      <c r="Y3242">
        <v>0</v>
      </c>
      <c r="Z3242">
        <v>0.59912107068469433</v>
      </c>
      <c r="AA3242">
        <v>460.41034482008712</v>
      </c>
      <c r="AB3242">
        <v>29.83241240547304</v>
      </c>
      <c r="AC3242">
        <v>475.08301031940078</v>
      </c>
      <c r="AD3242">
        <v>287.82823134904788</v>
      </c>
      <c r="AE3242">
        <v>1324.0297105346158</v>
      </c>
    </row>
    <row r="3243" spans="1:31" x14ac:dyDescent="0.25">
      <c r="A3243">
        <v>2215376</v>
      </c>
      <c r="B3243">
        <v>1</v>
      </c>
      <c r="C3243" t="s">
        <v>80</v>
      </c>
      <c r="D3243" t="s">
        <v>91</v>
      </c>
      <c r="E3243" t="s">
        <v>147</v>
      </c>
      <c r="F3243" t="s">
        <v>9621</v>
      </c>
      <c r="G3243" t="s">
        <v>405</v>
      </c>
      <c r="H3243" t="s">
        <v>144</v>
      </c>
      <c r="I3243" t="s">
        <v>136</v>
      </c>
      <c r="J3243" t="s">
        <v>137</v>
      </c>
      <c r="K3243" t="s">
        <v>234</v>
      </c>
      <c r="L3243" t="s">
        <v>9622</v>
      </c>
      <c r="M3243" t="s">
        <v>9623</v>
      </c>
      <c r="N3243">
        <v>8.3465147220000002</v>
      </c>
      <c r="O3243">
        <v>1</v>
      </c>
      <c r="P3243">
        <v>0</v>
      </c>
      <c r="Q3243">
        <v>51</v>
      </c>
      <c r="R3243">
        <v>17</v>
      </c>
      <c r="S3243">
        <v>33</v>
      </c>
      <c r="T3243">
        <v>10</v>
      </c>
      <c r="U3243">
        <v>1</v>
      </c>
      <c r="V3243">
        <v>0</v>
      </c>
      <c r="W3243">
        <v>6.4872881177131072</v>
      </c>
      <c r="X3243">
        <v>0</v>
      </c>
      <c r="Y3243">
        <v>605.88535384105114</v>
      </c>
      <c r="Z3243">
        <v>29.31307686457232</v>
      </c>
      <c r="AA3243">
        <v>2316.7234377159843</v>
      </c>
      <c r="AB3243">
        <v>108.93908983084083</v>
      </c>
      <c r="AC3243">
        <v>8.3539054143735001</v>
      </c>
      <c r="AD3243">
        <v>0</v>
      </c>
      <c r="AE3243">
        <v>3075.7021517845351</v>
      </c>
    </row>
    <row r="3244" spans="1:31" x14ac:dyDescent="0.25">
      <c r="A3244">
        <v>2212697</v>
      </c>
      <c r="B3244">
        <v>1</v>
      </c>
      <c r="C3244" t="s">
        <v>80</v>
      </c>
      <c r="D3244" t="s">
        <v>97</v>
      </c>
      <c r="E3244" t="s">
        <v>141</v>
      </c>
      <c r="F3244" t="s">
        <v>9624</v>
      </c>
      <c r="G3244" t="s">
        <v>349</v>
      </c>
      <c r="H3244" t="s">
        <v>144</v>
      </c>
      <c r="I3244" t="s">
        <v>136</v>
      </c>
      <c r="J3244" t="s">
        <v>137</v>
      </c>
      <c r="K3244" t="s">
        <v>138</v>
      </c>
      <c r="L3244" t="s">
        <v>9625</v>
      </c>
      <c r="M3244" t="s">
        <v>9626</v>
      </c>
      <c r="N3244">
        <v>1.311111111</v>
      </c>
      <c r="O3244">
        <v>0</v>
      </c>
      <c r="P3244">
        <v>25</v>
      </c>
      <c r="Q3244">
        <v>0</v>
      </c>
      <c r="R3244">
        <v>15</v>
      </c>
      <c r="S3244">
        <v>0</v>
      </c>
      <c r="T3244">
        <v>9</v>
      </c>
      <c r="U3244">
        <v>0</v>
      </c>
      <c r="V3244">
        <v>0</v>
      </c>
      <c r="W3244">
        <v>0</v>
      </c>
      <c r="X3244">
        <v>38.210401839508783</v>
      </c>
      <c r="Y3244">
        <v>0</v>
      </c>
      <c r="Z3244">
        <v>15.139391681555525</v>
      </c>
      <c r="AA3244">
        <v>0</v>
      </c>
      <c r="AB3244">
        <v>11.858391350882471</v>
      </c>
      <c r="AC3244">
        <v>0</v>
      </c>
      <c r="AD3244">
        <v>0</v>
      </c>
      <c r="AE3244">
        <v>65.20818487194677</v>
      </c>
    </row>
    <row r="3245" spans="1:31" x14ac:dyDescent="0.25">
      <c r="A3245">
        <v>2218270</v>
      </c>
      <c r="B3245">
        <v>1</v>
      </c>
      <c r="C3245" t="s">
        <v>80</v>
      </c>
      <c r="D3245" t="s">
        <v>100</v>
      </c>
      <c r="E3245" t="s">
        <v>156</v>
      </c>
      <c r="F3245" t="s">
        <v>9627</v>
      </c>
      <c r="G3245" t="s">
        <v>172</v>
      </c>
      <c r="H3245" t="s">
        <v>135</v>
      </c>
      <c r="I3245" t="s">
        <v>136</v>
      </c>
      <c r="J3245" t="s">
        <v>137</v>
      </c>
      <c r="K3245" t="s">
        <v>138</v>
      </c>
      <c r="L3245" t="s">
        <v>9628</v>
      </c>
      <c r="M3245" t="s">
        <v>9629</v>
      </c>
      <c r="N3245">
        <v>1.3005555550000001</v>
      </c>
      <c r="O3245">
        <v>0</v>
      </c>
      <c r="P3245">
        <v>1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0.41308760726435556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0.41308760726435556</v>
      </c>
    </row>
    <row r="3246" spans="1:31" x14ac:dyDescent="0.25">
      <c r="A3246">
        <v>2224994</v>
      </c>
      <c r="B3246">
        <v>1</v>
      </c>
      <c r="C3246" t="s">
        <v>80</v>
      </c>
      <c r="D3246" t="s">
        <v>82</v>
      </c>
      <c r="E3246" t="s">
        <v>151</v>
      </c>
      <c r="F3246" t="s">
        <v>2891</v>
      </c>
      <c r="G3246" t="s">
        <v>213</v>
      </c>
      <c r="H3246" t="s">
        <v>135</v>
      </c>
      <c r="I3246" t="s">
        <v>136</v>
      </c>
      <c r="J3246" t="s">
        <v>137</v>
      </c>
      <c r="K3246" t="s">
        <v>138</v>
      </c>
      <c r="L3246" t="s">
        <v>9630</v>
      </c>
      <c r="M3246" t="s">
        <v>9631</v>
      </c>
      <c r="N3246">
        <v>4.5019444440000003</v>
      </c>
      <c r="O3246">
        <v>0</v>
      </c>
      <c r="P3246">
        <v>218</v>
      </c>
      <c r="Q3246">
        <v>0</v>
      </c>
      <c r="R3246">
        <v>0</v>
      </c>
      <c r="S3246">
        <v>0</v>
      </c>
      <c r="T3246">
        <v>4</v>
      </c>
      <c r="U3246">
        <v>0</v>
      </c>
      <c r="V3246">
        <v>0</v>
      </c>
      <c r="W3246">
        <v>0</v>
      </c>
      <c r="X3246">
        <v>324.74603328422489</v>
      </c>
      <c r="Y3246">
        <v>0</v>
      </c>
      <c r="Z3246">
        <v>0</v>
      </c>
      <c r="AA3246">
        <v>0</v>
      </c>
      <c r="AB3246">
        <v>2.587060099753467</v>
      </c>
      <c r="AC3246">
        <v>0</v>
      </c>
      <c r="AD3246">
        <v>0</v>
      </c>
      <c r="AE3246">
        <v>327.33309338397834</v>
      </c>
    </row>
    <row r="3247" spans="1:31" x14ac:dyDescent="0.25">
      <c r="A3247">
        <v>2226322</v>
      </c>
      <c r="B3247">
        <v>1</v>
      </c>
      <c r="C3247" t="s">
        <v>80</v>
      </c>
      <c r="D3247" t="s">
        <v>101</v>
      </c>
      <c r="E3247" t="s">
        <v>151</v>
      </c>
      <c r="F3247" t="s">
        <v>9632</v>
      </c>
      <c r="G3247" t="s">
        <v>153</v>
      </c>
      <c r="H3247" t="s">
        <v>135</v>
      </c>
      <c r="I3247" t="s">
        <v>136</v>
      </c>
      <c r="J3247" t="s">
        <v>137</v>
      </c>
      <c r="K3247" t="s">
        <v>138</v>
      </c>
      <c r="L3247" t="s">
        <v>9633</v>
      </c>
      <c r="M3247" t="s">
        <v>9634</v>
      </c>
      <c r="N3247">
        <v>2.528611111</v>
      </c>
      <c r="O3247">
        <v>0</v>
      </c>
      <c r="P3247">
        <v>14</v>
      </c>
      <c r="Q3247">
        <v>0</v>
      </c>
      <c r="R3247">
        <v>1</v>
      </c>
      <c r="S3247">
        <v>0</v>
      </c>
      <c r="T3247">
        <v>1</v>
      </c>
      <c r="U3247">
        <v>0</v>
      </c>
      <c r="V3247">
        <v>0</v>
      </c>
      <c r="W3247">
        <v>0</v>
      </c>
      <c r="X3247">
        <v>18.682177469344886</v>
      </c>
      <c r="Y3247">
        <v>0</v>
      </c>
      <c r="Z3247">
        <v>0.25021051650042642</v>
      </c>
      <c r="AA3247">
        <v>0</v>
      </c>
      <c r="AB3247">
        <v>1.6116757194022224E-2</v>
      </c>
      <c r="AC3247">
        <v>0</v>
      </c>
      <c r="AD3247">
        <v>0</v>
      </c>
      <c r="AE3247">
        <v>18.948504743039337</v>
      </c>
    </row>
    <row r="3248" spans="1:31" x14ac:dyDescent="0.25">
      <c r="A3248">
        <v>2216504</v>
      </c>
      <c r="B3248">
        <v>1</v>
      </c>
      <c r="C3248" t="s">
        <v>80</v>
      </c>
      <c r="D3248" t="s">
        <v>92</v>
      </c>
      <c r="E3248" t="s">
        <v>225</v>
      </c>
      <c r="F3248" t="s">
        <v>9635</v>
      </c>
      <c r="G3248" t="s">
        <v>213</v>
      </c>
      <c r="H3248" t="s">
        <v>135</v>
      </c>
      <c r="I3248" t="s">
        <v>136</v>
      </c>
      <c r="J3248" t="s">
        <v>137</v>
      </c>
      <c r="K3248" t="s">
        <v>138</v>
      </c>
      <c r="L3248" t="s">
        <v>9636</v>
      </c>
      <c r="M3248" t="s">
        <v>9637</v>
      </c>
      <c r="N3248">
        <v>1.6261111109999999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16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8.5202215013020695</v>
      </c>
      <c r="AC3248">
        <v>0</v>
      </c>
      <c r="AD3248">
        <v>0</v>
      </c>
      <c r="AE3248">
        <v>8.5202215013020695</v>
      </c>
    </row>
    <row r="3249" spans="1:31" x14ac:dyDescent="0.25">
      <c r="A3249">
        <v>2226783</v>
      </c>
      <c r="B3249">
        <v>1</v>
      </c>
      <c r="C3249" t="s">
        <v>80</v>
      </c>
      <c r="D3249" t="s">
        <v>111</v>
      </c>
      <c r="E3249" t="s">
        <v>225</v>
      </c>
      <c r="F3249" t="s">
        <v>9638</v>
      </c>
      <c r="G3249" t="s">
        <v>600</v>
      </c>
      <c r="H3249" t="s">
        <v>135</v>
      </c>
      <c r="I3249" t="s">
        <v>136</v>
      </c>
      <c r="J3249" t="s">
        <v>137</v>
      </c>
      <c r="K3249" t="s">
        <v>138</v>
      </c>
      <c r="L3249" t="s">
        <v>9639</v>
      </c>
      <c r="M3249" t="s">
        <v>9640</v>
      </c>
      <c r="N3249">
        <v>1.1299999999999999</v>
      </c>
      <c r="O3249">
        <v>0</v>
      </c>
      <c r="P3249">
        <v>39</v>
      </c>
      <c r="Q3249">
        <v>0</v>
      </c>
      <c r="R3249">
        <v>0</v>
      </c>
      <c r="S3249">
        <v>0</v>
      </c>
      <c r="T3249">
        <v>12</v>
      </c>
      <c r="U3249">
        <v>0</v>
      </c>
      <c r="V3249">
        <v>0</v>
      </c>
      <c r="W3249">
        <v>0</v>
      </c>
      <c r="X3249">
        <v>10.224361855187155</v>
      </c>
      <c r="Y3249">
        <v>0</v>
      </c>
      <c r="Z3249">
        <v>0</v>
      </c>
      <c r="AA3249">
        <v>0</v>
      </c>
      <c r="AB3249">
        <v>13.450875915291917</v>
      </c>
      <c r="AC3249">
        <v>0</v>
      </c>
      <c r="AD3249">
        <v>0</v>
      </c>
      <c r="AE3249">
        <v>23.675237770479072</v>
      </c>
    </row>
    <row r="3250" spans="1:31" x14ac:dyDescent="0.25">
      <c r="A3250">
        <v>2219836</v>
      </c>
      <c r="B3250">
        <v>1</v>
      </c>
      <c r="C3250" t="s">
        <v>80</v>
      </c>
      <c r="D3250" t="s">
        <v>82</v>
      </c>
      <c r="E3250" t="s">
        <v>151</v>
      </c>
      <c r="F3250" t="s">
        <v>8446</v>
      </c>
      <c r="G3250" t="s">
        <v>213</v>
      </c>
      <c r="H3250" t="s">
        <v>135</v>
      </c>
      <c r="I3250" t="s">
        <v>136</v>
      </c>
      <c r="J3250" t="s">
        <v>137</v>
      </c>
      <c r="K3250" t="s">
        <v>138</v>
      </c>
      <c r="L3250" t="s">
        <v>9641</v>
      </c>
      <c r="M3250" t="s">
        <v>9642</v>
      </c>
      <c r="N3250">
        <v>0.87250000000000005</v>
      </c>
      <c r="O3250">
        <v>0</v>
      </c>
      <c r="P3250">
        <v>58</v>
      </c>
      <c r="Q3250">
        <v>0</v>
      </c>
      <c r="R3250">
        <v>0</v>
      </c>
      <c r="S3250">
        <v>0</v>
      </c>
      <c r="T3250">
        <v>2</v>
      </c>
      <c r="U3250">
        <v>0</v>
      </c>
      <c r="V3250">
        <v>0</v>
      </c>
      <c r="W3250">
        <v>0</v>
      </c>
      <c r="X3250">
        <v>11.073680544681277</v>
      </c>
      <c r="Y3250">
        <v>0</v>
      </c>
      <c r="Z3250">
        <v>0</v>
      </c>
      <c r="AA3250">
        <v>0</v>
      </c>
      <c r="AB3250">
        <v>0.42196118182803588</v>
      </c>
      <c r="AC3250">
        <v>0</v>
      </c>
      <c r="AD3250">
        <v>0</v>
      </c>
      <c r="AE3250">
        <v>11.495641726509314</v>
      </c>
    </row>
    <row r="3251" spans="1:31" x14ac:dyDescent="0.25">
      <c r="A3251">
        <v>2214961</v>
      </c>
      <c r="B3251">
        <v>1</v>
      </c>
      <c r="C3251" t="s">
        <v>80</v>
      </c>
      <c r="D3251" t="s">
        <v>90</v>
      </c>
      <c r="E3251" t="s">
        <v>132</v>
      </c>
      <c r="F3251" t="s">
        <v>9643</v>
      </c>
      <c r="G3251" t="s">
        <v>134</v>
      </c>
      <c r="H3251" t="s">
        <v>135</v>
      </c>
      <c r="I3251" t="s">
        <v>136</v>
      </c>
      <c r="J3251" t="s">
        <v>137</v>
      </c>
      <c r="K3251" t="s">
        <v>138</v>
      </c>
      <c r="L3251" t="s">
        <v>9644</v>
      </c>
      <c r="M3251" t="s">
        <v>9645</v>
      </c>
      <c r="N3251">
        <v>1.349444444</v>
      </c>
      <c r="O3251">
        <v>0</v>
      </c>
      <c r="P3251">
        <v>864</v>
      </c>
      <c r="Q3251">
        <v>0</v>
      </c>
      <c r="R3251">
        <v>0</v>
      </c>
      <c r="S3251">
        <v>0</v>
      </c>
      <c r="T3251">
        <v>50</v>
      </c>
      <c r="U3251">
        <v>0</v>
      </c>
      <c r="V3251">
        <v>1</v>
      </c>
      <c r="W3251">
        <v>0</v>
      </c>
      <c r="X3251">
        <v>338.79081413037784</v>
      </c>
      <c r="Y3251">
        <v>0</v>
      </c>
      <c r="Z3251">
        <v>0</v>
      </c>
      <c r="AA3251">
        <v>0</v>
      </c>
      <c r="AB3251">
        <v>81.256128768699895</v>
      </c>
      <c r="AC3251">
        <v>0</v>
      </c>
      <c r="AD3251">
        <v>15.355587538923736</v>
      </c>
      <c r="AE3251">
        <v>435.40253043800146</v>
      </c>
    </row>
    <row r="3252" spans="1:31" x14ac:dyDescent="0.25">
      <c r="A3252">
        <v>2222146</v>
      </c>
      <c r="B3252">
        <v>1</v>
      </c>
      <c r="C3252" t="s">
        <v>80</v>
      </c>
      <c r="D3252" t="s">
        <v>82</v>
      </c>
      <c r="E3252" t="s">
        <v>151</v>
      </c>
      <c r="F3252" t="s">
        <v>9646</v>
      </c>
      <c r="G3252" t="s">
        <v>507</v>
      </c>
      <c r="H3252" t="s">
        <v>135</v>
      </c>
      <c r="I3252" t="s">
        <v>136</v>
      </c>
      <c r="J3252" t="s">
        <v>137</v>
      </c>
      <c r="K3252" t="s">
        <v>138</v>
      </c>
      <c r="L3252" t="s">
        <v>9647</v>
      </c>
      <c r="M3252" t="s">
        <v>9648</v>
      </c>
      <c r="N3252">
        <v>2.3569444439999998</v>
      </c>
      <c r="O3252">
        <v>0</v>
      </c>
      <c r="P3252">
        <v>149</v>
      </c>
      <c r="Q3252">
        <v>0</v>
      </c>
      <c r="R3252">
        <v>0</v>
      </c>
      <c r="S3252">
        <v>0</v>
      </c>
      <c r="T3252">
        <v>13</v>
      </c>
      <c r="U3252">
        <v>0</v>
      </c>
      <c r="V3252">
        <v>0</v>
      </c>
      <c r="W3252">
        <v>0</v>
      </c>
      <c r="X3252">
        <v>119.96862544804003</v>
      </c>
      <c r="Y3252">
        <v>0</v>
      </c>
      <c r="Z3252">
        <v>0</v>
      </c>
      <c r="AA3252">
        <v>0</v>
      </c>
      <c r="AB3252">
        <v>16.392888392577841</v>
      </c>
      <c r="AC3252">
        <v>0</v>
      </c>
      <c r="AD3252">
        <v>0</v>
      </c>
      <c r="AE3252">
        <v>136.36151384061787</v>
      </c>
    </row>
    <row r="3253" spans="1:31" x14ac:dyDescent="0.25">
      <c r="A3253">
        <v>2215568</v>
      </c>
      <c r="B3253">
        <v>1</v>
      </c>
      <c r="C3253" t="s">
        <v>80</v>
      </c>
      <c r="D3253" t="s">
        <v>96</v>
      </c>
      <c r="E3253" t="s">
        <v>156</v>
      </c>
      <c r="F3253" t="s">
        <v>9649</v>
      </c>
      <c r="G3253" t="s">
        <v>172</v>
      </c>
      <c r="H3253" t="s">
        <v>135</v>
      </c>
      <c r="I3253" t="s">
        <v>136</v>
      </c>
      <c r="J3253" t="s">
        <v>137</v>
      </c>
      <c r="K3253" t="s">
        <v>138</v>
      </c>
      <c r="L3253" t="s">
        <v>9650</v>
      </c>
      <c r="M3253" t="s">
        <v>9651</v>
      </c>
      <c r="N3253">
        <v>1.528888888</v>
      </c>
      <c r="O3253">
        <v>0</v>
      </c>
      <c r="P3253">
        <v>1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0.64168991218451388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0.64168991218451388</v>
      </c>
    </row>
    <row r="3254" spans="1:31" x14ac:dyDescent="0.25">
      <c r="A3254">
        <v>2228303</v>
      </c>
      <c r="B3254">
        <v>1</v>
      </c>
      <c r="C3254" t="s">
        <v>80</v>
      </c>
      <c r="D3254" t="s">
        <v>96</v>
      </c>
      <c r="E3254" t="s">
        <v>147</v>
      </c>
      <c r="F3254" t="s">
        <v>9652</v>
      </c>
      <c r="G3254" t="s">
        <v>349</v>
      </c>
      <c r="H3254" t="s">
        <v>144</v>
      </c>
      <c r="I3254" t="s">
        <v>136</v>
      </c>
      <c r="J3254" t="s">
        <v>137</v>
      </c>
      <c r="K3254" t="s">
        <v>138</v>
      </c>
      <c r="L3254" t="s">
        <v>9653</v>
      </c>
      <c r="M3254" t="s">
        <v>9654</v>
      </c>
      <c r="N3254">
        <v>1.1583333330000001</v>
      </c>
      <c r="O3254">
        <v>0</v>
      </c>
      <c r="P3254">
        <v>192</v>
      </c>
      <c r="Q3254">
        <v>0</v>
      </c>
      <c r="R3254">
        <v>11</v>
      </c>
      <c r="S3254">
        <v>1</v>
      </c>
      <c r="T3254">
        <v>11</v>
      </c>
      <c r="U3254">
        <v>0</v>
      </c>
      <c r="V3254">
        <v>0</v>
      </c>
      <c r="W3254">
        <v>0</v>
      </c>
      <c r="X3254">
        <v>132.71738240101266</v>
      </c>
      <c r="Y3254">
        <v>0</v>
      </c>
      <c r="Z3254">
        <v>11.040702626165441</v>
      </c>
      <c r="AA3254">
        <v>1.3084978373513831</v>
      </c>
      <c r="AB3254">
        <v>22.185510472528879</v>
      </c>
      <c r="AC3254">
        <v>0</v>
      </c>
      <c r="AD3254">
        <v>0</v>
      </c>
      <c r="AE3254">
        <v>167.25209333705834</v>
      </c>
    </row>
    <row r="3255" spans="1:31" x14ac:dyDescent="0.25">
      <c r="A3255">
        <v>2229239</v>
      </c>
      <c r="B3255">
        <v>1</v>
      </c>
      <c r="C3255" t="s">
        <v>80</v>
      </c>
      <c r="D3255" t="s">
        <v>84</v>
      </c>
      <c r="E3255" t="s">
        <v>151</v>
      </c>
      <c r="F3255" t="s">
        <v>7583</v>
      </c>
      <c r="G3255" t="s">
        <v>213</v>
      </c>
      <c r="H3255" t="s">
        <v>135</v>
      </c>
      <c r="I3255" t="s">
        <v>136</v>
      </c>
      <c r="J3255" t="s">
        <v>137</v>
      </c>
      <c r="K3255" t="s">
        <v>138</v>
      </c>
      <c r="L3255" t="s">
        <v>9655</v>
      </c>
      <c r="M3255" t="s">
        <v>9656</v>
      </c>
      <c r="N3255">
        <v>2.6161111109999999</v>
      </c>
      <c r="O3255">
        <v>0</v>
      </c>
      <c r="P3255">
        <v>231</v>
      </c>
      <c r="Q3255">
        <v>0</v>
      </c>
      <c r="R3255">
        <v>0</v>
      </c>
      <c r="S3255">
        <v>0</v>
      </c>
      <c r="T3255">
        <v>16</v>
      </c>
      <c r="U3255">
        <v>0</v>
      </c>
      <c r="V3255">
        <v>0</v>
      </c>
      <c r="W3255">
        <v>0</v>
      </c>
      <c r="X3255">
        <v>198.86958000483943</v>
      </c>
      <c r="Y3255">
        <v>0</v>
      </c>
      <c r="Z3255">
        <v>0</v>
      </c>
      <c r="AA3255">
        <v>0</v>
      </c>
      <c r="AB3255">
        <v>19.817208200597147</v>
      </c>
      <c r="AC3255">
        <v>0</v>
      </c>
      <c r="AD3255">
        <v>0</v>
      </c>
      <c r="AE3255">
        <v>218.68678820543659</v>
      </c>
    </row>
    <row r="3256" spans="1:31" x14ac:dyDescent="0.25">
      <c r="A3256">
        <v>2213587</v>
      </c>
      <c r="B3256">
        <v>1</v>
      </c>
      <c r="C3256" t="s">
        <v>81</v>
      </c>
      <c r="D3256" t="s">
        <v>122</v>
      </c>
      <c r="E3256" t="s">
        <v>151</v>
      </c>
      <c r="F3256" t="s">
        <v>9657</v>
      </c>
      <c r="G3256" t="s">
        <v>213</v>
      </c>
      <c r="H3256" t="s">
        <v>135</v>
      </c>
      <c r="I3256" t="s">
        <v>136</v>
      </c>
      <c r="J3256" t="s">
        <v>137</v>
      </c>
      <c r="K3256" t="s">
        <v>138</v>
      </c>
      <c r="L3256" t="s">
        <v>9658</v>
      </c>
      <c r="M3256" t="s">
        <v>9659</v>
      </c>
      <c r="N3256">
        <v>0.98694444400000003</v>
      </c>
      <c r="O3256">
        <v>0</v>
      </c>
      <c r="P3256">
        <v>47</v>
      </c>
      <c r="Q3256">
        <v>0</v>
      </c>
      <c r="R3256">
        <v>0</v>
      </c>
      <c r="S3256">
        <v>0</v>
      </c>
      <c r="T3256">
        <v>1</v>
      </c>
      <c r="U3256">
        <v>0</v>
      </c>
      <c r="V3256">
        <v>0</v>
      </c>
      <c r="W3256">
        <v>0</v>
      </c>
      <c r="X3256">
        <v>9.0895117786858624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9.0895117786858624</v>
      </c>
    </row>
    <row r="3257" spans="1:31" x14ac:dyDescent="0.25">
      <c r="A3257">
        <v>2219206</v>
      </c>
      <c r="B3257">
        <v>1</v>
      </c>
      <c r="C3257" t="s">
        <v>81</v>
      </c>
      <c r="D3257" t="s">
        <v>124</v>
      </c>
      <c r="E3257" t="s">
        <v>156</v>
      </c>
      <c r="F3257" t="s">
        <v>9660</v>
      </c>
      <c r="G3257" t="s">
        <v>161</v>
      </c>
      <c r="H3257" t="s">
        <v>135</v>
      </c>
      <c r="I3257" t="s">
        <v>136</v>
      </c>
      <c r="J3257" t="s">
        <v>137</v>
      </c>
      <c r="K3257" t="s">
        <v>138</v>
      </c>
      <c r="L3257" t="s">
        <v>9661</v>
      </c>
      <c r="M3257" t="s">
        <v>9662</v>
      </c>
      <c r="N3257">
        <v>0.99111111100000004</v>
      </c>
      <c r="O3257">
        <v>0</v>
      </c>
      <c r="P3257">
        <v>2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0.37971451323081001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0.37971451323081001</v>
      </c>
    </row>
    <row r="3258" spans="1:31" x14ac:dyDescent="0.25">
      <c r="A3258">
        <v>2217878</v>
      </c>
      <c r="B3258">
        <v>1</v>
      </c>
      <c r="C3258" t="s">
        <v>81</v>
      </c>
      <c r="D3258" t="s">
        <v>122</v>
      </c>
      <c r="E3258" t="s">
        <v>141</v>
      </c>
      <c r="F3258" t="s">
        <v>9663</v>
      </c>
      <c r="G3258" t="s">
        <v>349</v>
      </c>
      <c r="H3258" t="s">
        <v>144</v>
      </c>
      <c r="I3258" t="s">
        <v>136</v>
      </c>
      <c r="J3258" t="s">
        <v>137</v>
      </c>
      <c r="K3258" t="s">
        <v>138</v>
      </c>
      <c r="L3258" t="s">
        <v>9664</v>
      </c>
      <c r="M3258" t="s">
        <v>9665</v>
      </c>
      <c r="N3258">
        <v>0.94750000000000001</v>
      </c>
      <c r="O3258">
        <v>14</v>
      </c>
      <c r="P3258">
        <v>900</v>
      </c>
      <c r="Q3258">
        <v>1</v>
      </c>
      <c r="R3258">
        <v>23</v>
      </c>
      <c r="S3258">
        <v>5</v>
      </c>
      <c r="T3258">
        <v>67</v>
      </c>
      <c r="U3258">
        <v>1</v>
      </c>
      <c r="V3258">
        <v>0</v>
      </c>
      <c r="W3258">
        <v>2.3860038663467997</v>
      </c>
      <c r="X3258">
        <v>102.10982584637611</v>
      </c>
      <c r="Y3258">
        <v>3.2639254389349999E-3</v>
      </c>
      <c r="Z3258">
        <v>3.1726259216238333</v>
      </c>
      <c r="AA3258">
        <v>108.83654174819526</v>
      </c>
      <c r="AB3258">
        <v>14.262347287573139</v>
      </c>
      <c r="AC3258">
        <v>6.0947081381015744</v>
      </c>
      <c r="AD3258">
        <v>0</v>
      </c>
      <c r="AE3258">
        <v>236.86531673365565</v>
      </c>
    </row>
    <row r="3259" spans="1:31" x14ac:dyDescent="0.25">
      <c r="A3259">
        <v>2221018</v>
      </c>
      <c r="B3259">
        <v>1</v>
      </c>
      <c r="C3259" t="s">
        <v>80</v>
      </c>
      <c r="D3259" t="s">
        <v>99</v>
      </c>
      <c r="E3259" t="s">
        <v>156</v>
      </c>
      <c r="F3259" t="s">
        <v>9666</v>
      </c>
      <c r="G3259" t="s">
        <v>161</v>
      </c>
      <c r="H3259" t="s">
        <v>135</v>
      </c>
      <c r="I3259" t="s">
        <v>136</v>
      </c>
      <c r="J3259" t="s">
        <v>137</v>
      </c>
      <c r="K3259" t="s">
        <v>138</v>
      </c>
      <c r="L3259" t="s">
        <v>9667</v>
      </c>
      <c r="M3259" t="s">
        <v>9668</v>
      </c>
      <c r="N3259">
        <v>2.210555555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1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0.98399539203505737</v>
      </c>
      <c r="AC3259">
        <v>0</v>
      </c>
      <c r="AD3259">
        <v>0</v>
      </c>
      <c r="AE3259">
        <v>0.98399539203505737</v>
      </c>
    </row>
    <row r="3260" spans="1:31" x14ac:dyDescent="0.25">
      <c r="A3260">
        <v>2220918</v>
      </c>
      <c r="B3260">
        <v>1</v>
      </c>
      <c r="C3260" t="s">
        <v>80</v>
      </c>
      <c r="D3260" t="s">
        <v>104</v>
      </c>
      <c r="E3260" t="s">
        <v>151</v>
      </c>
      <c r="F3260" t="s">
        <v>9669</v>
      </c>
      <c r="G3260" t="s">
        <v>213</v>
      </c>
      <c r="H3260" t="s">
        <v>135</v>
      </c>
      <c r="I3260" t="s">
        <v>136</v>
      </c>
      <c r="J3260" t="s">
        <v>137</v>
      </c>
      <c r="K3260" t="s">
        <v>138</v>
      </c>
      <c r="L3260" t="s">
        <v>9670</v>
      </c>
      <c r="M3260" t="s">
        <v>9671</v>
      </c>
      <c r="N3260">
        <v>3.2380555549999999</v>
      </c>
      <c r="O3260">
        <v>0</v>
      </c>
      <c r="P3260">
        <v>34</v>
      </c>
      <c r="Q3260">
        <v>0</v>
      </c>
      <c r="R3260">
        <v>0</v>
      </c>
      <c r="S3260">
        <v>0</v>
      </c>
      <c r="T3260">
        <v>7</v>
      </c>
      <c r="U3260">
        <v>0</v>
      </c>
      <c r="V3260">
        <v>0</v>
      </c>
      <c r="W3260">
        <v>0</v>
      </c>
      <c r="X3260">
        <v>30.867828064747595</v>
      </c>
      <c r="Y3260">
        <v>0</v>
      </c>
      <c r="Z3260">
        <v>0</v>
      </c>
      <c r="AA3260">
        <v>0</v>
      </c>
      <c r="AB3260">
        <v>2.593872181184965</v>
      </c>
      <c r="AC3260">
        <v>0</v>
      </c>
      <c r="AD3260">
        <v>0</v>
      </c>
      <c r="AE3260">
        <v>33.461700245932562</v>
      </c>
    </row>
    <row r="3261" spans="1:31" x14ac:dyDescent="0.25">
      <c r="A3261">
        <v>2218416</v>
      </c>
      <c r="B3261">
        <v>1</v>
      </c>
      <c r="C3261" t="s">
        <v>80</v>
      </c>
      <c r="D3261" t="s">
        <v>94</v>
      </c>
      <c r="E3261" t="s">
        <v>147</v>
      </c>
      <c r="F3261" t="s">
        <v>9672</v>
      </c>
      <c r="G3261" t="s">
        <v>143</v>
      </c>
      <c r="H3261" t="s">
        <v>144</v>
      </c>
      <c r="I3261" t="s">
        <v>136</v>
      </c>
      <c r="J3261" t="s">
        <v>137</v>
      </c>
      <c r="K3261" t="s">
        <v>138</v>
      </c>
      <c r="L3261" t="s">
        <v>9673</v>
      </c>
      <c r="M3261" t="s">
        <v>9674</v>
      </c>
      <c r="N3261">
        <v>0.53444444400000002</v>
      </c>
      <c r="O3261">
        <v>0</v>
      </c>
      <c r="P3261">
        <v>2072</v>
      </c>
      <c r="Q3261">
        <v>9</v>
      </c>
      <c r="R3261">
        <v>25</v>
      </c>
      <c r="S3261">
        <v>32</v>
      </c>
      <c r="T3261">
        <v>191</v>
      </c>
      <c r="U3261">
        <v>0</v>
      </c>
      <c r="V3261">
        <v>1</v>
      </c>
      <c r="W3261">
        <v>0</v>
      </c>
      <c r="X3261">
        <v>374.5597910685276</v>
      </c>
      <c r="Y3261">
        <v>2.8629862608435688</v>
      </c>
      <c r="Z3261">
        <v>4.7487986266688074</v>
      </c>
      <c r="AA3261">
        <v>98.161894261201184</v>
      </c>
      <c r="AB3261">
        <v>101.38170068937181</v>
      </c>
      <c r="AC3261">
        <v>0</v>
      </c>
      <c r="AD3261">
        <v>8.5142552969349197</v>
      </c>
      <c r="AE3261">
        <v>590.22942620354786</v>
      </c>
    </row>
    <row r="3262" spans="1:31" x14ac:dyDescent="0.25">
      <c r="A3262">
        <v>2219398</v>
      </c>
      <c r="B3262">
        <v>1</v>
      </c>
      <c r="C3262" t="s">
        <v>80</v>
      </c>
      <c r="D3262" t="s">
        <v>96</v>
      </c>
      <c r="E3262" t="s">
        <v>151</v>
      </c>
      <c r="F3262" t="s">
        <v>9675</v>
      </c>
      <c r="G3262" t="s">
        <v>213</v>
      </c>
      <c r="H3262" t="s">
        <v>135</v>
      </c>
      <c r="I3262" t="s">
        <v>136</v>
      </c>
      <c r="J3262" t="s">
        <v>137</v>
      </c>
      <c r="K3262" t="s">
        <v>138</v>
      </c>
      <c r="L3262" t="s">
        <v>9676</v>
      </c>
      <c r="M3262" t="s">
        <v>9677</v>
      </c>
      <c r="N3262">
        <v>2.5452777769999999</v>
      </c>
      <c r="O3262">
        <v>0</v>
      </c>
      <c r="P3262">
        <v>202</v>
      </c>
      <c r="Q3262">
        <v>0</v>
      </c>
      <c r="R3262">
        <v>0</v>
      </c>
      <c r="S3262">
        <v>0</v>
      </c>
      <c r="T3262">
        <v>7</v>
      </c>
      <c r="U3262">
        <v>0</v>
      </c>
      <c r="V3262">
        <v>0</v>
      </c>
      <c r="W3262">
        <v>0</v>
      </c>
      <c r="X3262">
        <v>243.82694047882057</v>
      </c>
      <c r="Y3262">
        <v>0</v>
      </c>
      <c r="Z3262">
        <v>0</v>
      </c>
      <c r="AA3262">
        <v>0</v>
      </c>
      <c r="AB3262">
        <v>10.89822542347261</v>
      </c>
      <c r="AC3262">
        <v>0</v>
      </c>
      <c r="AD3262">
        <v>0</v>
      </c>
      <c r="AE3262">
        <v>254.72516590229318</v>
      </c>
    </row>
    <row r="3263" spans="1:31" x14ac:dyDescent="0.25">
      <c r="A3263">
        <v>2219644</v>
      </c>
      <c r="B3263">
        <v>1</v>
      </c>
      <c r="C3263" t="s">
        <v>80</v>
      </c>
      <c r="D3263" t="s">
        <v>96</v>
      </c>
      <c r="E3263" t="s">
        <v>225</v>
      </c>
      <c r="F3263" t="s">
        <v>9678</v>
      </c>
      <c r="G3263" t="s">
        <v>345</v>
      </c>
      <c r="H3263" t="s">
        <v>135</v>
      </c>
      <c r="I3263" t="s">
        <v>136</v>
      </c>
      <c r="J3263" t="s">
        <v>137</v>
      </c>
      <c r="K3263" t="s">
        <v>138</v>
      </c>
      <c r="L3263" t="s">
        <v>9679</v>
      </c>
      <c r="M3263" t="s">
        <v>9680</v>
      </c>
      <c r="N3263">
        <v>7.1611111110000003</v>
      </c>
      <c r="O3263">
        <v>0</v>
      </c>
      <c r="P3263">
        <v>27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123.56929369924556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123.56929369924556</v>
      </c>
    </row>
    <row r="3264" spans="1:31" x14ac:dyDescent="0.25">
      <c r="A3264">
        <v>2220872</v>
      </c>
      <c r="B3264">
        <v>1</v>
      </c>
      <c r="C3264" t="s">
        <v>80</v>
      </c>
      <c r="D3264" t="s">
        <v>105</v>
      </c>
      <c r="E3264" t="s">
        <v>151</v>
      </c>
      <c r="F3264" t="s">
        <v>9681</v>
      </c>
      <c r="G3264" t="s">
        <v>345</v>
      </c>
      <c r="H3264" t="s">
        <v>135</v>
      </c>
      <c r="I3264" t="s">
        <v>136</v>
      </c>
      <c r="J3264" t="s">
        <v>137</v>
      </c>
      <c r="K3264" t="s">
        <v>138</v>
      </c>
      <c r="L3264" t="s">
        <v>9682</v>
      </c>
      <c r="M3264" t="s">
        <v>9683</v>
      </c>
      <c r="N3264">
        <v>2.1127777769999998</v>
      </c>
      <c r="O3264">
        <v>0</v>
      </c>
      <c r="P3264">
        <v>124</v>
      </c>
      <c r="Q3264">
        <v>0</v>
      </c>
      <c r="R3264">
        <v>0</v>
      </c>
      <c r="S3264">
        <v>0</v>
      </c>
      <c r="T3264">
        <v>2</v>
      </c>
      <c r="U3264">
        <v>0</v>
      </c>
      <c r="V3264">
        <v>0</v>
      </c>
      <c r="W3264">
        <v>0</v>
      </c>
      <c r="X3264">
        <v>65.047293636140694</v>
      </c>
      <c r="Y3264">
        <v>0</v>
      </c>
      <c r="Z3264">
        <v>0</v>
      </c>
      <c r="AA3264">
        <v>0</v>
      </c>
      <c r="AB3264">
        <v>2.3225691437134732</v>
      </c>
      <c r="AC3264">
        <v>0</v>
      </c>
      <c r="AD3264">
        <v>0</v>
      </c>
      <c r="AE3264">
        <v>67.369862779854174</v>
      </c>
    </row>
    <row r="3265" spans="1:31" x14ac:dyDescent="0.25">
      <c r="A3265">
        <v>2221954</v>
      </c>
      <c r="B3265">
        <v>1</v>
      </c>
      <c r="C3265" t="s">
        <v>80</v>
      </c>
      <c r="D3265" t="s">
        <v>98</v>
      </c>
      <c r="E3265" t="s">
        <v>151</v>
      </c>
      <c r="F3265" t="s">
        <v>9684</v>
      </c>
      <c r="G3265" t="s">
        <v>233</v>
      </c>
      <c r="H3265" t="s">
        <v>135</v>
      </c>
      <c r="I3265" t="s">
        <v>136</v>
      </c>
      <c r="J3265" t="s">
        <v>137</v>
      </c>
      <c r="K3265" t="s">
        <v>234</v>
      </c>
      <c r="L3265" t="s">
        <v>9685</v>
      </c>
      <c r="M3265" t="s">
        <v>9686</v>
      </c>
      <c r="N3265">
        <v>5.4271277769999999</v>
      </c>
      <c r="O3265">
        <v>0</v>
      </c>
      <c r="P3265">
        <v>155</v>
      </c>
      <c r="Q3265">
        <v>0</v>
      </c>
      <c r="R3265">
        <v>0</v>
      </c>
      <c r="S3265">
        <v>0</v>
      </c>
      <c r="T3265">
        <v>10</v>
      </c>
      <c r="U3265">
        <v>0</v>
      </c>
      <c r="V3265">
        <v>0</v>
      </c>
      <c r="W3265">
        <v>0</v>
      </c>
      <c r="X3265">
        <v>218.50787286991599</v>
      </c>
      <c r="Y3265">
        <v>0</v>
      </c>
      <c r="Z3265">
        <v>0</v>
      </c>
      <c r="AA3265">
        <v>0</v>
      </c>
      <c r="AB3265">
        <v>88.210335304639315</v>
      </c>
      <c r="AC3265">
        <v>0</v>
      </c>
      <c r="AD3265">
        <v>0</v>
      </c>
      <c r="AE3265">
        <v>306.71820817455529</v>
      </c>
    </row>
    <row r="3266" spans="1:31" x14ac:dyDescent="0.25">
      <c r="A3266">
        <v>2219544</v>
      </c>
      <c r="B3266">
        <v>1</v>
      </c>
      <c r="C3266" t="s">
        <v>81</v>
      </c>
      <c r="D3266" t="s">
        <v>122</v>
      </c>
      <c r="E3266" t="s">
        <v>156</v>
      </c>
      <c r="F3266" t="s">
        <v>9687</v>
      </c>
      <c r="G3266" t="s">
        <v>165</v>
      </c>
      <c r="H3266" t="s">
        <v>135</v>
      </c>
      <c r="I3266" t="s">
        <v>136</v>
      </c>
      <c r="J3266" t="s">
        <v>137</v>
      </c>
      <c r="K3266" t="s">
        <v>138</v>
      </c>
      <c r="L3266" t="s">
        <v>9688</v>
      </c>
      <c r="M3266" t="s">
        <v>9689</v>
      </c>
      <c r="N3266">
        <v>0.94805555500000005</v>
      </c>
      <c r="O3266">
        <v>0</v>
      </c>
      <c r="P3266">
        <v>3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7.560117778860001E-2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7.560117778860001E-2</v>
      </c>
    </row>
    <row r="3267" spans="1:31" x14ac:dyDescent="0.25">
      <c r="A3267">
        <v>2219790</v>
      </c>
      <c r="B3267">
        <v>1</v>
      </c>
      <c r="C3267" t="s">
        <v>80</v>
      </c>
      <c r="D3267" t="s">
        <v>96</v>
      </c>
      <c r="E3267" t="s">
        <v>156</v>
      </c>
      <c r="F3267" t="s">
        <v>9690</v>
      </c>
      <c r="G3267" t="s">
        <v>134</v>
      </c>
      <c r="H3267" t="s">
        <v>135</v>
      </c>
      <c r="I3267" t="s">
        <v>136</v>
      </c>
      <c r="J3267" t="s">
        <v>137</v>
      </c>
      <c r="K3267" t="s">
        <v>138</v>
      </c>
      <c r="L3267" t="s">
        <v>9691</v>
      </c>
      <c r="M3267" t="s">
        <v>9692</v>
      </c>
      <c r="N3267">
        <v>6.1772222220000002</v>
      </c>
      <c r="O3267">
        <v>0</v>
      </c>
      <c r="P3267">
        <v>1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3.4067256849178333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3.4067256849178333</v>
      </c>
    </row>
    <row r="3268" spans="1:31" x14ac:dyDescent="0.25">
      <c r="A3268">
        <v>2220626</v>
      </c>
      <c r="B3268">
        <v>1</v>
      </c>
      <c r="C3268" t="s">
        <v>80</v>
      </c>
      <c r="D3268" t="s">
        <v>104</v>
      </c>
      <c r="E3268" t="s">
        <v>156</v>
      </c>
      <c r="F3268" t="s">
        <v>9693</v>
      </c>
      <c r="G3268" t="s">
        <v>161</v>
      </c>
      <c r="H3268" t="s">
        <v>135</v>
      </c>
      <c r="I3268" t="s">
        <v>136</v>
      </c>
      <c r="J3268" t="s">
        <v>137</v>
      </c>
      <c r="K3268" t="s">
        <v>138</v>
      </c>
      <c r="L3268" t="s">
        <v>9694</v>
      </c>
      <c r="M3268" t="s">
        <v>9695</v>
      </c>
      <c r="N3268">
        <v>1.5425</v>
      </c>
      <c r="O3268">
        <v>0</v>
      </c>
      <c r="P3268">
        <v>1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0.27657583514564721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0.27657583514564721</v>
      </c>
    </row>
    <row r="3269" spans="1:31" x14ac:dyDescent="0.25">
      <c r="A3269">
        <v>2214861</v>
      </c>
      <c r="B3269">
        <v>1</v>
      </c>
      <c r="C3269" t="s">
        <v>81</v>
      </c>
      <c r="D3269" t="s">
        <v>128</v>
      </c>
      <c r="E3269" t="s">
        <v>141</v>
      </c>
      <c r="F3269" t="s">
        <v>9696</v>
      </c>
      <c r="G3269" t="s">
        <v>405</v>
      </c>
      <c r="H3269" t="s">
        <v>144</v>
      </c>
      <c r="I3269" t="s">
        <v>136</v>
      </c>
      <c r="J3269" t="s">
        <v>137</v>
      </c>
      <c r="K3269" t="s">
        <v>234</v>
      </c>
      <c r="L3269" t="s">
        <v>9697</v>
      </c>
      <c r="M3269" t="s">
        <v>9698</v>
      </c>
      <c r="N3269">
        <v>2.1675</v>
      </c>
      <c r="O3269">
        <v>0</v>
      </c>
      <c r="P3269">
        <v>1</v>
      </c>
      <c r="Q3269">
        <v>0</v>
      </c>
      <c r="R3269">
        <v>0</v>
      </c>
      <c r="S3269">
        <v>5</v>
      </c>
      <c r="T3269">
        <v>247</v>
      </c>
      <c r="U3269">
        <v>3</v>
      </c>
      <c r="V3269">
        <v>20</v>
      </c>
      <c r="W3269">
        <v>0</v>
      </c>
      <c r="X3269">
        <v>0</v>
      </c>
      <c r="Y3269">
        <v>0</v>
      </c>
      <c r="Z3269">
        <v>0</v>
      </c>
      <c r="AA3269">
        <v>41.912665770985193</v>
      </c>
      <c r="AB3269">
        <v>751.63264600433433</v>
      </c>
      <c r="AC3269">
        <v>170.06405372368204</v>
      </c>
      <c r="AD3269">
        <v>1488.8278867270967</v>
      </c>
      <c r="AE3269">
        <v>2452.4372522260983</v>
      </c>
    </row>
    <row r="3270" spans="1:31" x14ac:dyDescent="0.25">
      <c r="A3270">
        <v>2224181</v>
      </c>
      <c r="B3270">
        <v>1</v>
      </c>
      <c r="C3270" t="s">
        <v>80</v>
      </c>
      <c r="D3270" t="s">
        <v>100</v>
      </c>
      <c r="E3270" t="s">
        <v>151</v>
      </c>
      <c r="F3270" t="s">
        <v>9699</v>
      </c>
      <c r="G3270" t="s">
        <v>213</v>
      </c>
      <c r="H3270" t="s">
        <v>135</v>
      </c>
      <c r="I3270" t="s">
        <v>136</v>
      </c>
      <c r="J3270" t="s">
        <v>137</v>
      </c>
      <c r="K3270" t="s">
        <v>138</v>
      </c>
      <c r="L3270" t="s">
        <v>9700</v>
      </c>
      <c r="M3270" t="s">
        <v>9701</v>
      </c>
      <c r="N3270">
        <v>1.0249999999999999</v>
      </c>
      <c r="O3270">
        <v>0</v>
      </c>
      <c r="P3270">
        <v>117</v>
      </c>
      <c r="Q3270">
        <v>0</v>
      </c>
      <c r="R3270">
        <v>3</v>
      </c>
      <c r="S3270">
        <v>0</v>
      </c>
      <c r="T3270">
        <v>10</v>
      </c>
      <c r="U3270">
        <v>0</v>
      </c>
      <c r="V3270">
        <v>0</v>
      </c>
      <c r="W3270">
        <v>0</v>
      </c>
      <c r="X3270">
        <v>20.633267619128194</v>
      </c>
      <c r="Y3270">
        <v>0</v>
      </c>
      <c r="Z3270">
        <v>0.12105007147016666</v>
      </c>
      <c r="AA3270">
        <v>0</v>
      </c>
      <c r="AB3270">
        <v>4.4705517582292167</v>
      </c>
      <c r="AC3270">
        <v>0</v>
      </c>
      <c r="AD3270">
        <v>0</v>
      </c>
      <c r="AE3270">
        <v>25.224869448827576</v>
      </c>
    </row>
    <row r="3271" spans="1:31" x14ac:dyDescent="0.25">
      <c r="A3271">
        <v>2214363</v>
      </c>
      <c r="B3271">
        <v>1</v>
      </c>
      <c r="C3271" t="s">
        <v>80</v>
      </c>
      <c r="D3271" t="s">
        <v>85</v>
      </c>
      <c r="E3271" t="s">
        <v>156</v>
      </c>
      <c r="F3271" t="s">
        <v>7166</v>
      </c>
      <c r="G3271" t="s">
        <v>172</v>
      </c>
      <c r="H3271" t="s">
        <v>135</v>
      </c>
      <c r="I3271" t="s">
        <v>136</v>
      </c>
      <c r="J3271" t="s">
        <v>137</v>
      </c>
      <c r="K3271" t="s">
        <v>138</v>
      </c>
      <c r="L3271" t="s">
        <v>9702</v>
      </c>
      <c r="M3271" t="s">
        <v>9703</v>
      </c>
      <c r="N3271">
        <v>0.87444444399999999</v>
      </c>
      <c r="O3271">
        <v>0</v>
      </c>
      <c r="P3271">
        <v>11</v>
      </c>
      <c r="Q3271">
        <v>0</v>
      </c>
      <c r="R3271">
        <v>0</v>
      </c>
      <c r="S3271">
        <v>0</v>
      </c>
      <c r="T3271">
        <v>1</v>
      </c>
      <c r="U3271">
        <v>0</v>
      </c>
      <c r="V3271">
        <v>0</v>
      </c>
      <c r="W3271">
        <v>0</v>
      </c>
      <c r="X3271">
        <v>2.7708824135515533</v>
      </c>
      <c r="Y3271">
        <v>0</v>
      </c>
      <c r="Z3271">
        <v>0</v>
      </c>
      <c r="AA3271">
        <v>0</v>
      </c>
      <c r="AB3271">
        <v>3.2158756031626663E-2</v>
      </c>
      <c r="AC3271">
        <v>0</v>
      </c>
      <c r="AD3271">
        <v>0</v>
      </c>
      <c r="AE3271">
        <v>2.8030411695831798</v>
      </c>
    </row>
    <row r="3272" spans="1:31" x14ac:dyDescent="0.25">
      <c r="A3272">
        <v>2224679</v>
      </c>
      <c r="B3272">
        <v>1</v>
      </c>
      <c r="C3272" t="s">
        <v>81</v>
      </c>
      <c r="D3272" t="s">
        <v>127</v>
      </c>
      <c r="E3272" t="s">
        <v>141</v>
      </c>
      <c r="F3272" t="s">
        <v>9704</v>
      </c>
      <c r="G3272" t="s">
        <v>143</v>
      </c>
      <c r="H3272" t="s">
        <v>144</v>
      </c>
      <c r="I3272" t="s">
        <v>451</v>
      </c>
      <c r="J3272" t="s">
        <v>137</v>
      </c>
      <c r="K3272" t="s">
        <v>138</v>
      </c>
      <c r="L3272" t="s">
        <v>9705</v>
      </c>
      <c r="M3272" t="s">
        <v>9706</v>
      </c>
      <c r="N3272">
        <v>1.1111111E-2</v>
      </c>
      <c r="O3272">
        <v>0</v>
      </c>
      <c r="P3272">
        <v>419</v>
      </c>
      <c r="Q3272">
        <v>11</v>
      </c>
      <c r="R3272">
        <v>34</v>
      </c>
      <c r="S3272">
        <v>3</v>
      </c>
      <c r="T3272">
        <v>35</v>
      </c>
      <c r="U3272">
        <v>4</v>
      </c>
      <c r="V3272">
        <v>0</v>
      </c>
      <c r="W3272">
        <v>0</v>
      </c>
      <c r="X3272">
        <v>0.87403577181257808</v>
      </c>
      <c r="Y3272">
        <v>3.9245927878888892E-2</v>
      </c>
      <c r="Z3272">
        <v>6.8505809407999996E-2</v>
      </c>
      <c r="AA3272">
        <v>2.4414330196326888</v>
      </c>
      <c r="AB3272">
        <v>0.20142583555482224</v>
      </c>
      <c r="AC3272">
        <v>0.54361961549280002</v>
      </c>
      <c r="AD3272">
        <v>0</v>
      </c>
      <c r="AE3272">
        <v>4.1682659797797781</v>
      </c>
    </row>
    <row r="3273" spans="1:31" x14ac:dyDescent="0.25">
      <c r="A3273">
        <v>2212797</v>
      </c>
      <c r="B3273">
        <v>1</v>
      </c>
      <c r="C3273" t="s">
        <v>81</v>
      </c>
      <c r="D3273" t="s">
        <v>118</v>
      </c>
      <c r="E3273" t="s">
        <v>198</v>
      </c>
      <c r="F3273" t="s">
        <v>5821</v>
      </c>
      <c r="G3273" t="s">
        <v>143</v>
      </c>
      <c r="H3273" t="s">
        <v>144</v>
      </c>
      <c r="I3273" t="s">
        <v>136</v>
      </c>
      <c r="J3273" t="s">
        <v>137</v>
      </c>
      <c r="K3273" t="s">
        <v>138</v>
      </c>
      <c r="L3273" t="s">
        <v>9707</v>
      </c>
      <c r="M3273" t="s">
        <v>9708</v>
      </c>
      <c r="N3273">
        <v>0.42805555499999998</v>
      </c>
      <c r="O3273">
        <v>1</v>
      </c>
      <c r="P3273">
        <v>879</v>
      </c>
      <c r="Q3273">
        <v>53</v>
      </c>
      <c r="R3273">
        <v>144</v>
      </c>
      <c r="S3273">
        <v>9</v>
      </c>
      <c r="T3273">
        <v>69</v>
      </c>
      <c r="U3273">
        <v>0</v>
      </c>
      <c r="V3273">
        <v>0</v>
      </c>
      <c r="W3273">
        <v>0.11631072027576389</v>
      </c>
      <c r="X3273">
        <v>35.047698944620954</v>
      </c>
      <c r="Y3273">
        <v>10.883097200795772</v>
      </c>
      <c r="Z3273">
        <v>7.7927395978337772</v>
      </c>
      <c r="AA3273">
        <v>11.949177441203679</v>
      </c>
      <c r="AB3273">
        <v>6.8295928289615944</v>
      </c>
      <c r="AC3273">
        <v>0</v>
      </c>
      <c r="AD3273">
        <v>0</v>
      </c>
      <c r="AE3273">
        <v>72.618616733691539</v>
      </c>
    </row>
    <row r="3274" spans="1:31" x14ac:dyDescent="0.25">
      <c r="A3274">
        <v>2220457</v>
      </c>
      <c r="B3274">
        <v>1</v>
      </c>
      <c r="C3274" t="s">
        <v>80</v>
      </c>
      <c r="D3274" t="s">
        <v>103</v>
      </c>
      <c r="E3274" t="s">
        <v>151</v>
      </c>
      <c r="F3274" t="s">
        <v>9709</v>
      </c>
      <c r="G3274" t="s">
        <v>213</v>
      </c>
      <c r="H3274" t="s">
        <v>135</v>
      </c>
      <c r="I3274" t="s">
        <v>136</v>
      </c>
      <c r="J3274" t="s">
        <v>137</v>
      </c>
      <c r="K3274" t="s">
        <v>138</v>
      </c>
      <c r="L3274" t="s">
        <v>9710</v>
      </c>
      <c r="M3274" t="s">
        <v>9711</v>
      </c>
      <c r="N3274">
        <v>0.94750000000000001</v>
      </c>
      <c r="O3274">
        <v>0</v>
      </c>
      <c r="P3274">
        <v>200</v>
      </c>
      <c r="Q3274">
        <v>0</v>
      </c>
      <c r="R3274">
        <v>4</v>
      </c>
      <c r="S3274">
        <v>0</v>
      </c>
      <c r="T3274">
        <v>34</v>
      </c>
      <c r="U3274">
        <v>0</v>
      </c>
      <c r="V3274">
        <v>0</v>
      </c>
      <c r="W3274">
        <v>0</v>
      </c>
      <c r="X3274">
        <v>57.767927004009501</v>
      </c>
      <c r="Y3274">
        <v>0</v>
      </c>
      <c r="Z3274">
        <v>0.51955484751828751</v>
      </c>
      <c r="AA3274">
        <v>0</v>
      </c>
      <c r="AB3274">
        <v>63.123344657735515</v>
      </c>
      <c r="AC3274">
        <v>0</v>
      </c>
      <c r="AD3274">
        <v>0</v>
      </c>
      <c r="AE3274">
        <v>121.4108265092633</v>
      </c>
    </row>
    <row r="3275" spans="1:31" x14ac:dyDescent="0.25">
      <c r="A3275">
        <v>2213295</v>
      </c>
      <c r="B3275">
        <v>1</v>
      </c>
      <c r="C3275" t="s">
        <v>80</v>
      </c>
      <c r="D3275" t="s">
        <v>104</v>
      </c>
      <c r="E3275" t="s">
        <v>156</v>
      </c>
      <c r="F3275" t="s">
        <v>9712</v>
      </c>
      <c r="G3275" t="s">
        <v>161</v>
      </c>
      <c r="H3275" t="s">
        <v>135</v>
      </c>
      <c r="I3275" t="s">
        <v>136</v>
      </c>
      <c r="J3275" t="s">
        <v>137</v>
      </c>
      <c r="K3275" t="s">
        <v>138</v>
      </c>
      <c r="L3275" t="s">
        <v>9713</v>
      </c>
      <c r="M3275" t="s">
        <v>9714</v>
      </c>
      <c r="N3275">
        <v>2.1349999999999998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1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0.1139706258333078</v>
      </c>
      <c r="AC3275">
        <v>0</v>
      </c>
      <c r="AD3275">
        <v>0</v>
      </c>
      <c r="AE3275">
        <v>0.1139706258333078</v>
      </c>
    </row>
    <row r="3276" spans="1:31" x14ac:dyDescent="0.25">
      <c r="A3276">
        <v>2222807</v>
      </c>
      <c r="B3276">
        <v>1</v>
      </c>
      <c r="C3276" t="s">
        <v>80</v>
      </c>
      <c r="D3276" t="s">
        <v>97</v>
      </c>
      <c r="E3276" t="s">
        <v>151</v>
      </c>
      <c r="F3276" t="s">
        <v>9715</v>
      </c>
      <c r="G3276" t="s">
        <v>213</v>
      </c>
      <c r="H3276" t="s">
        <v>135</v>
      </c>
      <c r="I3276" t="s">
        <v>136</v>
      </c>
      <c r="J3276" t="s">
        <v>137</v>
      </c>
      <c r="K3276" t="s">
        <v>138</v>
      </c>
      <c r="L3276" t="s">
        <v>9716</v>
      </c>
      <c r="M3276" t="s">
        <v>9717</v>
      </c>
      <c r="N3276">
        <v>2.7377777769999998</v>
      </c>
      <c r="O3276">
        <v>0</v>
      </c>
      <c r="P3276">
        <v>81</v>
      </c>
      <c r="Q3276">
        <v>0</v>
      </c>
      <c r="R3276">
        <v>0</v>
      </c>
      <c r="S3276">
        <v>0</v>
      </c>
      <c r="T3276">
        <v>6</v>
      </c>
      <c r="U3276">
        <v>0</v>
      </c>
      <c r="V3276">
        <v>0</v>
      </c>
      <c r="W3276">
        <v>0</v>
      </c>
      <c r="X3276">
        <v>133.21313387934794</v>
      </c>
      <c r="Y3276">
        <v>0</v>
      </c>
      <c r="Z3276">
        <v>0</v>
      </c>
      <c r="AA3276">
        <v>0</v>
      </c>
      <c r="AB3276">
        <v>6.404479283973699</v>
      </c>
      <c r="AC3276">
        <v>0</v>
      </c>
      <c r="AD3276">
        <v>0</v>
      </c>
      <c r="AE3276">
        <v>139.61761316332164</v>
      </c>
    </row>
    <row r="3277" spans="1:31" x14ac:dyDescent="0.25">
      <c r="A3277">
        <v>2226053</v>
      </c>
      <c r="B3277">
        <v>1</v>
      </c>
      <c r="C3277" t="s">
        <v>80</v>
      </c>
      <c r="D3277" t="s">
        <v>95</v>
      </c>
      <c r="E3277" t="s">
        <v>156</v>
      </c>
      <c r="F3277" t="s">
        <v>9718</v>
      </c>
      <c r="G3277" t="s">
        <v>161</v>
      </c>
      <c r="H3277" t="s">
        <v>135</v>
      </c>
      <c r="I3277" t="s">
        <v>136</v>
      </c>
      <c r="J3277" t="s">
        <v>137</v>
      </c>
      <c r="K3277" t="s">
        <v>138</v>
      </c>
      <c r="L3277" t="s">
        <v>9719</v>
      </c>
      <c r="M3277" t="s">
        <v>9720</v>
      </c>
      <c r="N3277">
        <v>3.934722222</v>
      </c>
      <c r="O3277">
        <v>0</v>
      </c>
      <c r="P3277">
        <v>1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0.30015804460492584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0.30015804460492584</v>
      </c>
    </row>
    <row r="3278" spans="1:31" x14ac:dyDescent="0.25">
      <c r="A3278">
        <v>2221310</v>
      </c>
      <c r="B3278">
        <v>1</v>
      </c>
      <c r="C3278" t="s">
        <v>81</v>
      </c>
      <c r="D3278" t="s">
        <v>123</v>
      </c>
      <c r="E3278" t="s">
        <v>132</v>
      </c>
      <c r="F3278" t="s">
        <v>9721</v>
      </c>
      <c r="G3278" t="s">
        <v>233</v>
      </c>
      <c r="H3278" t="s">
        <v>135</v>
      </c>
      <c r="I3278" t="s">
        <v>136</v>
      </c>
      <c r="J3278" t="s">
        <v>137</v>
      </c>
      <c r="K3278" t="s">
        <v>234</v>
      </c>
      <c r="L3278" t="s">
        <v>9722</v>
      </c>
      <c r="M3278" t="s">
        <v>9723</v>
      </c>
      <c r="N3278">
        <v>7.7617138880000001</v>
      </c>
      <c r="O3278">
        <v>0</v>
      </c>
      <c r="P3278">
        <v>333</v>
      </c>
      <c r="Q3278">
        <v>0</v>
      </c>
      <c r="R3278">
        <v>0</v>
      </c>
      <c r="S3278">
        <v>0</v>
      </c>
      <c r="T3278">
        <v>11</v>
      </c>
      <c r="U3278">
        <v>0</v>
      </c>
      <c r="V3278">
        <v>1</v>
      </c>
      <c r="W3278">
        <v>0</v>
      </c>
      <c r="X3278">
        <v>618.60827013326445</v>
      </c>
      <c r="Y3278">
        <v>0</v>
      </c>
      <c r="Z3278">
        <v>0</v>
      </c>
      <c r="AA3278">
        <v>0</v>
      </c>
      <c r="AB3278">
        <v>54.85611307556983</v>
      </c>
      <c r="AC3278">
        <v>0</v>
      </c>
      <c r="AD3278">
        <v>22.815258112314815</v>
      </c>
      <c r="AE3278">
        <v>696.27964132114914</v>
      </c>
    </row>
    <row r="3279" spans="1:31" x14ac:dyDescent="0.25">
      <c r="A3279">
        <v>2225724</v>
      </c>
      <c r="B3279">
        <v>1</v>
      </c>
      <c r="C3279" t="s">
        <v>80</v>
      </c>
      <c r="D3279" t="s">
        <v>99</v>
      </c>
      <c r="E3279" t="s">
        <v>156</v>
      </c>
      <c r="F3279" t="s">
        <v>9724</v>
      </c>
      <c r="G3279" t="s">
        <v>172</v>
      </c>
      <c r="H3279" t="s">
        <v>135</v>
      </c>
      <c r="I3279" t="s">
        <v>136</v>
      </c>
      <c r="J3279" t="s">
        <v>137</v>
      </c>
      <c r="K3279" t="s">
        <v>138</v>
      </c>
      <c r="L3279" t="s">
        <v>9725</v>
      </c>
      <c r="M3279" t="s">
        <v>9726</v>
      </c>
      <c r="N3279">
        <v>1.7597222219999999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1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0.25920366878570666</v>
      </c>
      <c r="AC3279">
        <v>0</v>
      </c>
      <c r="AD3279">
        <v>0</v>
      </c>
      <c r="AE3279">
        <v>0.25920366878570666</v>
      </c>
    </row>
    <row r="3280" spans="1:31" x14ac:dyDescent="0.25">
      <c r="A3280">
        <v>2213318</v>
      </c>
      <c r="B3280">
        <v>1</v>
      </c>
      <c r="C3280" t="s">
        <v>80</v>
      </c>
      <c r="D3280" t="s">
        <v>103</v>
      </c>
      <c r="E3280" t="s">
        <v>151</v>
      </c>
      <c r="F3280" t="s">
        <v>9727</v>
      </c>
      <c r="G3280" t="s">
        <v>153</v>
      </c>
      <c r="H3280" t="s">
        <v>135</v>
      </c>
      <c r="I3280" t="s">
        <v>136</v>
      </c>
      <c r="J3280" t="s">
        <v>137</v>
      </c>
      <c r="K3280" t="s">
        <v>138</v>
      </c>
      <c r="L3280" t="s">
        <v>9728</v>
      </c>
      <c r="M3280" t="s">
        <v>9729</v>
      </c>
      <c r="N3280">
        <v>0.79638888799999996</v>
      </c>
      <c r="O3280">
        <v>0</v>
      </c>
      <c r="P3280">
        <v>60</v>
      </c>
      <c r="Q3280">
        <v>0</v>
      </c>
      <c r="R3280">
        <v>0</v>
      </c>
      <c r="S3280">
        <v>0</v>
      </c>
      <c r="T3280">
        <v>1</v>
      </c>
      <c r="U3280">
        <v>0</v>
      </c>
      <c r="V3280">
        <v>0</v>
      </c>
      <c r="W3280">
        <v>0</v>
      </c>
      <c r="X3280">
        <v>11.708878864217263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11.708878864217263</v>
      </c>
    </row>
    <row r="3281" spans="1:31" x14ac:dyDescent="0.25">
      <c r="A3281">
        <v>2214669</v>
      </c>
      <c r="B3281">
        <v>1</v>
      </c>
      <c r="C3281" t="s">
        <v>81</v>
      </c>
      <c r="D3281" t="s">
        <v>118</v>
      </c>
      <c r="E3281" t="s">
        <v>141</v>
      </c>
      <c r="F3281" t="s">
        <v>9730</v>
      </c>
      <c r="G3281" t="s">
        <v>143</v>
      </c>
      <c r="H3281" t="s">
        <v>144</v>
      </c>
      <c r="I3281" t="s">
        <v>136</v>
      </c>
      <c r="J3281" t="s">
        <v>137</v>
      </c>
      <c r="K3281" t="s">
        <v>138</v>
      </c>
      <c r="L3281" t="s">
        <v>9731</v>
      </c>
      <c r="M3281" t="s">
        <v>9732</v>
      </c>
      <c r="N3281">
        <v>0.83805555499999995</v>
      </c>
      <c r="O3281">
        <v>0</v>
      </c>
      <c r="P3281">
        <v>0</v>
      </c>
      <c r="Q3281">
        <v>0</v>
      </c>
      <c r="R3281">
        <v>0</v>
      </c>
      <c r="S3281">
        <v>17</v>
      </c>
      <c r="T3281">
        <v>6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410.08925953472027</v>
      </c>
      <c r="AB3281">
        <v>28.656456631674963</v>
      </c>
      <c r="AC3281">
        <v>0</v>
      </c>
      <c r="AD3281">
        <v>0</v>
      </c>
      <c r="AE3281">
        <v>438.74571616639525</v>
      </c>
    </row>
    <row r="3282" spans="1:31" x14ac:dyDescent="0.25">
      <c r="A3282">
        <v>2221333</v>
      </c>
      <c r="B3282">
        <v>1</v>
      </c>
      <c r="C3282" t="s">
        <v>80</v>
      </c>
      <c r="D3282" t="s">
        <v>90</v>
      </c>
      <c r="E3282" t="s">
        <v>151</v>
      </c>
      <c r="F3282" t="s">
        <v>9733</v>
      </c>
      <c r="G3282" t="s">
        <v>213</v>
      </c>
      <c r="H3282" t="s">
        <v>135</v>
      </c>
      <c r="I3282" t="s">
        <v>136</v>
      </c>
      <c r="J3282" t="s">
        <v>137</v>
      </c>
      <c r="K3282" t="s">
        <v>138</v>
      </c>
      <c r="L3282" t="s">
        <v>9734</v>
      </c>
      <c r="M3282" t="s">
        <v>9735</v>
      </c>
      <c r="N3282">
        <v>0.74333333300000004</v>
      </c>
      <c r="O3282">
        <v>0</v>
      </c>
      <c r="P3282">
        <v>2</v>
      </c>
      <c r="Q3282">
        <v>0</v>
      </c>
      <c r="R3282">
        <v>0</v>
      </c>
      <c r="S3282">
        <v>0</v>
      </c>
      <c r="T3282">
        <v>34</v>
      </c>
      <c r="U3282">
        <v>0</v>
      </c>
      <c r="V3282">
        <v>4</v>
      </c>
      <c r="W3282">
        <v>0</v>
      </c>
      <c r="X3282">
        <v>1.6840111017150002E-2</v>
      </c>
      <c r="Y3282">
        <v>0</v>
      </c>
      <c r="Z3282">
        <v>0</v>
      </c>
      <c r="AA3282">
        <v>0</v>
      </c>
      <c r="AB3282">
        <v>53.804904454965119</v>
      </c>
      <c r="AC3282">
        <v>0</v>
      </c>
      <c r="AD3282">
        <v>13.954521568676322</v>
      </c>
      <c r="AE3282">
        <v>67.776266134658599</v>
      </c>
    </row>
    <row r="3283" spans="1:31" x14ac:dyDescent="0.25">
      <c r="A3283">
        <v>2217042</v>
      </c>
      <c r="B3283">
        <v>1</v>
      </c>
      <c r="C3283" t="s">
        <v>80</v>
      </c>
      <c r="D3283" t="s">
        <v>109</v>
      </c>
      <c r="E3283" t="s">
        <v>151</v>
      </c>
      <c r="F3283" t="s">
        <v>9736</v>
      </c>
      <c r="G3283" t="s">
        <v>153</v>
      </c>
      <c r="H3283" t="s">
        <v>135</v>
      </c>
      <c r="I3283" t="s">
        <v>136</v>
      </c>
      <c r="J3283" t="s">
        <v>137</v>
      </c>
      <c r="K3283" t="s">
        <v>138</v>
      </c>
      <c r="L3283" t="s">
        <v>9737</v>
      </c>
      <c r="M3283" t="s">
        <v>9738</v>
      </c>
      <c r="N3283">
        <v>0.97888888799999996</v>
      </c>
      <c r="O3283">
        <v>0</v>
      </c>
      <c r="P3283">
        <v>1</v>
      </c>
      <c r="Q3283">
        <v>0</v>
      </c>
      <c r="R3283">
        <v>2</v>
      </c>
      <c r="S3283">
        <v>0</v>
      </c>
      <c r="T3283">
        <v>1</v>
      </c>
      <c r="U3283">
        <v>0</v>
      </c>
      <c r="V3283">
        <v>0</v>
      </c>
      <c r="W3283">
        <v>0</v>
      </c>
      <c r="X3283">
        <v>1.3206856812100001E-3</v>
      </c>
      <c r="Y3283">
        <v>0</v>
      </c>
      <c r="Z3283">
        <v>0.6137314309733477</v>
      </c>
      <c r="AA3283">
        <v>0</v>
      </c>
      <c r="AB3283">
        <v>0</v>
      </c>
      <c r="AC3283">
        <v>0</v>
      </c>
      <c r="AD3283">
        <v>0</v>
      </c>
      <c r="AE3283">
        <v>0.61505211665455772</v>
      </c>
    </row>
    <row r="3284" spans="1:31" x14ac:dyDescent="0.25">
      <c r="A3284">
        <v>2220128</v>
      </c>
      <c r="B3284">
        <v>1</v>
      </c>
      <c r="C3284" t="s">
        <v>80</v>
      </c>
      <c r="D3284" t="s">
        <v>93</v>
      </c>
      <c r="E3284" t="s">
        <v>151</v>
      </c>
      <c r="F3284" t="s">
        <v>9739</v>
      </c>
      <c r="G3284" t="s">
        <v>213</v>
      </c>
      <c r="H3284" t="s">
        <v>135</v>
      </c>
      <c r="I3284" t="s">
        <v>136</v>
      </c>
      <c r="J3284" t="s">
        <v>137</v>
      </c>
      <c r="K3284" t="s">
        <v>138</v>
      </c>
      <c r="L3284" t="s">
        <v>9740</v>
      </c>
      <c r="M3284" t="s">
        <v>9741</v>
      </c>
      <c r="N3284">
        <v>2.8927777770000001</v>
      </c>
      <c r="O3284">
        <v>0</v>
      </c>
      <c r="P3284">
        <v>4</v>
      </c>
      <c r="Q3284">
        <v>0</v>
      </c>
      <c r="R3284">
        <v>2</v>
      </c>
      <c r="S3284">
        <v>0</v>
      </c>
      <c r="T3284">
        <v>6</v>
      </c>
      <c r="U3284">
        <v>0</v>
      </c>
      <c r="V3284">
        <v>0</v>
      </c>
      <c r="W3284">
        <v>0</v>
      </c>
      <c r="X3284">
        <v>3.5491836535584547</v>
      </c>
      <c r="Y3284">
        <v>0</v>
      </c>
      <c r="Z3284">
        <v>8.2374886536251566</v>
      </c>
      <c r="AA3284">
        <v>0</v>
      </c>
      <c r="AB3284">
        <v>4.198469823715115</v>
      </c>
      <c r="AC3284">
        <v>0</v>
      </c>
      <c r="AD3284">
        <v>0</v>
      </c>
      <c r="AE3284">
        <v>15.985142130898726</v>
      </c>
    </row>
    <row r="3285" spans="1:31" x14ac:dyDescent="0.25">
      <c r="A3285">
        <v>2223374</v>
      </c>
      <c r="B3285">
        <v>1</v>
      </c>
      <c r="C3285" t="s">
        <v>80</v>
      </c>
      <c r="D3285" t="s">
        <v>104</v>
      </c>
      <c r="E3285" t="s">
        <v>147</v>
      </c>
      <c r="F3285" t="s">
        <v>9742</v>
      </c>
      <c r="G3285" t="s">
        <v>143</v>
      </c>
      <c r="H3285" t="s">
        <v>144</v>
      </c>
      <c r="I3285" t="s">
        <v>136</v>
      </c>
      <c r="J3285" t="s">
        <v>137</v>
      </c>
      <c r="K3285" t="s">
        <v>138</v>
      </c>
      <c r="L3285" t="s">
        <v>9743</v>
      </c>
      <c r="M3285" t="s">
        <v>9744</v>
      </c>
      <c r="N3285">
        <v>0.38</v>
      </c>
      <c r="O3285">
        <v>9</v>
      </c>
      <c r="P3285">
        <v>378</v>
      </c>
      <c r="Q3285">
        <v>6</v>
      </c>
      <c r="R3285">
        <v>16</v>
      </c>
      <c r="S3285">
        <v>10</v>
      </c>
      <c r="T3285">
        <v>34</v>
      </c>
      <c r="U3285">
        <v>0</v>
      </c>
      <c r="V3285">
        <v>0</v>
      </c>
      <c r="W3285">
        <v>35.047784313121596</v>
      </c>
      <c r="X3285">
        <v>97.736140185834586</v>
      </c>
      <c r="Y3285">
        <v>4.20453107123104</v>
      </c>
      <c r="Z3285">
        <v>2.7803043346564205</v>
      </c>
      <c r="AA3285">
        <v>32.350845461150165</v>
      </c>
      <c r="AB3285">
        <v>19.206430285321762</v>
      </c>
      <c r="AC3285">
        <v>0</v>
      </c>
      <c r="AD3285">
        <v>0</v>
      </c>
      <c r="AE3285">
        <v>191.32603565131558</v>
      </c>
    </row>
    <row r="3286" spans="1:31" x14ac:dyDescent="0.25">
      <c r="A3286">
        <v>2228403</v>
      </c>
      <c r="B3286">
        <v>1</v>
      </c>
      <c r="C3286" t="s">
        <v>80</v>
      </c>
      <c r="D3286" t="s">
        <v>82</v>
      </c>
      <c r="E3286" t="s">
        <v>156</v>
      </c>
      <c r="F3286" t="s">
        <v>9745</v>
      </c>
      <c r="G3286" t="s">
        <v>161</v>
      </c>
      <c r="H3286" t="s">
        <v>135</v>
      </c>
      <c r="I3286" t="s">
        <v>136</v>
      </c>
      <c r="J3286" t="s">
        <v>137</v>
      </c>
      <c r="K3286" t="s">
        <v>138</v>
      </c>
      <c r="L3286" t="s">
        <v>9746</v>
      </c>
      <c r="M3286" t="s">
        <v>9747</v>
      </c>
      <c r="N3286">
        <v>2.7222222220000001</v>
      </c>
      <c r="O3286">
        <v>0</v>
      </c>
      <c r="P3286">
        <v>2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1.3784834023168502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1.3784834023168502</v>
      </c>
    </row>
    <row r="3287" spans="1:31" x14ac:dyDescent="0.25">
      <c r="A3287">
        <v>2214692</v>
      </c>
      <c r="B3287">
        <v>1</v>
      </c>
      <c r="C3287" t="s">
        <v>80</v>
      </c>
      <c r="D3287" t="s">
        <v>99</v>
      </c>
      <c r="E3287" t="s">
        <v>156</v>
      </c>
      <c r="F3287" t="s">
        <v>9748</v>
      </c>
      <c r="G3287" t="s">
        <v>161</v>
      </c>
      <c r="H3287" t="s">
        <v>135</v>
      </c>
      <c r="I3287" t="s">
        <v>136</v>
      </c>
      <c r="J3287" t="s">
        <v>137</v>
      </c>
      <c r="K3287" t="s">
        <v>138</v>
      </c>
      <c r="L3287" t="s">
        <v>9749</v>
      </c>
      <c r="M3287" t="s">
        <v>9750</v>
      </c>
      <c r="N3287">
        <v>2.1841666659999999</v>
      </c>
      <c r="O3287">
        <v>0</v>
      </c>
      <c r="P3287">
        <v>2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1.6257885651331501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1.6257885651331501</v>
      </c>
    </row>
    <row r="3288" spans="1:31" x14ac:dyDescent="0.25">
      <c r="A3288">
        <v>2216358</v>
      </c>
      <c r="B3288">
        <v>1</v>
      </c>
      <c r="C3288" t="s">
        <v>80</v>
      </c>
      <c r="D3288" t="s">
        <v>100</v>
      </c>
      <c r="E3288" t="s">
        <v>147</v>
      </c>
      <c r="F3288" t="s">
        <v>1442</v>
      </c>
      <c r="G3288" t="s">
        <v>200</v>
      </c>
      <c r="H3288" t="s">
        <v>144</v>
      </c>
      <c r="I3288" t="s">
        <v>451</v>
      </c>
      <c r="J3288" t="s">
        <v>137</v>
      </c>
      <c r="K3288" t="s">
        <v>138</v>
      </c>
      <c r="L3288" t="s">
        <v>9751</v>
      </c>
      <c r="M3288" t="s">
        <v>9752</v>
      </c>
      <c r="N3288">
        <v>2.5000000000000001E-3</v>
      </c>
      <c r="O3288">
        <v>1</v>
      </c>
      <c r="P3288">
        <v>1326</v>
      </c>
      <c r="Q3288">
        <v>18</v>
      </c>
      <c r="R3288">
        <v>432</v>
      </c>
      <c r="S3288">
        <v>13</v>
      </c>
      <c r="T3288">
        <v>294</v>
      </c>
      <c r="U3288">
        <v>0</v>
      </c>
      <c r="V3288">
        <v>1</v>
      </c>
      <c r="W3288">
        <v>6.034856259050001E-4</v>
      </c>
      <c r="X3288">
        <v>0.94076685257133152</v>
      </c>
      <c r="Y3288">
        <v>0.25613891713709996</v>
      </c>
      <c r="Z3288">
        <v>0.48151253477120004</v>
      </c>
      <c r="AA3288">
        <v>0.17640051014798996</v>
      </c>
      <c r="AB3288">
        <v>0.37496308779301235</v>
      </c>
      <c r="AC3288">
        <v>0</v>
      </c>
      <c r="AD3288">
        <v>3.7733863654200003E-3</v>
      </c>
      <c r="AE3288">
        <v>2.2341587744119589</v>
      </c>
    </row>
    <row r="3289" spans="1:31" x14ac:dyDescent="0.25">
      <c r="A3289">
        <v>2224350</v>
      </c>
      <c r="B3289">
        <v>1</v>
      </c>
      <c r="C3289" t="s">
        <v>81</v>
      </c>
      <c r="D3289" t="s">
        <v>127</v>
      </c>
      <c r="E3289" t="s">
        <v>156</v>
      </c>
      <c r="F3289" t="s">
        <v>9753</v>
      </c>
      <c r="G3289" t="s">
        <v>161</v>
      </c>
      <c r="H3289" t="s">
        <v>135</v>
      </c>
      <c r="I3289" t="s">
        <v>136</v>
      </c>
      <c r="J3289" t="s">
        <v>137</v>
      </c>
      <c r="K3289" t="s">
        <v>138</v>
      </c>
      <c r="L3289" t="s">
        <v>9754</v>
      </c>
      <c r="M3289" t="s">
        <v>9755</v>
      </c>
      <c r="N3289">
        <v>1.3425</v>
      </c>
      <c r="O3289">
        <v>0</v>
      </c>
      <c r="P3289">
        <v>4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1.3260654395222167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1.3260654395222167</v>
      </c>
    </row>
    <row r="3290" spans="1:31" x14ac:dyDescent="0.25">
      <c r="A3290">
        <v>2214194</v>
      </c>
      <c r="B3290">
        <v>1</v>
      </c>
      <c r="C3290" t="s">
        <v>80</v>
      </c>
      <c r="D3290" t="s">
        <v>110</v>
      </c>
      <c r="E3290" t="s">
        <v>132</v>
      </c>
      <c r="F3290" t="s">
        <v>447</v>
      </c>
      <c r="G3290" t="s">
        <v>134</v>
      </c>
      <c r="H3290" t="s">
        <v>135</v>
      </c>
      <c r="I3290" t="s">
        <v>136</v>
      </c>
      <c r="J3290" t="s">
        <v>137</v>
      </c>
      <c r="K3290" t="s">
        <v>138</v>
      </c>
      <c r="L3290" t="s">
        <v>9756</v>
      </c>
      <c r="M3290" t="s">
        <v>9757</v>
      </c>
      <c r="N3290">
        <v>0.401388888</v>
      </c>
      <c r="O3290">
        <v>0</v>
      </c>
      <c r="P3290">
        <v>730</v>
      </c>
      <c r="Q3290">
        <v>0</v>
      </c>
      <c r="R3290">
        <v>0</v>
      </c>
      <c r="S3290">
        <v>0</v>
      </c>
      <c r="T3290">
        <v>30</v>
      </c>
      <c r="U3290">
        <v>0</v>
      </c>
      <c r="V3290">
        <v>0</v>
      </c>
      <c r="W3290">
        <v>0</v>
      </c>
      <c r="X3290">
        <v>100.22892792063213</v>
      </c>
      <c r="Y3290">
        <v>0</v>
      </c>
      <c r="Z3290">
        <v>0</v>
      </c>
      <c r="AA3290">
        <v>0</v>
      </c>
      <c r="AB3290">
        <v>4.9687602258672188</v>
      </c>
      <c r="AC3290">
        <v>0</v>
      </c>
      <c r="AD3290">
        <v>0</v>
      </c>
      <c r="AE3290">
        <v>105.19768814649935</v>
      </c>
    </row>
    <row r="3291" spans="1:31" x14ac:dyDescent="0.25">
      <c r="A3291">
        <v>2222684</v>
      </c>
      <c r="B3291">
        <v>1</v>
      </c>
      <c r="C3291" t="s">
        <v>80</v>
      </c>
      <c r="D3291" t="s">
        <v>99</v>
      </c>
      <c r="E3291" t="s">
        <v>156</v>
      </c>
      <c r="F3291" t="s">
        <v>9758</v>
      </c>
      <c r="G3291" t="s">
        <v>172</v>
      </c>
      <c r="H3291" t="s">
        <v>135</v>
      </c>
      <c r="I3291" t="s">
        <v>136</v>
      </c>
      <c r="J3291" t="s">
        <v>137</v>
      </c>
      <c r="K3291" t="s">
        <v>138</v>
      </c>
      <c r="L3291" t="s">
        <v>9759</v>
      </c>
      <c r="M3291" t="s">
        <v>9760</v>
      </c>
      <c r="N3291">
        <v>6.0127777770000002</v>
      </c>
      <c r="O3291">
        <v>0</v>
      </c>
      <c r="P3291">
        <v>2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2.118548398815514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2.118548398815514</v>
      </c>
    </row>
    <row r="3292" spans="1:31" x14ac:dyDescent="0.25">
      <c r="A3292">
        <v>2229070</v>
      </c>
      <c r="B3292">
        <v>1</v>
      </c>
      <c r="C3292" t="s">
        <v>80</v>
      </c>
      <c r="D3292" t="s">
        <v>85</v>
      </c>
      <c r="E3292" t="s">
        <v>156</v>
      </c>
      <c r="F3292" t="s">
        <v>9761</v>
      </c>
      <c r="G3292" t="s">
        <v>134</v>
      </c>
      <c r="H3292" t="s">
        <v>135</v>
      </c>
      <c r="I3292" t="s">
        <v>136</v>
      </c>
      <c r="J3292" t="s">
        <v>137</v>
      </c>
      <c r="K3292" t="s">
        <v>138</v>
      </c>
      <c r="L3292" t="s">
        <v>9762</v>
      </c>
      <c r="M3292" t="s">
        <v>9763</v>
      </c>
      <c r="N3292">
        <v>1.53</v>
      </c>
      <c r="O3292">
        <v>0</v>
      </c>
      <c r="P3292">
        <v>7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3.8466084101278719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3.8466084101278719</v>
      </c>
    </row>
    <row r="3293" spans="1:31" x14ac:dyDescent="0.25">
      <c r="A3293">
        <v>2218914</v>
      </c>
      <c r="B3293">
        <v>1</v>
      </c>
      <c r="C3293" t="s">
        <v>80</v>
      </c>
      <c r="D3293" t="s">
        <v>103</v>
      </c>
      <c r="E3293" t="s">
        <v>198</v>
      </c>
      <c r="F3293" t="s">
        <v>9764</v>
      </c>
      <c r="G3293" t="s">
        <v>143</v>
      </c>
      <c r="H3293" t="s">
        <v>144</v>
      </c>
      <c r="I3293" t="s">
        <v>136</v>
      </c>
      <c r="J3293" t="s">
        <v>137</v>
      </c>
      <c r="K3293" t="s">
        <v>138</v>
      </c>
      <c r="L3293" t="s">
        <v>9765</v>
      </c>
      <c r="M3293" t="s">
        <v>9766</v>
      </c>
      <c r="N3293">
        <v>3.5905555549999999</v>
      </c>
      <c r="O3293">
        <v>0</v>
      </c>
      <c r="P3293">
        <v>0</v>
      </c>
      <c r="Q3293">
        <v>0</v>
      </c>
      <c r="R3293">
        <v>0</v>
      </c>
      <c r="S3293">
        <v>2</v>
      </c>
      <c r="T3293">
        <v>0</v>
      </c>
      <c r="U3293">
        <v>2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62.027030828625051</v>
      </c>
      <c r="AB3293">
        <v>0</v>
      </c>
      <c r="AC3293">
        <v>386.54799351664411</v>
      </c>
      <c r="AD3293">
        <v>0</v>
      </c>
      <c r="AE3293">
        <v>448.57502434526918</v>
      </c>
    </row>
    <row r="3294" spans="1:31" x14ac:dyDescent="0.25">
      <c r="A3294">
        <v>2216043</v>
      </c>
      <c r="B3294">
        <v>1</v>
      </c>
      <c r="C3294" t="s">
        <v>80</v>
      </c>
      <c r="D3294" t="s">
        <v>84</v>
      </c>
      <c r="E3294" t="s">
        <v>156</v>
      </c>
      <c r="F3294" t="s">
        <v>9767</v>
      </c>
      <c r="G3294" t="s">
        <v>161</v>
      </c>
      <c r="H3294" t="s">
        <v>135</v>
      </c>
      <c r="I3294" t="s">
        <v>136</v>
      </c>
      <c r="J3294" t="s">
        <v>137</v>
      </c>
      <c r="K3294" t="s">
        <v>138</v>
      </c>
      <c r="L3294" t="s">
        <v>9768</v>
      </c>
      <c r="M3294" t="s">
        <v>9769</v>
      </c>
      <c r="N3294">
        <v>1.832222222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11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18.399120498534227</v>
      </c>
      <c r="AC3294">
        <v>0</v>
      </c>
      <c r="AD3294">
        <v>0</v>
      </c>
      <c r="AE3294">
        <v>18.399120498534227</v>
      </c>
    </row>
    <row r="3295" spans="1:31" x14ac:dyDescent="0.25">
      <c r="A3295">
        <v>2224373</v>
      </c>
      <c r="B3295">
        <v>1</v>
      </c>
      <c r="C3295" t="s">
        <v>80</v>
      </c>
      <c r="D3295" t="s">
        <v>95</v>
      </c>
      <c r="E3295" t="s">
        <v>147</v>
      </c>
      <c r="F3295" t="s">
        <v>1206</v>
      </c>
      <c r="G3295" t="s">
        <v>143</v>
      </c>
      <c r="H3295" t="s">
        <v>144</v>
      </c>
      <c r="I3295" t="s">
        <v>136</v>
      </c>
      <c r="J3295" t="s">
        <v>137</v>
      </c>
      <c r="K3295" t="s">
        <v>138</v>
      </c>
      <c r="L3295" t="s">
        <v>9770</v>
      </c>
      <c r="M3295" t="s">
        <v>9771</v>
      </c>
      <c r="N3295">
        <v>0.25166666599999998</v>
      </c>
      <c r="O3295">
        <v>5</v>
      </c>
      <c r="P3295">
        <v>676</v>
      </c>
      <c r="Q3295">
        <v>26</v>
      </c>
      <c r="R3295">
        <v>8</v>
      </c>
      <c r="S3295">
        <v>32</v>
      </c>
      <c r="T3295">
        <v>41</v>
      </c>
      <c r="U3295">
        <v>0</v>
      </c>
      <c r="V3295">
        <v>0</v>
      </c>
      <c r="W3295">
        <v>1.0591997180663133</v>
      </c>
      <c r="X3295">
        <v>46.167652463113328</v>
      </c>
      <c r="Y3295">
        <v>26.385563597738098</v>
      </c>
      <c r="Z3295">
        <v>0.79375802220373326</v>
      </c>
      <c r="AA3295">
        <v>57.031934029340668</v>
      </c>
      <c r="AB3295">
        <v>5.2179826280869452</v>
      </c>
      <c r="AC3295">
        <v>0</v>
      </c>
      <c r="AD3295">
        <v>0</v>
      </c>
      <c r="AE3295">
        <v>136.6560904585491</v>
      </c>
    </row>
    <row r="3296" spans="1:31" x14ac:dyDescent="0.25">
      <c r="A3296">
        <v>2226906</v>
      </c>
      <c r="B3296">
        <v>1</v>
      </c>
      <c r="C3296" t="s">
        <v>80</v>
      </c>
      <c r="D3296" t="s">
        <v>97</v>
      </c>
      <c r="E3296" t="s">
        <v>141</v>
      </c>
      <c r="F3296" t="s">
        <v>9772</v>
      </c>
      <c r="G3296" t="s">
        <v>1628</v>
      </c>
      <c r="H3296" t="s">
        <v>144</v>
      </c>
      <c r="I3296" t="s">
        <v>136</v>
      </c>
      <c r="J3296" t="s">
        <v>137</v>
      </c>
      <c r="K3296" t="s">
        <v>138</v>
      </c>
      <c r="L3296" t="s">
        <v>9773</v>
      </c>
      <c r="M3296" t="s">
        <v>9774</v>
      </c>
      <c r="N3296">
        <v>0.92527777700000002</v>
      </c>
      <c r="O3296">
        <v>0</v>
      </c>
      <c r="P3296">
        <v>38</v>
      </c>
      <c r="Q3296">
        <v>0</v>
      </c>
      <c r="R3296">
        <v>3</v>
      </c>
      <c r="S3296">
        <v>0</v>
      </c>
      <c r="T3296">
        <v>7</v>
      </c>
      <c r="U3296">
        <v>0</v>
      </c>
      <c r="V3296">
        <v>0</v>
      </c>
      <c r="W3296">
        <v>0</v>
      </c>
      <c r="X3296">
        <v>23.485700819125181</v>
      </c>
      <c r="Y3296">
        <v>0</v>
      </c>
      <c r="Z3296">
        <v>1.2287819038801424</v>
      </c>
      <c r="AA3296">
        <v>0</v>
      </c>
      <c r="AB3296">
        <v>7.0502514360912674</v>
      </c>
      <c r="AC3296">
        <v>0</v>
      </c>
      <c r="AD3296">
        <v>0</v>
      </c>
      <c r="AE3296">
        <v>31.764734159096591</v>
      </c>
    </row>
    <row r="3297" spans="1:31" x14ac:dyDescent="0.25">
      <c r="A3297">
        <v>2224748</v>
      </c>
      <c r="B3297">
        <v>1</v>
      </c>
      <c r="C3297" t="s">
        <v>81</v>
      </c>
      <c r="D3297" t="s">
        <v>118</v>
      </c>
      <c r="E3297" t="s">
        <v>141</v>
      </c>
      <c r="F3297" t="s">
        <v>9775</v>
      </c>
      <c r="G3297" t="s">
        <v>1806</v>
      </c>
      <c r="H3297" t="s">
        <v>144</v>
      </c>
      <c r="I3297" t="s">
        <v>136</v>
      </c>
      <c r="J3297" t="s">
        <v>137</v>
      </c>
      <c r="K3297" t="s">
        <v>234</v>
      </c>
      <c r="L3297" t="s">
        <v>9776</v>
      </c>
      <c r="M3297" t="s">
        <v>9777</v>
      </c>
      <c r="N3297">
        <v>1.5213888879999999</v>
      </c>
      <c r="O3297">
        <v>0</v>
      </c>
      <c r="P3297">
        <v>0</v>
      </c>
      <c r="Q3297">
        <v>0</v>
      </c>
      <c r="R3297">
        <v>0</v>
      </c>
      <c r="S3297">
        <v>2</v>
      </c>
      <c r="T3297">
        <v>195</v>
      </c>
      <c r="U3297">
        <v>0</v>
      </c>
      <c r="V3297">
        <v>1</v>
      </c>
      <c r="W3297">
        <v>0</v>
      </c>
      <c r="X3297">
        <v>0</v>
      </c>
      <c r="Y3297">
        <v>0</v>
      </c>
      <c r="Z3297">
        <v>0</v>
      </c>
      <c r="AA3297">
        <v>57.839305442676057</v>
      </c>
      <c r="AB3297">
        <v>137.66890715047501</v>
      </c>
      <c r="AC3297">
        <v>0</v>
      </c>
      <c r="AD3297">
        <v>12.398373989466455</v>
      </c>
      <c r="AE3297">
        <v>207.90658658261751</v>
      </c>
    </row>
    <row r="3298" spans="1:31" x14ac:dyDescent="0.25">
      <c r="A3298">
        <v>2217709</v>
      </c>
      <c r="B3298">
        <v>1</v>
      </c>
      <c r="C3298" t="s">
        <v>80</v>
      </c>
      <c r="D3298" t="s">
        <v>89</v>
      </c>
      <c r="E3298" t="s">
        <v>156</v>
      </c>
      <c r="F3298" t="s">
        <v>9778</v>
      </c>
      <c r="G3298" t="s">
        <v>161</v>
      </c>
      <c r="H3298" t="s">
        <v>135</v>
      </c>
      <c r="I3298" t="s">
        <v>136</v>
      </c>
      <c r="J3298" t="s">
        <v>137</v>
      </c>
      <c r="K3298" t="s">
        <v>138</v>
      </c>
      <c r="L3298" t="s">
        <v>9779</v>
      </c>
      <c r="M3298" t="s">
        <v>9780</v>
      </c>
      <c r="N3298">
        <v>1.615</v>
      </c>
      <c r="O3298">
        <v>0</v>
      </c>
      <c r="P3298">
        <v>2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0.47087031406886337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0.47087031406886337</v>
      </c>
    </row>
    <row r="3299" spans="1:31" x14ac:dyDescent="0.25">
      <c r="A3299">
        <v>2215545</v>
      </c>
      <c r="B3299">
        <v>1</v>
      </c>
      <c r="C3299" t="s">
        <v>81</v>
      </c>
      <c r="D3299" t="s">
        <v>122</v>
      </c>
      <c r="E3299" t="s">
        <v>141</v>
      </c>
      <c r="F3299" t="s">
        <v>9033</v>
      </c>
      <c r="G3299" t="s">
        <v>349</v>
      </c>
      <c r="H3299" t="s">
        <v>144</v>
      </c>
      <c r="I3299" t="s">
        <v>136</v>
      </c>
      <c r="J3299" t="s">
        <v>137</v>
      </c>
      <c r="K3299" t="s">
        <v>138</v>
      </c>
      <c r="L3299" t="s">
        <v>9781</v>
      </c>
      <c r="M3299" t="s">
        <v>9782</v>
      </c>
      <c r="N3299">
        <v>0.35388888800000001</v>
      </c>
      <c r="O3299">
        <v>0</v>
      </c>
      <c r="P3299">
        <v>108</v>
      </c>
      <c r="Q3299">
        <v>0</v>
      </c>
      <c r="R3299">
        <v>0</v>
      </c>
      <c r="S3299">
        <v>0</v>
      </c>
      <c r="T3299">
        <v>3</v>
      </c>
      <c r="U3299">
        <v>0</v>
      </c>
      <c r="V3299">
        <v>1</v>
      </c>
      <c r="W3299">
        <v>0</v>
      </c>
      <c r="X3299">
        <v>3.0134648490574656</v>
      </c>
      <c r="Y3299">
        <v>0</v>
      </c>
      <c r="Z3299">
        <v>0</v>
      </c>
      <c r="AA3299">
        <v>0</v>
      </c>
      <c r="AB3299">
        <v>9.8547296497730558E-2</v>
      </c>
      <c r="AC3299">
        <v>0</v>
      </c>
      <c r="AD3299">
        <v>0.65728151552696112</v>
      </c>
      <c r="AE3299">
        <v>3.7692936610821572</v>
      </c>
    </row>
    <row r="3300" spans="1:31" x14ac:dyDescent="0.25">
      <c r="A3300">
        <v>2228801</v>
      </c>
      <c r="B3300">
        <v>1</v>
      </c>
      <c r="C3300" t="s">
        <v>80</v>
      </c>
      <c r="D3300" t="s">
        <v>82</v>
      </c>
      <c r="E3300" t="s">
        <v>156</v>
      </c>
      <c r="F3300" t="s">
        <v>9783</v>
      </c>
      <c r="G3300" t="s">
        <v>161</v>
      </c>
      <c r="H3300" t="s">
        <v>135</v>
      </c>
      <c r="I3300" t="s">
        <v>136</v>
      </c>
      <c r="J3300" t="s">
        <v>137</v>
      </c>
      <c r="K3300" t="s">
        <v>138</v>
      </c>
      <c r="L3300" t="s">
        <v>9784</v>
      </c>
      <c r="M3300" t="s">
        <v>9785</v>
      </c>
      <c r="N3300">
        <v>1.1277777769999999</v>
      </c>
      <c r="O3300">
        <v>0</v>
      </c>
      <c r="P3300">
        <v>1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</row>
    <row r="3301" spans="1:31" x14ac:dyDescent="0.25">
      <c r="A3301">
        <v>2224058</v>
      </c>
      <c r="B3301">
        <v>1</v>
      </c>
      <c r="C3301" t="s">
        <v>81</v>
      </c>
      <c r="D3301" t="s">
        <v>128</v>
      </c>
      <c r="E3301" t="s">
        <v>198</v>
      </c>
      <c r="F3301" t="s">
        <v>3762</v>
      </c>
      <c r="G3301" t="s">
        <v>143</v>
      </c>
      <c r="H3301" t="s">
        <v>144</v>
      </c>
      <c r="I3301" t="s">
        <v>136</v>
      </c>
      <c r="J3301" t="s">
        <v>137</v>
      </c>
      <c r="K3301" t="s">
        <v>138</v>
      </c>
      <c r="L3301" t="s">
        <v>9786</v>
      </c>
      <c r="M3301" t="s">
        <v>9787</v>
      </c>
      <c r="N3301">
        <v>0.63638888800000004</v>
      </c>
      <c r="O3301">
        <v>0</v>
      </c>
      <c r="P3301">
        <v>0</v>
      </c>
      <c r="Q3301">
        <v>0</v>
      </c>
      <c r="R3301">
        <v>0</v>
      </c>
      <c r="S3301">
        <v>15</v>
      </c>
      <c r="T3301">
        <v>0</v>
      </c>
      <c r="U3301">
        <v>10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33.236157846337605</v>
      </c>
      <c r="AB3301">
        <v>0</v>
      </c>
      <c r="AC3301">
        <v>191.6528816513441</v>
      </c>
      <c r="AD3301">
        <v>0</v>
      </c>
      <c r="AE3301">
        <v>224.88903949768172</v>
      </c>
    </row>
    <row r="3302" spans="1:31" x14ac:dyDescent="0.25">
      <c r="A3302">
        <v>2227719</v>
      </c>
      <c r="B3302">
        <v>1</v>
      </c>
      <c r="C3302" t="s">
        <v>80</v>
      </c>
      <c r="D3302" t="s">
        <v>97</v>
      </c>
      <c r="E3302" t="s">
        <v>151</v>
      </c>
      <c r="F3302" t="s">
        <v>7073</v>
      </c>
      <c r="G3302" t="s">
        <v>233</v>
      </c>
      <c r="H3302" t="s">
        <v>135</v>
      </c>
      <c r="I3302" t="s">
        <v>136</v>
      </c>
      <c r="J3302" t="s">
        <v>137</v>
      </c>
      <c r="K3302" t="s">
        <v>234</v>
      </c>
      <c r="L3302" t="s">
        <v>9788</v>
      </c>
      <c r="M3302" t="s">
        <v>9789</v>
      </c>
      <c r="N3302">
        <v>7.9886258330000004</v>
      </c>
      <c r="O3302">
        <v>0</v>
      </c>
      <c r="P3302">
        <v>8</v>
      </c>
      <c r="Q3302">
        <v>0</v>
      </c>
      <c r="R3302">
        <v>25</v>
      </c>
      <c r="S3302">
        <v>0</v>
      </c>
      <c r="T3302">
        <v>6</v>
      </c>
      <c r="U3302">
        <v>0</v>
      </c>
      <c r="V3302">
        <v>0</v>
      </c>
      <c r="W3302">
        <v>0</v>
      </c>
      <c r="X3302">
        <v>92.588521448320236</v>
      </c>
      <c r="Y3302">
        <v>0</v>
      </c>
      <c r="Z3302">
        <v>114.70563632451712</v>
      </c>
      <c r="AA3302">
        <v>0</v>
      </c>
      <c r="AB3302">
        <v>40.334339512945419</v>
      </c>
      <c r="AC3302">
        <v>0</v>
      </c>
      <c r="AD3302">
        <v>0</v>
      </c>
      <c r="AE3302">
        <v>247.62849728578277</v>
      </c>
    </row>
    <row r="3303" spans="1:31" x14ac:dyDescent="0.25">
      <c r="A3303">
        <v>2212820</v>
      </c>
      <c r="B3303">
        <v>1</v>
      </c>
      <c r="C3303" t="s">
        <v>80</v>
      </c>
      <c r="D3303" t="s">
        <v>90</v>
      </c>
      <c r="E3303" t="s">
        <v>156</v>
      </c>
      <c r="F3303" t="s">
        <v>9790</v>
      </c>
      <c r="G3303" t="s">
        <v>161</v>
      </c>
      <c r="H3303" t="s">
        <v>135</v>
      </c>
      <c r="I3303" t="s">
        <v>136</v>
      </c>
      <c r="J3303" t="s">
        <v>137</v>
      </c>
      <c r="K3303" t="s">
        <v>138</v>
      </c>
      <c r="L3303" t="s">
        <v>9791</v>
      </c>
      <c r="M3303" t="s">
        <v>9792</v>
      </c>
      <c r="N3303">
        <v>4.363611111</v>
      </c>
      <c r="O3303">
        <v>0</v>
      </c>
      <c r="P3303">
        <v>11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10.930273958404596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10.930273958404596</v>
      </c>
    </row>
    <row r="3304" spans="1:31" x14ac:dyDescent="0.25">
      <c r="A3304">
        <v>2225555</v>
      </c>
      <c r="B3304">
        <v>1</v>
      </c>
      <c r="C3304" t="s">
        <v>80</v>
      </c>
      <c r="D3304" t="s">
        <v>90</v>
      </c>
      <c r="E3304" t="s">
        <v>251</v>
      </c>
      <c r="F3304" t="s">
        <v>9793</v>
      </c>
      <c r="G3304" t="s">
        <v>280</v>
      </c>
      <c r="H3304" t="s">
        <v>144</v>
      </c>
      <c r="I3304" t="s">
        <v>136</v>
      </c>
      <c r="J3304" t="s">
        <v>3</v>
      </c>
      <c r="K3304" t="s">
        <v>138</v>
      </c>
      <c r="L3304" t="s">
        <v>9794</v>
      </c>
      <c r="M3304" t="s">
        <v>9795</v>
      </c>
      <c r="N3304">
        <v>1.348333333</v>
      </c>
      <c r="O3304">
        <v>0</v>
      </c>
      <c r="P3304">
        <v>5551</v>
      </c>
      <c r="Q3304">
        <v>0</v>
      </c>
      <c r="R3304">
        <v>0</v>
      </c>
      <c r="S3304">
        <v>0</v>
      </c>
      <c r="T3304">
        <v>366</v>
      </c>
      <c r="U3304">
        <v>0</v>
      </c>
      <c r="V3304">
        <v>1</v>
      </c>
      <c r="W3304">
        <v>0</v>
      </c>
      <c r="X3304">
        <v>2737.4048578887355</v>
      </c>
      <c r="Y3304">
        <v>0</v>
      </c>
      <c r="Z3304">
        <v>0</v>
      </c>
      <c r="AA3304">
        <v>0</v>
      </c>
      <c r="AB3304">
        <v>312.13830917620697</v>
      </c>
      <c r="AC3304">
        <v>0</v>
      </c>
      <c r="AD3304">
        <v>6.948765170841563</v>
      </c>
      <c r="AE3304">
        <v>3056.4919322357837</v>
      </c>
    </row>
    <row r="3305" spans="1:31" x14ac:dyDescent="0.25">
      <c r="A3305">
        <v>2216335</v>
      </c>
      <c r="B3305">
        <v>1</v>
      </c>
      <c r="C3305" t="s">
        <v>80</v>
      </c>
      <c r="D3305" t="s">
        <v>103</v>
      </c>
      <c r="E3305" t="s">
        <v>198</v>
      </c>
      <c r="F3305" t="s">
        <v>9796</v>
      </c>
      <c r="G3305" t="s">
        <v>233</v>
      </c>
      <c r="H3305" t="s">
        <v>144</v>
      </c>
      <c r="I3305" t="s">
        <v>136</v>
      </c>
      <c r="J3305" t="s">
        <v>137</v>
      </c>
      <c r="K3305" t="s">
        <v>234</v>
      </c>
      <c r="L3305" t="s">
        <v>9797</v>
      </c>
      <c r="M3305" t="s">
        <v>9798</v>
      </c>
      <c r="N3305">
        <v>1.9964175</v>
      </c>
      <c r="O3305">
        <v>0</v>
      </c>
      <c r="P3305">
        <v>2</v>
      </c>
      <c r="Q3305">
        <v>0</v>
      </c>
      <c r="R3305">
        <v>4</v>
      </c>
      <c r="S3305">
        <v>13</v>
      </c>
      <c r="T3305">
        <v>3</v>
      </c>
      <c r="U3305">
        <v>12</v>
      </c>
      <c r="V3305">
        <v>1</v>
      </c>
      <c r="W3305">
        <v>0</v>
      </c>
      <c r="X3305">
        <v>1.4123283168818299</v>
      </c>
      <c r="Y3305">
        <v>0</v>
      </c>
      <c r="Z3305">
        <v>13.953077589177596</v>
      </c>
      <c r="AA3305">
        <v>79.225488054000806</v>
      </c>
      <c r="AB3305">
        <v>6.8676231127516649</v>
      </c>
      <c r="AC3305">
        <v>1528.2572087688675</v>
      </c>
      <c r="AD3305">
        <v>92.383008126582865</v>
      </c>
      <c r="AE3305">
        <v>1722.0987339682622</v>
      </c>
    </row>
    <row r="3306" spans="1:31" x14ac:dyDescent="0.25">
      <c r="A3306">
        <v>2224081</v>
      </c>
      <c r="B3306">
        <v>1</v>
      </c>
      <c r="C3306" t="s">
        <v>80</v>
      </c>
      <c r="D3306" t="s">
        <v>99</v>
      </c>
      <c r="E3306" t="s">
        <v>151</v>
      </c>
      <c r="F3306" t="s">
        <v>9799</v>
      </c>
      <c r="G3306" t="s">
        <v>213</v>
      </c>
      <c r="H3306" t="s">
        <v>135</v>
      </c>
      <c r="I3306" t="s">
        <v>136</v>
      </c>
      <c r="J3306" t="s">
        <v>137</v>
      </c>
      <c r="K3306" t="s">
        <v>138</v>
      </c>
      <c r="L3306" t="s">
        <v>9800</v>
      </c>
      <c r="M3306" t="s">
        <v>9801</v>
      </c>
      <c r="N3306">
        <v>0.86277777700000002</v>
      </c>
      <c r="O3306">
        <v>0</v>
      </c>
      <c r="P3306">
        <v>47</v>
      </c>
      <c r="Q3306">
        <v>0</v>
      </c>
      <c r="R3306">
        <v>0</v>
      </c>
      <c r="S3306">
        <v>0</v>
      </c>
      <c r="T3306">
        <v>4</v>
      </c>
      <c r="U3306">
        <v>0</v>
      </c>
      <c r="V3306">
        <v>0</v>
      </c>
      <c r="W3306">
        <v>0</v>
      </c>
      <c r="X3306">
        <v>15.834282071651339</v>
      </c>
      <c r="Y3306">
        <v>0</v>
      </c>
      <c r="Z3306">
        <v>0</v>
      </c>
      <c r="AA3306">
        <v>0</v>
      </c>
      <c r="AB3306">
        <v>0.79786867952084028</v>
      </c>
      <c r="AC3306">
        <v>0</v>
      </c>
      <c r="AD3306">
        <v>0</v>
      </c>
      <c r="AE3306">
        <v>16.63215075117218</v>
      </c>
    </row>
    <row r="3307" spans="1:31" x14ac:dyDescent="0.25">
      <c r="A3307">
        <v>2217417</v>
      </c>
      <c r="B3307">
        <v>1</v>
      </c>
      <c r="C3307" t="s">
        <v>80</v>
      </c>
      <c r="D3307" t="s">
        <v>108</v>
      </c>
      <c r="E3307" t="s">
        <v>132</v>
      </c>
      <c r="F3307" t="s">
        <v>9802</v>
      </c>
      <c r="G3307" t="s">
        <v>233</v>
      </c>
      <c r="H3307" t="s">
        <v>135</v>
      </c>
      <c r="I3307" t="s">
        <v>136</v>
      </c>
      <c r="J3307" t="s">
        <v>137</v>
      </c>
      <c r="K3307" t="s">
        <v>234</v>
      </c>
      <c r="L3307" t="s">
        <v>9803</v>
      </c>
      <c r="M3307" t="s">
        <v>9804</v>
      </c>
      <c r="N3307">
        <v>6.5591666660000003</v>
      </c>
      <c r="O3307">
        <v>0</v>
      </c>
      <c r="P3307">
        <v>27</v>
      </c>
      <c r="Q3307">
        <v>0</v>
      </c>
      <c r="R3307">
        <v>32</v>
      </c>
      <c r="S3307">
        <v>0</v>
      </c>
      <c r="T3307">
        <v>18</v>
      </c>
      <c r="U3307">
        <v>0</v>
      </c>
      <c r="V3307">
        <v>0</v>
      </c>
      <c r="W3307">
        <v>0</v>
      </c>
      <c r="X3307">
        <v>59.913210209610305</v>
      </c>
      <c r="Y3307">
        <v>0</v>
      </c>
      <c r="Z3307">
        <v>183.26601432452276</v>
      </c>
      <c r="AA3307">
        <v>0</v>
      </c>
      <c r="AB3307">
        <v>87.780923229292185</v>
      </c>
      <c r="AC3307">
        <v>0</v>
      </c>
      <c r="AD3307">
        <v>0</v>
      </c>
      <c r="AE3307">
        <v>330.96014776342525</v>
      </c>
    </row>
    <row r="3308" spans="1:31" x14ac:dyDescent="0.25">
      <c r="A3308">
        <v>2218685</v>
      </c>
      <c r="B3308">
        <v>1</v>
      </c>
      <c r="C3308" t="s">
        <v>80</v>
      </c>
      <c r="D3308" t="s">
        <v>97</v>
      </c>
      <c r="E3308" t="s">
        <v>151</v>
      </c>
      <c r="F3308" t="s">
        <v>7423</v>
      </c>
      <c r="G3308" t="s">
        <v>213</v>
      </c>
      <c r="H3308" t="s">
        <v>135</v>
      </c>
      <c r="I3308" t="s">
        <v>136</v>
      </c>
      <c r="J3308" t="s">
        <v>137</v>
      </c>
      <c r="K3308" t="s">
        <v>138</v>
      </c>
      <c r="L3308" t="s">
        <v>9805</v>
      </c>
      <c r="M3308" t="s">
        <v>9806</v>
      </c>
      <c r="N3308">
        <v>6.7933333329999996</v>
      </c>
      <c r="O3308">
        <v>0</v>
      </c>
      <c r="P3308">
        <v>25</v>
      </c>
      <c r="Q3308">
        <v>0</v>
      </c>
      <c r="R3308">
        <v>6</v>
      </c>
      <c r="S3308">
        <v>0</v>
      </c>
      <c r="T3308">
        <v>4</v>
      </c>
      <c r="U3308">
        <v>0</v>
      </c>
      <c r="V3308">
        <v>0</v>
      </c>
      <c r="W3308">
        <v>0</v>
      </c>
      <c r="X3308">
        <v>98.868457435433029</v>
      </c>
      <c r="Y3308">
        <v>0</v>
      </c>
      <c r="Z3308">
        <v>9.1364998741393695</v>
      </c>
      <c r="AA3308">
        <v>0</v>
      </c>
      <c r="AB3308">
        <v>13.028922525662884</v>
      </c>
      <c r="AC3308">
        <v>0</v>
      </c>
      <c r="AD3308">
        <v>0</v>
      </c>
      <c r="AE3308">
        <v>121.03387983523528</v>
      </c>
    </row>
    <row r="3309" spans="1:31" x14ac:dyDescent="0.25">
      <c r="A3309">
        <v>2229262</v>
      </c>
      <c r="B3309">
        <v>1</v>
      </c>
      <c r="C3309" t="s">
        <v>80</v>
      </c>
      <c r="D3309" t="s">
        <v>83</v>
      </c>
      <c r="E3309" t="s">
        <v>151</v>
      </c>
      <c r="F3309" t="s">
        <v>9807</v>
      </c>
      <c r="G3309" t="s">
        <v>213</v>
      </c>
      <c r="H3309" t="s">
        <v>135</v>
      </c>
      <c r="I3309" t="s">
        <v>136</v>
      </c>
      <c r="J3309" t="s">
        <v>137</v>
      </c>
      <c r="K3309" t="s">
        <v>138</v>
      </c>
      <c r="L3309" t="s">
        <v>9808</v>
      </c>
      <c r="M3309" t="s">
        <v>9809</v>
      </c>
      <c r="N3309">
        <v>2.5780555550000002</v>
      </c>
      <c r="O3309">
        <v>0</v>
      </c>
      <c r="P3309">
        <v>4</v>
      </c>
      <c r="Q3309">
        <v>0</v>
      </c>
      <c r="R3309">
        <v>0</v>
      </c>
      <c r="S3309">
        <v>0</v>
      </c>
      <c r="T3309">
        <v>4</v>
      </c>
      <c r="U3309">
        <v>0</v>
      </c>
      <c r="V3309">
        <v>0</v>
      </c>
      <c r="W3309">
        <v>0</v>
      </c>
      <c r="X3309">
        <v>0.73481045293645009</v>
      </c>
      <c r="Y3309">
        <v>0</v>
      </c>
      <c r="Z3309">
        <v>0</v>
      </c>
      <c r="AA3309">
        <v>0</v>
      </c>
      <c r="AB3309">
        <v>38.424469431459556</v>
      </c>
      <c r="AC3309">
        <v>0</v>
      </c>
      <c r="AD3309">
        <v>0</v>
      </c>
      <c r="AE3309">
        <v>39.159279884396007</v>
      </c>
    </row>
    <row r="3310" spans="1:31" x14ac:dyDescent="0.25">
      <c r="A3310">
        <v>2223013</v>
      </c>
      <c r="B3310">
        <v>1</v>
      </c>
      <c r="C3310" t="s">
        <v>80</v>
      </c>
      <c r="D3310" t="s">
        <v>91</v>
      </c>
      <c r="E3310" t="s">
        <v>151</v>
      </c>
      <c r="F3310" t="s">
        <v>270</v>
      </c>
      <c r="G3310" t="s">
        <v>233</v>
      </c>
      <c r="H3310" t="s">
        <v>135</v>
      </c>
      <c r="I3310" t="s">
        <v>136</v>
      </c>
      <c r="J3310" t="s">
        <v>137</v>
      </c>
      <c r="K3310" t="s">
        <v>234</v>
      </c>
      <c r="L3310" t="s">
        <v>9810</v>
      </c>
      <c r="M3310" t="s">
        <v>9811</v>
      </c>
      <c r="N3310">
        <v>11.415277777</v>
      </c>
      <c r="O3310">
        <v>0</v>
      </c>
      <c r="P3310">
        <v>30</v>
      </c>
      <c r="Q3310">
        <v>0</v>
      </c>
      <c r="R3310">
        <v>0</v>
      </c>
      <c r="S3310">
        <v>0</v>
      </c>
      <c r="T3310">
        <v>1</v>
      </c>
      <c r="U3310">
        <v>0</v>
      </c>
      <c r="V3310">
        <v>0</v>
      </c>
      <c r="W3310">
        <v>0</v>
      </c>
      <c r="X3310">
        <v>103.07982477759751</v>
      </c>
      <c r="Y3310">
        <v>0</v>
      </c>
      <c r="Z3310">
        <v>0</v>
      </c>
      <c r="AA3310">
        <v>0</v>
      </c>
      <c r="AB3310">
        <v>1.9274133345174791</v>
      </c>
      <c r="AC3310">
        <v>0</v>
      </c>
      <c r="AD3310">
        <v>0</v>
      </c>
      <c r="AE3310">
        <v>105.00723811211499</v>
      </c>
    </row>
    <row r="3311" spans="1:31" x14ac:dyDescent="0.25">
      <c r="A3311">
        <v>2213610</v>
      </c>
      <c r="B3311">
        <v>1</v>
      </c>
      <c r="C3311" t="s">
        <v>80</v>
      </c>
      <c r="D3311" t="s">
        <v>84</v>
      </c>
      <c r="E3311" t="s">
        <v>132</v>
      </c>
      <c r="F3311" t="s">
        <v>9812</v>
      </c>
      <c r="G3311" t="s">
        <v>233</v>
      </c>
      <c r="H3311" t="s">
        <v>135</v>
      </c>
      <c r="I3311" t="s">
        <v>136</v>
      </c>
      <c r="J3311" t="s">
        <v>137</v>
      </c>
      <c r="K3311" t="s">
        <v>234</v>
      </c>
      <c r="L3311" t="s">
        <v>9813</v>
      </c>
      <c r="M3311" t="s">
        <v>9814</v>
      </c>
      <c r="N3311">
        <v>1.9010444440000001</v>
      </c>
      <c r="O3311">
        <v>0</v>
      </c>
      <c r="P3311">
        <v>1101</v>
      </c>
      <c r="Q3311">
        <v>0</v>
      </c>
      <c r="R3311">
        <v>0</v>
      </c>
      <c r="S3311">
        <v>0</v>
      </c>
      <c r="T3311">
        <v>55</v>
      </c>
      <c r="U3311">
        <v>0</v>
      </c>
      <c r="V3311">
        <v>0</v>
      </c>
      <c r="W3311">
        <v>0</v>
      </c>
      <c r="X3311">
        <v>543.98992060853891</v>
      </c>
      <c r="Y3311">
        <v>0</v>
      </c>
      <c r="Z3311">
        <v>0</v>
      </c>
      <c r="AA3311">
        <v>0</v>
      </c>
      <c r="AB3311">
        <v>93.376598734747944</v>
      </c>
      <c r="AC3311">
        <v>0</v>
      </c>
      <c r="AD3311">
        <v>0</v>
      </c>
      <c r="AE3311">
        <v>637.36651934328688</v>
      </c>
    </row>
    <row r="3312" spans="1:31" x14ac:dyDescent="0.25">
      <c r="A3312">
        <v>2228764</v>
      </c>
      <c r="B3312">
        <v>1</v>
      </c>
      <c r="C3312" t="s">
        <v>81</v>
      </c>
      <c r="D3312" t="s">
        <v>128</v>
      </c>
      <c r="E3312" t="s">
        <v>156</v>
      </c>
      <c r="F3312" t="s">
        <v>9815</v>
      </c>
      <c r="G3312" t="s">
        <v>280</v>
      </c>
      <c r="H3312" t="s">
        <v>135</v>
      </c>
      <c r="I3312" t="s">
        <v>136</v>
      </c>
      <c r="J3312" t="s">
        <v>137</v>
      </c>
      <c r="K3312" t="s">
        <v>138</v>
      </c>
      <c r="L3312" t="s">
        <v>9816</v>
      </c>
      <c r="M3312" t="s">
        <v>9817</v>
      </c>
      <c r="N3312">
        <v>0.90694444399999996</v>
      </c>
      <c r="O3312">
        <v>0</v>
      </c>
      <c r="P3312">
        <v>4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0.61558685614170006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0.61558685614170006</v>
      </c>
    </row>
    <row r="3313" spans="1:31" x14ac:dyDescent="0.25">
      <c r="A3313">
        <v>2226345</v>
      </c>
      <c r="B3313">
        <v>1</v>
      </c>
      <c r="C3313" t="s">
        <v>80</v>
      </c>
      <c r="D3313" t="s">
        <v>84</v>
      </c>
      <c r="E3313" t="s">
        <v>156</v>
      </c>
      <c r="F3313" t="s">
        <v>9818</v>
      </c>
      <c r="G3313" t="s">
        <v>161</v>
      </c>
      <c r="H3313" t="s">
        <v>135</v>
      </c>
      <c r="I3313" t="s">
        <v>136</v>
      </c>
      <c r="J3313" t="s">
        <v>137</v>
      </c>
      <c r="K3313" t="s">
        <v>138</v>
      </c>
      <c r="L3313" t="s">
        <v>9819</v>
      </c>
      <c r="M3313" t="s">
        <v>9820</v>
      </c>
      <c r="N3313">
        <v>3.2677777770000001</v>
      </c>
      <c r="O3313">
        <v>0</v>
      </c>
      <c r="P3313">
        <v>1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0.80056755263031831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0.80056755263031831</v>
      </c>
    </row>
    <row r="3314" spans="1:31" x14ac:dyDescent="0.25">
      <c r="A3314">
        <v>2224018</v>
      </c>
      <c r="B3314">
        <v>1</v>
      </c>
      <c r="C3314" t="s">
        <v>81</v>
      </c>
      <c r="D3314" t="s">
        <v>127</v>
      </c>
      <c r="E3314" t="s">
        <v>156</v>
      </c>
      <c r="F3314" t="s">
        <v>9821</v>
      </c>
      <c r="G3314" t="s">
        <v>165</v>
      </c>
      <c r="H3314" t="s">
        <v>135</v>
      </c>
      <c r="I3314" t="s">
        <v>136</v>
      </c>
      <c r="J3314" t="s">
        <v>137</v>
      </c>
      <c r="K3314" t="s">
        <v>138</v>
      </c>
      <c r="L3314" t="s">
        <v>9822</v>
      </c>
      <c r="M3314" t="s">
        <v>9823</v>
      </c>
      <c r="N3314">
        <v>1.950555555</v>
      </c>
      <c r="O3314">
        <v>0</v>
      </c>
      <c r="P3314">
        <v>12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6.6456821339677381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6.6456821339677381</v>
      </c>
    </row>
    <row r="3315" spans="1:31" x14ac:dyDescent="0.25">
      <c r="A3315">
        <v>2221854</v>
      </c>
      <c r="B3315">
        <v>1</v>
      </c>
      <c r="C3315" t="s">
        <v>81</v>
      </c>
      <c r="D3315" t="s">
        <v>124</v>
      </c>
      <c r="E3315" t="s">
        <v>151</v>
      </c>
      <c r="F3315" t="s">
        <v>9824</v>
      </c>
      <c r="G3315" t="s">
        <v>213</v>
      </c>
      <c r="H3315" t="s">
        <v>135</v>
      </c>
      <c r="I3315" t="s">
        <v>136</v>
      </c>
      <c r="J3315" t="s">
        <v>137</v>
      </c>
      <c r="K3315" t="s">
        <v>138</v>
      </c>
      <c r="L3315" t="s">
        <v>9825</v>
      </c>
      <c r="M3315" t="s">
        <v>9826</v>
      </c>
      <c r="N3315">
        <v>0.68694444399999999</v>
      </c>
      <c r="O3315">
        <v>0</v>
      </c>
      <c r="P3315">
        <v>5</v>
      </c>
      <c r="Q3315">
        <v>0</v>
      </c>
      <c r="R3315">
        <v>3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0.60552914337064678</v>
      </c>
      <c r="Y3315">
        <v>0</v>
      </c>
      <c r="Z3315">
        <v>0.61627306656692704</v>
      </c>
      <c r="AA3315">
        <v>0</v>
      </c>
      <c r="AB3315">
        <v>0</v>
      </c>
      <c r="AC3315">
        <v>0</v>
      </c>
      <c r="AD3315">
        <v>0</v>
      </c>
      <c r="AE3315">
        <v>1.2218022099375738</v>
      </c>
    </row>
    <row r="3316" spans="1:31" x14ac:dyDescent="0.25">
      <c r="A3316">
        <v>2217188</v>
      </c>
      <c r="B3316">
        <v>1</v>
      </c>
      <c r="C3316" t="s">
        <v>81</v>
      </c>
      <c r="D3316" t="s">
        <v>112</v>
      </c>
      <c r="E3316" t="s">
        <v>151</v>
      </c>
      <c r="F3316" t="s">
        <v>9827</v>
      </c>
      <c r="G3316" t="s">
        <v>238</v>
      </c>
      <c r="H3316" t="s">
        <v>135</v>
      </c>
      <c r="I3316" t="s">
        <v>136</v>
      </c>
      <c r="J3316" t="s">
        <v>137</v>
      </c>
      <c r="K3316" t="s">
        <v>138</v>
      </c>
      <c r="L3316" t="s">
        <v>9828</v>
      </c>
      <c r="M3316" t="s">
        <v>9829</v>
      </c>
      <c r="N3316">
        <v>1.4541666660000001</v>
      </c>
      <c r="O3316">
        <v>0</v>
      </c>
      <c r="P3316">
        <v>233</v>
      </c>
      <c r="Q3316">
        <v>0</v>
      </c>
      <c r="R3316">
        <v>2</v>
      </c>
      <c r="S3316">
        <v>0</v>
      </c>
      <c r="T3316">
        <v>4</v>
      </c>
      <c r="U3316">
        <v>0</v>
      </c>
      <c r="V3316">
        <v>0</v>
      </c>
      <c r="W3316">
        <v>0</v>
      </c>
      <c r="X3316">
        <v>68.422849218300684</v>
      </c>
      <c r="Y3316">
        <v>0</v>
      </c>
      <c r="Z3316">
        <v>6.9796526852372226E-2</v>
      </c>
      <c r="AA3316">
        <v>0</v>
      </c>
      <c r="AB3316">
        <v>0.9811727409024138</v>
      </c>
      <c r="AC3316">
        <v>0</v>
      </c>
      <c r="AD3316">
        <v>0</v>
      </c>
      <c r="AE3316">
        <v>69.473818486055464</v>
      </c>
    </row>
    <row r="3317" spans="1:31" x14ac:dyDescent="0.25">
      <c r="A3317">
        <v>2217526</v>
      </c>
      <c r="B3317">
        <v>1</v>
      </c>
      <c r="C3317" t="s">
        <v>80</v>
      </c>
      <c r="D3317" t="s">
        <v>91</v>
      </c>
      <c r="E3317" t="s">
        <v>156</v>
      </c>
      <c r="F3317" t="s">
        <v>9830</v>
      </c>
      <c r="G3317" t="s">
        <v>165</v>
      </c>
      <c r="H3317" t="s">
        <v>135</v>
      </c>
      <c r="I3317" t="s">
        <v>136</v>
      </c>
      <c r="J3317" t="s">
        <v>137</v>
      </c>
      <c r="K3317" t="s">
        <v>138</v>
      </c>
      <c r="L3317" t="s">
        <v>9831</v>
      </c>
      <c r="M3317" t="s">
        <v>9832</v>
      </c>
      <c r="N3317">
        <v>0.68694444399999999</v>
      </c>
      <c r="O3317">
        <v>0</v>
      </c>
      <c r="P3317">
        <v>3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0.55073411179963228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0.55073411179963228</v>
      </c>
    </row>
    <row r="3318" spans="1:31" x14ac:dyDescent="0.25">
      <c r="A3318">
        <v>2228695</v>
      </c>
      <c r="B3318">
        <v>1</v>
      </c>
      <c r="C3318" t="s">
        <v>80</v>
      </c>
      <c r="D3318" t="s">
        <v>82</v>
      </c>
      <c r="E3318" t="s">
        <v>151</v>
      </c>
      <c r="F3318" t="s">
        <v>887</v>
      </c>
      <c r="G3318" t="s">
        <v>3930</v>
      </c>
      <c r="H3318" t="s">
        <v>135</v>
      </c>
      <c r="I3318" t="s">
        <v>136</v>
      </c>
      <c r="J3318" t="s">
        <v>137</v>
      </c>
      <c r="K3318" t="s">
        <v>138</v>
      </c>
      <c r="L3318" t="s">
        <v>9833</v>
      </c>
      <c r="M3318" t="s">
        <v>9834</v>
      </c>
      <c r="N3318">
        <v>4.47</v>
      </c>
      <c r="O3318">
        <v>0</v>
      </c>
      <c r="P3318">
        <v>158</v>
      </c>
      <c r="Q3318">
        <v>0</v>
      </c>
      <c r="R3318">
        <v>0</v>
      </c>
      <c r="S3318">
        <v>0</v>
      </c>
      <c r="T3318">
        <v>4</v>
      </c>
      <c r="U3318">
        <v>0</v>
      </c>
      <c r="V3318">
        <v>0</v>
      </c>
      <c r="W3318">
        <v>0</v>
      </c>
      <c r="X3318">
        <v>207.45716374028459</v>
      </c>
      <c r="Y3318">
        <v>0</v>
      </c>
      <c r="Z3318">
        <v>0</v>
      </c>
      <c r="AA3318">
        <v>0</v>
      </c>
      <c r="AB3318">
        <v>8.9180220124204528</v>
      </c>
      <c r="AC3318">
        <v>0</v>
      </c>
      <c r="AD3318">
        <v>0</v>
      </c>
      <c r="AE3318">
        <v>216.37518575270505</v>
      </c>
    </row>
    <row r="3319" spans="1:31" x14ac:dyDescent="0.25">
      <c r="A3319">
        <v>2224410</v>
      </c>
      <c r="B3319">
        <v>1</v>
      </c>
      <c r="C3319" t="s">
        <v>80</v>
      </c>
      <c r="D3319" t="s">
        <v>82</v>
      </c>
      <c r="E3319" t="s">
        <v>156</v>
      </c>
      <c r="F3319" t="s">
        <v>9835</v>
      </c>
      <c r="G3319" t="s">
        <v>161</v>
      </c>
      <c r="H3319" t="s">
        <v>135</v>
      </c>
      <c r="I3319" t="s">
        <v>136</v>
      </c>
      <c r="J3319" t="s">
        <v>137</v>
      </c>
      <c r="K3319" t="s">
        <v>138</v>
      </c>
      <c r="L3319" t="s">
        <v>9836</v>
      </c>
      <c r="M3319" t="s">
        <v>9837</v>
      </c>
      <c r="N3319">
        <v>4.3363888880000001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1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0.76839545497054862</v>
      </c>
      <c r="AC3319">
        <v>0</v>
      </c>
      <c r="AD3319">
        <v>0</v>
      </c>
      <c r="AE3319">
        <v>0.76839545497054862</v>
      </c>
    </row>
    <row r="3320" spans="1:31" x14ac:dyDescent="0.25">
      <c r="A3320">
        <v>2214377</v>
      </c>
      <c r="B3320">
        <v>1</v>
      </c>
      <c r="C3320" t="s">
        <v>80</v>
      </c>
      <c r="D3320" t="s">
        <v>105</v>
      </c>
      <c r="E3320" t="s">
        <v>156</v>
      </c>
      <c r="F3320" t="s">
        <v>9838</v>
      </c>
      <c r="G3320" t="s">
        <v>161</v>
      </c>
      <c r="H3320" t="s">
        <v>135</v>
      </c>
      <c r="I3320" t="s">
        <v>136</v>
      </c>
      <c r="J3320" t="s">
        <v>137</v>
      </c>
      <c r="K3320" t="s">
        <v>138</v>
      </c>
      <c r="L3320" t="s">
        <v>9839</v>
      </c>
      <c r="M3320" t="s">
        <v>9840</v>
      </c>
      <c r="N3320">
        <v>1.3883333330000001</v>
      </c>
      <c r="O3320">
        <v>0</v>
      </c>
      <c r="P3320">
        <v>1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0.17250281148782109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0.17250281148782109</v>
      </c>
    </row>
    <row r="3321" spans="1:31" x14ac:dyDescent="0.25">
      <c r="A3321">
        <v>2220082</v>
      </c>
      <c r="B3321">
        <v>1</v>
      </c>
      <c r="C3321" t="s">
        <v>80</v>
      </c>
      <c r="D3321" t="s">
        <v>97</v>
      </c>
      <c r="E3321" t="s">
        <v>151</v>
      </c>
      <c r="F3321" t="s">
        <v>9841</v>
      </c>
      <c r="G3321" t="s">
        <v>213</v>
      </c>
      <c r="H3321" t="s">
        <v>135</v>
      </c>
      <c r="I3321" t="s">
        <v>136</v>
      </c>
      <c r="J3321" t="s">
        <v>137</v>
      </c>
      <c r="K3321" t="s">
        <v>138</v>
      </c>
      <c r="L3321" t="s">
        <v>9842</v>
      </c>
      <c r="M3321" t="s">
        <v>9843</v>
      </c>
      <c r="N3321">
        <v>2.9708333329999999</v>
      </c>
      <c r="O3321">
        <v>0</v>
      </c>
      <c r="P3321">
        <v>5</v>
      </c>
      <c r="Q3321">
        <v>0</v>
      </c>
      <c r="R3321">
        <v>6</v>
      </c>
      <c r="S3321">
        <v>0</v>
      </c>
      <c r="T3321">
        <v>1</v>
      </c>
      <c r="U3321">
        <v>0</v>
      </c>
      <c r="V3321">
        <v>0</v>
      </c>
      <c r="W3321">
        <v>0</v>
      </c>
      <c r="X3321">
        <v>5.0547604032444324</v>
      </c>
      <c r="Y3321">
        <v>0</v>
      </c>
      <c r="Z3321">
        <v>7.548195572521716</v>
      </c>
      <c r="AA3321">
        <v>0</v>
      </c>
      <c r="AB3321">
        <v>0.73727866148398224</v>
      </c>
      <c r="AC3321">
        <v>0</v>
      </c>
      <c r="AD3321">
        <v>0</v>
      </c>
      <c r="AE3321">
        <v>13.340234637250131</v>
      </c>
    </row>
    <row r="3322" spans="1:31" x14ac:dyDescent="0.25">
      <c r="A3322">
        <v>2229133</v>
      </c>
      <c r="B3322">
        <v>1</v>
      </c>
      <c r="C3322" t="s">
        <v>80</v>
      </c>
      <c r="D3322" t="s">
        <v>101</v>
      </c>
      <c r="E3322" t="s">
        <v>156</v>
      </c>
      <c r="F3322" t="s">
        <v>9844</v>
      </c>
      <c r="G3322" t="s">
        <v>172</v>
      </c>
      <c r="H3322" t="s">
        <v>135</v>
      </c>
      <c r="I3322" t="s">
        <v>136</v>
      </c>
      <c r="J3322" t="s">
        <v>137</v>
      </c>
      <c r="K3322" t="s">
        <v>138</v>
      </c>
      <c r="L3322" t="s">
        <v>9845</v>
      </c>
      <c r="M3322" t="s">
        <v>9846</v>
      </c>
      <c r="N3322">
        <v>1.8719444439999999</v>
      </c>
      <c r="O3322">
        <v>0</v>
      </c>
      <c r="P3322">
        <v>1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2.8083430077271836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2.8083430077271836</v>
      </c>
    </row>
    <row r="3323" spans="1:31" x14ac:dyDescent="0.25">
      <c r="A3323">
        <v>2212657</v>
      </c>
      <c r="B3323">
        <v>1</v>
      </c>
      <c r="C3323" t="s">
        <v>80</v>
      </c>
      <c r="D3323" t="s">
        <v>96</v>
      </c>
      <c r="E3323" t="s">
        <v>156</v>
      </c>
      <c r="F3323" t="s">
        <v>9847</v>
      </c>
      <c r="G3323" t="s">
        <v>165</v>
      </c>
      <c r="H3323" t="s">
        <v>135</v>
      </c>
      <c r="I3323" t="s">
        <v>136</v>
      </c>
      <c r="J3323" t="s">
        <v>137</v>
      </c>
      <c r="K3323" t="s">
        <v>138</v>
      </c>
      <c r="L3323" t="s">
        <v>9848</v>
      </c>
      <c r="M3323" t="s">
        <v>9849</v>
      </c>
      <c r="N3323">
        <v>3.5533333329999999</v>
      </c>
      <c r="O3323">
        <v>0</v>
      </c>
      <c r="P3323">
        <v>1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0.13758789803427832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0.13758789803427832</v>
      </c>
    </row>
    <row r="3324" spans="1:31" x14ac:dyDescent="0.25">
      <c r="A3324">
        <v>2228887</v>
      </c>
      <c r="B3324">
        <v>1</v>
      </c>
      <c r="C3324" t="s">
        <v>80</v>
      </c>
      <c r="D3324" t="s">
        <v>84</v>
      </c>
      <c r="E3324" t="s">
        <v>151</v>
      </c>
      <c r="F3324" t="s">
        <v>9850</v>
      </c>
      <c r="G3324" t="s">
        <v>1927</v>
      </c>
      <c r="H3324" t="s">
        <v>135</v>
      </c>
      <c r="I3324" t="s">
        <v>136</v>
      </c>
      <c r="J3324" t="s">
        <v>137</v>
      </c>
      <c r="K3324" t="s">
        <v>138</v>
      </c>
      <c r="L3324" t="s">
        <v>9851</v>
      </c>
      <c r="M3324" t="s">
        <v>9852</v>
      </c>
      <c r="N3324">
        <v>2.9980555550000001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32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158.07321690144283</v>
      </c>
      <c r="AC3324">
        <v>0</v>
      </c>
      <c r="AD3324">
        <v>0</v>
      </c>
      <c r="AE3324">
        <v>158.07321690144283</v>
      </c>
    </row>
    <row r="3325" spans="1:31" x14ac:dyDescent="0.25">
      <c r="A3325">
        <v>2213985</v>
      </c>
      <c r="B3325">
        <v>1</v>
      </c>
      <c r="C3325" t="s">
        <v>80</v>
      </c>
      <c r="D3325" t="s">
        <v>84</v>
      </c>
      <c r="E3325" t="s">
        <v>156</v>
      </c>
      <c r="F3325" t="s">
        <v>9853</v>
      </c>
      <c r="G3325" t="s">
        <v>165</v>
      </c>
      <c r="H3325" t="s">
        <v>135</v>
      </c>
      <c r="I3325" t="s">
        <v>136</v>
      </c>
      <c r="J3325" t="s">
        <v>137</v>
      </c>
      <c r="K3325" t="s">
        <v>138</v>
      </c>
      <c r="L3325" t="s">
        <v>9854</v>
      </c>
      <c r="M3325" t="s">
        <v>9855</v>
      </c>
      <c r="N3325">
        <v>1.293055555</v>
      </c>
      <c r="O3325">
        <v>0</v>
      </c>
      <c r="P3325">
        <v>4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2.4152891078010499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2.4152891078010499</v>
      </c>
    </row>
    <row r="3326" spans="1:31" x14ac:dyDescent="0.25">
      <c r="A3326">
        <v>2227805</v>
      </c>
      <c r="B3326">
        <v>1</v>
      </c>
      <c r="C3326" t="s">
        <v>80</v>
      </c>
      <c r="D3326" t="s">
        <v>92</v>
      </c>
      <c r="E3326" t="s">
        <v>147</v>
      </c>
      <c r="F3326" t="s">
        <v>9856</v>
      </c>
      <c r="G3326" t="s">
        <v>233</v>
      </c>
      <c r="H3326" t="s">
        <v>144</v>
      </c>
      <c r="I3326" t="s">
        <v>136</v>
      </c>
      <c r="J3326" t="s">
        <v>137</v>
      </c>
      <c r="K3326" t="s">
        <v>234</v>
      </c>
      <c r="L3326" t="s">
        <v>9857</v>
      </c>
      <c r="M3326" t="s">
        <v>9858</v>
      </c>
      <c r="N3326">
        <v>7.7533333329999996</v>
      </c>
      <c r="O3326">
        <v>0</v>
      </c>
      <c r="P3326">
        <v>904</v>
      </c>
      <c r="Q3326">
        <v>2</v>
      </c>
      <c r="R3326">
        <v>305</v>
      </c>
      <c r="S3326">
        <v>7</v>
      </c>
      <c r="T3326">
        <v>87</v>
      </c>
      <c r="U3326">
        <v>0</v>
      </c>
      <c r="V3326">
        <v>1</v>
      </c>
      <c r="W3326">
        <v>0</v>
      </c>
      <c r="X3326">
        <v>1794.1952957265635</v>
      </c>
      <c r="Y3326">
        <v>5.1676175532124073</v>
      </c>
      <c r="Z3326">
        <v>465.64096146784107</v>
      </c>
      <c r="AA3326">
        <v>92.362119700682356</v>
      </c>
      <c r="AB3326">
        <v>664.80276967661428</v>
      </c>
      <c r="AC3326">
        <v>0</v>
      </c>
      <c r="AD3326">
        <v>38.978525303175807</v>
      </c>
      <c r="AE3326">
        <v>3061.1472894280896</v>
      </c>
    </row>
    <row r="3327" spans="1:31" x14ac:dyDescent="0.25">
      <c r="A3327">
        <v>2228741</v>
      </c>
      <c r="B3327">
        <v>1</v>
      </c>
      <c r="C3327" t="s">
        <v>80</v>
      </c>
      <c r="D3327" t="s">
        <v>99</v>
      </c>
      <c r="E3327" t="s">
        <v>156</v>
      </c>
      <c r="F3327" t="s">
        <v>9859</v>
      </c>
      <c r="G3327" t="s">
        <v>161</v>
      </c>
      <c r="H3327" t="s">
        <v>135</v>
      </c>
      <c r="I3327" t="s">
        <v>136</v>
      </c>
      <c r="J3327" t="s">
        <v>137</v>
      </c>
      <c r="K3327" t="s">
        <v>138</v>
      </c>
      <c r="L3327" t="s">
        <v>9860</v>
      </c>
      <c r="M3327" t="s">
        <v>9861</v>
      </c>
      <c r="N3327">
        <v>1.754444444</v>
      </c>
      <c r="O3327">
        <v>0</v>
      </c>
      <c r="P3327">
        <v>1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0.63442638859503342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0.63442638859503342</v>
      </c>
    </row>
    <row r="3328" spans="1:31" x14ac:dyDescent="0.25">
      <c r="A3328">
        <v>2221708</v>
      </c>
      <c r="B3328">
        <v>1</v>
      </c>
      <c r="C3328" t="s">
        <v>80</v>
      </c>
      <c r="D3328" t="s">
        <v>111</v>
      </c>
      <c r="E3328" t="s">
        <v>151</v>
      </c>
      <c r="F3328" t="s">
        <v>9862</v>
      </c>
      <c r="G3328" t="s">
        <v>213</v>
      </c>
      <c r="H3328" t="s">
        <v>135</v>
      </c>
      <c r="I3328" t="s">
        <v>136</v>
      </c>
      <c r="J3328" t="s">
        <v>137</v>
      </c>
      <c r="K3328" t="s">
        <v>138</v>
      </c>
      <c r="L3328" t="s">
        <v>9863</v>
      </c>
      <c r="M3328" t="s">
        <v>9864</v>
      </c>
      <c r="N3328">
        <v>0.69055555499999999</v>
      </c>
      <c r="O3328">
        <v>0</v>
      </c>
      <c r="P3328">
        <v>47</v>
      </c>
      <c r="Q3328">
        <v>0</v>
      </c>
      <c r="R3328">
        <v>18</v>
      </c>
      <c r="S3328">
        <v>0</v>
      </c>
      <c r="T3328">
        <v>18</v>
      </c>
      <c r="U3328">
        <v>0</v>
      </c>
      <c r="V3328">
        <v>0</v>
      </c>
      <c r="W3328">
        <v>0</v>
      </c>
      <c r="X3328">
        <v>15.933898032319467</v>
      </c>
      <c r="Y3328">
        <v>0</v>
      </c>
      <c r="Z3328">
        <v>7.8062581330203553</v>
      </c>
      <c r="AA3328">
        <v>0</v>
      </c>
      <c r="AB3328">
        <v>23.843015266895641</v>
      </c>
      <c r="AC3328">
        <v>0</v>
      </c>
      <c r="AD3328">
        <v>0</v>
      </c>
      <c r="AE3328">
        <v>47.58317143223546</v>
      </c>
    </row>
    <row r="3329" spans="1:31" x14ac:dyDescent="0.25">
      <c r="A3329">
        <v>2227659</v>
      </c>
      <c r="B3329">
        <v>1</v>
      </c>
      <c r="C3329" t="s">
        <v>80</v>
      </c>
      <c r="D3329" t="s">
        <v>82</v>
      </c>
      <c r="E3329" t="s">
        <v>151</v>
      </c>
      <c r="F3329" t="s">
        <v>3215</v>
      </c>
      <c r="G3329" t="s">
        <v>213</v>
      </c>
      <c r="H3329" t="s">
        <v>135</v>
      </c>
      <c r="I3329" t="s">
        <v>136</v>
      </c>
      <c r="J3329" t="s">
        <v>137</v>
      </c>
      <c r="K3329" t="s">
        <v>138</v>
      </c>
      <c r="L3329" t="s">
        <v>9865</v>
      </c>
      <c r="M3329" t="s">
        <v>9866</v>
      </c>
      <c r="N3329">
        <v>3.5280555549999999</v>
      </c>
      <c r="O3329">
        <v>0</v>
      </c>
      <c r="P3329">
        <v>64</v>
      </c>
      <c r="Q3329">
        <v>0</v>
      </c>
      <c r="R3329">
        <v>0</v>
      </c>
      <c r="S3329">
        <v>0</v>
      </c>
      <c r="T3329">
        <v>4</v>
      </c>
      <c r="U3329">
        <v>0</v>
      </c>
      <c r="V3329">
        <v>0</v>
      </c>
      <c r="W3329">
        <v>0</v>
      </c>
      <c r="X3329">
        <v>121.82189131382641</v>
      </c>
      <c r="Y3329">
        <v>0</v>
      </c>
      <c r="Z3329">
        <v>0</v>
      </c>
      <c r="AA3329">
        <v>0</v>
      </c>
      <c r="AB3329">
        <v>44.80655073903192</v>
      </c>
      <c r="AC3329">
        <v>0</v>
      </c>
      <c r="AD3329">
        <v>0</v>
      </c>
      <c r="AE3329">
        <v>166.62844205285833</v>
      </c>
    </row>
    <row r="3330" spans="1:31" x14ac:dyDescent="0.25">
      <c r="A3330">
        <v>2222790</v>
      </c>
      <c r="B3330">
        <v>1</v>
      </c>
      <c r="C3330" t="s">
        <v>80</v>
      </c>
      <c r="D3330" t="s">
        <v>95</v>
      </c>
      <c r="E3330" t="s">
        <v>147</v>
      </c>
      <c r="F3330" t="s">
        <v>9867</v>
      </c>
      <c r="G3330" t="s">
        <v>143</v>
      </c>
      <c r="H3330" t="s">
        <v>144</v>
      </c>
      <c r="I3330" t="s">
        <v>451</v>
      </c>
      <c r="J3330" t="s">
        <v>137</v>
      </c>
      <c r="K3330" t="s">
        <v>138</v>
      </c>
      <c r="L3330" t="s">
        <v>9868</v>
      </c>
      <c r="M3330" t="s">
        <v>9869</v>
      </c>
      <c r="N3330">
        <v>3.6666666000000001E-2</v>
      </c>
      <c r="O3330">
        <v>4</v>
      </c>
      <c r="P3330">
        <v>400</v>
      </c>
      <c r="Q3330">
        <v>8</v>
      </c>
      <c r="R3330">
        <v>2</v>
      </c>
      <c r="S3330">
        <v>37</v>
      </c>
      <c r="T3330">
        <v>15</v>
      </c>
      <c r="U3330">
        <v>4</v>
      </c>
      <c r="V3330">
        <v>0</v>
      </c>
      <c r="W3330">
        <v>0.12494157932890332</v>
      </c>
      <c r="X3330">
        <v>5.0333919373664324</v>
      </c>
      <c r="Y3330">
        <v>3.7989625033669459</v>
      </c>
      <c r="Z3330">
        <v>6.4318092074390001E-2</v>
      </c>
      <c r="AA3330">
        <v>16.414852139987911</v>
      </c>
      <c r="AB3330">
        <v>0.27330901143179331</v>
      </c>
      <c r="AC3330">
        <v>10.6769866882866</v>
      </c>
      <c r="AD3330">
        <v>0</v>
      </c>
      <c r="AE3330">
        <v>36.386761951842971</v>
      </c>
    </row>
    <row r="3331" spans="1:31" x14ac:dyDescent="0.25">
      <c r="A3331">
        <v>2222853</v>
      </c>
      <c r="B3331">
        <v>1</v>
      </c>
      <c r="C3331" t="s">
        <v>80</v>
      </c>
      <c r="D3331" t="s">
        <v>97</v>
      </c>
      <c r="E3331" t="s">
        <v>151</v>
      </c>
      <c r="F3331" t="s">
        <v>469</v>
      </c>
      <c r="G3331" t="s">
        <v>802</v>
      </c>
      <c r="H3331" t="s">
        <v>135</v>
      </c>
      <c r="I3331" t="s">
        <v>136</v>
      </c>
      <c r="J3331" t="s">
        <v>137</v>
      </c>
      <c r="K3331" t="s">
        <v>138</v>
      </c>
      <c r="L3331" t="s">
        <v>9870</v>
      </c>
      <c r="M3331" t="s">
        <v>9871</v>
      </c>
      <c r="N3331">
        <v>0.33083333300000001</v>
      </c>
      <c r="O3331">
        <v>0</v>
      </c>
      <c r="P3331">
        <v>70</v>
      </c>
      <c r="Q3331">
        <v>0</v>
      </c>
      <c r="R3331">
        <v>0</v>
      </c>
      <c r="S3331">
        <v>0</v>
      </c>
      <c r="T3331">
        <v>2</v>
      </c>
      <c r="U3331">
        <v>0</v>
      </c>
      <c r="V3331">
        <v>0</v>
      </c>
      <c r="W3331">
        <v>0</v>
      </c>
      <c r="X3331">
        <v>10.51362018459799</v>
      </c>
      <c r="Y3331">
        <v>0</v>
      </c>
      <c r="Z3331">
        <v>0</v>
      </c>
      <c r="AA3331">
        <v>0</v>
      </c>
      <c r="AB3331">
        <v>0.70836918504894997</v>
      </c>
      <c r="AC3331">
        <v>0</v>
      </c>
      <c r="AD3331">
        <v>0</v>
      </c>
      <c r="AE3331">
        <v>11.221989369646939</v>
      </c>
    </row>
    <row r="3332" spans="1:31" x14ac:dyDescent="0.25">
      <c r="A3332">
        <v>2218608</v>
      </c>
      <c r="B3332">
        <v>1</v>
      </c>
      <c r="C3332" t="s">
        <v>80</v>
      </c>
      <c r="D3332" t="s">
        <v>82</v>
      </c>
      <c r="E3332" t="s">
        <v>132</v>
      </c>
      <c r="F3332" t="s">
        <v>9872</v>
      </c>
      <c r="G3332" t="s">
        <v>153</v>
      </c>
      <c r="H3332" t="s">
        <v>135</v>
      </c>
      <c r="I3332" t="s">
        <v>136</v>
      </c>
      <c r="J3332" t="s">
        <v>137</v>
      </c>
      <c r="K3332" t="s">
        <v>138</v>
      </c>
      <c r="L3332" t="s">
        <v>9873</v>
      </c>
      <c r="M3332" t="s">
        <v>9874</v>
      </c>
      <c r="N3332">
        <v>0.811111111</v>
      </c>
      <c r="O3332">
        <v>0</v>
      </c>
      <c r="P3332">
        <v>274</v>
      </c>
      <c r="Q3332">
        <v>0</v>
      </c>
      <c r="R3332">
        <v>0</v>
      </c>
      <c r="S3332">
        <v>0</v>
      </c>
      <c r="T3332">
        <v>11</v>
      </c>
      <c r="U3332">
        <v>0</v>
      </c>
      <c r="V3332">
        <v>0</v>
      </c>
      <c r="W3332">
        <v>0</v>
      </c>
      <c r="X3332">
        <v>52.19920557669181</v>
      </c>
      <c r="Y3332">
        <v>0</v>
      </c>
      <c r="Z3332">
        <v>0</v>
      </c>
      <c r="AA3332">
        <v>0</v>
      </c>
      <c r="AB3332">
        <v>1.8402270978031496</v>
      </c>
      <c r="AC3332">
        <v>0</v>
      </c>
      <c r="AD3332">
        <v>0</v>
      </c>
      <c r="AE3332">
        <v>54.039432674494961</v>
      </c>
    </row>
    <row r="3333" spans="1:31" x14ac:dyDescent="0.25">
      <c r="A3333">
        <v>2216189</v>
      </c>
      <c r="B3333">
        <v>1</v>
      </c>
      <c r="C3333" t="s">
        <v>80</v>
      </c>
      <c r="D3333" t="s">
        <v>88</v>
      </c>
      <c r="E3333" t="s">
        <v>156</v>
      </c>
      <c r="F3333" t="s">
        <v>9875</v>
      </c>
      <c r="G3333" t="s">
        <v>165</v>
      </c>
      <c r="H3333" t="s">
        <v>135</v>
      </c>
      <c r="I3333" t="s">
        <v>136</v>
      </c>
      <c r="J3333" t="s">
        <v>137</v>
      </c>
      <c r="K3333" t="s">
        <v>138</v>
      </c>
      <c r="L3333" t="s">
        <v>9876</v>
      </c>
      <c r="M3333" t="s">
        <v>9877</v>
      </c>
      <c r="N3333">
        <v>1.2366666660000001</v>
      </c>
      <c r="O3333">
        <v>0</v>
      </c>
      <c r="P3333">
        <v>11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3.321334568163286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3.321334568163286</v>
      </c>
    </row>
    <row r="3334" spans="1:31" x14ac:dyDescent="0.25">
      <c r="A3334">
        <v>2215193</v>
      </c>
      <c r="B3334">
        <v>1</v>
      </c>
      <c r="C3334" t="s">
        <v>80</v>
      </c>
      <c r="D3334" t="s">
        <v>84</v>
      </c>
      <c r="E3334" t="s">
        <v>141</v>
      </c>
      <c r="F3334" t="s">
        <v>9878</v>
      </c>
      <c r="G3334" t="s">
        <v>831</v>
      </c>
      <c r="H3334" t="s">
        <v>144</v>
      </c>
      <c r="I3334" t="s">
        <v>136</v>
      </c>
      <c r="J3334" t="s">
        <v>137</v>
      </c>
      <c r="K3334" t="s">
        <v>138</v>
      </c>
      <c r="L3334" t="s">
        <v>9879</v>
      </c>
      <c r="M3334" t="s">
        <v>9880</v>
      </c>
      <c r="N3334">
        <v>0.85194444400000002</v>
      </c>
      <c r="O3334">
        <v>0</v>
      </c>
      <c r="P3334">
        <v>507</v>
      </c>
      <c r="Q3334">
        <v>0</v>
      </c>
      <c r="R3334">
        <v>0</v>
      </c>
      <c r="S3334">
        <v>0</v>
      </c>
      <c r="T3334">
        <v>26</v>
      </c>
      <c r="U3334">
        <v>0</v>
      </c>
      <c r="V3334">
        <v>0</v>
      </c>
      <c r="W3334">
        <v>0</v>
      </c>
      <c r="X3334">
        <v>151.21701559692087</v>
      </c>
      <c r="Y3334">
        <v>0</v>
      </c>
      <c r="Z3334">
        <v>0</v>
      </c>
      <c r="AA3334">
        <v>0</v>
      </c>
      <c r="AB3334">
        <v>30.524291048831621</v>
      </c>
      <c r="AC3334">
        <v>0</v>
      </c>
      <c r="AD3334">
        <v>0</v>
      </c>
      <c r="AE3334">
        <v>181.7413066457525</v>
      </c>
    </row>
    <row r="3335" spans="1:31" x14ac:dyDescent="0.25">
      <c r="A3335">
        <v>2220434</v>
      </c>
      <c r="B3335">
        <v>1</v>
      </c>
      <c r="C3335" t="s">
        <v>80</v>
      </c>
      <c r="D3335" t="s">
        <v>82</v>
      </c>
      <c r="E3335" t="s">
        <v>156</v>
      </c>
      <c r="F3335" t="s">
        <v>9881</v>
      </c>
      <c r="G3335" t="s">
        <v>134</v>
      </c>
      <c r="H3335" t="s">
        <v>135</v>
      </c>
      <c r="I3335" t="s">
        <v>136</v>
      </c>
      <c r="J3335" t="s">
        <v>137</v>
      </c>
      <c r="K3335" t="s">
        <v>138</v>
      </c>
      <c r="L3335" t="s">
        <v>9882</v>
      </c>
      <c r="M3335" t="s">
        <v>9883</v>
      </c>
      <c r="N3335">
        <v>2.915</v>
      </c>
      <c r="O3335">
        <v>0</v>
      </c>
      <c r="P3335">
        <v>1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</row>
    <row r="3336" spans="1:31" x14ac:dyDescent="0.25">
      <c r="A3336">
        <v>2215691</v>
      </c>
      <c r="B3336">
        <v>1</v>
      </c>
      <c r="C3336" t="s">
        <v>81</v>
      </c>
      <c r="D3336" t="s">
        <v>112</v>
      </c>
      <c r="E3336" t="s">
        <v>132</v>
      </c>
      <c r="F3336" t="s">
        <v>9884</v>
      </c>
      <c r="G3336" t="s">
        <v>345</v>
      </c>
      <c r="H3336" t="s">
        <v>135</v>
      </c>
      <c r="I3336" t="s">
        <v>136</v>
      </c>
      <c r="J3336" t="s">
        <v>137</v>
      </c>
      <c r="K3336" t="s">
        <v>138</v>
      </c>
      <c r="L3336" t="s">
        <v>9885</v>
      </c>
      <c r="M3336" t="s">
        <v>9886</v>
      </c>
      <c r="N3336">
        <v>3.4652777769999998</v>
      </c>
      <c r="O3336">
        <v>0</v>
      </c>
      <c r="P3336">
        <v>26</v>
      </c>
      <c r="Q3336">
        <v>0</v>
      </c>
      <c r="R3336">
        <v>0</v>
      </c>
      <c r="S3336">
        <v>0</v>
      </c>
      <c r="T3336">
        <v>11</v>
      </c>
      <c r="U3336">
        <v>0</v>
      </c>
      <c r="V3336">
        <v>0</v>
      </c>
      <c r="W3336">
        <v>0</v>
      </c>
      <c r="X3336">
        <v>22.433899360283409</v>
      </c>
      <c r="Y3336">
        <v>0</v>
      </c>
      <c r="Z3336">
        <v>0</v>
      </c>
      <c r="AA3336">
        <v>0</v>
      </c>
      <c r="AB3336">
        <v>16.137300437554924</v>
      </c>
      <c r="AC3336">
        <v>0</v>
      </c>
      <c r="AD3336">
        <v>0</v>
      </c>
      <c r="AE3336">
        <v>38.571199797838332</v>
      </c>
    </row>
    <row r="3337" spans="1:31" x14ac:dyDescent="0.25">
      <c r="A3337">
        <v>2222830</v>
      </c>
      <c r="B3337">
        <v>1</v>
      </c>
      <c r="C3337" t="s">
        <v>80</v>
      </c>
      <c r="D3337" t="s">
        <v>99</v>
      </c>
      <c r="E3337" t="s">
        <v>147</v>
      </c>
      <c r="F3337" t="s">
        <v>4103</v>
      </c>
      <c r="G3337" t="s">
        <v>143</v>
      </c>
      <c r="H3337" t="s">
        <v>144</v>
      </c>
      <c r="I3337" t="s">
        <v>136</v>
      </c>
      <c r="J3337" t="s">
        <v>137</v>
      </c>
      <c r="K3337" t="s">
        <v>138</v>
      </c>
      <c r="L3337" t="s">
        <v>9887</v>
      </c>
      <c r="M3337" t="s">
        <v>9888</v>
      </c>
      <c r="N3337">
        <v>0.37944444399999999</v>
      </c>
      <c r="O3337">
        <v>4</v>
      </c>
      <c r="P3337">
        <v>886</v>
      </c>
      <c r="Q3337">
        <v>12</v>
      </c>
      <c r="R3337">
        <v>117</v>
      </c>
      <c r="S3337">
        <v>19</v>
      </c>
      <c r="T3337">
        <v>66</v>
      </c>
      <c r="U3337">
        <v>0</v>
      </c>
      <c r="V3337">
        <v>4</v>
      </c>
      <c r="W3337">
        <v>7.0964308217168899</v>
      </c>
      <c r="X3337">
        <v>70.177176499530617</v>
      </c>
      <c r="Y3337">
        <v>4.7179776355924643</v>
      </c>
      <c r="Z3337">
        <v>12.623513022972006</v>
      </c>
      <c r="AA3337">
        <v>14.868723222242002</v>
      </c>
      <c r="AB3337">
        <v>7.0630940142878513</v>
      </c>
      <c r="AC3337">
        <v>0</v>
      </c>
      <c r="AD3337">
        <v>93.062726112692729</v>
      </c>
      <c r="AE3337">
        <v>209.60964132903456</v>
      </c>
    </row>
    <row r="3338" spans="1:31" x14ac:dyDescent="0.25">
      <c r="A3338">
        <v>2229279</v>
      </c>
      <c r="B3338">
        <v>1</v>
      </c>
      <c r="C3338" t="s">
        <v>80</v>
      </c>
      <c r="D3338" t="s">
        <v>88</v>
      </c>
      <c r="E3338" t="s">
        <v>225</v>
      </c>
      <c r="F3338" t="s">
        <v>9889</v>
      </c>
      <c r="G3338" t="s">
        <v>345</v>
      </c>
      <c r="H3338" t="s">
        <v>135</v>
      </c>
      <c r="I3338" t="s">
        <v>136</v>
      </c>
      <c r="J3338" t="s">
        <v>137</v>
      </c>
      <c r="K3338" t="s">
        <v>138</v>
      </c>
      <c r="L3338" t="s">
        <v>9890</v>
      </c>
      <c r="M3338" t="s">
        <v>9891</v>
      </c>
      <c r="N3338">
        <v>0.86</v>
      </c>
      <c r="O3338">
        <v>0</v>
      </c>
      <c r="P3338">
        <v>38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14.868501540953167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14.868501540953167</v>
      </c>
    </row>
    <row r="3339" spans="1:31" x14ac:dyDescent="0.25">
      <c r="A3339">
        <v>2219129</v>
      </c>
      <c r="B3339">
        <v>1</v>
      </c>
      <c r="C3339" t="s">
        <v>80</v>
      </c>
      <c r="D3339" t="s">
        <v>107</v>
      </c>
      <c r="E3339" t="s">
        <v>151</v>
      </c>
      <c r="F3339" t="s">
        <v>1764</v>
      </c>
      <c r="G3339" t="s">
        <v>213</v>
      </c>
      <c r="H3339" t="s">
        <v>135</v>
      </c>
      <c r="I3339" t="s">
        <v>136</v>
      </c>
      <c r="J3339" t="s">
        <v>137</v>
      </c>
      <c r="K3339" t="s">
        <v>138</v>
      </c>
      <c r="L3339" t="s">
        <v>9892</v>
      </c>
      <c r="M3339" t="s">
        <v>9893</v>
      </c>
      <c r="N3339">
        <v>0.77722222200000002</v>
      </c>
      <c r="O3339">
        <v>0</v>
      </c>
      <c r="P3339">
        <v>97</v>
      </c>
      <c r="Q3339">
        <v>0</v>
      </c>
      <c r="R3339">
        <v>0</v>
      </c>
      <c r="S3339">
        <v>0</v>
      </c>
      <c r="T3339">
        <v>4</v>
      </c>
      <c r="U3339">
        <v>0</v>
      </c>
      <c r="V3339">
        <v>0</v>
      </c>
      <c r="W3339">
        <v>0</v>
      </c>
      <c r="X3339">
        <v>18.619516516634587</v>
      </c>
      <c r="Y3339">
        <v>0</v>
      </c>
      <c r="Z3339">
        <v>0</v>
      </c>
      <c r="AA3339">
        <v>0</v>
      </c>
      <c r="AB3339">
        <v>1.5751749063737022</v>
      </c>
      <c r="AC3339">
        <v>0</v>
      </c>
      <c r="AD3339">
        <v>0</v>
      </c>
      <c r="AE3339">
        <v>20.19469142300829</v>
      </c>
    </row>
    <row r="3340" spans="1:31" x14ac:dyDescent="0.25">
      <c r="A3340">
        <v>2219627</v>
      </c>
      <c r="B3340">
        <v>1</v>
      </c>
      <c r="C3340" t="s">
        <v>81</v>
      </c>
      <c r="D3340" t="s">
        <v>114</v>
      </c>
      <c r="E3340" t="s">
        <v>141</v>
      </c>
      <c r="F3340" t="s">
        <v>9894</v>
      </c>
      <c r="G3340" t="s">
        <v>349</v>
      </c>
      <c r="H3340" t="s">
        <v>144</v>
      </c>
      <c r="I3340" t="s">
        <v>136</v>
      </c>
      <c r="J3340" t="s">
        <v>137</v>
      </c>
      <c r="K3340" t="s">
        <v>138</v>
      </c>
      <c r="L3340" t="s">
        <v>9895</v>
      </c>
      <c r="M3340" t="s">
        <v>9896</v>
      </c>
      <c r="N3340">
        <v>1.9441666660000001</v>
      </c>
      <c r="O3340">
        <v>0</v>
      </c>
      <c r="P3340">
        <v>151</v>
      </c>
      <c r="Q3340">
        <v>0</v>
      </c>
      <c r="R3340">
        <v>0</v>
      </c>
      <c r="S3340">
        <v>0</v>
      </c>
      <c r="T3340">
        <v>20</v>
      </c>
      <c r="U3340">
        <v>0</v>
      </c>
      <c r="V3340">
        <v>0</v>
      </c>
      <c r="W3340">
        <v>0</v>
      </c>
      <c r="X3340">
        <v>35.078745164481077</v>
      </c>
      <c r="Y3340">
        <v>0</v>
      </c>
      <c r="Z3340">
        <v>0</v>
      </c>
      <c r="AA3340">
        <v>0</v>
      </c>
      <c r="AB3340">
        <v>15.181242076312584</v>
      </c>
      <c r="AC3340">
        <v>0</v>
      </c>
      <c r="AD3340">
        <v>0</v>
      </c>
      <c r="AE3340">
        <v>50.259987240793663</v>
      </c>
    </row>
    <row r="3341" spans="1:31" x14ac:dyDescent="0.25">
      <c r="A3341">
        <v>2222332</v>
      </c>
      <c r="B3341">
        <v>1</v>
      </c>
      <c r="C3341" t="s">
        <v>80</v>
      </c>
      <c r="D3341" t="s">
        <v>97</v>
      </c>
      <c r="E3341" t="s">
        <v>151</v>
      </c>
      <c r="F3341" t="s">
        <v>1703</v>
      </c>
      <c r="G3341" t="s">
        <v>213</v>
      </c>
      <c r="H3341" t="s">
        <v>135</v>
      </c>
      <c r="I3341" t="s">
        <v>136</v>
      </c>
      <c r="J3341" t="s">
        <v>137</v>
      </c>
      <c r="K3341" t="s">
        <v>138</v>
      </c>
      <c r="L3341" t="s">
        <v>9897</v>
      </c>
      <c r="M3341" t="s">
        <v>9898</v>
      </c>
      <c r="N3341">
        <v>1.595</v>
      </c>
      <c r="O3341">
        <v>0</v>
      </c>
      <c r="P3341">
        <v>56</v>
      </c>
      <c r="Q3341">
        <v>0</v>
      </c>
      <c r="R3341">
        <v>0</v>
      </c>
      <c r="S3341">
        <v>0</v>
      </c>
      <c r="T3341">
        <v>6</v>
      </c>
      <c r="U3341">
        <v>0</v>
      </c>
      <c r="V3341">
        <v>0</v>
      </c>
      <c r="W3341">
        <v>0</v>
      </c>
      <c r="X3341">
        <v>53.935820771779696</v>
      </c>
      <c r="Y3341">
        <v>0</v>
      </c>
      <c r="Z3341">
        <v>0</v>
      </c>
      <c r="AA3341">
        <v>0</v>
      </c>
      <c r="AB3341">
        <v>26.328964825465565</v>
      </c>
      <c r="AC3341">
        <v>0</v>
      </c>
      <c r="AD3341">
        <v>0</v>
      </c>
      <c r="AE3341">
        <v>80.264785597245265</v>
      </c>
    </row>
    <row r="3342" spans="1:31" x14ac:dyDescent="0.25">
      <c r="A3342">
        <v>2223328</v>
      </c>
      <c r="B3342">
        <v>1</v>
      </c>
      <c r="C3342" t="s">
        <v>81</v>
      </c>
      <c r="D3342" t="s">
        <v>113</v>
      </c>
      <c r="E3342" t="s">
        <v>156</v>
      </c>
      <c r="F3342" t="s">
        <v>9899</v>
      </c>
      <c r="G3342" t="s">
        <v>161</v>
      </c>
      <c r="H3342" t="s">
        <v>135</v>
      </c>
      <c r="I3342" t="s">
        <v>136</v>
      </c>
      <c r="J3342" t="s">
        <v>137</v>
      </c>
      <c r="K3342" t="s">
        <v>138</v>
      </c>
      <c r="L3342" t="s">
        <v>9900</v>
      </c>
      <c r="M3342" t="s">
        <v>9901</v>
      </c>
      <c r="N3342">
        <v>2.7761111110000001</v>
      </c>
      <c r="O3342">
        <v>0</v>
      </c>
      <c r="P3342">
        <v>1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0.27854474343226671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0.27854474343226671</v>
      </c>
    </row>
    <row r="3343" spans="1:31" x14ac:dyDescent="0.25">
      <c r="A3343">
        <v>2227075</v>
      </c>
      <c r="B3343">
        <v>1</v>
      </c>
      <c r="C3343" t="s">
        <v>80</v>
      </c>
      <c r="D3343" t="s">
        <v>83</v>
      </c>
      <c r="E3343" t="s">
        <v>151</v>
      </c>
      <c r="F3343" t="s">
        <v>3025</v>
      </c>
      <c r="G3343" t="s">
        <v>213</v>
      </c>
      <c r="H3343" t="s">
        <v>135</v>
      </c>
      <c r="I3343" t="s">
        <v>136</v>
      </c>
      <c r="J3343" t="s">
        <v>137</v>
      </c>
      <c r="K3343" t="s">
        <v>138</v>
      </c>
      <c r="L3343" t="s">
        <v>9902</v>
      </c>
      <c r="M3343" t="s">
        <v>9903</v>
      </c>
      <c r="N3343">
        <v>0.67111111099999998</v>
      </c>
      <c r="O3343">
        <v>0</v>
      </c>
      <c r="P3343">
        <v>166</v>
      </c>
      <c r="Q3343">
        <v>0</v>
      </c>
      <c r="R3343">
        <v>0</v>
      </c>
      <c r="S3343">
        <v>0</v>
      </c>
      <c r="T3343">
        <v>6</v>
      </c>
      <c r="U3343">
        <v>0</v>
      </c>
      <c r="V3343">
        <v>0</v>
      </c>
      <c r="W3343">
        <v>0</v>
      </c>
      <c r="X3343">
        <v>59.921520951844023</v>
      </c>
      <c r="Y3343">
        <v>0</v>
      </c>
      <c r="Z3343">
        <v>0</v>
      </c>
      <c r="AA3343">
        <v>0</v>
      </c>
      <c r="AB3343">
        <v>1.342462242975083</v>
      </c>
      <c r="AC3343">
        <v>0</v>
      </c>
      <c r="AD3343">
        <v>0</v>
      </c>
      <c r="AE3343">
        <v>61.263983194819104</v>
      </c>
    </row>
    <row r="3344" spans="1:31" x14ac:dyDescent="0.25">
      <c r="A3344">
        <v>2219415</v>
      </c>
      <c r="B3344">
        <v>1</v>
      </c>
      <c r="C3344" t="s">
        <v>80</v>
      </c>
      <c r="D3344" t="s">
        <v>95</v>
      </c>
      <c r="E3344" t="s">
        <v>151</v>
      </c>
      <c r="F3344" t="s">
        <v>9904</v>
      </c>
      <c r="G3344" t="s">
        <v>213</v>
      </c>
      <c r="H3344" t="s">
        <v>135</v>
      </c>
      <c r="I3344" t="s">
        <v>136</v>
      </c>
      <c r="J3344" t="s">
        <v>137</v>
      </c>
      <c r="K3344" t="s">
        <v>138</v>
      </c>
      <c r="L3344" t="s">
        <v>9905</v>
      </c>
      <c r="M3344" t="s">
        <v>9906</v>
      </c>
      <c r="N3344">
        <v>1.1697222220000001</v>
      </c>
      <c r="O3344">
        <v>0</v>
      </c>
      <c r="P3344">
        <v>4</v>
      </c>
      <c r="Q3344">
        <v>0</v>
      </c>
      <c r="R3344">
        <v>0</v>
      </c>
      <c r="S3344">
        <v>0</v>
      </c>
      <c r="T3344">
        <v>5</v>
      </c>
      <c r="U3344">
        <v>0</v>
      </c>
      <c r="V3344">
        <v>0</v>
      </c>
      <c r="W3344">
        <v>0</v>
      </c>
      <c r="X3344">
        <v>0.98923175287101661</v>
      </c>
      <c r="Y3344">
        <v>0</v>
      </c>
      <c r="Z3344">
        <v>0</v>
      </c>
      <c r="AA3344">
        <v>0</v>
      </c>
      <c r="AB3344">
        <v>6.2300603405215194</v>
      </c>
      <c r="AC3344">
        <v>0</v>
      </c>
      <c r="AD3344">
        <v>0</v>
      </c>
      <c r="AE3344">
        <v>7.2192920933925357</v>
      </c>
    </row>
    <row r="3345" spans="1:31" x14ac:dyDescent="0.25">
      <c r="A3345">
        <v>2215001</v>
      </c>
      <c r="B3345">
        <v>1</v>
      </c>
      <c r="C3345" t="s">
        <v>80</v>
      </c>
      <c r="D3345" t="s">
        <v>92</v>
      </c>
      <c r="E3345" t="s">
        <v>156</v>
      </c>
      <c r="F3345" t="s">
        <v>9907</v>
      </c>
      <c r="G3345" t="s">
        <v>165</v>
      </c>
      <c r="H3345" t="s">
        <v>135</v>
      </c>
      <c r="I3345" t="s">
        <v>136</v>
      </c>
      <c r="J3345" t="s">
        <v>137</v>
      </c>
      <c r="K3345" t="s">
        <v>138</v>
      </c>
      <c r="L3345" t="s">
        <v>9908</v>
      </c>
      <c r="M3345" t="s">
        <v>9909</v>
      </c>
      <c r="N3345">
        <v>2.8891666659999999</v>
      </c>
      <c r="O3345">
        <v>0</v>
      </c>
      <c r="P3345">
        <v>13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18.383724889040813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18.383724889040813</v>
      </c>
    </row>
    <row r="3346" spans="1:31" x14ac:dyDescent="0.25">
      <c r="A3346">
        <v>2218937</v>
      </c>
      <c r="B3346">
        <v>1</v>
      </c>
      <c r="C3346" t="s">
        <v>81</v>
      </c>
      <c r="D3346" t="s">
        <v>112</v>
      </c>
      <c r="E3346" t="s">
        <v>151</v>
      </c>
      <c r="F3346" t="s">
        <v>7050</v>
      </c>
      <c r="G3346" t="s">
        <v>213</v>
      </c>
      <c r="H3346" t="s">
        <v>135</v>
      </c>
      <c r="I3346" t="s">
        <v>136</v>
      </c>
      <c r="J3346" t="s">
        <v>137</v>
      </c>
      <c r="K3346" t="s">
        <v>138</v>
      </c>
      <c r="L3346" t="s">
        <v>9910</v>
      </c>
      <c r="M3346" t="s">
        <v>9911</v>
      </c>
      <c r="N3346">
        <v>1.2905555550000001</v>
      </c>
      <c r="O3346">
        <v>0</v>
      </c>
      <c r="P3346">
        <v>3</v>
      </c>
      <c r="Q3346">
        <v>0</v>
      </c>
      <c r="R3346">
        <v>9</v>
      </c>
      <c r="S3346">
        <v>0</v>
      </c>
      <c r="T3346">
        <v>1</v>
      </c>
      <c r="U3346">
        <v>0</v>
      </c>
      <c r="V3346">
        <v>0</v>
      </c>
      <c r="W3346">
        <v>0</v>
      </c>
      <c r="X3346">
        <v>0.64983463708731115</v>
      </c>
      <c r="Y3346">
        <v>0</v>
      </c>
      <c r="Z3346">
        <v>1.7098476336826349</v>
      </c>
      <c r="AA3346">
        <v>0</v>
      </c>
      <c r="AB3346">
        <v>1.635170397726389E-2</v>
      </c>
      <c r="AC3346">
        <v>0</v>
      </c>
      <c r="AD3346">
        <v>0</v>
      </c>
      <c r="AE3346">
        <v>2.3760339747472101</v>
      </c>
    </row>
    <row r="3347" spans="1:31" x14ac:dyDescent="0.25">
      <c r="A3347">
        <v>2221101</v>
      </c>
      <c r="B3347">
        <v>1</v>
      </c>
      <c r="C3347" t="s">
        <v>81</v>
      </c>
      <c r="D3347" t="s">
        <v>112</v>
      </c>
      <c r="E3347" t="s">
        <v>151</v>
      </c>
      <c r="F3347" t="s">
        <v>9912</v>
      </c>
      <c r="G3347" t="s">
        <v>280</v>
      </c>
      <c r="H3347" t="s">
        <v>135</v>
      </c>
      <c r="I3347" t="s">
        <v>136</v>
      </c>
      <c r="J3347" t="s">
        <v>137</v>
      </c>
      <c r="K3347" t="s">
        <v>138</v>
      </c>
      <c r="L3347" t="s">
        <v>9913</v>
      </c>
      <c r="M3347" t="s">
        <v>9914</v>
      </c>
      <c r="N3347">
        <v>1.0247222220000001</v>
      </c>
      <c r="O3347">
        <v>0</v>
      </c>
      <c r="P3347">
        <v>16</v>
      </c>
      <c r="Q3347">
        <v>0</v>
      </c>
      <c r="R3347">
        <v>3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0.22764445597844163</v>
      </c>
      <c r="Y3347">
        <v>0</v>
      </c>
      <c r="Z3347">
        <v>0.13968086463754667</v>
      </c>
      <c r="AA3347">
        <v>0</v>
      </c>
      <c r="AB3347">
        <v>0</v>
      </c>
      <c r="AC3347">
        <v>0</v>
      </c>
      <c r="AD3347">
        <v>0</v>
      </c>
      <c r="AE3347">
        <v>0.36732532061598833</v>
      </c>
    </row>
    <row r="3348" spans="1:31" x14ac:dyDescent="0.25">
      <c r="A3348">
        <v>2223520</v>
      </c>
      <c r="B3348">
        <v>1</v>
      </c>
      <c r="C3348" t="s">
        <v>81</v>
      </c>
      <c r="D3348" t="s">
        <v>128</v>
      </c>
      <c r="E3348" t="s">
        <v>132</v>
      </c>
      <c r="F3348" t="s">
        <v>9915</v>
      </c>
      <c r="G3348" t="s">
        <v>507</v>
      </c>
      <c r="H3348" t="s">
        <v>135</v>
      </c>
      <c r="I3348" t="s">
        <v>136</v>
      </c>
      <c r="J3348" t="s">
        <v>137</v>
      </c>
      <c r="K3348" t="s">
        <v>138</v>
      </c>
      <c r="L3348" t="s">
        <v>9916</v>
      </c>
      <c r="M3348" t="s">
        <v>9917</v>
      </c>
      <c r="N3348">
        <v>3.2663888879999998</v>
      </c>
      <c r="O3348">
        <v>0</v>
      </c>
      <c r="P3348">
        <v>60</v>
      </c>
      <c r="Q3348">
        <v>0</v>
      </c>
      <c r="R3348">
        <v>0</v>
      </c>
      <c r="S3348">
        <v>0</v>
      </c>
      <c r="T3348">
        <v>8</v>
      </c>
      <c r="U3348">
        <v>0</v>
      </c>
      <c r="V3348">
        <v>0</v>
      </c>
      <c r="W3348">
        <v>0</v>
      </c>
      <c r="X3348">
        <v>35.402170843255348</v>
      </c>
      <c r="Y3348">
        <v>0</v>
      </c>
      <c r="Z3348">
        <v>0</v>
      </c>
      <c r="AA3348">
        <v>0</v>
      </c>
      <c r="AB3348">
        <v>27.215480176641957</v>
      </c>
      <c r="AC3348">
        <v>0</v>
      </c>
      <c r="AD3348">
        <v>0</v>
      </c>
      <c r="AE3348">
        <v>62.617651019897309</v>
      </c>
    </row>
    <row r="3349" spans="1:31" x14ac:dyDescent="0.25">
      <c r="A3349">
        <v>2226099</v>
      </c>
      <c r="B3349">
        <v>1</v>
      </c>
      <c r="C3349" t="s">
        <v>81</v>
      </c>
      <c r="D3349" t="s">
        <v>112</v>
      </c>
      <c r="E3349" t="s">
        <v>132</v>
      </c>
      <c r="F3349" t="s">
        <v>9918</v>
      </c>
      <c r="G3349" t="s">
        <v>1927</v>
      </c>
      <c r="H3349" t="s">
        <v>135</v>
      </c>
      <c r="I3349" t="s">
        <v>136</v>
      </c>
      <c r="J3349" t="s">
        <v>137</v>
      </c>
      <c r="K3349" t="s">
        <v>138</v>
      </c>
      <c r="L3349" t="s">
        <v>9919</v>
      </c>
      <c r="M3349" t="s">
        <v>9920</v>
      </c>
      <c r="N3349">
        <v>0.90111111099999996</v>
      </c>
      <c r="O3349">
        <v>0</v>
      </c>
      <c r="P3349">
        <v>163</v>
      </c>
      <c r="Q3349">
        <v>0</v>
      </c>
      <c r="R3349">
        <v>0</v>
      </c>
      <c r="S3349">
        <v>0</v>
      </c>
      <c r="T3349">
        <v>8</v>
      </c>
      <c r="U3349">
        <v>0</v>
      </c>
      <c r="V3349">
        <v>0</v>
      </c>
      <c r="W3349">
        <v>0</v>
      </c>
      <c r="X3349">
        <v>14.535784423254974</v>
      </c>
      <c r="Y3349">
        <v>0</v>
      </c>
      <c r="Z3349">
        <v>0</v>
      </c>
      <c r="AA3349">
        <v>0</v>
      </c>
      <c r="AB3349">
        <v>2.0220522906094374</v>
      </c>
      <c r="AC3349">
        <v>0</v>
      </c>
      <c r="AD3349">
        <v>0</v>
      </c>
      <c r="AE3349">
        <v>16.557836713864411</v>
      </c>
    </row>
    <row r="3350" spans="1:31" x14ac:dyDescent="0.25">
      <c r="A3350">
        <v>2219435</v>
      </c>
      <c r="B3350">
        <v>1</v>
      </c>
      <c r="C3350" t="s">
        <v>81</v>
      </c>
      <c r="D3350" t="s">
        <v>122</v>
      </c>
      <c r="E3350" t="s">
        <v>198</v>
      </c>
      <c r="F3350" t="s">
        <v>4222</v>
      </c>
      <c r="G3350" t="s">
        <v>143</v>
      </c>
      <c r="H3350" t="s">
        <v>144</v>
      </c>
      <c r="I3350" t="s">
        <v>136</v>
      </c>
      <c r="J3350" t="s">
        <v>137</v>
      </c>
      <c r="K3350" t="s">
        <v>138</v>
      </c>
      <c r="L3350" t="s">
        <v>9921</v>
      </c>
      <c r="M3350" t="s">
        <v>9922</v>
      </c>
      <c r="N3350">
        <v>1.7044444439999999</v>
      </c>
      <c r="O3350">
        <v>0</v>
      </c>
      <c r="P3350">
        <v>117</v>
      </c>
      <c r="Q3350">
        <v>0</v>
      </c>
      <c r="R3350">
        <v>0</v>
      </c>
      <c r="S3350">
        <v>0</v>
      </c>
      <c r="T3350">
        <v>14</v>
      </c>
      <c r="U3350">
        <v>0</v>
      </c>
      <c r="V3350">
        <v>0</v>
      </c>
      <c r="W3350">
        <v>0</v>
      </c>
      <c r="X3350">
        <v>23.485979422456417</v>
      </c>
      <c r="Y3350">
        <v>0</v>
      </c>
      <c r="Z3350">
        <v>0</v>
      </c>
      <c r="AA3350">
        <v>0</v>
      </c>
      <c r="AB3350">
        <v>7.4892798776946909</v>
      </c>
      <c r="AC3350">
        <v>0</v>
      </c>
      <c r="AD3350">
        <v>0</v>
      </c>
      <c r="AE3350">
        <v>30.975259300151109</v>
      </c>
    </row>
    <row r="3351" spans="1:31" x14ac:dyDescent="0.25">
      <c r="A3351">
        <v>2219607</v>
      </c>
      <c r="B3351">
        <v>1</v>
      </c>
      <c r="C3351" t="s">
        <v>80</v>
      </c>
      <c r="D3351" t="s">
        <v>96</v>
      </c>
      <c r="E3351" t="s">
        <v>156</v>
      </c>
      <c r="F3351" t="s">
        <v>9923</v>
      </c>
      <c r="G3351" t="s">
        <v>161</v>
      </c>
      <c r="H3351" t="s">
        <v>135</v>
      </c>
      <c r="I3351" t="s">
        <v>136</v>
      </c>
      <c r="J3351" t="s">
        <v>137</v>
      </c>
      <c r="K3351" t="s">
        <v>138</v>
      </c>
      <c r="L3351" t="s">
        <v>9924</v>
      </c>
      <c r="M3351" t="s">
        <v>9925</v>
      </c>
      <c r="N3351">
        <v>0.72333333300000002</v>
      </c>
      <c r="O3351">
        <v>0</v>
      </c>
      <c r="P3351">
        <v>1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1.8342174757191603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1.8342174757191603</v>
      </c>
    </row>
    <row r="3352" spans="1:31" x14ac:dyDescent="0.25">
      <c r="A3352">
        <v>2217686</v>
      </c>
      <c r="B3352">
        <v>1</v>
      </c>
      <c r="C3352" t="s">
        <v>80</v>
      </c>
      <c r="D3352" t="s">
        <v>96</v>
      </c>
      <c r="E3352" t="s">
        <v>156</v>
      </c>
      <c r="F3352" t="s">
        <v>9926</v>
      </c>
      <c r="G3352" t="s">
        <v>165</v>
      </c>
      <c r="H3352" t="s">
        <v>135</v>
      </c>
      <c r="I3352" t="s">
        <v>136</v>
      </c>
      <c r="J3352" t="s">
        <v>137</v>
      </c>
      <c r="K3352" t="s">
        <v>138</v>
      </c>
      <c r="L3352" t="s">
        <v>9927</v>
      </c>
      <c r="M3352" t="s">
        <v>9928</v>
      </c>
      <c r="N3352">
        <v>1.0308333329999999</v>
      </c>
      <c r="O3352">
        <v>0</v>
      </c>
      <c r="P3352">
        <v>1</v>
      </c>
      <c r="Q3352">
        <v>0</v>
      </c>
      <c r="R3352">
        <v>0</v>
      </c>
      <c r="S3352">
        <v>0</v>
      </c>
      <c r="T3352">
        <v>1</v>
      </c>
      <c r="U3352">
        <v>0</v>
      </c>
      <c r="V3352">
        <v>0</v>
      </c>
      <c r="W3352">
        <v>0</v>
      </c>
      <c r="X3352">
        <v>0.33455048771373885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0.33455048771373885</v>
      </c>
    </row>
    <row r="3353" spans="1:31" x14ac:dyDescent="0.25">
      <c r="A3353">
        <v>2228263</v>
      </c>
      <c r="B3353">
        <v>1</v>
      </c>
      <c r="C3353" t="s">
        <v>81</v>
      </c>
      <c r="D3353" t="s">
        <v>128</v>
      </c>
      <c r="E3353" t="s">
        <v>156</v>
      </c>
      <c r="F3353" t="s">
        <v>9929</v>
      </c>
      <c r="G3353" t="s">
        <v>172</v>
      </c>
      <c r="H3353" t="s">
        <v>135</v>
      </c>
      <c r="I3353" t="s">
        <v>136</v>
      </c>
      <c r="J3353" t="s">
        <v>137</v>
      </c>
      <c r="K3353" t="s">
        <v>138</v>
      </c>
      <c r="L3353" t="s">
        <v>9930</v>
      </c>
      <c r="M3353" t="s">
        <v>9931</v>
      </c>
      <c r="N3353">
        <v>2.3961111110000002</v>
      </c>
      <c r="O3353">
        <v>0</v>
      </c>
      <c r="P3353">
        <v>9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3.6760704271484546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3.6760704271484546</v>
      </c>
    </row>
    <row r="3354" spans="1:31" x14ac:dyDescent="0.25">
      <c r="A3354">
        <v>2216879</v>
      </c>
      <c r="B3354">
        <v>1</v>
      </c>
      <c r="C3354" t="s">
        <v>80</v>
      </c>
      <c r="D3354" t="s">
        <v>96</v>
      </c>
      <c r="E3354" t="s">
        <v>156</v>
      </c>
      <c r="F3354" t="s">
        <v>9932</v>
      </c>
      <c r="G3354" t="s">
        <v>161</v>
      </c>
      <c r="H3354" t="s">
        <v>135</v>
      </c>
      <c r="I3354" t="s">
        <v>136</v>
      </c>
      <c r="J3354" t="s">
        <v>137</v>
      </c>
      <c r="K3354" t="s">
        <v>138</v>
      </c>
      <c r="L3354" t="s">
        <v>9933</v>
      </c>
      <c r="M3354" t="s">
        <v>9934</v>
      </c>
      <c r="N3354">
        <v>0.85777777700000002</v>
      </c>
      <c r="O3354">
        <v>0</v>
      </c>
      <c r="P3354">
        <v>3</v>
      </c>
      <c r="Q3354">
        <v>0</v>
      </c>
      <c r="R3354">
        <v>0</v>
      </c>
      <c r="S3354">
        <v>0</v>
      </c>
      <c r="T3354">
        <v>1</v>
      </c>
      <c r="U3354">
        <v>0</v>
      </c>
      <c r="V3354">
        <v>0</v>
      </c>
      <c r="W3354">
        <v>0</v>
      </c>
      <c r="X3354">
        <v>0.80793501883920005</v>
      </c>
      <c r="Y3354">
        <v>0</v>
      </c>
      <c r="Z3354">
        <v>0</v>
      </c>
      <c r="AA3354">
        <v>0</v>
      </c>
      <c r="AB3354">
        <v>1.1176707290927288</v>
      </c>
      <c r="AC3354">
        <v>0</v>
      </c>
      <c r="AD3354">
        <v>0</v>
      </c>
      <c r="AE3354">
        <v>1.9256057479319288</v>
      </c>
    </row>
    <row r="3355" spans="1:31" x14ac:dyDescent="0.25">
      <c r="A3355">
        <v>2219584</v>
      </c>
      <c r="B3355">
        <v>1</v>
      </c>
      <c r="C3355" t="s">
        <v>80</v>
      </c>
      <c r="D3355" t="s">
        <v>98</v>
      </c>
      <c r="E3355" t="s">
        <v>198</v>
      </c>
      <c r="F3355" t="s">
        <v>2307</v>
      </c>
      <c r="G3355" t="s">
        <v>143</v>
      </c>
      <c r="H3355" t="s">
        <v>144</v>
      </c>
      <c r="I3355" t="s">
        <v>136</v>
      </c>
      <c r="J3355" t="s">
        <v>137</v>
      </c>
      <c r="K3355" t="s">
        <v>138</v>
      </c>
      <c r="L3355" t="s">
        <v>9935</v>
      </c>
      <c r="M3355" t="s">
        <v>9936</v>
      </c>
      <c r="N3355">
        <v>1.193333333</v>
      </c>
      <c r="O3355">
        <v>0</v>
      </c>
      <c r="P3355">
        <v>1148</v>
      </c>
      <c r="Q3355">
        <v>2</v>
      </c>
      <c r="R3355">
        <v>130</v>
      </c>
      <c r="S3355">
        <v>7</v>
      </c>
      <c r="T3355">
        <v>278</v>
      </c>
      <c r="U3355">
        <v>0</v>
      </c>
      <c r="V3355">
        <v>0</v>
      </c>
      <c r="W3355">
        <v>0</v>
      </c>
      <c r="X3355">
        <v>182.50674627550518</v>
      </c>
      <c r="Y3355">
        <v>1.3757565226245068</v>
      </c>
      <c r="Z3355">
        <v>18.387576451916782</v>
      </c>
      <c r="AA3355">
        <v>155.51308885229449</v>
      </c>
      <c r="AB3355">
        <v>78.376741483565183</v>
      </c>
      <c r="AC3355">
        <v>0</v>
      </c>
      <c r="AD3355">
        <v>0</v>
      </c>
      <c r="AE3355">
        <v>436.15990958590612</v>
      </c>
    </row>
    <row r="3356" spans="1:31" x14ac:dyDescent="0.25">
      <c r="A3356">
        <v>2228240</v>
      </c>
      <c r="B3356">
        <v>1</v>
      </c>
      <c r="C3356" t="s">
        <v>80</v>
      </c>
      <c r="D3356" t="s">
        <v>90</v>
      </c>
      <c r="E3356" t="s">
        <v>132</v>
      </c>
      <c r="F3356" t="s">
        <v>9937</v>
      </c>
      <c r="G3356" t="s">
        <v>405</v>
      </c>
      <c r="H3356" t="s">
        <v>135</v>
      </c>
      <c r="I3356" t="s">
        <v>136</v>
      </c>
      <c r="J3356" t="s">
        <v>137</v>
      </c>
      <c r="K3356" t="s">
        <v>234</v>
      </c>
      <c r="L3356" t="s">
        <v>9938</v>
      </c>
      <c r="M3356" t="s">
        <v>9939</v>
      </c>
      <c r="N3356">
        <v>3.0180555550000001</v>
      </c>
      <c r="O3356">
        <v>0</v>
      </c>
      <c r="P3356">
        <v>189</v>
      </c>
      <c r="Q3356">
        <v>0</v>
      </c>
      <c r="R3356">
        <v>0</v>
      </c>
      <c r="S3356">
        <v>0</v>
      </c>
      <c r="T3356">
        <v>299</v>
      </c>
      <c r="U3356">
        <v>0</v>
      </c>
      <c r="V3356">
        <v>1</v>
      </c>
      <c r="W3356">
        <v>0</v>
      </c>
      <c r="X3356">
        <v>218.71792935709323</v>
      </c>
      <c r="Y3356">
        <v>0</v>
      </c>
      <c r="Z3356">
        <v>0</v>
      </c>
      <c r="AA3356">
        <v>0</v>
      </c>
      <c r="AB3356">
        <v>658.06249391920164</v>
      </c>
      <c r="AC3356">
        <v>0</v>
      </c>
      <c r="AD3356">
        <v>9.0556101450566615</v>
      </c>
      <c r="AE3356">
        <v>885.83603342135154</v>
      </c>
    </row>
    <row r="3357" spans="1:31" x14ac:dyDescent="0.25">
      <c r="A3357">
        <v>2214738</v>
      </c>
      <c r="B3357">
        <v>1</v>
      </c>
      <c r="C3357" t="s">
        <v>80</v>
      </c>
      <c r="D3357" t="s">
        <v>90</v>
      </c>
      <c r="E3357" t="s">
        <v>156</v>
      </c>
      <c r="F3357" t="s">
        <v>9940</v>
      </c>
      <c r="G3357" t="s">
        <v>161</v>
      </c>
      <c r="H3357" t="s">
        <v>135</v>
      </c>
      <c r="I3357" t="s">
        <v>136</v>
      </c>
      <c r="J3357" t="s">
        <v>137</v>
      </c>
      <c r="K3357" t="s">
        <v>138</v>
      </c>
      <c r="L3357" t="s">
        <v>9941</v>
      </c>
      <c r="M3357" t="s">
        <v>9942</v>
      </c>
      <c r="N3357">
        <v>2.1800000000000002</v>
      </c>
      <c r="O3357">
        <v>0</v>
      </c>
      <c r="P3357">
        <v>1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1.5445943420652557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1.5445943420652557</v>
      </c>
    </row>
    <row r="3358" spans="1:31" x14ac:dyDescent="0.25">
      <c r="A3358">
        <v>2224304</v>
      </c>
      <c r="B3358">
        <v>1</v>
      </c>
      <c r="C3358" t="s">
        <v>80</v>
      </c>
      <c r="D3358" t="s">
        <v>104</v>
      </c>
      <c r="E3358" t="s">
        <v>151</v>
      </c>
      <c r="F3358" t="s">
        <v>9943</v>
      </c>
      <c r="G3358" t="s">
        <v>345</v>
      </c>
      <c r="H3358" t="s">
        <v>135</v>
      </c>
      <c r="I3358" t="s">
        <v>136</v>
      </c>
      <c r="J3358" t="s">
        <v>137</v>
      </c>
      <c r="K3358" t="s">
        <v>138</v>
      </c>
      <c r="L3358" t="s">
        <v>9944</v>
      </c>
      <c r="M3358" t="s">
        <v>9945</v>
      </c>
      <c r="N3358">
        <v>3.860833333</v>
      </c>
      <c r="O3358">
        <v>0</v>
      </c>
      <c r="P3358">
        <v>78</v>
      </c>
      <c r="Q3358">
        <v>0</v>
      </c>
      <c r="R3358">
        <v>0</v>
      </c>
      <c r="S3358">
        <v>0</v>
      </c>
      <c r="T3358">
        <v>2</v>
      </c>
      <c r="U3358">
        <v>0</v>
      </c>
      <c r="V3358">
        <v>0</v>
      </c>
      <c r="W3358">
        <v>0</v>
      </c>
      <c r="X3358">
        <v>67.171156234918541</v>
      </c>
      <c r="Y3358">
        <v>0</v>
      </c>
      <c r="Z3358">
        <v>0</v>
      </c>
      <c r="AA3358">
        <v>0</v>
      </c>
      <c r="AB3358">
        <v>4.5762044715719998</v>
      </c>
      <c r="AC3358">
        <v>0</v>
      </c>
      <c r="AD3358">
        <v>0</v>
      </c>
      <c r="AE3358">
        <v>71.747360706490539</v>
      </c>
    </row>
    <row r="3359" spans="1:31" x14ac:dyDescent="0.25">
      <c r="A3359">
        <v>2222140</v>
      </c>
      <c r="B3359">
        <v>1</v>
      </c>
      <c r="C3359" t="s">
        <v>80</v>
      </c>
      <c r="D3359" t="s">
        <v>93</v>
      </c>
      <c r="E3359" t="s">
        <v>147</v>
      </c>
      <c r="F3359" t="s">
        <v>9946</v>
      </c>
      <c r="G3359" t="s">
        <v>3816</v>
      </c>
      <c r="H3359" t="s">
        <v>144</v>
      </c>
      <c r="I3359" t="s">
        <v>136</v>
      </c>
      <c r="J3359" t="s">
        <v>3</v>
      </c>
      <c r="K3359" t="s">
        <v>138</v>
      </c>
      <c r="L3359" t="s">
        <v>9947</v>
      </c>
      <c r="M3359" t="s">
        <v>9948</v>
      </c>
      <c r="N3359">
        <v>0.174166666</v>
      </c>
      <c r="O3359">
        <v>6</v>
      </c>
      <c r="P3359">
        <v>4592</v>
      </c>
      <c r="Q3359">
        <v>160</v>
      </c>
      <c r="R3359">
        <v>976</v>
      </c>
      <c r="S3359">
        <v>40</v>
      </c>
      <c r="T3359">
        <v>1112</v>
      </c>
      <c r="U3359">
        <v>7</v>
      </c>
      <c r="V3359">
        <v>0</v>
      </c>
      <c r="W3359">
        <v>0.77458401773368002</v>
      </c>
      <c r="X3359">
        <v>143.12216107394292</v>
      </c>
      <c r="Y3359">
        <v>72.36361328489771</v>
      </c>
      <c r="Z3359">
        <v>56.681210591623582</v>
      </c>
      <c r="AA3359">
        <v>42.082508875403391</v>
      </c>
      <c r="AB3359">
        <v>112.01646555257467</v>
      </c>
      <c r="AC3359">
        <v>60.165276757238473</v>
      </c>
      <c r="AD3359">
        <v>0</v>
      </c>
      <c r="AE3359">
        <v>487.20582015341444</v>
      </c>
    </row>
    <row r="3360" spans="1:31" x14ac:dyDescent="0.25">
      <c r="A3360">
        <v>2227550</v>
      </c>
      <c r="B3360">
        <v>1</v>
      </c>
      <c r="C3360" t="s">
        <v>80</v>
      </c>
      <c r="D3360" t="s">
        <v>107</v>
      </c>
      <c r="E3360" t="s">
        <v>151</v>
      </c>
      <c r="F3360" t="s">
        <v>9949</v>
      </c>
      <c r="G3360" t="s">
        <v>153</v>
      </c>
      <c r="H3360" t="s">
        <v>135</v>
      </c>
      <c r="I3360" t="s">
        <v>136</v>
      </c>
      <c r="J3360" t="s">
        <v>137</v>
      </c>
      <c r="K3360" t="s">
        <v>138</v>
      </c>
      <c r="L3360" t="s">
        <v>9950</v>
      </c>
      <c r="M3360" t="s">
        <v>9951</v>
      </c>
      <c r="N3360">
        <v>2.7630555550000002</v>
      </c>
      <c r="O3360">
        <v>0</v>
      </c>
      <c r="P3360">
        <v>20</v>
      </c>
      <c r="Q3360">
        <v>0</v>
      </c>
      <c r="R3360">
        <v>1</v>
      </c>
      <c r="S3360">
        <v>0</v>
      </c>
      <c r="T3360">
        <v>12</v>
      </c>
      <c r="U3360">
        <v>0</v>
      </c>
      <c r="V3360">
        <v>0</v>
      </c>
      <c r="W3360">
        <v>0</v>
      </c>
      <c r="X3360">
        <v>16.404819573742483</v>
      </c>
      <c r="Y3360">
        <v>0</v>
      </c>
      <c r="Z3360">
        <v>2.5966154189843564</v>
      </c>
      <c r="AA3360">
        <v>0</v>
      </c>
      <c r="AB3360">
        <v>17.2991434028058</v>
      </c>
      <c r="AC3360">
        <v>0</v>
      </c>
      <c r="AD3360">
        <v>0</v>
      </c>
      <c r="AE3360">
        <v>36.300578395532639</v>
      </c>
    </row>
    <row r="3361" spans="1:31" x14ac:dyDescent="0.25">
      <c r="A3361">
        <v>2218376</v>
      </c>
      <c r="B3361">
        <v>1</v>
      </c>
      <c r="C3361" t="s">
        <v>81</v>
      </c>
      <c r="D3361" t="s">
        <v>120</v>
      </c>
      <c r="E3361" t="s">
        <v>147</v>
      </c>
      <c r="F3361" t="s">
        <v>9952</v>
      </c>
      <c r="G3361" t="s">
        <v>143</v>
      </c>
      <c r="H3361" t="s">
        <v>144</v>
      </c>
      <c r="I3361" t="s">
        <v>136</v>
      </c>
      <c r="J3361" t="s">
        <v>137</v>
      </c>
      <c r="K3361" t="s">
        <v>138</v>
      </c>
      <c r="L3361" t="s">
        <v>9953</v>
      </c>
      <c r="M3361" t="s">
        <v>9954</v>
      </c>
      <c r="N3361">
        <v>9.4444444000000002E-2</v>
      </c>
      <c r="O3361">
        <v>1</v>
      </c>
      <c r="P3361">
        <v>1172</v>
      </c>
      <c r="Q3361">
        <v>108</v>
      </c>
      <c r="R3361">
        <v>65</v>
      </c>
      <c r="S3361">
        <v>27</v>
      </c>
      <c r="T3361">
        <v>63</v>
      </c>
      <c r="U3361">
        <v>2</v>
      </c>
      <c r="V3361">
        <v>0</v>
      </c>
      <c r="W3361">
        <v>1.2322861787222222E-2</v>
      </c>
      <c r="X3361">
        <v>23.749815812708484</v>
      </c>
      <c r="Y3361">
        <v>4.5700242841481327</v>
      </c>
      <c r="Z3361">
        <v>4.2210288359955106</v>
      </c>
      <c r="AA3361">
        <v>8.8666753789977584</v>
      </c>
      <c r="AB3361">
        <v>3.8155572705601317</v>
      </c>
      <c r="AC3361">
        <v>3.9328010413913002</v>
      </c>
      <c r="AD3361">
        <v>0</v>
      </c>
      <c r="AE3361">
        <v>49.168225485588536</v>
      </c>
    </row>
    <row r="3362" spans="1:31" x14ac:dyDescent="0.25">
      <c r="A3362">
        <v>2224327</v>
      </c>
      <c r="B3362">
        <v>1</v>
      </c>
      <c r="C3362" t="s">
        <v>80</v>
      </c>
      <c r="D3362" t="s">
        <v>85</v>
      </c>
      <c r="E3362" t="s">
        <v>151</v>
      </c>
      <c r="F3362" t="s">
        <v>9955</v>
      </c>
      <c r="G3362" t="s">
        <v>134</v>
      </c>
      <c r="H3362" t="s">
        <v>135</v>
      </c>
      <c r="I3362" t="s">
        <v>136</v>
      </c>
      <c r="J3362" t="s">
        <v>137</v>
      </c>
      <c r="K3362" t="s">
        <v>138</v>
      </c>
      <c r="L3362" t="s">
        <v>9956</v>
      </c>
      <c r="M3362" t="s">
        <v>9957</v>
      </c>
      <c r="N3362">
        <v>0.37444444399999999</v>
      </c>
      <c r="O3362">
        <v>0</v>
      </c>
      <c r="P3362">
        <v>138</v>
      </c>
      <c r="Q3362">
        <v>0</v>
      </c>
      <c r="R3362">
        <v>0</v>
      </c>
      <c r="S3362">
        <v>0</v>
      </c>
      <c r="T3362">
        <v>2</v>
      </c>
      <c r="U3362">
        <v>0</v>
      </c>
      <c r="V3362">
        <v>0</v>
      </c>
      <c r="W3362">
        <v>0</v>
      </c>
      <c r="X3362">
        <v>12.637556678970709</v>
      </c>
      <c r="Y3362">
        <v>0</v>
      </c>
      <c r="Z3362">
        <v>0</v>
      </c>
      <c r="AA3362">
        <v>0</v>
      </c>
      <c r="AB3362">
        <v>4.8600495507083334E-2</v>
      </c>
      <c r="AC3362">
        <v>0</v>
      </c>
      <c r="AD3362">
        <v>0</v>
      </c>
      <c r="AE3362">
        <v>12.686157174477792</v>
      </c>
    </row>
    <row r="3363" spans="1:31" x14ac:dyDescent="0.25">
      <c r="A3363">
        <v>2222163</v>
      </c>
      <c r="B3363">
        <v>1</v>
      </c>
      <c r="C3363" t="s">
        <v>80</v>
      </c>
      <c r="D3363" t="s">
        <v>103</v>
      </c>
      <c r="E3363" t="s">
        <v>156</v>
      </c>
      <c r="F3363" t="s">
        <v>9958</v>
      </c>
      <c r="G3363" t="s">
        <v>172</v>
      </c>
      <c r="H3363" t="s">
        <v>135</v>
      </c>
      <c r="I3363" t="s">
        <v>136</v>
      </c>
      <c r="J3363" t="s">
        <v>137</v>
      </c>
      <c r="K3363" t="s">
        <v>138</v>
      </c>
      <c r="L3363" t="s">
        <v>9959</v>
      </c>
      <c r="M3363" t="s">
        <v>9960</v>
      </c>
      <c r="N3363">
        <v>7.2855555550000002</v>
      </c>
      <c r="O3363">
        <v>0</v>
      </c>
      <c r="P3363">
        <v>24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52.264609990055277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52.264609990055277</v>
      </c>
    </row>
    <row r="3364" spans="1:31" x14ac:dyDescent="0.25">
      <c r="A3364">
        <v>2227573</v>
      </c>
      <c r="B3364">
        <v>1</v>
      </c>
      <c r="C3364" t="s">
        <v>80</v>
      </c>
      <c r="D3364" t="s">
        <v>82</v>
      </c>
      <c r="E3364" t="s">
        <v>151</v>
      </c>
      <c r="F3364" t="s">
        <v>9961</v>
      </c>
      <c r="G3364" t="s">
        <v>213</v>
      </c>
      <c r="H3364" t="s">
        <v>135</v>
      </c>
      <c r="I3364" t="s">
        <v>136</v>
      </c>
      <c r="J3364" t="s">
        <v>137</v>
      </c>
      <c r="K3364" t="s">
        <v>138</v>
      </c>
      <c r="L3364" t="s">
        <v>9962</v>
      </c>
      <c r="M3364" t="s">
        <v>9963</v>
      </c>
      <c r="N3364">
        <v>2.1727777769999999</v>
      </c>
      <c r="O3364">
        <v>0</v>
      </c>
      <c r="P3364">
        <v>60</v>
      </c>
      <c r="Q3364">
        <v>0</v>
      </c>
      <c r="R3364">
        <v>0</v>
      </c>
      <c r="S3364">
        <v>0</v>
      </c>
      <c r="T3364">
        <v>22</v>
      </c>
      <c r="U3364">
        <v>0</v>
      </c>
      <c r="V3364">
        <v>0</v>
      </c>
      <c r="W3364">
        <v>0</v>
      </c>
      <c r="X3364">
        <v>72.478753049446723</v>
      </c>
      <c r="Y3364">
        <v>0</v>
      </c>
      <c r="Z3364">
        <v>0</v>
      </c>
      <c r="AA3364">
        <v>0</v>
      </c>
      <c r="AB3364">
        <v>17.053619050522851</v>
      </c>
      <c r="AC3364">
        <v>0</v>
      </c>
      <c r="AD3364">
        <v>0</v>
      </c>
      <c r="AE3364">
        <v>89.532372099969578</v>
      </c>
    </row>
    <row r="3365" spans="1:31" x14ac:dyDescent="0.25">
      <c r="A3365">
        <v>2225409</v>
      </c>
      <c r="B3365">
        <v>1</v>
      </c>
      <c r="C3365" t="s">
        <v>81</v>
      </c>
      <c r="D3365" t="s">
        <v>128</v>
      </c>
      <c r="E3365" t="s">
        <v>156</v>
      </c>
      <c r="F3365" t="s">
        <v>9964</v>
      </c>
      <c r="G3365" t="s">
        <v>161</v>
      </c>
      <c r="H3365" t="s">
        <v>135</v>
      </c>
      <c r="I3365" t="s">
        <v>136</v>
      </c>
      <c r="J3365" t="s">
        <v>137</v>
      </c>
      <c r="K3365" t="s">
        <v>138</v>
      </c>
      <c r="L3365" t="s">
        <v>9965</v>
      </c>
      <c r="M3365" t="s">
        <v>9966</v>
      </c>
      <c r="N3365">
        <v>3.9683333329999999</v>
      </c>
      <c r="O3365">
        <v>0</v>
      </c>
      <c r="P3365">
        <v>1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1.1546163674376833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1.1546163674376833</v>
      </c>
    </row>
    <row r="3366" spans="1:31" x14ac:dyDescent="0.25">
      <c r="A3366">
        <v>2225017</v>
      </c>
      <c r="B3366">
        <v>1</v>
      </c>
      <c r="C3366" t="s">
        <v>80</v>
      </c>
      <c r="D3366" t="s">
        <v>82</v>
      </c>
      <c r="E3366" t="s">
        <v>151</v>
      </c>
      <c r="F3366" t="s">
        <v>2322</v>
      </c>
      <c r="G3366" t="s">
        <v>213</v>
      </c>
      <c r="H3366" t="s">
        <v>135</v>
      </c>
      <c r="I3366" t="s">
        <v>136</v>
      </c>
      <c r="J3366" t="s">
        <v>137</v>
      </c>
      <c r="K3366" t="s">
        <v>138</v>
      </c>
      <c r="L3366" t="s">
        <v>9967</v>
      </c>
      <c r="M3366" t="s">
        <v>9968</v>
      </c>
      <c r="N3366">
        <v>4.1502777770000003</v>
      </c>
      <c r="O3366">
        <v>0</v>
      </c>
      <c r="P3366">
        <v>194</v>
      </c>
      <c r="Q3366">
        <v>0</v>
      </c>
      <c r="R3366">
        <v>0</v>
      </c>
      <c r="S3366">
        <v>0</v>
      </c>
      <c r="T3366">
        <v>23</v>
      </c>
      <c r="U3366">
        <v>0</v>
      </c>
      <c r="V3366">
        <v>0</v>
      </c>
      <c r="W3366">
        <v>0</v>
      </c>
      <c r="X3366">
        <v>305.9479432436072</v>
      </c>
      <c r="Y3366">
        <v>0</v>
      </c>
      <c r="Z3366">
        <v>0</v>
      </c>
      <c r="AA3366">
        <v>0</v>
      </c>
      <c r="AB3366">
        <v>25.87546461946777</v>
      </c>
      <c r="AC3366">
        <v>0</v>
      </c>
      <c r="AD3366">
        <v>0</v>
      </c>
      <c r="AE3366">
        <v>331.82340786307498</v>
      </c>
    </row>
    <row r="3367" spans="1:31" x14ac:dyDescent="0.25">
      <c r="A3367">
        <v>2221685</v>
      </c>
      <c r="B3367">
        <v>1</v>
      </c>
      <c r="C3367" t="s">
        <v>80</v>
      </c>
      <c r="D3367" t="s">
        <v>96</v>
      </c>
      <c r="E3367" t="s">
        <v>156</v>
      </c>
      <c r="F3367" t="s">
        <v>9969</v>
      </c>
      <c r="G3367" t="s">
        <v>165</v>
      </c>
      <c r="H3367" t="s">
        <v>135</v>
      </c>
      <c r="I3367" t="s">
        <v>136</v>
      </c>
      <c r="J3367" t="s">
        <v>137</v>
      </c>
      <c r="K3367" t="s">
        <v>138</v>
      </c>
      <c r="L3367" t="s">
        <v>9970</v>
      </c>
      <c r="M3367" t="s">
        <v>9971</v>
      </c>
      <c r="N3367">
        <v>1.469166666</v>
      </c>
      <c r="O3367">
        <v>0</v>
      </c>
      <c r="P3367">
        <v>1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5.3518705287921469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5.3518705287921469</v>
      </c>
    </row>
    <row r="3368" spans="1:31" x14ac:dyDescent="0.25">
      <c r="A3368">
        <v>2222183</v>
      </c>
      <c r="B3368">
        <v>1</v>
      </c>
      <c r="C3368" t="s">
        <v>80</v>
      </c>
      <c r="D3368" t="s">
        <v>107</v>
      </c>
      <c r="E3368" t="s">
        <v>156</v>
      </c>
      <c r="F3368" t="s">
        <v>9972</v>
      </c>
      <c r="G3368" t="s">
        <v>172</v>
      </c>
      <c r="H3368" t="s">
        <v>135</v>
      </c>
      <c r="I3368" t="s">
        <v>136</v>
      </c>
      <c r="J3368" t="s">
        <v>137</v>
      </c>
      <c r="K3368" t="s">
        <v>138</v>
      </c>
      <c r="L3368" t="s">
        <v>9973</v>
      </c>
      <c r="M3368" t="s">
        <v>9974</v>
      </c>
      <c r="N3368">
        <v>7.8308333330000002</v>
      </c>
      <c r="O3368">
        <v>0</v>
      </c>
      <c r="P3368">
        <v>2</v>
      </c>
      <c r="Q3368">
        <v>0</v>
      </c>
      <c r="R3368">
        <v>0</v>
      </c>
      <c r="S3368">
        <v>0</v>
      </c>
      <c r="T3368">
        <v>1</v>
      </c>
      <c r="U3368">
        <v>0</v>
      </c>
      <c r="V3368">
        <v>0</v>
      </c>
      <c r="W3368">
        <v>0</v>
      </c>
      <c r="X3368">
        <v>3.7505650272230997</v>
      </c>
      <c r="Y3368">
        <v>0</v>
      </c>
      <c r="Z3368">
        <v>0</v>
      </c>
      <c r="AA3368">
        <v>0</v>
      </c>
      <c r="AB3368">
        <v>3.2548694673066052</v>
      </c>
      <c r="AC3368">
        <v>0</v>
      </c>
      <c r="AD3368">
        <v>0</v>
      </c>
      <c r="AE3368">
        <v>7.0054344945297053</v>
      </c>
    </row>
    <row r="3369" spans="1:31" x14ac:dyDescent="0.25">
      <c r="A3369">
        <v>2225515</v>
      </c>
      <c r="B3369">
        <v>1</v>
      </c>
      <c r="C3369" t="s">
        <v>80</v>
      </c>
      <c r="D3369" t="s">
        <v>104</v>
      </c>
      <c r="E3369" t="s">
        <v>198</v>
      </c>
      <c r="F3369" t="s">
        <v>9975</v>
      </c>
      <c r="G3369" t="s">
        <v>143</v>
      </c>
      <c r="H3369" t="s">
        <v>144</v>
      </c>
      <c r="I3369" t="s">
        <v>136</v>
      </c>
      <c r="J3369" t="s">
        <v>137</v>
      </c>
      <c r="K3369" t="s">
        <v>138</v>
      </c>
      <c r="L3369" t="s">
        <v>9976</v>
      </c>
      <c r="M3369" t="s">
        <v>9977</v>
      </c>
      <c r="N3369">
        <v>1.199166666</v>
      </c>
      <c r="O3369">
        <v>0</v>
      </c>
      <c r="P3369">
        <v>349</v>
      </c>
      <c r="Q3369">
        <v>7</v>
      </c>
      <c r="R3369">
        <v>1</v>
      </c>
      <c r="S3369">
        <v>20</v>
      </c>
      <c r="T3369">
        <v>32</v>
      </c>
      <c r="U3369">
        <v>5</v>
      </c>
      <c r="V3369">
        <v>0</v>
      </c>
      <c r="W3369">
        <v>0</v>
      </c>
      <c r="X3369">
        <v>103.26294911410653</v>
      </c>
      <c r="Y3369">
        <v>101.5975290668306</v>
      </c>
      <c r="Z3369">
        <v>0</v>
      </c>
      <c r="AA3369">
        <v>679.51407938979514</v>
      </c>
      <c r="AB3369">
        <v>16.970708296883966</v>
      </c>
      <c r="AC3369">
        <v>525.57684241344793</v>
      </c>
      <c r="AD3369">
        <v>0</v>
      </c>
      <c r="AE3369">
        <v>1426.9221082810641</v>
      </c>
    </row>
    <row r="3370" spans="1:31" x14ac:dyDescent="0.25">
      <c r="A3370">
        <v>2221293</v>
      </c>
      <c r="B3370">
        <v>1</v>
      </c>
      <c r="C3370" t="s">
        <v>81</v>
      </c>
      <c r="D3370" t="s">
        <v>120</v>
      </c>
      <c r="E3370" t="s">
        <v>198</v>
      </c>
      <c r="F3370" t="s">
        <v>4901</v>
      </c>
      <c r="G3370" t="s">
        <v>233</v>
      </c>
      <c r="H3370" t="s">
        <v>144</v>
      </c>
      <c r="I3370" t="s">
        <v>136</v>
      </c>
      <c r="J3370" t="s">
        <v>137</v>
      </c>
      <c r="K3370" t="s">
        <v>234</v>
      </c>
      <c r="L3370" t="s">
        <v>9978</v>
      </c>
      <c r="M3370" t="s">
        <v>9979</v>
      </c>
      <c r="N3370">
        <v>8.9102777769999992</v>
      </c>
      <c r="O3370">
        <v>1</v>
      </c>
      <c r="P3370">
        <v>395</v>
      </c>
      <c r="Q3370">
        <v>29</v>
      </c>
      <c r="R3370">
        <v>17</v>
      </c>
      <c r="S3370">
        <v>1</v>
      </c>
      <c r="T3370">
        <v>39</v>
      </c>
      <c r="U3370">
        <v>0</v>
      </c>
      <c r="V3370">
        <v>0</v>
      </c>
      <c r="W3370">
        <v>1.0751024609536934</v>
      </c>
      <c r="X3370">
        <v>624.64357893207091</v>
      </c>
      <c r="Y3370">
        <v>68.70591426969554</v>
      </c>
      <c r="Z3370">
        <v>10.294709036617968</v>
      </c>
      <c r="AA3370">
        <v>0.35140881384452477</v>
      </c>
      <c r="AB3370">
        <v>115.41835213765226</v>
      </c>
      <c r="AC3370">
        <v>0</v>
      </c>
      <c r="AD3370">
        <v>0</v>
      </c>
      <c r="AE3370">
        <v>820.48906565083485</v>
      </c>
    </row>
    <row r="3371" spans="1:31" x14ac:dyDescent="0.25">
      <c r="A3371">
        <v>2223998</v>
      </c>
      <c r="B3371">
        <v>1</v>
      </c>
      <c r="C3371" t="s">
        <v>81</v>
      </c>
      <c r="D3371" t="s">
        <v>112</v>
      </c>
      <c r="E3371" t="s">
        <v>141</v>
      </c>
      <c r="F3371" t="s">
        <v>9980</v>
      </c>
      <c r="G3371" t="s">
        <v>349</v>
      </c>
      <c r="H3371" t="s">
        <v>144</v>
      </c>
      <c r="I3371" t="s">
        <v>136</v>
      </c>
      <c r="J3371" t="s">
        <v>137</v>
      </c>
      <c r="K3371" t="s">
        <v>138</v>
      </c>
      <c r="L3371" t="s">
        <v>9981</v>
      </c>
      <c r="M3371" t="s">
        <v>9982</v>
      </c>
      <c r="N3371">
        <v>0.86250000000000004</v>
      </c>
      <c r="O3371">
        <v>0</v>
      </c>
      <c r="P3371">
        <v>109</v>
      </c>
      <c r="Q3371">
        <v>0</v>
      </c>
      <c r="R3371">
        <v>3</v>
      </c>
      <c r="S3371">
        <v>0</v>
      </c>
      <c r="T3371">
        <v>33</v>
      </c>
      <c r="U3371">
        <v>0</v>
      </c>
      <c r="V3371">
        <v>0</v>
      </c>
      <c r="W3371">
        <v>0</v>
      </c>
      <c r="X3371">
        <v>19.89000584029915</v>
      </c>
      <c r="Y3371">
        <v>0</v>
      </c>
      <c r="Z3371">
        <v>0.11627893661571666</v>
      </c>
      <c r="AA3371">
        <v>0</v>
      </c>
      <c r="AB3371">
        <v>6.9374481874541614</v>
      </c>
      <c r="AC3371">
        <v>0</v>
      </c>
      <c r="AD3371">
        <v>0</v>
      </c>
      <c r="AE3371">
        <v>26.94373296436903</v>
      </c>
    </row>
    <row r="3372" spans="1:31" x14ac:dyDescent="0.25">
      <c r="A3372">
        <v>2224496</v>
      </c>
      <c r="B3372">
        <v>1</v>
      </c>
      <c r="C3372" t="s">
        <v>80</v>
      </c>
      <c r="D3372" t="s">
        <v>96</v>
      </c>
      <c r="E3372" t="s">
        <v>156</v>
      </c>
      <c r="F3372" t="s">
        <v>9983</v>
      </c>
      <c r="G3372" t="s">
        <v>165</v>
      </c>
      <c r="H3372" t="s">
        <v>135</v>
      </c>
      <c r="I3372" t="s">
        <v>136</v>
      </c>
      <c r="J3372" t="s">
        <v>137</v>
      </c>
      <c r="K3372" t="s">
        <v>138</v>
      </c>
      <c r="L3372" t="s">
        <v>9984</v>
      </c>
      <c r="M3372" t="s">
        <v>9985</v>
      </c>
      <c r="N3372">
        <v>8.1669444440000003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2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7.2227799329946087</v>
      </c>
      <c r="AC3372">
        <v>0</v>
      </c>
      <c r="AD3372">
        <v>0</v>
      </c>
      <c r="AE3372">
        <v>7.2227799329946087</v>
      </c>
    </row>
    <row r="3373" spans="1:31" x14ac:dyDescent="0.25">
      <c r="A3373">
        <v>2217463</v>
      </c>
      <c r="B3373">
        <v>1</v>
      </c>
      <c r="C3373" t="s">
        <v>80</v>
      </c>
      <c r="D3373" t="s">
        <v>88</v>
      </c>
      <c r="E3373" t="s">
        <v>151</v>
      </c>
      <c r="F3373" t="s">
        <v>9986</v>
      </c>
      <c r="G3373" t="s">
        <v>503</v>
      </c>
      <c r="H3373" t="s">
        <v>135</v>
      </c>
      <c r="I3373" t="s">
        <v>136</v>
      </c>
      <c r="J3373" t="s">
        <v>137</v>
      </c>
      <c r="K3373" t="s">
        <v>138</v>
      </c>
      <c r="L3373" t="s">
        <v>9987</v>
      </c>
      <c r="M3373" t="s">
        <v>9988</v>
      </c>
      <c r="N3373">
        <v>2.9852777769999999</v>
      </c>
      <c r="O3373">
        <v>0</v>
      </c>
      <c r="P3373">
        <v>54</v>
      </c>
      <c r="Q3373">
        <v>0</v>
      </c>
      <c r="R3373">
        <v>0</v>
      </c>
      <c r="S3373">
        <v>0</v>
      </c>
      <c r="T3373">
        <v>7</v>
      </c>
      <c r="U3373">
        <v>0</v>
      </c>
      <c r="V3373">
        <v>0</v>
      </c>
      <c r="W3373">
        <v>0</v>
      </c>
      <c r="X3373">
        <v>63.258197062459011</v>
      </c>
      <c r="Y3373">
        <v>0</v>
      </c>
      <c r="Z3373">
        <v>0</v>
      </c>
      <c r="AA3373">
        <v>0</v>
      </c>
      <c r="AB3373">
        <v>11.00109823472917</v>
      </c>
      <c r="AC3373">
        <v>0</v>
      </c>
      <c r="AD3373">
        <v>0</v>
      </c>
      <c r="AE3373">
        <v>74.259295297188174</v>
      </c>
    </row>
    <row r="3374" spans="1:31" x14ac:dyDescent="0.25">
      <c r="A3374">
        <v>2227828</v>
      </c>
      <c r="B3374">
        <v>1</v>
      </c>
      <c r="C3374" t="s">
        <v>80</v>
      </c>
      <c r="D3374" t="s">
        <v>94</v>
      </c>
      <c r="E3374" t="s">
        <v>156</v>
      </c>
      <c r="F3374" t="s">
        <v>9989</v>
      </c>
      <c r="G3374" t="s">
        <v>161</v>
      </c>
      <c r="H3374" t="s">
        <v>135</v>
      </c>
      <c r="I3374" t="s">
        <v>136</v>
      </c>
      <c r="J3374" t="s">
        <v>137</v>
      </c>
      <c r="K3374" t="s">
        <v>138</v>
      </c>
      <c r="L3374" t="s">
        <v>9990</v>
      </c>
      <c r="M3374" t="s">
        <v>9991</v>
      </c>
      <c r="N3374">
        <v>2.0552777770000001</v>
      </c>
      <c r="O3374">
        <v>0</v>
      </c>
      <c r="P3374">
        <v>1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0.39822883431040967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0.39822883431040967</v>
      </c>
    </row>
    <row r="3375" spans="1:31" x14ac:dyDescent="0.25">
      <c r="A3375">
        <v>2228326</v>
      </c>
      <c r="B3375">
        <v>1</v>
      </c>
      <c r="C3375" t="s">
        <v>80</v>
      </c>
      <c r="D3375" t="s">
        <v>90</v>
      </c>
      <c r="E3375" t="s">
        <v>151</v>
      </c>
      <c r="F3375" t="s">
        <v>9992</v>
      </c>
      <c r="G3375" t="s">
        <v>802</v>
      </c>
      <c r="H3375" t="s">
        <v>135</v>
      </c>
      <c r="I3375" t="s">
        <v>136</v>
      </c>
      <c r="J3375" t="s">
        <v>137</v>
      </c>
      <c r="K3375" t="s">
        <v>138</v>
      </c>
      <c r="L3375" t="s">
        <v>9993</v>
      </c>
      <c r="M3375" t="s">
        <v>9994</v>
      </c>
      <c r="N3375">
        <v>1.2738888880000001</v>
      </c>
      <c r="O3375">
        <v>0</v>
      </c>
      <c r="P3375">
        <v>32</v>
      </c>
      <c r="Q3375">
        <v>0</v>
      </c>
      <c r="R3375">
        <v>0</v>
      </c>
      <c r="S3375">
        <v>0</v>
      </c>
      <c r="T3375">
        <v>44</v>
      </c>
      <c r="U3375">
        <v>0</v>
      </c>
      <c r="V3375">
        <v>1</v>
      </c>
      <c r="W3375">
        <v>0</v>
      </c>
      <c r="X3375">
        <v>11.735015185697394</v>
      </c>
      <c r="Y3375">
        <v>0</v>
      </c>
      <c r="Z3375">
        <v>0</v>
      </c>
      <c r="AA3375">
        <v>0</v>
      </c>
      <c r="AB3375">
        <v>28.415457015938198</v>
      </c>
      <c r="AC3375">
        <v>0</v>
      </c>
      <c r="AD3375">
        <v>0.1880552714883528</v>
      </c>
      <c r="AE3375">
        <v>40.338527473123946</v>
      </c>
    </row>
    <row r="3376" spans="1:31" x14ac:dyDescent="0.25">
      <c r="A3376">
        <v>2224888</v>
      </c>
      <c r="B3376">
        <v>1</v>
      </c>
      <c r="C3376" t="s">
        <v>81</v>
      </c>
      <c r="D3376" t="s">
        <v>112</v>
      </c>
      <c r="E3376" t="s">
        <v>156</v>
      </c>
      <c r="F3376" t="s">
        <v>9995</v>
      </c>
      <c r="G3376" t="s">
        <v>161</v>
      </c>
      <c r="H3376" t="s">
        <v>135</v>
      </c>
      <c r="I3376" t="s">
        <v>136</v>
      </c>
      <c r="J3376" t="s">
        <v>137</v>
      </c>
      <c r="K3376" t="s">
        <v>138</v>
      </c>
      <c r="L3376" t="s">
        <v>9996</v>
      </c>
      <c r="M3376" t="s">
        <v>9997</v>
      </c>
      <c r="N3376">
        <v>1.5977777769999999</v>
      </c>
      <c r="O3376">
        <v>0</v>
      </c>
      <c r="P3376">
        <v>1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0.30369008505612416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0.30369008505612416</v>
      </c>
    </row>
    <row r="3377" spans="1:31" x14ac:dyDescent="0.25">
      <c r="A3377">
        <v>2229216</v>
      </c>
      <c r="B3377">
        <v>1</v>
      </c>
      <c r="C3377" t="s">
        <v>80</v>
      </c>
      <c r="D3377" t="s">
        <v>84</v>
      </c>
      <c r="E3377" t="s">
        <v>156</v>
      </c>
      <c r="F3377" t="s">
        <v>9998</v>
      </c>
      <c r="G3377" t="s">
        <v>165</v>
      </c>
      <c r="H3377" t="s">
        <v>135</v>
      </c>
      <c r="I3377" t="s">
        <v>136</v>
      </c>
      <c r="J3377" t="s">
        <v>137</v>
      </c>
      <c r="K3377" t="s">
        <v>138</v>
      </c>
      <c r="L3377" t="s">
        <v>9999</v>
      </c>
      <c r="M3377" t="s">
        <v>10000</v>
      </c>
      <c r="N3377">
        <v>1.4583333329999999</v>
      </c>
      <c r="O3377">
        <v>0</v>
      </c>
      <c r="P3377">
        <v>1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0.54871721884728664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0.54871721884728664</v>
      </c>
    </row>
    <row r="3378" spans="1:31" x14ac:dyDescent="0.25">
      <c r="A3378">
        <v>2214154</v>
      </c>
      <c r="B3378">
        <v>1</v>
      </c>
      <c r="C3378" t="s">
        <v>80</v>
      </c>
      <c r="D3378" t="s">
        <v>100</v>
      </c>
      <c r="E3378" t="s">
        <v>132</v>
      </c>
      <c r="F3378" t="s">
        <v>10001</v>
      </c>
      <c r="G3378" t="s">
        <v>405</v>
      </c>
      <c r="H3378" t="s">
        <v>135</v>
      </c>
      <c r="I3378" t="s">
        <v>136</v>
      </c>
      <c r="J3378" t="s">
        <v>137</v>
      </c>
      <c r="K3378" t="s">
        <v>234</v>
      </c>
      <c r="L3378" t="s">
        <v>10002</v>
      </c>
      <c r="M3378" t="s">
        <v>10003</v>
      </c>
      <c r="N3378">
        <v>2.460555555</v>
      </c>
      <c r="O3378">
        <v>0</v>
      </c>
      <c r="P3378">
        <v>88</v>
      </c>
      <c r="Q3378">
        <v>0</v>
      </c>
      <c r="R3378">
        <v>0</v>
      </c>
      <c r="S3378">
        <v>0</v>
      </c>
      <c r="T3378">
        <v>2</v>
      </c>
      <c r="U3378">
        <v>0</v>
      </c>
      <c r="V3378">
        <v>0</v>
      </c>
      <c r="W3378">
        <v>0</v>
      </c>
      <c r="X3378">
        <v>48.485521482809176</v>
      </c>
      <c r="Y3378">
        <v>0</v>
      </c>
      <c r="Z3378">
        <v>0</v>
      </c>
      <c r="AA3378">
        <v>0</v>
      </c>
      <c r="AB3378">
        <v>4.3248757330828589</v>
      </c>
      <c r="AC3378">
        <v>0</v>
      </c>
      <c r="AD3378">
        <v>0</v>
      </c>
      <c r="AE3378">
        <v>52.810397215892039</v>
      </c>
    </row>
    <row r="3379" spans="1:31" x14ac:dyDescent="0.25">
      <c r="A3379">
        <v>2228220</v>
      </c>
      <c r="B3379">
        <v>1</v>
      </c>
      <c r="C3379" t="s">
        <v>80</v>
      </c>
      <c r="D3379" t="s">
        <v>87</v>
      </c>
      <c r="E3379" t="s">
        <v>151</v>
      </c>
      <c r="F3379" t="s">
        <v>1154</v>
      </c>
      <c r="G3379" t="s">
        <v>134</v>
      </c>
      <c r="H3379" t="s">
        <v>135</v>
      </c>
      <c r="I3379" t="s">
        <v>136</v>
      </c>
      <c r="J3379" t="s">
        <v>137</v>
      </c>
      <c r="K3379" t="s">
        <v>138</v>
      </c>
      <c r="L3379" t="s">
        <v>10004</v>
      </c>
      <c r="M3379" t="s">
        <v>10005</v>
      </c>
      <c r="N3379">
        <v>1.51</v>
      </c>
      <c r="O3379">
        <v>0</v>
      </c>
      <c r="P3379">
        <v>97</v>
      </c>
      <c r="Q3379">
        <v>0</v>
      </c>
      <c r="R3379">
        <v>0</v>
      </c>
      <c r="S3379">
        <v>0</v>
      </c>
      <c r="T3379">
        <v>5</v>
      </c>
      <c r="U3379">
        <v>0</v>
      </c>
      <c r="V3379">
        <v>0</v>
      </c>
      <c r="W3379">
        <v>0</v>
      </c>
      <c r="X3379">
        <v>45.17829343964118</v>
      </c>
      <c r="Y3379">
        <v>0</v>
      </c>
      <c r="Z3379">
        <v>0</v>
      </c>
      <c r="AA3379">
        <v>0</v>
      </c>
      <c r="AB3379">
        <v>2.3552701190967635</v>
      </c>
      <c r="AC3379">
        <v>0</v>
      </c>
      <c r="AD3379">
        <v>0</v>
      </c>
      <c r="AE3379">
        <v>47.533563558737946</v>
      </c>
    </row>
    <row r="3380" spans="1:31" x14ac:dyDescent="0.25">
      <c r="A3380">
        <v>2224825</v>
      </c>
      <c r="B3380">
        <v>1</v>
      </c>
      <c r="C3380" t="s">
        <v>80</v>
      </c>
      <c r="D3380" t="s">
        <v>98</v>
      </c>
      <c r="E3380" t="s">
        <v>156</v>
      </c>
      <c r="F3380" t="s">
        <v>10006</v>
      </c>
      <c r="G3380" t="s">
        <v>161</v>
      </c>
      <c r="H3380" t="s">
        <v>135</v>
      </c>
      <c r="I3380" t="s">
        <v>136</v>
      </c>
      <c r="J3380" t="s">
        <v>137</v>
      </c>
      <c r="K3380" t="s">
        <v>138</v>
      </c>
      <c r="L3380" t="s">
        <v>10007</v>
      </c>
      <c r="M3380" t="s">
        <v>10008</v>
      </c>
      <c r="N3380">
        <v>1.4316666659999999</v>
      </c>
      <c r="O3380">
        <v>0</v>
      </c>
      <c r="P3380">
        <v>1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0.20055016172109419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0.20055016172109419</v>
      </c>
    </row>
    <row r="3381" spans="1:31" x14ac:dyDescent="0.25">
      <c r="A3381">
        <v>2225907</v>
      </c>
      <c r="B3381">
        <v>1</v>
      </c>
      <c r="C3381" t="s">
        <v>80</v>
      </c>
      <c r="D3381" t="s">
        <v>82</v>
      </c>
      <c r="E3381" t="s">
        <v>156</v>
      </c>
      <c r="F3381" t="s">
        <v>10009</v>
      </c>
      <c r="G3381" t="s">
        <v>161</v>
      </c>
      <c r="H3381" t="s">
        <v>135</v>
      </c>
      <c r="I3381" t="s">
        <v>136</v>
      </c>
      <c r="J3381" t="s">
        <v>137</v>
      </c>
      <c r="K3381" t="s">
        <v>138</v>
      </c>
      <c r="L3381" t="s">
        <v>10010</v>
      </c>
      <c r="M3381" t="s">
        <v>10011</v>
      </c>
      <c r="N3381">
        <v>4.3377777770000003</v>
      </c>
      <c r="O3381">
        <v>0</v>
      </c>
      <c r="P3381">
        <v>1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1.11899323445992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1.11899323445992</v>
      </c>
    </row>
    <row r="3382" spans="1:31" x14ac:dyDescent="0.25">
      <c r="A3382">
        <v>2218439</v>
      </c>
      <c r="B3382">
        <v>1</v>
      </c>
      <c r="C3382" t="s">
        <v>80</v>
      </c>
      <c r="D3382" t="s">
        <v>108</v>
      </c>
      <c r="E3382" t="s">
        <v>198</v>
      </c>
      <c r="F3382" t="s">
        <v>10012</v>
      </c>
      <c r="G3382" t="s">
        <v>143</v>
      </c>
      <c r="H3382" t="s">
        <v>144</v>
      </c>
      <c r="I3382" t="s">
        <v>136</v>
      </c>
      <c r="J3382" t="s">
        <v>137</v>
      </c>
      <c r="K3382" t="s">
        <v>138</v>
      </c>
      <c r="L3382" t="s">
        <v>10013</v>
      </c>
      <c r="M3382" t="s">
        <v>10014</v>
      </c>
      <c r="N3382">
        <v>1.064444444</v>
      </c>
      <c r="O3382">
        <v>0</v>
      </c>
      <c r="P3382">
        <v>689</v>
      </c>
      <c r="Q3382">
        <v>2</v>
      </c>
      <c r="R3382">
        <v>106</v>
      </c>
      <c r="S3382">
        <v>3</v>
      </c>
      <c r="T3382">
        <v>196</v>
      </c>
      <c r="U3382">
        <v>0</v>
      </c>
      <c r="V3382">
        <v>0</v>
      </c>
      <c r="W3382">
        <v>0</v>
      </c>
      <c r="X3382">
        <v>164.89279605600339</v>
      </c>
      <c r="Y3382">
        <v>0.10375727440511109</v>
      </c>
      <c r="Z3382">
        <v>41.242384254723476</v>
      </c>
      <c r="AA3382">
        <v>24.1735502594262</v>
      </c>
      <c r="AB3382">
        <v>90.366895811910027</v>
      </c>
      <c r="AC3382">
        <v>0</v>
      </c>
      <c r="AD3382">
        <v>0</v>
      </c>
      <c r="AE3382">
        <v>320.77938365646821</v>
      </c>
    </row>
    <row r="3383" spans="1:31" x14ac:dyDescent="0.25">
      <c r="A3383">
        <v>2226597</v>
      </c>
      <c r="B3383">
        <v>1</v>
      </c>
      <c r="C3383" t="s">
        <v>80</v>
      </c>
      <c r="D3383" t="s">
        <v>110</v>
      </c>
      <c r="E3383" t="s">
        <v>151</v>
      </c>
      <c r="F3383" t="s">
        <v>10015</v>
      </c>
      <c r="G3383" t="s">
        <v>213</v>
      </c>
      <c r="H3383" t="s">
        <v>135</v>
      </c>
      <c r="I3383" t="s">
        <v>136</v>
      </c>
      <c r="J3383" t="s">
        <v>137</v>
      </c>
      <c r="K3383" t="s">
        <v>138</v>
      </c>
      <c r="L3383" t="s">
        <v>10016</v>
      </c>
      <c r="M3383" t="s">
        <v>10017</v>
      </c>
      <c r="N3383">
        <v>4.943333333</v>
      </c>
      <c r="O3383">
        <v>0</v>
      </c>
      <c r="P3383">
        <v>219</v>
      </c>
      <c r="Q3383">
        <v>0</v>
      </c>
      <c r="R3383">
        <v>0</v>
      </c>
      <c r="S3383">
        <v>0</v>
      </c>
      <c r="T3383">
        <v>12</v>
      </c>
      <c r="U3383">
        <v>0</v>
      </c>
      <c r="V3383">
        <v>0</v>
      </c>
      <c r="W3383">
        <v>0</v>
      </c>
      <c r="X3383">
        <v>400.83654713371487</v>
      </c>
      <c r="Y3383">
        <v>0</v>
      </c>
      <c r="Z3383">
        <v>0</v>
      </c>
      <c r="AA3383">
        <v>0</v>
      </c>
      <c r="AB3383">
        <v>36.124076550029912</v>
      </c>
      <c r="AC3383">
        <v>0</v>
      </c>
      <c r="AD3383">
        <v>0</v>
      </c>
      <c r="AE3383">
        <v>436.96062368374476</v>
      </c>
    </row>
    <row r="3384" spans="1:31" x14ac:dyDescent="0.25">
      <c r="A3384">
        <v>2222269</v>
      </c>
      <c r="B3384">
        <v>1</v>
      </c>
      <c r="C3384" t="s">
        <v>80</v>
      </c>
      <c r="D3384" t="s">
        <v>95</v>
      </c>
      <c r="E3384" t="s">
        <v>156</v>
      </c>
      <c r="F3384" t="s">
        <v>10018</v>
      </c>
      <c r="G3384" t="s">
        <v>161</v>
      </c>
      <c r="H3384" t="s">
        <v>135</v>
      </c>
      <c r="I3384" t="s">
        <v>136</v>
      </c>
      <c r="J3384" t="s">
        <v>137</v>
      </c>
      <c r="K3384" t="s">
        <v>138</v>
      </c>
      <c r="L3384" t="s">
        <v>10019</v>
      </c>
      <c r="M3384" t="s">
        <v>10020</v>
      </c>
      <c r="N3384">
        <v>0.71777777700000001</v>
      </c>
      <c r="O3384">
        <v>0</v>
      </c>
      <c r="P3384">
        <v>2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0.69592297067901998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0.69592297067901998</v>
      </c>
    </row>
    <row r="3385" spans="1:31" x14ac:dyDescent="0.25">
      <c r="A3385">
        <v>2222767</v>
      </c>
      <c r="B3385">
        <v>1</v>
      </c>
      <c r="C3385" t="s">
        <v>81</v>
      </c>
      <c r="D3385" t="s">
        <v>127</v>
      </c>
      <c r="E3385" t="s">
        <v>151</v>
      </c>
      <c r="F3385" t="s">
        <v>10021</v>
      </c>
      <c r="G3385" t="s">
        <v>213</v>
      </c>
      <c r="H3385" t="s">
        <v>135</v>
      </c>
      <c r="I3385" t="s">
        <v>136</v>
      </c>
      <c r="J3385" t="s">
        <v>137</v>
      </c>
      <c r="K3385" t="s">
        <v>138</v>
      </c>
      <c r="L3385" t="s">
        <v>10022</v>
      </c>
      <c r="M3385" t="s">
        <v>10023</v>
      </c>
      <c r="N3385">
        <v>5.545833333</v>
      </c>
      <c r="O3385">
        <v>0</v>
      </c>
      <c r="P3385">
        <v>62</v>
      </c>
      <c r="Q3385">
        <v>0</v>
      </c>
      <c r="R3385">
        <v>0</v>
      </c>
      <c r="S3385">
        <v>0</v>
      </c>
      <c r="T3385">
        <v>4</v>
      </c>
      <c r="U3385">
        <v>0</v>
      </c>
      <c r="V3385">
        <v>0</v>
      </c>
      <c r="W3385">
        <v>0</v>
      </c>
      <c r="X3385">
        <v>86.29175743031027</v>
      </c>
      <c r="Y3385">
        <v>0</v>
      </c>
      <c r="Z3385">
        <v>0</v>
      </c>
      <c r="AA3385">
        <v>0</v>
      </c>
      <c r="AB3385">
        <v>6.9658398400186083</v>
      </c>
      <c r="AC3385">
        <v>0</v>
      </c>
      <c r="AD3385">
        <v>0</v>
      </c>
      <c r="AE3385">
        <v>93.257597270328873</v>
      </c>
    </row>
    <row r="3386" spans="1:31" x14ac:dyDescent="0.25">
      <c r="A3386">
        <v>2220603</v>
      </c>
      <c r="B3386">
        <v>1</v>
      </c>
      <c r="C3386" t="s">
        <v>80</v>
      </c>
      <c r="D3386" t="s">
        <v>97</v>
      </c>
      <c r="E3386" t="s">
        <v>147</v>
      </c>
      <c r="F3386" t="s">
        <v>10024</v>
      </c>
      <c r="G3386" t="s">
        <v>200</v>
      </c>
      <c r="H3386" t="s">
        <v>144</v>
      </c>
      <c r="I3386" t="s">
        <v>136</v>
      </c>
      <c r="J3386" t="s">
        <v>137</v>
      </c>
      <c r="K3386" t="s">
        <v>138</v>
      </c>
      <c r="L3386" t="s">
        <v>10025</v>
      </c>
      <c r="M3386" t="s">
        <v>10026</v>
      </c>
      <c r="N3386">
        <v>0.14249999999999999</v>
      </c>
      <c r="O3386">
        <v>0</v>
      </c>
      <c r="P3386">
        <v>581</v>
      </c>
      <c r="Q3386">
        <v>0</v>
      </c>
      <c r="R3386">
        <v>0</v>
      </c>
      <c r="S3386">
        <v>1</v>
      </c>
      <c r="T3386">
        <v>37</v>
      </c>
      <c r="U3386">
        <v>0</v>
      </c>
      <c r="V3386">
        <v>0</v>
      </c>
      <c r="W3386">
        <v>0</v>
      </c>
      <c r="X3386">
        <v>45.984540637021723</v>
      </c>
      <c r="Y3386">
        <v>0</v>
      </c>
      <c r="Z3386">
        <v>0</v>
      </c>
      <c r="AA3386">
        <v>2.7994420100908735</v>
      </c>
      <c r="AB3386">
        <v>3.5617192041295205</v>
      </c>
      <c r="AC3386">
        <v>0</v>
      </c>
      <c r="AD3386">
        <v>0</v>
      </c>
      <c r="AE3386">
        <v>52.345701851242112</v>
      </c>
    </row>
    <row r="3387" spans="1:31" x14ac:dyDescent="0.25">
      <c r="A3387">
        <v>2228910</v>
      </c>
      <c r="B3387">
        <v>1</v>
      </c>
      <c r="C3387" t="s">
        <v>81</v>
      </c>
      <c r="D3387" t="s">
        <v>127</v>
      </c>
      <c r="E3387" t="s">
        <v>156</v>
      </c>
      <c r="F3387" t="s">
        <v>10027</v>
      </c>
      <c r="G3387" t="s">
        <v>172</v>
      </c>
      <c r="H3387" t="s">
        <v>135</v>
      </c>
      <c r="I3387" t="s">
        <v>136</v>
      </c>
      <c r="J3387" t="s">
        <v>137</v>
      </c>
      <c r="K3387" t="s">
        <v>138</v>
      </c>
      <c r="L3387" t="s">
        <v>10028</v>
      </c>
      <c r="M3387" t="s">
        <v>10029</v>
      </c>
      <c r="N3387">
        <v>4.3894444439999996</v>
      </c>
      <c r="O3387">
        <v>0</v>
      </c>
      <c r="P3387">
        <v>7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5.7573750471925909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5.7573750471925909</v>
      </c>
    </row>
    <row r="3388" spans="1:31" x14ac:dyDescent="0.25">
      <c r="A3388">
        <v>2220211</v>
      </c>
      <c r="B3388">
        <v>1</v>
      </c>
      <c r="C3388" t="s">
        <v>80</v>
      </c>
      <c r="D3388" t="s">
        <v>82</v>
      </c>
      <c r="E3388" t="s">
        <v>156</v>
      </c>
      <c r="F3388" t="s">
        <v>10030</v>
      </c>
      <c r="G3388" t="s">
        <v>161</v>
      </c>
      <c r="H3388" t="s">
        <v>135</v>
      </c>
      <c r="I3388" t="s">
        <v>136</v>
      </c>
      <c r="J3388" t="s">
        <v>137</v>
      </c>
      <c r="K3388" t="s">
        <v>138</v>
      </c>
      <c r="L3388" t="s">
        <v>10031</v>
      </c>
      <c r="M3388" t="s">
        <v>10032</v>
      </c>
      <c r="N3388">
        <v>1.3558333330000001</v>
      </c>
      <c r="O3388">
        <v>0</v>
      </c>
      <c r="P3388">
        <v>1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0.11246211693297778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0.11246211693297778</v>
      </c>
    </row>
    <row r="3389" spans="1:31" x14ac:dyDescent="0.25">
      <c r="A3389">
        <v>2218047</v>
      </c>
      <c r="B3389">
        <v>1</v>
      </c>
      <c r="C3389" t="s">
        <v>80</v>
      </c>
      <c r="D3389" t="s">
        <v>99</v>
      </c>
      <c r="E3389" t="s">
        <v>156</v>
      </c>
      <c r="F3389" t="s">
        <v>10033</v>
      </c>
      <c r="G3389" t="s">
        <v>161</v>
      </c>
      <c r="H3389" t="s">
        <v>135</v>
      </c>
      <c r="I3389" t="s">
        <v>136</v>
      </c>
      <c r="J3389" t="s">
        <v>137</v>
      </c>
      <c r="K3389" t="s">
        <v>138</v>
      </c>
      <c r="L3389" t="s">
        <v>10034</v>
      </c>
      <c r="M3389" t="s">
        <v>10035</v>
      </c>
      <c r="N3389">
        <v>1.5691666660000001</v>
      </c>
      <c r="O3389">
        <v>0</v>
      </c>
      <c r="P3389">
        <v>1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0.14893824440811085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0.14893824440811085</v>
      </c>
    </row>
    <row r="3390" spans="1:31" x14ac:dyDescent="0.25">
      <c r="A3390">
        <v>2213570</v>
      </c>
      <c r="B3390">
        <v>1</v>
      </c>
      <c r="C3390" t="s">
        <v>81</v>
      </c>
      <c r="D3390" t="s">
        <v>120</v>
      </c>
      <c r="E3390" t="s">
        <v>151</v>
      </c>
      <c r="F3390" t="s">
        <v>10036</v>
      </c>
      <c r="G3390" t="s">
        <v>213</v>
      </c>
      <c r="H3390" t="s">
        <v>135</v>
      </c>
      <c r="I3390" t="s">
        <v>136</v>
      </c>
      <c r="J3390" t="s">
        <v>137</v>
      </c>
      <c r="K3390" t="s">
        <v>138</v>
      </c>
      <c r="L3390" t="s">
        <v>10037</v>
      </c>
      <c r="M3390" t="s">
        <v>10038</v>
      </c>
      <c r="N3390">
        <v>1.8036111109999999</v>
      </c>
      <c r="O3390">
        <v>0</v>
      </c>
      <c r="P3390">
        <v>46</v>
      </c>
      <c r="Q3390">
        <v>0</v>
      </c>
      <c r="R3390">
        <v>0</v>
      </c>
      <c r="S3390">
        <v>0</v>
      </c>
      <c r="T3390">
        <v>5</v>
      </c>
      <c r="U3390">
        <v>0</v>
      </c>
      <c r="V3390">
        <v>0</v>
      </c>
      <c r="W3390">
        <v>0</v>
      </c>
      <c r="X3390">
        <v>22.242364138560493</v>
      </c>
      <c r="Y3390">
        <v>0</v>
      </c>
      <c r="Z3390">
        <v>0</v>
      </c>
      <c r="AA3390">
        <v>0</v>
      </c>
      <c r="AB3390">
        <v>3.3127423706390906</v>
      </c>
      <c r="AC3390">
        <v>0</v>
      </c>
      <c r="AD3390">
        <v>0</v>
      </c>
      <c r="AE3390">
        <v>25.555106509199582</v>
      </c>
    </row>
    <row r="3391" spans="1:31" x14ac:dyDescent="0.25">
      <c r="A3391">
        <v>2216667</v>
      </c>
      <c r="B3391">
        <v>1</v>
      </c>
      <c r="C3391" t="s">
        <v>80</v>
      </c>
      <c r="D3391" t="s">
        <v>92</v>
      </c>
      <c r="E3391" t="s">
        <v>151</v>
      </c>
      <c r="F3391" t="s">
        <v>1976</v>
      </c>
      <c r="G3391" t="s">
        <v>213</v>
      </c>
      <c r="H3391" t="s">
        <v>135</v>
      </c>
      <c r="I3391" t="s">
        <v>136</v>
      </c>
      <c r="J3391" t="s">
        <v>137</v>
      </c>
      <c r="K3391" t="s">
        <v>138</v>
      </c>
      <c r="L3391" t="s">
        <v>10039</v>
      </c>
      <c r="M3391" t="s">
        <v>10040</v>
      </c>
      <c r="N3391">
        <v>3.9488888879999999</v>
      </c>
      <c r="O3391">
        <v>0</v>
      </c>
      <c r="P3391">
        <v>30</v>
      </c>
      <c r="Q3391">
        <v>0</v>
      </c>
      <c r="R3391">
        <v>0</v>
      </c>
      <c r="S3391">
        <v>0</v>
      </c>
      <c r="T3391">
        <v>4</v>
      </c>
      <c r="U3391">
        <v>0</v>
      </c>
      <c r="V3391">
        <v>0</v>
      </c>
      <c r="W3391">
        <v>0</v>
      </c>
      <c r="X3391">
        <v>48.640191617532409</v>
      </c>
      <c r="Y3391">
        <v>0</v>
      </c>
      <c r="Z3391">
        <v>0</v>
      </c>
      <c r="AA3391">
        <v>0</v>
      </c>
      <c r="AB3391">
        <v>9.8250113283305556</v>
      </c>
      <c r="AC3391">
        <v>0</v>
      </c>
      <c r="AD3391">
        <v>0</v>
      </c>
      <c r="AE3391">
        <v>58.465202945862963</v>
      </c>
    </row>
    <row r="3392" spans="1:31" x14ac:dyDescent="0.25">
      <c r="A3392">
        <v>2220995</v>
      </c>
      <c r="B3392">
        <v>1</v>
      </c>
      <c r="C3392" t="s">
        <v>80</v>
      </c>
      <c r="D3392" t="s">
        <v>105</v>
      </c>
      <c r="E3392" t="s">
        <v>198</v>
      </c>
      <c r="F3392" t="s">
        <v>10041</v>
      </c>
      <c r="G3392" t="s">
        <v>233</v>
      </c>
      <c r="H3392" t="s">
        <v>144</v>
      </c>
      <c r="I3392" t="s">
        <v>136</v>
      </c>
      <c r="J3392" t="s">
        <v>137</v>
      </c>
      <c r="K3392" t="s">
        <v>234</v>
      </c>
      <c r="L3392" t="s">
        <v>10042</v>
      </c>
      <c r="M3392" t="s">
        <v>10043</v>
      </c>
      <c r="N3392">
        <v>0.86887111100000003</v>
      </c>
      <c r="O3392">
        <v>2</v>
      </c>
      <c r="P3392">
        <v>2</v>
      </c>
      <c r="Q3392">
        <v>0</v>
      </c>
      <c r="R3392">
        <v>2</v>
      </c>
      <c r="S3392">
        <v>8</v>
      </c>
      <c r="T3392">
        <v>6</v>
      </c>
      <c r="U3392">
        <v>1</v>
      </c>
      <c r="V3392">
        <v>0</v>
      </c>
      <c r="W3392">
        <v>2.8501149565763324</v>
      </c>
      <c r="X3392">
        <v>0.78672600062508002</v>
      </c>
      <c r="Y3392">
        <v>0</v>
      </c>
      <c r="Z3392">
        <v>0.8751258128174968</v>
      </c>
      <c r="AA3392">
        <v>18.075762301280598</v>
      </c>
      <c r="AB3392">
        <v>2.9807385502400567</v>
      </c>
      <c r="AC3392">
        <v>44.469584021776335</v>
      </c>
      <c r="AD3392">
        <v>0</v>
      </c>
      <c r="AE3392">
        <v>70.038051643315896</v>
      </c>
    </row>
    <row r="3393" spans="1:31" x14ac:dyDescent="0.25">
      <c r="A3393">
        <v>2213962</v>
      </c>
      <c r="B3393">
        <v>1</v>
      </c>
      <c r="C3393" t="s">
        <v>80</v>
      </c>
      <c r="D3393" t="s">
        <v>92</v>
      </c>
      <c r="E3393" t="s">
        <v>225</v>
      </c>
      <c r="F3393" t="s">
        <v>10044</v>
      </c>
      <c r="G3393" t="s">
        <v>600</v>
      </c>
      <c r="H3393" t="s">
        <v>135</v>
      </c>
      <c r="I3393" t="s">
        <v>136</v>
      </c>
      <c r="J3393" t="s">
        <v>137</v>
      </c>
      <c r="K3393" t="s">
        <v>138</v>
      </c>
      <c r="L3393" t="s">
        <v>10045</v>
      </c>
      <c r="M3393" t="s">
        <v>10046</v>
      </c>
      <c r="N3393">
        <v>1.558888888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2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7.3687226866340039</v>
      </c>
      <c r="AC3393">
        <v>0</v>
      </c>
      <c r="AD3393">
        <v>0</v>
      </c>
      <c r="AE3393">
        <v>7.3687226866340039</v>
      </c>
    </row>
    <row r="3394" spans="1:31" x14ac:dyDescent="0.25">
      <c r="A3394">
        <v>2224241</v>
      </c>
      <c r="B3394">
        <v>1</v>
      </c>
      <c r="C3394" t="s">
        <v>80</v>
      </c>
      <c r="D3394" t="s">
        <v>85</v>
      </c>
      <c r="E3394" t="s">
        <v>156</v>
      </c>
      <c r="F3394" t="s">
        <v>10047</v>
      </c>
      <c r="G3394" t="s">
        <v>172</v>
      </c>
      <c r="H3394" t="s">
        <v>135</v>
      </c>
      <c r="I3394" t="s">
        <v>136</v>
      </c>
      <c r="J3394" t="s">
        <v>137</v>
      </c>
      <c r="K3394" t="s">
        <v>138</v>
      </c>
      <c r="L3394" t="s">
        <v>10048</v>
      </c>
      <c r="M3394" t="s">
        <v>10049</v>
      </c>
      <c r="N3394">
        <v>5.7483333329999997</v>
      </c>
      <c r="O3394">
        <v>0</v>
      </c>
      <c r="P3394">
        <v>1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1.5868841671081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1.5868841671081</v>
      </c>
    </row>
    <row r="3395" spans="1:31" x14ac:dyDescent="0.25">
      <c r="A3395">
        <v>2222077</v>
      </c>
      <c r="B3395">
        <v>1</v>
      </c>
      <c r="C3395" t="s">
        <v>81</v>
      </c>
      <c r="D3395" t="s">
        <v>112</v>
      </c>
      <c r="E3395" t="s">
        <v>141</v>
      </c>
      <c r="F3395" t="s">
        <v>10050</v>
      </c>
      <c r="G3395" t="s">
        <v>349</v>
      </c>
      <c r="H3395" t="s">
        <v>144</v>
      </c>
      <c r="I3395" t="s">
        <v>136</v>
      </c>
      <c r="J3395" t="s">
        <v>137</v>
      </c>
      <c r="K3395" t="s">
        <v>138</v>
      </c>
      <c r="L3395" t="s">
        <v>10051</v>
      </c>
      <c r="M3395" t="s">
        <v>10052</v>
      </c>
      <c r="N3395">
        <v>1.5438888879999999</v>
      </c>
      <c r="O3395">
        <v>0</v>
      </c>
      <c r="P3395">
        <v>125</v>
      </c>
      <c r="Q3395">
        <v>0</v>
      </c>
      <c r="R3395">
        <v>0</v>
      </c>
      <c r="S3395">
        <v>0</v>
      </c>
      <c r="T3395">
        <v>5</v>
      </c>
      <c r="U3395">
        <v>0</v>
      </c>
      <c r="V3395">
        <v>0</v>
      </c>
      <c r="W3395">
        <v>0</v>
      </c>
      <c r="X3395">
        <v>10.973277721346237</v>
      </c>
      <c r="Y3395">
        <v>0</v>
      </c>
      <c r="Z3395">
        <v>0</v>
      </c>
      <c r="AA3395">
        <v>0</v>
      </c>
      <c r="AB3395">
        <v>0.46844857120342703</v>
      </c>
      <c r="AC3395">
        <v>0</v>
      </c>
      <c r="AD3395">
        <v>0</v>
      </c>
      <c r="AE3395">
        <v>11.441726292549664</v>
      </c>
    </row>
    <row r="3396" spans="1:31" x14ac:dyDescent="0.25">
      <c r="A3396">
        <v>2219913</v>
      </c>
      <c r="B3396">
        <v>1</v>
      </c>
      <c r="C3396" t="s">
        <v>81</v>
      </c>
      <c r="D3396" t="s">
        <v>127</v>
      </c>
      <c r="E3396" t="s">
        <v>225</v>
      </c>
      <c r="F3396" t="s">
        <v>10053</v>
      </c>
      <c r="G3396" t="s">
        <v>600</v>
      </c>
      <c r="H3396" t="s">
        <v>135</v>
      </c>
      <c r="I3396" t="s">
        <v>136</v>
      </c>
      <c r="J3396" t="s">
        <v>137</v>
      </c>
      <c r="K3396" t="s">
        <v>138</v>
      </c>
      <c r="L3396" t="s">
        <v>10054</v>
      </c>
      <c r="M3396" t="s">
        <v>10055</v>
      </c>
      <c r="N3396">
        <v>4.8136111110000002</v>
      </c>
      <c r="O3396">
        <v>0</v>
      </c>
      <c r="P3396">
        <v>67</v>
      </c>
      <c r="Q3396">
        <v>0</v>
      </c>
      <c r="R3396">
        <v>0</v>
      </c>
      <c r="S3396">
        <v>0</v>
      </c>
      <c r="T3396">
        <v>6</v>
      </c>
      <c r="U3396">
        <v>0</v>
      </c>
      <c r="V3396">
        <v>0</v>
      </c>
      <c r="W3396">
        <v>0</v>
      </c>
      <c r="X3396">
        <v>90.91241709052268</v>
      </c>
      <c r="Y3396">
        <v>0</v>
      </c>
      <c r="Z3396">
        <v>0</v>
      </c>
      <c r="AA3396">
        <v>0</v>
      </c>
      <c r="AB3396">
        <v>9.2842793802851986</v>
      </c>
      <c r="AC3396">
        <v>0</v>
      </c>
      <c r="AD3396">
        <v>0</v>
      </c>
      <c r="AE3396">
        <v>100.19669647080788</v>
      </c>
    </row>
    <row r="3397" spans="1:31" x14ac:dyDescent="0.25">
      <c r="A3397">
        <v>2225323</v>
      </c>
      <c r="B3397">
        <v>1</v>
      </c>
      <c r="C3397" t="s">
        <v>80</v>
      </c>
      <c r="D3397" t="s">
        <v>88</v>
      </c>
      <c r="E3397" t="s">
        <v>151</v>
      </c>
      <c r="F3397" t="s">
        <v>9986</v>
      </c>
      <c r="G3397" t="s">
        <v>405</v>
      </c>
      <c r="H3397" t="s">
        <v>135</v>
      </c>
      <c r="I3397" t="s">
        <v>136</v>
      </c>
      <c r="J3397" t="s">
        <v>137</v>
      </c>
      <c r="K3397" t="s">
        <v>234</v>
      </c>
      <c r="L3397" t="s">
        <v>10056</v>
      </c>
      <c r="M3397" t="s">
        <v>10057</v>
      </c>
      <c r="N3397">
        <v>4.9052777770000002</v>
      </c>
      <c r="O3397">
        <v>0</v>
      </c>
      <c r="P3397">
        <v>33</v>
      </c>
      <c r="Q3397">
        <v>0</v>
      </c>
      <c r="R3397">
        <v>0</v>
      </c>
      <c r="S3397">
        <v>0</v>
      </c>
      <c r="T3397">
        <v>7</v>
      </c>
      <c r="U3397">
        <v>0</v>
      </c>
      <c r="V3397">
        <v>0</v>
      </c>
      <c r="W3397">
        <v>0</v>
      </c>
      <c r="X3397">
        <v>77.186351052628595</v>
      </c>
      <c r="Y3397">
        <v>0</v>
      </c>
      <c r="Z3397">
        <v>0</v>
      </c>
      <c r="AA3397">
        <v>0</v>
      </c>
      <c r="AB3397">
        <v>18.887496603193384</v>
      </c>
      <c r="AC3397">
        <v>0</v>
      </c>
      <c r="AD3397">
        <v>0</v>
      </c>
      <c r="AE3397">
        <v>96.073847655821979</v>
      </c>
    </row>
    <row r="3398" spans="1:31" x14ac:dyDescent="0.25">
      <c r="A3398">
        <v>2217749</v>
      </c>
      <c r="B3398">
        <v>1</v>
      </c>
      <c r="C3398" t="s">
        <v>81</v>
      </c>
      <c r="D3398" t="s">
        <v>128</v>
      </c>
      <c r="E3398" t="s">
        <v>141</v>
      </c>
      <c r="F3398" t="s">
        <v>10058</v>
      </c>
      <c r="G3398" t="s">
        <v>143</v>
      </c>
      <c r="H3398" t="s">
        <v>144</v>
      </c>
      <c r="I3398" t="s">
        <v>136</v>
      </c>
      <c r="J3398" t="s">
        <v>137</v>
      </c>
      <c r="K3398" t="s">
        <v>138</v>
      </c>
      <c r="L3398" t="s">
        <v>10059</v>
      </c>
      <c r="M3398" t="s">
        <v>10060</v>
      </c>
      <c r="N3398">
        <v>2.8233333329999999</v>
      </c>
      <c r="O3398">
        <v>0</v>
      </c>
      <c r="P3398">
        <v>15</v>
      </c>
      <c r="Q3398">
        <v>0</v>
      </c>
      <c r="R3398">
        <v>20</v>
      </c>
      <c r="S3398">
        <v>10</v>
      </c>
      <c r="T3398">
        <v>6</v>
      </c>
      <c r="U3398">
        <v>3</v>
      </c>
      <c r="V3398">
        <v>0</v>
      </c>
      <c r="W3398">
        <v>0</v>
      </c>
      <c r="X3398">
        <v>10.355628570856712</v>
      </c>
      <c r="Y3398">
        <v>0</v>
      </c>
      <c r="Z3398">
        <v>36.547117494326116</v>
      </c>
      <c r="AA3398">
        <v>162.35383689957141</v>
      </c>
      <c r="AB3398">
        <v>25.324137471790131</v>
      </c>
      <c r="AC3398">
        <v>2484.9621098099824</v>
      </c>
      <c r="AD3398">
        <v>0</v>
      </c>
      <c r="AE3398">
        <v>2719.5428302465266</v>
      </c>
    </row>
    <row r="3399" spans="1:31" x14ac:dyDescent="0.25">
      <c r="A3399">
        <v>2212880</v>
      </c>
      <c r="B3399">
        <v>1</v>
      </c>
      <c r="C3399" t="s">
        <v>80</v>
      </c>
      <c r="D3399" t="s">
        <v>93</v>
      </c>
      <c r="E3399" t="s">
        <v>151</v>
      </c>
      <c r="F3399" t="s">
        <v>10061</v>
      </c>
      <c r="G3399" t="s">
        <v>213</v>
      </c>
      <c r="H3399" t="s">
        <v>135</v>
      </c>
      <c r="I3399" t="s">
        <v>136</v>
      </c>
      <c r="J3399" t="s">
        <v>137</v>
      </c>
      <c r="K3399" t="s">
        <v>138</v>
      </c>
      <c r="L3399" t="s">
        <v>10062</v>
      </c>
      <c r="M3399" t="s">
        <v>10063</v>
      </c>
      <c r="N3399">
        <v>3.1875</v>
      </c>
      <c r="O3399">
        <v>0</v>
      </c>
      <c r="P3399">
        <v>6</v>
      </c>
      <c r="Q3399">
        <v>0</v>
      </c>
      <c r="R3399">
        <v>5</v>
      </c>
      <c r="S3399">
        <v>0</v>
      </c>
      <c r="T3399">
        <v>3</v>
      </c>
      <c r="U3399">
        <v>0</v>
      </c>
      <c r="V3399">
        <v>0</v>
      </c>
      <c r="W3399">
        <v>0</v>
      </c>
      <c r="X3399">
        <v>0.73824090658501518</v>
      </c>
      <c r="Y3399">
        <v>0</v>
      </c>
      <c r="Z3399">
        <v>1.262949475044032</v>
      </c>
      <c r="AA3399">
        <v>0</v>
      </c>
      <c r="AB3399">
        <v>1.9101137654061946</v>
      </c>
      <c r="AC3399">
        <v>0</v>
      </c>
      <c r="AD3399">
        <v>0</v>
      </c>
      <c r="AE3399">
        <v>3.9113041470352421</v>
      </c>
    </row>
    <row r="3400" spans="1:31" x14ac:dyDescent="0.25">
      <c r="A3400">
        <v>2224762</v>
      </c>
      <c r="B3400">
        <v>1</v>
      </c>
      <c r="C3400" t="s">
        <v>81</v>
      </c>
      <c r="D3400" t="s">
        <v>116</v>
      </c>
      <c r="E3400" t="s">
        <v>198</v>
      </c>
      <c r="F3400" t="s">
        <v>10064</v>
      </c>
      <c r="G3400" t="s">
        <v>1806</v>
      </c>
      <c r="H3400" t="s">
        <v>144</v>
      </c>
      <c r="I3400" t="s">
        <v>136</v>
      </c>
      <c r="J3400" t="s">
        <v>137</v>
      </c>
      <c r="K3400" t="s">
        <v>234</v>
      </c>
      <c r="L3400" t="s">
        <v>10065</v>
      </c>
      <c r="M3400" t="s">
        <v>10066</v>
      </c>
      <c r="N3400">
        <v>0.82499999999999996</v>
      </c>
      <c r="O3400">
        <v>0</v>
      </c>
      <c r="P3400">
        <v>722</v>
      </c>
      <c r="Q3400">
        <v>0</v>
      </c>
      <c r="R3400">
        <v>70</v>
      </c>
      <c r="S3400">
        <v>2</v>
      </c>
      <c r="T3400">
        <v>94</v>
      </c>
      <c r="U3400">
        <v>0</v>
      </c>
      <c r="V3400">
        <v>0</v>
      </c>
      <c r="W3400">
        <v>0</v>
      </c>
      <c r="X3400">
        <v>75.750802816757513</v>
      </c>
      <c r="Y3400">
        <v>0</v>
      </c>
      <c r="Z3400">
        <v>5.7011166292756492</v>
      </c>
      <c r="AA3400">
        <v>2.4450440965038003</v>
      </c>
      <c r="AB3400">
        <v>26.720195325890558</v>
      </c>
      <c r="AC3400">
        <v>0</v>
      </c>
      <c r="AD3400">
        <v>0</v>
      </c>
      <c r="AE3400">
        <v>110.61715886842752</v>
      </c>
    </row>
    <row r="3401" spans="1:31" x14ac:dyDescent="0.25">
      <c r="A3401">
        <v>2227679</v>
      </c>
      <c r="B3401">
        <v>1</v>
      </c>
      <c r="C3401" t="s">
        <v>80</v>
      </c>
      <c r="D3401" t="s">
        <v>103</v>
      </c>
      <c r="E3401" t="s">
        <v>156</v>
      </c>
      <c r="F3401" t="s">
        <v>10067</v>
      </c>
      <c r="G3401" t="s">
        <v>165</v>
      </c>
      <c r="H3401" t="s">
        <v>135</v>
      </c>
      <c r="I3401" t="s">
        <v>136</v>
      </c>
      <c r="J3401" t="s">
        <v>137</v>
      </c>
      <c r="K3401" t="s">
        <v>138</v>
      </c>
      <c r="L3401" t="s">
        <v>10068</v>
      </c>
      <c r="M3401" t="s">
        <v>10069</v>
      </c>
      <c r="N3401">
        <v>0.58944444399999996</v>
      </c>
      <c r="O3401">
        <v>0</v>
      </c>
      <c r="P3401">
        <v>2</v>
      </c>
      <c r="Q3401">
        <v>0</v>
      </c>
      <c r="R3401">
        <v>0</v>
      </c>
      <c r="S3401">
        <v>0</v>
      </c>
      <c r="T3401">
        <v>1</v>
      </c>
      <c r="U3401">
        <v>0</v>
      </c>
      <c r="V3401">
        <v>0</v>
      </c>
      <c r="W3401">
        <v>0</v>
      </c>
      <c r="X3401">
        <v>2.1089183649146668E-2</v>
      </c>
      <c r="Y3401">
        <v>0</v>
      </c>
      <c r="Z3401">
        <v>0</v>
      </c>
      <c r="AA3401">
        <v>0</v>
      </c>
      <c r="AB3401">
        <v>0.18393580584812505</v>
      </c>
      <c r="AC3401">
        <v>0</v>
      </c>
      <c r="AD3401">
        <v>0</v>
      </c>
      <c r="AE3401">
        <v>0.20502498949727171</v>
      </c>
    </row>
    <row r="3402" spans="1:31" x14ac:dyDescent="0.25">
      <c r="A3402">
        <v>2222770</v>
      </c>
      <c r="B3402">
        <v>1</v>
      </c>
      <c r="C3402" t="s">
        <v>81</v>
      </c>
      <c r="D3402" t="s">
        <v>118</v>
      </c>
      <c r="E3402" t="s">
        <v>151</v>
      </c>
      <c r="F3402" t="s">
        <v>10070</v>
      </c>
      <c r="G3402" t="s">
        <v>213</v>
      </c>
      <c r="H3402" t="s">
        <v>135</v>
      </c>
      <c r="I3402" t="s">
        <v>136</v>
      </c>
      <c r="J3402" t="s">
        <v>137</v>
      </c>
      <c r="K3402" t="s">
        <v>138</v>
      </c>
      <c r="L3402" t="s">
        <v>10071</v>
      </c>
      <c r="M3402" t="s">
        <v>10072</v>
      </c>
      <c r="N3402">
        <v>0.66916666599999997</v>
      </c>
      <c r="O3402">
        <v>0</v>
      </c>
      <c r="P3402">
        <v>33</v>
      </c>
      <c r="Q3402">
        <v>0</v>
      </c>
      <c r="R3402">
        <v>0</v>
      </c>
      <c r="S3402">
        <v>0</v>
      </c>
      <c r="T3402">
        <v>5</v>
      </c>
      <c r="U3402">
        <v>0</v>
      </c>
      <c r="V3402">
        <v>0</v>
      </c>
      <c r="W3402">
        <v>0</v>
      </c>
      <c r="X3402">
        <v>4.2079472795394617</v>
      </c>
      <c r="Y3402">
        <v>0</v>
      </c>
      <c r="Z3402">
        <v>0</v>
      </c>
      <c r="AA3402">
        <v>0</v>
      </c>
      <c r="AB3402">
        <v>0.57239363761011552</v>
      </c>
      <c r="AC3402">
        <v>0</v>
      </c>
      <c r="AD3402">
        <v>0</v>
      </c>
      <c r="AE3402">
        <v>4.7803409171495774</v>
      </c>
    </row>
    <row r="3403" spans="1:31" x14ac:dyDescent="0.25">
      <c r="A3403">
        <v>2220517</v>
      </c>
      <c r="B3403">
        <v>1</v>
      </c>
      <c r="C3403" t="s">
        <v>81</v>
      </c>
      <c r="D3403" t="s">
        <v>127</v>
      </c>
      <c r="E3403" t="s">
        <v>156</v>
      </c>
      <c r="F3403" t="s">
        <v>10073</v>
      </c>
      <c r="G3403" t="s">
        <v>161</v>
      </c>
      <c r="H3403" t="s">
        <v>135</v>
      </c>
      <c r="I3403" t="s">
        <v>136</v>
      </c>
      <c r="J3403" t="s">
        <v>137</v>
      </c>
      <c r="K3403" t="s">
        <v>138</v>
      </c>
      <c r="L3403" t="s">
        <v>10074</v>
      </c>
      <c r="M3403" t="s">
        <v>10075</v>
      </c>
      <c r="N3403">
        <v>1.8305555549999999</v>
      </c>
      <c r="O3403">
        <v>0</v>
      </c>
      <c r="P3403">
        <v>3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2.215033600206195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2.215033600206195</v>
      </c>
    </row>
    <row r="3404" spans="1:31" x14ac:dyDescent="0.25">
      <c r="A3404">
        <v>2226328</v>
      </c>
      <c r="B3404">
        <v>1</v>
      </c>
      <c r="C3404" t="s">
        <v>80</v>
      </c>
      <c r="D3404" t="s">
        <v>82</v>
      </c>
      <c r="E3404" t="s">
        <v>151</v>
      </c>
      <c r="F3404" t="s">
        <v>9961</v>
      </c>
      <c r="G3404" t="s">
        <v>213</v>
      </c>
      <c r="H3404" t="s">
        <v>135</v>
      </c>
      <c r="I3404" t="s">
        <v>136</v>
      </c>
      <c r="J3404" t="s">
        <v>137</v>
      </c>
      <c r="K3404" t="s">
        <v>138</v>
      </c>
      <c r="L3404" t="s">
        <v>10076</v>
      </c>
      <c r="M3404" t="s">
        <v>10077</v>
      </c>
      <c r="N3404">
        <v>3.5886111110000001</v>
      </c>
      <c r="O3404">
        <v>0</v>
      </c>
      <c r="P3404">
        <v>60</v>
      </c>
      <c r="Q3404">
        <v>0</v>
      </c>
      <c r="R3404">
        <v>0</v>
      </c>
      <c r="S3404">
        <v>0</v>
      </c>
      <c r="T3404">
        <v>22</v>
      </c>
      <c r="U3404">
        <v>0</v>
      </c>
      <c r="V3404">
        <v>0</v>
      </c>
      <c r="W3404">
        <v>0</v>
      </c>
      <c r="X3404">
        <v>106.73390755136141</v>
      </c>
      <c r="Y3404">
        <v>0</v>
      </c>
      <c r="Z3404">
        <v>0</v>
      </c>
      <c r="AA3404">
        <v>0</v>
      </c>
      <c r="AB3404">
        <v>40.076507028361192</v>
      </c>
      <c r="AC3404">
        <v>0</v>
      </c>
      <c r="AD3404">
        <v>0</v>
      </c>
      <c r="AE3404">
        <v>146.81041457972259</v>
      </c>
    </row>
    <row r="3405" spans="1:31" x14ac:dyDescent="0.25">
      <c r="A3405">
        <v>2218502</v>
      </c>
      <c r="B3405">
        <v>1</v>
      </c>
      <c r="C3405" t="s">
        <v>80</v>
      </c>
      <c r="D3405" t="s">
        <v>101</v>
      </c>
      <c r="E3405" t="s">
        <v>151</v>
      </c>
      <c r="F3405" t="s">
        <v>10078</v>
      </c>
      <c r="G3405" t="s">
        <v>134</v>
      </c>
      <c r="H3405" t="s">
        <v>135</v>
      </c>
      <c r="I3405" t="s">
        <v>136</v>
      </c>
      <c r="J3405" t="s">
        <v>137</v>
      </c>
      <c r="K3405" t="s">
        <v>138</v>
      </c>
      <c r="L3405" t="s">
        <v>10079</v>
      </c>
      <c r="M3405" t="s">
        <v>10080</v>
      </c>
      <c r="N3405">
        <v>0.50888888799999998</v>
      </c>
      <c r="O3405">
        <v>0</v>
      </c>
      <c r="P3405">
        <v>137</v>
      </c>
      <c r="Q3405">
        <v>0</v>
      </c>
      <c r="R3405">
        <v>0</v>
      </c>
      <c r="S3405">
        <v>0</v>
      </c>
      <c r="T3405">
        <v>1</v>
      </c>
      <c r="U3405">
        <v>0</v>
      </c>
      <c r="V3405">
        <v>0</v>
      </c>
      <c r="W3405">
        <v>0</v>
      </c>
      <c r="X3405">
        <v>32.144167203085964</v>
      </c>
      <c r="Y3405">
        <v>0</v>
      </c>
      <c r="Z3405">
        <v>0</v>
      </c>
      <c r="AA3405">
        <v>0</v>
      </c>
      <c r="AB3405">
        <v>8.5678923666988885E-2</v>
      </c>
      <c r="AC3405">
        <v>0</v>
      </c>
      <c r="AD3405">
        <v>0</v>
      </c>
      <c r="AE3405">
        <v>32.229846126752953</v>
      </c>
    </row>
    <row r="3406" spans="1:31" x14ac:dyDescent="0.25">
      <c r="A3406">
        <v>2216959</v>
      </c>
      <c r="B3406">
        <v>1</v>
      </c>
      <c r="C3406" t="s">
        <v>80</v>
      </c>
      <c r="D3406" t="s">
        <v>93</v>
      </c>
      <c r="E3406" t="s">
        <v>251</v>
      </c>
      <c r="F3406" t="s">
        <v>10081</v>
      </c>
      <c r="G3406" t="s">
        <v>143</v>
      </c>
      <c r="H3406" t="s">
        <v>144</v>
      </c>
      <c r="I3406" t="s">
        <v>136</v>
      </c>
      <c r="J3406" t="s">
        <v>137</v>
      </c>
      <c r="K3406" t="s">
        <v>138</v>
      </c>
      <c r="L3406" t="s">
        <v>10082</v>
      </c>
      <c r="M3406" t="s">
        <v>10083</v>
      </c>
      <c r="N3406">
        <v>0.196944444</v>
      </c>
      <c r="O3406">
        <v>4</v>
      </c>
      <c r="P3406">
        <v>17751</v>
      </c>
      <c r="Q3406">
        <v>55</v>
      </c>
      <c r="R3406">
        <v>1068</v>
      </c>
      <c r="S3406">
        <v>34</v>
      </c>
      <c r="T3406">
        <v>2889</v>
      </c>
      <c r="U3406">
        <v>3</v>
      </c>
      <c r="V3406">
        <v>4</v>
      </c>
      <c r="W3406">
        <v>1.3896188672344802</v>
      </c>
      <c r="X3406">
        <v>882.86267751539253</v>
      </c>
      <c r="Y3406">
        <v>14.911314118457014</v>
      </c>
      <c r="Z3406">
        <v>48.557566334619565</v>
      </c>
      <c r="AA3406">
        <v>23.08874740234409</v>
      </c>
      <c r="AB3406">
        <v>521.77719058777757</v>
      </c>
      <c r="AC3406">
        <v>344.04256184886344</v>
      </c>
      <c r="AD3406">
        <v>44.269170742734971</v>
      </c>
      <c r="AE3406">
        <v>1880.8988474174237</v>
      </c>
    </row>
    <row r="3407" spans="1:31" x14ac:dyDescent="0.25">
      <c r="A3407">
        <v>2219830</v>
      </c>
      <c r="B3407">
        <v>1</v>
      </c>
      <c r="C3407" t="s">
        <v>80</v>
      </c>
      <c r="D3407" t="s">
        <v>84</v>
      </c>
      <c r="E3407" t="s">
        <v>132</v>
      </c>
      <c r="F3407" t="s">
        <v>10084</v>
      </c>
      <c r="G3407" t="s">
        <v>503</v>
      </c>
      <c r="H3407" t="s">
        <v>135</v>
      </c>
      <c r="I3407" t="s">
        <v>136</v>
      </c>
      <c r="J3407" t="s">
        <v>137</v>
      </c>
      <c r="K3407" t="s">
        <v>138</v>
      </c>
      <c r="L3407" t="s">
        <v>10085</v>
      </c>
      <c r="M3407" t="s">
        <v>10086</v>
      </c>
      <c r="N3407">
        <v>0.41694444400000003</v>
      </c>
      <c r="O3407">
        <v>0</v>
      </c>
      <c r="P3407">
        <v>867</v>
      </c>
      <c r="Q3407">
        <v>0</v>
      </c>
      <c r="R3407">
        <v>0</v>
      </c>
      <c r="S3407">
        <v>0</v>
      </c>
      <c r="T3407">
        <v>70</v>
      </c>
      <c r="U3407">
        <v>0</v>
      </c>
      <c r="V3407">
        <v>0</v>
      </c>
      <c r="W3407">
        <v>0</v>
      </c>
      <c r="X3407">
        <v>120.50431171480709</v>
      </c>
      <c r="Y3407">
        <v>0</v>
      </c>
      <c r="Z3407">
        <v>0</v>
      </c>
      <c r="AA3407">
        <v>0</v>
      </c>
      <c r="AB3407">
        <v>26.407925807785709</v>
      </c>
      <c r="AC3407">
        <v>0</v>
      </c>
      <c r="AD3407">
        <v>0</v>
      </c>
      <c r="AE3407">
        <v>146.91223752259279</v>
      </c>
    </row>
    <row r="3408" spans="1:31" x14ac:dyDescent="0.25">
      <c r="A3408">
        <v>2214967</v>
      </c>
      <c r="B3408">
        <v>1</v>
      </c>
      <c r="C3408" t="s">
        <v>80</v>
      </c>
      <c r="D3408" t="s">
        <v>110</v>
      </c>
      <c r="E3408" t="s">
        <v>132</v>
      </c>
      <c r="F3408" t="s">
        <v>447</v>
      </c>
      <c r="G3408" t="s">
        <v>345</v>
      </c>
      <c r="H3408" t="s">
        <v>135</v>
      </c>
      <c r="I3408" t="s">
        <v>136</v>
      </c>
      <c r="J3408" t="s">
        <v>137</v>
      </c>
      <c r="K3408" t="s">
        <v>138</v>
      </c>
      <c r="L3408" t="s">
        <v>10087</v>
      </c>
      <c r="M3408" t="s">
        <v>10088</v>
      </c>
      <c r="N3408">
        <v>1.878333333</v>
      </c>
      <c r="O3408">
        <v>0</v>
      </c>
      <c r="P3408">
        <v>728</v>
      </c>
      <c r="Q3408">
        <v>0</v>
      </c>
      <c r="R3408">
        <v>0</v>
      </c>
      <c r="S3408">
        <v>0</v>
      </c>
      <c r="T3408">
        <v>30</v>
      </c>
      <c r="U3408">
        <v>0</v>
      </c>
      <c r="V3408">
        <v>0</v>
      </c>
      <c r="W3408">
        <v>0</v>
      </c>
      <c r="X3408">
        <v>526.59167113734668</v>
      </c>
      <c r="Y3408">
        <v>0</v>
      </c>
      <c r="Z3408">
        <v>0</v>
      </c>
      <c r="AA3408">
        <v>0</v>
      </c>
      <c r="AB3408">
        <v>25.683180684314642</v>
      </c>
      <c r="AC3408">
        <v>0</v>
      </c>
      <c r="AD3408">
        <v>0</v>
      </c>
      <c r="AE3408">
        <v>552.27485182166129</v>
      </c>
    </row>
    <row r="3409" spans="1:31" x14ac:dyDescent="0.25">
      <c r="A3409">
        <v>2224785</v>
      </c>
      <c r="B3409">
        <v>1</v>
      </c>
      <c r="C3409" t="s">
        <v>80</v>
      </c>
      <c r="D3409" t="s">
        <v>83</v>
      </c>
      <c r="E3409" t="s">
        <v>251</v>
      </c>
      <c r="F3409" t="s">
        <v>10089</v>
      </c>
      <c r="G3409" t="s">
        <v>143</v>
      </c>
      <c r="H3409" t="s">
        <v>144</v>
      </c>
      <c r="I3409" t="s">
        <v>136</v>
      </c>
      <c r="J3409" t="s">
        <v>137</v>
      </c>
      <c r="K3409" t="s">
        <v>138</v>
      </c>
      <c r="L3409" t="s">
        <v>10090</v>
      </c>
      <c r="M3409" t="s">
        <v>10091</v>
      </c>
      <c r="N3409">
        <v>1.416666666</v>
      </c>
      <c r="O3409">
        <v>0</v>
      </c>
      <c r="P3409">
        <v>9272</v>
      </c>
      <c r="Q3409">
        <v>0</v>
      </c>
      <c r="R3409">
        <v>0</v>
      </c>
      <c r="S3409">
        <v>1</v>
      </c>
      <c r="T3409">
        <v>790</v>
      </c>
      <c r="U3409">
        <v>0</v>
      </c>
      <c r="V3409">
        <v>1</v>
      </c>
      <c r="W3409">
        <v>0</v>
      </c>
      <c r="X3409">
        <v>3318.4769246700494</v>
      </c>
      <c r="Y3409">
        <v>0</v>
      </c>
      <c r="Z3409">
        <v>0</v>
      </c>
      <c r="AA3409">
        <v>1.4486351576424998</v>
      </c>
      <c r="AB3409">
        <v>695.99666348529229</v>
      </c>
      <c r="AC3409">
        <v>0</v>
      </c>
      <c r="AD3409">
        <v>65.759950615936674</v>
      </c>
      <c r="AE3409">
        <v>4081.6821739289207</v>
      </c>
    </row>
    <row r="3410" spans="1:31" x14ac:dyDescent="0.25">
      <c r="A3410">
        <v>2225449</v>
      </c>
      <c r="B3410">
        <v>1</v>
      </c>
      <c r="C3410" t="s">
        <v>80</v>
      </c>
      <c r="D3410" t="s">
        <v>86</v>
      </c>
      <c r="E3410" t="s">
        <v>132</v>
      </c>
      <c r="F3410" t="s">
        <v>10092</v>
      </c>
      <c r="G3410" t="s">
        <v>134</v>
      </c>
      <c r="H3410" t="s">
        <v>135</v>
      </c>
      <c r="I3410" t="s">
        <v>136</v>
      </c>
      <c r="J3410" t="s">
        <v>137</v>
      </c>
      <c r="K3410" t="s">
        <v>138</v>
      </c>
      <c r="L3410" t="s">
        <v>10093</v>
      </c>
      <c r="M3410" t="s">
        <v>10094</v>
      </c>
      <c r="N3410">
        <v>0.33722222200000002</v>
      </c>
      <c r="O3410">
        <v>0</v>
      </c>
      <c r="P3410">
        <v>189</v>
      </c>
      <c r="Q3410">
        <v>0</v>
      </c>
      <c r="R3410">
        <v>0</v>
      </c>
      <c r="S3410">
        <v>0</v>
      </c>
      <c r="T3410">
        <v>25</v>
      </c>
      <c r="U3410">
        <v>0</v>
      </c>
      <c r="V3410">
        <v>0</v>
      </c>
      <c r="W3410">
        <v>0</v>
      </c>
      <c r="X3410">
        <v>50.964025173496978</v>
      </c>
      <c r="Y3410">
        <v>0</v>
      </c>
      <c r="Z3410">
        <v>0</v>
      </c>
      <c r="AA3410">
        <v>0</v>
      </c>
      <c r="AB3410">
        <v>16.830527597703931</v>
      </c>
      <c r="AC3410">
        <v>0</v>
      </c>
      <c r="AD3410">
        <v>0</v>
      </c>
      <c r="AE3410">
        <v>67.794552771200912</v>
      </c>
    </row>
    <row r="3411" spans="1:31" x14ac:dyDescent="0.25">
      <c r="A3411">
        <v>2223457</v>
      </c>
      <c r="B3411">
        <v>1</v>
      </c>
      <c r="C3411" t="s">
        <v>81</v>
      </c>
      <c r="D3411" t="s">
        <v>112</v>
      </c>
      <c r="E3411" t="s">
        <v>156</v>
      </c>
      <c r="F3411" t="s">
        <v>10095</v>
      </c>
      <c r="G3411" t="s">
        <v>161</v>
      </c>
      <c r="H3411" t="s">
        <v>135</v>
      </c>
      <c r="I3411" t="s">
        <v>136</v>
      </c>
      <c r="J3411" t="s">
        <v>137</v>
      </c>
      <c r="K3411" t="s">
        <v>138</v>
      </c>
      <c r="L3411" t="s">
        <v>10096</v>
      </c>
      <c r="M3411" t="s">
        <v>10097</v>
      </c>
      <c r="N3411">
        <v>1.5825</v>
      </c>
      <c r="O3411">
        <v>0</v>
      </c>
      <c r="P3411">
        <v>1</v>
      </c>
      <c r="Q3411">
        <v>0</v>
      </c>
      <c r="R3411">
        <v>1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0.5465198482146445</v>
      </c>
      <c r="Y3411">
        <v>0</v>
      </c>
      <c r="Z3411">
        <v>0.142108298827195</v>
      </c>
      <c r="AA3411">
        <v>0</v>
      </c>
      <c r="AB3411">
        <v>0</v>
      </c>
      <c r="AC3411">
        <v>0</v>
      </c>
      <c r="AD3411">
        <v>0</v>
      </c>
      <c r="AE3411">
        <v>0.6886281470418395</v>
      </c>
    </row>
    <row r="3412" spans="1:31" x14ac:dyDescent="0.25">
      <c r="A3412">
        <v>2221396</v>
      </c>
      <c r="B3412">
        <v>1</v>
      </c>
      <c r="C3412" t="s">
        <v>80</v>
      </c>
      <c r="D3412" t="s">
        <v>96</v>
      </c>
      <c r="E3412" t="s">
        <v>132</v>
      </c>
      <c r="F3412" t="s">
        <v>10098</v>
      </c>
      <c r="G3412" t="s">
        <v>176</v>
      </c>
      <c r="H3412" t="s">
        <v>135</v>
      </c>
      <c r="I3412" t="s">
        <v>136</v>
      </c>
      <c r="J3412" t="s">
        <v>137</v>
      </c>
      <c r="K3412" t="s">
        <v>138</v>
      </c>
      <c r="L3412" t="s">
        <v>10099</v>
      </c>
      <c r="M3412" t="s">
        <v>10100</v>
      </c>
      <c r="N3412">
        <v>0.70444444399999995</v>
      </c>
      <c r="O3412">
        <v>0</v>
      </c>
      <c r="P3412">
        <v>134</v>
      </c>
      <c r="Q3412">
        <v>0</v>
      </c>
      <c r="R3412">
        <v>1</v>
      </c>
      <c r="S3412">
        <v>0</v>
      </c>
      <c r="T3412">
        <v>27</v>
      </c>
      <c r="U3412">
        <v>0</v>
      </c>
      <c r="V3412">
        <v>0</v>
      </c>
      <c r="W3412">
        <v>0</v>
      </c>
      <c r="X3412">
        <v>83.201622135818653</v>
      </c>
      <c r="Y3412">
        <v>0</v>
      </c>
      <c r="Z3412">
        <v>0</v>
      </c>
      <c r="AA3412">
        <v>0</v>
      </c>
      <c r="AB3412">
        <v>33.459522288626388</v>
      </c>
      <c r="AC3412">
        <v>0</v>
      </c>
      <c r="AD3412">
        <v>0</v>
      </c>
      <c r="AE3412">
        <v>116.66114442444504</v>
      </c>
    </row>
    <row r="3413" spans="1:31" x14ac:dyDescent="0.25">
      <c r="A3413">
        <v>2214065</v>
      </c>
      <c r="B3413">
        <v>1</v>
      </c>
      <c r="C3413" t="s">
        <v>80</v>
      </c>
      <c r="D3413" t="s">
        <v>105</v>
      </c>
      <c r="E3413" t="s">
        <v>132</v>
      </c>
      <c r="F3413" t="s">
        <v>10101</v>
      </c>
      <c r="G3413" t="s">
        <v>405</v>
      </c>
      <c r="H3413" t="s">
        <v>135</v>
      </c>
      <c r="I3413" t="s">
        <v>136</v>
      </c>
      <c r="J3413" t="s">
        <v>137</v>
      </c>
      <c r="K3413" t="s">
        <v>234</v>
      </c>
      <c r="L3413" t="s">
        <v>10102</v>
      </c>
      <c r="M3413" t="s">
        <v>10103</v>
      </c>
      <c r="N3413">
        <v>5.9971222219999998</v>
      </c>
      <c r="O3413">
        <v>0</v>
      </c>
      <c r="P3413">
        <v>90</v>
      </c>
      <c r="Q3413">
        <v>0</v>
      </c>
      <c r="R3413">
        <v>10</v>
      </c>
      <c r="S3413">
        <v>0</v>
      </c>
      <c r="T3413">
        <v>15</v>
      </c>
      <c r="U3413">
        <v>0</v>
      </c>
      <c r="V3413">
        <v>0</v>
      </c>
      <c r="W3413">
        <v>0</v>
      </c>
      <c r="X3413">
        <v>166.2457737798168</v>
      </c>
      <c r="Y3413">
        <v>0</v>
      </c>
      <c r="Z3413">
        <v>11.460904629290148</v>
      </c>
      <c r="AA3413">
        <v>0</v>
      </c>
      <c r="AB3413">
        <v>50.336946741238222</v>
      </c>
      <c r="AC3413">
        <v>0</v>
      </c>
      <c r="AD3413">
        <v>0</v>
      </c>
      <c r="AE3413">
        <v>228.04362515034518</v>
      </c>
    </row>
    <row r="3414" spans="1:31" x14ac:dyDescent="0.25">
      <c r="A3414">
        <v>2223388</v>
      </c>
      <c r="B3414">
        <v>1</v>
      </c>
      <c r="C3414" t="s">
        <v>81</v>
      </c>
      <c r="D3414" t="s">
        <v>128</v>
      </c>
      <c r="E3414" t="s">
        <v>198</v>
      </c>
      <c r="F3414" t="s">
        <v>10104</v>
      </c>
      <c r="G3414" t="s">
        <v>143</v>
      </c>
      <c r="H3414" t="s">
        <v>144</v>
      </c>
      <c r="I3414" t="s">
        <v>136</v>
      </c>
      <c r="J3414" t="s">
        <v>137</v>
      </c>
      <c r="K3414" t="s">
        <v>138</v>
      </c>
      <c r="L3414" t="s">
        <v>10105</v>
      </c>
      <c r="M3414" t="s">
        <v>10106</v>
      </c>
      <c r="N3414">
        <v>2.6277777769999999</v>
      </c>
      <c r="O3414">
        <v>3</v>
      </c>
      <c r="P3414">
        <v>1</v>
      </c>
      <c r="Q3414">
        <v>25</v>
      </c>
      <c r="R3414">
        <v>7</v>
      </c>
      <c r="S3414">
        <v>8</v>
      </c>
      <c r="T3414">
        <v>0</v>
      </c>
      <c r="U3414">
        <v>0</v>
      </c>
      <c r="V3414">
        <v>0</v>
      </c>
      <c r="W3414">
        <v>14.511487743727924</v>
      </c>
      <c r="X3414">
        <v>3.562037717830667E-2</v>
      </c>
      <c r="Y3414">
        <v>55.079758721054098</v>
      </c>
      <c r="Z3414">
        <v>5.6338125911889341</v>
      </c>
      <c r="AA3414">
        <v>25.072569624902957</v>
      </c>
      <c r="AB3414">
        <v>0</v>
      </c>
      <c r="AC3414">
        <v>0</v>
      </c>
      <c r="AD3414">
        <v>0</v>
      </c>
      <c r="AE3414">
        <v>100.3332490580522</v>
      </c>
    </row>
    <row r="3415" spans="1:31" x14ac:dyDescent="0.25">
      <c r="A3415">
        <v>2228389</v>
      </c>
      <c r="B3415">
        <v>1</v>
      </c>
      <c r="C3415" t="s">
        <v>80</v>
      </c>
      <c r="D3415" t="s">
        <v>83</v>
      </c>
      <c r="E3415" t="s">
        <v>151</v>
      </c>
      <c r="F3415" t="s">
        <v>10107</v>
      </c>
      <c r="G3415" t="s">
        <v>280</v>
      </c>
      <c r="H3415" t="s">
        <v>135</v>
      </c>
      <c r="I3415" t="s">
        <v>136</v>
      </c>
      <c r="J3415" t="s">
        <v>137</v>
      </c>
      <c r="K3415" t="s">
        <v>138</v>
      </c>
      <c r="L3415" t="s">
        <v>10108</v>
      </c>
      <c r="M3415" t="s">
        <v>10109</v>
      </c>
      <c r="N3415">
        <v>2.5166666659999999</v>
      </c>
      <c r="O3415">
        <v>0</v>
      </c>
      <c r="P3415">
        <v>185</v>
      </c>
      <c r="Q3415">
        <v>0</v>
      </c>
      <c r="R3415">
        <v>0</v>
      </c>
      <c r="S3415">
        <v>0</v>
      </c>
      <c r="T3415">
        <v>37</v>
      </c>
      <c r="U3415">
        <v>0</v>
      </c>
      <c r="V3415">
        <v>2</v>
      </c>
      <c r="W3415">
        <v>0</v>
      </c>
      <c r="X3415">
        <v>165.38101151353445</v>
      </c>
      <c r="Y3415">
        <v>0</v>
      </c>
      <c r="Z3415">
        <v>0</v>
      </c>
      <c r="AA3415">
        <v>0</v>
      </c>
      <c r="AB3415">
        <v>130.07949879083151</v>
      </c>
      <c r="AC3415">
        <v>0</v>
      </c>
      <c r="AD3415">
        <v>16.64037508549395</v>
      </c>
      <c r="AE3415">
        <v>312.10088538985985</v>
      </c>
    </row>
    <row r="3416" spans="1:31" x14ac:dyDescent="0.25">
      <c r="A3416">
        <v>2218997</v>
      </c>
      <c r="B3416">
        <v>1</v>
      </c>
      <c r="C3416" t="s">
        <v>80</v>
      </c>
      <c r="D3416" t="s">
        <v>94</v>
      </c>
      <c r="E3416" t="s">
        <v>147</v>
      </c>
      <c r="F3416" t="s">
        <v>5528</v>
      </c>
      <c r="G3416" t="s">
        <v>143</v>
      </c>
      <c r="H3416" t="s">
        <v>144</v>
      </c>
      <c r="I3416" t="s">
        <v>136</v>
      </c>
      <c r="J3416" t="s">
        <v>137</v>
      </c>
      <c r="K3416" t="s">
        <v>138</v>
      </c>
      <c r="L3416" t="s">
        <v>10110</v>
      </c>
      <c r="M3416" t="s">
        <v>10111</v>
      </c>
      <c r="N3416">
        <v>1.2952777769999999</v>
      </c>
      <c r="O3416">
        <v>0</v>
      </c>
      <c r="P3416">
        <v>0</v>
      </c>
      <c r="Q3416">
        <v>1</v>
      </c>
      <c r="R3416">
        <v>127</v>
      </c>
      <c r="S3416">
        <v>0</v>
      </c>
      <c r="T3416">
        <v>6</v>
      </c>
      <c r="U3416">
        <v>0</v>
      </c>
      <c r="V3416">
        <v>0</v>
      </c>
      <c r="W3416">
        <v>0</v>
      </c>
      <c r="X3416">
        <v>0</v>
      </c>
      <c r="Y3416">
        <v>1.5846947284047157</v>
      </c>
      <c r="Z3416">
        <v>221.68938791167767</v>
      </c>
      <c r="AA3416">
        <v>0</v>
      </c>
      <c r="AB3416">
        <v>13.151560263681908</v>
      </c>
      <c r="AC3416">
        <v>0</v>
      </c>
      <c r="AD3416">
        <v>0</v>
      </c>
      <c r="AE3416">
        <v>236.4256429037643</v>
      </c>
    </row>
    <row r="3417" spans="1:31" x14ac:dyDescent="0.25">
      <c r="A3417">
        <v>2218333</v>
      </c>
      <c r="B3417">
        <v>1</v>
      </c>
      <c r="C3417" t="s">
        <v>80</v>
      </c>
      <c r="D3417" t="s">
        <v>99</v>
      </c>
      <c r="E3417" t="s">
        <v>156</v>
      </c>
      <c r="F3417" t="s">
        <v>10112</v>
      </c>
      <c r="G3417" t="s">
        <v>161</v>
      </c>
      <c r="H3417" t="s">
        <v>135</v>
      </c>
      <c r="I3417" t="s">
        <v>136</v>
      </c>
      <c r="J3417" t="s">
        <v>137</v>
      </c>
      <c r="K3417" t="s">
        <v>138</v>
      </c>
      <c r="L3417" t="s">
        <v>10113</v>
      </c>
      <c r="M3417" t="s">
        <v>10114</v>
      </c>
      <c r="N3417">
        <v>3.6702777769999999</v>
      </c>
      <c r="O3417">
        <v>0</v>
      </c>
      <c r="P3417">
        <v>1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2.5199452814305006E-2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2.5199452814305006E-2</v>
      </c>
    </row>
    <row r="3418" spans="1:31" x14ac:dyDescent="0.25">
      <c r="A3418">
        <v>2217005</v>
      </c>
      <c r="B3418">
        <v>1</v>
      </c>
      <c r="C3418" t="s">
        <v>80</v>
      </c>
      <c r="D3418" t="s">
        <v>84</v>
      </c>
      <c r="E3418" t="s">
        <v>132</v>
      </c>
      <c r="F3418" t="s">
        <v>10115</v>
      </c>
      <c r="G3418" t="s">
        <v>503</v>
      </c>
      <c r="H3418" t="s">
        <v>135</v>
      </c>
      <c r="I3418" t="s">
        <v>136</v>
      </c>
      <c r="J3418" t="s">
        <v>137</v>
      </c>
      <c r="K3418" t="s">
        <v>138</v>
      </c>
      <c r="L3418" t="s">
        <v>10116</v>
      </c>
      <c r="M3418" t="s">
        <v>10117</v>
      </c>
      <c r="N3418">
        <v>0.36611111099999999</v>
      </c>
      <c r="O3418">
        <v>0</v>
      </c>
      <c r="P3418">
        <v>1214</v>
      </c>
      <c r="Q3418">
        <v>0</v>
      </c>
      <c r="R3418">
        <v>0</v>
      </c>
      <c r="S3418">
        <v>0</v>
      </c>
      <c r="T3418">
        <v>79</v>
      </c>
      <c r="U3418">
        <v>0</v>
      </c>
      <c r="V3418">
        <v>0</v>
      </c>
      <c r="W3418">
        <v>0</v>
      </c>
      <c r="X3418">
        <v>128.52846532468499</v>
      </c>
      <c r="Y3418">
        <v>0</v>
      </c>
      <c r="Z3418">
        <v>0</v>
      </c>
      <c r="AA3418">
        <v>0</v>
      </c>
      <c r="AB3418">
        <v>15.502334523191767</v>
      </c>
      <c r="AC3418">
        <v>0</v>
      </c>
      <c r="AD3418">
        <v>0</v>
      </c>
      <c r="AE3418">
        <v>144.03079984787675</v>
      </c>
    </row>
    <row r="3419" spans="1:31" x14ac:dyDescent="0.25">
      <c r="A3419">
        <v>2217792</v>
      </c>
      <c r="B3419">
        <v>1</v>
      </c>
      <c r="C3419" t="s">
        <v>81</v>
      </c>
      <c r="D3419" t="s">
        <v>112</v>
      </c>
      <c r="E3419" t="s">
        <v>147</v>
      </c>
      <c r="F3419" t="s">
        <v>10118</v>
      </c>
      <c r="G3419" t="s">
        <v>200</v>
      </c>
      <c r="H3419" t="s">
        <v>144</v>
      </c>
      <c r="I3419" t="s">
        <v>451</v>
      </c>
      <c r="J3419" t="s">
        <v>137</v>
      </c>
      <c r="K3419" t="s">
        <v>138</v>
      </c>
      <c r="L3419" t="s">
        <v>10119</v>
      </c>
      <c r="M3419" t="s">
        <v>10120</v>
      </c>
      <c r="N3419">
        <v>1.3611111E-2</v>
      </c>
      <c r="O3419">
        <v>2</v>
      </c>
      <c r="P3419">
        <v>219</v>
      </c>
      <c r="Q3419">
        <v>141</v>
      </c>
      <c r="R3419">
        <v>243</v>
      </c>
      <c r="S3419">
        <v>28</v>
      </c>
      <c r="T3419">
        <v>25</v>
      </c>
      <c r="U3419">
        <v>6</v>
      </c>
      <c r="V3419">
        <v>0</v>
      </c>
      <c r="W3419">
        <v>0</v>
      </c>
      <c r="X3419">
        <v>0.42071712916735809</v>
      </c>
      <c r="Y3419">
        <v>0.916045191788457</v>
      </c>
      <c r="Z3419">
        <v>0.36953353546215767</v>
      </c>
      <c r="AA3419">
        <v>1.3467435008596607</v>
      </c>
      <c r="AB3419">
        <v>0.17644276461701949</v>
      </c>
      <c r="AC3419">
        <v>2.8658136294241063</v>
      </c>
      <c r="AD3419">
        <v>0</v>
      </c>
      <c r="AE3419">
        <v>6.0952957513187593</v>
      </c>
    </row>
    <row r="3420" spans="1:31" x14ac:dyDescent="0.25">
      <c r="A3420">
        <v>2223411</v>
      </c>
      <c r="B3420">
        <v>1</v>
      </c>
      <c r="C3420" t="s">
        <v>80</v>
      </c>
      <c r="D3420" t="s">
        <v>88</v>
      </c>
      <c r="E3420" t="s">
        <v>141</v>
      </c>
      <c r="F3420" t="s">
        <v>10121</v>
      </c>
      <c r="G3420" t="s">
        <v>143</v>
      </c>
      <c r="H3420" t="s">
        <v>144</v>
      </c>
      <c r="I3420" t="s">
        <v>136</v>
      </c>
      <c r="J3420" t="s">
        <v>137</v>
      </c>
      <c r="K3420" t="s">
        <v>138</v>
      </c>
      <c r="L3420" t="s">
        <v>10122</v>
      </c>
      <c r="M3420" t="s">
        <v>10123</v>
      </c>
      <c r="N3420">
        <v>0.3075</v>
      </c>
      <c r="O3420">
        <v>0</v>
      </c>
      <c r="P3420">
        <v>570</v>
      </c>
      <c r="Q3420">
        <v>0</v>
      </c>
      <c r="R3420">
        <v>0</v>
      </c>
      <c r="S3420">
        <v>2</v>
      </c>
      <c r="T3420">
        <v>51</v>
      </c>
      <c r="U3420">
        <v>0</v>
      </c>
      <c r="V3420">
        <v>0</v>
      </c>
      <c r="W3420">
        <v>0</v>
      </c>
      <c r="X3420">
        <v>75.999689880575588</v>
      </c>
      <c r="Y3420">
        <v>0</v>
      </c>
      <c r="Z3420">
        <v>0</v>
      </c>
      <c r="AA3420">
        <v>351.29306099057408</v>
      </c>
      <c r="AB3420">
        <v>27.948722418217393</v>
      </c>
      <c r="AC3420">
        <v>0</v>
      </c>
      <c r="AD3420">
        <v>0</v>
      </c>
      <c r="AE3420">
        <v>455.24147328936709</v>
      </c>
    </row>
    <row r="3421" spans="1:31" x14ac:dyDescent="0.25">
      <c r="A3421">
        <v>2219020</v>
      </c>
      <c r="B3421">
        <v>1</v>
      </c>
      <c r="C3421" t="s">
        <v>80</v>
      </c>
      <c r="D3421" t="s">
        <v>94</v>
      </c>
      <c r="E3421" t="s">
        <v>156</v>
      </c>
      <c r="F3421" t="s">
        <v>10124</v>
      </c>
      <c r="G3421" t="s">
        <v>161</v>
      </c>
      <c r="H3421" t="s">
        <v>135</v>
      </c>
      <c r="I3421" t="s">
        <v>136</v>
      </c>
      <c r="J3421" t="s">
        <v>137</v>
      </c>
      <c r="K3421" t="s">
        <v>138</v>
      </c>
      <c r="L3421" t="s">
        <v>10125</v>
      </c>
      <c r="M3421" t="s">
        <v>10126</v>
      </c>
      <c r="N3421">
        <v>9.2358333330000004</v>
      </c>
      <c r="O3421">
        <v>0</v>
      </c>
      <c r="P3421">
        <v>1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1.7225309770253909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1.7225309770253909</v>
      </c>
    </row>
    <row r="3422" spans="1:31" x14ac:dyDescent="0.25">
      <c r="A3422">
        <v>2218356</v>
      </c>
      <c r="B3422">
        <v>1</v>
      </c>
      <c r="C3422" t="s">
        <v>80</v>
      </c>
      <c r="D3422" t="s">
        <v>84</v>
      </c>
      <c r="E3422" t="s">
        <v>156</v>
      </c>
      <c r="F3422" t="s">
        <v>10127</v>
      </c>
      <c r="G3422" t="s">
        <v>161</v>
      </c>
      <c r="H3422" t="s">
        <v>135</v>
      </c>
      <c r="I3422" t="s">
        <v>136</v>
      </c>
      <c r="J3422" t="s">
        <v>137</v>
      </c>
      <c r="K3422" t="s">
        <v>138</v>
      </c>
      <c r="L3422" t="s">
        <v>9295</v>
      </c>
      <c r="M3422" t="s">
        <v>10128</v>
      </c>
      <c r="N3422">
        <v>3.281666666</v>
      </c>
      <c r="O3422">
        <v>0</v>
      </c>
      <c r="P3422">
        <v>11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12.973132774130354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12.973132774130354</v>
      </c>
    </row>
    <row r="3423" spans="1:31" x14ac:dyDescent="0.25">
      <c r="A3423">
        <v>2221937</v>
      </c>
      <c r="B3423">
        <v>1</v>
      </c>
      <c r="C3423" t="s">
        <v>80</v>
      </c>
      <c r="D3423" t="s">
        <v>105</v>
      </c>
      <c r="E3423" t="s">
        <v>156</v>
      </c>
      <c r="F3423" t="s">
        <v>10129</v>
      </c>
      <c r="G3423" t="s">
        <v>161</v>
      </c>
      <c r="H3423" t="s">
        <v>135</v>
      </c>
      <c r="I3423" t="s">
        <v>136</v>
      </c>
      <c r="J3423" t="s">
        <v>137</v>
      </c>
      <c r="K3423" t="s">
        <v>138</v>
      </c>
      <c r="L3423" t="s">
        <v>10130</v>
      </c>
      <c r="M3423" t="s">
        <v>10131</v>
      </c>
      <c r="N3423">
        <v>1.413333333</v>
      </c>
      <c r="O3423">
        <v>0</v>
      </c>
      <c r="P3423">
        <v>1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0.25213047985980003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0.25213047985980003</v>
      </c>
    </row>
    <row r="3424" spans="1:31" x14ac:dyDescent="0.25">
      <c r="A3424">
        <v>2221373</v>
      </c>
      <c r="B3424">
        <v>1</v>
      </c>
      <c r="C3424" t="s">
        <v>80</v>
      </c>
      <c r="D3424" t="s">
        <v>92</v>
      </c>
      <c r="E3424" t="s">
        <v>156</v>
      </c>
      <c r="F3424" t="s">
        <v>10132</v>
      </c>
      <c r="G3424" t="s">
        <v>161</v>
      </c>
      <c r="H3424" t="s">
        <v>135</v>
      </c>
      <c r="I3424" t="s">
        <v>136</v>
      </c>
      <c r="J3424" t="s">
        <v>137</v>
      </c>
      <c r="K3424" t="s">
        <v>138</v>
      </c>
      <c r="L3424" t="s">
        <v>10133</v>
      </c>
      <c r="M3424" t="s">
        <v>10134</v>
      </c>
      <c r="N3424">
        <v>7.7891666659999999</v>
      </c>
      <c r="O3424">
        <v>0</v>
      </c>
      <c r="P3424">
        <v>1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5.9931739905264889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5.9931739905264889</v>
      </c>
    </row>
    <row r="3425" spans="1:31" x14ac:dyDescent="0.25">
      <c r="A3425">
        <v>2221914</v>
      </c>
      <c r="B3425">
        <v>1</v>
      </c>
      <c r="C3425" t="s">
        <v>81</v>
      </c>
      <c r="D3425" t="s">
        <v>122</v>
      </c>
      <c r="E3425" t="s">
        <v>147</v>
      </c>
      <c r="F3425" t="s">
        <v>10135</v>
      </c>
      <c r="G3425" t="s">
        <v>143</v>
      </c>
      <c r="H3425" t="s">
        <v>144</v>
      </c>
      <c r="I3425" t="s">
        <v>136</v>
      </c>
      <c r="J3425" t="s">
        <v>137</v>
      </c>
      <c r="K3425" t="s">
        <v>138</v>
      </c>
      <c r="L3425" t="s">
        <v>10136</v>
      </c>
      <c r="M3425" t="s">
        <v>10137</v>
      </c>
      <c r="N3425">
        <v>1.2833333330000001</v>
      </c>
      <c r="O3425">
        <v>7</v>
      </c>
      <c r="P3425">
        <v>4001</v>
      </c>
      <c r="Q3425">
        <v>88</v>
      </c>
      <c r="R3425">
        <v>149</v>
      </c>
      <c r="S3425">
        <v>63</v>
      </c>
      <c r="T3425">
        <v>387</v>
      </c>
      <c r="U3425">
        <v>6</v>
      </c>
      <c r="V3425">
        <v>0</v>
      </c>
      <c r="W3425">
        <v>2.6737681602240002</v>
      </c>
      <c r="X3425">
        <v>848.76095655017173</v>
      </c>
      <c r="Y3425">
        <v>251.7608177758226</v>
      </c>
      <c r="Z3425">
        <v>27.563694933557144</v>
      </c>
      <c r="AA3425">
        <v>1082.6022983618716</v>
      </c>
      <c r="AB3425">
        <v>321.80331900739611</v>
      </c>
      <c r="AC3425">
        <v>382.97268538927648</v>
      </c>
      <c r="AD3425">
        <v>0</v>
      </c>
      <c r="AE3425">
        <v>2918.1375401783198</v>
      </c>
    </row>
    <row r="3426" spans="1:31" x14ac:dyDescent="0.25">
      <c r="A3426">
        <v>2220371</v>
      </c>
      <c r="B3426">
        <v>1</v>
      </c>
      <c r="C3426" t="s">
        <v>80</v>
      </c>
      <c r="D3426" t="s">
        <v>102</v>
      </c>
      <c r="E3426" t="s">
        <v>156</v>
      </c>
      <c r="F3426" t="s">
        <v>10138</v>
      </c>
      <c r="G3426" t="s">
        <v>161</v>
      </c>
      <c r="H3426" t="s">
        <v>135</v>
      </c>
      <c r="I3426" t="s">
        <v>136</v>
      </c>
      <c r="J3426" t="s">
        <v>137</v>
      </c>
      <c r="K3426" t="s">
        <v>138</v>
      </c>
      <c r="L3426" t="s">
        <v>10139</v>
      </c>
      <c r="M3426" t="s">
        <v>10140</v>
      </c>
      <c r="N3426">
        <v>1.018333333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8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3.6834513053104434</v>
      </c>
      <c r="AC3426">
        <v>0</v>
      </c>
      <c r="AD3426">
        <v>0</v>
      </c>
      <c r="AE3426">
        <v>3.6834513053104434</v>
      </c>
    </row>
    <row r="3427" spans="1:31" x14ac:dyDescent="0.25">
      <c r="A3427">
        <v>2221891</v>
      </c>
      <c r="B3427">
        <v>1</v>
      </c>
      <c r="C3427" t="s">
        <v>80</v>
      </c>
      <c r="D3427" t="s">
        <v>107</v>
      </c>
      <c r="E3427" t="s">
        <v>156</v>
      </c>
      <c r="F3427" t="s">
        <v>10141</v>
      </c>
      <c r="G3427" t="s">
        <v>165</v>
      </c>
      <c r="H3427" t="s">
        <v>135</v>
      </c>
      <c r="I3427" t="s">
        <v>136</v>
      </c>
      <c r="J3427" t="s">
        <v>137</v>
      </c>
      <c r="K3427" t="s">
        <v>138</v>
      </c>
      <c r="L3427" t="s">
        <v>10142</v>
      </c>
      <c r="M3427" t="s">
        <v>10136</v>
      </c>
      <c r="N3427">
        <v>0.97888888799999996</v>
      </c>
      <c r="O3427">
        <v>0</v>
      </c>
      <c r="P3427">
        <v>1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0.48679378415285329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0.48679378415285329</v>
      </c>
    </row>
    <row r="3428" spans="1:31" x14ac:dyDescent="0.25">
      <c r="A3428">
        <v>2219899</v>
      </c>
      <c r="B3428">
        <v>1</v>
      </c>
      <c r="C3428" t="s">
        <v>80</v>
      </c>
      <c r="D3428" t="s">
        <v>82</v>
      </c>
      <c r="E3428" t="s">
        <v>132</v>
      </c>
      <c r="F3428" t="s">
        <v>10143</v>
      </c>
      <c r="G3428" t="s">
        <v>405</v>
      </c>
      <c r="H3428" t="s">
        <v>135</v>
      </c>
      <c r="I3428" t="s">
        <v>136</v>
      </c>
      <c r="J3428" t="s">
        <v>137</v>
      </c>
      <c r="K3428" t="s">
        <v>234</v>
      </c>
      <c r="L3428" t="s">
        <v>10144</v>
      </c>
      <c r="M3428" t="s">
        <v>10145</v>
      </c>
      <c r="N3428">
        <v>0.79825166599999997</v>
      </c>
      <c r="O3428">
        <v>0</v>
      </c>
      <c r="P3428">
        <v>897</v>
      </c>
      <c r="Q3428">
        <v>0</v>
      </c>
      <c r="R3428">
        <v>0</v>
      </c>
      <c r="S3428">
        <v>0</v>
      </c>
      <c r="T3428">
        <v>107</v>
      </c>
      <c r="U3428">
        <v>0</v>
      </c>
      <c r="V3428">
        <v>0</v>
      </c>
      <c r="W3428">
        <v>0</v>
      </c>
      <c r="X3428">
        <v>288.82365343402881</v>
      </c>
      <c r="Y3428">
        <v>0</v>
      </c>
      <c r="Z3428">
        <v>0</v>
      </c>
      <c r="AA3428">
        <v>0</v>
      </c>
      <c r="AB3428">
        <v>43.764718815261787</v>
      </c>
      <c r="AC3428">
        <v>0</v>
      </c>
      <c r="AD3428">
        <v>0</v>
      </c>
      <c r="AE3428">
        <v>332.58837224929061</v>
      </c>
    </row>
    <row r="3429" spans="1:31" x14ac:dyDescent="0.25">
      <c r="A3429">
        <v>2219335</v>
      </c>
      <c r="B3429">
        <v>1</v>
      </c>
      <c r="C3429" t="s">
        <v>80</v>
      </c>
      <c r="D3429" t="s">
        <v>98</v>
      </c>
      <c r="E3429" t="s">
        <v>156</v>
      </c>
      <c r="F3429" t="s">
        <v>10146</v>
      </c>
      <c r="G3429" t="s">
        <v>161</v>
      </c>
      <c r="H3429" t="s">
        <v>135</v>
      </c>
      <c r="I3429" t="s">
        <v>136</v>
      </c>
      <c r="J3429" t="s">
        <v>137</v>
      </c>
      <c r="K3429" t="s">
        <v>138</v>
      </c>
      <c r="L3429" t="s">
        <v>10147</v>
      </c>
      <c r="M3429" t="s">
        <v>10148</v>
      </c>
      <c r="N3429">
        <v>1.5916666660000001</v>
      </c>
      <c r="O3429">
        <v>0</v>
      </c>
      <c r="P3429">
        <v>1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0.58807884369766994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0.58807884369766994</v>
      </c>
    </row>
    <row r="3430" spans="1:31" x14ac:dyDescent="0.25">
      <c r="A3430">
        <v>2219876</v>
      </c>
      <c r="B3430">
        <v>1</v>
      </c>
      <c r="C3430" t="s">
        <v>80</v>
      </c>
      <c r="D3430" t="s">
        <v>108</v>
      </c>
      <c r="E3430" t="s">
        <v>151</v>
      </c>
      <c r="F3430" t="s">
        <v>10149</v>
      </c>
      <c r="G3430" t="s">
        <v>213</v>
      </c>
      <c r="H3430" t="s">
        <v>135</v>
      </c>
      <c r="I3430" t="s">
        <v>136</v>
      </c>
      <c r="J3430" t="s">
        <v>137</v>
      </c>
      <c r="K3430" t="s">
        <v>138</v>
      </c>
      <c r="L3430" t="s">
        <v>10150</v>
      </c>
      <c r="M3430" t="s">
        <v>10151</v>
      </c>
      <c r="N3430">
        <v>9.2438888880000007</v>
      </c>
      <c r="O3430">
        <v>0</v>
      </c>
      <c r="P3430">
        <v>8</v>
      </c>
      <c r="Q3430">
        <v>0</v>
      </c>
      <c r="R3430">
        <v>14</v>
      </c>
      <c r="S3430">
        <v>0</v>
      </c>
      <c r="T3430">
        <v>2</v>
      </c>
      <c r="U3430">
        <v>0</v>
      </c>
      <c r="V3430">
        <v>0</v>
      </c>
      <c r="W3430">
        <v>0</v>
      </c>
      <c r="X3430">
        <v>11.304114422924521</v>
      </c>
      <c r="Y3430">
        <v>0</v>
      </c>
      <c r="Z3430">
        <v>23.579407910898428</v>
      </c>
      <c r="AA3430">
        <v>0</v>
      </c>
      <c r="AB3430">
        <v>13.083922542846523</v>
      </c>
      <c r="AC3430">
        <v>0</v>
      </c>
      <c r="AD3430">
        <v>0</v>
      </c>
      <c r="AE3430">
        <v>47.967444876669475</v>
      </c>
    </row>
    <row r="3431" spans="1:31" x14ac:dyDescent="0.25">
      <c r="A3431">
        <v>2220417</v>
      </c>
      <c r="B3431">
        <v>1</v>
      </c>
      <c r="C3431" t="s">
        <v>81</v>
      </c>
      <c r="D3431" t="s">
        <v>128</v>
      </c>
      <c r="E3431" t="s">
        <v>156</v>
      </c>
      <c r="F3431" t="s">
        <v>10152</v>
      </c>
      <c r="G3431" t="s">
        <v>280</v>
      </c>
      <c r="H3431" t="s">
        <v>135</v>
      </c>
      <c r="I3431" t="s">
        <v>136</v>
      </c>
      <c r="J3431" t="s">
        <v>3</v>
      </c>
      <c r="K3431" t="s">
        <v>138</v>
      </c>
      <c r="L3431" t="s">
        <v>10153</v>
      </c>
      <c r="M3431" t="s">
        <v>10154</v>
      </c>
      <c r="N3431">
        <v>5.5236111110000001</v>
      </c>
      <c r="O3431">
        <v>0</v>
      </c>
      <c r="P3431">
        <v>6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10.657847782662985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10.657847782662985</v>
      </c>
    </row>
    <row r="3432" spans="1:31" x14ac:dyDescent="0.25">
      <c r="A3432">
        <v>2228681</v>
      </c>
      <c r="B3432">
        <v>1</v>
      </c>
      <c r="C3432" t="s">
        <v>81</v>
      </c>
      <c r="D3432" t="s">
        <v>120</v>
      </c>
      <c r="E3432" t="s">
        <v>147</v>
      </c>
      <c r="F3432" t="s">
        <v>9952</v>
      </c>
      <c r="G3432" t="s">
        <v>143</v>
      </c>
      <c r="H3432" t="s">
        <v>144</v>
      </c>
      <c r="I3432" t="s">
        <v>136</v>
      </c>
      <c r="J3432" t="s">
        <v>137</v>
      </c>
      <c r="K3432" t="s">
        <v>138</v>
      </c>
      <c r="L3432" t="s">
        <v>10155</v>
      </c>
      <c r="M3432" t="s">
        <v>10156</v>
      </c>
      <c r="N3432">
        <v>1.1499999999999999</v>
      </c>
      <c r="O3432">
        <v>1</v>
      </c>
      <c r="P3432">
        <v>1171</v>
      </c>
      <c r="Q3432">
        <v>108</v>
      </c>
      <c r="R3432">
        <v>65</v>
      </c>
      <c r="S3432">
        <v>27</v>
      </c>
      <c r="T3432">
        <v>65</v>
      </c>
      <c r="U3432">
        <v>2</v>
      </c>
      <c r="V3432">
        <v>0</v>
      </c>
      <c r="W3432">
        <v>0.11619073801331001</v>
      </c>
      <c r="X3432">
        <v>208.11502979441394</v>
      </c>
      <c r="Y3432">
        <v>48.144123106574362</v>
      </c>
      <c r="Z3432">
        <v>39.720434072826322</v>
      </c>
      <c r="AA3432">
        <v>86.478475159218178</v>
      </c>
      <c r="AB3432">
        <v>38.138052640096689</v>
      </c>
      <c r="AC3432">
        <v>27.208179859262966</v>
      </c>
      <c r="AD3432">
        <v>0</v>
      </c>
      <c r="AE3432">
        <v>447.92048537040574</v>
      </c>
    </row>
    <row r="3433" spans="1:31" x14ac:dyDescent="0.25">
      <c r="A3433">
        <v>2228930</v>
      </c>
      <c r="B3433">
        <v>1</v>
      </c>
      <c r="C3433" t="s">
        <v>81</v>
      </c>
      <c r="D3433" t="s">
        <v>115</v>
      </c>
      <c r="E3433" t="s">
        <v>151</v>
      </c>
      <c r="F3433" t="s">
        <v>10157</v>
      </c>
      <c r="G3433" t="s">
        <v>233</v>
      </c>
      <c r="H3433" t="s">
        <v>135</v>
      </c>
      <c r="I3433" t="s">
        <v>136</v>
      </c>
      <c r="J3433" t="s">
        <v>137</v>
      </c>
      <c r="K3433" t="s">
        <v>234</v>
      </c>
      <c r="L3433" t="s">
        <v>10158</v>
      </c>
      <c r="M3433" t="s">
        <v>10159</v>
      </c>
      <c r="N3433">
        <v>7.4916675000000001</v>
      </c>
      <c r="O3433">
        <v>0</v>
      </c>
      <c r="P3433">
        <v>68</v>
      </c>
      <c r="Q3433">
        <v>0</v>
      </c>
      <c r="R3433">
        <v>0</v>
      </c>
      <c r="S3433">
        <v>0</v>
      </c>
      <c r="T3433">
        <v>4</v>
      </c>
      <c r="U3433">
        <v>0</v>
      </c>
      <c r="V3433">
        <v>0</v>
      </c>
      <c r="W3433">
        <v>0</v>
      </c>
      <c r="X3433">
        <v>66.421071941883909</v>
      </c>
      <c r="Y3433">
        <v>0</v>
      </c>
      <c r="Z3433">
        <v>0</v>
      </c>
      <c r="AA3433">
        <v>0</v>
      </c>
      <c r="AB3433">
        <v>116.1741477501342</v>
      </c>
      <c r="AC3433">
        <v>0</v>
      </c>
      <c r="AD3433">
        <v>0</v>
      </c>
      <c r="AE3433">
        <v>182.59521969201811</v>
      </c>
    </row>
    <row r="3434" spans="1:31" x14ac:dyDescent="0.25">
      <c r="A3434">
        <v>2220832</v>
      </c>
      <c r="B3434">
        <v>1</v>
      </c>
      <c r="C3434" t="s">
        <v>81</v>
      </c>
      <c r="D3434" t="s">
        <v>112</v>
      </c>
      <c r="E3434" t="s">
        <v>141</v>
      </c>
      <c r="F3434" t="s">
        <v>10160</v>
      </c>
      <c r="G3434" t="s">
        <v>233</v>
      </c>
      <c r="H3434" t="s">
        <v>144</v>
      </c>
      <c r="I3434" t="s">
        <v>136</v>
      </c>
      <c r="J3434" t="s">
        <v>137</v>
      </c>
      <c r="K3434" t="s">
        <v>234</v>
      </c>
      <c r="L3434" t="s">
        <v>10161</v>
      </c>
      <c r="M3434" t="s">
        <v>10162</v>
      </c>
      <c r="N3434">
        <v>4.6025</v>
      </c>
      <c r="O3434">
        <v>0</v>
      </c>
      <c r="P3434">
        <v>508</v>
      </c>
      <c r="Q3434">
        <v>0</v>
      </c>
      <c r="R3434">
        <v>61</v>
      </c>
      <c r="S3434">
        <v>0</v>
      </c>
      <c r="T3434">
        <v>27</v>
      </c>
      <c r="U3434">
        <v>0</v>
      </c>
      <c r="V3434">
        <v>0</v>
      </c>
      <c r="W3434">
        <v>0</v>
      </c>
      <c r="X3434">
        <v>479.49852433976838</v>
      </c>
      <c r="Y3434">
        <v>0</v>
      </c>
      <c r="Z3434">
        <v>27.309355119223749</v>
      </c>
      <c r="AA3434">
        <v>0</v>
      </c>
      <c r="AB3434">
        <v>36.926529805895427</v>
      </c>
      <c r="AC3434">
        <v>0</v>
      </c>
      <c r="AD3434">
        <v>0</v>
      </c>
      <c r="AE3434">
        <v>543.73440926488752</v>
      </c>
    </row>
    <row r="3435" spans="1:31" x14ac:dyDescent="0.25">
      <c r="A3435">
        <v>2214629</v>
      </c>
      <c r="B3435">
        <v>1</v>
      </c>
      <c r="C3435" t="s">
        <v>81</v>
      </c>
      <c r="D3435" t="s">
        <v>127</v>
      </c>
      <c r="E3435" t="s">
        <v>141</v>
      </c>
      <c r="F3435" t="s">
        <v>2228</v>
      </c>
      <c r="G3435" t="s">
        <v>143</v>
      </c>
      <c r="H3435" t="s">
        <v>144</v>
      </c>
      <c r="I3435" t="s">
        <v>451</v>
      </c>
      <c r="J3435" t="s">
        <v>137</v>
      </c>
      <c r="K3435" t="s">
        <v>138</v>
      </c>
      <c r="L3435" t="s">
        <v>10163</v>
      </c>
      <c r="M3435" t="s">
        <v>10164</v>
      </c>
      <c r="N3435">
        <v>1.1111111E-2</v>
      </c>
      <c r="O3435">
        <v>0</v>
      </c>
      <c r="P3435">
        <v>951</v>
      </c>
      <c r="Q3435">
        <v>11</v>
      </c>
      <c r="R3435">
        <v>31</v>
      </c>
      <c r="S3435">
        <v>7</v>
      </c>
      <c r="T3435">
        <v>125</v>
      </c>
      <c r="U3435">
        <v>6</v>
      </c>
      <c r="V3435">
        <v>1</v>
      </c>
      <c r="W3435">
        <v>0</v>
      </c>
      <c r="X3435">
        <v>3.7455623215817333</v>
      </c>
      <c r="Y3435">
        <v>2.6673851450633338E-2</v>
      </c>
      <c r="Z3435">
        <v>5.3882531539622219E-2</v>
      </c>
      <c r="AA3435">
        <v>0.41539131742088892</v>
      </c>
      <c r="AB3435">
        <v>0.76682476240187769</v>
      </c>
      <c r="AC3435">
        <v>12.568849470724555</v>
      </c>
      <c r="AD3435">
        <v>0.21498264395660005</v>
      </c>
      <c r="AE3435">
        <v>17.792166899075909</v>
      </c>
    </row>
    <row r="3436" spans="1:31" x14ac:dyDescent="0.25">
      <c r="A3436">
        <v>2222893</v>
      </c>
      <c r="B3436">
        <v>1</v>
      </c>
      <c r="C3436" t="s">
        <v>81</v>
      </c>
      <c r="D3436" t="s">
        <v>117</v>
      </c>
      <c r="E3436" t="s">
        <v>156</v>
      </c>
      <c r="F3436" t="s">
        <v>10165</v>
      </c>
      <c r="G3436" t="s">
        <v>161</v>
      </c>
      <c r="H3436" t="s">
        <v>135</v>
      </c>
      <c r="I3436" t="s">
        <v>136</v>
      </c>
      <c r="J3436" t="s">
        <v>137</v>
      </c>
      <c r="K3436" t="s">
        <v>138</v>
      </c>
      <c r="L3436" t="s">
        <v>10166</v>
      </c>
      <c r="M3436" t="s">
        <v>10167</v>
      </c>
      <c r="N3436">
        <v>1.76</v>
      </c>
      <c r="O3436">
        <v>0</v>
      </c>
      <c r="P3436">
        <v>1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0.14338511441985835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0.14338511441985835</v>
      </c>
    </row>
    <row r="3437" spans="1:31" x14ac:dyDescent="0.25">
      <c r="A3437">
        <v>2218897</v>
      </c>
      <c r="B3437">
        <v>1</v>
      </c>
      <c r="C3437" t="s">
        <v>81</v>
      </c>
      <c r="D3437" t="s">
        <v>116</v>
      </c>
      <c r="E3437" t="s">
        <v>141</v>
      </c>
      <c r="F3437" t="s">
        <v>10168</v>
      </c>
      <c r="G3437" t="s">
        <v>349</v>
      </c>
      <c r="H3437" t="s">
        <v>144</v>
      </c>
      <c r="I3437" t="s">
        <v>136</v>
      </c>
      <c r="J3437" t="s">
        <v>137</v>
      </c>
      <c r="K3437" t="s">
        <v>138</v>
      </c>
      <c r="L3437" t="s">
        <v>10169</v>
      </c>
      <c r="M3437" t="s">
        <v>10170</v>
      </c>
      <c r="N3437">
        <v>2.4350000000000001</v>
      </c>
      <c r="O3437">
        <v>0</v>
      </c>
      <c r="P3437">
        <v>228</v>
      </c>
      <c r="Q3437">
        <v>0</v>
      </c>
      <c r="R3437">
        <v>9</v>
      </c>
      <c r="S3437">
        <v>0</v>
      </c>
      <c r="T3437">
        <v>9</v>
      </c>
      <c r="U3437">
        <v>0</v>
      </c>
      <c r="V3437">
        <v>0</v>
      </c>
      <c r="W3437">
        <v>0</v>
      </c>
      <c r="X3437">
        <v>71.766541716191199</v>
      </c>
      <c r="Y3437">
        <v>0</v>
      </c>
      <c r="Z3437">
        <v>0.7514695855568001</v>
      </c>
      <c r="AA3437">
        <v>0</v>
      </c>
      <c r="AB3437">
        <v>3.2811843600324404</v>
      </c>
      <c r="AC3437">
        <v>0</v>
      </c>
      <c r="AD3437">
        <v>0</v>
      </c>
      <c r="AE3437">
        <v>75.799195661780445</v>
      </c>
    </row>
    <row r="3438" spans="1:31" x14ac:dyDescent="0.25">
      <c r="A3438">
        <v>2227307</v>
      </c>
      <c r="B3438">
        <v>1</v>
      </c>
      <c r="C3438" t="s">
        <v>80</v>
      </c>
      <c r="D3438" t="s">
        <v>96</v>
      </c>
      <c r="E3438" t="s">
        <v>151</v>
      </c>
      <c r="F3438" t="s">
        <v>10171</v>
      </c>
      <c r="G3438" t="s">
        <v>503</v>
      </c>
      <c r="H3438" t="s">
        <v>135</v>
      </c>
      <c r="I3438" t="s">
        <v>136</v>
      </c>
      <c r="J3438" t="s">
        <v>137</v>
      </c>
      <c r="K3438" t="s">
        <v>138</v>
      </c>
      <c r="L3438" t="s">
        <v>10172</v>
      </c>
      <c r="M3438" t="s">
        <v>10173</v>
      </c>
      <c r="N3438">
        <v>0.55666666600000003</v>
      </c>
      <c r="O3438">
        <v>0</v>
      </c>
      <c r="P3438">
        <v>22</v>
      </c>
      <c r="Q3438">
        <v>0</v>
      </c>
      <c r="R3438">
        <v>0</v>
      </c>
      <c r="S3438">
        <v>0</v>
      </c>
      <c r="T3438">
        <v>3</v>
      </c>
      <c r="U3438">
        <v>0</v>
      </c>
      <c r="V3438">
        <v>0</v>
      </c>
      <c r="W3438">
        <v>0</v>
      </c>
      <c r="X3438">
        <v>6.2826050972514329</v>
      </c>
      <c r="Y3438">
        <v>0</v>
      </c>
      <c r="Z3438">
        <v>0</v>
      </c>
      <c r="AA3438">
        <v>0</v>
      </c>
      <c r="AB3438">
        <v>16.86535684264539</v>
      </c>
      <c r="AC3438">
        <v>0</v>
      </c>
      <c r="AD3438">
        <v>0</v>
      </c>
      <c r="AE3438">
        <v>23.147961939896824</v>
      </c>
    </row>
    <row r="3439" spans="1:31" x14ac:dyDescent="0.25">
      <c r="A3439">
        <v>2215900</v>
      </c>
      <c r="B3439">
        <v>1</v>
      </c>
      <c r="C3439" t="s">
        <v>80</v>
      </c>
      <c r="D3439" t="s">
        <v>84</v>
      </c>
      <c r="E3439" t="s">
        <v>156</v>
      </c>
      <c r="F3439" t="s">
        <v>10174</v>
      </c>
      <c r="G3439" t="s">
        <v>161</v>
      </c>
      <c r="H3439" t="s">
        <v>135</v>
      </c>
      <c r="I3439" t="s">
        <v>136</v>
      </c>
      <c r="J3439" t="s">
        <v>137</v>
      </c>
      <c r="K3439" t="s">
        <v>138</v>
      </c>
      <c r="L3439" t="s">
        <v>10175</v>
      </c>
      <c r="M3439" t="s">
        <v>10176</v>
      </c>
      <c r="N3439">
        <v>2.4355555550000001</v>
      </c>
      <c r="O3439">
        <v>0</v>
      </c>
      <c r="P3439">
        <v>7</v>
      </c>
      <c r="Q3439">
        <v>0</v>
      </c>
      <c r="R3439">
        <v>0</v>
      </c>
      <c r="S3439">
        <v>0</v>
      </c>
      <c r="T3439">
        <v>1</v>
      </c>
      <c r="U3439">
        <v>0</v>
      </c>
      <c r="V3439">
        <v>0</v>
      </c>
      <c r="W3439">
        <v>0</v>
      </c>
      <c r="X3439">
        <v>3.4064801197817052</v>
      </c>
      <c r="Y3439">
        <v>0</v>
      </c>
      <c r="Z3439">
        <v>0</v>
      </c>
      <c r="AA3439">
        <v>0</v>
      </c>
      <c r="AB3439">
        <v>0.79967987424911113</v>
      </c>
      <c r="AC3439">
        <v>0</v>
      </c>
      <c r="AD3439">
        <v>0</v>
      </c>
      <c r="AE3439">
        <v>4.2061599940308163</v>
      </c>
    </row>
    <row r="3440" spans="1:31" x14ac:dyDescent="0.25">
      <c r="A3440">
        <v>2224221</v>
      </c>
      <c r="B3440">
        <v>1</v>
      </c>
      <c r="C3440" t="s">
        <v>81</v>
      </c>
      <c r="D3440" t="s">
        <v>128</v>
      </c>
      <c r="E3440" t="s">
        <v>156</v>
      </c>
      <c r="F3440" t="s">
        <v>10177</v>
      </c>
      <c r="G3440" t="s">
        <v>2326</v>
      </c>
      <c r="H3440" t="s">
        <v>135</v>
      </c>
      <c r="I3440" t="s">
        <v>136</v>
      </c>
      <c r="J3440" t="s">
        <v>137</v>
      </c>
      <c r="K3440" t="s">
        <v>138</v>
      </c>
      <c r="L3440" t="s">
        <v>10178</v>
      </c>
      <c r="M3440" t="s">
        <v>10179</v>
      </c>
      <c r="N3440">
        <v>2.1413888879999998</v>
      </c>
      <c r="O3440">
        <v>0</v>
      </c>
      <c r="P3440">
        <v>3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1.4488198453283849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1.4488198453283849</v>
      </c>
    </row>
    <row r="3441" spans="1:31" x14ac:dyDescent="0.25">
      <c r="A3441">
        <v>2224470</v>
      </c>
      <c r="B3441">
        <v>1</v>
      </c>
      <c r="C3441" t="s">
        <v>80</v>
      </c>
      <c r="D3441" t="s">
        <v>103</v>
      </c>
      <c r="E3441" t="s">
        <v>141</v>
      </c>
      <c r="F3441" t="s">
        <v>10180</v>
      </c>
      <c r="G3441" t="s">
        <v>349</v>
      </c>
      <c r="H3441" t="s">
        <v>144</v>
      </c>
      <c r="I3441" t="s">
        <v>136</v>
      </c>
      <c r="J3441" t="s">
        <v>137</v>
      </c>
      <c r="K3441" t="s">
        <v>138</v>
      </c>
      <c r="L3441" t="s">
        <v>10181</v>
      </c>
      <c r="M3441" t="s">
        <v>10182</v>
      </c>
      <c r="N3441">
        <v>1.0313888879999999</v>
      </c>
      <c r="O3441">
        <v>0</v>
      </c>
      <c r="P3441">
        <v>0</v>
      </c>
      <c r="Q3441">
        <v>0</v>
      </c>
      <c r="R3441">
        <v>0</v>
      </c>
      <c r="S3441">
        <v>1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1.067429991161936</v>
      </c>
      <c r="AB3441">
        <v>0</v>
      </c>
      <c r="AC3441">
        <v>0</v>
      </c>
      <c r="AD3441">
        <v>0</v>
      </c>
      <c r="AE3441">
        <v>1.067429991161936</v>
      </c>
    </row>
    <row r="3442" spans="1:31" x14ac:dyDescent="0.25">
      <c r="A3442">
        <v>2225303</v>
      </c>
      <c r="B3442">
        <v>1</v>
      </c>
      <c r="C3442" t="s">
        <v>80</v>
      </c>
      <c r="D3442" t="s">
        <v>108</v>
      </c>
      <c r="E3442" t="s">
        <v>132</v>
      </c>
      <c r="F3442" t="s">
        <v>6293</v>
      </c>
      <c r="G3442" t="s">
        <v>233</v>
      </c>
      <c r="H3442" t="s">
        <v>135</v>
      </c>
      <c r="I3442" t="s">
        <v>136</v>
      </c>
      <c r="J3442" t="s">
        <v>137</v>
      </c>
      <c r="K3442" t="s">
        <v>234</v>
      </c>
      <c r="L3442" t="s">
        <v>10183</v>
      </c>
      <c r="M3442" t="s">
        <v>10184</v>
      </c>
      <c r="N3442">
        <v>8.3965722219999996</v>
      </c>
      <c r="O3442">
        <v>0</v>
      </c>
      <c r="P3442">
        <v>73</v>
      </c>
      <c r="Q3442">
        <v>0</v>
      </c>
      <c r="R3442">
        <v>13</v>
      </c>
      <c r="S3442">
        <v>0</v>
      </c>
      <c r="T3442">
        <v>6</v>
      </c>
      <c r="U3442">
        <v>0</v>
      </c>
      <c r="V3442">
        <v>0</v>
      </c>
      <c r="W3442">
        <v>0</v>
      </c>
      <c r="X3442">
        <v>84.752103798472078</v>
      </c>
      <c r="Y3442">
        <v>0</v>
      </c>
      <c r="Z3442">
        <v>8.8475245346595219</v>
      </c>
      <c r="AA3442">
        <v>0</v>
      </c>
      <c r="AB3442">
        <v>4.4492354709528712</v>
      </c>
      <c r="AC3442">
        <v>0</v>
      </c>
      <c r="AD3442">
        <v>0</v>
      </c>
      <c r="AE3442">
        <v>98.048863804084476</v>
      </c>
    </row>
    <row r="3443" spans="1:31" x14ac:dyDescent="0.25">
      <c r="A3443">
        <v>2227161</v>
      </c>
      <c r="B3443">
        <v>1</v>
      </c>
      <c r="C3443" t="s">
        <v>81</v>
      </c>
      <c r="D3443" t="s">
        <v>112</v>
      </c>
      <c r="E3443" t="s">
        <v>151</v>
      </c>
      <c r="F3443" t="s">
        <v>10185</v>
      </c>
      <c r="G3443" t="s">
        <v>245</v>
      </c>
      <c r="H3443" t="s">
        <v>135</v>
      </c>
      <c r="I3443" t="s">
        <v>136</v>
      </c>
      <c r="J3443" t="s">
        <v>137</v>
      </c>
      <c r="K3443" t="s">
        <v>138</v>
      </c>
      <c r="L3443" t="s">
        <v>10186</v>
      </c>
      <c r="M3443" t="s">
        <v>10187</v>
      </c>
      <c r="N3443">
        <v>2.1213888879999998</v>
      </c>
      <c r="O3443">
        <v>0</v>
      </c>
      <c r="P3443">
        <v>47</v>
      </c>
      <c r="Q3443">
        <v>0</v>
      </c>
      <c r="R3443">
        <v>0</v>
      </c>
      <c r="S3443">
        <v>0</v>
      </c>
      <c r="T3443">
        <v>13</v>
      </c>
      <c r="U3443">
        <v>0</v>
      </c>
      <c r="V3443">
        <v>0</v>
      </c>
      <c r="W3443">
        <v>0</v>
      </c>
      <c r="X3443">
        <v>22.299372575363559</v>
      </c>
      <c r="Y3443">
        <v>0</v>
      </c>
      <c r="Z3443">
        <v>0</v>
      </c>
      <c r="AA3443">
        <v>0</v>
      </c>
      <c r="AB3443">
        <v>10.723514590856533</v>
      </c>
      <c r="AC3443">
        <v>0</v>
      </c>
      <c r="AD3443">
        <v>0</v>
      </c>
      <c r="AE3443">
        <v>33.022887166220094</v>
      </c>
    </row>
    <row r="3444" spans="1:31" x14ac:dyDescent="0.25">
      <c r="A3444">
        <v>2223829</v>
      </c>
      <c r="B3444">
        <v>1</v>
      </c>
      <c r="C3444" t="s">
        <v>80</v>
      </c>
      <c r="D3444" t="s">
        <v>96</v>
      </c>
      <c r="E3444" t="s">
        <v>151</v>
      </c>
      <c r="F3444" t="s">
        <v>10188</v>
      </c>
      <c r="G3444" t="s">
        <v>3930</v>
      </c>
      <c r="H3444" t="s">
        <v>135</v>
      </c>
      <c r="I3444" t="s">
        <v>136</v>
      </c>
      <c r="J3444" t="s">
        <v>137</v>
      </c>
      <c r="K3444" t="s">
        <v>138</v>
      </c>
      <c r="L3444" t="s">
        <v>10189</v>
      </c>
      <c r="M3444" t="s">
        <v>10190</v>
      </c>
      <c r="N3444">
        <v>0.47333333300000002</v>
      </c>
      <c r="O3444">
        <v>0</v>
      </c>
      <c r="P3444">
        <v>50</v>
      </c>
      <c r="Q3444">
        <v>0</v>
      </c>
      <c r="R3444">
        <v>0</v>
      </c>
      <c r="S3444">
        <v>0</v>
      </c>
      <c r="T3444">
        <v>7</v>
      </c>
      <c r="U3444">
        <v>0</v>
      </c>
      <c r="V3444">
        <v>0</v>
      </c>
      <c r="W3444">
        <v>0</v>
      </c>
      <c r="X3444">
        <v>15.227872086209207</v>
      </c>
      <c r="Y3444">
        <v>0</v>
      </c>
      <c r="Z3444">
        <v>0</v>
      </c>
      <c r="AA3444">
        <v>0</v>
      </c>
      <c r="AB3444">
        <v>1.6850253793731873</v>
      </c>
      <c r="AC3444">
        <v>0</v>
      </c>
      <c r="AD3444">
        <v>0</v>
      </c>
      <c r="AE3444">
        <v>16.912897465582393</v>
      </c>
    </row>
    <row r="3445" spans="1:31" x14ac:dyDescent="0.25">
      <c r="A3445">
        <v>2223288</v>
      </c>
      <c r="B3445">
        <v>1</v>
      </c>
      <c r="C3445" t="s">
        <v>80</v>
      </c>
      <c r="D3445" t="s">
        <v>92</v>
      </c>
      <c r="E3445" t="s">
        <v>156</v>
      </c>
      <c r="F3445" t="s">
        <v>10191</v>
      </c>
      <c r="G3445" t="s">
        <v>161</v>
      </c>
      <c r="H3445" t="s">
        <v>135</v>
      </c>
      <c r="I3445" t="s">
        <v>136</v>
      </c>
      <c r="J3445" t="s">
        <v>137</v>
      </c>
      <c r="K3445" t="s">
        <v>138</v>
      </c>
      <c r="L3445" t="s">
        <v>10192</v>
      </c>
      <c r="M3445" t="s">
        <v>10193</v>
      </c>
      <c r="N3445">
        <v>1.21</v>
      </c>
      <c r="O3445">
        <v>0</v>
      </c>
      <c r="P3445">
        <v>1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9.9825417952322214E-3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9.9825417952322214E-3</v>
      </c>
    </row>
    <row r="3446" spans="1:31" x14ac:dyDescent="0.25">
      <c r="A3446">
        <v>2228243</v>
      </c>
      <c r="B3446">
        <v>1</v>
      </c>
      <c r="C3446" t="s">
        <v>80</v>
      </c>
      <c r="D3446" t="s">
        <v>106</v>
      </c>
      <c r="E3446" t="s">
        <v>225</v>
      </c>
      <c r="F3446" t="s">
        <v>10194</v>
      </c>
      <c r="G3446" t="s">
        <v>600</v>
      </c>
      <c r="H3446" t="s">
        <v>135</v>
      </c>
      <c r="I3446" t="s">
        <v>136</v>
      </c>
      <c r="J3446" t="s">
        <v>137</v>
      </c>
      <c r="K3446" t="s">
        <v>138</v>
      </c>
      <c r="L3446" t="s">
        <v>10195</v>
      </c>
      <c r="M3446" t="s">
        <v>10196</v>
      </c>
      <c r="N3446">
        <v>3.912222222</v>
      </c>
      <c r="O3446">
        <v>0</v>
      </c>
      <c r="P3446">
        <v>127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123.79587252479126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123.79587252479126</v>
      </c>
    </row>
    <row r="3447" spans="1:31" x14ac:dyDescent="0.25">
      <c r="A3447">
        <v>2227261</v>
      </c>
      <c r="B3447">
        <v>1</v>
      </c>
      <c r="C3447" t="s">
        <v>80</v>
      </c>
      <c r="D3447" t="s">
        <v>105</v>
      </c>
      <c r="E3447" t="s">
        <v>151</v>
      </c>
      <c r="F3447" t="s">
        <v>4623</v>
      </c>
      <c r="G3447" t="s">
        <v>213</v>
      </c>
      <c r="H3447" t="s">
        <v>135</v>
      </c>
      <c r="I3447" t="s">
        <v>136</v>
      </c>
      <c r="J3447" t="s">
        <v>137</v>
      </c>
      <c r="K3447" t="s">
        <v>138</v>
      </c>
      <c r="L3447" t="s">
        <v>10197</v>
      </c>
      <c r="M3447" t="s">
        <v>10198</v>
      </c>
      <c r="N3447">
        <v>1.7011111109999999</v>
      </c>
      <c r="O3447">
        <v>0</v>
      </c>
      <c r="P3447">
        <v>53</v>
      </c>
      <c r="Q3447">
        <v>0</v>
      </c>
      <c r="R3447">
        <v>0</v>
      </c>
      <c r="S3447">
        <v>0</v>
      </c>
      <c r="T3447">
        <v>5</v>
      </c>
      <c r="U3447">
        <v>0</v>
      </c>
      <c r="V3447">
        <v>0</v>
      </c>
      <c r="W3447">
        <v>0</v>
      </c>
      <c r="X3447">
        <v>29.238051645859713</v>
      </c>
      <c r="Y3447">
        <v>0</v>
      </c>
      <c r="Z3447">
        <v>0</v>
      </c>
      <c r="AA3447">
        <v>0</v>
      </c>
      <c r="AB3447">
        <v>25.447218138575785</v>
      </c>
      <c r="AC3447">
        <v>0</v>
      </c>
      <c r="AD3447">
        <v>0</v>
      </c>
      <c r="AE3447">
        <v>54.685269784435498</v>
      </c>
    </row>
    <row r="3448" spans="1:31" x14ac:dyDescent="0.25">
      <c r="A3448">
        <v>2213447</v>
      </c>
      <c r="B3448">
        <v>1</v>
      </c>
      <c r="C3448" t="s">
        <v>81</v>
      </c>
      <c r="D3448" t="s">
        <v>113</v>
      </c>
      <c r="E3448" t="s">
        <v>132</v>
      </c>
      <c r="F3448" t="s">
        <v>10199</v>
      </c>
      <c r="G3448" t="s">
        <v>176</v>
      </c>
      <c r="H3448" t="s">
        <v>135</v>
      </c>
      <c r="I3448" t="s">
        <v>136</v>
      </c>
      <c r="J3448" t="s">
        <v>137</v>
      </c>
      <c r="K3448" t="s">
        <v>138</v>
      </c>
      <c r="L3448" t="s">
        <v>10200</v>
      </c>
      <c r="M3448" t="s">
        <v>10201</v>
      </c>
      <c r="N3448">
        <v>4.2888888879999998</v>
      </c>
      <c r="O3448">
        <v>0</v>
      </c>
      <c r="P3448">
        <v>20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6.2353575635873355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6.2353575635873355</v>
      </c>
    </row>
    <row r="3449" spans="1:31" x14ac:dyDescent="0.25">
      <c r="A3449">
        <v>2224267</v>
      </c>
      <c r="B3449">
        <v>1</v>
      </c>
      <c r="C3449" t="s">
        <v>81</v>
      </c>
      <c r="D3449" t="s">
        <v>128</v>
      </c>
      <c r="E3449" t="s">
        <v>147</v>
      </c>
      <c r="F3449" t="s">
        <v>10202</v>
      </c>
      <c r="G3449" t="s">
        <v>143</v>
      </c>
      <c r="H3449" t="s">
        <v>144</v>
      </c>
      <c r="I3449" t="s">
        <v>136</v>
      </c>
      <c r="J3449" t="s">
        <v>137</v>
      </c>
      <c r="K3449" t="s">
        <v>138</v>
      </c>
      <c r="L3449" t="s">
        <v>10203</v>
      </c>
      <c r="M3449" t="s">
        <v>10204</v>
      </c>
      <c r="N3449">
        <v>0.38888888799999999</v>
      </c>
      <c r="O3449">
        <v>0</v>
      </c>
      <c r="P3449">
        <v>0</v>
      </c>
      <c r="Q3449">
        <v>0</v>
      </c>
      <c r="R3449">
        <v>0</v>
      </c>
      <c r="S3449">
        <v>1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9.1281796480000015</v>
      </c>
      <c r="AB3449">
        <v>0</v>
      </c>
      <c r="AC3449">
        <v>0</v>
      </c>
      <c r="AD3449">
        <v>0</v>
      </c>
      <c r="AE3449">
        <v>9.1281796480000015</v>
      </c>
    </row>
    <row r="3450" spans="1:31" x14ac:dyDescent="0.25">
      <c r="A3450">
        <v>2224516</v>
      </c>
      <c r="B3450">
        <v>1</v>
      </c>
      <c r="C3450" t="s">
        <v>80</v>
      </c>
      <c r="D3450" t="s">
        <v>97</v>
      </c>
      <c r="E3450" t="s">
        <v>156</v>
      </c>
      <c r="F3450" t="s">
        <v>10205</v>
      </c>
      <c r="G3450" t="s">
        <v>161</v>
      </c>
      <c r="H3450" t="s">
        <v>135</v>
      </c>
      <c r="I3450" t="s">
        <v>136</v>
      </c>
      <c r="J3450" t="s">
        <v>137</v>
      </c>
      <c r="K3450" t="s">
        <v>138</v>
      </c>
      <c r="L3450" t="s">
        <v>614</v>
      </c>
      <c r="M3450" t="s">
        <v>10206</v>
      </c>
      <c r="N3450">
        <v>3.0502777769999998</v>
      </c>
      <c r="O3450">
        <v>0</v>
      </c>
      <c r="P3450">
        <v>1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3.6655913651317604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3.6655913651317604</v>
      </c>
    </row>
    <row r="3451" spans="1:31" x14ac:dyDescent="0.25">
      <c r="A3451">
        <v>2216049</v>
      </c>
      <c r="B3451">
        <v>1</v>
      </c>
      <c r="C3451" t="s">
        <v>80</v>
      </c>
      <c r="D3451" t="s">
        <v>99</v>
      </c>
      <c r="E3451" t="s">
        <v>156</v>
      </c>
      <c r="F3451" t="s">
        <v>10207</v>
      </c>
      <c r="G3451" t="s">
        <v>161</v>
      </c>
      <c r="H3451" t="s">
        <v>135</v>
      </c>
      <c r="I3451" t="s">
        <v>136</v>
      </c>
      <c r="J3451" t="s">
        <v>137</v>
      </c>
      <c r="K3451" t="s">
        <v>138</v>
      </c>
      <c r="L3451" t="s">
        <v>10208</v>
      </c>
      <c r="M3451" t="s">
        <v>10209</v>
      </c>
      <c r="N3451">
        <v>3.1069444439999998</v>
      </c>
      <c r="O3451">
        <v>0</v>
      </c>
      <c r="P3451">
        <v>3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2.0497030440037971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2.0497030440037971</v>
      </c>
    </row>
    <row r="3452" spans="1:31" x14ac:dyDescent="0.25">
      <c r="A3452">
        <v>2226531</v>
      </c>
      <c r="B3452">
        <v>1</v>
      </c>
      <c r="C3452" t="s">
        <v>81</v>
      </c>
      <c r="D3452" t="s">
        <v>128</v>
      </c>
      <c r="E3452" t="s">
        <v>151</v>
      </c>
      <c r="F3452" t="s">
        <v>10210</v>
      </c>
      <c r="G3452" t="s">
        <v>213</v>
      </c>
      <c r="H3452" t="s">
        <v>135</v>
      </c>
      <c r="I3452" t="s">
        <v>136</v>
      </c>
      <c r="J3452" t="s">
        <v>137</v>
      </c>
      <c r="K3452" t="s">
        <v>138</v>
      </c>
      <c r="L3452" t="s">
        <v>10211</v>
      </c>
      <c r="M3452" t="s">
        <v>10212</v>
      </c>
      <c r="N3452">
        <v>2.3463888879999999</v>
      </c>
      <c r="O3452">
        <v>0</v>
      </c>
      <c r="P3452">
        <v>54</v>
      </c>
      <c r="Q3452">
        <v>0</v>
      </c>
      <c r="R3452">
        <v>0</v>
      </c>
      <c r="S3452">
        <v>0</v>
      </c>
      <c r="T3452">
        <v>3</v>
      </c>
      <c r="U3452">
        <v>0</v>
      </c>
      <c r="V3452">
        <v>0</v>
      </c>
      <c r="W3452">
        <v>0</v>
      </c>
      <c r="X3452">
        <v>15.550366562924623</v>
      </c>
      <c r="Y3452">
        <v>0</v>
      </c>
      <c r="Z3452">
        <v>0</v>
      </c>
      <c r="AA3452">
        <v>0</v>
      </c>
      <c r="AB3452">
        <v>0.32121984705235951</v>
      </c>
      <c r="AC3452">
        <v>0</v>
      </c>
      <c r="AD3452">
        <v>0</v>
      </c>
      <c r="AE3452">
        <v>15.871586409976983</v>
      </c>
    </row>
    <row r="3453" spans="1:31" x14ac:dyDescent="0.25">
      <c r="A3453">
        <v>2224367</v>
      </c>
      <c r="B3453">
        <v>1</v>
      </c>
      <c r="C3453" t="s">
        <v>80</v>
      </c>
      <c r="D3453" t="s">
        <v>82</v>
      </c>
      <c r="E3453" t="s">
        <v>156</v>
      </c>
      <c r="F3453" t="s">
        <v>10213</v>
      </c>
      <c r="G3453" t="s">
        <v>161</v>
      </c>
      <c r="H3453" t="s">
        <v>135</v>
      </c>
      <c r="I3453" t="s">
        <v>136</v>
      </c>
      <c r="J3453" t="s">
        <v>137</v>
      </c>
      <c r="K3453" t="s">
        <v>138</v>
      </c>
      <c r="L3453" t="s">
        <v>10214</v>
      </c>
      <c r="M3453" t="s">
        <v>10215</v>
      </c>
      <c r="N3453">
        <v>4.9705555549999998</v>
      </c>
      <c r="O3453">
        <v>0</v>
      </c>
      <c r="P3453">
        <v>1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1.3935399142732223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1.3935399142732223</v>
      </c>
    </row>
    <row r="3454" spans="1:31" x14ac:dyDescent="0.25">
      <c r="A3454">
        <v>2227410</v>
      </c>
      <c r="B3454">
        <v>1</v>
      </c>
      <c r="C3454" t="s">
        <v>80</v>
      </c>
      <c r="D3454" t="s">
        <v>105</v>
      </c>
      <c r="E3454" t="s">
        <v>156</v>
      </c>
      <c r="F3454" t="s">
        <v>10216</v>
      </c>
      <c r="G3454" t="s">
        <v>161</v>
      </c>
      <c r="H3454" t="s">
        <v>135</v>
      </c>
      <c r="I3454" t="s">
        <v>136</v>
      </c>
      <c r="J3454" t="s">
        <v>137</v>
      </c>
      <c r="K3454" t="s">
        <v>138</v>
      </c>
      <c r="L3454" t="s">
        <v>10217</v>
      </c>
      <c r="M3454" t="s">
        <v>10218</v>
      </c>
      <c r="N3454">
        <v>4.0250000000000004</v>
      </c>
      <c r="O3454">
        <v>0</v>
      </c>
      <c r="P3454">
        <v>1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0.43241155121020847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0.43241155121020847</v>
      </c>
    </row>
    <row r="3455" spans="1:31" x14ac:dyDescent="0.25">
      <c r="A3455">
        <v>2214426</v>
      </c>
      <c r="B3455">
        <v>1</v>
      </c>
      <c r="C3455" t="s">
        <v>81</v>
      </c>
      <c r="D3455" t="s">
        <v>126</v>
      </c>
      <c r="E3455" t="s">
        <v>151</v>
      </c>
      <c r="F3455" t="s">
        <v>5074</v>
      </c>
      <c r="G3455" t="s">
        <v>213</v>
      </c>
      <c r="H3455" t="s">
        <v>135</v>
      </c>
      <c r="I3455" t="s">
        <v>136</v>
      </c>
      <c r="J3455" t="s">
        <v>137</v>
      </c>
      <c r="K3455" t="s">
        <v>138</v>
      </c>
      <c r="L3455" t="s">
        <v>10219</v>
      </c>
      <c r="M3455" t="s">
        <v>10220</v>
      </c>
      <c r="N3455">
        <v>1.8761111109999999</v>
      </c>
      <c r="O3455">
        <v>0</v>
      </c>
      <c r="P3455">
        <v>152</v>
      </c>
      <c r="Q3455">
        <v>0</v>
      </c>
      <c r="R3455">
        <v>2</v>
      </c>
      <c r="S3455">
        <v>0</v>
      </c>
      <c r="T3455">
        <v>3</v>
      </c>
      <c r="U3455">
        <v>0</v>
      </c>
      <c r="V3455">
        <v>0</v>
      </c>
      <c r="W3455">
        <v>0</v>
      </c>
      <c r="X3455">
        <v>74.819981995504506</v>
      </c>
      <c r="Y3455">
        <v>0</v>
      </c>
      <c r="Z3455">
        <v>1.1419125416373133</v>
      </c>
      <c r="AA3455">
        <v>0</v>
      </c>
      <c r="AB3455">
        <v>9.093410157397761</v>
      </c>
      <c r="AC3455">
        <v>0</v>
      </c>
      <c r="AD3455">
        <v>0</v>
      </c>
      <c r="AE3455">
        <v>85.055304694539572</v>
      </c>
    </row>
    <row r="3456" spans="1:31" x14ac:dyDescent="0.25">
      <c r="A3456">
        <v>2212906</v>
      </c>
      <c r="B3456">
        <v>1</v>
      </c>
      <c r="C3456" t="s">
        <v>80</v>
      </c>
      <c r="D3456" t="s">
        <v>100</v>
      </c>
      <c r="E3456" t="s">
        <v>132</v>
      </c>
      <c r="F3456" t="s">
        <v>10221</v>
      </c>
      <c r="G3456" t="s">
        <v>176</v>
      </c>
      <c r="H3456" t="s">
        <v>135</v>
      </c>
      <c r="I3456" t="s">
        <v>136</v>
      </c>
      <c r="J3456" t="s">
        <v>137</v>
      </c>
      <c r="K3456" t="s">
        <v>138</v>
      </c>
      <c r="L3456" t="s">
        <v>10222</v>
      </c>
      <c r="M3456" t="s">
        <v>10223</v>
      </c>
      <c r="N3456">
        <v>1.0227777769999999</v>
      </c>
      <c r="O3456">
        <v>0</v>
      </c>
      <c r="P3456">
        <v>574</v>
      </c>
      <c r="Q3456">
        <v>0</v>
      </c>
      <c r="R3456">
        <v>0</v>
      </c>
      <c r="S3456">
        <v>0</v>
      </c>
      <c r="T3456">
        <v>31</v>
      </c>
      <c r="U3456">
        <v>0</v>
      </c>
      <c r="V3456">
        <v>0</v>
      </c>
      <c r="W3456">
        <v>0</v>
      </c>
      <c r="X3456">
        <v>130.18220293656134</v>
      </c>
      <c r="Y3456">
        <v>0</v>
      </c>
      <c r="Z3456">
        <v>0</v>
      </c>
      <c r="AA3456">
        <v>0</v>
      </c>
      <c r="AB3456">
        <v>33.052409535937905</v>
      </c>
      <c r="AC3456">
        <v>0</v>
      </c>
      <c r="AD3456">
        <v>0</v>
      </c>
      <c r="AE3456">
        <v>163.23461247249924</v>
      </c>
    </row>
    <row r="3457" spans="1:31" x14ac:dyDescent="0.25">
      <c r="A3457">
        <v>2225890</v>
      </c>
      <c r="B3457">
        <v>1</v>
      </c>
      <c r="C3457" t="s">
        <v>80</v>
      </c>
      <c r="D3457" t="s">
        <v>89</v>
      </c>
      <c r="E3457" t="s">
        <v>151</v>
      </c>
      <c r="F3457" t="s">
        <v>2422</v>
      </c>
      <c r="G3457" t="s">
        <v>213</v>
      </c>
      <c r="H3457" t="s">
        <v>135</v>
      </c>
      <c r="I3457" t="s">
        <v>136</v>
      </c>
      <c r="J3457" t="s">
        <v>137</v>
      </c>
      <c r="K3457" t="s">
        <v>138</v>
      </c>
      <c r="L3457" t="s">
        <v>10224</v>
      </c>
      <c r="M3457" t="s">
        <v>10225</v>
      </c>
      <c r="N3457">
        <v>2.1511111110000001</v>
      </c>
      <c r="O3457">
        <v>0</v>
      </c>
      <c r="P3457">
        <v>47</v>
      </c>
      <c r="Q3457">
        <v>0</v>
      </c>
      <c r="R3457">
        <v>4</v>
      </c>
      <c r="S3457">
        <v>0</v>
      </c>
      <c r="T3457">
        <v>8</v>
      </c>
      <c r="U3457">
        <v>0</v>
      </c>
      <c r="V3457">
        <v>0</v>
      </c>
      <c r="W3457">
        <v>0</v>
      </c>
      <c r="X3457">
        <v>29.769444959070515</v>
      </c>
      <c r="Y3457">
        <v>0</v>
      </c>
      <c r="Z3457">
        <v>0.36586645658560951</v>
      </c>
      <c r="AA3457">
        <v>0</v>
      </c>
      <c r="AB3457">
        <v>1.6310757960795821</v>
      </c>
      <c r="AC3457">
        <v>0</v>
      </c>
      <c r="AD3457">
        <v>0</v>
      </c>
      <c r="AE3457">
        <v>31.766387211735708</v>
      </c>
    </row>
    <row r="3458" spans="1:31" x14ac:dyDescent="0.25">
      <c r="A3458">
        <v>2226282</v>
      </c>
      <c r="B3458">
        <v>1</v>
      </c>
      <c r="C3458" t="s">
        <v>80</v>
      </c>
      <c r="D3458" t="s">
        <v>95</v>
      </c>
      <c r="E3458" t="s">
        <v>156</v>
      </c>
      <c r="F3458" t="s">
        <v>10226</v>
      </c>
      <c r="G3458" t="s">
        <v>161</v>
      </c>
      <c r="H3458" t="s">
        <v>135</v>
      </c>
      <c r="I3458" t="s">
        <v>136</v>
      </c>
      <c r="J3458" t="s">
        <v>137</v>
      </c>
      <c r="K3458" t="s">
        <v>138</v>
      </c>
      <c r="L3458" t="s">
        <v>10227</v>
      </c>
      <c r="M3458" t="s">
        <v>10228</v>
      </c>
      <c r="N3458">
        <v>1.2661111110000001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1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2.05258106850235</v>
      </c>
      <c r="AC3458">
        <v>0</v>
      </c>
      <c r="AD3458">
        <v>0</v>
      </c>
      <c r="AE3458">
        <v>2.05258106850235</v>
      </c>
    </row>
    <row r="3459" spans="1:31" x14ac:dyDescent="0.25">
      <c r="A3459">
        <v>2216003</v>
      </c>
      <c r="B3459">
        <v>1</v>
      </c>
      <c r="C3459" t="s">
        <v>80</v>
      </c>
      <c r="D3459" t="s">
        <v>84</v>
      </c>
      <c r="E3459" t="s">
        <v>156</v>
      </c>
      <c r="F3459" t="s">
        <v>10229</v>
      </c>
      <c r="G3459" t="s">
        <v>165</v>
      </c>
      <c r="H3459" t="s">
        <v>135</v>
      </c>
      <c r="I3459" t="s">
        <v>136</v>
      </c>
      <c r="J3459" t="s">
        <v>137</v>
      </c>
      <c r="K3459" t="s">
        <v>138</v>
      </c>
      <c r="L3459" t="s">
        <v>10230</v>
      </c>
      <c r="M3459" t="s">
        <v>10231</v>
      </c>
      <c r="N3459">
        <v>2.9469444440000001</v>
      </c>
      <c r="O3459">
        <v>0</v>
      </c>
      <c r="P3459">
        <v>1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0.91160718051078338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0.91160718051078338</v>
      </c>
    </row>
    <row r="3460" spans="1:31" x14ac:dyDescent="0.25">
      <c r="A3460">
        <v>2213839</v>
      </c>
      <c r="B3460">
        <v>1</v>
      </c>
      <c r="C3460" t="s">
        <v>80</v>
      </c>
      <c r="D3460" t="s">
        <v>104</v>
      </c>
      <c r="E3460" t="s">
        <v>156</v>
      </c>
      <c r="F3460" t="s">
        <v>10232</v>
      </c>
      <c r="G3460" t="s">
        <v>161</v>
      </c>
      <c r="H3460" t="s">
        <v>135</v>
      </c>
      <c r="I3460" t="s">
        <v>136</v>
      </c>
      <c r="J3460" t="s">
        <v>137</v>
      </c>
      <c r="K3460" t="s">
        <v>138</v>
      </c>
      <c r="L3460" t="s">
        <v>10233</v>
      </c>
      <c r="M3460" t="s">
        <v>10234</v>
      </c>
      <c r="N3460">
        <v>4.9369444439999999</v>
      </c>
      <c r="O3460">
        <v>0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</row>
    <row r="3461" spans="1:31" x14ac:dyDescent="0.25">
      <c r="A3461">
        <v>2226823</v>
      </c>
      <c r="B3461">
        <v>1</v>
      </c>
      <c r="C3461" t="s">
        <v>80</v>
      </c>
      <c r="D3461" t="s">
        <v>93</v>
      </c>
      <c r="E3461" t="s">
        <v>147</v>
      </c>
      <c r="F3461" t="s">
        <v>5642</v>
      </c>
      <c r="G3461" t="s">
        <v>143</v>
      </c>
      <c r="H3461" t="s">
        <v>144</v>
      </c>
      <c r="I3461" t="s">
        <v>136</v>
      </c>
      <c r="J3461" t="s">
        <v>137</v>
      </c>
      <c r="K3461" t="s">
        <v>138</v>
      </c>
      <c r="L3461" t="s">
        <v>10235</v>
      </c>
      <c r="M3461" t="s">
        <v>10236</v>
      </c>
      <c r="N3461">
        <v>0.520277777</v>
      </c>
      <c r="O3461">
        <v>0</v>
      </c>
      <c r="P3461">
        <v>426</v>
      </c>
      <c r="Q3461">
        <v>48</v>
      </c>
      <c r="R3461">
        <v>327</v>
      </c>
      <c r="S3461">
        <v>19</v>
      </c>
      <c r="T3461">
        <v>239</v>
      </c>
      <c r="U3461">
        <v>0</v>
      </c>
      <c r="V3461">
        <v>0</v>
      </c>
      <c r="W3461">
        <v>0</v>
      </c>
      <c r="X3461">
        <v>46.62962316231588</v>
      </c>
      <c r="Y3461">
        <v>4.3599845200214213</v>
      </c>
      <c r="Z3461">
        <v>54.491417798036061</v>
      </c>
      <c r="AA3461">
        <v>40.674948454782907</v>
      </c>
      <c r="AB3461">
        <v>62.5665464272939</v>
      </c>
      <c r="AC3461">
        <v>0</v>
      </c>
      <c r="AD3461">
        <v>0</v>
      </c>
      <c r="AE3461">
        <v>208.72252036245018</v>
      </c>
    </row>
    <row r="3462" spans="1:31" x14ac:dyDescent="0.25">
      <c r="A3462">
        <v>2214380</v>
      </c>
      <c r="B3462">
        <v>1</v>
      </c>
      <c r="C3462" t="s">
        <v>81</v>
      </c>
      <c r="D3462" t="s">
        <v>123</v>
      </c>
      <c r="E3462" t="s">
        <v>151</v>
      </c>
      <c r="F3462" t="s">
        <v>10237</v>
      </c>
      <c r="G3462" t="s">
        <v>238</v>
      </c>
      <c r="H3462" t="s">
        <v>135</v>
      </c>
      <c r="I3462" t="s">
        <v>136</v>
      </c>
      <c r="J3462" t="s">
        <v>137</v>
      </c>
      <c r="K3462" t="s">
        <v>138</v>
      </c>
      <c r="L3462" t="s">
        <v>10238</v>
      </c>
      <c r="M3462" t="s">
        <v>10239</v>
      </c>
      <c r="N3462">
        <v>1.0349999999999999</v>
      </c>
      <c r="O3462">
        <v>0</v>
      </c>
      <c r="P3462">
        <v>53</v>
      </c>
      <c r="Q3462">
        <v>0</v>
      </c>
      <c r="R3462">
        <v>0</v>
      </c>
      <c r="S3462">
        <v>0</v>
      </c>
      <c r="T3462">
        <v>4</v>
      </c>
      <c r="U3462">
        <v>0</v>
      </c>
      <c r="V3462">
        <v>0</v>
      </c>
      <c r="W3462">
        <v>0</v>
      </c>
      <c r="X3462">
        <v>12.883249112218765</v>
      </c>
      <c r="Y3462">
        <v>0</v>
      </c>
      <c r="Z3462">
        <v>0</v>
      </c>
      <c r="AA3462">
        <v>0</v>
      </c>
      <c r="AB3462">
        <v>3.8788803119272832</v>
      </c>
      <c r="AC3462">
        <v>0</v>
      </c>
      <c r="AD3462">
        <v>0</v>
      </c>
      <c r="AE3462">
        <v>16.76212942414605</v>
      </c>
    </row>
    <row r="3463" spans="1:31" x14ac:dyDescent="0.25">
      <c r="A3463">
        <v>2227905</v>
      </c>
      <c r="B3463">
        <v>1</v>
      </c>
      <c r="C3463" t="s">
        <v>80</v>
      </c>
      <c r="D3463" t="s">
        <v>96</v>
      </c>
      <c r="E3463" t="s">
        <v>156</v>
      </c>
      <c r="F3463" t="s">
        <v>10240</v>
      </c>
      <c r="G3463" t="s">
        <v>161</v>
      </c>
      <c r="H3463" t="s">
        <v>135</v>
      </c>
      <c r="I3463" t="s">
        <v>136</v>
      </c>
      <c r="J3463" t="s">
        <v>137</v>
      </c>
      <c r="K3463" t="s">
        <v>138</v>
      </c>
      <c r="L3463" t="s">
        <v>10241</v>
      </c>
      <c r="M3463" t="s">
        <v>10242</v>
      </c>
      <c r="N3463">
        <v>5.9647222219999998</v>
      </c>
      <c r="O3463">
        <v>0</v>
      </c>
      <c r="P3463">
        <v>1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1.7524646079694441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1.7524646079694441</v>
      </c>
    </row>
    <row r="3464" spans="1:31" x14ac:dyDescent="0.25">
      <c r="A3464">
        <v>2219438</v>
      </c>
      <c r="B3464">
        <v>1</v>
      </c>
      <c r="C3464" t="s">
        <v>81</v>
      </c>
      <c r="D3464" t="s">
        <v>122</v>
      </c>
      <c r="E3464" t="s">
        <v>156</v>
      </c>
      <c r="F3464" t="s">
        <v>10243</v>
      </c>
      <c r="G3464" t="s">
        <v>161</v>
      </c>
      <c r="H3464" t="s">
        <v>135</v>
      </c>
      <c r="I3464" t="s">
        <v>136</v>
      </c>
      <c r="J3464" t="s">
        <v>137</v>
      </c>
      <c r="K3464" t="s">
        <v>138</v>
      </c>
      <c r="L3464" t="s">
        <v>10244</v>
      </c>
      <c r="M3464" t="s">
        <v>10245</v>
      </c>
      <c r="N3464">
        <v>3.0833333330000001</v>
      </c>
      <c r="O3464">
        <v>0</v>
      </c>
      <c r="P3464">
        <v>1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0.50689140558761681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0.50689140558761681</v>
      </c>
    </row>
    <row r="3465" spans="1:31" x14ac:dyDescent="0.25">
      <c r="A3465">
        <v>2228094</v>
      </c>
      <c r="B3465">
        <v>1</v>
      </c>
      <c r="C3465" t="s">
        <v>80</v>
      </c>
      <c r="D3465" t="s">
        <v>85</v>
      </c>
      <c r="E3465" t="s">
        <v>156</v>
      </c>
      <c r="F3465" t="s">
        <v>10246</v>
      </c>
      <c r="G3465" t="s">
        <v>165</v>
      </c>
      <c r="H3465" t="s">
        <v>135</v>
      </c>
      <c r="I3465" t="s">
        <v>136</v>
      </c>
      <c r="J3465" t="s">
        <v>137</v>
      </c>
      <c r="K3465" t="s">
        <v>138</v>
      </c>
      <c r="L3465" t="s">
        <v>10247</v>
      </c>
      <c r="M3465" t="s">
        <v>10248</v>
      </c>
      <c r="N3465">
        <v>1.8674999999999999</v>
      </c>
      <c r="O3465">
        <v>0</v>
      </c>
      <c r="P3465">
        <v>13</v>
      </c>
      <c r="Q3465">
        <v>0</v>
      </c>
      <c r="R3465">
        <v>0</v>
      </c>
      <c r="S3465">
        <v>0</v>
      </c>
      <c r="T3465">
        <v>1</v>
      </c>
      <c r="U3465">
        <v>0</v>
      </c>
      <c r="V3465">
        <v>0</v>
      </c>
      <c r="W3465">
        <v>0</v>
      </c>
      <c r="X3465">
        <v>9.4482177248670531</v>
      </c>
      <c r="Y3465">
        <v>0</v>
      </c>
      <c r="Z3465">
        <v>0</v>
      </c>
      <c r="AA3465">
        <v>0</v>
      </c>
      <c r="AB3465">
        <v>4.2683624715560802</v>
      </c>
      <c r="AC3465">
        <v>0</v>
      </c>
      <c r="AD3465">
        <v>0</v>
      </c>
      <c r="AE3465">
        <v>13.716580196423134</v>
      </c>
    </row>
    <row r="3466" spans="1:31" x14ac:dyDescent="0.25">
      <c r="A3466">
        <v>2223185</v>
      </c>
      <c r="B3466">
        <v>1</v>
      </c>
      <c r="C3466" t="s">
        <v>81</v>
      </c>
      <c r="D3466" t="s">
        <v>127</v>
      </c>
      <c r="E3466" t="s">
        <v>225</v>
      </c>
      <c r="F3466" t="s">
        <v>10249</v>
      </c>
      <c r="G3466" t="s">
        <v>345</v>
      </c>
      <c r="H3466" t="s">
        <v>135</v>
      </c>
      <c r="I3466" t="s">
        <v>136</v>
      </c>
      <c r="J3466" t="s">
        <v>137</v>
      </c>
      <c r="K3466" t="s">
        <v>138</v>
      </c>
      <c r="L3466" t="s">
        <v>10250</v>
      </c>
      <c r="M3466" t="s">
        <v>10251</v>
      </c>
      <c r="N3466">
        <v>10.273055554999999</v>
      </c>
      <c r="O3466">
        <v>0</v>
      </c>
      <c r="P3466">
        <v>15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45.784770456661661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45.784770456661661</v>
      </c>
    </row>
    <row r="3467" spans="1:31" x14ac:dyDescent="0.25">
      <c r="A3467">
        <v>2223826</v>
      </c>
      <c r="B3467">
        <v>1</v>
      </c>
      <c r="C3467" t="s">
        <v>80</v>
      </c>
      <c r="D3467" t="s">
        <v>85</v>
      </c>
      <c r="E3467" t="s">
        <v>156</v>
      </c>
      <c r="F3467" t="s">
        <v>10252</v>
      </c>
      <c r="G3467" t="s">
        <v>172</v>
      </c>
      <c r="H3467" t="s">
        <v>135</v>
      </c>
      <c r="I3467" t="s">
        <v>136</v>
      </c>
      <c r="J3467" t="s">
        <v>137</v>
      </c>
      <c r="K3467" t="s">
        <v>138</v>
      </c>
      <c r="L3467" t="s">
        <v>10253</v>
      </c>
      <c r="M3467" t="s">
        <v>10254</v>
      </c>
      <c r="N3467">
        <v>2.1322222219999998</v>
      </c>
      <c r="O3467">
        <v>0</v>
      </c>
      <c r="P3467">
        <v>11</v>
      </c>
      <c r="Q3467">
        <v>0</v>
      </c>
      <c r="R3467">
        <v>0</v>
      </c>
      <c r="S3467">
        <v>0</v>
      </c>
      <c r="T3467">
        <v>1</v>
      </c>
      <c r="U3467">
        <v>0</v>
      </c>
      <c r="V3467">
        <v>0</v>
      </c>
      <c r="W3467">
        <v>0</v>
      </c>
      <c r="X3467">
        <v>5.7796004570913153</v>
      </c>
      <c r="Y3467">
        <v>0</v>
      </c>
      <c r="Z3467">
        <v>0</v>
      </c>
      <c r="AA3467">
        <v>0</v>
      </c>
      <c r="AB3467">
        <v>0.28556319859022222</v>
      </c>
      <c r="AC3467">
        <v>0</v>
      </c>
      <c r="AD3467">
        <v>0</v>
      </c>
      <c r="AE3467">
        <v>6.0651636556815376</v>
      </c>
    </row>
    <row r="3468" spans="1:31" x14ac:dyDescent="0.25">
      <c r="A3468">
        <v>2221453</v>
      </c>
      <c r="B3468">
        <v>1</v>
      </c>
      <c r="C3468" t="s">
        <v>80</v>
      </c>
      <c r="D3468" t="s">
        <v>82</v>
      </c>
      <c r="E3468" t="s">
        <v>132</v>
      </c>
      <c r="F3468" t="s">
        <v>10255</v>
      </c>
      <c r="G3468" t="s">
        <v>3574</v>
      </c>
      <c r="H3468" t="s">
        <v>135</v>
      </c>
      <c r="I3468" t="s">
        <v>136</v>
      </c>
      <c r="J3468" t="s">
        <v>137</v>
      </c>
      <c r="K3468" t="s">
        <v>138</v>
      </c>
      <c r="L3468" t="s">
        <v>10256</v>
      </c>
      <c r="M3468" t="s">
        <v>10257</v>
      </c>
      <c r="N3468">
        <v>2.4413888880000001</v>
      </c>
      <c r="O3468">
        <v>0</v>
      </c>
      <c r="P3468">
        <v>122</v>
      </c>
      <c r="Q3468">
        <v>0</v>
      </c>
      <c r="R3468">
        <v>0</v>
      </c>
      <c r="S3468">
        <v>0</v>
      </c>
      <c r="T3468">
        <v>42</v>
      </c>
      <c r="U3468">
        <v>0</v>
      </c>
      <c r="V3468">
        <v>0</v>
      </c>
      <c r="W3468">
        <v>0</v>
      </c>
      <c r="X3468">
        <v>92.075523176806612</v>
      </c>
      <c r="Y3468">
        <v>0</v>
      </c>
      <c r="Z3468">
        <v>0</v>
      </c>
      <c r="AA3468">
        <v>0</v>
      </c>
      <c r="AB3468">
        <v>111.5992880448366</v>
      </c>
      <c r="AC3468">
        <v>0</v>
      </c>
      <c r="AD3468">
        <v>0</v>
      </c>
      <c r="AE3468">
        <v>203.67481122164321</v>
      </c>
    </row>
    <row r="3469" spans="1:31" x14ac:dyDescent="0.25">
      <c r="A3469">
        <v>2215170</v>
      </c>
      <c r="B3469">
        <v>1</v>
      </c>
      <c r="C3469" t="s">
        <v>80</v>
      </c>
      <c r="D3469" t="s">
        <v>104</v>
      </c>
      <c r="E3469" t="s">
        <v>151</v>
      </c>
      <c r="F3469" t="s">
        <v>10258</v>
      </c>
      <c r="G3469" t="s">
        <v>134</v>
      </c>
      <c r="H3469" t="s">
        <v>135</v>
      </c>
      <c r="I3469" t="s">
        <v>136</v>
      </c>
      <c r="J3469" t="s">
        <v>137</v>
      </c>
      <c r="K3469" t="s">
        <v>138</v>
      </c>
      <c r="L3469" t="s">
        <v>10259</v>
      </c>
      <c r="M3469" t="s">
        <v>10260</v>
      </c>
      <c r="N3469">
        <v>3.9247222220000002</v>
      </c>
      <c r="O3469">
        <v>0</v>
      </c>
      <c r="P3469">
        <v>186</v>
      </c>
      <c r="Q3469">
        <v>0</v>
      </c>
      <c r="R3469">
        <v>0</v>
      </c>
      <c r="S3469">
        <v>0</v>
      </c>
      <c r="T3469">
        <v>10</v>
      </c>
      <c r="U3469">
        <v>0</v>
      </c>
      <c r="V3469">
        <v>0</v>
      </c>
      <c r="W3469">
        <v>0</v>
      </c>
      <c r="X3469">
        <v>301.78775460942666</v>
      </c>
      <c r="Y3469">
        <v>0</v>
      </c>
      <c r="Z3469">
        <v>0</v>
      </c>
      <c r="AA3469">
        <v>0</v>
      </c>
      <c r="AB3469">
        <v>21.316834982807105</v>
      </c>
      <c r="AC3469">
        <v>0</v>
      </c>
      <c r="AD3469">
        <v>0</v>
      </c>
      <c r="AE3469">
        <v>323.10458959223376</v>
      </c>
    </row>
    <row r="3470" spans="1:31" x14ac:dyDescent="0.25">
      <c r="A3470">
        <v>2227951</v>
      </c>
      <c r="B3470">
        <v>1</v>
      </c>
      <c r="C3470" t="s">
        <v>80</v>
      </c>
      <c r="D3470" t="s">
        <v>105</v>
      </c>
      <c r="E3470" t="s">
        <v>156</v>
      </c>
      <c r="F3470" t="s">
        <v>10261</v>
      </c>
      <c r="G3470" t="s">
        <v>161</v>
      </c>
      <c r="H3470" t="s">
        <v>135</v>
      </c>
      <c r="I3470" t="s">
        <v>136</v>
      </c>
      <c r="J3470" t="s">
        <v>137</v>
      </c>
      <c r="K3470" t="s">
        <v>138</v>
      </c>
      <c r="L3470" t="s">
        <v>10262</v>
      </c>
      <c r="M3470" t="s">
        <v>10263</v>
      </c>
      <c r="N3470">
        <v>2.346666666</v>
      </c>
      <c r="O3470">
        <v>0</v>
      </c>
      <c r="P3470">
        <v>1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2.9998655474669178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2.9998655474669178</v>
      </c>
    </row>
    <row r="3471" spans="1:31" x14ac:dyDescent="0.25">
      <c r="A3471">
        <v>2228117</v>
      </c>
      <c r="B3471">
        <v>1</v>
      </c>
      <c r="C3471" t="s">
        <v>80</v>
      </c>
      <c r="D3471" t="s">
        <v>107</v>
      </c>
      <c r="E3471" t="s">
        <v>225</v>
      </c>
      <c r="F3471" t="s">
        <v>10264</v>
      </c>
      <c r="G3471" t="s">
        <v>213</v>
      </c>
      <c r="H3471" t="s">
        <v>135</v>
      </c>
      <c r="I3471" t="s">
        <v>136</v>
      </c>
      <c r="J3471" t="s">
        <v>137</v>
      </c>
      <c r="K3471" t="s">
        <v>138</v>
      </c>
      <c r="L3471" t="s">
        <v>10265</v>
      </c>
      <c r="M3471" t="s">
        <v>10266</v>
      </c>
      <c r="N3471">
        <v>5.3852777769999998</v>
      </c>
      <c r="O3471">
        <v>0</v>
      </c>
      <c r="P3471">
        <v>25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23.725202517600337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23.725202517600337</v>
      </c>
    </row>
    <row r="3472" spans="1:31" x14ac:dyDescent="0.25">
      <c r="A3472">
        <v>2221811</v>
      </c>
      <c r="B3472">
        <v>1</v>
      </c>
      <c r="C3472" t="s">
        <v>80</v>
      </c>
      <c r="D3472" t="s">
        <v>97</v>
      </c>
      <c r="E3472" t="s">
        <v>147</v>
      </c>
      <c r="F3472" t="s">
        <v>1815</v>
      </c>
      <c r="G3472" t="s">
        <v>143</v>
      </c>
      <c r="H3472" t="s">
        <v>144</v>
      </c>
      <c r="I3472" t="s">
        <v>136</v>
      </c>
      <c r="J3472" t="s">
        <v>137</v>
      </c>
      <c r="K3472" t="s">
        <v>138</v>
      </c>
      <c r="L3472" t="s">
        <v>10267</v>
      </c>
      <c r="M3472" t="s">
        <v>10268</v>
      </c>
      <c r="N3472">
        <v>0.75611111099999995</v>
      </c>
      <c r="O3472">
        <v>0</v>
      </c>
      <c r="P3472">
        <v>3448</v>
      </c>
      <c r="Q3472">
        <v>0</v>
      </c>
      <c r="R3472">
        <v>10</v>
      </c>
      <c r="S3472">
        <v>5</v>
      </c>
      <c r="T3472">
        <v>371</v>
      </c>
      <c r="U3472">
        <v>0</v>
      </c>
      <c r="V3472">
        <v>0</v>
      </c>
      <c r="W3472">
        <v>0</v>
      </c>
      <c r="X3472">
        <v>1020.2665093732198</v>
      </c>
      <c r="Y3472">
        <v>0</v>
      </c>
      <c r="Z3472">
        <v>1.5587262390767203</v>
      </c>
      <c r="AA3472">
        <v>75.022049108789631</v>
      </c>
      <c r="AB3472">
        <v>267.95676390060606</v>
      </c>
      <c r="AC3472">
        <v>0</v>
      </c>
      <c r="AD3472">
        <v>0</v>
      </c>
      <c r="AE3472">
        <v>1364.8040486216923</v>
      </c>
    </row>
    <row r="3473" spans="1:31" x14ac:dyDescent="0.25">
      <c r="A3473">
        <v>2224393</v>
      </c>
      <c r="B3473">
        <v>1</v>
      </c>
      <c r="C3473" t="s">
        <v>80</v>
      </c>
      <c r="D3473" t="s">
        <v>101</v>
      </c>
      <c r="E3473" t="s">
        <v>198</v>
      </c>
      <c r="F3473" t="s">
        <v>2192</v>
      </c>
      <c r="G3473" t="s">
        <v>143</v>
      </c>
      <c r="H3473" t="s">
        <v>144</v>
      </c>
      <c r="I3473" t="s">
        <v>136</v>
      </c>
      <c r="J3473" t="s">
        <v>137</v>
      </c>
      <c r="K3473" t="s">
        <v>138</v>
      </c>
      <c r="L3473" t="s">
        <v>10269</v>
      </c>
      <c r="M3473" t="s">
        <v>10270</v>
      </c>
      <c r="N3473">
        <v>0.449444444</v>
      </c>
      <c r="O3473">
        <v>15</v>
      </c>
      <c r="P3473">
        <v>3458</v>
      </c>
      <c r="Q3473">
        <v>12</v>
      </c>
      <c r="R3473">
        <v>108</v>
      </c>
      <c r="S3473">
        <v>35</v>
      </c>
      <c r="T3473">
        <v>414</v>
      </c>
      <c r="U3473">
        <v>2</v>
      </c>
      <c r="V3473">
        <v>0</v>
      </c>
      <c r="W3473">
        <v>4.9506298060060825</v>
      </c>
      <c r="X3473">
        <v>576.34508707042858</v>
      </c>
      <c r="Y3473">
        <v>15.476131846105607</v>
      </c>
      <c r="Z3473">
        <v>10.015056674895693</v>
      </c>
      <c r="AA3473">
        <v>53.930816307559951</v>
      </c>
      <c r="AB3473">
        <v>152.38129301436604</v>
      </c>
      <c r="AC3473">
        <v>80.907793210108423</v>
      </c>
      <c r="AD3473">
        <v>0</v>
      </c>
      <c r="AE3473">
        <v>894.00680792947037</v>
      </c>
    </row>
    <row r="3474" spans="1:31" x14ac:dyDescent="0.25">
      <c r="A3474">
        <v>2217397</v>
      </c>
      <c r="B3474">
        <v>1</v>
      </c>
      <c r="C3474" t="s">
        <v>80</v>
      </c>
      <c r="D3474" t="s">
        <v>82</v>
      </c>
      <c r="E3474" t="s">
        <v>225</v>
      </c>
      <c r="F3474" t="s">
        <v>10271</v>
      </c>
      <c r="G3474" t="s">
        <v>600</v>
      </c>
      <c r="H3474" t="s">
        <v>135</v>
      </c>
      <c r="I3474" t="s">
        <v>136</v>
      </c>
      <c r="J3474" t="s">
        <v>137</v>
      </c>
      <c r="K3474" t="s">
        <v>138</v>
      </c>
      <c r="L3474" t="s">
        <v>10272</v>
      </c>
      <c r="M3474" t="s">
        <v>10273</v>
      </c>
      <c r="N3474">
        <v>2.2083333330000001</v>
      </c>
      <c r="O3474">
        <v>0</v>
      </c>
      <c r="P3474">
        <v>19</v>
      </c>
      <c r="Q3474">
        <v>0</v>
      </c>
      <c r="R3474">
        <v>0</v>
      </c>
      <c r="S3474">
        <v>0</v>
      </c>
      <c r="T3474">
        <v>10</v>
      </c>
      <c r="U3474">
        <v>0</v>
      </c>
      <c r="V3474">
        <v>0</v>
      </c>
      <c r="W3474">
        <v>0</v>
      </c>
      <c r="X3474">
        <v>10.001421192567948</v>
      </c>
      <c r="Y3474">
        <v>0</v>
      </c>
      <c r="Z3474">
        <v>0</v>
      </c>
      <c r="AA3474">
        <v>0</v>
      </c>
      <c r="AB3474">
        <v>11.385006465080444</v>
      </c>
      <c r="AC3474">
        <v>0</v>
      </c>
      <c r="AD3474">
        <v>0</v>
      </c>
      <c r="AE3474">
        <v>21.38642765764839</v>
      </c>
    </row>
    <row r="3475" spans="1:31" x14ac:dyDescent="0.25">
      <c r="A3475">
        <v>2220314</v>
      </c>
      <c r="B3475">
        <v>1</v>
      </c>
      <c r="C3475" t="s">
        <v>80</v>
      </c>
      <c r="D3475" t="s">
        <v>97</v>
      </c>
      <c r="E3475" t="s">
        <v>151</v>
      </c>
      <c r="F3475" t="s">
        <v>10274</v>
      </c>
      <c r="G3475" t="s">
        <v>233</v>
      </c>
      <c r="H3475" t="s">
        <v>135</v>
      </c>
      <c r="I3475" t="s">
        <v>136</v>
      </c>
      <c r="J3475" t="s">
        <v>137</v>
      </c>
      <c r="K3475" t="s">
        <v>234</v>
      </c>
      <c r="L3475" t="s">
        <v>10275</v>
      </c>
      <c r="M3475" t="s">
        <v>10276</v>
      </c>
      <c r="N3475">
        <v>5.0159647219999997</v>
      </c>
      <c r="O3475">
        <v>0</v>
      </c>
      <c r="P3475">
        <v>11</v>
      </c>
      <c r="Q3475">
        <v>0</v>
      </c>
      <c r="R3475">
        <v>43</v>
      </c>
      <c r="S3475">
        <v>0</v>
      </c>
      <c r="T3475">
        <v>4</v>
      </c>
      <c r="U3475">
        <v>0</v>
      </c>
      <c r="V3475">
        <v>0</v>
      </c>
      <c r="W3475">
        <v>0</v>
      </c>
      <c r="X3475">
        <v>10.93106771652347</v>
      </c>
      <c r="Y3475">
        <v>0</v>
      </c>
      <c r="Z3475">
        <v>60.375050789051919</v>
      </c>
      <c r="AA3475">
        <v>0</v>
      </c>
      <c r="AB3475">
        <v>15.180874760183135</v>
      </c>
      <c r="AC3475">
        <v>0</v>
      </c>
      <c r="AD3475">
        <v>0</v>
      </c>
      <c r="AE3475">
        <v>86.486993265758514</v>
      </c>
    </row>
    <row r="3476" spans="1:31" x14ac:dyDescent="0.25">
      <c r="A3476">
        <v>2226079</v>
      </c>
      <c r="B3476">
        <v>1</v>
      </c>
      <c r="C3476" t="s">
        <v>80</v>
      </c>
      <c r="D3476" t="s">
        <v>98</v>
      </c>
      <c r="E3476" t="s">
        <v>151</v>
      </c>
      <c r="F3476" t="s">
        <v>10277</v>
      </c>
      <c r="G3476" t="s">
        <v>233</v>
      </c>
      <c r="H3476" t="s">
        <v>135</v>
      </c>
      <c r="I3476" t="s">
        <v>136</v>
      </c>
      <c r="J3476" t="s">
        <v>137</v>
      </c>
      <c r="K3476" t="s">
        <v>234</v>
      </c>
      <c r="L3476" t="s">
        <v>10278</v>
      </c>
      <c r="M3476" t="s">
        <v>10279</v>
      </c>
      <c r="N3476">
        <v>6.539722222</v>
      </c>
      <c r="O3476">
        <v>0</v>
      </c>
      <c r="P3476">
        <v>50</v>
      </c>
      <c r="Q3476">
        <v>0</v>
      </c>
      <c r="R3476">
        <v>0</v>
      </c>
      <c r="S3476">
        <v>0</v>
      </c>
      <c r="T3476">
        <v>7</v>
      </c>
      <c r="U3476">
        <v>0</v>
      </c>
      <c r="V3476">
        <v>0</v>
      </c>
      <c r="W3476">
        <v>0</v>
      </c>
      <c r="X3476">
        <v>73.701675862940547</v>
      </c>
      <c r="Y3476">
        <v>0</v>
      </c>
      <c r="Z3476">
        <v>0</v>
      </c>
      <c r="AA3476">
        <v>0</v>
      </c>
      <c r="AB3476">
        <v>11.890317518085181</v>
      </c>
      <c r="AC3476">
        <v>0</v>
      </c>
      <c r="AD3476">
        <v>0</v>
      </c>
      <c r="AE3476">
        <v>85.591993381025731</v>
      </c>
    </row>
    <row r="3477" spans="1:31" x14ac:dyDescent="0.25">
      <c r="A3477">
        <v>2221788</v>
      </c>
      <c r="B3477">
        <v>1</v>
      </c>
      <c r="C3477" t="s">
        <v>80</v>
      </c>
      <c r="D3477" t="s">
        <v>100</v>
      </c>
      <c r="E3477" t="s">
        <v>141</v>
      </c>
      <c r="F3477" t="s">
        <v>10280</v>
      </c>
      <c r="G3477" t="s">
        <v>1628</v>
      </c>
      <c r="H3477" t="s">
        <v>144</v>
      </c>
      <c r="I3477" t="s">
        <v>136</v>
      </c>
      <c r="J3477" t="s">
        <v>137</v>
      </c>
      <c r="K3477" t="s">
        <v>138</v>
      </c>
      <c r="L3477" t="s">
        <v>10281</v>
      </c>
      <c r="M3477" t="s">
        <v>10282</v>
      </c>
      <c r="N3477">
        <v>0.16916666599999999</v>
      </c>
      <c r="O3477">
        <v>0</v>
      </c>
      <c r="P3477">
        <v>401</v>
      </c>
      <c r="Q3477">
        <v>0</v>
      </c>
      <c r="R3477">
        <v>0</v>
      </c>
      <c r="S3477">
        <v>0</v>
      </c>
      <c r="T3477">
        <v>52</v>
      </c>
      <c r="U3477">
        <v>0</v>
      </c>
      <c r="V3477">
        <v>0</v>
      </c>
      <c r="W3477">
        <v>0</v>
      </c>
      <c r="X3477">
        <v>14.873589665000063</v>
      </c>
      <c r="Y3477">
        <v>0</v>
      </c>
      <c r="Z3477">
        <v>0</v>
      </c>
      <c r="AA3477">
        <v>0</v>
      </c>
      <c r="AB3477">
        <v>5.4642240408773315</v>
      </c>
      <c r="AC3477">
        <v>0</v>
      </c>
      <c r="AD3477">
        <v>0</v>
      </c>
      <c r="AE3477">
        <v>20.337813705877394</v>
      </c>
    </row>
    <row r="3478" spans="1:31" x14ac:dyDescent="0.25">
      <c r="A3478">
        <v>2226743</v>
      </c>
      <c r="B3478">
        <v>1</v>
      </c>
      <c r="C3478" t="s">
        <v>80</v>
      </c>
      <c r="D3478" t="s">
        <v>104</v>
      </c>
      <c r="E3478" t="s">
        <v>141</v>
      </c>
      <c r="F3478" t="s">
        <v>10283</v>
      </c>
      <c r="G3478" t="s">
        <v>143</v>
      </c>
      <c r="H3478" t="s">
        <v>144</v>
      </c>
      <c r="I3478" t="s">
        <v>136</v>
      </c>
      <c r="J3478" t="s">
        <v>137</v>
      </c>
      <c r="K3478" t="s">
        <v>138</v>
      </c>
      <c r="L3478" t="s">
        <v>10284</v>
      </c>
      <c r="M3478" t="s">
        <v>10285</v>
      </c>
      <c r="N3478">
        <v>3.6827777770000001</v>
      </c>
      <c r="O3478">
        <v>4</v>
      </c>
      <c r="P3478">
        <v>4</v>
      </c>
      <c r="Q3478">
        <v>15</v>
      </c>
      <c r="R3478">
        <v>12</v>
      </c>
      <c r="S3478">
        <v>2</v>
      </c>
      <c r="T3478">
        <v>19</v>
      </c>
      <c r="U3478">
        <v>2</v>
      </c>
      <c r="V3478">
        <v>0</v>
      </c>
      <c r="W3478">
        <v>3.786827689806322</v>
      </c>
      <c r="X3478">
        <v>20.260124188573474</v>
      </c>
      <c r="Y3478">
        <v>27.800831964941288</v>
      </c>
      <c r="Z3478">
        <v>11.87524008807098</v>
      </c>
      <c r="AA3478">
        <v>5.684882257549666</v>
      </c>
      <c r="AB3478">
        <v>187.68809406253609</v>
      </c>
      <c r="AC3478">
        <v>622.85905862916684</v>
      </c>
      <c r="AD3478">
        <v>0</v>
      </c>
      <c r="AE3478">
        <v>879.95505888064463</v>
      </c>
    </row>
    <row r="3479" spans="1:31" x14ac:dyDescent="0.25">
      <c r="A3479">
        <v>2220079</v>
      </c>
      <c r="B3479">
        <v>1</v>
      </c>
      <c r="C3479" t="s">
        <v>81</v>
      </c>
      <c r="D3479" t="s">
        <v>113</v>
      </c>
      <c r="E3479" t="s">
        <v>132</v>
      </c>
      <c r="F3479" t="s">
        <v>10286</v>
      </c>
      <c r="G3479" t="s">
        <v>176</v>
      </c>
      <c r="H3479" t="s">
        <v>135</v>
      </c>
      <c r="I3479" t="s">
        <v>136</v>
      </c>
      <c r="J3479" t="s">
        <v>137</v>
      </c>
      <c r="K3479" t="s">
        <v>138</v>
      </c>
      <c r="L3479" t="s">
        <v>10287</v>
      </c>
      <c r="M3479" t="s">
        <v>10288</v>
      </c>
      <c r="N3479">
        <v>1.341388888</v>
      </c>
      <c r="O3479">
        <v>0</v>
      </c>
      <c r="P3479">
        <v>53</v>
      </c>
      <c r="Q3479">
        <v>0</v>
      </c>
      <c r="R3479">
        <v>1</v>
      </c>
      <c r="S3479">
        <v>0</v>
      </c>
      <c r="T3479">
        <v>1</v>
      </c>
      <c r="U3479">
        <v>0</v>
      </c>
      <c r="V3479">
        <v>0</v>
      </c>
      <c r="W3479">
        <v>0</v>
      </c>
      <c r="X3479">
        <v>11.797979184101901</v>
      </c>
      <c r="Y3479">
        <v>0</v>
      </c>
      <c r="Z3479">
        <v>5.3474193035555561E-5</v>
      </c>
      <c r="AA3479">
        <v>0</v>
      </c>
      <c r="AB3479">
        <v>1.1911826673333335E-5</v>
      </c>
      <c r="AC3479">
        <v>0</v>
      </c>
      <c r="AD3479">
        <v>0</v>
      </c>
      <c r="AE3479">
        <v>11.798044570121611</v>
      </c>
    </row>
    <row r="3480" spans="1:31" x14ac:dyDescent="0.25">
      <c r="A3480">
        <v>2215382</v>
      </c>
      <c r="B3480">
        <v>1</v>
      </c>
      <c r="C3480" t="s">
        <v>80</v>
      </c>
      <c r="D3480" t="s">
        <v>93</v>
      </c>
      <c r="E3480" t="s">
        <v>147</v>
      </c>
      <c r="F3480" t="s">
        <v>10289</v>
      </c>
      <c r="G3480" t="s">
        <v>233</v>
      </c>
      <c r="H3480" t="s">
        <v>144</v>
      </c>
      <c r="I3480" t="s">
        <v>136</v>
      </c>
      <c r="J3480" t="s">
        <v>137</v>
      </c>
      <c r="K3480" t="s">
        <v>234</v>
      </c>
      <c r="L3480" t="s">
        <v>10290</v>
      </c>
      <c r="M3480" t="s">
        <v>10291</v>
      </c>
      <c r="N3480">
        <v>8.3811111109999992</v>
      </c>
      <c r="O3480">
        <v>3</v>
      </c>
      <c r="P3480">
        <v>260</v>
      </c>
      <c r="Q3480">
        <v>39</v>
      </c>
      <c r="R3480">
        <v>27</v>
      </c>
      <c r="S3480">
        <v>7</v>
      </c>
      <c r="T3480">
        <v>35</v>
      </c>
      <c r="U3480">
        <v>0</v>
      </c>
      <c r="V3480">
        <v>0</v>
      </c>
      <c r="W3480">
        <v>26.84745187990216</v>
      </c>
      <c r="X3480">
        <v>452.01425096895537</v>
      </c>
      <c r="Y3480">
        <v>118.20849087673874</v>
      </c>
      <c r="Z3480">
        <v>192.65222546739849</v>
      </c>
      <c r="AA3480">
        <v>221.50771159915163</v>
      </c>
      <c r="AB3480">
        <v>209.03296590859247</v>
      </c>
      <c r="AC3480">
        <v>0</v>
      </c>
      <c r="AD3480">
        <v>0</v>
      </c>
      <c r="AE3480">
        <v>1220.263096700739</v>
      </c>
    </row>
    <row r="3481" spans="1:31" x14ac:dyDescent="0.25">
      <c r="A3481">
        <v>2218771</v>
      </c>
      <c r="B3481">
        <v>1</v>
      </c>
      <c r="C3481" t="s">
        <v>80</v>
      </c>
      <c r="D3481" t="s">
        <v>94</v>
      </c>
      <c r="E3481" t="s">
        <v>151</v>
      </c>
      <c r="F3481" t="s">
        <v>10292</v>
      </c>
      <c r="G3481" t="s">
        <v>213</v>
      </c>
      <c r="H3481" t="s">
        <v>135</v>
      </c>
      <c r="I3481" t="s">
        <v>136</v>
      </c>
      <c r="J3481" t="s">
        <v>137</v>
      </c>
      <c r="K3481" t="s">
        <v>138</v>
      </c>
      <c r="L3481" t="s">
        <v>10293</v>
      </c>
      <c r="M3481" t="s">
        <v>10294</v>
      </c>
      <c r="N3481">
        <v>14.657777777</v>
      </c>
      <c r="O3481">
        <v>0</v>
      </c>
      <c r="P3481">
        <v>36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15.415086960460517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15.415086960460517</v>
      </c>
    </row>
    <row r="3482" spans="1:31" x14ac:dyDescent="0.25">
      <c r="A3482">
        <v>2216856</v>
      </c>
      <c r="B3482">
        <v>1</v>
      </c>
      <c r="C3482" t="s">
        <v>81</v>
      </c>
      <c r="D3482" t="s">
        <v>123</v>
      </c>
      <c r="E3482" t="s">
        <v>151</v>
      </c>
      <c r="F3482" t="s">
        <v>10295</v>
      </c>
      <c r="G3482" t="s">
        <v>233</v>
      </c>
      <c r="H3482" t="s">
        <v>135</v>
      </c>
      <c r="I3482" t="s">
        <v>136</v>
      </c>
      <c r="J3482" t="s">
        <v>137</v>
      </c>
      <c r="K3482" t="s">
        <v>234</v>
      </c>
      <c r="L3482" t="s">
        <v>10296</v>
      </c>
      <c r="M3482" t="s">
        <v>10297</v>
      </c>
      <c r="N3482">
        <v>8.0449999999999999</v>
      </c>
      <c r="O3482">
        <v>0</v>
      </c>
      <c r="P3482">
        <v>1</v>
      </c>
      <c r="Q3482">
        <v>0</v>
      </c>
      <c r="R3482">
        <v>2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2.4189860691055003</v>
      </c>
      <c r="Y3482">
        <v>0</v>
      </c>
      <c r="Z3482">
        <v>0.39319266428580008</v>
      </c>
      <c r="AA3482">
        <v>0</v>
      </c>
      <c r="AB3482">
        <v>0</v>
      </c>
      <c r="AC3482">
        <v>0</v>
      </c>
      <c r="AD3482">
        <v>0</v>
      </c>
      <c r="AE3482">
        <v>2.8121787333913004</v>
      </c>
    </row>
    <row r="3483" spans="1:31" x14ac:dyDescent="0.25">
      <c r="A3483">
        <v>2219773</v>
      </c>
      <c r="B3483">
        <v>1</v>
      </c>
      <c r="C3483" t="s">
        <v>81</v>
      </c>
      <c r="D3483" t="s">
        <v>112</v>
      </c>
      <c r="E3483" t="s">
        <v>156</v>
      </c>
      <c r="F3483" t="s">
        <v>10298</v>
      </c>
      <c r="G3483" t="s">
        <v>161</v>
      </c>
      <c r="H3483" t="s">
        <v>135</v>
      </c>
      <c r="I3483" t="s">
        <v>136</v>
      </c>
      <c r="J3483" t="s">
        <v>137</v>
      </c>
      <c r="K3483" t="s">
        <v>138</v>
      </c>
      <c r="L3483" t="s">
        <v>10299</v>
      </c>
      <c r="M3483" t="s">
        <v>10300</v>
      </c>
      <c r="N3483">
        <v>1.467222222</v>
      </c>
      <c r="O3483">
        <v>0</v>
      </c>
      <c r="P3483">
        <v>1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0.32080946064474608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0.32080946064474608</v>
      </c>
    </row>
    <row r="3484" spans="1:31" x14ac:dyDescent="0.25">
      <c r="A3484">
        <v>2220912</v>
      </c>
      <c r="B3484">
        <v>1</v>
      </c>
      <c r="C3484" t="s">
        <v>80</v>
      </c>
      <c r="D3484" t="s">
        <v>88</v>
      </c>
      <c r="E3484" t="s">
        <v>156</v>
      </c>
      <c r="F3484" t="s">
        <v>1212</v>
      </c>
      <c r="G3484" t="s">
        <v>165</v>
      </c>
      <c r="H3484" t="s">
        <v>135</v>
      </c>
      <c r="I3484" t="s">
        <v>136</v>
      </c>
      <c r="J3484" t="s">
        <v>137</v>
      </c>
      <c r="K3484" t="s">
        <v>138</v>
      </c>
      <c r="L3484" t="s">
        <v>10301</v>
      </c>
      <c r="M3484" t="s">
        <v>10302</v>
      </c>
      <c r="N3484">
        <v>4.5163888879999998</v>
      </c>
      <c r="O3484">
        <v>0</v>
      </c>
      <c r="P3484">
        <v>5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5.8023045695058624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5.8023045695058624</v>
      </c>
    </row>
    <row r="3485" spans="1:31" x14ac:dyDescent="0.25">
      <c r="A3485">
        <v>2218920</v>
      </c>
      <c r="B3485">
        <v>1</v>
      </c>
      <c r="C3485" t="s">
        <v>81</v>
      </c>
      <c r="D3485" t="s">
        <v>112</v>
      </c>
      <c r="E3485" t="s">
        <v>156</v>
      </c>
      <c r="F3485" t="s">
        <v>10303</v>
      </c>
      <c r="G3485" t="s">
        <v>161</v>
      </c>
      <c r="H3485" t="s">
        <v>135</v>
      </c>
      <c r="I3485" t="s">
        <v>136</v>
      </c>
      <c r="J3485" t="s">
        <v>137</v>
      </c>
      <c r="K3485" t="s">
        <v>138</v>
      </c>
      <c r="L3485" t="s">
        <v>10304</v>
      </c>
      <c r="M3485" t="s">
        <v>10305</v>
      </c>
      <c r="N3485">
        <v>2.650833333</v>
      </c>
      <c r="O3485">
        <v>0</v>
      </c>
      <c r="P3485">
        <v>6</v>
      </c>
      <c r="Q3485">
        <v>0</v>
      </c>
      <c r="R3485">
        <v>0</v>
      </c>
      <c r="S3485">
        <v>0</v>
      </c>
      <c r="T3485">
        <v>1</v>
      </c>
      <c r="U3485">
        <v>0</v>
      </c>
      <c r="V3485">
        <v>0</v>
      </c>
      <c r="W3485">
        <v>0</v>
      </c>
      <c r="X3485">
        <v>4.4855409723681756</v>
      </c>
      <c r="Y3485">
        <v>0</v>
      </c>
      <c r="Z3485">
        <v>0</v>
      </c>
      <c r="AA3485">
        <v>0</v>
      </c>
      <c r="AB3485">
        <v>3.8934174716125005E-3</v>
      </c>
      <c r="AC3485">
        <v>0</v>
      </c>
      <c r="AD3485">
        <v>0</v>
      </c>
      <c r="AE3485">
        <v>4.4894343898397882</v>
      </c>
    </row>
    <row r="3486" spans="1:31" x14ac:dyDescent="0.25">
      <c r="A3486">
        <v>2218207</v>
      </c>
      <c r="B3486">
        <v>1</v>
      </c>
      <c r="C3486" t="s">
        <v>81</v>
      </c>
      <c r="D3486" t="s">
        <v>115</v>
      </c>
      <c r="E3486" t="s">
        <v>198</v>
      </c>
      <c r="F3486" t="s">
        <v>10306</v>
      </c>
      <c r="G3486" t="s">
        <v>143</v>
      </c>
      <c r="H3486" t="s">
        <v>144</v>
      </c>
      <c r="I3486" t="s">
        <v>136</v>
      </c>
      <c r="J3486" t="s">
        <v>137</v>
      </c>
      <c r="K3486" t="s">
        <v>138</v>
      </c>
      <c r="L3486" t="s">
        <v>10307</v>
      </c>
      <c r="M3486" t="s">
        <v>10308</v>
      </c>
      <c r="N3486">
        <v>0.54361111100000004</v>
      </c>
      <c r="O3486">
        <v>0</v>
      </c>
      <c r="P3486">
        <v>240</v>
      </c>
      <c r="Q3486">
        <v>0</v>
      </c>
      <c r="R3486">
        <v>50</v>
      </c>
      <c r="S3486">
        <v>7</v>
      </c>
      <c r="T3486">
        <v>30</v>
      </c>
      <c r="U3486">
        <v>1</v>
      </c>
      <c r="V3486">
        <v>0</v>
      </c>
      <c r="W3486">
        <v>0</v>
      </c>
      <c r="X3486">
        <v>12.23894448706683</v>
      </c>
      <c r="Y3486">
        <v>0</v>
      </c>
      <c r="Z3486">
        <v>4.1572113553708894</v>
      </c>
      <c r="AA3486">
        <v>50.206806565676715</v>
      </c>
      <c r="AB3486">
        <v>82.491133480227759</v>
      </c>
      <c r="AC3486">
        <v>6.3275825734079607</v>
      </c>
      <c r="AD3486">
        <v>0</v>
      </c>
      <c r="AE3486">
        <v>155.42167846175016</v>
      </c>
    </row>
    <row r="3487" spans="1:31" x14ac:dyDescent="0.25">
      <c r="A3487">
        <v>2221476</v>
      </c>
      <c r="B3487">
        <v>1</v>
      </c>
      <c r="C3487" t="s">
        <v>80</v>
      </c>
      <c r="D3487" t="s">
        <v>100</v>
      </c>
      <c r="E3487" t="s">
        <v>151</v>
      </c>
      <c r="F3487" t="s">
        <v>10309</v>
      </c>
      <c r="G3487" t="s">
        <v>213</v>
      </c>
      <c r="H3487" t="s">
        <v>135</v>
      </c>
      <c r="I3487" t="s">
        <v>136</v>
      </c>
      <c r="J3487" t="s">
        <v>137</v>
      </c>
      <c r="K3487" t="s">
        <v>138</v>
      </c>
      <c r="L3487" t="s">
        <v>10310</v>
      </c>
      <c r="M3487" t="s">
        <v>10311</v>
      </c>
      <c r="N3487">
        <v>1.683611111</v>
      </c>
      <c r="O3487">
        <v>0</v>
      </c>
      <c r="P3487">
        <v>18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13.814331953406347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13.814331953406347</v>
      </c>
    </row>
    <row r="3488" spans="1:31" x14ac:dyDescent="0.25">
      <c r="A3488">
        <v>2220855</v>
      </c>
      <c r="B3488">
        <v>1</v>
      </c>
      <c r="C3488" t="s">
        <v>80</v>
      </c>
      <c r="D3488" t="s">
        <v>100</v>
      </c>
      <c r="E3488" t="s">
        <v>156</v>
      </c>
      <c r="F3488" t="s">
        <v>10312</v>
      </c>
      <c r="G3488" t="s">
        <v>161</v>
      </c>
      <c r="H3488" t="s">
        <v>135</v>
      </c>
      <c r="I3488" t="s">
        <v>136</v>
      </c>
      <c r="J3488" t="s">
        <v>137</v>
      </c>
      <c r="K3488" t="s">
        <v>138</v>
      </c>
      <c r="L3488" t="s">
        <v>10313</v>
      </c>
      <c r="M3488" t="s">
        <v>10314</v>
      </c>
      <c r="N3488">
        <v>2.0891666660000001</v>
      </c>
      <c r="O3488">
        <v>0</v>
      </c>
      <c r="P3488">
        <v>1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0.27703757375063998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0.27703757375063998</v>
      </c>
    </row>
    <row r="3489" spans="1:31" x14ac:dyDescent="0.25">
      <c r="A3489">
        <v>2222017</v>
      </c>
      <c r="B3489">
        <v>1</v>
      </c>
      <c r="C3489" t="s">
        <v>81</v>
      </c>
      <c r="D3489" t="s">
        <v>122</v>
      </c>
      <c r="E3489" t="s">
        <v>151</v>
      </c>
      <c r="F3489" t="s">
        <v>10315</v>
      </c>
      <c r="G3489" t="s">
        <v>213</v>
      </c>
      <c r="H3489" t="s">
        <v>135</v>
      </c>
      <c r="I3489" t="s">
        <v>136</v>
      </c>
      <c r="J3489" t="s">
        <v>137</v>
      </c>
      <c r="K3489" t="s">
        <v>138</v>
      </c>
      <c r="L3489" t="s">
        <v>10316</v>
      </c>
      <c r="M3489" t="s">
        <v>10317</v>
      </c>
      <c r="N3489">
        <v>2.0147222220000001</v>
      </c>
      <c r="O3489">
        <v>0</v>
      </c>
      <c r="P3489">
        <v>45</v>
      </c>
      <c r="Q3489">
        <v>0</v>
      </c>
      <c r="R3489">
        <v>0</v>
      </c>
      <c r="S3489">
        <v>0</v>
      </c>
      <c r="T3489">
        <v>38</v>
      </c>
      <c r="U3489">
        <v>0</v>
      </c>
      <c r="V3489">
        <v>0</v>
      </c>
      <c r="W3489">
        <v>0</v>
      </c>
      <c r="X3489">
        <v>21.306921117050877</v>
      </c>
      <c r="Y3489">
        <v>0</v>
      </c>
      <c r="Z3489">
        <v>0</v>
      </c>
      <c r="AA3489">
        <v>0</v>
      </c>
      <c r="AB3489">
        <v>56.332356186365438</v>
      </c>
      <c r="AC3489">
        <v>0</v>
      </c>
      <c r="AD3489">
        <v>0</v>
      </c>
      <c r="AE3489">
        <v>77.639277303416321</v>
      </c>
    </row>
    <row r="3490" spans="1:31" x14ac:dyDescent="0.25">
      <c r="A3490">
        <v>2217938</v>
      </c>
      <c r="B3490">
        <v>1</v>
      </c>
      <c r="C3490" t="s">
        <v>80</v>
      </c>
      <c r="D3490" t="s">
        <v>103</v>
      </c>
      <c r="E3490" t="s">
        <v>198</v>
      </c>
      <c r="F3490" t="s">
        <v>7320</v>
      </c>
      <c r="G3490" t="s">
        <v>200</v>
      </c>
      <c r="H3490" t="s">
        <v>144</v>
      </c>
      <c r="I3490" t="s">
        <v>451</v>
      </c>
      <c r="J3490" t="s">
        <v>137</v>
      </c>
      <c r="K3490" t="s">
        <v>138</v>
      </c>
      <c r="L3490" t="s">
        <v>10318</v>
      </c>
      <c r="M3490" t="s">
        <v>10319</v>
      </c>
      <c r="N3490">
        <v>8.0555550000000007E-3</v>
      </c>
      <c r="O3490">
        <v>20</v>
      </c>
      <c r="P3490">
        <v>2182</v>
      </c>
      <c r="Q3490">
        <v>32</v>
      </c>
      <c r="R3490">
        <v>177</v>
      </c>
      <c r="S3490">
        <v>62</v>
      </c>
      <c r="T3490">
        <v>586</v>
      </c>
      <c r="U3490">
        <v>6</v>
      </c>
      <c r="V3490">
        <v>1</v>
      </c>
      <c r="W3490">
        <v>0.1364891731879555</v>
      </c>
      <c r="X3490">
        <v>4.1177110950266709</v>
      </c>
      <c r="Y3490">
        <v>1.1450782002083677</v>
      </c>
      <c r="Z3490">
        <v>0.44012798857508889</v>
      </c>
      <c r="AA3490">
        <v>2.6368155725422984</v>
      </c>
      <c r="AB3490">
        <v>3.5255635826470928</v>
      </c>
      <c r="AC3490">
        <v>5.6987510605239766</v>
      </c>
      <c r="AD3490">
        <v>0.192732216663415</v>
      </c>
      <c r="AE3490">
        <v>17.893268889374866</v>
      </c>
    </row>
    <row r="3491" spans="1:31" x14ac:dyDescent="0.25">
      <c r="A3491">
        <v>2226949</v>
      </c>
      <c r="B3491">
        <v>1</v>
      </c>
      <c r="C3491" t="s">
        <v>81</v>
      </c>
      <c r="D3491" t="s">
        <v>112</v>
      </c>
      <c r="E3491" t="s">
        <v>151</v>
      </c>
      <c r="F3491" t="s">
        <v>10320</v>
      </c>
      <c r="G3491" t="s">
        <v>213</v>
      </c>
      <c r="H3491" t="s">
        <v>135</v>
      </c>
      <c r="I3491" t="s">
        <v>136</v>
      </c>
      <c r="J3491" t="s">
        <v>137</v>
      </c>
      <c r="K3491" t="s">
        <v>138</v>
      </c>
      <c r="L3491" t="s">
        <v>10321</v>
      </c>
      <c r="M3491" t="s">
        <v>10322</v>
      </c>
      <c r="N3491">
        <v>3.01</v>
      </c>
      <c r="O3491">
        <v>0</v>
      </c>
      <c r="P3491">
        <v>39</v>
      </c>
      <c r="Q3491">
        <v>0</v>
      </c>
      <c r="R3491">
        <v>0</v>
      </c>
      <c r="S3491">
        <v>0</v>
      </c>
      <c r="T3491">
        <v>4</v>
      </c>
      <c r="U3491">
        <v>0</v>
      </c>
      <c r="V3491">
        <v>0</v>
      </c>
      <c r="W3491">
        <v>0</v>
      </c>
      <c r="X3491">
        <v>13.697110315120332</v>
      </c>
      <c r="Y3491">
        <v>0</v>
      </c>
      <c r="Z3491">
        <v>0</v>
      </c>
      <c r="AA3491">
        <v>0</v>
      </c>
      <c r="AB3491">
        <v>5.144214537280865</v>
      </c>
      <c r="AC3491">
        <v>0</v>
      </c>
      <c r="AD3491">
        <v>0</v>
      </c>
      <c r="AE3491">
        <v>18.841324852401197</v>
      </c>
    </row>
    <row r="3492" spans="1:31" x14ac:dyDescent="0.25">
      <c r="A3492">
        <v>2220002</v>
      </c>
      <c r="B3492">
        <v>1</v>
      </c>
      <c r="C3492" t="s">
        <v>80</v>
      </c>
      <c r="D3492" t="s">
        <v>94</v>
      </c>
      <c r="E3492" t="s">
        <v>156</v>
      </c>
      <c r="F3492" t="s">
        <v>10323</v>
      </c>
      <c r="G3492" t="s">
        <v>161</v>
      </c>
      <c r="H3492" t="s">
        <v>135</v>
      </c>
      <c r="I3492" t="s">
        <v>136</v>
      </c>
      <c r="J3492" t="s">
        <v>137</v>
      </c>
      <c r="K3492" t="s">
        <v>138</v>
      </c>
      <c r="L3492" t="s">
        <v>10324</v>
      </c>
      <c r="M3492" t="s">
        <v>10325</v>
      </c>
      <c r="N3492">
        <v>6.5413888880000002</v>
      </c>
      <c r="O3492">
        <v>0</v>
      </c>
      <c r="P3492">
        <v>1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1.9533728814887887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1.9533728814887887</v>
      </c>
    </row>
    <row r="3493" spans="1:31" x14ac:dyDescent="0.25">
      <c r="A3493">
        <v>2225326</v>
      </c>
      <c r="B3493">
        <v>1</v>
      </c>
      <c r="C3493" t="s">
        <v>80</v>
      </c>
      <c r="D3493" t="s">
        <v>103</v>
      </c>
      <c r="E3493" t="s">
        <v>151</v>
      </c>
      <c r="F3493" t="s">
        <v>7800</v>
      </c>
      <c r="G3493" t="s">
        <v>802</v>
      </c>
      <c r="H3493" t="s">
        <v>135</v>
      </c>
      <c r="I3493" t="s">
        <v>136</v>
      </c>
      <c r="J3493" t="s">
        <v>137</v>
      </c>
      <c r="K3493" t="s">
        <v>138</v>
      </c>
      <c r="L3493" t="s">
        <v>10326</v>
      </c>
      <c r="M3493" t="s">
        <v>10327</v>
      </c>
      <c r="N3493">
        <v>1.498888888</v>
      </c>
      <c r="O3493">
        <v>0</v>
      </c>
      <c r="P3493">
        <v>65</v>
      </c>
      <c r="Q3493">
        <v>0</v>
      </c>
      <c r="R3493">
        <v>0</v>
      </c>
      <c r="S3493">
        <v>0</v>
      </c>
      <c r="T3493">
        <v>3</v>
      </c>
      <c r="U3493">
        <v>0</v>
      </c>
      <c r="V3493">
        <v>0</v>
      </c>
      <c r="W3493">
        <v>0</v>
      </c>
      <c r="X3493">
        <v>26.929788482178967</v>
      </c>
      <c r="Y3493">
        <v>0</v>
      </c>
      <c r="Z3493">
        <v>0</v>
      </c>
      <c r="AA3493">
        <v>0</v>
      </c>
      <c r="AB3493">
        <v>4.7359475107142899</v>
      </c>
      <c r="AC3493">
        <v>0</v>
      </c>
      <c r="AD3493">
        <v>0</v>
      </c>
      <c r="AE3493">
        <v>31.665735992893257</v>
      </c>
    </row>
    <row r="3494" spans="1:31" x14ac:dyDescent="0.25">
      <c r="A3494">
        <v>2215674</v>
      </c>
      <c r="B3494">
        <v>1</v>
      </c>
      <c r="C3494" t="s">
        <v>81</v>
      </c>
      <c r="D3494" t="s">
        <v>128</v>
      </c>
      <c r="E3494" t="s">
        <v>151</v>
      </c>
      <c r="F3494" t="s">
        <v>10328</v>
      </c>
      <c r="G3494" t="s">
        <v>213</v>
      </c>
      <c r="H3494" t="s">
        <v>135</v>
      </c>
      <c r="I3494" t="s">
        <v>136</v>
      </c>
      <c r="J3494" t="s">
        <v>137</v>
      </c>
      <c r="K3494" t="s">
        <v>138</v>
      </c>
      <c r="L3494" t="s">
        <v>10329</v>
      </c>
      <c r="M3494" t="s">
        <v>10330</v>
      </c>
      <c r="N3494">
        <v>2.136666666</v>
      </c>
      <c r="O3494">
        <v>0</v>
      </c>
      <c r="P3494">
        <v>250</v>
      </c>
      <c r="Q3494">
        <v>0</v>
      </c>
      <c r="R3494">
        <v>0</v>
      </c>
      <c r="S3494">
        <v>0</v>
      </c>
      <c r="T3494">
        <v>25</v>
      </c>
      <c r="U3494">
        <v>0</v>
      </c>
      <c r="V3494">
        <v>0</v>
      </c>
      <c r="W3494">
        <v>0</v>
      </c>
      <c r="X3494">
        <v>139.46824494220886</v>
      </c>
      <c r="Y3494">
        <v>0</v>
      </c>
      <c r="Z3494">
        <v>0</v>
      </c>
      <c r="AA3494">
        <v>0</v>
      </c>
      <c r="AB3494">
        <v>24.921022107307998</v>
      </c>
      <c r="AC3494">
        <v>0</v>
      </c>
      <c r="AD3494">
        <v>0</v>
      </c>
      <c r="AE3494">
        <v>164.38926704951686</v>
      </c>
    </row>
    <row r="3495" spans="1:31" x14ac:dyDescent="0.25">
      <c r="A3495">
        <v>2219232</v>
      </c>
      <c r="B3495">
        <v>1</v>
      </c>
      <c r="C3495" t="s">
        <v>81</v>
      </c>
      <c r="D3495" t="s">
        <v>116</v>
      </c>
      <c r="E3495" t="s">
        <v>132</v>
      </c>
      <c r="F3495" t="s">
        <v>10331</v>
      </c>
      <c r="G3495" t="s">
        <v>153</v>
      </c>
      <c r="H3495" t="s">
        <v>135</v>
      </c>
      <c r="I3495" t="s">
        <v>136</v>
      </c>
      <c r="J3495" t="s">
        <v>137</v>
      </c>
      <c r="K3495" t="s">
        <v>138</v>
      </c>
      <c r="L3495" t="s">
        <v>10332</v>
      </c>
      <c r="M3495" t="s">
        <v>10333</v>
      </c>
      <c r="N3495">
        <v>4.4647222219999998</v>
      </c>
      <c r="O3495">
        <v>0</v>
      </c>
      <c r="P3495">
        <v>45</v>
      </c>
      <c r="Q3495">
        <v>0</v>
      </c>
      <c r="R3495">
        <v>0</v>
      </c>
      <c r="S3495">
        <v>0</v>
      </c>
      <c r="T3495">
        <v>1</v>
      </c>
      <c r="U3495">
        <v>0</v>
      </c>
      <c r="V3495">
        <v>0</v>
      </c>
      <c r="W3495">
        <v>0</v>
      </c>
      <c r="X3495">
        <v>29.920735208592781</v>
      </c>
      <c r="Y3495">
        <v>0</v>
      </c>
      <c r="Z3495">
        <v>0</v>
      </c>
      <c r="AA3495">
        <v>0</v>
      </c>
      <c r="AB3495">
        <v>1.8954982770223829</v>
      </c>
      <c r="AC3495">
        <v>0</v>
      </c>
      <c r="AD3495">
        <v>0</v>
      </c>
      <c r="AE3495">
        <v>31.816233485615165</v>
      </c>
    </row>
    <row r="3496" spans="1:31" x14ac:dyDescent="0.25">
      <c r="A3496">
        <v>2219561</v>
      </c>
      <c r="B3496">
        <v>1</v>
      </c>
      <c r="C3496" t="s">
        <v>80</v>
      </c>
      <c r="D3496" t="s">
        <v>93</v>
      </c>
      <c r="E3496" t="s">
        <v>147</v>
      </c>
      <c r="F3496" t="s">
        <v>10334</v>
      </c>
      <c r="G3496" t="s">
        <v>143</v>
      </c>
      <c r="H3496" t="s">
        <v>144</v>
      </c>
      <c r="I3496" t="s">
        <v>136</v>
      </c>
      <c r="J3496" t="s">
        <v>137</v>
      </c>
      <c r="K3496" t="s">
        <v>138</v>
      </c>
      <c r="L3496" t="s">
        <v>10335</v>
      </c>
      <c r="M3496" t="s">
        <v>10336</v>
      </c>
      <c r="N3496">
        <v>1.0930555550000001</v>
      </c>
      <c r="O3496">
        <v>2</v>
      </c>
      <c r="P3496">
        <v>2249</v>
      </c>
      <c r="Q3496">
        <v>19</v>
      </c>
      <c r="R3496">
        <v>880</v>
      </c>
      <c r="S3496">
        <v>18</v>
      </c>
      <c r="T3496">
        <v>509</v>
      </c>
      <c r="U3496">
        <v>2</v>
      </c>
      <c r="V3496">
        <v>0</v>
      </c>
      <c r="W3496">
        <v>5.3049435211499762</v>
      </c>
      <c r="X3496">
        <v>215.41254389635404</v>
      </c>
      <c r="Y3496">
        <v>11.38212635175479</v>
      </c>
      <c r="Z3496">
        <v>91.703343425089258</v>
      </c>
      <c r="AA3496">
        <v>27.775383689843959</v>
      </c>
      <c r="AB3496">
        <v>159.66844628643622</v>
      </c>
      <c r="AC3496">
        <v>76.353450600960883</v>
      </c>
      <c r="AD3496">
        <v>0</v>
      </c>
      <c r="AE3496">
        <v>587.60023777158915</v>
      </c>
    </row>
    <row r="3497" spans="1:31" x14ac:dyDescent="0.25">
      <c r="A3497">
        <v>2222229</v>
      </c>
      <c r="B3497">
        <v>1</v>
      </c>
      <c r="C3497" t="s">
        <v>80</v>
      </c>
      <c r="D3497" t="s">
        <v>106</v>
      </c>
      <c r="E3497" t="s">
        <v>156</v>
      </c>
      <c r="F3497" t="s">
        <v>10337</v>
      </c>
      <c r="G3497" t="s">
        <v>161</v>
      </c>
      <c r="H3497" t="s">
        <v>135</v>
      </c>
      <c r="I3497" t="s">
        <v>136</v>
      </c>
      <c r="J3497" t="s">
        <v>137</v>
      </c>
      <c r="K3497" t="s">
        <v>138</v>
      </c>
      <c r="L3497" t="s">
        <v>10338</v>
      </c>
      <c r="M3497" t="s">
        <v>10339</v>
      </c>
      <c r="N3497">
        <v>3.4808333330000001</v>
      </c>
      <c r="O3497">
        <v>0</v>
      </c>
      <c r="P3497">
        <v>1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0.64103043566100504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0.64103043566100504</v>
      </c>
    </row>
    <row r="3498" spans="1:31" x14ac:dyDescent="0.25">
      <c r="A3498">
        <v>2222478</v>
      </c>
      <c r="B3498">
        <v>1</v>
      </c>
      <c r="C3498" t="s">
        <v>81</v>
      </c>
      <c r="D3498" t="s">
        <v>122</v>
      </c>
      <c r="E3498" t="s">
        <v>147</v>
      </c>
      <c r="F3498" t="s">
        <v>3414</v>
      </c>
      <c r="G3498" t="s">
        <v>405</v>
      </c>
      <c r="H3498" t="s">
        <v>144</v>
      </c>
      <c r="I3498" t="s">
        <v>136</v>
      </c>
      <c r="J3498" t="s">
        <v>137</v>
      </c>
      <c r="K3498" t="s">
        <v>234</v>
      </c>
      <c r="L3498" t="s">
        <v>10340</v>
      </c>
      <c r="M3498" t="s">
        <v>10341</v>
      </c>
      <c r="N3498">
        <v>8.5752777770000002</v>
      </c>
      <c r="O3498">
        <v>14</v>
      </c>
      <c r="P3498">
        <v>900</v>
      </c>
      <c r="Q3498">
        <v>1</v>
      </c>
      <c r="R3498">
        <v>23</v>
      </c>
      <c r="S3498">
        <v>5</v>
      </c>
      <c r="T3498">
        <v>67</v>
      </c>
      <c r="U3498">
        <v>1</v>
      </c>
      <c r="V3498">
        <v>0</v>
      </c>
      <c r="W3498">
        <v>21.002956997513039</v>
      </c>
      <c r="X3498">
        <v>903.75223278926103</v>
      </c>
      <c r="Y3498">
        <v>2.7026663385236668E-2</v>
      </c>
      <c r="Z3498">
        <v>26.883219937903149</v>
      </c>
      <c r="AA3498">
        <v>959.47389645166595</v>
      </c>
      <c r="AB3498">
        <v>134.35978150390014</v>
      </c>
      <c r="AC3498">
        <v>50.376747338315589</v>
      </c>
      <c r="AD3498">
        <v>0</v>
      </c>
      <c r="AE3498">
        <v>2095.8758616819441</v>
      </c>
    </row>
    <row r="3499" spans="1:31" x14ac:dyDescent="0.25">
      <c r="A3499">
        <v>2212983</v>
      </c>
      <c r="B3499">
        <v>1</v>
      </c>
      <c r="C3499" t="s">
        <v>80</v>
      </c>
      <c r="D3499" t="s">
        <v>108</v>
      </c>
      <c r="E3499" t="s">
        <v>156</v>
      </c>
      <c r="F3499" t="s">
        <v>10342</v>
      </c>
      <c r="G3499" t="s">
        <v>161</v>
      </c>
      <c r="H3499" t="s">
        <v>135</v>
      </c>
      <c r="I3499" t="s">
        <v>136</v>
      </c>
      <c r="J3499" t="s">
        <v>137</v>
      </c>
      <c r="K3499" t="s">
        <v>138</v>
      </c>
      <c r="L3499" t="s">
        <v>10343</v>
      </c>
      <c r="M3499" t="s">
        <v>10344</v>
      </c>
      <c r="N3499">
        <v>2.696666666</v>
      </c>
      <c r="O3499">
        <v>0</v>
      </c>
      <c r="P3499">
        <v>1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0.31235342149114498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0.31235342149114498</v>
      </c>
    </row>
    <row r="3500" spans="1:31" x14ac:dyDescent="0.25">
      <c r="A3500">
        <v>2228217</v>
      </c>
      <c r="B3500">
        <v>1</v>
      </c>
      <c r="C3500" t="s">
        <v>81</v>
      </c>
      <c r="D3500" t="s">
        <v>112</v>
      </c>
      <c r="E3500" t="s">
        <v>141</v>
      </c>
      <c r="F3500" t="s">
        <v>3472</v>
      </c>
      <c r="G3500" t="s">
        <v>405</v>
      </c>
      <c r="H3500" t="s">
        <v>144</v>
      </c>
      <c r="I3500" t="s">
        <v>136</v>
      </c>
      <c r="J3500" t="s">
        <v>137</v>
      </c>
      <c r="K3500" t="s">
        <v>234</v>
      </c>
      <c r="L3500" t="s">
        <v>10345</v>
      </c>
      <c r="M3500" t="s">
        <v>10346</v>
      </c>
      <c r="N3500">
        <v>8.0261111110000005</v>
      </c>
      <c r="O3500">
        <v>0</v>
      </c>
      <c r="P3500">
        <v>421</v>
      </c>
      <c r="Q3500">
        <v>7</v>
      </c>
      <c r="R3500">
        <v>53</v>
      </c>
      <c r="S3500">
        <v>4</v>
      </c>
      <c r="T3500">
        <v>18</v>
      </c>
      <c r="U3500">
        <v>0</v>
      </c>
      <c r="V3500">
        <v>0</v>
      </c>
      <c r="W3500">
        <v>0</v>
      </c>
      <c r="X3500">
        <v>234.66341159233625</v>
      </c>
      <c r="Y3500">
        <v>335.16635004995828</v>
      </c>
      <c r="Z3500">
        <v>9.3966939571820589</v>
      </c>
      <c r="AA3500">
        <v>133.06378403624251</v>
      </c>
      <c r="AB3500">
        <v>57.848128652676074</v>
      </c>
      <c r="AC3500">
        <v>0</v>
      </c>
      <c r="AD3500">
        <v>0</v>
      </c>
      <c r="AE3500">
        <v>770.13836828839521</v>
      </c>
    </row>
    <row r="3501" spans="1:31" x14ac:dyDescent="0.25">
      <c r="A3501">
        <v>2223311</v>
      </c>
      <c r="B3501">
        <v>1</v>
      </c>
      <c r="C3501" t="s">
        <v>81</v>
      </c>
      <c r="D3501" t="s">
        <v>117</v>
      </c>
      <c r="E3501" t="s">
        <v>156</v>
      </c>
      <c r="F3501" t="s">
        <v>10347</v>
      </c>
      <c r="G3501" t="s">
        <v>161</v>
      </c>
      <c r="H3501" t="s">
        <v>135</v>
      </c>
      <c r="I3501" t="s">
        <v>136</v>
      </c>
      <c r="J3501" t="s">
        <v>137</v>
      </c>
      <c r="K3501" t="s">
        <v>138</v>
      </c>
      <c r="L3501" t="s">
        <v>10348</v>
      </c>
      <c r="M3501" t="s">
        <v>10349</v>
      </c>
      <c r="N3501">
        <v>0.96944444399999996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1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0.35123709045407497</v>
      </c>
      <c r="AC3501">
        <v>0</v>
      </c>
      <c r="AD3501">
        <v>0</v>
      </c>
      <c r="AE3501">
        <v>0.35123709045407497</v>
      </c>
    </row>
    <row r="3502" spans="1:31" x14ac:dyDescent="0.25">
      <c r="A3502">
        <v>2220643</v>
      </c>
      <c r="B3502">
        <v>1</v>
      </c>
      <c r="C3502" t="s">
        <v>80</v>
      </c>
      <c r="D3502" t="s">
        <v>88</v>
      </c>
      <c r="E3502" t="s">
        <v>225</v>
      </c>
      <c r="F3502" t="s">
        <v>10350</v>
      </c>
      <c r="G3502" t="s">
        <v>600</v>
      </c>
      <c r="H3502" t="s">
        <v>135</v>
      </c>
      <c r="I3502" t="s">
        <v>136</v>
      </c>
      <c r="J3502" t="s">
        <v>137</v>
      </c>
      <c r="K3502" t="s">
        <v>138</v>
      </c>
      <c r="L3502" t="s">
        <v>10351</v>
      </c>
      <c r="M3502" t="s">
        <v>10352</v>
      </c>
      <c r="N3502">
        <v>0.95611111100000001</v>
      </c>
      <c r="O3502">
        <v>0</v>
      </c>
      <c r="P3502">
        <v>195</v>
      </c>
      <c r="Q3502">
        <v>0</v>
      </c>
      <c r="R3502">
        <v>0</v>
      </c>
      <c r="S3502">
        <v>0</v>
      </c>
      <c r="T3502">
        <v>16</v>
      </c>
      <c r="U3502">
        <v>0</v>
      </c>
      <c r="V3502">
        <v>0</v>
      </c>
      <c r="W3502">
        <v>0</v>
      </c>
      <c r="X3502">
        <v>49.88119806535758</v>
      </c>
      <c r="Y3502">
        <v>0</v>
      </c>
      <c r="Z3502">
        <v>0</v>
      </c>
      <c r="AA3502">
        <v>0</v>
      </c>
      <c r="AB3502">
        <v>14.77697763455796</v>
      </c>
      <c r="AC3502">
        <v>0</v>
      </c>
      <c r="AD3502">
        <v>0</v>
      </c>
      <c r="AE3502">
        <v>64.658175699915546</v>
      </c>
    </row>
    <row r="3503" spans="1:31" x14ac:dyDescent="0.25">
      <c r="A3503">
        <v>2227284</v>
      </c>
      <c r="B3503">
        <v>1</v>
      </c>
      <c r="C3503" t="s">
        <v>80</v>
      </c>
      <c r="D3503" t="s">
        <v>100</v>
      </c>
      <c r="E3503" t="s">
        <v>147</v>
      </c>
      <c r="F3503" t="s">
        <v>209</v>
      </c>
      <c r="G3503" t="s">
        <v>200</v>
      </c>
      <c r="H3503" t="s">
        <v>144</v>
      </c>
      <c r="I3503" t="s">
        <v>451</v>
      </c>
      <c r="J3503" t="s">
        <v>137</v>
      </c>
      <c r="K3503" t="s">
        <v>234</v>
      </c>
      <c r="L3503" t="s">
        <v>10353</v>
      </c>
      <c r="M3503" t="s">
        <v>10354</v>
      </c>
      <c r="N3503">
        <v>2.0277777E-2</v>
      </c>
      <c r="O3503">
        <v>2</v>
      </c>
      <c r="P3503">
        <v>1308</v>
      </c>
      <c r="Q3503">
        <v>16</v>
      </c>
      <c r="R3503">
        <v>144</v>
      </c>
      <c r="S3503">
        <v>31</v>
      </c>
      <c r="T3503">
        <v>109</v>
      </c>
      <c r="U3503">
        <v>1</v>
      </c>
      <c r="V3503">
        <v>0</v>
      </c>
      <c r="W3503">
        <v>7.0772364342244444E-3</v>
      </c>
      <c r="X3503">
        <v>10.538945318091061</v>
      </c>
      <c r="Y3503">
        <v>0.64843662506311517</v>
      </c>
      <c r="Z3503">
        <v>1.4926626813190722</v>
      </c>
      <c r="AA3503">
        <v>6.4348656981891335</v>
      </c>
      <c r="AB3503">
        <v>2.4801536913250635</v>
      </c>
      <c r="AC3503">
        <v>2.3606778812880895</v>
      </c>
      <c r="AD3503">
        <v>0</v>
      </c>
      <c r="AE3503">
        <v>23.962819131709757</v>
      </c>
    </row>
    <row r="3504" spans="1:31" x14ac:dyDescent="0.25">
      <c r="A3504">
        <v>2215923</v>
      </c>
      <c r="B3504">
        <v>1</v>
      </c>
      <c r="C3504" t="s">
        <v>80</v>
      </c>
      <c r="D3504" t="s">
        <v>105</v>
      </c>
      <c r="E3504" t="s">
        <v>156</v>
      </c>
      <c r="F3504" t="s">
        <v>10355</v>
      </c>
      <c r="G3504" t="s">
        <v>161</v>
      </c>
      <c r="H3504" t="s">
        <v>135</v>
      </c>
      <c r="I3504" t="s">
        <v>136</v>
      </c>
      <c r="J3504" t="s">
        <v>137</v>
      </c>
      <c r="K3504" t="s">
        <v>138</v>
      </c>
      <c r="L3504" t="s">
        <v>10356</v>
      </c>
      <c r="M3504" t="s">
        <v>10357</v>
      </c>
      <c r="N3504">
        <v>3.9155555550000001</v>
      </c>
      <c r="O3504">
        <v>0</v>
      </c>
      <c r="P3504">
        <v>1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2.5473935413720503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2.5473935413720503</v>
      </c>
    </row>
    <row r="3505" spans="1:31" x14ac:dyDescent="0.25">
      <c r="A3505">
        <v>2226202</v>
      </c>
      <c r="B3505">
        <v>1</v>
      </c>
      <c r="C3505" t="s">
        <v>80</v>
      </c>
      <c r="D3505" t="s">
        <v>103</v>
      </c>
      <c r="E3505" t="s">
        <v>151</v>
      </c>
      <c r="F3505" t="s">
        <v>10358</v>
      </c>
      <c r="G3505" t="s">
        <v>153</v>
      </c>
      <c r="H3505" t="s">
        <v>135</v>
      </c>
      <c r="I3505" t="s">
        <v>136</v>
      </c>
      <c r="J3505" t="s">
        <v>137</v>
      </c>
      <c r="K3505" t="s">
        <v>138</v>
      </c>
      <c r="L3505" t="s">
        <v>10359</v>
      </c>
      <c r="M3505" t="s">
        <v>10360</v>
      </c>
      <c r="N3505">
        <v>0.73250000000000004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2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1.2608782625093251</v>
      </c>
      <c r="AC3505">
        <v>0</v>
      </c>
      <c r="AD3505">
        <v>0</v>
      </c>
      <c r="AE3505">
        <v>1.2608782625093251</v>
      </c>
    </row>
    <row r="3506" spans="1:31" x14ac:dyDescent="0.25">
      <c r="A3506">
        <v>2223952</v>
      </c>
      <c r="B3506">
        <v>1</v>
      </c>
      <c r="C3506" t="s">
        <v>81</v>
      </c>
      <c r="D3506" t="s">
        <v>127</v>
      </c>
      <c r="E3506" t="s">
        <v>141</v>
      </c>
      <c r="F3506" t="s">
        <v>10361</v>
      </c>
      <c r="G3506" t="s">
        <v>200</v>
      </c>
      <c r="H3506" t="s">
        <v>144</v>
      </c>
      <c r="I3506" t="s">
        <v>136</v>
      </c>
      <c r="J3506" t="s">
        <v>137</v>
      </c>
      <c r="K3506" t="s">
        <v>138</v>
      </c>
      <c r="L3506" t="s">
        <v>10362</v>
      </c>
      <c r="M3506" t="s">
        <v>10363</v>
      </c>
      <c r="N3506">
        <v>0.31222222199999999</v>
      </c>
      <c r="O3506">
        <v>0</v>
      </c>
      <c r="P3506">
        <v>4912</v>
      </c>
      <c r="Q3506">
        <v>0</v>
      </c>
      <c r="R3506">
        <v>15</v>
      </c>
      <c r="S3506">
        <v>0</v>
      </c>
      <c r="T3506">
        <v>295</v>
      </c>
      <c r="U3506">
        <v>0</v>
      </c>
      <c r="V3506">
        <v>0</v>
      </c>
      <c r="W3506">
        <v>0</v>
      </c>
      <c r="X3506">
        <v>429.84830894643977</v>
      </c>
      <c r="Y3506">
        <v>0</v>
      </c>
      <c r="Z3506">
        <v>1.2963942884404533</v>
      </c>
      <c r="AA3506">
        <v>0</v>
      </c>
      <c r="AB3506">
        <v>55.459687018779185</v>
      </c>
      <c r="AC3506">
        <v>0</v>
      </c>
      <c r="AD3506">
        <v>0</v>
      </c>
      <c r="AE3506">
        <v>486.6043902536594</v>
      </c>
    </row>
    <row r="3507" spans="1:31" x14ac:dyDescent="0.25">
      <c r="A3507">
        <v>2228907</v>
      </c>
      <c r="B3507">
        <v>1</v>
      </c>
      <c r="C3507" t="s">
        <v>81</v>
      </c>
      <c r="D3507" t="s">
        <v>123</v>
      </c>
      <c r="E3507" t="s">
        <v>132</v>
      </c>
      <c r="F3507" t="s">
        <v>10364</v>
      </c>
      <c r="G3507" t="s">
        <v>233</v>
      </c>
      <c r="H3507" t="s">
        <v>135</v>
      </c>
      <c r="I3507" t="s">
        <v>136</v>
      </c>
      <c r="J3507" t="s">
        <v>137</v>
      </c>
      <c r="K3507" t="s">
        <v>234</v>
      </c>
      <c r="L3507" t="s">
        <v>10365</v>
      </c>
      <c r="M3507" t="s">
        <v>10366</v>
      </c>
      <c r="N3507">
        <v>6.5347222220000001</v>
      </c>
      <c r="O3507">
        <v>0</v>
      </c>
      <c r="P3507">
        <v>840</v>
      </c>
      <c r="Q3507">
        <v>0</v>
      </c>
      <c r="R3507">
        <v>1</v>
      </c>
      <c r="S3507">
        <v>1</v>
      </c>
      <c r="T3507">
        <v>55</v>
      </c>
      <c r="U3507">
        <v>0</v>
      </c>
      <c r="V3507">
        <v>1</v>
      </c>
      <c r="W3507">
        <v>0</v>
      </c>
      <c r="X3507">
        <v>1214.47631326699</v>
      </c>
      <c r="Y3507">
        <v>0</v>
      </c>
      <c r="Z3507">
        <v>1.1068282169472226E-3</v>
      </c>
      <c r="AA3507">
        <v>0</v>
      </c>
      <c r="AB3507">
        <v>203.44845687668416</v>
      </c>
      <c r="AC3507">
        <v>0</v>
      </c>
      <c r="AD3507">
        <v>59.661780174851216</v>
      </c>
      <c r="AE3507">
        <v>1477.5876571467422</v>
      </c>
    </row>
    <row r="3508" spans="1:31" x14ac:dyDescent="0.25">
      <c r="A3508">
        <v>2219169</v>
      </c>
      <c r="B3508">
        <v>1</v>
      </c>
      <c r="C3508" t="s">
        <v>80</v>
      </c>
      <c r="D3508" t="s">
        <v>92</v>
      </c>
      <c r="E3508" t="s">
        <v>132</v>
      </c>
      <c r="F3508" t="s">
        <v>10367</v>
      </c>
      <c r="G3508" t="s">
        <v>176</v>
      </c>
      <c r="H3508" t="s">
        <v>135</v>
      </c>
      <c r="I3508" t="s">
        <v>136</v>
      </c>
      <c r="J3508" t="s">
        <v>137</v>
      </c>
      <c r="K3508" t="s">
        <v>138</v>
      </c>
      <c r="L3508" t="s">
        <v>10368</v>
      </c>
      <c r="M3508" t="s">
        <v>10369</v>
      </c>
      <c r="N3508">
        <v>7.7061111110000002</v>
      </c>
      <c r="O3508">
        <v>0</v>
      </c>
      <c r="P3508">
        <v>114</v>
      </c>
      <c r="Q3508">
        <v>0</v>
      </c>
      <c r="R3508">
        <v>0</v>
      </c>
      <c r="S3508">
        <v>0</v>
      </c>
      <c r="T3508">
        <v>10</v>
      </c>
      <c r="U3508">
        <v>0</v>
      </c>
      <c r="V3508">
        <v>0</v>
      </c>
      <c r="W3508">
        <v>0</v>
      </c>
      <c r="X3508">
        <v>191.867213255466</v>
      </c>
      <c r="Y3508">
        <v>0</v>
      </c>
      <c r="Z3508">
        <v>0</v>
      </c>
      <c r="AA3508">
        <v>0</v>
      </c>
      <c r="AB3508">
        <v>76.26497475750611</v>
      </c>
      <c r="AC3508">
        <v>0</v>
      </c>
      <c r="AD3508">
        <v>0</v>
      </c>
      <c r="AE3508">
        <v>268.13218801297211</v>
      </c>
    </row>
    <row r="3509" spans="1:31" x14ac:dyDescent="0.25">
      <c r="A3509">
        <v>2213524</v>
      </c>
      <c r="B3509">
        <v>1</v>
      </c>
      <c r="C3509" t="s">
        <v>80</v>
      </c>
      <c r="D3509" t="s">
        <v>103</v>
      </c>
      <c r="E3509" t="s">
        <v>156</v>
      </c>
      <c r="F3509" t="s">
        <v>10370</v>
      </c>
      <c r="G3509" t="s">
        <v>165</v>
      </c>
      <c r="H3509" t="s">
        <v>135</v>
      </c>
      <c r="I3509" t="s">
        <v>136</v>
      </c>
      <c r="J3509" t="s">
        <v>137</v>
      </c>
      <c r="K3509" t="s">
        <v>138</v>
      </c>
      <c r="L3509" t="s">
        <v>10371</v>
      </c>
      <c r="M3509" t="s">
        <v>10372</v>
      </c>
      <c r="N3509">
        <v>0.34944444400000002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1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</row>
    <row r="3510" spans="1:31" x14ac:dyDescent="0.25">
      <c r="A3510">
        <v>2221688</v>
      </c>
      <c r="B3510">
        <v>1</v>
      </c>
      <c r="C3510" t="s">
        <v>80</v>
      </c>
      <c r="D3510" t="s">
        <v>86</v>
      </c>
      <c r="E3510" t="s">
        <v>156</v>
      </c>
      <c r="F3510" t="s">
        <v>10373</v>
      </c>
      <c r="G3510" t="s">
        <v>172</v>
      </c>
      <c r="H3510" t="s">
        <v>135</v>
      </c>
      <c r="I3510" t="s">
        <v>136</v>
      </c>
      <c r="J3510" t="s">
        <v>137</v>
      </c>
      <c r="K3510" t="s">
        <v>138</v>
      </c>
      <c r="L3510" t="s">
        <v>10374</v>
      </c>
      <c r="M3510" t="s">
        <v>10375</v>
      </c>
      <c r="N3510">
        <v>1.9355555550000001</v>
      </c>
      <c r="O3510">
        <v>0</v>
      </c>
      <c r="P3510">
        <v>17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9.1462547752681438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9.1462547752681438</v>
      </c>
    </row>
    <row r="3511" spans="1:31" x14ac:dyDescent="0.25">
      <c r="A3511">
        <v>2217603</v>
      </c>
      <c r="B3511">
        <v>1</v>
      </c>
      <c r="C3511" t="s">
        <v>80</v>
      </c>
      <c r="D3511" t="s">
        <v>85</v>
      </c>
      <c r="E3511" t="s">
        <v>156</v>
      </c>
      <c r="F3511" t="s">
        <v>10376</v>
      </c>
      <c r="G3511" t="s">
        <v>172</v>
      </c>
      <c r="H3511" t="s">
        <v>135</v>
      </c>
      <c r="I3511" t="s">
        <v>136</v>
      </c>
      <c r="J3511" t="s">
        <v>137</v>
      </c>
      <c r="K3511" t="s">
        <v>138</v>
      </c>
      <c r="L3511" t="s">
        <v>10377</v>
      </c>
      <c r="M3511" t="s">
        <v>10378</v>
      </c>
      <c r="N3511">
        <v>2.119444444</v>
      </c>
      <c r="O3511">
        <v>0</v>
      </c>
      <c r="P3511">
        <v>6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1.7716970245353199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1.7716970245353199</v>
      </c>
    </row>
    <row r="3512" spans="1:31" x14ac:dyDescent="0.25">
      <c r="A3512">
        <v>2213275</v>
      </c>
      <c r="B3512">
        <v>1</v>
      </c>
      <c r="C3512" t="s">
        <v>80</v>
      </c>
      <c r="D3512" t="s">
        <v>99</v>
      </c>
      <c r="E3512" t="s">
        <v>156</v>
      </c>
      <c r="F3512" t="s">
        <v>10379</v>
      </c>
      <c r="G3512" t="s">
        <v>161</v>
      </c>
      <c r="H3512" t="s">
        <v>135</v>
      </c>
      <c r="I3512" t="s">
        <v>136</v>
      </c>
      <c r="J3512" t="s">
        <v>137</v>
      </c>
      <c r="K3512" t="s">
        <v>138</v>
      </c>
      <c r="L3512" t="s">
        <v>10380</v>
      </c>
      <c r="M3512" t="s">
        <v>10381</v>
      </c>
      <c r="N3512">
        <v>1.8530555550000001</v>
      </c>
      <c r="O3512">
        <v>0</v>
      </c>
      <c r="P3512">
        <v>2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0.52320574774090223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0.52320574774090223</v>
      </c>
    </row>
    <row r="3513" spans="1:31" x14ac:dyDescent="0.25">
      <c r="A3513">
        <v>2223703</v>
      </c>
      <c r="B3513">
        <v>1</v>
      </c>
      <c r="C3513" t="s">
        <v>80</v>
      </c>
      <c r="D3513" t="s">
        <v>93</v>
      </c>
      <c r="E3513" t="s">
        <v>147</v>
      </c>
      <c r="F3513" t="s">
        <v>10382</v>
      </c>
      <c r="G3513" t="s">
        <v>405</v>
      </c>
      <c r="H3513" t="s">
        <v>144</v>
      </c>
      <c r="I3513" t="s">
        <v>136</v>
      </c>
      <c r="J3513" t="s">
        <v>137</v>
      </c>
      <c r="K3513" t="s">
        <v>234</v>
      </c>
      <c r="L3513" t="s">
        <v>10383</v>
      </c>
      <c r="M3513" t="s">
        <v>10384</v>
      </c>
      <c r="N3513">
        <v>2.1287044439999998</v>
      </c>
      <c r="O3513">
        <v>0</v>
      </c>
      <c r="P3513">
        <v>0</v>
      </c>
      <c r="Q3513">
        <v>0</v>
      </c>
      <c r="R3513">
        <v>1</v>
      </c>
      <c r="S3513">
        <v>0</v>
      </c>
      <c r="T3513">
        <v>3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1.1138793217697165</v>
      </c>
      <c r="AA3513">
        <v>0</v>
      </c>
      <c r="AB3513">
        <v>10.11277793972776</v>
      </c>
      <c r="AC3513">
        <v>0</v>
      </c>
      <c r="AD3513">
        <v>0</v>
      </c>
      <c r="AE3513">
        <v>11.226657261497476</v>
      </c>
    </row>
    <row r="3514" spans="1:31" x14ac:dyDescent="0.25">
      <c r="A3514">
        <v>2222080</v>
      </c>
      <c r="B3514">
        <v>1</v>
      </c>
      <c r="C3514" t="s">
        <v>81</v>
      </c>
      <c r="D3514" t="s">
        <v>123</v>
      </c>
      <c r="E3514" t="s">
        <v>156</v>
      </c>
      <c r="F3514" t="s">
        <v>10385</v>
      </c>
      <c r="G3514" t="s">
        <v>161</v>
      </c>
      <c r="H3514" t="s">
        <v>135</v>
      </c>
      <c r="I3514" t="s">
        <v>136</v>
      </c>
      <c r="J3514" t="s">
        <v>137</v>
      </c>
      <c r="K3514" t="s">
        <v>138</v>
      </c>
      <c r="L3514" t="s">
        <v>10386</v>
      </c>
      <c r="M3514" t="s">
        <v>10387</v>
      </c>
      <c r="N3514">
        <v>1.028888888</v>
      </c>
      <c r="O3514">
        <v>0</v>
      </c>
      <c r="P3514">
        <v>3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9.1877435532827775E-2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9.1877435532827775E-2</v>
      </c>
    </row>
    <row r="3515" spans="1:31" x14ac:dyDescent="0.25">
      <c r="A3515">
        <v>2215047</v>
      </c>
      <c r="B3515">
        <v>1</v>
      </c>
      <c r="C3515" t="s">
        <v>80</v>
      </c>
      <c r="D3515" t="s">
        <v>110</v>
      </c>
      <c r="E3515" t="s">
        <v>132</v>
      </c>
      <c r="F3515" t="s">
        <v>2219</v>
      </c>
      <c r="G3515" t="s">
        <v>345</v>
      </c>
      <c r="H3515" t="s">
        <v>135</v>
      </c>
      <c r="I3515" t="s">
        <v>136</v>
      </c>
      <c r="J3515" t="s">
        <v>137</v>
      </c>
      <c r="K3515" t="s">
        <v>138</v>
      </c>
      <c r="L3515" t="s">
        <v>10388</v>
      </c>
      <c r="M3515" t="s">
        <v>10389</v>
      </c>
      <c r="N3515">
        <v>0.87222222199999999</v>
      </c>
      <c r="O3515">
        <v>0</v>
      </c>
      <c r="P3515">
        <v>429</v>
      </c>
      <c r="Q3515">
        <v>0</v>
      </c>
      <c r="R3515">
        <v>0</v>
      </c>
      <c r="S3515">
        <v>0</v>
      </c>
      <c r="T3515">
        <v>76</v>
      </c>
      <c r="U3515">
        <v>0</v>
      </c>
      <c r="V3515">
        <v>0</v>
      </c>
      <c r="W3515">
        <v>0</v>
      </c>
      <c r="X3515">
        <v>107.33266683349822</v>
      </c>
      <c r="Y3515">
        <v>0</v>
      </c>
      <c r="Z3515">
        <v>0</v>
      </c>
      <c r="AA3515">
        <v>0</v>
      </c>
      <c r="AB3515">
        <v>42.41445310281199</v>
      </c>
      <c r="AC3515">
        <v>0</v>
      </c>
      <c r="AD3515">
        <v>0</v>
      </c>
      <c r="AE3515">
        <v>149.74711993631021</v>
      </c>
    </row>
    <row r="3516" spans="1:31" x14ac:dyDescent="0.25">
      <c r="A3516">
        <v>2225867</v>
      </c>
      <c r="B3516">
        <v>1</v>
      </c>
      <c r="C3516" t="s">
        <v>80</v>
      </c>
      <c r="D3516" t="s">
        <v>85</v>
      </c>
      <c r="E3516" t="s">
        <v>151</v>
      </c>
      <c r="F3516" t="s">
        <v>10390</v>
      </c>
      <c r="G3516" t="s">
        <v>213</v>
      </c>
      <c r="H3516" t="s">
        <v>135</v>
      </c>
      <c r="I3516" t="s">
        <v>136</v>
      </c>
      <c r="J3516" t="s">
        <v>137</v>
      </c>
      <c r="K3516" t="s">
        <v>138</v>
      </c>
      <c r="L3516" t="s">
        <v>10391</v>
      </c>
      <c r="M3516" t="s">
        <v>10392</v>
      </c>
      <c r="N3516">
        <v>6.5227777769999999</v>
      </c>
      <c r="O3516">
        <v>0</v>
      </c>
      <c r="P3516">
        <v>214</v>
      </c>
      <c r="Q3516">
        <v>0</v>
      </c>
      <c r="R3516">
        <v>0</v>
      </c>
      <c r="S3516">
        <v>0</v>
      </c>
      <c r="T3516">
        <v>4</v>
      </c>
      <c r="U3516">
        <v>0</v>
      </c>
      <c r="V3516">
        <v>0</v>
      </c>
      <c r="W3516">
        <v>0</v>
      </c>
      <c r="X3516">
        <v>400.76268000881066</v>
      </c>
      <c r="Y3516">
        <v>0</v>
      </c>
      <c r="Z3516">
        <v>0</v>
      </c>
      <c r="AA3516">
        <v>0</v>
      </c>
      <c r="AB3516">
        <v>33.244084510161827</v>
      </c>
      <c r="AC3516">
        <v>0</v>
      </c>
      <c r="AD3516">
        <v>0</v>
      </c>
      <c r="AE3516">
        <v>434.00676451897249</v>
      </c>
    </row>
    <row r="3517" spans="1:31" x14ac:dyDescent="0.25">
      <c r="A3517">
        <v>2212734</v>
      </c>
      <c r="B3517">
        <v>1</v>
      </c>
      <c r="C3517" t="s">
        <v>81</v>
      </c>
      <c r="D3517" t="s">
        <v>128</v>
      </c>
      <c r="E3517" t="s">
        <v>156</v>
      </c>
      <c r="F3517" t="s">
        <v>10393</v>
      </c>
      <c r="G3517" t="s">
        <v>172</v>
      </c>
      <c r="H3517" t="s">
        <v>135</v>
      </c>
      <c r="I3517" t="s">
        <v>136</v>
      </c>
      <c r="J3517" t="s">
        <v>137</v>
      </c>
      <c r="K3517" t="s">
        <v>138</v>
      </c>
      <c r="L3517" t="s">
        <v>10394</v>
      </c>
      <c r="M3517" t="s">
        <v>10395</v>
      </c>
      <c r="N3517">
        <v>3.5441666660000002</v>
      </c>
      <c r="O3517">
        <v>0</v>
      </c>
      <c r="P3517">
        <v>13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15.522132862306272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15.522132862306272</v>
      </c>
    </row>
    <row r="3518" spans="1:31" x14ac:dyDescent="0.25">
      <c r="A3518">
        <v>2213816</v>
      </c>
      <c r="B3518">
        <v>1</v>
      </c>
      <c r="C3518" t="s">
        <v>80</v>
      </c>
      <c r="D3518" t="s">
        <v>93</v>
      </c>
      <c r="E3518" t="s">
        <v>156</v>
      </c>
      <c r="F3518" t="s">
        <v>10396</v>
      </c>
      <c r="G3518" t="s">
        <v>161</v>
      </c>
      <c r="H3518" t="s">
        <v>135</v>
      </c>
      <c r="I3518" t="s">
        <v>136</v>
      </c>
      <c r="J3518" t="s">
        <v>137</v>
      </c>
      <c r="K3518" t="s">
        <v>138</v>
      </c>
      <c r="L3518" t="s">
        <v>10397</v>
      </c>
      <c r="M3518" t="s">
        <v>10398</v>
      </c>
      <c r="N3518">
        <v>0.70583333299999995</v>
      </c>
      <c r="O3518">
        <v>0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0.75259592641693351</v>
      </c>
      <c r="AA3518">
        <v>0</v>
      </c>
      <c r="AB3518">
        <v>0</v>
      </c>
      <c r="AC3518">
        <v>0</v>
      </c>
      <c r="AD3518">
        <v>0</v>
      </c>
      <c r="AE3518">
        <v>0.75259592641693351</v>
      </c>
    </row>
    <row r="3519" spans="1:31" x14ac:dyDescent="0.25">
      <c r="A3519">
        <v>2217062</v>
      </c>
      <c r="B3519">
        <v>1</v>
      </c>
      <c r="C3519" t="s">
        <v>81</v>
      </c>
      <c r="D3519" t="s">
        <v>128</v>
      </c>
      <c r="E3519" t="s">
        <v>132</v>
      </c>
      <c r="F3519" t="s">
        <v>10399</v>
      </c>
      <c r="G3519" t="s">
        <v>507</v>
      </c>
      <c r="H3519" t="s">
        <v>135</v>
      </c>
      <c r="I3519" t="s">
        <v>136</v>
      </c>
      <c r="J3519" t="s">
        <v>137</v>
      </c>
      <c r="K3519" t="s">
        <v>138</v>
      </c>
      <c r="L3519" t="s">
        <v>10400</v>
      </c>
      <c r="M3519" t="s">
        <v>10401</v>
      </c>
      <c r="N3519">
        <v>3.7255555550000001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102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710.47385955017467</v>
      </c>
      <c r="AC3519">
        <v>0</v>
      </c>
      <c r="AD3519">
        <v>0</v>
      </c>
      <c r="AE3519">
        <v>710.47385955017467</v>
      </c>
    </row>
    <row r="3520" spans="1:31" x14ac:dyDescent="0.25">
      <c r="A3520">
        <v>2218691</v>
      </c>
      <c r="B3520">
        <v>1</v>
      </c>
      <c r="C3520" t="s">
        <v>80</v>
      </c>
      <c r="D3520" t="s">
        <v>103</v>
      </c>
      <c r="E3520" t="s">
        <v>147</v>
      </c>
      <c r="F3520" t="s">
        <v>10402</v>
      </c>
      <c r="G3520" t="s">
        <v>143</v>
      </c>
      <c r="H3520" t="s">
        <v>144</v>
      </c>
      <c r="I3520" t="s">
        <v>136</v>
      </c>
      <c r="J3520" t="s">
        <v>137</v>
      </c>
      <c r="K3520" t="s">
        <v>138</v>
      </c>
      <c r="L3520" t="s">
        <v>10403</v>
      </c>
      <c r="M3520" t="s">
        <v>10404</v>
      </c>
      <c r="N3520">
        <v>0.40555555500000001</v>
      </c>
      <c r="O3520">
        <v>0</v>
      </c>
      <c r="P3520">
        <v>2254</v>
      </c>
      <c r="Q3520">
        <v>6</v>
      </c>
      <c r="R3520">
        <v>32</v>
      </c>
      <c r="S3520">
        <v>19</v>
      </c>
      <c r="T3520">
        <v>123</v>
      </c>
      <c r="U3520">
        <v>27</v>
      </c>
      <c r="V3520">
        <v>2</v>
      </c>
      <c r="W3520">
        <v>0</v>
      </c>
      <c r="X3520">
        <v>267.11487006737201</v>
      </c>
      <c r="Y3520">
        <v>86.901924418555026</v>
      </c>
      <c r="Z3520">
        <v>6.5570734053767943</v>
      </c>
      <c r="AA3520">
        <v>33.588499362922043</v>
      </c>
      <c r="AB3520">
        <v>75.750933944477183</v>
      </c>
      <c r="AC3520">
        <v>1450.9425851549875</v>
      </c>
      <c r="AD3520">
        <v>32.188510543481385</v>
      </c>
      <c r="AE3520">
        <v>1953.044396897172</v>
      </c>
    </row>
    <row r="3521" spans="1:31" x14ac:dyDescent="0.25">
      <c r="A3521">
        <v>2219687</v>
      </c>
      <c r="B3521">
        <v>1</v>
      </c>
      <c r="C3521" t="s">
        <v>80</v>
      </c>
      <c r="D3521" t="s">
        <v>96</v>
      </c>
      <c r="E3521" t="s">
        <v>156</v>
      </c>
      <c r="F3521" t="s">
        <v>10405</v>
      </c>
      <c r="G3521" t="s">
        <v>172</v>
      </c>
      <c r="H3521" t="s">
        <v>135</v>
      </c>
      <c r="I3521" t="s">
        <v>136</v>
      </c>
      <c r="J3521" t="s">
        <v>137</v>
      </c>
      <c r="K3521" t="s">
        <v>138</v>
      </c>
      <c r="L3521" t="s">
        <v>10406</v>
      </c>
      <c r="M3521" t="s">
        <v>10407</v>
      </c>
      <c r="N3521">
        <v>2.313055555</v>
      </c>
      <c r="O3521">
        <v>0</v>
      </c>
      <c r="P3521">
        <v>1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1.4634884341783337E-3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1.4634884341783337E-3</v>
      </c>
    </row>
    <row r="3522" spans="1:31" x14ac:dyDescent="0.25">
      <c r="A3522">
        <v>2227513</v>
      </c>
      <c r="B3522">
        <v>1</v>
      </c>
      <c r="C3522" t="s">
        <v>80</v>
      </c>
      <c r="D3522" t="s">
        <v>104</v>
      </c>
      <c r="E3522" t="s">
        <v>156</v>
      </c>
      <c r="F3522" t="s">
        <v>10408</v>
      </c>
      <c r="G3522" t="s">
        <v>165</v>
      </c>
      <c r="H3522" t="s">
        <v>135</v>
      </c>
      <c r="I3522" t="s">
        <v>136</v>
      </c>
      <c r="J3522" t="s">
        <v>137</v>
      </c>
      <c r="K3522" t="s">
        <v>138</v>
      </c>
      <c r="L3522" t="s">
        <v>10409</v>
      </c>
      <c r="M3522" t="s">
        <v>10410</v>
      </c>
      <c r="N3522">
        <v>1.8619444439999999</v>
      </c>
      <c r="O3522">
        <v>0</v>
      </c>
      <c r="P3522">
        <v>5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1.8480800926873835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1.8480800926873835</v>
      </c>
    </row>
    <row r="3523" spans="1:31" x14ac:dyDescent="0.25">
      <c r="A3523">
        <v>2222604</v>
      </c>
      <c r="B3523">
        <v>1</v>
      </c>
      <c r="C3523" t="s">
        <v>80</v>
      </c>
      <c r="D3523" t="s">
        <v>104</v>
      </c>
      <c r="E3523" t="s">
        <v>156</v>
      </c>
      <c r="F3523" t="s">
        <v>10411</v>
      </c>
      <c r="G3523" t="s">
        <v>165</v>
      </c>
      <c r="H3523" t="s">
        <v>135</v>
      </c>
      <c r="I3523" t="s">
        <v>136</v>
      </c>
      <c r="J3523" t="s">
        <v>137</v>
      </c>
      <c r="K3523" t="s">
        <v>138</v>
      </c>
      <c r="L3523" t="s">
        <v>10412</v>
      </c>
      <c r="M3523" t="s">
        <v>10413</v>
      </c>
      <c r="N3523">
        <v>3.3725000000000001</v>
      </c>
      <c r="O3523">
        <v>0</v>
      </c>
      <c r="P3523">
        <v>4</v>
      </c>
      <c r="Q3523">
        <v>0</v>
      </c>
      <c r="R3523">
        <v>0</v>
      </c>
      <c r="S3523">
        <v>0</v>
      </c>
      <c r="T3523">
        <v>1</v>
      </c>
      <c r="U3523">
        <v>0</v>
      </c>
      <c r="V3523">
        <v>0</v>
      </c>
      <c r="W3523">
        <v>0</v>
      </c>
      <c r="X3523">
        <v>3.6114737916254116</v>
      </c>
      <c r="Y3523">
        <v>0</v>
      </c>
      <c r="Z3523">
        <v>0</v>
      </c>
      <c r="AA3523">
        <v>0</v>
      </c>
      <c r="AB3523">
        <v>2.4140192888840004</v>
      </c>
      <c r="AC3523">
        <v>0</v>
      </c>
      <c r="AD3523">
        <v>0</v>
      </c>
      <c r="AE3523">
        <v>6.0254930805094116</v>
      </c>
    </row>
    <row r="3524" spans="1:31" x14ac:dyDescent="0.25">
      <c r="A3524">
        <v>2218668</v>
      </c>
      <c r="B3524">
        <v>1</v>
      </c>
      <c r="C3524" t="s">
        <v>80</v>
      </c>
      <c r="D3524" t="s">
        <v>94</v>
      </c>
      <c r="E3524" t="s">
        <v>132</v>
      </c>
      <c r="F3524" t="s">
        <v>10414</v>
      </c>
      <c r="G3524" t="s">
        <v>176</v>
      </c>
      <c r="H3524" t="s">
        <v>135</v>
      </c>
      <c r="I3524" t="s">
        <v>136</v>
      </c>
      <c r="J3524" t="s">
        <v>137</v>
      </c>
      <c r="K3524" t="s">
        <v>138</v>
      </c>
      <c r="L3524" t="s">
        <v>10415</v>
      </c>
      <c r="M3524" t="s">
        <v>10416</v>
      </c>
      <c r="N3524">
        <v>3.991944444</v>
      </c>
      <c r="O3524">
        <v>0</v>
      </c>
      <c r="P3524">
        <v>45</v>
      </c>
      <c r="Q3524">
        <v>0</v>
      </c>
      <c r="R3524">
        <v>17</v>
      </c>
      <c r="S3524">
        <v>0</v>
      </c>
      <c r="T3524">
        <v>5</v>
      </c>
      <c r="U3524">
        <v>0</v>
      </c>
      <c r="V3524">
        <v>0</v>
      </c>
      <c r="W3524">
        <v>0</v>
      </c>
      <c r="X3524">
        <v>57.815483454811705</v>
      </c>
      <c r="Y3524">
        <v>0</v>
      </c>
      <c r="Z3524">
        <v>39.046572017496572</v>
      </c>
      <c r="AA3524">
        <v>0</v>
      </c>
      <c r="AB3524">
        <v>0.91889841981787057</v>
      </c>
      <c r="AC3524">
        <v>0</v>
      </c>
      <c r="AD3524">
        <v>0</v>
      </c>
      <c r="AE3524">
        <v>97.780953892126135</v>
      </c>
    </row>
    <row r="3525" spans="1:31" x14ac:dyDescent="0.25">
      <c r="A3525">
        <v>2226494</v>
      </c>
      <c r="B3525">
        <v>1</v>
      </c>
      <c r="C3525" t="s">
        <v>81</v>
      </c>
      <c r="D3525" t="s">
        <v>123</v>
      </c>
      <c r="E3525" t="s">
        <v>156</v>
      </c>
      <c r="F3525" t="s">
        <v>4443</v>
      </c>
      <c r="G3525" t="s">
        <v>165</v>
      </c>
      <c r="H3525" t="s">
        <v>135</v>
      </c>
      <c r="I3525" t="s">
        <v>136</v>
      </c>
      <c r="J3525" t="s">
        <v>137</v>
      </c>
      <c r="K3525" t="s">
        <v>138</v>
      </c>
      <c r="L3525" t="s">
        <v>10417</v>
      </c>
      <c r="M3525" t="s">
        <v>10418</v>
      </c>
      <c r="N3525">
        <v>0.320833333</v>
      </c>
      <c r="O3525">
        <v>0</v>
      </c>
      <c r="P3525">
        <v>5</v>
      </c>
      <c r="Q3525">
        <v>0</v>
      </c>
      <c r="R3525">
        <v>0</v>
      </c>
      <c r="S3525">
        <v>0</v>
      </c>
      <c r="T3525">
        <v>3</v>
      </c>
      <c r="U3525">
        <v>0</v>
      </c>
      <c r="V3525">
        <v>0</v>
      </c>
      <c r="W3525">
        <v>0</v>
      </c>
      <c r="X3525">
        <v>0.41468501893494225</v>
      </c>
      <c r="Y3525">
        <v>0</v>
      </c>
      <c r="Z3525">
        <v>0</v>
      </c>
      <c r="AA3525">
        <v>0</v>
      </c>
      <c r="AB3525">
        <v>0.3233647947548639</v>
      </c>
      <c r="AC3525">
        <v>0</v>
      </c>
      <c r="AD3525">
        <v>0</v>
      </c>
      <c r="AE3525">
        <v>0.73804981368980616</v>
      </c>
    </row>
    <row r="3526" spans="1:31" x14ac:dyDescent="0.25">
      <c r="A3526">
        <v>2219664</v>
      </c>
      <c r="B3526">
        <v>1</v>
      </c>
      <c r="C3526" t="s">
        <v>80</v>
      </c>
      <c r="D3526" t="s">
        <v>92</v>
      </c>
      <c r="E3526" t="s">
        <v>151</v>
      </c>
      <c r="F3526" t="s">
        <v>10419</v>
      </c>
      <c r="G3526" t="s">
        <v>233</v>
      </c>
      <c r="H3526" t="s">
        <v>135</v>
      </c>
      <c r="I3526" t="s">
        <v>136</v>
      </c>
      <c r="J3526" t="s">
        <v>137</v>
      </c>
      <c r="K3526" t="s">
        <v>234</v>
      </c>
      <c r="L3526" t="s">
        <v>10420</v>
      </c>
      <c r="M3526" t="s">
        <v>10421</v>
      </c>
      <c r="N3526">
        <v>5.8704944440000002</v>
      </c>
      <c r="O3526">
        <v>0</v>
      </c>
      <c r="P3526">
        <v>40</v>
      </c>
      <c r="Q3526">
        <v>0</v>
      </c>
      <c r="R3526">
        <v>1</v>
      </c>
      <c r="S3526">
        <v>0</v>
      </c>
      <c r="T3526">
        <v>2</v>
      </c>
      <c r="U3526">
        <v>0</v>
      </c>
      <c r="V3526">
        <v>0</v>
      </c>
      <c r="W3526">
        <v>0</v>
      </c>
      <c r="X3526">
        <v>22.717592430912038</v>
      </c>
      <c r="Y3526">
        <v>0</v>
      </c>
      <c r="Z3526">
        <v>3.1873913537542223E-2</v>
      </c>
      <c r="AA3526">
        <v>0</v>
      </c>
      <c r="AB3526">
        <v>19.196183639898162</v>
      </c>
      <c r="AC3526">
        <v>0</v>
      </c>
      <c r="AD3526">
        <v>0</v>
      </c>
      <c r="AE3526">
        <v>41.945649984347739</v>
      </c>
    </row>
    <row r="3527" spans="1:31" x14ac:dyDescent="0.25">
      <c r="A3527">
        <v>2224619</v>
      </c>
      <c r="B3527">
        <v>1</v>
      </c>
      <c r="C3527" t="s">
        <v>80</v>
      </c>
      <c r="D3527" t="s">
        <v>82</v>
      </c>
      <c r="E3527" t="s">
        <v>151</v>
      </c>
      <c r="F3527" t="s">
        <v>10422</v>
      </c>
      <c r="G3527" t="s">
        <v>213</v>
      </c>
      <c r="H3527" t="s">
        <v>135</v>
      </c>
      <c r="I3527" t="s">
        <v>136</v>
      </c>
      <c r="J3527" t="s">
        <v>137</v>
      </c>
      <c r="K3527" t="s">
        <v>138</v>
      </c>
      <c r="L3527" t="s">
        <v>10423</v>
      </c>
      <c r="M3527" t="s">
        <v>10424</v>
      </c>
      <c r="N3527">
        <v>3.2905555550000001</v>
      </c>
      <c r="O3527">
        <v>0</v>
      </c>
      <c r="P3527">
        <v>34</v>
      </c>
      <c r="Q3527">
        <v>0</v>
      </c>
      <c r="R3527">
        <v>0</v>
      </c>
      <c r="S3527">
        <v>0</v>
      </c>
      <c r="T3527">
        <v>5</v>
      </c>
      <c r="U3527">
        <v>0</v>
      </c>
      <c r="V3527">
        <v>0</v>
      </c>
      <c r="W3527">
        <v>0</v>
      </c>
      <c r="X3527">
        <v>33.83224251522352</v>
      </c>
      <c r="Y3527">
        <v>0</v>
      </c>
      <c r="Z3527">
        <v>0</v>
      </c>
      <c r="AA3527">
        <v>0</v>
      </c>
      <c r="AB3527">
        <v>2.8550268895433666</v>
      </c>
      <c r="AC3527">
        <v>0</v>
      </c>
      <c r="AD3527">
        <v>0</v>
      </c>
      <c r="AE3527">
        <v>36.687269404766887</v>
      </c>
    </row>
    <row r="3528" spans="1:31" x14ac:dyDescent="0.25">
      <c r="A3528">
        <v>2217672</v>
      </c>
      <c r="B3528">
        <v>1</v>
      </c>
      <c r="C3528" t="s">
        <v>80</v>
      </c>
      <c r="D3528" t="s">
        <v>94</v>
      </c>
      <c r="E3528" t="s">
        <v>132</v>
      </c>
      <c r="F3528" t="s">
        <v>10425</v>
      </c>
      <c r="G3528" t="s">
        <v>1470</v>
      </c>
      <c r="H3528" t="s">
        <v>135</v>
      </c>
      <c r="I3528" t="s">
        <v>136</v>
      </c>
      <c r="J3528" t="s">
        <v>137</v>
      </c>
      <c r="K3528" t="s">
        <v>138</v>
      </c>
      <c r="L3528" t="s">
        <v>10426</v>
      </c>
      <c r="M3528" t="s">
        <v>10427</v>
      </c>
      <c r="N3528">
        <v>4.9927777769999997</v>
      </c>
      <c r="O3528">
        <v>0</v>
      </c>
      <c r="P3528">
        <v>35</v>
      </c>
      <c r="Q3528">
        <v>0</v>
      </c>
      <c r="R3528">
        <v>0</v>
      </c>
      <c r="S3528">
        <v>0</v>
      </c>
      <c r="T3528">
        <v>11</v>
      </c>
      <c r="U3528">
        <v>0</v>
      </c>
      <c r="V3528">
        <v>1</v>
      </c>
      <c r="W3528">
        <v>0</v>
      </c>
      <c r="X3528">
        <v>65.958137454787845</v>
      </c>
      <c r="Y3528">
        <v>0</v>
      </c>
      <c r="Z3528">
        <v>0</v>
      </c>
      <c r="AA3528">
        <v>0</v>
      </c>
      <c r="AB3528">
        <v>75.111854680548745</v>
      </c>
      <c r="AC3528">
        <v>0</v>
      </c>
      <c r="AD3528">
        <v>425.66729406958905</v>
      </c>
      <c r="AE3528">
        <v>566.73728620492557</v>
      </c>
    </row>
    <row r="3529" spans="1:31" x14ac:dyDescent="0.25">
      <c r="A3529">
        <v>2214732</v>
      </c>
      <c r="B3529">
        <v>1</v>
      </c>
      <c r="C3529" t="s">
        <v>81</v>
      </c>
      <c r="D3529" t="s">
        <v>119</v>
      </c>
      <c r="E3529" t="s">
        <v>151</v>
      </c>
      <c r="F3529" t="s">
        <v>10428</v>
      </c>
      <c r="G3529" t="s">
        <v>213</v>
      </c>
      <c r="H3529" t="s">
        <v>135</v>
      </c>
      <c r="I3529" t="s">
        <v>136</v>
      </c>
      <c r="J3529" t="s">
        <v>137</v>
      </c>
      <c r="K3529" t="s">
        <v>138</v>
      </c>
      <c r="L3529" t="s">
        <v>10429</v>
      </c>
      <c r="M3529" t="s">
        <v>10430</v>
      </c>
      <c r="N3529">
        <v>0.78416666599999996</v>
      </c>
      <c r="O3529">
        <v>0</v>
      </c>
      <c r="P3529">
        <v>2</v>
      </c>
      <c r="Q3529">
        <v>0</v>
      </c>
      <c r="R3529">
        <v>9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2.6081162068408336E-2</v>
      </c>
      <c r="Y3529">
        <v>0</v>
      </c>
      <c r="Z3529">
        <v>3.26058960047401</v>
      </c>
      <c r="AA3529">
        <v>0</v>
      </c>
      <c r="AB3529">
        <v>0</v>
      </c>
      <c r="AC3529">
        <v>0</v>
      </c>
      <c r="AD3529">
        <v>0</v>
      </c>
      <c r="AE3529">
        <v>3.2866707625424185</v>
      </c>
    </row>
    <row r="3530" spans="1:31" x14ac:dyDescent="0.25">
      <c r="A3530">
        <v>2213736</v>
      </c>
      <c r="B3530">
        <v>1</v>
      </c>
      <c r="C3530" t="s">
        <v>80</v>
      </c>
      <c r="D3530" t="s">
        <v>92</v>
      </c>
      <c r="E3530" t="s">
        <v>151</v>
      </c>
      <c r="F3530" t="s">
        <v>10431</v>
      </c>
      <c r="G3530" t="s">
        <v>213</v>
      </c>
      <c r="H3530" t="s">
        <v>135</v>
      </c>
      <c r="I3530" t="s">
        <v>136</v>
      </c>
      <c r="J3530" t="s">
        <v>137</v>
      </c>
      <c r="K3530" t="s">
        <v>138</v>
      </c>
      <c r="L3530" t="s">
        <v>10432</v>
      </c>
      <c r="M3530" t="s">
        <v>10433</v>
      </c>
      <c r="N3530">
        <v>1.612222222</v>
      </c>
      <c r="O3530">
        <v>0</v>
      </c>
      <c r="P3530">
        <v>55</v>
      </c>
      <c r="Q3530">
        <v>0</v>
      </c>
      <c r="R3530">
        <v>0</v>
      </c>
      <c r="S3530">
        <v>0</v>
      </c>
      <c r="T3530">
        <v>6</v>
      </c>
      <c r="U3530">
        <v>0</v>
      </c>
      <c r="V3530">
        <v>0</v>
      </c>
      <c r="W3530">
        <v>0</v>
      </c>
      <c r="X3530">
        <v>25.310248199023224</v>
      </c>
      <c r="Y3530">
        <v>0</v>
      </c>
      <c r="Z3530">
        <v>0</v>
      </c>
      <c r="AA3530">
        <v>0</v>
      </c>
      <c r="AB3530">
        <v>3.8301798757605918</v>
      </c>
      <c r="AC3530">
        <v>0</v>
      </c>
      <c r="AD3530">
        <v>0</v>
      </c>
      <c r="AE3530">
        <v>29.140428074783816</v>
      </c>
    </row>
    <row r="3531" spans="1:31" x14ac:dyDescent="0.25">
      <c r="A3531">
        <v>2224642</v>
      </c>
      <c r="B3531">
        <v>1</v>
      </c>
      <c r="C3531" t="s">
        <v>80</v>
      </c>
      <c r="D3531" t="s">
        <v>92</v>
      </c>
      <c r="E3531" t="s">
        <v>151</v>
      </c>
      <c r="F3531" t="s">
        <v>10434</v>
      </c>
      <c r="G3531" t="s">
        <v>213</v>
      </c>
      <c r="H3531" t="s">
        <v>135</v>
      </c>
      <c r="I3531" t="s">
        <v>136</v>
      </c>
      <c r="J3531" t="s">
        <v>137</v>
      </c>
      <c r="K3531" t="s">
        <v>138</v>
      </c>
      <c r="L3531" t="s">
        <v>4898</v>
      </c>
      <c r="M3531" t="s">
        <v>10435</v>
      </c>
      <c r="N3531">
        <v>1.28</v>
      </c>
      <c r="O3531">
        <v>0</v>
      </c>
      <c r="P3531">
        <v>2</v>
      </c>
      <c r="Q3531">
        <v>0</v>
      </c>
      <c r="R3531">
        <v>8</v>
      </c>
      <c r="S3531">
        <v>0</v>
      </c>
      <c r="T3531">
        <v>1</v>
      </c>
      <c r="U3531">
        <v>0</v>
      </c>
      <c r="V3531">
        <v>0</v>
      </c>
      <c r="W3531">
        <v>0</v>
      </c>
      <c r="X3531">
        <v>0.94695303134320663</v>
      </c>
      <c r="Y3531">
        <v>0</v>
      </c>
      <c r="Z3531">
        <v>2.7707797729647536</v>
      </c>
      <c r="AA3531">
        <v>0</v>
      </c>
      <c r="AB3531">
        <v>0.21857443922944</v>
      </c>
      <c r="AC3531">
        <v>0</v>
      </c>
      <c r="AD3531">
        <v>0</v>
      </c>
      <c r="AE3531">
        <v>3.9363072435374007</v>
      </c>
    </row>
    <row r="3532" spans="1:31" x14ac:dyDescent="0.25">
      <c r="A3532">
        <v>2221702</v>
      </c>
      <c r="B3532">
        <v>1</v>
      </c>
      <c r="C3532" t="s">
        <v>80</v>
      </c>
      <c r="D3532" t="s">
        <v>110</v>
      </c>
      <c r="E3532" t="s">
        <v>132</v>
      </c>
      <c r="F3532" t="s">
        <v>10436</v>
      </c>
      <c r="G3532" t="s">
        <v>134</v>
      </c>
      <c r="H3532" t="s">
        <v>135</v>
      </c>
      <c r="I3532" t="s">
        <v>136</v>
      </c>
      <c r="J3532" t="s">
        <v>137</v>
      </c>
      <c r="K3532" t="s">
        <v>138</v>
      </c>
      <c r="L3532" t="s">
        <v>10437</v>
      </c>
      <c r="M3532" t="s">
        <v>10438</v>
      </c>
      <c r="N3532">
        <v>0.78861111100000003</v>
      </c>
      <c r="O3532">
        <v>0</v>
      </c>
      <c r="P3532">
        <v>414</v>
      </c>
      <c r="Q3532">
        <v>0</v>
      </c>
      <c r="R3532">
        <v>0</v>
      </c>
      <c r="S3532">
        <v>0</v>
      </c>
      <c r="T3532">
        <v>87</v>
      </c>
      <c r="U3532">
        <v>0</v>
      </c>
      <c r="V3532">
        <v>0</v>
      </c>
      <c r="W3532">
        <v>0</v>
      </c>
      <c r="X3532">
        <v>151.12690128595511</v>
      </c>
      <c r="Y3532">
        <v>0</v>
      </c>
      <c r="Z3532">
        <v>0</v>
      </c>
      <c r="AA3532">
        <v>0</v>
      </c>
      <c r="AB3532">
        <v>51.425357319988308</v>
      </c>
      <c r="AC3532">
        <v>0</v>
      </c>
      <c r="AD3532">
        <v>0</v>
      </c>
      <c r="AE3532">
        <v>202.55225860594342</v>
      </c>
    </row>
    <row r="3533" spans="1:31" x14ac:dyDescent="0.25">
      <c r="A3533">
        <v>2226093</v>
      </c>
      <c r="B3533">
        <v>1</v>
      </c>
      <c r="C3533" t="s">
        <v>80</v>
      </c>
      <c r="D3533" t="s">
        <v>93</v>
      </c>
      <c r="E3533" t="s">
        <v>151</v>
      </c>
      <c r="F3533" t="s">
        <v>10439</v>
      </c>
      <c r="G3533" t="s">
        <v>213</v>
      </c>
      <c r="H3533" t="s">
        <v>135</v>
      </c>
      <c r="I3533" t="s">
        <v>136</v>
      </c>
      <c r="J3533" t="s">
        <v>137</v>
      </c>
      <c r="K3533" t="s">
        <v>138</v>
      </c>
      <c r="L3533" t="s">
        <v>10440</v>
      </c>
      <c r="M3533" t="s">
        <v>10441</v>
      </c>
      <c r="N3533">
        <v>4.4269444440000001</v>
      </c>
      <c r="O3533">
        <v>0</v>
      </c>
      <c r="P3533">
        <v>4</v>
      </c>
      <c r="Q3533">
        <v>0</v>
      </c>
      <c r="R3533">
        <v>6</v>
      </c>
      <c r="S3533">
        <v>0</v>
      </c>
      <c r="T3533">
        <v>1</v>
      </c>
      <c r="U3533">
        <v>0</v>
      </c>
      <c r="V3533">
        <v>0</v>
      </c>
      <c r="W3533">
        <v>0</v>
      </c>
      <c r="X3533">
        <v>5.5793347345786009</v>
      </c>
      <c r="Y3533">
        <v>0</v>
      </c>
      <c r="Z3533">
        <v>0.57437777874436657</v>
      </c>
      <c r="AA3533">
        <v>0</v>
      </c>
      <c r="AB3533">
        <v>7.6272781407533339</v>
      </c>
      <c r="AC3533">
        <v>0</v>
      </c>
      <c r="AD3533">
        <v>0</v>
      </c>
      <c r="AE3533">
        <v>13.780990654076302</v>
      </c>
    </row>
    <row r="3534" spans="1:31" x14ac:dyDescent="0.25">
      <c r="A3534">
        <v>2219186</v>
      </c>
      <c r="B3534">
        <v>1</v>
      </c>
      <c r="C3534" t="s">
        <v>81</v>
      </c>
      <c r="D3534" t="s">
        <v>127</v>
      </c>
      <c r="E3534" t="s">
        <v>156</v>
      </c>
      <c r="F3534" t="s">
        <v>10442</v>
      </c>
      <c r="G3534" t="s">
        <v>161</v>
      </c>
      <c r="H3534" t="s">
        <v>135</v>
      </c>
      <c r="I3534" t="s">
        <v>136</v>
      </c>
      <c r="J3534" t="s">
        <v>137</v>
      </c>
      <c r="K3534" t="s">
        <v>138</v>
      </c>
      <c r="L3534" t="s">
        <v>10443</v>
      </c>
      <c r="M3534" t="s">
        <v>10444</v>
      </c>
      <c r="N3534">
        <v>10.423888888</v>
      </c>
      <c r="O3534">
        <v>0</v>
      </c>
      <c r="P3534">
        <v>1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1.5942133396119771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1.5942133396119771</v>
      </c>
    </row>
    <row r="3535" spans="1:31" x14ac:dyDescent="0.25">
      <c r="A3535">
        <v>2224101</v>
      </c>
      <c r="B3535">
        <v>1</v>
      </c>
      <c r="C3535" t="s">
        <v>80</v>
      </c>
      <c r="D3535" t="s">
        <v>102</v>
      </c>
      <c r="E3535" t="s">
        <v>147</v>
      </c>
      <c r="F3535" t="s">
        <v>10445</v>
      </c>
      <c r="G3535" t="s">
        <v>143</v>
      </c>
      <c r="H3535" t="s">
        <v>144</v>
      </c>
      <c r="I3535" t="s">
        <v>136</v>
      </c>
      <c r="J3535" t="s">
        <v>137</v>
      </c>
      <c r="K3535" t="s">
        <v>138</v>
      </c>
      <c r="L3535" t="s">
        <v>10446</v>
      </c>
      <c r="M3535" t="s">
        <v>10447</v>
      </c>
      <c r="N3535">
        <v>1.051388888</v>
      </c>
      <c r="O3535">
        <v>0</v>
      </c>
      <c r="P3535">
        <v>63</v>
      </c>
      <c r="Q3535">
        <v>49</v>
      </c>
      <c r="R3535">
        <v>395</v>
      </c>
      <c r="S3535">
        <v>1</v>
      </c>
      <c r="T3535">
        <v>69</v>
      </c>
      <c r="U3535">
        <v>1</v>
      </c>
      <c r="V3535">
        <v>0</v>
      </c>
      <c r="W3535">
        <v>0</v>
      </c>
      <c r="X3535">
        <v>16.028502555023064</v>
      </c>
      <c r="Y3535">
        <v>26.99318877960707</v>
      </c>
      <c r="Z3535">
        <v>134.07448103084175</v>
      </c>
      <c r="AA3535">
        <v>4.4517717879475283E-2</v>
      </c>
      <c r="AB3535">
        <v>34.048725082269762</v>
      </c>
      <c r="AC3535">
        <v>85.392579133685231</v>
      </c>
      <c r="AD3535">
        <v>0</v>
      </c>
      <c r="AE3535">
        <v>296.58199429930636</v>
      </c>
    </row>
    <row r="3536" spans="1:31" x14ac:dyDescent="0.25">
      <c r="A3536">
        <v>2228014</v>
      </c>
      <c r="B3536">
        <v>1</v>
      </c>
      <c r="C3536" t="s">
        <v>80</v>
      </c>
      <c r="D3536" t="s">
        <v>106</v>
      </c>
      <c r="E3536" t="s">
        <v>156</v>
      </c>
      <c r="F3536" t="s">
        <v>10448</v>
      </c>
      <c r="G3536" t="s">
        <v>165</v>
      </c>
      <c r="H3536" t="s">
        <v>135</v>
      </c>
      <c r="I3536" t="s">
        <v>136</v>
      </c>
      <c r="J3536" t="s">
        <v>137</v>
      </c>
      <c r="K3536" t="s">
        <v>138</v>
      </c>
      <c r="L3536" t="s">
        <v>10449</v>
      </c>
      <c r="M3536" t="s">
        <v>10450</v>
      </c>
      <c r="N3536">
        <v>2.7652777770000001</v>
      </c>
      <c r="O3536">
        <v>0</v>
      </c>
      <c r="P3536">
        <v>1</v>
      </c>
      <c r="Q3536">
        <v>0</v>
      </c>
      <c r="R3536">
        <v>1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0.29555846748943754</v>
      </c>
      <c r="Y3536">
        <v>0</v>
      </c>
      <c r="Z3536">
        <v>0.42668878361031004</v>
      </c>
      <c r="AA3536">
        <v>0</v>
      </c>
      <c r="AB3536">
        <v>0</v>
      </c>
      <c r="AC3536">
        <v>0</v>
      </c>
      <c r="AD3536">
        <v>0</v>
      </c>
      <c r="AE3536">
        <v>0.72224725109974752</v>
      </c>
    </row>
    <row r="3537" spans="1:31" x14ac:dyDescent="0.25">
      <c r="A3537">
        <v>2213281</v>
      </c>
      <c r="B3537">
        <v>1</v>
      </c>
      <c r="C3537" t="s">
        <v>81</v>
      </c>
      <c r="D3537" t="s">
        <v>128</v>
      </c>
      <c r="E3537" t="s">
        <v>151</v>
      </c>
      <c r="F3537" t="s">
        <v>10451</v>
      </c>
      <c r="G3537" t="s">
        <v>815</v>
      </c>
      <c r="H3537" t="s">
        <v>135</v>
      </c>
      <c r="I3537" t="s">
        <v>136</v>
      </c>
      <c r="J3537" t="s">
        <v>137</v>
      </c>
      <c r="K3537" t="s">
        <v>138</v>
      </c>
      <c r="L3537" t="s">
        <v>10452</v>
      </c>
      <c r="M3537" t="s">
        <v>10453</v>
      </c>
      <c r="N3537">
        <v>4.6122222219999998</v>
      </c>
      <c r="O3537">
        <v>0</v>
      </c>
      <c r="P3537">
        <v>10</v>
      </c>
      <c r="Q3537">
        <v>0</v>
      </c>
      <c r="R3537">
        <v>3</v>
      </c>
      <c r="S3537">
        <v>0</v>
      </c>
      <c r="T3537">
        <v>2</v>
      </c>
      <c r="U3537">
        <v>0</v>
      </c>
      <c r="V3537">
        <v>0</v>
      </c>
      <c r="W3537">
        <v>0</v>
      </c>
      <c r="X3537">
        <v>6.8981786859050107</v>
      </c>
      <c r="Y3537">
        <v>0</v>
      </c>
      <c r="Z3537">
        <v>1.738540480251195</v>
      </c>
      <c r="AA3537">
        <v>0</v>
      </c>
      <c r="AB3537">
        <v>0</v>
      </c>
      <c r="AC3537">
        <v>0</v>
      </c>
      <c r="AD3537">
        <v>0</v>
      </c>
      <c r="AE3537">
        <v>8.6367191661562064</v>
      </c>
    </row>
    <row r="3538" spans="1:31" x14ac:dyDescent="0.25">
      <c r="A3538">
        <v>2214592</v>
      </c>
      <c r="B3538">
        <v>1</v>
      </c>
      <c r="C3538" t="s">
        <v>80</v>
      </c>
      <c r="D3538" t="s">
        <v>104</v>
      </c>
      <c r="E3538" t="s">
        <v>151</v>
      </c>
      <c r="F3538" t="s">
        <v>10454</v>
      </c>
      <c r="G3538" t="s">
        <v>345</v>
      </c>
      <c r="H3538" t="s">
        <v>135</v>
      </c>
      <c r="I3538" t="s">
        <v>136</v>
      </c>
      <c r="J3538" t="s">
        <v>137</v>
      </c>
      <c r="K3538" t="s">
        <v>138</v>
      </c>
      <c r="L3538" t="s">
        <v>10455</v>
      </c>
      <c r="M3538" t="s">
        <v>10456</v>
      </c>
      <c r="N3538">
        <v>5.3144444440000003</v>
      </c>
      <c r="O3538">
        <v>0</v>
      </c>
      <c r="P3538">
        <v>3</v>
      </c>
      <c r="Q3538">
        <v>0</v>
      </c>
      <c r="R3538">
        <v>0</v>
      </c>
      <c r="S3538">
        <v>0</v>
      </c>
      <c r="T3538">
        <v>1</v>
      </c>
      <c r="U3538">
        <v>0</v>
      </c>
      <c r="V3538">
        <v>0</v>
      </c>
      <c r="W3538">
        <v>0</v>
      </c>
      <c r="X3538">
        <v>10.726336613750583</v>
      </c>
      <c r="Y3538">
        <v>0</v>
      </c>
      <c r="Z3538">
        <v>0</v>
      </c>
      <c r="AA3538">
        <v>0</v>
      </c>
      <c r="AB3538">
        <v>8.4113522760118329</v>
      </c>
      <c r="AC3538">
        <v>0</v>
      </c>
      <c r="AD3538">
        <v>0</v>
      </c>
      <c r="AE3538">
        <v>19.137688889762416</v>
      </c>
    </row>
    <row r="3539" spans="1:31" x14ac:dyDescent="0.25">
      <c r="A3539">
        <v>2212717</v>
      </c>
      <c r="B3539">
        <v>1</v>
      </c>
      <c r="C3539" t="s">
        <v>80</v>
      </c>
      <c r="D3539" t="s">
        <v>93</v>
      </c>
      <c r="E3539" t="s">
        <v>156</v>
      </c>
      <c r="F3539" t="s">
        <v>10457</v>
      </c>
      <c r="G3539" t="s">
        <v>161</v>
      </c>
      <c r="H3539" t="s">
        <v>135</v>
      </c>
      <c r="I3539" t="s">
        <v>136</v>
      </c>
      <c r="J3539" t="s">
        <v>137</v>
      </c>
      <c r="K3539" t="s">
        <v>138</v>
      </c>
      <c r="L3539" t="s">
        <v>10458</v>
      </c>
      <c r="M3539" t="s">
        <v>10459</v>
      </c>
      <c r="N3539">
        <v>1.274444444</v>
      </c>
      <c r="O3539">
        <v>0</v>
      </c>
      <c r="P3539">
        <v>0</v>
      </c>
      <c r="Q3539">
        <v>0</v>
      </c>
      <c r="R3539">
        <v>1</v>
      </c>
      <c r="S3539">
        <v>0</v>
      </c>
      <c r="T3539">
        <v>1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1.9434538543054725</v>
      </c>
      <c r="AA3539">
        <v>0</v>
      </c>
      <c r="AB3539">
        <v>1.2228829166551334</v>
      </c>
      <c r="AC3539">
        <v>0</v>
      </c>
      <c r="AD3539">
        <v>0</v>
      </c>
      <c r="AE3539">
        <v>3.1663367709606058</v>
      </c>
    </row>
    <row r="3540" spans="1:31" x14ac:dyDescent="0.25">
      <c r="A3540">
        <v>2227058</v>
      </c>
      <c r="B3540">
        <v>1</v>
      </c>
      <c r="C3540" t="s">
        <v>80</v>
      </c>
      <c r="D3540" t="s">
        <v>82</v>
      </c>
      <c r="E3540" t="s">
        <v>156</v>
      </c>
      <c r="F3540" t="s">
        <v>10460</v>
      </c>
      <c r="G3540" t="s">
        <v>213</v>
      </c>
      <c r="H3540" t="s">
        <v>135</v>
      </c>
      <c r="I3540" t="s">
        <v>136</v>
      </c>
      <c r="J3540" t="s">
        <v>137</v>
      </c>
      <c r="K3540" t="s">
        <v>138</v>
      </c>
      <c r="L3540" t="s">
        <v>10461</v>
      </c>
      <c r="M3540" t="s">
        <v>10462</v>
      </c>
      <c r="N3540">
        <v>4.9675000000000002</v>
      </c>
      <c r="O3540">
        <v>0</v>
      </c>
      <c r="P3540">
        <v>35</v>
      </c>
      <c r="Q3540">
        <v>0</v>
      </c>
      <c r="R3540">
        <v>0</v>
      </c>
      <c r="S3540">
        <v>0</v>
      </c>
      <c r="T3540">
        <v>34</v>
      </c>
      <c r="U3540">
        <v>0</v>
      </c>
      <c r="V3540">
        <v>0</v>
      </c>
      <c r="W3540">
        <v>0</v>
      </c>
      <c r="X3540">
        <v>55.63820653377347</v>
      </c>
      <c r="Y3540">
        <v>0</v>
      </c>
      <c r="Z3540">
        <v>0</v>
      </c>
      <c r="AA3540">
        <v>0</v>
      </c>
      <c r="AB3540">
        <v>44.079277940961049</v>
      </c>
      <c r="AC3540">
        <v>0</v>
      </c>
      <c r="AD3540">
        <v>0</v>
      </c>
      <c r="AE3540">
        <v>99.717484474734519</v>
      </c>
    </row>
    <row r="3541" spans="1:31" x14ac:dyDescent="0.25">
      <c r="A3541">
        <v>2225137</v>
      </c>
      <c r="B3541">
        <v>1</v>
      </c>
      <c r="C3541" t="s">
        <v>80</v>
      </c>
      <c r="D3541" t="s">
        <v>105</v>
      </c>
      <c r="E3541" t="s">
        <v>147</v>
      </c>
      <c r="F3541" t="s">
        <v>10463</v>
      </c>
      <c r="G3541" t="s">
        <v>143</v>
      </c>
      <c r="H3541" t="s">
        <v>144</v>
      </c>
      <c r="I3541" t="s">
        <v>136</v>
      </c>
      <c r="J3541" t="s">
        <v>137</v>
      </c>
      <c r="K3541" t="s">
        <v>138</v>
      </c>
      <c r="L3541" t="s">
        <v>10464</v>
      </c>
      <c r="M3541" t="s">
        <v>10465</v>
      </c>
      <c r="N3541">
        <v>0.86666666599999997</v>
      </c>
      <c r="O3541">
        <v>6</v>
      </c>
      <c r="P3541">
        <v>255</v>
      </c>
      <c r="Q3541">
        <v>5</v>
      </c>
      <c r="R3541">
        <v>308</v>
      </c>
      <c r="S3541">
        <v>10</v>
      </c>
      <c r="T3541">
        <v>32</v>
      </c>
      <c r="U3541">
        <v>0</v>
      </c>
      <c r="V3541">
        <v>1</v>
      </c>
      <c r="W3541">
        <v>2.1983903624219501</v>
      </c>
      <c r="X3541">
        <v>69.279608353793051</v>
      </c>
      <c r="Y3541">
        <v>0.71989640817999989</v>
      </c>
      <c r="Z3541">
        <v>30.238312426122924</v>
      </c>
      <c r="AA3541">
        <v>21.059386891956596</v>
      </c>
      <c r="AB3541">
        <v>20.243232806511873</v>
      </c>
      <c r="AC3541">
        <v>0</v>
      </c>
      <c r="AD3541">
        <v>0.85624222076641665</v>
      </c>
      <c r="AE3541">
        <v>144.59506946975281</v>
      </c>
    </row>
    <row r="3542" spans="1:31" x14ac:dyDescent="0.25">
      <c r="A3542">
        <v>2223145</v>
      </c>
      <c r="B3542">
        <v>1</v>
      </c>
      <c r="C3542" t="s">
        <v>80</v>
      </c>
      <c r="D3542" t="s">
        <v>108</v>
      </c>
      <c r="E3542" t="s">
        <v>151</v>
      </c>
      <c r="F3542" t="s">
        <v>10466</v>
      </c>
      <c r="G3542" t="s">
        <v>213</v>
      </c>
      <c r="H3542" t="s">
        <v>135</v>
      </c>
      <c r="I3542" t="s">
        <v>136</v>
      </c>
      <c r="J3542" t="s">
        <v>137</v>
      </c>
      <c r="K3542" t="s">
        <v>138</v>
      </c>
      <c r="L3542" t="s">
        <v>10467</v>
      </c>
      <c r="M3542" t="s">
        <v>10468</v>
      </c>
      <c r="N3542">
        <v>2.6183333329999998</v>
      </c>
      <c r="O3542">
        <v>0</v>
      </c>
      <c r="P3542">
        <v>22</v>
      </c>
      <c r="Q3542">
        <v>0</v>
      </c>
      <c r="R3542">
        <v>1</v>
      </c>
      <c r="S3542">
        <v>0</v>
      </c>
      <c r="T3542">
        <v>3</v>
      </c>
      <c r="U3542">
        <v>0</v>
      </c>
      <c r="V3542">
        <v>0</v>
      </c>
      <c r="W3542">
        <v>0</v>
      </c>
      <c r="X3542">
        <v>7.2484703917873006</v>
      </c>
      <c r="Y3542">
        <v>0</v>
      </c>
      <c r="Z3542">
        <v>0.25580167054208003</v>
      </c>
      <c r="AA3542">
        <v>0</v>
      </c>
      <c r="AB3542">
        <v>10.367267689103679</v>
      </c>
      <c r="AC3542">
        <v>0</v>
      </c>
      <c r="AD3542">
        <v>0</v>
      </c>
      <c r="AE3542">
        <v>17.871539751433062</v>
      </c>
    </row>
    <row r="3543" spans="1:31" x14ac:dyDescent="0.25">
      <c r="A3543">
        <v>2228555</v>
      </c>
      <c r="B3543">
        <v>1</v>
      </c>
      <c r="C3543" t="s">
        <v>80</v>
      </c>
      <c r="D3543" t="s">
        <v>83</v>
      </c>
      <c r="E3543" t="s">
        <v>251</v>
      </c>
      <c r="F3543" t="s">
        <v>10469</v>
      </c>
      <c r="G3543" t="s">
        <v>143</v>
      </c>
      <c r="H3543" t="s">
        <v>144</v>
      </c>
      <c r="I3543" t="s">
        <v>136</v>
      </c>
      <c r="J3543" t="s">
        <v>137</v>
      </c>
      <c r="K3543" t="s">
        <v>138</v>
      </c>
      <c r="L3543" t="s">
        <v>10470</v>
      </c>
      <c r="M3543" t="s">
        <v>10471</v>
      </c>
      <c r="N3543">
        <v>0.86666666599999997</v>
      </c>
      <c r="O3543">
        <v>0</v>
      </c>
      <c r="P3543">
        <v>4094</v>
      </c>
      <c r="Q3543">
        <v>0</v>
      </c>
      <c r="R3543">
        <v>1</v>
      </c>
      <c r="S3543">
        <v>16</v>
      </c>
      <c r="T3543">
        <v>718</v>
      </c>
      <c r="U3543">
        <v>5</v>
      </c>
      <c r="V3543">
        <v>9</v>
      </c>
      <c r="W3543">
        <v>0</v>
      </c>
      <c r="X3543">
        <v>1256.0957169623262</v>
      </c>
      <c r="Y3543">
        <v>0</v>
      </c>
      <c r="Z3543">
        <v>0.26443827418933336</v>
      </c>
      <c r="AA3543">
        <v>29.102080483119</v>
      </c>
      <c r="AB3543">
        <v>363.18144441491506</v>
      </c>
      <c r="AC3543">
        <v>118.15213537657598</v>
      </c>
      <c r="AD3543">
        <v>41.375417560209002</v>
      </c>
      <c r="AE3543">
        <v>1808.1712330713344</v>
      </c>
    </row>
    <row r="3544" spans="1:31" x14ac:dyDescent="0.25">
      <c r="A3544">
        <v>2218645</v>
      </c>
      <c r="B3544">
        <v>1</v>
      </c>
      <c r="C3544" t="s">
        <v>81</v>
      </c>
      <c r="D3544" t="s">
        <v>128</v>
      </c>
      <c r="E3544" t="s">
        <v>132</v>
      </c>
      <c r="F3544" t="s">
        <v>10472</v>
      </c>
      <c r="G3544" t="s">
        <v>176</v>
      </c>
      <c r="H3544" t="s">
        <v>135</v>
      </c>
      <c r="I3544" t="s">
        <v>136</v>
      </c>
      <c r="J3544" t="s">
        <v>137</v>
      </c>
      <c r="K3544" t="s">
        <v>138</v>
      </c>
      <c r="L3544" t="s">
        <v>10473</v>
      </c>
      <c r="M3544" t="s">
        <v>10474</v>
      </c>
      <c r="N3544">
        <v>1.781666666</v>
      </c>
      <c r="O3544">
        <v>0</v>
      </c>
      <c r="P3544">
        <v>123</v>
      </c>
      <c r="Q3544">
        <v>0</v>
      </c>
      <c r="R3544">
        <v>0</v>
      </c>
      <c r="S3544">
        <v>0</v>
      </c>
      <c r="T3544">
        <v>11</v>
      </c>
      <c r="U3544">
        <v>0</v>
      </c>
      <c r="V3544">
        <v>0</v>
      </c>
      <c r="W3544">
        <v>0</v>
      </c>
      <c r="X3544">
        <v>29.851973291565638</v>
      </c>
      <c r="Y3544">
        <v>0</v>
      </c>
      <c r="Z3544">
        <v>0</v>
      </c>
      <c r="AA3544">
        <v>0</v>
      </c>
      <c r="AB3544">
        <v>5.5381111331310349</v>
      </c>
      <c r="AC3544">
        <v>0</v>
      </c>
      <c r="AD3544">
        <v>0</v>
      </c>
      <c r="AE3544">
        <v>35.390084424696674</v>
      </c>
    </row>
    <row r="3545" spans="1:31" x14ac:dyDescent="0.25">
      <c r="A3545">
        <v>2229050</v>
      </c>
      <c r="B3545">
        <v>1</v>
      </c>
      <c r="C3545" t="s">
        <v>80</v>
      </c>
      <c r="D3545" t="s">
        <v>103</v>
      </c>
      <c r="E3545" t="s">
        <v>151</v>
      </c>
      <c r="F3545" t="s">
        <v>10475</v>
      </c>
      <c r="G3545" t="s">
        <v>213</v>
      </c>
      <c r="H3545" t="s">
        <v>135</v>
      </c>
      <c r="I3545" t="s">
        <v>136</v>
      </c>
      <c r="J3545" t="s">
        <v>137</v>
      </c>
      <c r="K3545" t="s">
        <v>138</v>
      </c>
      <c r="L3545" t="s">
        <v>10476</v>
      </c>
      <c r="M3545" t="s">
        <v>10477</v>
      </c>
      <c r="N3545">
        <v>2.409444444</v>
      </c>
      <c r="O3545">
        <v>0</v>
      </c>
      <c r="P3545">
        <v>1</v>
      </c>
      <c r="Q3545">
        <v>0</v>
      </c>
      <c r="R3545">
        <v>1</v>
      </c>
      <c r="S3545">
        <v>0</v>
      </c>
      <c r="T3545">
        <v>1</v>
      </c>
      <c r="U3545">
        <v>0</v>
      </c>
      <c r="V3545">
        <v>0</v>
      </c>
      <c r="W3545">
        <v>0</v>
      </c>
      <c r="X3545">
        <v>0.10204076736162666</v>
      </c>
      <c r="Y3545">
        <v>0</v>
      </c>
      <c r="Z3545">
        <v>6.6294606924893635</v>
      </c>
      <c r="AA3545">
        <v>0</v>
      </c>
      <c r="AB3545">
        <v>0</v>
      </c>
      <c r="AC3545">
        <v>0</v>
      </c>
      <c r="AD3545">
        <v>0</v>
      </c>
      <c r="AE3545">
        <v>6.7315014598509899</v>
      </c>
    </row>
    <row r="3546" spans="1:31" x14ac:dyDescent="0.25">
      <c r="A3546">
        <v>2217148</v>
      </c>
      <c r="B3546">
        <v>1</v>
      </c>
      <c r="C3546" t="s">
        <v>80</v>
      </c>
      <c r="D3546" t="s">
        <v>92</v>
      </c>
      <c r="E3546" t="s">
        <v>151</v>
      </c>
      <c r="F3546" t="s">
        <v>10478</v>
      </c>
      <c r="G3546" t="s">
        <v>245</v>
      </c>
      <c r="H3546" t="s">
        <v>135</v>
      </c>
      <c r="I3546" t="s">
        <v>136</v>
      </c>
      <c r="J3546" t="s">
        <v>137</v>
      </c>
      <c r="K3546" t="s">
        <v>138</v>
      </c>
      <c r="L3546" t="s">
        <v>10479</v>
      </c>
      <c r="M3546" t="s">
        <v>10480</v>
      </c>
      <c r="N3546">
        <v>1.2594444440000001</v>
      </c>
      <c r="O3546">
        <v>0</v>
      </c>
      <c r="P3546">
        <v>125</v>
      </c>
      <c r="Q3546">
        <v>0</v>
      </c>
      <c r="R3546">
        <v>0</v>
      </c>
      <c r="S3546">
        <v>0</v>
      </c>
      <c r="T3546">
        <v>12</v>
      </c>
      <c r="U3546">
        <v>0</v>
      </c>
      <c r="V3546">
        <v>0</v>
      </c>
      <c r="W3546">
        <v>0</v>
      </c>
      <c r="X3546">
        <v>41.175829329013304</v>
      </c>
      <c r="Y3546">
        <v>0</v>
      </c>
      <c r="Z3546">
        <v>0</v>
      </c>
      <c r="AA3546">
        <v>0</v>
      </c>
      <c r="AB3546">
        <v>28.810146263237385</v>
      </c>
      <c r="AC3546">
        <v>0</v>
      </c>
      <c r="AD3546">
        <v>0</v>
      </c>
      <c r="AE3546">
        <v>69.985975592250696</v>
      </c>
    </row>
    <row r="3547" spans="1:31" x14ac:dyDescent="0.25">
      <c r="A3547">
        <v>2222063</v>
      </c>
      <c r="B3547">
        <v>1</v>
      </c>
      <c r="C3547" t="s">
        <v>81</v>
      </c>
      <c r="D3547" t="s">
        <v>112</v>
      </c>
      <c r="E3547" t="s">
        <v>132</v>
      </c>
      <c r="F3547" t="s">
        <v>9918</v>
      </c>
      <c r="G3547" t="s">
        <v>507</v>
      </c>
      <c r="H3547" t="s">
        <v>135</v>
      </c>
      <c r="I3547" t="s">
        <v>136</v>
      </c>
      <c r="J3547" t="s">
        <v>137</v>
      </c>
      <c r="K3547" t="s">
        <v>138</v>
      </c>
      <c r="L3547" t="s">
        <v>10481</v>
      </c>
      <c r="M3547" t="s">
        <v>10482</v>
      </c>
      <c r="N3547">
        <v>1.1063888879999999</v>
      </c>
      <c r="O3547">
        <v>0</v>
      </c>
      <c r="P3547">
        <v>163</v>
      </c>
      <c r="Q3547">
        <v>0</v>
      </c>
      <c r="R3547">
        <v>0</v>
      </c>
      <c r="S3547">
        <v>0</v>
      </c>
      <c r="T3547">
        <v>8</v>
      </c>
      <c r="U3547">
        <v>0</v>
      </c>
      <c r="V3547">
        <v>0</v>
      </c>
      <c r="W3547">
        <v>0</v>
      </c>
      <c r="X3547">
        <v>17.795643557723334</v>
      </c>
      <c r="Y3547">
        <v>0</v>
      </c>
      <c r="Z3547">
        <v>0</v>
      </c>
      <c r="AA3547">
        <v>0</v>
      </c>
      <c r="AB3547">
        <v>2.4166838955870427</v>
      </c>
      <c r="AC3547">
        <v>0</v>
      </c>
      <c r="AD3547">
        <v>0</v>
      </c>
      <c r="AE3547">
        <v>20.212327453310376</v>
      </c>
    </row>
    <row r="3548" spans="1:31" x14ac:dyDescent="0.25">
      <c r="A3548">
        <v>2222558</v>
      </c>
      <c r="B3548">
        <v>1</v>
      </c>
      <c r="C3548" t="s">
        <v>81</v>
      </c>
      <c r="D3548" t="s">
        <v>128</v>
      </c>
      <c r="E3548" t="s">
        <v>156</v>
      </c>
      <c r="F3548" t="s">
        <v>10483</v>
      </c>
      <c r="G3548" t="s">
        <v>172</v>
      </c>
      <c r="H3548" t="s">
        <v>135</v>
      </c>
      <c r="I3548" t="s">
        <v>136</v>
      </c>
      <c r="J3548" t="s">
        <v>137</v>
      </c>
      <c r="K3548" t="s">
        <v>138</v>
      </c>
      <c r="L3548" t="s">
        <v>10484</v>
      </c>
      <c r="M3548" t="s">
        <v>10485</v>
      </c>
      <c r="N3548">
        <v>4.9847222220000003</v>
      </c>
      <c r="O3548">
        <v>0</v>
      </c>
      <c r="P3548">
        <v>11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12.221894582866959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12.221894582866959</v>
      </c>
    </row>
    <row r="3549" spans="1:31" x14ac:dyDescent="0.25">
      <c r="A3549">
        <v>2213235</v>
      </c>
      <c r="B3549">
        <v>1</v>
      </c>
      <c r="C3549" t="s">
        <v>80</v>
      </c>
      <c r="D3549" t="s">
        <v>103</v>
      </c>
      <c r="E3549" t="s">
        <v>251</v>
      </c>
      <c r="F3549" t="s">
        <v>959</v>
      </c>
      <c r="G3549" t="s">
        <v>143</v>
      </c>
      <c r="H3549" t="s">
        <v>144</v>
      </c>
      <c r="I3549" t="s">
        <v>136</v>
      </c>
      <c r="J3549" t="s">
        <v>137</v>
      </c>
      <c r="K3549" t="s">
        <v>138</v>
      </c>
      <c r="L3549" t="s">
        <v>10486</v>
      </c>
      <c r="M3549" t="s">
        <v>10487</v>
      </c>
      <c r="N3549">
        <v>0.75472222200000005</v>
      </c>
      <c r="O3549">
        <v>1</v>
      </c>
      <c r="P3549">
        <v>7</v>
      </c>
      <c r="Q3549">
        <v>45</v>
      </c>
      <c r="R3549">
        <v>71</v>
      </c>
      <c r="S3549">
        <v>14</v>
      </c>
      <c r="T3549">
        <v>20</v>
      </c>
      <c r="U3549">
        <v>6</v>
      </c>
      <c r="V3549">
        <v>0</v>
      </c>
      <c r="W3549">
        <v>0</v>
      </c>
      <c r="X3549">
        <v>0.56350337913260806</v>
      </c>
      <c r="Y3549">
        <v>35.427583566263735</v>
      </c>
      <c r="Z3549">
        <v>41.133643157156669</v>
      </c>
      <c r="AA3549">
        <v>98.589454468949214</v>
      </c>
      <c r="AB3549">
        <v>13.506594804648854</v>
      </c>
      <c r="AC3549">
        <v>549.26498998905686</v>
      </c>
      <c r="AD3549">
        <v>0</v>
      </c>
      <c r="AE3549">
        <v>738.48576936520794</v>
      </c>
    </row>
    <row r="3550" spans="1:31" x14ac:dyDescent="0.25">
      <c r="A3550">
        <v>2216630</v>
      </c>
      <c r="B3550">
        <v>1</v>
      </c>
      <c r="C3550" t="s">
        <v>80</v>
      </c>
      <c r="D3550" t="s">
        <v>106</v>
      </c>
      <c r="E3550" t="s">
        <v>198</v>
      </c>
      <c r="F3550" t="s">
        <v>10488</v>
      </c>
      <c r="G3550" t="s">
        <v>143</v>
      </c>
      <c r="H3550" t="s">
        <v>144</v>
      </c>
      <c r="I3550" t="s">
        <v>136</v>
      </c>
      <c r="J3550" t="s">
        <v>137</v>
      </c>
      <c r="K3550" t="s">
        <v>138</v>
      </c>
      <c r="L3550" t="s">
        <v>10489</v>
      </c>
      <c r="M3550" t="s">
        <v>10490</v>
      </c>
      <c r="N3550">
        <v>0.48388888800000002</v>
      </c>
      <c r="O3550">
        <v>2</v>
      </c>
      <c r="P3550">
        <v>126</v>
      </c>
      <c r="Q3550">
        <v>45</v>
      </c>
      <c r="R3550">
        <v>45</v>
      </c>
      <c r="S3550">
        <v>3</v>
      </c>
      <c r="T3550">
        <v>25</v>
      </c>
      <c r="U3550">
        <v>0</v>
      </c>
      <c r="V3550">
        <v>0</v>
      </c>
      <c r="W3550">
        <v>0.45893710307242219</v>
      </c>
      <c r="X3550">
        <v>21.633816777108766</v>
      </c>
      <c r="Y3550">
        <v>13.882629408370532</v>
      </c>
      <c r="Z3550">
        <v>35.795461435157399</v>
      </c>
      <c r="AA3550">
        <v>2.2476058595684933</v>
      </c>
      <c r="AB3550">
        <v>5.4722682064848183</v>
      </c>
      <c r="AC3550">
        <v>0</v>
      </c>
      <c r="AD3550">
        <v>0</v>
      </c>
      <c r="AE3550">
        <v>79.490718789762425</v>
      </c>
    </row>
    <row r="3551" spans="1:31" x14ac:dyDescent="0.25">
      <c r="A3551">
        <v>2223122</v>
      </c>
      <c r="B3551">
        <v>1</v>
      </c>
      <c r="C3551" t="s">
        <v>81</v>
      </c>
      <c r="D3551" t="s">
        <v>118</v>
      </c>
      <c r="E3551" t="s">
        <v>151</v>
      </c>
      <c r="F3551" t="s">
        <v>10491</v>
      </c>
      <c r="G3551" t="s">
        <v>213</v>
      </c>
      <c r="H3551" t="s">
        <v>135</v>
      </c>
      <c r="I3551" t="s">
        <v>136</v>
      </c>
      <c r="J3551" t="s">
        <v>137</v>
      </c>
      <c r="K3551" t="s">
        <v>138</v>
      </c>
      <c r="L3551" t="s">
        <v>10492</v>
      </c>
      <c r="M3551" t="s">
        <v>10493</v>
      </c>
      <c r="N3551">
        <v>3.216388888</v>
      </c>
      <c r="O3551">
        <v>0</v>
      </c>
      <c r="P3551">
        <v>28</v>
      </c>
      <c r="Q3551">
        <v>0</v>
      </c>
      <c r="R3551">
        <v>3</v>
      </c>
      <c r="S3551">
        <v>0</v>
      </c>
      <c r="T3551">
        <v>1</v>
      </c>
      <c r="U3551">
        <v>0</v>
      </c>
      <c r="V3551">
        <v>0</v>
      </c>
      <c r="W3551">
        <v>0</v>
      </c>
      <c r="X3551">
        <v>13.871131793470585</v>
      </c>
      <c r="Y3551">
        <v>0</v>
      </c>
      <c r="Z3551">
        <v>1.2670148091691529</v>
      </c>
      <c r="AA3551">
        <v>0</v>
      </c>
      <c r="AB3551">
        <v>0.11971757565299557</v>
      </c>
      <c r="AC3551">
        <v>0</v>
      </c>
      <c r="AD3551">
        <v>0</v>
      </c>
      <c r="AE3551">
        <v>15.257864178292733</v>
      </c>
    </row>
    <row r="3552" spans="1:31" x14ac:dyDescent="0.25">
      <c r="A3552">
        <v>2218622</v>
      </c>
      <c r="B3552">
        <v>1</v>
      </c>
      <c r="C3552" t="s">
        <v>80</v>
      </c>
      <c r="D3552" t="s">
        <v>94</v>
      </c>
      <c r="E3552" t="s">
        <v>141</v>
      </c>
      <c r="F3552" t="s">
        <v>10494</v>
      </c>
      <c r="G3552" t="s">
        <v>143</v>
      </c>
      <c r="H3552" t="s">
        <v>144</v>
      </c>
      <c r="I3552" t="s">
        <v>136</v>
      </c>
      <c r="J3552" t="s">
        <v>137</v>
      </c>
      <c r="K3552" t="s">
        <v>138</v>
      </c>
      <c r="L3552" t="s">
        <v>10495</v>
      </c>
      <c r="M3552" t="s">
        <v>10496</v>
      </c>
      <c r="N3552">
        <v>3.628055555</v>
      </c>
      <c r="O3552">
        <v>0</v>
      </c>
      <c r="P3552">
        <v>847</v>
      </c>
      <c r="Q3552">
        <v>0</v>
      </c>
      <c r="R3552">
        <v>14</v>
      </c>
      <c r="S3552">
        <v>0</v>
      </c>
      <c r="T3552">
        <v>41</v>
      </c>
      <c r="U3552">
        <v>0</v>
      </c>
      <c r="V3552">
        <v>0</v>
      </c>
      <c r="W3552">
        <v>0</v>
      </c>
      <c r="X3552">
        <v>619.78550077084515</v>
      </c>
      <c r="Y3552">
        <v>0</v>
      </c>
      <c r="Z3552">
        <v>39.280646336626582</v>
      </c>
      <c r="AA3552">
        <v>0</v>
      </c>
      <c r="AB3552">
        <v>64.403231414064592</v>
      </c>
      <c r="AC3552">
        <v>0</v>
      </c>
      <c r="AD3552">
        <v>0</v>
      </c>
      <c r="AE3552">
        <v>723.46937852153633</v>
      </c>
    </row>
    <row r="3553" spans="1:31" x14ac:dyDescent="0.25">
      <c r="A3553">
        <v>2214772</v>
      </c>
      <c r="B3553">
        <v>1</v>
      </c>
      <c r="C3553" t="s">
        <v>80</v>
      </c>
      <c r="D3553" t="s">
        <v>82</v>
      </c>
      <c r="E3553" t="s">
        <v>132</v>
      </c>
      <c r="F3553" t="s">
        <v>1123</v>
      </c>
      <c r="G3553" t="s">
        <v>134</v>
      </c>
      <c r="H3553" t="s">
        <v>135</v>
      </c>
      <c r="I3553" t="s">
        <v>136</v>
      </c>
      <c r="J3553" t="s">
        <v>137</v>
      </c>
      <c r="K3553" t="s">
        <v>138</v>
      </c>
      <c r="L3553" t="s">
        <v>10497</v>
      </c>
      <c r="M3553" t="s">
        <v>10498</v>
      </c>
      <c r="N3553">
        <v>1.8433333329999999</v>
      </c>
      <c r="O3553">
        <v>0</v>
      </c>
      <c r="P3553">
        <v>1</v>
      </c>
      <c r="Q3553">
        <v>0</v>
      </c>
      <c r="R3553">
        <v>0</v>
      </c>
      <c r="S3553">
        <v>0</v>
      </c>
      <c r="T3553">
        <v>676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367.38445243394671</v>
      </c>
      <c r="AC3553">
        <v>0</v>
      </c>
      <c r="AD3553">
        <v>0</v>
      </c>
      <c r="AE3553">
        <v>367.38445243394671</v>
      </c>
    </row>
    <row r="3554" spans="1:31" x14ac:dyDescent="0.25">
      <c r="A3554">
        <v>2226179</v>
      </c>
      <c r="B3554">
        <v>1</v>
      </c>
      <c r="C3554" t="s">
        <v>80</v>
      </c>
      <c r="D3554" t="s">
        <v>104</v>
      </c>
      <c r="E3554" t="s">
        <v>141</v>
      </c>
      <c r="F3554" t="s">
        <v>10499</v>
      </c>
      <c r="G3554" t="s">
        <v>143</v>
      </c>
      <c r="H3554" t="s">
        <v>144</v>
      </c>
      <c r="I3554" t="s">
        <v>136</v>
      </c>
      <c r="J3554" t="s">
        <v>137</v>
      </c>
      <c r="K3554" t="s">
        <v>138</v>
      </c>
      <c r="L3554" t="s">
        <v>10500</v>
      </c>
      <c r="M3554" t="s">
        <v>10501</v>
      </c>
      <c r="N3554">
        <v>0.86305555499999997</v>
      </c>
      <c r="O3554">
        <v>16</v>
      </c>
      <c r="P3554">
        <v>93</v>
      </c>
      <c r="Q3554">
        <v>19</v>
      </c>
      <c r="R3554">
        <v>23</v>
      </c>
      <c r="S3554">
        <v>37</v>
      </c>
      <c r="T3554">
        <v>25</v>
      </c>
      <c r="U3554">
        <v>8</v>
      </c>
      <c r="V3554">
        <v>2</v>
      </c>
      <c r="W3554">
        <v>17.225202411276157</v>
      </c>
      <c r="X3554">
        <v>44.820927451084238</v>
      </c>
      <c r="Y3554">
        <v>19.329147068199124</v>
      </c>
      <c r="Z3554">
        <v>9.9858814643098786</v>
      </c>
      <c r="AA3554">
        <v>291.75371672016655</v>
      </c>
      <c r="AB3554">
        <v>38.254520450621236</v>
      </c>
      <c r="AC3554">
        <v>1000.8925699884004</v>
      </c>
      <c r="AD3554">
        <v>183.44662236053796</v>
      </c>
      <c r="AE3554">
        <v>1605.7085879145955</v>
      </c>
    </row>
    <row r="3555" spans="1:31" x14ac:dyDescent="0.25">
      <c r="A3555">
        <v>2225160</v>
      </c>
      <c r="B3555">
        <v>1</v>
      </c>
      <c r="C3555" t="s">
        <v>80</v>
      </c>
      <c r="D3555" t="s">
        <v>84</v>
      </c>
      <c r="E3555" t="s">
        <v>151</v>
      </c>
      <c r="F3555" t="s">
        <v>10502</v>
      </c>
      <c r="G3555" t="s">
        <v>213</v>
      </c>
      <c r="H3555" t="s">
        <v>135</v>
      </c>
      <c r="I3555" t="s">
        <v>136</v>
      </c>
      <c r="J3555" t="s">
        <v>137</v>
      </c>
      <c r="K3555" t="s">
        <v>138</v>
      </c>
      <c r="L3555" t="s">
        <v>10503</v>
      </c>
      <c r="M3555" t="s">
        <v>10504</v>
      </c>
      <c r="N3555">
        <v>1.3547222219999999</v>
      </c>
      <c r="O3555">
        <v>0</v>
      </c>
      <c r="P3555">
        <v>256</v>
      </c>
      <c r="Q3555">
        <v>0</v>
      </c>
      <c r="R3555">
        <v>0</v>
      </c>
      <c r="S3555">
        <v>0</v>
      </c>
      <c r="T3555">
        <v>40</v>
      </c>
      <c r="U3555">
        <v>0</v>
      </c>
      <c r="V3555">
        <v>0</v>
      </c>
      <c r="W3555">
        <v>0</v>
      </c>
      <c r="X3555">
        <v>95.461690123453252</v>
      </c>
      <c r="Y3555">
        <v>0</v>
      </c>
      <c r="Z3555">
        <v>0</v>
      </c>
      <c r="AA3555">
        <v>0</v>
      </c>
      <c r="AB3555">
        <v>24.291182620963149</v>
      </c>
      <c r="AC3555">
        <v>0</v>
      </c>
      <c r="AD3555">
        <v>0</v>
      </c>
      <c r="AE3555">
        <v>119.75287274441641</v>
      </c>
    </row>
    <row r="3556" spans="1:31" x14ac:dyDescent="0.25">
      <c r="A3556">
        <v>2218127</v>
      </c>
      <c r="B3556">
        <v>1</v>
      </c>
      <c r="C3556" t="s">
        <v>81</v>
      </c>
      <c r="D3556" t="s">
        <v>117</v>
      </c>
      <c r="E3556" t="s">
        <v>147</v>
      </c>
      <c r="F3556" t="s">
        <v>10505</v>
      </c>
      <c r="G3556" t="s">
        <v>143</v>
      </c>
      <c r="H3556" t="s">
        <v>144</v>
      </c>
      <c r="I3556" t="s">
        <v>451</v>
      </c>
      <c r="J3556" t="s">
        <v>137</v>
      </c>
      <c r="K3556" t="s">
        <v>138</v>
      </c>
      <c r="L3556" t="s">
        <v>10506</v>
      </c>
      <c r="M3556" t="s">
        <v>10507</v>
      </c>
      <c r="N3556">
        <v>2.6388887999999999E-2</v>
      </c>
      <c r="O3556">
        <v>1</v>
      </c>
      <c r="P3556">
        <v>2401</v>
      </c>
      <c r="Q3556">
        <v>37</v>
      </c>
      <c r="R3556">
        <v>84</v>
      </c>
      <c r="S3556">
        <v>25</v>
      </c>
      <c r="T3556">
        <v>230</v>
      </c>
      <c r="U3556">
        <v>8</v>
      </c>
      <c r="V3556">
        <v>1</v>
      </c>
      <c r="W3556">
        <v>7.1843430446388891E-3</v>
      </c>
      <c r="X3556">
        <v>8.2345279683844286</v>
      </c>
      <c r="Y3556">
        <v>1.5673377136539406</v>
      </c>
      <c r="Z3556">
        <v>0.35603413146062785</v>
      </c>
      <c r="AA3556">
        <v>4.4464453742392331</v>
      </c>
      <c r="AB3556">
        <v>3.2777989899389239</v>
      </c>
      <c r="AC3556">
        <v>27.125466936082667</v>
      </c>
      <c r="AD3556">
        <v>0.37097742392499999</v>
      </c>
      <c r="AE3556">
        <v>45.385772880729455</v>
      </c>
    </row>
    <row r="3557" spans="1:31" x14ac:dyDescent="0.25">
      <c r="A3557">
        <v>2215814</v>
      </c>
      <c r="B3557">
        <v>1</v>
      </c>
      <c r="C3557" t="s">
        <v>80</v>
      </c>
      <c r="D3557" t="s">
        <v>97</v>
      </c>
      <c r="E3557" t="s">
        <v>156</v>
      </c>
      <c r="F3557" t="s">
        <v>10508</v>
      </c>
      <c r="G3557" t="s">
        <v>161</v>
      </c>
      <c r="H3557" t="s">
        <v>135</v>
      </c>
      <c r="I3557" t="s">
        <v>136</v>
      </c>
      <c r="J3557" t="s">
        <v>137</v>
      </c>
      <c r="K3557" t="s">
        <v>138</v>
      </c>
      <c r="L3557" t="s">
        <v>10509</v>
      </c>
      <c r="M3557" t="s">
        <v>10510</v>
      </c>
      <c r="N3557">
        <v>2.3452777770000002</v>
      </c>
      <c r="O3557">
        <v>0</v>
      </c>
      <c r="P3557">
        <v>1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8.9415518778629161E-2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8.9415518778629161E-2</v>
      </c>
    </row>
    <row r="3558" spans="1:31" x14ac:dyDescent="0.25">
      <c r="A3558">
        <v>2219146</v>
      </c>
      <c r="B3558">
        <v>1</v>
      </c>
      <c r="C3558" t="s">
        <v>81</v>
      </c>
      <c r="D3558" t="s">
        <v>112</v>
      </c>
      <c r="E3558" t="s">
        <v>156</v>
      </c>
      <c r="F3558" t="s">
        <v>10511</v>
      </c>
      <c r="G3558" t="s">
        <v>161</v>
      </c>
      <c r="H3558" t="s">
        <v>135</v>
      </c>
      <c r="I3558" t="s">
        <v>136</v>
      </c>
      <c r="J3558" t="s">
        <v>137</v>
      </c>
      <c r="K3558" t="s">
        <v>138</v>
      </c>
      <c r="L3558" t="s">
        <v>10512</v>
      </c>
      <c r="M3558" t="s">
        <v>10513</v>
      </c>
      <c r="N3558">
        <v>3.2866666659999999</v>
      </c>
      <c r="O3558">
        <v>0</v>
      </c>
      <c r="P3558">
        <v>2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1.0851320030902534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1.0851320030902534</v>
      </c>
    </row>
    <row r="3559" spans="1:31" x14ac:dyDescent="0.25">
      <c r="A3559">
        <v>2224556</v>
      </c>
      <c r="B3559">
        <v>1</v>
      </c>
      <c r="C3559" t="s">
        <v>80</v>
      </c>
      <c r="D3559" t="s">
        <v>91</v>
      </c>
      <c r="E3559" t="s">
        <v>147</v>
      </c>
      <c r="F3559" t="s">
        <v>1245</v>
      </c>
      <c r="G3559" t="s">
        <v>143</v>
      </c>
      <c r="H3559" t="s">
        <v>144</v>
      </c>
      <c r="I3559" t="s">
        <v>136</v>
      </c>
      <c r="J3559" t="s">
        <v>137</v>
      </c>
      <c r="K3559" t="s">
        <v>138</v>
      </c>
      <c r="L3559" t="s">
        <v>10514</v>
      </c>
      <c r="M3559" t="s">
        <v>10515</v>
      </c>
      <c r="N3559">
        <v>8.0555555000000001E-2</v>
      </c>
      <c r="O3559">
        <v>1</v>
      </c>
      <c r="P3559">
        <v>40</v>
      </c>
      <c r="Q3559">
        <v>21</v>
      </c>
      <c r="R3559">
        <v>276</v>
      </c>
      <c r="S3559">
        <v>12</v>
      </c>
      <c r="T3559">
        <v>64</v>
      </c>
      <c r="U3559">
        <v>2</v>
      </c>
      <c r="V3559">
        <v>0</v>
      </c>
      <c r="W3559">
        <v>9.7968644866666694E-3</v>
      </c>
      <c r="X3559">
        <v>0.92096203358587236</v>
      </c>
      <c r="Y3559">
        <v>1.2618945149460112</v>
      </c>
      <c r="Z3559">
        <v>5.1480020595431251</v>
      </c>
      <c r="AA3559">
        <v>19.558693659538136</v>
      </c>
      <c r="AB3559">
        <v>3.3223986999999591</v>
      </c>
      <c r="AC3559">
        <v>0.54798775481125006</v>
      </c>
      <c r="AD3559">
        <v>0</v>
      </c>
      <c r="AE3559">
        <v>30.769735586911018</v>
      </c>
    </row>
    <row r="3560" spans="1:31" x14ac:dyDescent="0.25">
      <c r="A3560">
        <v>2220142</v>
      </c>
      <c r="B3560">
        <v>1</v>
      </c>
      <c r="C3560" t="s">
        <v>80</v>
      </c>
      <c r="D3560" t="s">
        <v>97</v>
      </c>
      <c r="E3560" t="s">
        <v>156</v>
      </c>
      <c r="F3560" t="s">
        <v>10516</v>
      </c>
      <c r="G3560" t="s">
        <v>134</v>
      </c>
      <c r="H3560" t="s">
        <v>135</v>
      </c>
      <c r="I3560" t="s">
        <v>136</v>
      </c>
      <c r="J3560" t="s">
        <v>137</v>
      </c>
      <c r="K3560" t="s">
        <v>138</v>
      </c>
      <c r="L3560" t="s">
        <v>10517</v>
      </c>
      <c r="M3560" t="s">
        <v>10518</v>
      </c>
      <c r="N3560">
        <v>6.2424999999999997</v>
      </c>
      <c r="O3560">
        <v>0</v>
      </c>
      <c r="P3560">
        <v>3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12.67238317957225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12.67238317957225</v>
      </c>
    </row>
    <row r="3561" spans="1:31" x14ac:dyDescent="0.25">
      <c r="A3561">
        <v>2216833</v>
      </c>
      <c r="B3561">
        <v>1</v>
      </c>
      <c r="C3561" t="s">
        <v>81</v>
      </c>
      <c r="D3561" t="s">
        <v>120</v>
      </c>
      <c r="E3561" t="s">
        <v>198</v>
      </c>
      <c r="F3561" t="s">
        <v>4901</v>
      </c>
      <c r="G3561" t="s">
        <v>233</v>
      </c>
      <c r="H3561" t="s">
        <v>144</v>
      </c>
      <c r="I3561" t="s">
        <v>136</v>
      </c>
      <c r="J3561" t="s">
        <v>137</v>
      </c>
      <c r="K3561" t="s">
        <v>234</v>
      </c>
      <c r="L3561" t="s">
        <v>9348</v>
      </c>
      <c r="M3561" t="s">
        <v>10519</v>
      </c>
      <c r="N3561">
        <v>8.0880555550000004</v>
      </c>
      <c r="O3561">
        <v>1</v>
      </c>
      <c r="P3561">
        <v>395</v>
      </c>
      <c r="Q3561">
        <v>29</v>
      </c>
      <c r="R3561">
        <v>17</v>
      </c>
      <c r="S3561">
        <v>1</v>
      </c>
      <c r="T3561">
        <v>39</v>
      </c>
      <c r="U3561">
        <v>0</v>
      </c>
      <c r="V3561">
        <v>0</v>
      </c>
      <c r="W3561">
        <v>0.96607550326517999</v>
      </c>
      <c r="X3561">
        <v>564.39687598572471</v>
      </c>
      <c r="Y3561">
        <v>62.014533552476557</v>
      </c>
      <c r="Z3561">
        <v>9.1922891918988014</v>
      </c>
      <c r="AA3561">
        <v>0.32356931480638923</v>
      </c>
      <c r="AB3561">
        <v>106.63302477933676</v>
      </c>
      <c r="AC3561">
        <v>0</v>
      </c>
      <c r="AD3561">
        <v>0</v>
      </c>
      <c r="AE3561">
        <v>743.52636832750841</v>
      </c>
    </row>
    <row r="3562" spans="1:31" x14ac:dyDescent="0.25">
      <c r="A3562">
        <v>2221161</v>
      </c>
      <c r="B3562">
        <v>1</v>
      </c>
      <c r="C3562" t="s">
        <v>80</v>
      </c>
      <c r="D3562" t="s">
        <v>97</v>
      </c>
      <c r="E3562" t="s">
        <v>156</v>
      </c>
      <c r="F3562" t="s">
        <v>10520</v>
      </c>
      <c r="G3562" t="s">
        <v>161</v>
      </c>
      <c r="H3562" t="s">
        <v>135</v>
      </c>
      <c r="I3562" t="s">
        <v>136</v>
      </c>
      <c r="J3562" t="s">
        <v>137</v>
      </c>
      <c r="K3562" t="s">
        <v>138</v>
      </c>
      <c r="L3562" t="s">
        <v>10521</v>
      </c>
      <c r="M3562" t="s">
        <v>10522</v>
      </c>
      <c r="N3562">
        <v>1.844166666</v>
      </c>
      <c r="O3562">
        <v>0</v>
      </c>
      <c r="P3562">
        <v>1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0.32897342597502777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0.32897342597502777</v>
      </c>
    </row>
    <row r="3563" spans="1:31" x14ac:dyDescent="0.25">
      <c r="A3563">
        <v>2216292</v>
      </c>
      <c r="B3563">
        <v>1</v>
      </c>
      <c r="C3563" t="s">
        <v>81</v>
      </c>
      <c r="D3563" t="s">
        <v>113</v>
      </c>
      <c r="E3563" t="s">
        <v>132</v>
      </c>
      <c r="F3563" t="s">
        <v>10523</v>
      </c>
      <c r="G3563" t="s">
        <v>176</v>
      </c>
      <c r="H3563" t="s">
        <v>135</v>
      </c>
      <c r="I3563" t="s">
        <v>136</v>
      </c>
      <c r="J3563" t="s">
        <v>137</v>
      </c>
      <c r="K3563" t="s">
        <v>138</v>
      </c>
      <c r="L3563" t="s">
        <v>10524</v>
      </c>
      <c r="M3563" t="s">
        <v>10525</v>
      </c>
      <c r="N3563">
        <v>1.7666666660000001</v>
      </c>
      <c r="O3563">
        <v>0</v>
      </c>
      <c r="P3563">
        <v>56</v>
      </c>
      <c r="Q3563">
        <v>0</v>
      </c>
      <c r="R3563">
        <v>39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8.1335218312193689</v>
      </c>
      <c r="Y3563">
        <v>0</v>
      </c>
      <c r="Z3563">
        <v>6.3102008565828118</v>
      </c>
      <c r="AA3563">
        <v>0</v>
      </c>
      <c r="AB3563">
        <v>0</v>
      </c>
      <c r="AC3563">
        <v>0</v>
      </c>
      <c r="AD3563">
        <v>0</v>
      </c>
      <c r="AE3563">
        <v>14.443722687802181</v>
      </c>
    </row>
    <row r="3564" spans="1:31" x14ac:dyDescent="0.25">
      <c r="A3564">
        <v>2222243</v>
      </c>
      <c r="B3564">
        <v>1</v>
      </c>
      <c r="C3564" t="s">
        <v>80</v>
      </c>
      <c r="D3564" t="s">
        <v>96</v>
      </c>
      <c r="E3564" t="s">
        <v>156</v>
      </c>
      <c r="F3564" t="s">
        <v>10526</v>
      </c>
      <c r="G3564" t="s">
        <v>161</v>
      </c>
      <c r="H3564" t="s">
        <v>135</v>
      </c>
      <c r="I3564" t="s">
        <v>136</v>
      </c>
      <c r="J3564" t="s">
        <v>137</v>
      </c>
      <c r="K3564" t="s">
        <v>138</v>
      </c>
      <c r="L3564" t="s">
        <v>10527</v>
      </c>
      <c r="M3564" t="s">
        <v>10528</v>
      </c>
      <c r="N3564">
        <v>4.2074999999999996</v>
      </c>
      <c r="O3564">
        <v>0</v>
      </c>
      <c r="P3564">
        <v>9</v>
      </c>
      <c r="Q3564">
        <v>0</v>
      </c>
      <c r="R3564">
        <v>0</v>
      </c>
      <c r="S3564">
        <v>0</v>
      </c>
      <c r="T3564">
        <v>2</v>
      </c>
      <c r="U3564">
        <v>0</v>
      </c>
      <c r="V3564">
        <v>0</v>
      </c>
      <c r="W3564">
        <v>0</v>
      </c>
      <c r="X3564">
        <v>22.058459031909958</v>
      </c>
      <c r="Y3564">
        <v>0</v>
      </c>
      <c r="Z3564">
        <v>0</v>
      </c>
      <c r="AA3564">
        <v>0</v>
      </c>
      <c r="AB3564">
        <v>6.8876651994396036</v>
      </c>
      <c r="AC3564">
        <v>0</v>
      </c>
      <c r="AD3564">
        <v>0</v>
      </c>
      <c r="AE3564">
        <v>28.946124231349561</v>
      </c>
    </row>
    <row r="3565" spans="1:31" x14ac:dyDescent="0.25">
      <c r="A3565">
        <v>2220620</v>
      </c>
      <c r="B3565">
        <v>1</v>
      </c>
      <c r="C3565" t="s">
        <v>80</v>
      </c>
      <c r="D3565" t="s">
        <v>97</v>
      </c>
      <c r="E3565" t="s">
        <v>147</v>
      </c>
      <c r="F3565" t="s">
        <v>10024</v>
      </c>
      <c r="G3565" t="s">
        <v>143</v>
      </c>
      <c r="H3565" t="s">
        <v>144</v>
      </c>
      <c r="I3565" t="s">
        <v>136</v>
      </c>
      <c r="J3565" t="s">
        <v>137</v>
      </c>
      <c r="K3565" t="s">
        <v>138</v>
      </c>
      <c r="L3565" t="s">
        <v>10529</v>
      </c>
      <c r="M3565" t="s">
        <v>10530</v>
      </c>
      <c r="N3565">
        <v>0.198333333</v>
      </c>
      <c r="O3565">
        <v>0</v>
      </c>
      <c r="P3565">
        <v>581</v>
      </c>
      <c r="Q3565">
        <v>0</v>
      </c>
      <c r="R3565">
        <v>0</v>
      </c>
      <c r="S3565">
        <v>1</v>
      </c>
      <c r="T3565">
        <v>37</v>
      </c>
      <c r="U3565">
        <v>0</v>
      </c>
      <c r="V3565">
        <v>0</v>
      </c>
      <c r="W3565">
        <v>0</v>
      </c>
      <c r="X3565">
        <v>63.758713938658886</v>
      </c>
      <c r="Y3565">
        <v>0</v>
      </c>
      <c r="Z3565">
        <v>0</v>
      </c>
      <c r="AA3565">
        <v>3.8756117414205105</v>
      </c>
      <c r="AB3565">
        <v>4.9223885102319187</v>
      </c>
      <c r="AC3565">
        <v>0</v>
      </c>
      <c r="AD3565">
        <v>0</v>
      </c>
      <c r="AE3565">
        <v>72.556714190311311</v>
      </c>
    </row>
    <row r="3566" spans="1:31" x14ac:dyDescent="0.25">
      <c r="A3566">
        <v>2225097</v>
      </c>
      <c r="B3566">
        <v>1</v>
      </c>
      <c r="C3566" t="s">
        <v>80</v>
      </c>
      <c r="D3566" t="s">
        <v>110</v>
      </c>
      <c r="E3566" t="s">
        <v>151</v>
      </c>
      <c r="F3566" t="s">
        <v>3366</v>
      </c>
      <c r="G3566" t="s">
        <v>213</v>
      </c>
      <c r="H3566" t="s">
        <v>135</v>
      </c>
      <c r="I3566" t="s">
        <v>136</v>
      </c>
      <c r="J3566" t="s">
        <v>137</v>
      </c>
      <c r="K3566" t="s">
        <v>138</v>
      </c>
      <c r="L3566" t="s">
        <v>10531</v>
      </c>
      <c r="M3566" t="s">
        <v>10532</v>
      </c>
      <c r="N3566">
        <v>0.70861111099999996</v>
      </c>
      <c r="O3566">
        <v>0</v>
      </c>
      <c r="P3566">
        <v>131</v>
      </c>
      <c r="Q3566">
        <v>0</v>
      </c>
      <c r="R3566">
        <v>0</v>
      </c>
      <c r="S3566">
        <v>0</v>
      </c>
      <c r="T3566">
        <v>5</v>
      </c>
      <c r="U3566">
        <v>0</v>
      </c>
      <c r="V3566">
        <v>0</v>
      </c>
      <c r="W3566">
        <v>0</v>
      </c>
      <c r="X3566">
        <v>46.878655112936421</v>
      </c>
      <c r="Y3566">
        <v>0</v>
      </c>
      <c r="Z3566">
        <v>0</v>
      </c>
      <c r="AA3566">
        <v>0</v>
      </c>
      <c r="AB3566">
        <v>4.2388867517897229</v>
      </c>
      <c r="AC3566">
        <v>0</v>
      </c>
      <c r="AD3566">
        <v>0</v>
      </c>
      <c r="AE3566">
        <v>51.117541864726142</v>
      </c>
    </row>
    <row r="3567" spans="1:31" x14ac:dyDescent="0.25">
      <c r="A3567">
        <v>2218605</v>
      </c>
      <c r="B3567">
        <v>1</v>
      </c>
      <c r="C3567" t="s">
        <v>81</v>
      </c>
      <c r="D3567" t="s">
        <v>116</v>
      </c>
      <c r="E3567" t="s">
        <v>151</v>
      </c>
      <c r="F3567" t="s">
        <v>10533</v>
      </c>
      <c r="G3567" t="s">
        <v>213</v>
      </c>
      <c r="H3567" t="s">
        <v>135</v>
      </c>
      <c r="I3567" t="s">
        <v>136</v>
      </c>
      <c r="J3567" t="s">
        <v>137</v>
      </c>
      <c r="K3567" t="s">
        <v>138</v>
      </c>
      <c r="L3567" t="s">
        <v>10534</v>
      </c>
      <c r="M3567" t="s">
        <v>10535</v>
      </c>
      <c r="N3567">
        <v>7.8997222220000003</v>
      </c>
      <c r="O3567">
        <v>0</v>
      </c>
      <c r="P3567">
        <v>18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14.110507068299246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14.110507068299246</v>
      </c>
    </row>
    <row r="3568" spans="1:31" x14ac:dyDescent="0.25">
      <c r="A3568">
        <v>2226431</v>
      </c>
      <c r="B3568">
        <v>1</v>
      </c>
      <c r="C3568" t="s">
        <v>80</v>
      </c>
      <c r="D3568" t="s">
        <v>83</v>
      </c>
      <c r="E3568" t="s">
        <v>156</v>
      </c>
      <c r="F3568" t="s">
        <v>10536</v>
      </c>
      <c r="G3568" t="s">
        <v>161</v>
      </c>
      <c r="H3568" t="s">
        <v>135</v>
      </c>
      <c r="I3568" t="s">
        <v>136</v>
      </c>
      <c r="J3568" t="s">
        <v>137</v>
      </c>
      <c r="K3568" t="s">
        <v>138</v>
      </c>
      <c r="L3568" t="s">
        <v>10537</v>
      </c>
      <c r="M3568" t="s">
        <v>10538</v>
      </c>
      <c r="N3568">
        <v>1.385277777</v>
      </c>
      <c r="O3568">
        <v>0</v>
      </c>
      <c r="P3568">
        <v>4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3.1232828315975416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3.1232828315975416</v>
      </c>
    </row>
    <row r="3569" spans="1:31" x14ac:dyDescent="0.25">
      <c r="A3569">
        <v>2214277</v>
      </c>
      <c r="B3569">
        <v>1</v>
      </c>
      <c r="C3569" t="s">
        <v>80</v>
      </c>
      <c r="D3569" t="s">
        <v>93</v>
      </c>
      <c r="E3569" t="s">
        <v>151</v>
      </c>
      <c r="F3569" t="s">
        <v>10539</v>
      </c>
      <c r="G3569" t="s">
        <v>213</v>
      </c>
      <c r="H3569" t="s">
        <v>135</v>
      </c>
      <c r="I3569" t="s">
        <v>136</v>
      </c>
      <c r="J3569" t="s">
        <v>137</v>
      </c>
      <c r="K3569" t="s">
        <v>138</v>
      </c>
      <c r="L3569" t="s">
        <v>10540</v>
      </c>
      <c r="M3569" t="s">
        <v>10541</v>
      </c>
      <c r="N3569">
        <v>1.408055555</v>
      </c>
      <c r="O3569">
        <v>0</v>
      </c>
      <c r="P3569">
        <v>25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7.3639984431056389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7.3639984431056389</v>
      </c>
    </row>
    <row r="3570" spans="1:31" x14ac:dyDescent="0.25">
      <c r="A3570">
        <v>2222103</v>
      </c>
      <c r="B3570">
        <v>1</v>
      </c>
      <c r="C3570" t="s">
        <v>80</v>
      </c>
      <c r="D3570" t="s">
        <v>93</v>
      </c>
      <c r="E3570" t="s">
        <v>151</v>
      </c>
      <c r="F3570" t="s">
        <v>10439</v>
      </c>
      <c r="G3570" t="s">
        <v>213</v>
      </c>
      <c r="H3570" t="s">
        <v>135</v>
      </c>
      <c r="I3570" t="s">
        <v>136</v>
      </c>
      <c r="J3570" t="s">
        <v>137</v>
      </c>
      <c r="K3570" t="s">
        <v>138</v>
      </c>
      <c r="L3570" t="s">
        <v>10542</v>
      </c>
      <c r="M3570" t="s">
        <v>10543</v>
      </c>
      <c r="N3570">
        <v>1.205833333</v>
      </c>
      <c r="O3570">
        <v>0</v>
      </c>
      <c r="P3570">
        <v>4</v>
      </c>
      <c r="Q3570">
        <v>0</v>
      </c>
      <c r="R3570">
        <v>6</v>
      </c>
      <c r="S3570">
        <v>0</v>
      </c>
      <c r="T3570">
        <v>1</v>
      </c>
      <c r="U3570">
        <v>0</v>
      </c>
      <c r="V3570">
        <v>0</v>
      </c>
      <c r="W3570">
        <v>0</v>
      </c>
      <c r="X3570">
        <v>1.4809263358347418</v>
      </c>
      <c r="Y3570">
        <v>0</v>
      </c>
      <c r="Z3570">
        <v>0.15418816040786001</v>
      </c>
      <c r="AA3570">
        <v>0</v>
      </c>
      <c r="AB3570">
        <v>2.0221514058067003</v>
      </c>
      <c r="AC3570">
        <v>0</v>
      </c>
      <c r="AD3570">
        <v>0</v>
      </c>
      <c r="AE3570">
        <v>3.6572659020493021</v>
      </c>
    </row>
    <row r="3571" spans="1:31" x14ac:dyDescent="0.25">
      <c r="A3571">
        <v>2215611</v>
      </c>
      <c r="B3571">
        <v>1</v>
      </c>
      <c r="C3571" t="s">
        <v>81</v>
      </c>
      <c r="D3571" t="s">
        <v>128</v>
      </c>
      <c r="E3571" t="s">
        <v>147</v>
      </c>
      <c r="F3571" t="s">
        <v>10544</v>
      </c>
      <c r="G3571" t="s">
        <v>143</v>
      </c>
      <c r="H3571" t="s">
        <v>144</v>
      </c>
      <c r="I3571" t="s">
        <v>136</v>
      </c>
      <c r="J3571" t="s">
        <v>137</v>
      </c>
      <c r="K3571" t="s">
        <v>138</v>
      </c>
      <c r="L3571" t="s">
        <v>10545</v>
      </c>
      <c r="M3571" t="s">
        <v>10546</v>
      </c>
      <c r="N3571">
        <v>0.47666666600000002</v>
      </c>
      <c r="O3571">
        <v>10</v>
      </c>
      <c r="P3571">
        <v>1535</v>
      </c>
      <c r="Q3571">
        <v>67</v>
      </c>
      <c r="R3571">
        <v>102</v>
      </c>
      <c r="S3571">
        <v>14</v>
      </c>
      <c r="T3571">
        <v>127</v>
      </c>
      <c r="U3571">
        <v>3</v>
      </c>
      <c r="V3571">
        <v>1</v>
      </c>
      <c r="W3571">
        <v>1.2493695633762201</v>
      </c>
      <c r="X3571">
        <v>124.88043785010264</v>
      </c>
      <c r="Y3571">
        <v>12.234911085907031</v>
      </c>
      <c r="Z3571">
        <v>10.408455132828131</v>
      </c>
      <c r="AA3571">
        <v>148.4102743038554</v>
      </c>
      <c r="AB3571">
        <v>31.796578796356656</v>
      </c>
      <c r="AC3571">
        <v>7.2708356663127907</v>
      </c>
      <c r="AD3571">
        <v>0.43124383570268005</v>
      </c>
      <c r="AE3571">
        <v>336.68210623444156</v>
      </c>
    </row>
    <row r="3572" spans="1:31" x14ac:dyDescent="0.25">
      <c r="A3572">
        <v>2216590</v>
      </c>
      <c r="B3572">
        <v>1</v>
      </c>
      <c r="C3572" t="s">
        <v>80</v>
      </c>
      <c r="D3572" t="s">
        <v>94</v>
      </c>
      <c r="E3572" t="s">
        <v>156</v>
      </c>
      <c r="F3572" t="s">
        <v>10547</v>
      </c>
      <c r="G3572" t="s">
        <v>161</v>
      </c>
      <c r="H3572" t="s">
        <v>135</v>
      </c>
      <c r="I3572" t="s">
        <v>136</v>
      </c>
      <c r="J3572" t="s">
        <v>137</v>
      </c>
      <c r="K3572" t="s">
        <v>138</v>
      </c>
      <c r="L3572" t="s">
        <v>10548</v>
      </c>
      <c r="M3572" t="s">
        <v>10549</v>
      </c>
      <c r="N3572">
        <v>1.1186111110000001</v>
      </c>
      <c r="O3572">
        <v>0</v>
      </c>
      <c r="P3572">
        <v>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0.34809367266818669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0.34809367266818669</v>
      </c>
    </row>
    <row r="3573" spans="1:31" x14ac:dyDescent="0.25">
      <c r="A3573">
        <v>2218754</v>
      </c>
      <c r="B3573">
        <v>1</v>
      </c>
      <c r="C3573" t="s">
        <v>80</v>
      </c>
      <c r="D3573" t="s">
        <v>94</v>
      </c>
      <c r="E3573" t="s">
        <v>141</v>
      </c>
      <c r="F3573" t="s">
        <v>9332</v>
      </c>
      <c r="G3573" t="s">
        <v>9333</v>
      </c>
      <c r="H3573" t="s">
        <v>144</v>
      </c>
      <c r="I3573" t="s">
        <v>136</v>
      </c>
      <c r="J3573" t="s">
        <v>137</v>
      </c>
      <c r="K3573" t="s">
        <v>138</v>
      </c>
      <c r="L3573" t="s">
        <v>10550</v>
      </c>
      <c r="M3573" t="s">
        <v>10551</v>
      </c>
      <c r="N3573">
        <v>12.304722222000001</v>
      </c>
      <c r="O3573">
        <v>0</v>
      </c>
      <c r="P3573">
        <v>126</v>
      </c>
      <c r="Q3573">
        <v>0</v>
      </c>
      <c r="R3573">
        <v>0</v>
      </c>
      <c r="S3573">
        <v>0</v>
      </c>
      <c r="T3573">
        <v>3</v>
      </c>
      <c r="U3573">
        <v>0</v>
      </c>
      <c r="V3573">
        <v>0</v>
      </c>
      <c r="W3573">
        <v>0</v>
      </c>
      <c r="X3573">
        <v>139.95227372072415</v>
      </c>
      <c r="Y3573">
        <v>0</v>
      </c>
      <c r="Z3573">
        <v>0</v>
      </c>
      <c r="AA3573">
        <v>0</v>
      </c>
      <c r="AB3573">
        <v>20.755656457155922</v>
      </c>
      <c r="AC3573">
        <v>0</v>
      </c>
      <c r="AD3573">
        <v>0</v>
      </c>
      <c r="AE3573">
        <v>160.70793017788009</v>
      </c>
    </row>
    <row r="3574" spans="1:31" x14ac:dyDescent="0.25">
      <c r="A3574">
        <v>2229033</v>
      </c>
      <c r="B3574">
        <v>1</v>
      </c>
      <c r="C3574" t="s">
        <v>81</v>
      </c>
      <c r="D3574" t="s">
        <v>120</v>
      </c>
      <c r="E3574" t="s">
        <v>156</v>
      </c>
      <c r="F3574" t="s">
        <v>10552</v>
      </c>
      <c r="G3574" t="s">
        <v>161</v>
      </c>
      <c r="H3574" t="s">
        <v>135</v>
      </c>
      <c r="I3574" t="s">
        <v>136</v>
      </c>
      <c r="J3574" t="s">
        <v>137</v>
      </c>
      <c r="K3574" t="s">
        <v>138</v>
      </c>
      <c r="L3574" t="s">
        <v>10553</v>
      </c>
      <c r="M3574" t="s">
        <v>10554</v>
      </c>
      <c r="N3574">
        <v>1.385</v>
      </c>
      <c r="O3574">
        <v>0</v>
      </c>
      <c r="P3574">
        <v>1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0.13866501499448888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0.13866501499448888</v>
      </c>
    </row>
    <row r="3575" spans="1:31" x14ac:dyDescent="0.25">
      <c r="A3575">
        <v>2224705</v>
      </c>
      <c r="B3575">
        <v>1</v>
      </c>
      <c r="C3575" t="s">
        <v>80</v>
      </c>
      <c r="D3575" t="s">
        <v>96</v>
      </c>
      <c r="E3575" t="s">
        <v>156</v>
      </c>
      <c r="F3575" t="s">
        <v>10555</v>
      </c>
      <c r="G3575" t="s">
        <v>165</v>
      </c>
      <c r="H3575" t="s">
        <v>135</v>
      </c>
      <c r="I3575" t="s">
        <v>136</v>
      </c>
      <c r="J3575" t="s">
        <v>137</v>
      </c>
      <c r="K3575" t="s">
        <v>138</v>
      </c>
      <c r="L3575" t="s">
        <v>10556</v>
      </c>
      <c r="M3575" t="s">
        <v>10557</v>
      </c>
      <c r="N3575">
        <v>1.4202777769999999</v>
      </c>
      <c r="O3575">
        <v>0</v>
      </c>
      <c r="P3575">
        <v>1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4.075108319497222E-4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4.075108319497222E-4</v>
      </c>
    </row>
    <row r="3576" spans="1:31" x14ac:dyDescent="0.25">
      <c r="A3576">
        <v>2222541</v>
      </c>
      <c r="B3576">
        <v>1</v>
      </c>
      <c r="C3576" t="s">
        <v>80</v>
      </c>
      <c r="D3576" t="s">
        <v>98</v>
      </c>
      <c r="E3576" t="s">
        <v>225</v>
      </c>
      <c r="F3576" t="s">
        <v>10558</v>
      </c>
      <c r="G3576" t="s">
        <v>600</v>
      </c>
      <c r="H3576" t="s">
        <v>135</v>
      </c>
      <c r="I3576" t="s">
        <v>136</v>
      </c>
      <c r="J3576" t="s">
        <v>137</v>
      </c>
      <c r="K3576" t="s">
        <v>138</v>
      </c>
      <c r="L3576" t="s">
        <v>10559</v>
      </c>
      <c r="M3576" t="s">
        <v>10560</v>
      </c>
      <c r="N3576">
        <v>1.331111111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2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12.521645934994098</v>
      </c>
      <c r="AC3576">
        <v>0</v>
      </c>
      <c r="AD3576">
        <v>0</v>
      </c>
      <c r="AE3576">
        <v>12.521645934994098</v>
      </c>
    </row>
    <row r="3577" spans="1:31" x14ac:dyDescent="0.25">
      <c r="A3577">
        <v>2217234</v>
      </c>
      <c r="B3577">
        <v>1</v>
      </c>
      <c r="C3577" t="s">
        <v>81</v>
      </c>
      <c r="D3577" t="s">
        <v>116</v>
      </c>
      <c r="E3577" t="s">
        <v>156</v>
      </c>
      <c r="F3577" t="s">
        <v>10561</v>
      </c>
      <c r="G3577" t="s">
        <v>161</v>
      </c>
      <c r="H3577" t="s">
        <v>135</v>
      </c>
      <c r="I3577" t="s">
        <v>136</v>
      </c>
      <c r="J3577" t="s">
        <v>137</v>
      </c>
      <c r="K3577" t="s">
        <v>138</v>
      </c>
      <c r="L3577" t="s">
        <v>10562</v>
      </c>
      <c r="M3577" t="s">
        <v>10563</v>
      </c>
      <c r="N3577">
        <v>3.7877777770000001</v>
      </c>
      <c r="O3577">
        <v>0</v>
      </c>
      <c r="P3577">
        <v>1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6.2852935543111115E-4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6.2852935543111115E-4</v>
      </c>
    </row>
    <row r="3578" spans="1:31" x14ac:dyDescent="0.25">
      <c r="A3578">
        <v>2215070</v>
      </c>
      <c r="B3578">
        <v>1</v>
      </c>
      <c r="C3578" t="s">
        <v>81</v>
      </c>
      <c r="D3578" t="s">
        <v>112</v>
      </c>
      <c r="E3578" t="s">
        <v>156</v>
      </c>
      <c r="F3578" t="s">
        <v>10564</v>
      </c>
      <c r="G3578" t="s">
        <v>161</v>
      </c>
      <c r="H3578" t="s">
        <v>135</v>
      </c>
      <c r="I3578" t="s">
        <v>136</v>
      </c>
      <c r="J3578" t="s">
        <v>137</v>
      </c>
      <c r="K3578" t="s">
        <v>138</v>
      </c>
      <c r="L3578" t="s">
        <v>10565</v>
      </c>
      <c r="M3578" t="s">
        <v>10566</v>
      </c>
      <c r="N3578">
        <v>4.2919444440000003</v>
      </c>
      <c r="O3578">
        <v>0</v>
      </c>
      <c r="P3578">
        <v>1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0.47366523495513863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0.47366523495513863</v>
      </c>
    </row>
    <row r="3579" spans="1:31" x14ac:dyDescent="0.25">
      <c r="A3579">
        <v>2222644</v>
      </c>
      <c r="B3579">
        <v>1</v>
      </c>
      <c r="C3579" t="s">
        <v>80</v>
      </c>
      <c r="D3579" t="s">
        <v>100</v>
      </c>
      <c r="E3579" t="s">
        <v>151</v>
      </c>
      <c r="F3579" t="s">
        <v>10567</v>
      </c>
      <c r="G3579" t="s">
        <v>238</v>
      </c>
      <c r="H3579" t="s">
        <v>135</v>
      </c>
      <c r="I3579" t="s">
        <v>136</v>
      </c>
      <c r="J3579" t="s">
        <v>137</v>
      </c>
      <c r="K3579" t="s">
        <v>138</v>
      </c>
      <c r="L3579" t="s">
        <v>10568</v>
      </c>
      <c r="M3579" t="s">
        <v>10569</v>
      </c>
      <c r="N3579">
        <v>0.79694444399999997</v>
      </c>
      <c r="O3579">
        <v>0</v>
      </c>
      <c r="P3579">
        <v>0</v>
      </c>
      <c r="Q3579">
        <v>0</v>
      </c>
      <c r="R3579">
        <v>2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0.40808737677162527</v>
      </c>
      <c r="AA3579">
        <v>0</v>
      </c>
      <c r="AB3579">
        <v>0</v>
      </c>
      <c r="AC3579">
        <v>0</v>
      </c>
      <c r="AD3579">
        <v>0</v>
      </c>
      <c r="AE3579">
        <v>0.40808737677162527</v>
      </c>
    </row>
    <row r="3580" spans="1:31" x14ac:dyDescent="0.25">
      <c r="A3580">
        <v>2220480</v>
      </c>
      <c r="B3580">
        <v>1</v>
      </c>
      <c r="C3580" t="s">
        <v>81</v>
      </c>
      <c r="D3580" t="s">
        <v>127</v>
      </c>
      <c r="E3580" t="s">
        <v>156</v>
      </c>
      <c r="F3580" t="s">
        <v>10570</v>
      </c>
      <c r="G3580" t="s">
        <v>165</v>
      </c>
      <c r="H3580" t="s">
        <v>135</v>
      </c>
      <c r="I3580" t="s">
        <v>136</v>
      </c>
      <c r="J3580" t="s">
        <v>137</v>
      </c>
      <c r="K3580" t="s">
        <v>138</v>
      </c>
      <c r="L3580" t="s">
        <v>10571</v>
      </c>
      <c r="M3580" t="s">
        <v>10572</v>
      </c>
      <c r="N3580">
        <v>2.9555555550000001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1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2.9597112859405166</v>
      </c>
      <c r="AC3580">
        <v>0</v>
      </c>
      <c r="AD3580">
        <v>0</v>
      </c>
      <c r="AE3580">
        <v>2.9597112859405166</v>
      </c>
    </row>
    <row r="3581" spans="1:31" x14ac:dyDescent="0.25">
      <c r="A3581">
        <v>2218708</v>
      </c>
      <c r="B3581">
        <v>1</v>
      </c>
      <c r="C3581" t="s">
        <v>80</v>
      </c>
      <c r="D3581" t="s">
        <v>98</v>
      </c>
      <c r="E3581" t="s">
        <v>151</v>
      </c>
      <c r="F3581" t="s">
        <v>10573</v>
      </c>
      <c r="G3581" t="s">
        <v>213</v>
      </c>
      <c r="H3581" t="s">
        <v>135</v>
      </c>
      <c r="I3581" t="s">
        <v>136</v>
      </c>
      <c r="J3581" t="s">
        <v>137</v>
      </c>
      <c r="K3581" t="s">
        <v>138</v>
      </c>
      <c r="L3581" t="s">
        <v>10574</v>
      </c>
      <c r="M3581" t="s">
        <v>10575</v>
      </c>
      <c r="N3581">
        <v>3.829722222</v>
      </c>
      <c r="O3581">
        <v>0</v>
      </c>
      <c r="P3581">
        <v>18</v>
      </c>
      <c r="Q3581">
        <v>0</v>
      </c>
      <c r="R3581">
        <v>0</v>
      </c>
      <c r="S3581">
        <v>0</v>
      </c>
      <c r="T3581">
        <v>2</v>
      </c>
      <c r="U3581">
        <v>0</v>
      </c>
      <c r="V3581">
        <v>0</v>
      </c>
      <c r="W3581">
        <v>0</v>
      </c>
      <c r="X3581">
        <v>6.8758942317862966</v>
      </c>
      <c r="Y3581">
        <v>0</v>
      </c>
      <c r="Z3581">
        <v>0</v>
      </c>
      <c r="AA3581">
        <v>0</v>
      </c>
      <c r="AB3581">
        <v>1.4907457600629999</v>
      </c>
      <c r="AC3581">
        <v>0</v>
      </c>
      <c r="AD3581">
        <v>0</v>
      </c>
      <c r="AE3581">
        <v>8.3666399918492971</v>
      </c>
    </row>
    <row r="3582" spans="1:31" x14ac:dyDescent="0.25">
      <c r="A3582">
        <v>2223036</v>
      </c>
      <c r="B3582">
        <v>1</v>
      </c>
      <c r="C3582" t="s">
        <v>80</v>
      </c>
      <c r="D3582" t="s">
        <v>92</v>
      </c>
      <c r="E3582" t="s">
        <v>151</v>
      </c>
      <c r="F3582" t="s">
        <v>10576</v>
      </c>
      <c r="G3582" t="s">
        <v>233</v>
      </c>
      <c r="H3582" t="s">
        <v>135</v>
      </c>
      <c r="I3582" t="s">
        <v>136</v>
      </c>
      <c r="J3582" t="s">
        <v>137</v>
      </c>
      <c r="K3582" t="s">
        <v>234</v>
      </c>
      <c r="L3582" t="s">
        <v>10577</v>
      </c>
      <c r="M3582" t="s">
        <v>10578</v>
      </c>
      <c r="N3582">
        <v>7.397316666</v>
      </c>
      <c r="O3582">
        <v>0</v>
      </c>
      <c r="P3582">
        <v>14</v>
      </c>
      <c r="Q3582">
        <v>0</v>
      </c>
      <c r="R3582">
        <v>0</v>
      </c>
      <c r="S3582">
        <v>0</v>
      </c>
      <c r="T3582">
        <v>3</v>
      </c>
      <c r="U3582">
        <v>0</v>
      </c>
      <c r="V3582">
        <v>0</v>
      </c>
      <c r="W3582">
        <v>0</v>
      </c>
      <c r="X3582">
        <v>25.075461149471067</v>
      </c>
      <c r="Y3582">
        <v>0</v>
      </c>
      <c r="Z3582">
        <v>0</v>
      </c>
      <c r="AA3582">
        <v>0</v>
      </c>
      <c r="AB3582">
        <v>51.719706870683424</v>
      </c>
      <c r="AC3582">
        <v>0</v>
      </c>
      <c r="AD3582">
        <v>0</v>
      </c>
      <c r="AE3582">
        <v>76.795168020154492</v>
      </c>
    </row>
    <row r="3583" spans="1:31" x14ac:dyDescent="0.25">
      <c r="A3583">
        <v>2212757</v>
      </c>
      <c r="B3583">
        <v>1</v>
      </c>
      <c r="C3583" t="s">
        <v>80</v>
      </c>
      <c r="D3583" t="s">
        <v>93</v>
      </c>
      <c r="E3583" t="s">
        <v>151</v>
      </c>
      <c r="F3583" t="s">
        <v>10579</v>
      </c>
      <c r="G3583" t="s">
        <v>153</v>
      </c>
      <c r="H3583" t="s">
        <v>135</v>
      </c>
      <c r="I3583" t="s">
        <v>136</v>
      </c>
      <c r="J3583" t="s">
        <v>137</v>
      </c>
      <c r="K3583" t="s">
        <v>138</v>
      </c>
      <c r="L3583" t="s">
        <v>10580</v>
      </c>
      <c r="M3583" t="s">
        <v>10581</v>
      </c>
      <c r="N3583">
        <v>5.1988888879999999</v>
      </c>
      <c r="O3583">
        <v>0</v>
      </c>
      <c r="P3583">
        <v>40</v>
      </c>
      <c r="Q3583">
        <v>0</v>
      </c>
      <c r="R3583">
        <v>2</v>
      </c>
      <c r="S3583">
        <v>0</v>
      </c>
      <c r="T3583">
        <v>8</v>
      </c>
      <c r="U3583">
        <v>0</v>
      </c>
      <c r="V3583">
        <v>0</v>
      </c>
      <c r="W3583">
        <v>0</v>
      </c>
      <c r="X3583">
        <v>43.043085102008249</v>
      </c>
      <c r="Y3583">
        <v>0</v>
      </c>
      <c r="Z3583">
        <v>3.9610294712161117E-3</v>
      </c>
      <c r="AA3583">
        <v>0</v>
      </c>
      <c r="AB3583">
        <v>5.0562111599147004</v>
      </c>
      <c r="AC3583">
        <v>0</v>
      </c>
      <c r="AD3583">
        <v>0</v>
      </c>
      <c r="AE3583">
        <v>48.103257291394165</v>
      </c>
    </row>
    <row r="3584" spans="1:31" x14ac:dyDescent="0.25">
      <c r="A3584">
        <v>2219249</v>
      </c>
      <c r="B3584">
        <v>1</v>
      </c>
      <c r="C3584" t="s">
        <v>81</v>
      </c>
      <c r="D3584" t="s">
        <v>115</v>
      </c>
      <c r="E3584" t="s">
        <v>151</v>
      </c>
      <c r="F3584" t="s">
        <v>10582</v>
      </c>
      <c r="G3584" t="s">
        <v>153</v>
      </c>
      <c r="H3584" t="s">
        <v>135</v>
      </c>
      <c r="I3584" t="s">
        <v>136</v>
      </c>
      <c r="J3584" t="s">
        <v>137</v>
      </c>
      <c r="K3584" t="s">
        <v>138</v>
      </c>
      <c r="L3584" t="s">
        <v>10583</v>
      </c>
      <c r="M3584" t="s">
        <v>10584</v>
      </c>
      <c r="N3584">
        <v>4.2113888880000001</v>
      </c>
      <c r="O3584">
        <v>0</v>
      </c>
      <c r="P3584">
        <v>13</v>
      </c>
      <c r="Q3584">
        <v>0</v>
      </c>
      <c r="R3584">
        <v>21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0.84309736852251116</v>
      </c>
      <c r="Y3584">
        <v>0</v>
      </c>
      <c r="Z3584">
        <v>3.9889098173023601</v>
      </c>
      <c r="AA3584">
        <v>0</v>
      </c>
      <c r="AB3584">
        <v>0</v>
      </c>
      <c r="AC3584">
        <v>0</v>
      </c>
      <c r="AD3584">
        <v>0</v>
      </c>
      <c r="AE3584">
        <v>4.832007185824871</v>
      </c>
    </row>
    <row r="3585" spans="1:31" x14ac:dyDescent="0.25">
      <c r="A3585">
        <v>2217085</v>
      </c>
      <c r="B3585">
        <v>1</v>
      </c>
      <c r="C3585" t="s">
        <v>80</v>
      </c>
      <c r="D3585" t="s">
        <v>82</v>
      </c>
      <c r="E3585" t="s">
        <v>156</v>
      </c>
      <c r="F3585" t="s">
        <v>10585</v>
      </c>
      <c r="G3585" t="s">
        <v>165</v>
      </c>
      <c r="H3585" t="s">
        <v>135</v>
      </c>
      <c r="I3585" t="s">
        <v>136</v>
      </c>
      <c r="J3585" t="s">
        <v>137</v>
      </c>
      <c r="K3585" t="s">
        <v>138</v>
      </c>
      <c r="L3585" t="s">
        <v>10586</v>
      </c>
      <c r="M3585" t="s">
        <v>10587</v>
      </c>
      <c r="N3585">
        <v>1.6188888880000001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2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0.67671116628635009</v>
      </c>
      <c r="AC3585">
        <v>0</v>
      </c>
      <c r="AD3585">
        <v>0</v>
      </c>
      <c r="AE3585">
        <v>0.67671116628635009</v>
      </c>
    </row>
    <row r="3586" spans="1:31" x14ac:dyDescent="0.25">
      <c r="A3586">
        <v>2224659</v>
      </c>
      <c r="B3586">
        <v>1</v>
      </c>
      <c r="C3586" t="s">
        <v>80</v>
      </c>
      <c r="D3586" t="s">
        <v>82</v>
      </c>
      <c r="E3586" t="s">
        <v>132</v>
      </c>
      <c r="F3586" t="s">
        <v>10588</v>
      </c>
      <c r="G3586" t="s">
        <v>134</v>
      </c>
      <c r="H3586" t="s">
        <v>135</v>
      </c>
      <c r="I3586" t="s">
        <v>136</v>
      </c>
      <c r="J3586" t="s">
        <v>137</v>
      </c>
      <c r="K3586" t="s">
        <v>138</v>
      </c>
      <c r="L3586" t="s">
        <v>10589</v>
      </c>
      <c r="M3586" t="s">
        <v>10590</v>
      </c>
      <c r="N3586">
        <v>0.56861111099999995</v>
      </c>
      <c r="O3586">
        <v>0</v>
      </c>
      <c r="P3586">
        <v>400</v>
      </c>
      <c r="Q3586">
        <v>0</v>
      </c>
      <c r="R3586">
        <v>0</v>
      </c>
      <c r="S3586">
        <v>0</v>
      </c>
      <c r="T3586">
        <v>24</v>
      </c>
      <c r="U3586">
        <v>0</v>
      </c>
      <c r="V3586">
        <v>0</v>
      </c>
      <c r="W3586">
        <v>0</v>
      </c>
      <c r="X3586">
        <v>79.373301683104259</v>
      </c>
      <c r="Y3586">
        <v>0</v>
      </c>
      <c r="Z3586">
        <v>0</v>
      </c>
      <c r="AA3586">
        <v>0</v>
      </c>
      <c r="AB3586">
        <v>2.8713036360821103</v>
      </c>
      <c r="AC3586">
        <v>0</v>
      </c>
      <c r="AD3586">
        <v>0</v>
      </c>
      <c r="AE3586">
        <v>82.244605319186363</v>
      </c>
    </row>
    <row r="3587" spans="1:31" x14ac:dyDescent="0.25">
      <c r="A3587">
        <v>2217626</v>
      </c>
      <c r="B3587">
        <v>1</v>
      </c>
      <c r="C3587" t="s">
        <v>80</v>
      </c>
      <c r="D3587" t="s">
        <v>97</v>
      </c>
      <c r="E3587" t="s">
        <v>156</v>
      </c>
      <c r="F3587" t="s">
        <v>10591</v>
      </c>
      <c r="G3587" t="s">
        <v>161</v>
      </c>
      <c r="H3587" t="s">
        <v>135</v>
      </c>
      <c r="I3587" t="s">
        <v>136</v>
      </c>
      <c r="J3587" t="s">
        <v>137</v>
      </c>
      <c r="K3587" t="s">
        <v>138</v>
      </c>
      <c r="L3587" t="s">
        <v>10592</v>
      </c>
      <c r="M3587" t="s">
        <v>10593</v>
      </c>
      <c r="N3587">
        <v>0.98277777700000002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1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0.4736854967112839</v>
      </c>
      <c r="AC3587">
        <v>0</v>
      </c>
      <c r="AD3587">
        <v>0</v>
      </c>
      <c r="AE3587">
        <v>0.4736854967112839</v>
      </c>
    </row>
    <row r="3588" spans="1:31" x14ac:dyDescent="0.25">
      <c r="A3588">
        <v>2218167</v>
      </c>
      <c r="B3588">
        <v>1</v>
      </c>
      <c r="C3588" t="s">
        <v>80</v>
      </c>
      <c r="D3588" t="s">
        <v>93</v>
      </c>
      <c r="E3588" t="s">
        <v>151</v>
      </c>
      <c r="F3588" t="s">
        <v>10594</v>
      </c>
      <c r="G3588" t="s">
        <v>213</v>
      </c>
      <c r="H3588" t="s">
        <v>135</v>
      </c>
      <c r="I3588" t="s">
        <v>136</v>
      </c>
      <c r="J3588" t="s">
        <v>137</v>
      </c>
      <c r="K3588" t="s">
        <v>138</v>
      </c>
      <c r="L3588" t="s">
        <v>10595</v>
      </c>
      <c r="M3588" t="s">
        <v>10596</v>
      </c>
      <c r="N3588">
        <v>2.838055555</v>
      </c>
      <c r="O3588">
        <v>0</v>
      </c>
      <c r="P3588">
        <v>42</v>
      </c>
      <c r="Q3588">
        <v>0</v>
      </c>
      <c r="R3588">
        <v>7</v>
      </c>
      <c r="S3588">
        <v>0</v>
      </c>
      <c r="T3588">
        <v>11</v>
      </c>
      <c r="U3588">
        <v>0</v>
      </c>
      <c r="V3588">
        <v>0</v>
      </c>
      <c r="W3588">
        <v>0</v>
      </c>
      <c r="X3588">
        <v>14.662023641327341</v>
      </c>
      <c r="Y3588">
        <v>0</v>
      </c>
      <c r="Z3588">
        <v>3.669599396643715</v>
      </c>
      <c r="AA3588">
        <v>0</v>
      </c>
      <c r="AB3588">
        <v>14.695846944119367</v>
      </c>
      <c r="AC3588">
        <v>0</v>
      </c>
      <c r="AD3588">
        <v>0</v>
      </c>
      <c r="AE3588">
        <v>33.027469982090423</v>
      </c>
    </row>
    <row r="3589" spans="1:31" x14ac:dyDescent="0.25">
      <c r="A3589">
        <v>2216355</v>
      </c>
      <c r="B3589">
        <v>1</v>
      </c>
      <c r="C3589" t="s">
        <v>80</v>
      </c>
      <c r="D3589" t="s">
        <v>85</v>
      </c>
      <c r="E3589" t="s">
        <v>151</v>
      </c>
      <c r="F3589" t="s">
        <v>10597</v>
      </c>
      <c r="G3589" t="s">
        <v>233</v>
      </c>
      <c r="H3589" t="s">
        <v>135</v>
      </c>
      <c r="I3589" t="s">
        <v>136</v>
      </c>
      <c r="J3589" t="s">
        <v>137</v>
      </c>
      <c r="K3589" t="s">
        <v>234</v>
      </c>
      <c r="L3589" t="s">
        <v>10598</v>
      </c>
      <c r="M3589" t="s">
        <v>10599</v>
      </c>
      <c r="N3589">
        <v>3.6833333330000002</v>
      </c>
      <c r="O3589">
        <v>0</v>
      </c>
      <c r="P3589">
        <v>293</v>
      </c>
      <c r="Q3589">
        <v>0</v>
      </c>
      <c r="R3589">
        <v>0</v>
      </c>
      <c r="S3589">
        <v>0</v>
      </c>
      <c r="T3589">
        <v>35</v>
      </c>
      <c r="U3589">
        <v>0</v>
      </c>
      <c r="V3589">
        <v>0</v>
      </c>
      <c r="W3589">
        <v>0</v>
      </c>
      <c r="X3589">
        <v>277.99274687845229</v>
      </c>
      <c r="Y3589">
        <v>0</v>
      </c>
      <c r="Z3589">
        <v>0</v>
      </c>
      <c r="AA3589">
        <v>0</v>
      </c>
      <c r="AB3589">
        <v>88.5784849120746</v>
      </c>
      <c r="AC3589">
        <v>0</v>
      </c>
      <c r="AD3589">
        <v>0</v>
      </c>
      <c r="AE3589">
        <v>366.57123179052689</v>
      </c>
    </row>
    <row r="3590" spans="1:31" x14ac:dyDescent="0.25">
      <c r="A3590">
        <v>2219272</v>
      </c>
      <c r="B3590">
        <v>1</v>
      </c>
      <c r="C3590" t="s">
        <v>81</v>
      </c>
      <c r="D3590" t="s">
        <v>116</v>
      </c>
      <c r="E3590" t="s">
        <v>141</v>
      </c>
      <c r="F3590" t="s">
        <v>10600</v>
      </c>
      <c r="G3590" t="s">
        <v>349</v>
      </c>
      <c r="H3590" t="s">
        <v>144</v>
      </c>
      <c r="I3590" t="s">
        <v>136</v>
      </c>
      <c r="J3590" t="s">
        <v>137</v>
      </c>
      <c r="K3590" t="s">
        <v>138</v>
      </c>
      <c r="L3590" t="s">
        <v>10601</v>
      </c>
      <c r="M3590" t="s">
        <v>10602</v>
      </c>
      <c r="N3590">
        <v>3.6519444440000002</v>
      </c>
      <c r="O3590">
        <v>0</v>
      </c>
      <c r="P3590">
        <v>45</v>
      </c>
      <c r="Q3590">
        <v>0</v>
      </c>
      <c r="R3590">
        <v>0</v>
      </c>
      <c r="S3590">
        <v>0</v>
      </c>
      <c r="T3590">
        <v>1</v>
      </c>
      <c r="U3590">
        <v>0</v>
      </c>
      <c r="V3590">
        <v>0</v>
      </c>
      <c r="W3590">
        <v>0</v>
      </c>
      <c r="X3590">
        <v>24.786776767625234</v>
      </c>
      <c r="Y3590">
        <v>0</v>
      </c>
      <c r="Z3590">
        <v>0</v>
      </c>
      <c r="AA3590">
        <v>0</v>
      </c>
      <c r="AB3590">
        <v>1.484400061873288</v>
      </c>
      <c r="AC3590">
        <v>0</v>
      </c>
      <c r="AD3590">
        <v>0</v>
      </c>
      <c r="AE3590">
        <v>26.271176829498522</v>
      </c>
    </row>
    <row r="3591" spans="1:31" x14ac:dyDescent="0.25">
      <c r="A3591">
        <v>2227928</v>
      </c>
      <c r="B3591">
        <v>1</v>
      </c>
      <c r="C3591" t="s">
        <v>80</v>
      </c>
      <c r="D3591" t="s">
        <v>105</v>
      </c>
      <c r="E3591" t="s">
        <v>156</v>
      </c>
      <c r="F3591" t="s">
        <v>10603</v>
      </c>
      <c r="G3591" t="s">
        <v>161</v>
      </c>
      <c r="H3591" t="s">
        <v>135</v>
      </c>
      <c r="I3591" t="s">
        <v>136</v>
      </c>
      <c r="J3591" t="s">
        <v>137</v>
      </c>
      <c r="K3591" t="s">
        <v>138</v>
      </c>
      <c r="L3591" t="s">
        <v>10604</v>
      </c>
      <c r="M3591" t="s">
        <v>10605</v>
      </c>
      <c r="N3591">
        <v>1.4827777769999999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2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2.728692683336758</v>
      </c>
      <c r="AC3591">
        <v>0</v>
      </c>
      <c r="AD3591">
        <v>0</v>
      </c>
      <c r="AE3591">
        <v>2.728692683336758</v>
      </c>
    </row>
    <row r="3592" spans="1:31" x14ac:dyDescent="0.25">
      <c r="A3592">
        <v>2220268</v>
      </c>
      <c r="B3592">
        <v>1</v>
      </c>
      <c r="C3592" t="s">
        <v>80</v>
      </c>
      <c r="D3592" t="s">
        <v>82</v>
      </c>
      <c r="E3592" t="s">
        <v>156</v>
      </c>
      <c r="F3592" t="s">
        <v>10606</v>
      </c>
      <c r="G3592" t="s">
        <v>161</v>
      </c>
      <c r="H3592" t="s">
        <v>135</v>
      </c>
      <c r="I3592" t="s">
        <v>136</v>
      </c>
      <c r="J3592" t="s">
        <v>137</v>
      </c>
      <c r="K3592" t="s">
        <v>138</v>
      </c>
      <c r="L3592" t="s">
        <v>10607</v>
      </c>
      <c r="M3592" t="s">
        <v>10608</v>
      </c>
      <c r="N3592">
        <v>1.990555555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2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5.5576877464918337E-2</v>
      </c>
      <c r="AC3592">
        <v>0</v>
      </c>
      <c r="AD3592">
        <v>0</v>
      </c>
      <c r="AE3592">
        <v>5.5576877464918337E-2</v>
      </c>
    </row>
    <row r="3593" spans="1:31" x14ac:dyDescent="0.25">
      <c r="A3593">
        <v>2228947</v>
      </c>
      <c r="B3593">
        <v>1</v>
      </c>
      <c r="C3593" t="s">
        <v>81</v>
      </c>
      <c r="D3593" t="s">
        <v>117</v>
      </c>
      <c r="E3593" t="s">
        <v>151</v>
      </c>
      <c r="F3593" t="s">
        <v>10609</v>
      </c>
      <c r="G3593" t="s">
        <v>345</v>
      </c>
      <c r="H3593" t="s">
        <v>135</v>
      </c>
      <c r="I3593" t="s">
        <v>136</v>
      </c>
      <c r="J3593" t="s">
        <v>137</v>
      </c>
      <c r="K3593" t="s">
        <v>138</v>
      </c>
      <c r="L3593" t="s">
        <v>10610</v>
      </c>
      <c r="M3593" t="s">
        <v>10611</v>
      </c>
      <c r="N3593">
        <v>4.3427777770000002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24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55.273992285706328</v>
      </c>
      <c r="AC3593">
        <v>0</v>
      </c>
      <c r="AD3593">
        <v>0</v>
      </c>
      <c r="AE3593">
        <v>55.273992285706328</v>
      </c>
    </row>
    <row r="3594" spans="1:31" x14ac:dyDescent="0.25">
      <c r="A3594">
        <v>2215336</v>
      </c>
      <c r="B3594">
        <v>1</v>
      </c>
      <c r="C3594" t="s">
        <v>81</v>
      </c>
      <c r="D3594" t="s">
        <v>128</v>
      </c>
      <c r="E3594" t="s">
        <v>156</v>
      </c>
      <c r="F3594" t="s">
        <v>216</v>
      </c>
      <c r="G3594" t="s">
        <v>165</v>
      </c>
      <c r="H3594" t="s">
        <v>135</v>
      </c>
      <c r="I3594" t="s">
        <v>136</v>
      </c>
      <c r="J3594" t="s">
        <v>137</v>
      </c>
      <c r="K3594" t="s">
        <v>138</v>
      </c>
      <c r="L3594" t="s">
        <v>10612</v>
      </c>
      <c r="M3594" t="s">
        <v>10613</v>
      </c>
      <c r="N3594">
        <v>9.9861111109999996</v>
      </c>
      <c r="O3594">
        <v>0</v>
      </c>
      <c r="P3594">
        <v>9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15.272153051564562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15.272153051564562</v>
      </c>
    </row>
    <row r="3595" spans="1:31" x14ac:dyDescent="0.25">
      <c r="A3595">
        <v>2220291</v>
      </c>
      <c r="B3595">
        <v>1</v>
      </c>
      <c r="C3595" t="s">
        <v>80</v>
      </c>
      <c r="D3595" t="s">
        <v>92</v>
      </c>
      <c r="E3595" t="s">
        <v>156</v>
      </c>
      <c r="F3595" t="s">
        <v>10614</v>
      </c>
      <c r="G3595" t="s">
        <v>134</v>
      </c>
      <c r="H3595" t="s">
        <v>135</v>
      </c>
      <c r="I3595" t="s">
        <v>136</v>
      </c>
      <c r="J3595" t="s">
        <v>137</v>
      </c>
      <c r="K3595" t="s">
        <v>138</v>
      </c>
      <c r="L3595" t="s">
        <v>10615</v>
      </c>
      <c r="M3595" t="s">
        <v>10616</v>
      </c>
      <c r="N3595">
        <v>2.5338888879999999</v>
      </c>
      <c r="O3595">
        <v>0</v>
      </c>
      <c r="P3595">
        <v>1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0.56409816335844665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0.56409816335844665</v>
      </c>
    </row>
    <row r="3596" spans="1:31" x14ac:dyDescent="0.25">
      <c r="A3596">
        <v>2219060</v>
      </c>
      <c r="B3596">
        <v>1</v>
      </c>
      <c r="C3596" t="s">
        <v>81</v>
      </c>
      <c r="D3596" t="s">
        <v>118</v>
      </c>
      <c r="E3596" t="s">
        <v>198</v>
      </c>
      <c r="F3596" t="s">
        <v>6214</v>
      </c>
      <c r="G3596" t="s">
        <v>143</v>
      </c>
      <c r="H3596" t="s">
        <v>144</v>
      </c>
      <c r="I3596" t="s">
        <v>136</v>
      </c>
      <c r="J3596" t="s">
        <v>137</v>
      </c>
      <c r="K3596" t="s">
        <v>138</v>
      </c>
      <c r="L3596" t="s">
        <v>10617</v>
      </c>
      <c r="M3596" t="s">
        <v>10618</v>
      </c>
      <c r="N3596">
        <v>1.2833333330000001</v>
      </c>
      <c r="O3596">
        <v>3</v>
      </c>
      <c r="P3596">
        <v>59</v>
      </c>
      <c r="Q3596">
        <v>40</v>
      </c>
      <c r="R3596">
        <v>94</v>
      </c>
      <c r="S3596">
        <v>3</v>
      </c>
      <c r="T3596">
        <v>27</v>
      </c>
      <c r="U3596">
        <v>0</v>
      </c>
      <c r="V3596">
        <v>0</v>
      </c>
      <c r="W3596">
        <v>2.1476529153599331</v>
      </c>
      <c r="X3596">
        <v>14.273889013093093</v>
      </c>
      <c r="Y3596">
        <v>20.611819146788591</v>
      </c>
      <c r="Z3596">
        <v>76.971274425717553</v>
      </c>
      <c r="AA3596">
        <v>5.1389622444825669</v>
      </c>
      <c r="AB3596">
        <v>29.841010247921336</v>
      </c>
      <c r="AC3596">
        <v>0</v>
      </c>
      <c r="AD3596">
        <v>0</v>
      </c>
      <c r="AE3596">
        <v>148.98460799336308</v>
      </c>
    </row>
    <row r="3597" spans="1:31" x14ac:dyDescent="0.25">
      <c r="A3597">
        <v>2222306</v>
      </c>
      <c r="B3597">
        <v>1</v>
      </c>
      <c r="C3597" t="s">
        <v>81</v>
      </c>
      <c r="D3597" t="s">
        <v>114</v>
      </c>
      <c r="E3597" t="s">
        <v>141</v>
      </c>
      <c r="F3597" t="s">
        <v>10619</v>
      </c>
      <c r="G3597" t="s">
        <v>349</v>
      </c>
      <c r="H3597" t="s">
        <v>144</v>
      </c>
      <c r="I3597" t="s">
        <v>136</v>
      </c>
      <c r="J3597" t="s">
        <v>137</v>
      </c>
      <c r="K3597" t="s">
        <v>138</v>
      </c>
      <c r="L3597" t="s">
        <v>10620</v>
      </c>
      <c r="M3597" t="s">
        <v>10621</v>
      </c>
      <c r="N3597">
        <v>1.1697222220000001</v>
      </c>
      <c r="O3597">
        <v>0</v>
      </c>
      <c r="P3597">
        <v>115</v>
      </c>
      <c r="Q3597">
        <v>0</v>
      </c>
      <c r="R3597">
        <v>0</v>
      </c>
      <c r="S3597">
        <v>0</v>
      </c>
      <c r="T3597">
        <v>7</v>
      </c>
      <c r="U3597">
        <v>0</v>
      </c>
      <c r="V3597">
        <v>0</v>
      </c>
      <c r="W3597">
        <v>0</v>
      </c>
      <c r="X3597">
        <v>14.720600210974345</v>
      </c>
      <c r="Y3597">
        <v>0</v>
      </c>
      <c r="Z3597">
        <v>0</v>
      </c>
      <c r="AA3597">
        <v>0</v>
      </c>
      <c r="AB3597">
        <v>0.89683902960354189</v>
      </c>
      <c r="AC3597">
        <v>0</v>
      </c>
      <c r="AD3597">
        <v>0</v>
      </c>
      <c r="AE3597">
        <v>15.617439240577887</v>
      </c>
    </row>
    <row r="3598" spans="1:31" x14ac:dyDescent="0.25">
      <c r="A3598">
        <v>2223514</v>
      </c>
      <c r="B3598">
        <v>1</v>
      </c>
      <c r="C3598" t="s">
        <v>80</v>
      </c>
      <c r="D3598" t="s">
        <v>96</v>
      </c>
      <c r="E3598" t="s">
        <v>132</v>
      </c>
      <c r="F3598" t="s">
        <v>5402</v>
      </c>
      <c r="G3598" t="s">
        <v>176</v>
      </c>
      <c r="H3598" t="s">
        <v>135</v>
      </c>
      <c r="I3598" t="s">
        <v>136</v>
      </c>
      <c r="J3598" t="s">
        <v>137</v>
      </c>
      <c r="K3598" t="s">
        <v>138</v>
      </c>
      <c r="L3598" t="s">
        <v>10622</v>
      </c>
      <c r="M3598" t="s">
        <v>10623</v>
      </c>
      <c r="N3598">
        <v>0.66277777699999996</v>
      </c>
      <c r="O3598">
        <v>0</v>
      </c>
      <c r="P3598">
        <v>591</v>
      </c>
      <c r="Q3598">
        <v>0</v>
      </c>
      <c r="R3598">
        <v>6</v>
      </c>
      <c r="S3598">
        <v>0</v>
      </c>
      <c r="T3598">
        <v>77</v>
      </c>
      <c r="U3598">
        <v>0</v>
      </c>
      <c r="V3598">
        <v>0</v>
      </c>
      <c r="W3598">
        <v>0</v>
      </c>
      <c r="X3598">
        <v>209.17364724799523</v>
      </c>
      <c r="Y3598">
        <v>0</v>
      </c>
      <c r="Z3598">
        <v>1.9746528053426999</v>
      </c>
      <c r="AA3598">
        <v>0</v>
      </c>
      <c r="AB3598">
        <v>40.690039666300876</v>
      </c>
      <c r="AC3598">
        <v>0</v>
      </c>
      <c r="AD3598">
        <v>0</v>
      </c>
      <c r="AE3598">
        <v>251.83833971963884</v>
      </c>
    </row>
    <row r="3599" spans="1:31" x14ac:dyDescent="0.25">
      <c r="A3599">
        <v>2221522</v>
      </c>
      <c r="B3599">
        <v>1</v>
      </c>
      <c r="C3599" t="s">
        <v>80</v>
      </c>
      <c r="D3599" t="s">
        <v>84</v>
      </c>
      <c r="E3599" t="s">
        <v>132</v>
      </c>
      <c r="F3599" t="s">
        <v>10624</v>
      </c>
      <c r="G3599" t="s">
        <v>134</v>
      </c>
      <c r="H3599" t="s">
        <v>135</v>
      </c>
      <c r="I3599" t="s">
        <v>136</v>
      </c>
      <c r="J3599" t="s">
        <v>137</v>
      </c>
      <c r="K3599" t="s">
        <v>138</v>
      </c>
      <c r="L3599" t="s">
        <v>10625</v>
      </c>
      <c r="M3599" t="s">
        <v>10626</v>
      </c>
      <c r="N3599">
        <v>0.21833333299999999</v>
      </c>
      <c r="O3599">
        <v>0</v>
      </c>
      <c r="P3599">
        <v>807</v>
      </c>
      <c r="Q3599">
        <v>0</v>
      </c>
      <c r="R3599">
        <v>0</v>
      </c>
      <c r="S3599">
        <v>0</v>
      </c>
      <c r="T3599">
        <v>77</v>
      </c>
      <c r="U3599">
        <v>0</v>
      </c>
      <c r="V3599">
        <v>0</v>
      </c>
      <c r="W3599">
        <v>0</v>
      </c>
      <c r="X3599">
        <v>48.02879832329247</v>
      </c>
      <c r="Y3599">
        <v>0</v>
      </c>
      <c r="Z3599">
        <v>0</v>
      </c>
      <c r="AA3599">
        <v>0</v>
      </c>
      <c r="AB3599">
        <v>10.720651115886378</v>
      </c>
      <c r="AC3599">
        <v>0</v>
      </c>
      <c r="AD3599">
        <v>0</v>
      </c>
      <c r="AE3599">
        <v>58.749449439178846</v>
      </c>
    </row>
    <row r="3600" spans="1:31" x14ac:dyDescent="0.25">
      <c r="A3600">
        <v>2221765</v>
      </c>
      <c r="B3600">
        <v>1</v>
      </c>
      <c r="C3600" t="s">
        <v>80</v>
      </c>
      <c r="D3600" t="s">
        <v>85</v>
      </c>
      <c r="E3600" t="s">
        <v>156</v>
      </c>
      <c r="F3600" t="s">
        <v>10627</v>
      </c>
      <c r="G3600" t="s">
        <v>165</v>
      </c>
      <c r="H3600" t="s">
        <v>135</v>
      </c>
      <c r="I3600" t="s">
        <v>136</v>
      </c>
      <c r="J3600" t="s">
        <v>137</v>
      </c>
      <c r="K3600" t="s">
        <v>138</v>
      </c>
      <c r="L3600" t="s">
        <v>10628</v>
      </c>
      <c r="M3600" t="s">
        <v>10629</v>
      </c>
      <c r="N3600">
        <v>2.9411111110000001</v>
      </c>
      <c r="O3600">
        <v>0</v>
      </c>
      <c r="P3600">
        <v>5</v>
      </c>
      <c r="Q3600">
        <v>0</v>
      </c>
      <c r="R3600">
        <v>0</v>
      </c>
      <c r="S3600">
        <v>0</v>
      </c>
      <c r="T3600">
        <v>1</v>
      </c>
      <c r="U3600">
        <v>0</v>
      </c>
      <c r="V3600">
        <v>0</v>
      </c>
      <c r="W3600">
        <v>0</v>
      </c>
      <c r="X3600">
        <v>3.2774562293629113</v>
      </c>
      <c r="Y3600">
        <v>0</v>
      </c>
      <c r="Z3600">
        <v>0</v>
      </c>
      <c r="AA3600">
        <v>0</v>
      </c>
      <c r="AB3600">
        <v>0.21686956352704001</v>
      </c>
      <c r="AC3600">
        <v>0</v>
      </c>
      <c r="AD3600">
        <v>0</v>
      </c>
      <c r="AE3600">
        <v>3.4943257928899514</v>
      </c>
    </row>
    <row r="3601" spans="1:31" x14ac:dyDescent="0.25">
      <c r="A3601">
        <v>2219601</v>
      </c>
      <c r="B3601">
        <v>1</v>
      </c>
      <c r="C3601" t="s">
        <v>80</v>
      </c>
      <c r="D3601" t="s">
        <v>82</v>
      </c>
      <c r="E3601" t="s">
        <v>151</v>
      </c>
      <c r="F3601" t="s">
        <v>10630</v>
      </c>
      <c r="G3601" t="s">
        <v>213</v>
      </c>
      <c r="H3601" t="s">
        <v>135</v>
      </c>
      <c r="I3601" t="s">
        <v>136</v>
      </c>
      <c r="J3601" t="s">
        <v>137</v>
      </c>
      <c r="K3601" t="s">
        <v>138</v>
      </c>
      <c r="L3601" t="s">
        <v>10631</v>
      </c>
      <c r="M3601" t="s">
        <v>10632</v>
      </c>
      <c r="N3601">
        <v>1.3075000000000001</v>
      </c>
      <c r="O3601">
        <v>0</v>
      </c>
      <c r="P3601">
        <v>40</v>
      </c>
      <c r="Q3601">
        <v>0</v>
      </c>
      <c r="R3601">
        <v>0</v>
      </c>
      <c r="S3601">
        <v>0</v>
      </c>
      <c r="T3601">
        <v>2</v>
      </c>
      <c r="U3601">
        <v>0</v>
      </c>
      <c r="V3601">
        <v>0</v>
      </c>
      <c r="W3601">
        <v>0</v>
      </c>
      <c r="X3601">
        <v>6.8574858297565262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6.8574858297565262</v>
      </c>
    </row>
    <row r="3602" spans="1:31" x14ac:dyDescent="0.25">
      <c r="A3602">
        <v>2227599</v>
      </c>
      <c r="B3602">
        <v>1</v>
      </c>
      <c r="C3602" t="s">
        <v>80</v>
      </c>
      <c r="D3602" t="s">
        <v>110</v>
      </c>
      <c r="E3602" t="s">
        <v>151</v>
      </c>
      <c r="F3602" t="s">
        <v>1546</v>
      </c>
      <c r="G3602" t="s">
        <v>213</v>
      </c>
      <c r="H3602" t="s">
        <v>135</v>
      </c>
      <c r="I3602" t="s">
        <v>136</v>
      </c>
      <c r="J3602" t="s">
        <v>137</v>
      </c>
      <c r="K3602" t="s">
        <v>138</v>
      </c>
      <c r="L3602" t="s">
        <v>10633</v>
      </c>
      <c r="M3602" t="s">
        <v>10634</v>
      </c>
      <c r="N3602">
        <v>1.650833333</v>
      </c>
      <c r="O3602">
        <v>0</v>
      </c>
      <c r="P3602">
        <v>113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101.28981336882335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101.28981336882335</v>
      </c>
    </row>
    <row r="3603" spans="1:31" x14ac:dyDescent="0.25">
      <c r="A3603">
        <v>2226242</v>
      </c>
      <c r="B3603">
        <v>1</v>
      </c>
      <c r="C3603" t="s">
        <v>80</v>
      </c>
      <c r="D3603" t="s">
        <v>94</v>
      </c>
      <c r="E3603" t="s">
        <v>156</v>
      </c>
      <c r="F3603" t="s">
        <v>10635</v>
      </c>
      <c r="G3603" t="s">
        <v>161</v>
      </c>
      <c r="H3603" t="s">
        <v>135</v>
      </c>
      <c r="I3603" t="s">
        <v>136</v>
      </c>
      <c r="J3603" t="s">
        <v>137</v>
      </c>
      <c r="K3603" t="s">
        <v>138</v>
      </c>
      <c r="L3603" t="s">
        <v>10636</v>
      </c>
      <c r="M3603" t="s">
        <v>10637</v>
      </c>
      <c r="N3603">
        <v>1.898055555</v>
      </c>
      <c r="O3603">
        <v>0</v>
      </c>
      <c r="P3603">
        <v>1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0.71282989660973761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0.71282989660973761</v>
      </c>
    </row>
    <row r="3604" spans="1:31" x14ac:dyDescent="0.25">
      <c r="A3604">
        <v>2217045</v>
      </c>
      <c r="B3604">
        <v>1</v>
      </c>
      <c r="C3604" t="s">
        <v>80</v>
      </c>
      <c r="D3604" t="s">
        <v>82</v>
      </c>
      <c r="E3604" t="s">
        <v>156</v>
      </c>
      <c r="F3604" t="s">
        <v>10638</v>
      </c>
      <c r="G3604" t="s">
        <v>161</v>
      </c>
      <c r="H3604" t="s">
        <v>135</v>
      </c>
      <c r="I3604" t="s">
        <v>136</v>
      </c>
      <c r="J3604" t="s">
        <v>137</v>
      </c>
      <c r="K3604" t="s">
        <v>138</v>
      </c>
      <c r="L3604" t="s">
        <v>10639</v>
      </c>
      <c r="M3604" t="s">
        <v>10640</v>
      </c>
      <c r="N3604">
        <v>4.596944444</v>
      </c>
      <c r="O3604">
        <v>0</v>
      </c>
      <c r="P3604">
        <v>1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0.28488292102152224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0.28488292102152224</v>
      </c>
    </row>
    <row r="3605" spans="1:31" x14ac:dyDescent="0.25">
      <c r="A3605">
        <v>2219750</v>
      </c>
      <c r="B3605">
        <v>1</v>
      </c>
      <c r="C3605" t="s">
        <v>80</v>
      </c>
      <c r="D3605" t="s">
        <v>98</v>
      </c>
      <c r="E3605" t="s">
        <v>151</v>
      </c>
      <c r="F3605" t="s">
        <v>10641</v>
      </c>
      <c r="G3605" t="s">
        <v>213</v>
      </c>
      <c r="H3605" t="s">
        <v>135</v>
      </c>
      <c r="I3605" t="s">
        <v>136</v>
      </c>
      <c r="J3605" t="s">
        <v>137</v>
      </c>
      <c r="K3605" t="s">
        <v>138</v>
      </c>
      <c r="L3605" t="s">
        <v>10642</v>
      </c>
      <c r="M3605" t="s">
        <v>10643</v>
      </c>
      <c r="N3605">
        <v>1.8247222219999999</v>
      </c>
      <c r="O3605">
        <v>0</v>
      </c>
      <c r="P3605">
        <v>10</v>
      </c>
      <c r="Q3605">
        <v>0</v>
      </c>
      <c r="R3605">
        <v>10</v>
      </c>
      <c r="S3605">
        <v>0</v>
      </c>
      <c r="T3605">
        <v>7</v>
      </c>
      <c r="U3605">
        <v>0</v>
      </c>
      <c r="V3605">
        <v>0</v>
      </c>
      <c r="W3605">
        <v>0</v>
      </c>
      <c r="X3605">
        <v>2.5121737357097502</v>
      </c>
      <c r="Y3605">
        <v>0</v>
      </c>
      <c r="Z3605">
        <v>0.52605991032770005</v>
      </c>
      <c r="AA3605">
        <v>0</v>
      </c>
      <c r="AB3605">
        <v>7.0812762615878695</v>
      </c>
      <c r="AC3605">
        <v>0</v>
      </c>
      <c r="AD3605">
        <v>0</v>
      </c>
      <c r="AE3605">
        <v>10.11950990762532</v>
      </c>
    </row>
    <row r="3606" spans="1:31" x14ac:dyDescent="0.25">
      <c r="A3606">
        <v>2225701</v>
      </c>
      <c r="B3606">
        <v>1</v>
      </c>
      <c r="C3606" t="s">
        <v>80</v>
      </c>
      <c r="D3606" t="s">
        <v>82</v>
      </c>
      <c r="E3606" t="s">
        <v>151</v>
      </c>
      <c r="F3606" t="s">
        <v>3215</v>
      </c>
      <c r="G3606" t="s">
        <v>213</v>
      </c>
      <c r="H3606" t="s">
        <v>135</v>
      </c>
      <c r="I3606" t="s">
        <v>136</v>
      </c>
      <c r="J3606" t="s">
        <v>137</v>
      </c>
      <c r="K3606" t="s">
        <v>138</v>
      </c>
      <c r="L3606" t="s">
        <v>10644</v>
      </c>
      <c r="M3606" t="s">
        <v>10645</v>
      </c>
      <c r="N3606">
        <v>1.0547222220000001</v>
      </c>
      <c r="O3606">
        <v>0</v>
      </c>
      <c r="P3606">
        <v>64</v>
      </c>
      <c r="Q3606">
        <v>0</v>
      </c>
      <c r="R3606">
        <v>0</v>
      </c>
      <c r="S3606">
        <v>0</v>
      </c>
      <c r="T3606">
        <v>4</v>
      </c>
      <c r="U3606">
        <v>0</v>
      </c>
      <c r="V3606">
        <v>0</v>
      </c>
      <c r="W3606">
        <v>0</v>
      </c>
      <c r="X3606">
        <v>45.045866940087336</v>
      </c>
      <c r="Y3606">
        <v>0</v>
      </c>
      <c r="Z3606">
        <v>0</v>
      </c>
      <c r="AA3606">
        <v>0</v>
      </c>
      <c r="AB3606">
        <v>16.223942921729375</v>
      </c>
      <c r="AC3606">
        <v>0</v>
      </c>
      <c r="AD3606">
        <v>0</v>
      </c>
      <c r="AE3606">
        <v>61.269809861816711</v>
      </c>
    </row>
    <row r="3607" spans="1:31" x14ac:dyDescent="0.25">
      <c r="A3607">
        <v>2220809</v>
      </c>
      <c r="B3607">
        <v>1</v>
      </c>
      <c r="C3607" t="s">
        <v>81</v>
      </c>
      <c r="D3607" t="s">
        <v>128</v>
      </c>
      <c r="E3607" t="s">
        <v>156</v>
      </c>
      <c r="F3607" t="s">
        <v>10646</v>
      </c>
      <c r="G3607" t="s">
        <v>280</v>
      </c>
      <c r="H3607" t="s">
        <v>135</v>
      </c>
      <c r="I3607" t="s">
        <v>136</v>
      </c>
      <c r="J3607" t="s">
        <v>3</v>
      </c>
      <c r="K3607" t="s">
        <v>138</v>
      </c>
      <c r="L3607" t="s">
        <v>10647</v>
      </c>
      <c r="M3607" t="s">
        <v>10648</v>
      </c>
      <c r="N3607">
        <v>2.4019444440000002</v>
      </c>
      <c r="O3607">
        <v>0</v>
      </c>
      <c r="P3607">
        <v>9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4.7824507428046168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4.7824507428046168</v>
      </c>
    </row>
    <row r="3608" spans="1:31" x14ac:dyDescent="0.25">
      <c r="A3608">
        <v>2218817</v>
      </c>
      <c r="B3608">
        <v>1</v>
      </c>
      <c r="C3608" t="s">
        <v>80</v>
      </c>
      <c r="D3608" t="s">
        <v>86</v>
      </c>
      <c r="E3608" t="s">
        <v>225</v>
      </c>
      <c r="F3608" t="s">
        <v>10649</v>
      </c>
      <c r="G3608" t="s">
        <v>507</v>
      </c>
      <c r="H3608" t="s">
        <v>135</v>
      </c>
      <c r="I3608" t="s">
        <v>136</v>
      </c>
      <c r="J3608" t="s">
        <v>137</v>
      </c>
      <c r="K3608" t="s">
        <v>138</v>
      </c>
      <c r="L3608" t="s">
        <v>10650</v>
      </c>
      <c r="M3608" t="s">
        <v>10651</v>
      </c>
      <c r="N3608">
        <v>0.77555555499999995</v>
      </c>
      <c r="O3608">
        <v>0</v>
      </c>
      <c r="P3608">
        <v>68</v>
      </c>
      <c r="Q3608">
        <v>0</v>
      </c>
      <c r="R3608">
        <v>0</v>
      </c>
      <c r="S3608">
        <v>0</v>
      </c>
      <c r="T3608">
        <v>23</v>
      </c>
      <c r="U3608">
        <v>0</v>
      </c>
      <c r="V3608">
        <v>0</v>
      </c>
      <c r="W3608">
        <v>0</v>
      </c>
      <c r="X3608">
        <v>17.09915411373693</v>
      </c>
      <c r="Y3608">
        <v>0</v>
      </c>
      <c r="Z3608">
        <v>0</v>
      </c>
      <c r="AA3608">
        <v>0</v>
      </c>
      <c r="AB3608">
        <v>17.106290742035611</v>
      </c>
      <c r="AC3608">
        <v>0</v>
      </c>
      <c r="AD3608">
        <v>0</v>
      </c>
      <c r="AE3608">
        <v>34.205444855772541</v>
      </c>
    </row>
    <row r="3609" spans="1:31" x14ac:dyDescent="0.25">
      <c r="A3609">
        <v>2226391</v>
      </c>
      <c r="B3609">
        <v>1</v>
      </c>
      <c r="C3609" t="s">
        <v>80</v>
      </c>
      <c r="D3609" t="s">
        <v>96</v>
      </c>
      <c r="E3609" t="s">
        <v>225</v>
      </c>
      <c r="F3609" t="s">
        <v>10652</v>
      </c>
      <c r="G3609" t="s">
        <v>213</v>
      </c>
      <c r="H3609" t="s">
        <v>135</v>
      </c>
      <c r="I3609" t="s">
        <v>136</v>
      </c>
      <c r="J3609" t="s">
        <v>137</v>
      </c>
      <c r="K3609" t="s">
        <v>138</v>
      </c>
      <c r="L3609" t="s">
        <v>10653</v>
      </c>
      <c r="M3609" t="s">
        <v>10654</v>
      </c>
      <c r="N3609">
        <v>1.713333333</v>
      </c>
      <c r="O3609">
        <v>0</v>
      </c>
      <c r="P3609">
        <v>112</v>
      </c>
      <c r="Q3609">
        <v>0</v>
      </c>
      <c r="R3609">
        <v>0</v>
      </c>
      <c r="S3609">
        <v>0</v>
      </c>
      <c r="T3609">
        <v>22</v>
      </c>
      <c r="U3609">
        <v>0</v>
      </c>
      <c r="V3609">
        <v>0</v>
      </c>
      <c r="W3609">
        <v>0</v>
      </c>
      <c r="X3609">
        <v>66.399528984394522</v>
      </c>
      <c r="Y3609">
        <v>0</v>
      </c>
      <c r="Z3609">
        <v>0</v>
      </c>
      <c r="AA3609">
        <v>0</v>
      </c>
      <c r="AB3609">
        <v>66.862709479299909</v>
      </c>
      <c r="AC3609">
        <v>0</v>
      </c>
      <c r="AD3609">
        <v>0</v>
      </c>
      <c r="AE3609">
        <v>133.26223846369442</v>
      </c>
    </row>
    <row r="3610" spans="1:31" x14ac:dyDescent="0.25">
      <c r="A3610">
        <v>2224227</v>
      </c>
      <c r="B3610">
        <v>1</v>
      </c>
      <c r="C3610" t="s">
        <v>80</v>
      </c>
      <c r="D3610" t="s">
        <v>99</v>
      </c>
      <c r="E3610" t="s">
        <v>141</v>
      </c>
      <c r="F3610" t="s">
        <v>1126</v>
      </c>
      <c r="G3610" t="s">
        <v>1495</v>
      </c>
      <c r="H3610" t="s">
        <v>144</v>
      </c>
      <c r="I3610" t="s">
        <v>136</v>
      </c>
      <c r="J3610" t="s">
        <v>137</v>
      </c>
      <c r="K3610" t="s">
        <v>138</v>
      </c>
      <c r="L3610" t="s">
        <v>10655</v>
      </c>
      <c r="M3610" t="s">
        <v>10656</v>
      </c>
      <c r="N3610">
        <v>1.998611111</v>
      </c>
      <c r="O3610">
        <v>0</v>
      </c>
      <c r="P3610">
        <v>75</v>
      </c>
      <c r="Q3610">
        <v>0</v>
      </c>
      <c r="R3610">
        <v>0</v>
      </c>
      <c r="S3610">
        <v>2</v>
      </c>
      <c r="T3610">
        <v>0</v>
      </c>
      <c r="U3610">
        <v>0</v>
      </c>
      <c r="V3610">
        <v>0</v>
      </c>
      <c r="W3610">
        <v>0</v>
      </c>
      <c r="X3610">
        <v>20.898064246117144</v>
      </c>
      <c r="Y3610">
        <v>0</v>
      </c>
      <c r="Z3610">
        <v>0</v>
      </c>
      <c r="AA3610">
        <v>8.6099493244664913</v>
      </c>
      <c r="AB3610">
        <v>0</v>
      </c>
      <c r="AC3610">
        <v>0</v>
      </c>
      <c r="AD3610">
        <v>0</v>
      </c>
      <c r="AE3610">
        <v>29.508013570583635</v>
      </c>
    </row>
    <row r="3611" spans="1:31" x14ac:dyDescent="0.25">
      <c r="A3611">
        <v>2217563</v>
      </c>
      <c r="B3611">
        <v>1</v>
      </c>
      <c r="C3611" t="s">
        <v>80</v>
      </c>
      <c r="D3611" t="s">
        <v>83</v>
      </c>
      <c r="E3611" t="s">
        <v>151</v>
      </c>
      <c r="F3611" t="s">
        <v>3066</v>
      </c>
      <c r="G3611" t="s">
        <v>213</v>
      </c>
      <c r="H3611" t="s">
        <v>135</v>
      </c>
      <c r="I3611" t="s">
        <v>136</v>
      </c>
      <c r="J3611" t="s">
        <v>137</v>
      </c>
      <c r="K3611" t="s">
        <v>138</v>
      </c>
      <c r="L3611" t="s">
        <v>10657</v>
      </c>
      <c r="M3611" t="s">
        <v>10658</v>
      </c>
      <c r="N3611">
        <v>1.9852777770000001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4</v>
      </c>
      <c r="U3611">
        <v>0</v>
      </c>
      <c r="V3611">
        <v>1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6.1951245161307487</v>
      </c>
      <c r="AC3611">
        <v>0</v>
      </c>
      <c r="AD3611">
        <v>41.064867798253239</v>
      </c>
      <c r="AE3611">
        <v>47.259992314383986</v>
      </c>
    </row>
    <row r="3612" spans="1:31" x14ac:dyDescent="0.25">
      <c r="A3612">
        <v>2221499</v>
      </c>
      <c r="B3612">
        <v>1</v>
      </c>
      <c r="C3612" t="s">
        <v>80</v>
      </c>
      <c r="D3612" t="s">
        <v>97</v>
      </c>
      <c r="E3612" t="s">
        <v>141</v>
      </c>
      <c r="F3612" t="s">
        <v>10659</v>
      </c>
      <c r="G3612" t="s">
        <v>200</v>
      </c>
      <c r="H3612" t="s">
        <v>144</v>
      </c>
      <c r="I3612" t="s">
        <v>136</v>
      </c>
      <c r="J3612" t="s">
        <v>137</v>
      </c>
      <c r="K3612" t="s">
        <v>234</v>
      </c>
      <c r="L3612" t="s">
        <v>10660</v>
      </c>
      <c r="M3612" t="s">
        <v>10661</v>
      </c>
      <c r="N3612">
        <v>0.31222222199999999</v>
      </c>
      <c r="O3612">
        <v>0</v>
      </c>
      <c r="P3612">
        <v>557</v>
      </c>
      <c r="Q3612">
        <v>2</v>
      </c>
      <c r="R3612">
        <v>87</v>
      </c>
      <c r="S3612">
        <v>12</v>
      </c>
      <c r="T3612">
        <v>357</v>
      </c>
      <c r="U3612">
        <v>6</v>
      </c>
      <c r="V3612">
        <v>1</v>
      </c>
      <c r="W3612">
        <v>0</v>
      </c>
      <c r="X3612">
        <v>82.464522329503254</v>
      </c>
      <c r="Y3612">
        <v>3.7464626884819205</v>
      </c>
      <c r="Z3612">
        <v>11.050590569189723</v>
      </c>
      <c r="AA3612">
        <v>32.356118802383726</v>
      </c>
      <c r="AB3612">
        <v>120.72558484435312</v>
      </c>
      <c r="AC3612">
        <v>98.895035596861931</v>
      </c>
      <c r="AD3612">
        <v>1.1213160430748457</v>
      </c>
      <c r="AE3612">
        <v>350.35963087384852</v>
      </c>
    </row>
    <row r="3613" spans="1:31" x14ac:dyDescent="0.25">
      <c r="A3613">
        <v>2224745</v>
      </c>
      <c r="B3613">
        <v>1</v>
      </c>
      <c r="C3613" t="s">
        <v>81</v>
      </c>
      <c r="D3613" t="s">
        <v>128</v>
      </c>
      <c r="E3613" t="s">
        <v>147</v>
      </c>
      <c r="F3613" t="s">
        <v>10662</v>
      </c>
      <c r="G3613" t="s">
        <v>405</v>
      </c>
      <c r="H3613" t="s">
        <v>144</v>
      </c>
      <c r="I3613" t="s">
        <v>136</v>
      </c>
      <c r="J3613" t="s">
        <v>137</v>
      </c>
      <c r="K3613" t="s">
        <v>234</v>
      </c>
      <c r="L3613" t="s">
        <v>10663</v>
      </c>
      <c r="M3613" t="s">
        <v>10664</v>
      </c>
      <c r="N3613">
        <v>6.4348472220000001</v>
      </c>
      <c r="O3613">
        <v>0</v>
      </c>
      <c r="P3613">
        <v>2</v>
      </c>
      <c r="Q3613">
        <v>0</v>
      </c>
      <c r="R3613">
        <v>0</v>
      </c>
      <c r="S3613">
        <v>11</v>
      </c>
      <c r="T3613">
        <v>43</v>
      </c>
      <c r="U3613">
        <v>9</v>
      </c>
      <c r="V3613">
        <v>43</v>
      </c>
      <c r="W3613">
        <v>0</v>
      </c>
      <c r="X3613">
        <v>0</v>
      </c>
      <c r="Y3613">
        <v>0</v>
      </c>
      <c r="Z3613">
        <v>0</v>
      </c>
      <c r="AA3613">
        <v>752.24504730777835</v>
      </c>
      <c r="AB3613">
        <v>1374.022603224822</v>
      </c>
      <c r="AC3613">
        <v>5614.3963396619929</v>
      </c>
      <c r="AD3613">
        <v>3779.5079577216893</v>
      </c>
      <c r="AE3613">
        <v>11520.171947916282</v>
      </c>
    </row>
    <row r="3614" spans="1:31" x14ac:dyDescent="0.25">
      <c r="A3614">
        <v>2217712</v>
      </c>
      <c r="B3614">
        <v>1</v>
      </c>
      <c r="C3614" t="s">
        <v>80</v>
      </c>
      <c r="D3614" t="s">
        <v>103</v>
      </c>
      <c r="E3614" t="s">
        <v>151</v>
      </c>
      <c r="F3614" t="s">
        <v>10665</v>
      </c>
      <c r="G3614" t="s">
        <v>213</v>
      </c>
      <c r="H3614" t="s">
        <v>135</v>
      </c>
      <c r="I3614" t="s">
        <v>136</v>
      </c>
      <c r="J3614" t="s">
        <v>137</v>
      </c>
      <c r="K3614" t="s">
        <v>138</v>
      </c>
      <c r="L3614" t="s">
        <v>10666</v>
      </c>
      <c r="M3614" t="s">
        <v>10667</v>
      </c>
      <c r="N3614">
        <v>0.73444444399999997</v>
      </c>
      <c r="O3614">
        <v>0</v>
      </c>
      <c r="P3614">
        <v>36</v>
      </c>
      <c r="Q3614">
        <v>0</v>
      </c>
      <c r="R3614">
        <v>5</v>
      </c>
      <c r="S3614">
        <v>0</v>
      </c>
      <c r="T3614">
        <v>7</v>
      </c>
      <c r="U3614">
        <v>0</v>
      </c>
      <c r="V3614">
        <v>0</v>
      </c>
      <c r="W3614">
        <v>0</v>
      </c>
      <c r="X3614">
        <v>7.5514229784455384</v>
      </c>
      <c r="Y3614">
        <v>0</v>
      </c>
      <c r="Z3614">
        <v>0.25596954373489772</v>
      </c>
      <c r="AA3614">
        <v>0</v>
      </c>
      <c r="AB3614">
        <v>1.3735383925073579</v>
      </c>
      <c r="AC3614">
        <v>0</v>
      </c>
      <c r="AD3614">
        <v>0</v>
      </c>
      <c r="AE3614">
        <v>9.180930914687794</v>
      </c>
    </row>
    <row r="3615" spans="1:31" x14ac:dyDescent="0.25">
      <c r="A3615">
        <v>2212843</v>
      </c>
      <c r="B3615">
        <v>1</v>
      </c>
      <c r="C3615" t="s">
        <v>80</v>
      </c>
      <c r="D3615" t="s">
        <v>106</v>
      </c>
      <c r="E3615" t="s">
        <v>156</v>
      </c>
      <c r="F3615" t="s">
        <v>10668</v>
      </c>
      <c r="G3615" t="s">
        <v>161</v>
      </c>
      <c r="H3615" t="s">
        <v>135</v>
      </c>
      <c r="I3615" t="s">
        <v>136</v>
      </c>
      <c r="J3615" t="s">
        <v>137</v>
      </c>
      <c r="K3615" t="s">
        <v>138</v>
      </c>
      <c r="L3615" t="s">
        <v>10669</v>
      </c>
      <c r="M3615" t="s">
        <v>10670</v>
      </c>
      <c r="N3615">
        <v>3.0194444439999999</v>
      </c>
      <c r="O3615">
        <v>0</v>
      </c>
      <c r="P3615">
        <v>2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0.2441040113266458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0.2441040113266458</v>
      </c>
    </row>
    <row r="3616" spans="1:31" x14ac:dyDescent="0.25">
      <c r="A3616">
        <v>2215548</v>
      </c>
      <c r="B3616">
        <v>1</v>
      </c>
      <c r="C3616" t="s">
        <v>81</v>
      </c>
      <c r="D3616" t="s">
        <v>128</v>
      </c>
      <c r="E3616" t="s">
        <v>147</v>
      </c>
      <c r="F3616" t="s">
        <v>1197</v>
      </c>
      <c r="G3616" t="s">
        <v>143</v>
      </c>
      <c r="H3616" t="s">
        <v>144</v>
      </c>
      <c r="I3616" t="s">
        <v>136</v>
      </c>
      <c r="J3616" t="s">
        <v>137</v>
      </c>
      <c r="K3616" t="s">
        <v>138</v>
      </c>
      <c r="L3616" t="s">
        <v>1070</v>
      </c>
      <c r="M3616" t="s">
        <v>10671</v>
      </c>
      <c r="N3616">
        <v>0.13555555499999999</v>
      </c>
      <c r="O3616">
        <v>0</v>
      </c>
      <c r="P3616">
        <v>18</v>
      </c>
      <c r="Q3616">
        <v>0</v>
      </c>
      <c r="R3616">
        <v>0</v>
      </c>
      <c r="S3616">
        <v>15</v>
      </c>
      <c r="T3616">
        <v>1</v>
      </c>
      <c r="U3616">
        <v>13</v>
      </c>
      <c r="V3616">
        <v>0</v>
      </c>
      <c r="W3616">
        <v>0</v>
      </c>
      <c r="X3616">
        <v>1.102657219259378</v>
      </c>
      <c r="Y3616">
        <v>0</v>
      </c>
      <c r="Z3616">
        <v>0</v>
      </c>
      <c r="AA3616">
        <v>11.159855066435391</v>
      </c>
      <c r="AB3616">
        <v>0.72145898188229995</v>
      </c>
      <c r="AC3616">
        <v>255.33969295231296</v>
      </c>
      <c r="AD3616">
        <v>0</v>
      </c>
      <c r="AE3616">
        <v>268.32366421989002</v>
      </c>
    </row>
    <row r="3617" spans="1:31" x14ac:dyDescent="0.25">
      <c r="A3617">
        <v>2212780</v>
      </c>
      <c r="B3617">
        <v>1</v>
      </c>
      <c r="C3617" t="s">
        <v>80</v>
      </c>
      <c r="D3617" t="s">
        <v>87</v>
      </c>
      <c r="E3617" t="s">
        <v>225</v>
      </c>
      <c r="F3617" t="s">
        <v>10672</v>
      </c>
      <c r="G3617" t="s">
        <v>345</v>
      </c>
      <c r="H3617" t="s">
        <v>135</v>
      </c>
      <c r="I3617" t="s">
        <v>136</v>
      </c>
      <c r="J3617" t="s">
        <v>137</v>
      </c>
      <c r="K3617" t="s">
        <v>138</v>
      </c>
      <c r="L3617" t="s">
        <v>10673</v>
      </c>
      <c r="M3617" t="s">
        <v>10674</v>
      </c>
      <c r="N3617">
        <v>9.7891666659999999</v>
      </c>
      <c r="O3617">
        <v>0</v>
      </c>
      <c r="P3617">
        <v>36</v>
      </c>
      <c r="Q3617">
        <v>0</v>
      </c>
      <c r="R3617">
        <v>0</v>
      </c>
      <c r="S3617">
        <v>0</v>
      </c>
      <c r="T3617">
        <v>1</v>
      </c>
      <c r="U3617">
        <v>0</v>
      </c>
      <c r="V3617">
        <v>0</v>
      </c>
      <c r="W3617">
        <v>0</v>
      </c>
      <c r="X3617">
        <v>96.693413164954904</v>
      </c>
      <c r="Y3617">
        <v>0</v>
      </c>
      <c r="Z3617">
        <v>0</v>
      </c>
      <c r="AA3617">
        <v>0</v>
      </c>
      <c r="AB3617">
        <v>0.13254623247480887</v>
      </c>
      <c r="AC3617">
        <v>0</v>
      </c>
      <c r="AD3617">
        <v>0</v>
      </c>
      <c r="AE3617">
        <v>96.825959397429713</v>
      </c>
    </row>
    <row r="3618" spans="1:31" x14ac:dyDescent="0.25">
      <c r="A3618">
        <v>2221436</v>
      </c>
      <c r="B3618">
        <v>1</v>
      </c>
      <c r="C3618" t="s">
        <v>81</v>
      </c>
      <c r="D3618" t="s">
        <v>112</v>
      </c>
      <c r="E3618" t="s">
        <v>156</v>
      </c>
      <c r="F3618" t="s">
        <v>10675</v>
      </c>
      <c r="G3618" t="s">
        <v>134</v>
      </c>
      <c r="H3618" t="s">
        <v>135</v>
      </c>
      <c r="I3618" t="s">
        <v>136</v>
      </c>
      <c r="J3618" t="s">
        <v>137</v>
      </c>
      <c r="K3618" t="s">
        <v>138</v>
      </c>
      <c r="L3618" t="s">
        <v>10676</v>
      </c>
      <c r="M3618" t="s">
        <v>10677</v>
      </c>
      <c r="N3618">
        <v>2.9794444439999999</v>
      </c>
      <c r="O3618">
        <v>0</v>
      </c>
      <c r="P3618">
        <v>1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0.53946760258040005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0.53946760258040005</v>
      </c>
    </row>
    <row r="3619" spans="1:31" x14ac:dyDescent="0.25">
      <c r="A3619">
        <v>2226760</v>
      </c>
      <c r="B3619">
        <v>1</v>
      </c>
      <c r="C3619" t="s">
        <v>80</v>
      </c>
      <c r="D3619" t="s">
        <v>82</v>
      </c>
      <c r="E3619" t="s">
        <v>156</v>
      </c>
      <c r="F3619" t="s">
        <v>10678</v>
      </c>
      <c r="G3619" t="s">
        <v>165</v>
      </c>
      <c r="H3619" t="s">
        <v>135</v>
      </c>
      <c r="I3619" t="s">
        <v>136</v>
      </c>
      <c r="J3619" t="s">
        <v>137</v>
      </c>
      <c r="K3619" t="s">
        <v>138</v>
      </c>
      <c r="L3619" t="s">
        <v>10679</v>
      </c>
      <c r="M3619" t="s">
        <v>10680</v>
      </c>
      <c r="N3619">
        <v>0.57944444399999995</v>
      </c>
      <c r="O3619">
        <v>0</v>
      </c>
      <c r="P3619">
        <v>0</v>
      </c>
      <c r="Q3619">
        <v>0</v>
      </c>
      <c r="R3619">
        <v>0</v>
      </c>
      <c r="S3619">
        <v>1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0.88879883035149998</v>
      </c>
      <c r="AB3619">
        <v>0</v>
      </c>
      <c r="AC3619">
        <v>0</v>
      </c>
      <c r="AD3619">
        <v>0</v>
      </c>
      <c r="AE3619">
        <v>0.88879883035149998</v>
      </c>
    </row>
    <row r="3620" spans="1:31" x14ac:dyDescent="0.25">
      <c r="A3620">
        <v>2217108</v>
      </c>
      <c r="B3620">
        <v>1</v>
      </c>
      <c r="C3620" t="s">
        <v>80</v>
      </c>
      <c r="D3620" t="s">
        <v>82</v>
      </c>
      <c r="E3620" t="s">
        <v>156</v>
      </c>
      <c r="F3620" t="s">
        <v>10681</v>
      </c>
      <c r="G3620" t="s">
        <v>161</v>
      </c>
      <c r="H3620" t="s">
        <v>135</v>
      </c>
      <c r="I3620" t="s">
        <v>136</v>
      </c>
      <c r="J3620" t="s">
        <v>137</v>
      </c>
      <c r="K3620" t="s">
        <v>138</v>
      </c>
      <c r="L3620" t="s">
        <v>10682</v>
      </c>
      <c r="M3620" t="s">
        <v>10683</v>
      </c>
      <c r="N3620">
        <v>1.9275</v>
      </c>
      <c r="O3620">
        <v>0</v>
      </c>
      <c r="P3620">
        <v>1</v>
      </c>
      <c r="Q3620">
        <v>0</v>
      </c>
      <c r="R3620">
        <v>0</v>
      </c>
      <c r="S3620">
        <v>0</v>
      </c>
      <c r="T3620">
        <v>1</v>
      </c>
      <c r="U3620">
        <v>0</v>
      </c>
      <c r="V3620">
        <v>0</v>
      </c>
      <c r="W3620">
        <v>0</v>
      </c>
      <c r="X3620">
        <v>0.87194497012442107</v>
      </c>
      <c r="Y3620">
        <v>0</v>
      </c>
      <c r="Z3620">
        <v>0</v>
      </c>
      <c r="AA3620">
        <v>0</v>
      </c>
      <c r="AB3620">
        <v>1.8383111294632779</v>
      </c>
      <c r="AC3620">
        <v>0</v>
      </c>
      <c r="AD3620">
        <v>0</v>
      </c>
      <c r="AE3620">
        <v>2.7102560995876992</v>
      </c>
    </row>
    <row r="3621" spans="1:31" x14ac:dyDescent="0.25">
      <c r="A3621">
        <v>2225764</v>
      </c>
      <c r="B3621">
        <v>1</v>
      </c>
      <c r="C3621" t="s">
        <v>80</v>
      </c>
      <c r="D3621" t="s">
        <v>105</v>
      </c>
      <c r="E3621" t="s">
        <v>151</v>
      </c>
      <c r="F3621" t="s">
        <v>8753</v>
      </c>
      <c r="G3621" t="s">
        <v>213</v>
      </c>
      <c r="H3621" t="s">
        <v>135</v>
      </c>
      <c r="I3621" t="s">
        <v>136</v>
      </c>
      <c r="J3621" t="s">
        <v>137</v>
      </c>
      <c r="K3621" t="s">
        <v>138</v>
      </c>
      <c r="L3621" t="s">
        <v>10684</v>
      </c>
      <c r="M3621" t="s">
        <v>10685</v>
      </c>
      <c r="N3621">
        <v>0.59277777700000001</v>
      </c>
      <c r="O3621">
        <v>0</v>
      </c>
      <c r="P3621">
        <v>159</v>
      </c>
      <c r="Q3621">
        <v>0</v>
      </c>
      <c r="R3621">
        <v>0</v>
      </c>
      <c r="S3621">
        <v>0</v>
      </c>
      <c r="T3621">
        <v>13</v>
      </c>
      <c r="U3621">
        <v>0</v>
      </c>
      <c r="V3621">
        <v>0</v>
      </c>
      <c r="W3621">
        <v>0</v>
      </c>
      <c r="X3621">
        <v>29.492956182265718</v>
      </c>
      <c r="Y3621">
        <v>0</v>
      </c>
      <c r="Z3621">
        <v>0</v>
      </c>
      <c r="AA3621">
        <v>0</v>
      </c>
      <c r="AB3621">
        <v>2.2895579852087202</v>
      </c>
      <c r="AC3621">
        <v>0</v>
      </c>
      <c r="AD3621">
        <v>0</v>
      </c>
      <c r="AE3621">
        <v>31.782514167474439</v>
      </c>
    </row>
    <row r="3622" spans="1:31" x14ac:dyDescent="0.25">
      <c r="A3622">
        <v>2218104</v>
      </c>
      <c r="B3622">
        <v>1</v>
      </c>
      <c r="C3622" t="s">
        <v>80</v>
      </c>
      <c r="D3622" t="s">
        <v>95</v>
      </c>
      <c r="E3622" t="s">
        <v>251</v>
      </c>
      <c r="F3622" t="s">
        <v>2802</v>
      </c>
      <c r="G3622" t="s">
        <v>143</v>
      </c>
      <c r="H3622" t="s">
        <v>144</v>
      </c>
      <c r="I3622" t="s">
        <v>136</v>
      </c>
      <c r="J3622" t="s">
        <v>137</v>
      </c>
      <c r="K3622" t="s">
        <v>138</v>
      </c>
      <c r="L3622" t="s">
        <v>10686</v>
      </c>
      <c r="M3622" t="s">
        <v>10687</v>
      </c>
      <c r="N3622">
        <v>8.4722222E-2</v>
      </c>
      <c r="O3622">
        <v>56</v>
      </c>
      <c r="P3622">
        <v>4936</v>
      </c>
      <c r="Q3622">
        <v>84</v>
      </c>
      <c r="R3622">
        <v>173</v>
      </c>
      <c r="S3622">
        <v>93</v>
      </c>
      <c r="T3622">
        <v>644</v>
      </c>
      <c r="U3622">
        <v>10</v>
      </c>
      <c r="V3622">
        <v>1</v>
      </c>
      <c r="W3622">
        <v>4.1082047169115246</v>
      </c>
      <c r="X3622">
        <v>166.71121695016097</v>
      </c>
      <c r="Y3622">
        <v>47.073587287726326</v>
      </c>
      <c r="Z3622">
        <v>3.8365485165839539</v>
      </c>
      <c r="AA3622">
        <v>37.38549175414164</v>
      </c>
      <c r="AB3622">
        <v>61.99411820077038</v>
      </c>
      <c r="AC3622">
        <v>66.560937753676882</v>
      </c>
      <c r="AD3622">
        <v>0.60257258773858902</v>
      </c>
      <c r="AE3622">
        <v>388.27267776771032</v>
      </c>
    </row>
    <row r="3623" spans="1:31" x14ac:dyDescent="0.25">
      <c r="A3623">
        <v>2213172</v>
      </c>
      <c r="B3623">
        <v>1</v>
      </c>
      <c r="C3623" t="s">
        <v>80</v>
      </c>
      <c r="D3623" t="s">
        <v>84</v>
      </c>
      <c r="E3623" t="s">
        <v>151</v>
      </c>
      <c r="F3623" t="s">
        <v>10688</v>
      </c>
      <c r="G3623" t="s">
        <v>153</v>
      </c>
      <c r="H3623" t="s">
        <v>135</v>
      </c>
      <c r="I3623" t="s">
        <v>136</v>
      </c>
      <c r="J3623" t="s">
        <v>137</v>
      </c>
      <c r="K3623" t="s">
        <v>138</v>
      </c>
      <c r="L3623" t="s">
        <v>10689</v>
      </c>
      <c r="M3623" t="s">
        <v>10690</v>
      </c>
      <c r="N3623">
        <v>1.248611111</v>
      </c>
      <c r="O3623">
        <v>0</v>
      </c>
      <c r="P3623">
        <v>5</v>
      </c>
      <c r="Q3623">
        <v>0</v>
      </c>
      <c r="R3623">
        <v>0</v>
      </c>
      <c r="S3623">
        <v>0</v>
      </c>
      <c r="T3623">
        <v>35</v>
      </c>
      <c r="U3623">
        <v>0</v>
      </c>
      <c r="V3623">
        <v>0</v>
      </c>
      <c r="W3623">
        <v>0</v>
      </c>
      <c r="X3623">
        <v>1.0972328650394514</v>
      </c>
      <c r="Y3623">
        <v>0</v>
      </c>
      <c r="Z3623">
        <v>0</v>
      </c>
      <c r="AA3623">
        <v>0</v>
      </c>
      <c r="AB3623">
        <v>30.131243223821215</v>
      </c>
      <c r="AC3623">
        <v>0</v>
      </c>
      <c r="AD3623">
        <v>0</v>
      </c>
      <c r="AE3623">
        <v>31.228476088860667</v>
      </c>
    </row>
    <row r="3624" spans="1:31" x14ac:dyDescent="0.25">
      <c r="A3624">
        <v>2216026</v>
      </c>
      <c r="B3624">
        <v>1</v>
      </c>
      <c r="C3624" t="s">
        <v>80</v>
      </c>
      <c r="D3624" t="s">
        <v>105</v>
      </c>
      <c r="E3624" t="s">
        <v>198</v>
      </c>
      <c r="F3624" t="s">
        <v>10691</v>
      </c>
      <c r="G3624" t="s">
        <v>349</v>
      </c>
      <c r="H3624" t="s">
        <v>144</v>
      </c>
      <c r="I3624" t="s">
        <v>136</v>
      </c>
      <c r="J3624" t="s">
        <v>137</v>
      </c>
      <c r="K3624" t="s">
        <v>138</v>
      </c>
      <c r="L3624" t="s">
        <v>10692</v>
      </c>
      <c r="M3624" t="s">
        <v>10693</v>
      </c>
      <c r="N3624">
        <v>1.9275</v>
      </c>
      <c r="O3624">
        <v>0</v>
      </c>
      <c r="P3624">
        <v>0</v>
      </c>
      <c r="Q3624">
        <v>0</v>
      </c>
      <c r="R3624">
        <v>0</v>
      </c>
      <c r="S3624">
        <v>1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78.706095735272783</v>
      </c>
      <c r="AB3624">
        <v>0</v>
      </c>
      <c r="AC3624">
        <v>0</v>
      </c>
      <c r="AD3624">
        <v>0</v>
      </c>
      <c r="AE3624">
        <v>78.706095735272783</v>
      </c>
    </row>
    <row r="3625" spans="1:31" x14ac:dyDescent="0.25">
      <c r="A3625">
        <v>2222518</v>
      </c>
      <c r="B3625">
        <v>1</v>
      </c>
      <c r="C3625" t="s">
        <v>81</v>
      </c>
      <c r="D3625" t="s">
        <v>128</v>
      </c>
      <c r="E3625" t="s">
        <v>151</v>
      </c>
      <c r="F3625" t="s">
        <v>4653</v>
      </c>
      <c r="G3625" t="s">
        <v>233</v>
      </c>
      <c r="H3625" t="s">
        <v>135</v>
      </c>
      <c r="I3625" t="s">
        <v>136</v>
      </c>
      <c r="J3625" t="s">
        <v>137</v>
      </c>
      <c r="K3625" t="s">
        <v>234</v>
      </c>
      <c r="L3625" t="s">
        <v>10694</v>
      </c>
      <c r="M3625" t="s">
        <v>10695</v>
      </c>
      <c r="N3625">
        <v>6.6733333330000004</v>
      </c>
      <c r="O3625">
        <v>0</v>
      </c>
      <c r="P3625">
        <v>304</v>
      </c>
      <c r="Q3625">
        <v>0</v>
      </c>
      <c r="R3625">
        <v>0</v>
      </c>
      <c r="S3625">
        <v>0</v>
      </c>
      <c r="T3625">
        <v>8</v>
      </c>
      <c r="U3625">
        <v>0</v>
      </c>
      <c r="V3625">
        <v>0</v>
      </c>
      <c r="W3625">
        <v>0</v>
      </c>
      <c r="X3625">
        <v>472.6791467896316</v>
      </c>
      <c r="Y3625">
        <v>0</v>
      </c>
      <c r="Z3625">
        <v>0</v>
      </c>
      <c r="AA3625">
        <v>0</v>
      </c>
      <c r="AB3625">
        <v>103.94166277171108</v>
      </c>
      <c r="AC3625">
        <v>0</v>
      </c>
      <c r="AD3625">
        <v>0</v>
      </c>
      <c r="AE3625">
        <v>576.62080956134264</v>
      </c>
    </row>
    <row r="3626" spans="1:31" x14ac:dyDescent="0.25">
      <c r="A3626">
        <v>2220354</v>
      </c>
      <c r="B3626">
        <v>1</v>
      </c>
      <c r="C3626" t="s">
        <v>80</v>
      </c>
      <c r="D3626" t="s">
        <v>96</v>
      </c>
      <c r="E3626" t="s">
        <v>151</v>
      </c>
      <c r="F3626" t="s">
        <v>10696</v>
      </c>
      <c r="G3626" t="s">
        <v>153</v>
      </c>
      <c r="H3626" t="s">
        <v>135</v>
      </c>
      <c r="I3626" t="s">
        <v>136</v>
      </c>
      <c r="J3626" t="s">
        <v>137</v>
      </c>
      <c r="K3626" t="s">
        <v>138</v>
      </c>
      <c r="L3626" t="s">
        <v>10697</v>
      </c>
      <c r="M3626" t="s">
        <v>10698</v>
      </c>
      <c r="N3626">
        <v>0.818333333</v>
      </c>
      <c r="O3626">
        <v>0</v>
      </c>
      <c r="P3626">
        <v>43</v>
      </c>
      <c r="Q3626">
        <v>0</v>
      </c>
      <c r="R3626">
        <v>1</v>
      </c>
      <c r="S3626">
        <v>0</v>
      </c>
      <c r="T3626">
        <v>6</v>
      </c>
      <c r="U3626">
        <v>0</v>
      </c>
      <c r="V3626">
        <v>0</v>
      </c>
      <c r="W3626">
        <v>0</v>
      </c>
      <c r="X3626">
        <v>23.096152416993029</v>
      </c>
      <c r="Y3626">
        <v>0</v>
      </c>
      <c r="Z3626">
        <v>0</v>
      </c>
      <c r="AA3626">
        <v>0</v>
      </c>
      <c r="AB3626">
        <v>3.1630582826922455</v>
      </c>
      <c r="AC3626">
        <v>0</v>
      </c>
      <c r="AD3626">
        <v>0</v>
      </c>
      <c r="AE3626">
        <v>26.259210699685273</v>
      </c>
    </row>
    <row r="3627" spans="1:31" x14ac:dyDescent="0.25">
      <c r="A3627">
        <v>2225074</v>
      </c>
      <c r="B3627">
        <v>1</v>
      </c>
      <c r="C3627" t="s">
        <v>80</v>
      </c>
      <c r="D3627" t="s">
        <v>87</v>
      </c>
      <c r="E3627" t="s">
        <v>156</v>
      </c>
      <c r="F3627" t="s">
        <v>10699</v>
      </c>
      <c r="G3627" t="s">
        <v>161</v>
      </c>
      <c r="H3627" t="s">
        <v>135</v>
      </c>
      <c r="I3627" t="s">
        <v>136</v>
      </c>
      <c r="J3627" t="s">
        <v>137</v>
      </c>
      <c r="K3627" t="s">
        <v>138</v>
      </c>
      <c r="L3627" t="s">
        <v>10700</v>
      </c>
      <c r="M3627" t="s">
        <v>10701</v>
      </c>
      <c r="N3627">
        <v>8.0350000000000001</v>
      </c>
      <c r="O3627">
        <v>0</v>
      </c>
      <c r="P3627">
        <v>2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9.7194495757156645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9.7194495757156645</v>
      </c>
    </row>
    <row r="3628" spans="1:31" x14ac:dyDescent="0.25">
      <c r="A3628">
        <v>2227238</v>
      </c>
      <c r="B3628">
        <v>1</v>
      </c>
      <c r="C3628" t="s">
        <v>80</v>
      </c>
      <c r="D3628" t="s">
        <v>100</v>
      </c>
      <c r="E3628" t="s">
        <v>225</v>
      </c>
      <c r="F3628" t="s">
        <v>10702</v>
      </c>
      <c r="G3628" t="s">
        <v>233</v>
      </c>
      <c r="H3628" t="s">
        <v>135</v>
      </c>
      <c r="I3628" t="s">
        <v>136</v>
      </c>
      <c r="J3628" t="s">
        <v>137</v>
      </c>
      <c r="K3628" t="s">
        <v>234</v>
      </c>
      <c r="L3628" t="s">
        <v>10703</v>
      </c>
      <c r="M3628" t="s">
        <v>10704</v>
      </c>
      <c r="N3628">
        <v>3.1966952769999999</v>
      </c>
      <c r="O3628">
        <v>0</v>
      </c>
      <c r="P3628">
        <v>60</v>
      </c>
      <c r="Q3628">
        <v>0</v>
      </c>
      <c r="R3628">
        <v>0</v>
      </c>
      <c r="S3628">
        <v>0</v>
      </c>
      <c r="T3628">
        <v>9</v>
      </c>
      <c r="U3628">
        <v>0</v>
      </c>
      <c r="V3628">
        <v>0</v>
      </c>
      <c r="W3628">
        <v>0</v>
      </c>
      <c r="X3628">
        <v>57.288911485579774</v>
      </c>
      <c r="Y3628">
        <v>0</v>
      </c>
      <c r="Z3628">
        <v>0</v>
      </c>
      <c r="AA3628">
        <v>0</v>
      </c>
      <c r="AB3628">
        <v>92.854874682037348</v>
      </c>
      <c r="AC3628">
        <v>0</v>
      </c>
      <c r="AD3628">
        <v>0</v>
      </c>
      <c r="AE3628">
        <v>150.14378616761712</v>
      </c>
    </row>
    <row r="3629" spans="1:31" x14ac:dyDescent="0.25">
      <c r="A3629">
        <v>2218582</v>
      </c>
      <c r="B3629">
        <v>1</v>
      </c>
      <c r="C3629" t="s">
        <v>80</v>
      </c>
      <c r="D3629" t="s">
        <v>103</v>
      </c>
      <c r="E3629" t="s">
        <v>198</v>
      </c>
      <c r="F3629" t="s">
        <v>10705</v>
      </c>
      <c r="G3629" t="s">
        <v>143</v>
      </c>
      <c r="H3629" t="s">
        <v>144</v>
      </c>
      <c r="I3629" t="s">
        <v>136</v>
      </c>
      <c r="J3629" t="s">
        <v>137</v>
      </c>
      <c r="K3629" t="s">
        <v>138</v>
      </c>
      <c r="L3629" t="s">
        <v>10706</v>
      </c>
      <c r="M3629" t="s">
        <v>10707</v>
      </c>
      <c r="N3629">
        <v>2.3330555550000001</v>
      </c>
      <c r="O3629">
        <v>0</v>
      </c>
      <c r="P3629">
        <v>0</v>
      </c>
      <c r="Q3629">
        <v>0</v>
      </c>
      <c r="R3629">
        <v>0</v>
      </c>
      <c r="S3629">
        <v>1</v>
      </c>
      <c r="T3629">
        <v>0</v>
      </c>
      <c r="U3629">
        <v>6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27.454915141738724</v>
      </c>
      <c r="AB3629">
        <v>0</v>
      </c>
      <c r="AC3629">
        <v>561.80652080462221</v>
      </c>
      <c r="AD3629">
        <v>0</v>
      </c>
      <c r="AE3629">
        <v>589.26143594636096</v>
      </c>
    </row>
    <row r="3630" spans="1:31" x14ac:dyDescent="0.25">
      <c r="A3630">
        <v>2213713</v>
      </c>
      <c r="B3630">
        <v>1</v>
      </c>
      <c r="C3630" t="s">
        <v>80</v>
      </c>
      <c r="D3630" t="s">
        <v>90</v>
      </c>
      <c r="E3630" t="s">
        <v>225</v>
      </c>
      <c r="F3630" t="s">
        <v>10708</v>
      </c>
      <c r="G3630" t="s">
        <v>600</v>
      </c>
      <c r="H3630" t="s">
        <v>135</v>
      </c>
      <c r="I3630" t="s">
        <v>136</v>
      </c>
      <c r="J3630" t="s">
        <v>137</v>
      </c>
      <c r="K3630" t="s">
        <v>138</v>
      </c>
      <c r="L3630" t="s">
        <v>10709</v>
      </c>
      <c r="M3630" t="s">
        <v>10710</v>
      </c>
      <c r="N3630">
        <v>0.66583333300000003</v>
      </c>
      <c r="O3630">
        <v>0</v>
      </c>
      <c r="P3630">
        <v>43</v>
      </c>
      <c r="Q3630">
        <v>0</v>
      </c>
      <c r="R3630">
        <v>0</v>
      </c>
      <c r="S3630">
        <v>0</v>
      </c>
      <c r="T3630">
        <v>4</v>
      </c>
      <c r="U3630">
        <v>0</v>
      </c>
      <c r="V3630">
        <v>0</v>
      </c>
      <c r="W3630">
        <v>0</v>
      </c>
      <c r="X3630">
        <v>7.2430939907520999</v>
      </c>
      <c r="Y3630">
        <v>0</v>
      </c>
      <c r="Z3630">
        <v>0</v>
      </c>
      <c r="AA3630">
        <v>0</v>
      </c>
      <c r="AB3630">
        <v>5.5472734279056164</v>
      </c>
      <c r="AC3630">
        <v>0</v>
      </c>
      <c r="AD3630">
        <v>0</v>
      </c>
      <c r="AE3630">
        <v>12.790367418657716</v>
      </c>
    </row>
    <row r="3631" spans="1:31" x14ac:dyDescent="0.25">
      <c r="A3631">
        <v>2215877</v>
      </c>
      <c r="B3631">
        <v>1</v>
      </c>
      <c r="C3631" t="s">
        <v>81</v>
      </c>
      <c r="D3631" t="s">
        <v>123</v>
      </c>
      <c r="E3631" t="s">
        <v>151</v>
      </c>
      <c r="F3631" t="s">
        <v>10711</v>
      </c>
      <c r="G3631" t="s">
        <v>213</v>
      </c>
      <c r="H3631" t="s">
        <v>135</v>
      </c>
      <c r="I3631" t="s">
        <v>136</v>
      </c>
      <c r="J3631" t="s">
        <v>137</v>
      </c>
      <c r="K3631" t="s">
        <v>138</v>
      </c>
      <c r="L3631" t="s">
        <v>10712</v>
      </c>
      <c r="M3631" t="s">
        <v>10713</v>
      </c>
      <c r="N3631">
        <v>1.0677777770000001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16</v>
      </c>
      <c r="U3631">
        <v>0</v>
      </c>
      <c r="V3631">
        <v>1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9.1458464804176085</v>
      </c>
      <c r="AC3631">
        <v>0</v>
      </c>
      <c r="AD3631">
        <v>4.9800078074512903</v>
      </c>
      <c r="AE3631">
        <v>14.125854287868899</v>
      </c>
    </row>
    <row r="3632" spans="1:31" x14ac:dyDescent="0.25">
      <c r="A3632">
        <v>2216418</v>
      </c>
      <c r="B3632">
        <v>1</v>
      </c>
      <c r="C3632" t="s">
        <v>81</v>
      </c>
      <c r="D3632" t="s">
        <v>118</v>
      </c>
      <c r="E3632" t="s">
        <v>141</v>
      </c>
      <c r="F3632" t="s">
        <v>10714</v>
      </c>
      <c r="G3632" t="s">
        <v>349</v>
      </c>
      <c r="H3632" t="s">
        <v>144</v>
      </c>
      <c r="I3632" t="s">
        <v>136</v>
      </c>
      <c r="J3632" t="s">
        <v>137</v>
      </c>
      <c r="K3632" t="s">
        <v>138</v>
      </c>
      <c r="L3632" t="s">
        <v>10715</v>
      </c>
      <c r="M3632" t="s">
        <v>10716</v>
      </c>
      <c r="N3632">
        <v>0.81055555499999998</v>
      </c>
      <c r="O3632">
        <v>0</v>
      </c>
      <c r="P3632">
        <v>17</v>
      </c>
      <c r="Q3632">
        <v>7</v>
      </c>
      <c r="R3632">
        <v>4</v>
      </c>
      <c r="S3632">
        <v>1</v>
      </c>
      <c r="T3632">
        <v>0</v>
      </c>
      <c r="U3632">
        <v>0</v>
      </c>
      <c r="V3632">
        <v>0</v>
      </c>
      <c r="W3632">
        <v>0</v>
      </c>
      <c r="X3632">
        <v>1.0005861975121966</v>
      </c>
      <c r="Y3632">
        <v>54.916219690000972</v>
      </c>
      <c r="Z3632">
        <v>0.22364406047978949</v>
      </c>
      <c r="AA3632">
        <v>0.48295901724829171</v>
      </c>
      <c r="AB3632">
        <v>0</v>
      </c>
      <c r="AC3632">
        <v>0</v>
      </c>
      <c r="AD3632">
        <v>0</v>
      </c>
      <c r="AE3632">
        <v>56.623408965241254</v>
      </c>
    </row>
    <row r="3633" spans="1:31" x14ac:dyDescent="0.25">
      <c r="A3633">
        <v>2226697</v>
      </c>
      <c r="B3633">
        <v>1</v>
      </c>
      <c r="C3633" t="s">
        <v>80</v>
      </c>
      <c r="D3633" t="s">
        <v>84</v>
      </c>
      <c r="E3633" t="s">
        <v>156</v>
      </c>
      <c r="F3633" t="s">
        <v>10717</v>
      </c>
      <c r="G3633" t="s">
        <v>161</v>
      </c>
      <c r="H3633" t="s">
        <v>135</v>
      </c>
      <c r="I3633" t="s">
        <v>136</v>
      </c>
      <c r="J3633" t="s">
        <v>137</v>
      </c>
      <c r="K3633" t="s">
        <v>138</v>
      </c>
      <c r="L3633" t="s">
        <v>10718</v>
      </c>
      <c r="M3633" t="s">
        <v>10719</v>
      </c>
      <c r="N3633">
        <v>3.5775000000000001</v>
      </c>
      <c r="O3633">
        <v>0</v>
      </c>
      <c r="P3633">
        <v>1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14.746109288024224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14.746109288024224</v>
      </c>
    </row>
    <row r="3634" spans="1:31" x14ac:dyDescent="0.25">
      <c r="A3634">
        <v>2214254</v>
      </c>
      <c r="B3634">
        <v>1</v>
      </c>
      <c r="C3634" t="s">
        <v>81</v>
      </c>
      <c r="D3634" t="s">
        <v>128</v>
      </c>
      <c r="E3634" t="s">
        <v>156</v>
      </c>
      <c r="F3634" t="s">
        <v>10720</v>
      </c>
      <c r="G3634" t="s">
        <v>161</v>
      </c>
      <c r="H3634" t="s">
        <v>135</v>
      </c>
      <c r="I3634" t="s">
        <v>136</v>
      </c>
      <c r="J3634" t="s">
        <v>137</v>
      </c>
      <c r="K3634" t="s">
        <v>138</v>
      </c>
      <c r="L3634" t="s">
        <v>10721</v>
      </c>
      <c r="M3634" t="s">
        <v>10722</v>
      </c>
      <c r="N3634">
        <v>0.50305555499999999</v>
      </c>
      <c r="O3634">
        <v>0</v>
      </c>
      <c r="P3634">
        <v>11</v>
      </c>
      <c r="Q3634">
        <v>0</v>
      </c>
      <c r="R3634">
        <v>0</v>
      </c>
      <c r="S3634">
        <v>0</v>
      </c>
      <c r="T3634">
        <v>2</v>
      </c>
      <c r="U3634">
        <v>0</v>
      </c>
      <c r="V3634">
        <v>0</v>
      </c>
      <c r="W3634">
        <v>0</v>
      </c>
      <c r="X3634">
        <v>1.2772677607498306</v>
      </c>
      <c r="Y3634">
        <v>0</v>
      </c>
      <c r="Z3634">
        <v>0</v>
      </c>
      <c r="AA3634">
        <v>0</v>
      </c>
      <c r="AB3634">
        <v>0.32551698760629999</v>
      </c>
      <c r="AC3634">
        <v>0</v>
      </c>
      <c r="AD3634">
        <v>0</v>
      </c>
      <c r="AE3634">
        <v>1.6027847483561306</v>
      </c>
    </row>
    <row r="3635" spans="1:31" x14ac:dyDescent="0.25">
      <c r="A3635">
        <v>2224533</v>
      </c>
      <c r="B3635">
        <v>1</v>
      </c>
      <c r="C3635" t="s">
        <v>80</v>
      </c>
      <c r="D3635" t="s">
        <v>82</v>
      </c>
      <c r="E3635" t="s">
        <v>156</v>
      </c>
      <c r="F3635" t="s">
        <v>10723</v>
      </c>
      <c r="G3635" t="s">
        <v>161</v>
      </c>
      <c r="H3635" t="s">
        <v>135</v>
      </c>
      <c r="I3635" t="s">
        <v>136</v>
      </c>
      <c r="J3635" t="s">
        <v>137</v>
      </c>
      <c r="K3635" t="s">
        <v>138</v>
      </c>
      <c r="L3635" t="s">
        <v>10724</v>
      </c>
      <c r="M3635" t="s">
        <v>10725</v>
      </c>
      <c r="N3635">
        <v>3.1983333329999999</v>
      </c>
      <c r="O3635">
        <v>0</v>
      </c>
      <c r="P3635">
        <v>3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0.89833965278607009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0.89833965278607009</v>
      </c>
    </row>
    <row r="3636" spans="1:31" x14ac:dyDescent="0.25">
      <c r="A3636">
        <v>2220205</v>
      </c>
      <c r="B3636">
        <v>1</v>
      </c>
      <c r="C3636" t="s">
        <v>80</v>
      </c>
      <c r="D3636" t="s">
        <v>82</v>
      </c>
      <c r="E3636" t="s">
        <v>225</v>
      </c>
      <c r="F3636" t="s">
        <v>5047</v>
      </c>
      <c r="G3636" t="s">
        <v>600</v>
      </c>
      <c r="H3636" t="s">
        <v>135</v>
      </c>
      <c r="I3636" t="s">
        <v>136</v>
      </c>
      <c r="J3636" t="s">
        <v>137</v>
      </c>
      <c r="K3636" t="s">
        <v>138</v>
      </c>
      <c r="L3636" t="s">
        <v>10726</v>
      </c>
      <c r="M3636" t="s">
        <v>10727</v>
      </c>
      <c r="N3636">
        <v>1.7083333329999999</v>
      </c>
      <c r="O3636">
        <v>0</v>
      </c>
      <c r="P3636">
        <v>84</v>
      </c>
      <c r="Q3636">
        <v>0</v>
      </c>
      <c r="R3636">
        <v>0</v>
      </c>
      <c r="S3636">
        <v>0</v>
      </c>
      <c r="T3636">
        <v>17</v>
      </c>
      <c r="U3636">
        <v>0</v>
      </c>
      <c r="V3636">
        <v>0</v>
      </c>
      <c r="W3636">
        <v>0</v>
      </c>
      <c r="X3636">
        <v>51.746869357554964</v>
      </c>
      <c r="Y3636">
        <v>0</v>
      </c>
      <c r="Z3636">
        <v>0</v>
      </c>
      <c r="AA3636">
        <v>0</v>
      </c>
      <c r="AB3636">
        <v>32.964944855023511</v>
      </c>
      <c r="AC3636">
        <v>0</v>
      </c>
      <c r="AD3636">
        <v>0</v>
      </c>
      <c r="AE3636">
        <v>84.711814212578474</v>
      </c>
    </row>
    <row r="3637" spans="1:31" x14ac:dyDescent="0.25">
      <c r="A3637">
        <v>2218041</v>
      </c>
      <c r="B3637">
        <v>1</v>
      </c>
      <c r="C3637" t="s">
        <v>81</v>
      </c>
      <c r="D3637" t="s">
        <v>112</v>
      </c>
      <c r="E3637" t="s">
        <v>141</v>
      </c>
      <c r="F3637" t="s">
        <v>10728</v>
      </c>
      <c r="G3637" t="s">
        <v>561</v>
      </c>
      <c r="H3637" t="s">
        <v>144</v>
      </c>
      <c r="I3637" t="s">
        <v>136</v>
      </c>
      <c r="J3637" t="s">
        <v>137</v>
      </c>
      <c r="K3637" t="s">
        <v>138</v>
      </c>
      <c r="L3637" t="s">
        <v>10729</v>
      </c>
      <c r="M3637" t="s">
        <v>10730</v>
      </c>
      <c r="N3637">
        <v>6.2677777770000001</v>
      </c>
      <c r="O3637">
        <v>0</v>
      </c>
      <c r="P3637">
        <v>87</v>
      </c>
      <c r="Q3637">
        <v>0</v>
      </c>
      <c r="R3637">
        <v>22</v>
      </c>
      <c r="S3637">
        <v>0</v>
      </c>
      <c r="T3637">
        <v>9</v>
      </c>
      <c r="U3637">
        <v>0</v>
      </c>
      <c r="V3637">
        <v>0</v>
      </c>
      <c r="W3637">
        <v>0</v>
      </c>
      <c r="X3637">
        <v>122.28561045534319</v>
      </c>
      <c r="Y3637">
        <v>0</v>
      </c>
      <c r="Z3637">
        <v>27.651150576374242</v>
      </c>
      <c r="AA3637">
        <v>0</v>
      </c>
      <c r="AB3637">
        <v>25.490363887743765</v>
      </c>
      <c r="AC3637">
        <v>0</v>
      </c>
      <c r="AD3637">
        <v>0</v>
      </c>
      <c r="AE3637">
        <v>175.42712491946119</v>
      </c>
    </row>
    <row r="3638" spans="1:31" x14ac:dyDescent="0.25">
      <c r="A3638">
        <v>2218731</v>
      </c>
      <c r="B3638">
        <v>1</v>
      </c>
      <c r="C3638" t="s">
        <v>81</v>
      </c>
      <c r="D3638" t="s">
        <v>122</v>
      </c>
      <c r="E3638" t="s">
        <v>198</v>
      </c>
      <c r="F3638" t="s">
        <v>10731</v>
      </c>
      <c r="G3638" t="s">
        <v>9333</v>
      </c>
      <c r="H3638" t="s">
        <v>144</v>
      </c>
      <c r="I3638" t="s">
        <v>136</v>
      </c>
      <c r="J3638" t="s">
        <v>137</v>
      </c>
      <c r="K3638" t="s">
        <v>138</v>
      </c>
      <c r="L3638" t="s">
        <v>10732</v>
      </c>
      <c r="M3638" t="s">
        <v>10733</v>
      </c>
      <c r="N3638">
        <v>3.6158333329999999</v>
      </c>
      <c r="O3638">
        <v>0</v>
      </c>
      <c r="P3638">
        <v>216</v>
      </c>
      <c r="Q3638">
        <v>0</v>
      </c>
      <c r="R3638">
        <v>0</v>
      </c>
      <c r="S3638">
        <v>0</v>
      </c>
      <c r="T3638">
        <v>16</v>
      </c>
      <c r="U3638">
        <v>0</v>
      </c>
      <c r="V3638">
        <v>0</v>
      </c>
      <c r="W3638">
        <v>0</v>
      </c>
      <c r="X3638">
        <v>75.206167789687626</v>
      </c>
      <c r="Y3638">
        <v>0</v>
      </c>
      <c r="Z3638">
        <v>0</v>
      </c>
      <c r="AA3638">
        <v>0</v>
      </c>
      <c r="AB3638">
        <v>12.098096443538648</v>
      </c>
      <c r="AC3638">
        <v>0</v>
      </c>
      <c r="AD3638">
        <v>0</v>
      </c>
      <c r="AE3638">
        <v>87.304264233226277</v>
      </c>
    </row>
    <row r="3639" spans="1:31" x14ac:dyDescent="0.25">
      <c r="A3639">
        <v>2225223</v>
      </c>
      <c r="B3639">
        <v>1</v>
      </c>
      <c r="C3639" t="s">
        <v>80</v>
      </c>
      <c r="D3639" t="s">
        <v>90</v>
      </c>
      <c r="E3639" t="s">
        <v>225</v>
      </c>
      <c r="F3639" t="s">
        <v>10734</v>
      </c>
      <c r="G3639" t="s">
        <v>213</v>
      </c>
      <c r="H3639" t="s">
        <v>135</v>
      </c>
      <c r="I3639" t="s">
        <v>136</v>
      </c>
      <c r="J3639" t="s">
        <v>137</v>
      </c>
      <c r="K3639" t="s">
        <v>138</v>
      </c>
      <c r="L3639" t="s">
        <v>10735</v>
      </c>
      <c r="M3639" t="s">
        <v>10736</v>
      </c>
      <c r="N3639">
        <v>2.7716666659999998</v>
      </c>
      <c r="O3639">
        <v>0</v>
      </c>
      <c r="P3639">
        <v>99</v>
      </c>
      <c r="Q3639">
        <v>0</v>
      </c>
      <c r="R3639">
        <v>0</v>
      </c>
      <c r="S3639">
        <v>0</v>
      </c>
      <c r="T3639">
        <v>11</v>
      </c>
      <c r="U3639">
        <v>0</v>
      </c>
      <c r="V3639">
        <v>0</v>
      </c>
      <c r="W3639">
        <v>0</v>
      </c>
      <c r="X3639">
        <v>58.540716191788562</v>
      </c>
      <c r="Y3639">
        <v>0</v>
      </c>
      <c r="Z3639">
        <v>0</v>
      </c>
      <c r="AA3639">
        <v>0</v>
      </c>
      <c r="AB3639">
        <v>8.7117385147132858</v>
      </c>
      <c r="AC3639">
        <v>0</v>
      </c>
      <c r="AD3639">
        <v>0</v>
      </c>
      <c r="AE3639">
        <v>67.252454706501851</v>
      </c>
    </row>
    <row r="3640" spans="1:31" x14ac:dyDescent="0.25">
      <c r="A3640">
        <v>2226305</v>
      </c>
      <c r="B3640">
        <v>1</v>
      </c>
      <c r="C3640" t="s">
        <v>80</v>
      </c>
      <c r="D3640" t="s">
        <v>82</v>
      </c>
      <c r="E3640" t="s">
        <v>156</v>
      </c>
      <c r="F3640" t="s">
        <v>10737</v>
      </c>
      <c r="G3640" t="s">
        <v>165</v>
      </c>
      <c r="H3640" t="s">
        <v>135</v>
      </c>
      <c r="I3640" t="s">
        <v>136</v>
      </c>
      <c r="J3640" t="s">
        <v>137</v>
      </c>
      <c r="K3640" t="s">
        <v>138</v>
      </c>
      <c r="L3640" t="s">
        <v>10738</v>
      </c>
      <c r="M3640" t="s">
        <v>10739</v>
      </c>
      <c r="N3640">
        <v>8.3888888880000003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1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23.115260063282744</v>
      </c>
      <c r="AC3640">
        <v>0</v>
      </c>
      <c r="AD3640">
        <v>0</v>
      </c>
      <c r="AE3640">
        <v>23.115260063282744</v>
      </c>
    </row>
    <row r="3641" spans="1:31" x14ac:dyDescent="0.25">
      <c r="A3641">
        <v>2216567</v>
      </c>
      <c r="B3641">
        <v>1</v>
      </c>
      <c r="C3641" t="s">
        <v>81</v>
      </c>
      <c r="D3641" t="s">
        <v>118</v>
      </c>
      <c r="E3641" t="s">
        <v>198</v>
      </c>
      <c r="F3641" t="s">
        <v>10740</v>
      </c>
      <c r="G3641" t="s">
        <v>143</v>
      </c>
      <c r="H3641" t="s">
        <v>144</v>
      </c>
      <c r="I3641" t="s">
        <v>136</v>
      </c>
      <c r="J3641" t="s">
        <v>137</v>
      </c>
      <c r="K3641" t="s">
        <v>138</v>
      </c>
      <c r="L3641" t="s">
        <v>10741</v>
      </c>
      <c r="M3641" t="s">
        <v>10742</v>
      </c>
      <c r="N3641">
        <v>1.027222222</v>
      </c>
      <c r="O3641">
        <v>7</v>
      </c>
      <c r="P3641">
        <v>228</v>
      </c>
      <c r="Q3641">
        <v>92</v>
      </c>
      <c r="R3641">
        <v>159</v>
      </c>
      <c r="S3641">
        <v>21</v>
      </c>
      <c r="T3641">
        <v>51</v>
      </c>
      <c r="U3641">
        <v>3</v>
      </c>
      <c r="V3641">
        <v>0</v>
      </c>
      <c r="W3641">
        <v>3.4926361831137758</v>
      </c>
      <c r="X3641">
        <v>36.155503724805193</v>
      </c>
      <c r="Y3641">
        <v>55.262205577460236</v>
      </c>
      <c r="Z3641">
        <v>138.34227093395776</v>
      </c>
      <c r="AA3641">
        <v>97.570178034588267</v>
      </c>
      <c r="AB3641">
        <v>27.031526798582867</v>
      </c>
      <c r="AC3641">
        <v>21.665896369912563</v>
      </c>
      <c r="AD3641">
        <v>0</v>
      </c>
      <c r="AE3641">
        <v>379.52021762242066</v>
      </c>
    </row>
    <row r="3642" spans="1:31" x14ac:dyDescent="0.25">
      <c r="A3642">
        <v>2221977</v>
      </c>
      <c r="B3642">
        <v>1</v>
      </c>
      <c r="C3642" t="s">
        <v>80</v>
      </c>
      <c r="D3642" t="s">
        <v>96</v>
      </c>
      <c r="E3642" t="s">
        <v>156</v>
      </c>
      <c r="F3642" t="s">
        <v>10743</v>
      </c>
      <c r="G3642" t="s">
        <v>280</v>
      </c>
      <c r="H3642" t="s">
        <v>135</v>
      </c>
      <c r="I3642" t="s">
        <v>136</v>
      </c>
      <c r="J3642" t="s">
        <v>137</v>
      </c>
      <c r="K3642" t="s">
        <v>138</v>
      </c>
      <c r="L3642" t="s">
        <v>10744</v>
      </c>
      <c r="M3642" t="s">
        <v>10745</v>
      </c>
      <c r="N3642">
        <v>4.6261111110000002</v>
      </c>
      <c r="O3642">
        <v>0</v>
      </c>
      <c r="P3642">
        <v>1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4.564581722872222E-3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4.564581722872222E-3</v>
      </c>
    </row>
    <row r="3643" spans="1:31" x14ac:dyDescent="0.25">
      <c r="A3643">
        <v>2227387</v>
      </c>
      <c r="B3643">
        <v>1</v>
      </c>
      <c r="C3643" t="s">
        <v>80</v>
      </c>
      <c r="D3643" t="s">
        <v>82</v>
      </c>
      <c r="E3643" t="s">
        <v>151</v>
      </c>
      <c r="F3643" t="s">
        <v>10746</v>
      </c>
      <c r="G3643" t="s">
        <v>213</v>
      </c>
      <c r="H3643" t="s">
        <v>135</v>
      </c>
      <c r="I3643" t="s">
        <v>136</v>
      </c>
      <c r="J3643" t="s">
        <v>137</v>
      </c>
      <c r="K3643" t="s">
        <v>138</v>
      </c>
      <c r="L3643" t="s">
        <v>10747</v>
      </c>
      <c r="M3643" t="s">
        <v>10748</v>
      </c>
      <c r="N3643">
        <v>4.2561111110000001</v>
      </c>
      <c r="O3643">
        <v>0</v>
      </c>
      <c r="P3643">
        <v>102</v>
      </c>
      <c r="Q3643">
        <v>0</v>
      </c>
      <c r="R3643">
        <v>0</v>
      </c>
      <c r="S3643">
        <v>0</v>
      </c>
      <c r="T3643">
        <v>14</v>
      </c>
      <c r="U3643">
        <v>0</v>
      </c>
      <c r="V3643">
        <v>0</v>
      </c>
      <c r="W3643">
        <v>0</v>
      </c>
      <c r="X3643">
        <v>176.53945069680216</v>
      </c>
      <c r="Y3643">
        <v>0</v>
      </c>
      <c r="Z3643">
        <v>0</v>
      </c>
      <c r="AA3643">
        <v>0</v>
      </c>
      <c r="AB3643">
        <v>70.055435512324863</v>
      </c>
      <c r="AC3643">
        <v>0</v>
      </c>
      <c r="AD3643">
        <v>0</v>
      </c>
      <c r="AE3643">
        <v>246.59488620912703</v>
      </c>
    </row>
    <row r="3644" spans="1:31" x14ac:dyDescent="0.25">
      <c r="A3644">
        <v>2213321</v>
      </c>
      <c r="B3644">
        <v>1</v>
      </c>
      <c r="C3644" t="s">
        <v>81</v>
      </c>
      <c r="D3644" t="s">
        <v>128</v>
      </c>
      <c r="E3644" t="s">
        <v>156</v>
      </c>
      <c r="F3644" t="s">
        <v>10749</v>
      </c>
      <c r="G3644" t="s">
        <v>161</v>
      </c>
      <c r="H3644" t="s">
        <v>135</v>
      </c>
      <c r="I3644" t="s">
        <v>136</v>
      </c>
      <c r="J3644" t="s">
        <v>137</v>
      </c>
      <c r="K3644" t="s">
        <v>138</v>
      </c>
      <c r="L3644" t="s">
        <v>10750</v>
      </c>
      <c r="M3644" t="s">
        <v>10751</v>
      </c>
      <c r="N3644">
        <v>3.6130555549999999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6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19.367327119596673</v>
      </c>
      <c r="AC3644">
        <v>0</v>
      </c>
      <c r="AD3644">
        <v>0</v>
      </c>
      <c r="AE3644">
        <v>19.367327119596673</v>
      </c>
    </row>
    <row r="3645" spans="1:31" x14ac:dyDescent="0.25">
      <c r="A3645">
        <v>2223749</v>
      </c>
      <c r="B3645">
        <v>1</v>
      </c>
      <c r="C3645" t="s">
        <v>81</v>
      </c>
      <c r="D3645" t="s">
        <v>128</v>
      </c>
      <c r="E3645" t="s">
        <v>147</v>
      </c>
      <c r="F3645" t="s">
        <v>10752</v>
      </c>
      <c r="G3645" t="s">
        <v>143</v>
      </c>
      <c r="H3645" t="s">
        <v>144</v>
      </c>
      <c r="I3645" t="s">
        <v>136</v>
      </c>
      <c r="J3645" t="s">
        <v>137</v>
      </c>
      <c r="K3645" t="s">
        <v>138</v>
      </c>
      <c r="L3645" t="s">
        <v>10753</v>
      </c>
      <c r="M3645" t="s">
        <v>10754</v>
      </c>
      <c r="N3645">
        <v>0.328333333</v>
      </c>
      <c r="O3645">
        <v>0</v>
      </c>
      <c r="P3645">
        <v>960</v>
      </c>
      <c r="Q3645">
        <v>3</v>
      </c>
      <c r="R3645">
        <v>9</v>
      </c>
      <c r="S3645">
        <v>19</v>
      </c>
      <c r="T3645">
        <v>122</v>
      </c>
      <c r="U3645">
        <v>0</v>
      </c>
      <c r="V3645">
        <v>0</v>
      </c>
      <c r="W3645">
        <v>0</v>
      </c>
      <c r="X3645">
        <v>50.476137182622033</v>
      </c>
      <c r="Y3645">
        <v>6.5101143558402725</v>
      </c>
      <c r="Z3645">
        <v>2.2254282880128886</v>
      </c>
      <c r="AA3645">
        <v>61.387897216054519</v>
      </c>
      <c r="AB3645">
        <v>15.624844052745413</v>
      </c>
      <c r="AC3645">
        <v>0</v>
      </c>
      <c r="AD3645">
        <v>0</v>
      </c>
      <c r="AE3645">
        <v>136.22442109527512</v>
      </c>
    </row>
    <row r="3646" spans="1:31" x14ac:dyDescent="0.25">
      <c r="A3646">
        <v>2227536</v>
      </c>
      <c r="B3646">
        <v>1</v>
      </c>
      <c r="C3646" t="s">
        <v>80</v>
      </c>
      <c r="D3646" t="s">
        <v>96</v>
      </c>
      <c r="E3646" t="s">
        <v>151</v>
      </c>
      <c r="F3646" t="s">
        <v>10755</v>
      </c>
      <c r="G3646" t="s">
        <v>153</v>
      </c>
      <c r="H3646" t="s">
        <v>135</v>
      </c>
      <c r="I3646" t="s">
        <v>136</v>
      </c>
      <c r="J3646" t="s">
        <v>137</v>
      </c>
      <c r="K3646" t="s">
        <v>138</v>
      </c>
      <c r="L3646" t="s">
        <v>10756</v>
      </c>
      <c r="M3646" t="s">
        <v>10757</v>
      </c>
      <c r="N3646">
        <v>3.2763888880000001</v>
      </c>
      <c r="O3646">
        <v>0</v>
      </c>
      <c r="P3646">
        <v>20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23.855469519899788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23.855469519899788</v>
      </c>
    </row>
    <row r="3647" spans="1:31" x14ac:dyDescent="0.25">
      <c r="A3647">
        <v>2224831</v>
      </c>
      <c r="B3647">
        <v>1</v>
      </c>
      <c r="C3647" t="s">
        <v>80</v>
      </c>
      <c r="D3647" t="s">
        <v>95</v>
      </c>
      <c r="E3647" t="s">
        <v>141</v>
      </c>
      <c r="F3647" t="s">
        <v>10758</v>
      </c>
      <c r="G3647" t="s">
        <v>1806</v>
      </c>
      <c r="H3647" t="s">
        <v>144</v>
      </c>
      <c r="I3647" t="s">
        <v>136</v>
      </c>
      <c r="J3647" t="s">
        <v>137</v>
      </c>
      <c r="K3647" t="s">
        <v>234</v>
      </c>
      <c r="L3647" t="s">
        <v>10759</v>
      </c>
      <c r="M3647" t="s">
        <v>10760</v>
      </c>
      <c r="N3647">
        <v>1.9845036110000001</v>
      </c>
      <c r="O3647">
        <v>0</v>
      </c>
      <c r="P3647">
        <v>0</v>
      </c>
      <c r="Q3647">
        <v>10</v>
      </c>
      <c r="R3647">
        <v>0</v>
      </c>
      <c r="S3647">
        <v>1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3.7078043710454041</v>
      </c>
      <c r="Z3647">
        <v>0</v>
      </c>
      <c r="AA3647">
        <v>42.661112677842617</v>
      </c>
      <c r="AB3647">
        <v>0</v>
      </c>
      <c r="AC3647">
        <v>0</v>
      </c>
      <c r="AD3647">
        <v>0</v>
      </c>
      <c r="AE3647">
        <v>46.368917048888022</v>
      </c>
    </row>
    <row r="3648" spans="1:31" x14ac:dyDescent="0.25">
      <c r="A3648">
        <v>2225372</v>
      </c>
      <c r="B3648">
        <v>1</v>
      </c>
      <c r="C3648" t="s">
        <v>80</v>
      </c>
      <c r="D3648" t="s">
        <v>84</v>
      </c>
      <c r="E3648" t="s">
        <v>132</v>
      </c>
      <c r="F3648" t="s">
        <v>1634</v>
      </c>
      <c r="G3648" t="s">
        <v>233</v>
      </c>
      <c r="H3648" t="s">
        <v>135</v>
      </c>
      <c r="I3648" t="s">
        <v>136</v>
      </c>
      <c r="J3648" t="s">
        <v>137</v>
      </c>
      <c r="K3648" t="s">
        <v>234</v>
      </c>
      <c r="L3648" t="s">
        <v>10761</v>
      </c>
      <c r="M3648" t="s">
        <v>10762</v>
      </c>
      <c r="N3648">
        <v>8.102222222</v>
      </c>
      <c r="O3648">
        <v>0</v>
      </c>
      <c r="P3648">
        <v>115</v>
      </c>
      <c r="Q3648">
        <v>0</v>
      </c>
      <c r="R3648">
        <v>21</v>
      </c>
      <c r="S3648">
        <v>0</v>
      </c>
      <c r="T3648">
        <v>12</v>
      </c>
      <c r="U3648">
        <v>0</v>
      </c>
      <c r="V3648">
        <v>0</v>
      </c>
      <c r="W3648">
        <v>0</v>
      </c>
      <c r="X3648">
        <v>209.43228735236949</v>
      </c>
      <c r="Y3648">
        <v>0</v>
      </c>
      <c r="Z3648">
        <v>51.535231646209922</v>
      </c>
      <c r="AA3648">
        <v>0</v>
      </c>
      <c r="AB3648">
        <v>23.620711356668142</v>
      </c>
      <c r="AC3648">
        <v>0</v>
      </c>
      <c r="AD3648">
        <v>0</v>
      </c>
      <c r="AE3648">
        <v>284.58823035524756</v>
      </c>
    </row>
    <row r="3649" spans="1:31" x14ac:dyDescent="0.25">
      <c r="A3649">
        <v>2228077</v>
      </c>
      <c r="B3649">
        <v>1</v>
      </c>
      <c r="C3649" t="s">
        <v>81</v>
      </c>
      <c r="D3649" t="s">
        <v>113</v>
      </c>
      <c r="E3649" t="s">
        <v>132</v>
      </c>
      <c r="F3649" t="s">
        <v>10763</v>
      </c>
      <c r="G3649" t="s">
        <v>176</v>
      </c>
      <c r="H3649" t="s">
        <v>135</v>
      </c>
      <c r="I3649" t="s">
        <v>136</v>
      </c>
      <c r="J3649" t="s">
        <v>137</v>
      </c>
      <c r="K3649" t="s">
        <v>138</v>
      </c>
      <c r="L3649" t="s">
        <v>10764</v>
      </c>
      <c r="M3649" t="s">
        <v>10765</v>
      </c>
      <c r="N3649">
        <v>3.2327777769999999</v>
      </c>
      <c r="O3649">
        <v>0</v>
      </c>
      <c r="P3649">
        <v>4</v>
      </c>
      <c r="Q3649">
        <v>0</v>
      </c>
      <c r="R3649">
        <v>5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0.66523915899794439</v>
      </c>
      <c r="Y3649">
        <v>0</v>
      </c>
      <c r="Z3649">
        <v>12.068971684950712</v>
      </c>
      <c r="AA3649">
        <v>0</v>
      </c>
      <c r="AB3649">
        <v>0</v>
      </c>
      <c r="AC3649">
        <v>0</v>
      </c>
      <c r="AD3649">
        <v>0</v>
      </c>
      <c r="AE3649">
        <v>12.734210843948658</v>
      </c>
    </row>
    <row r="3650" spans="1:31" x14ac:dyDescent="0.25">
      <c r="A3650">
        <v>2223208</v>
      </c>
      <c r="B3650">
        <v>1</v>
      </c>
      <c r="C3650" t="s">
        <v>80</v>
      </c>
      <c r="D3650" t="s">
        <v>104</v>
      </c>
      <c r="E3650" t="s">
        <v>198</v>
      </c>
      <c r="F3650" t="s">
        <v>5636</v>
      </c>
      <c r="G3650" t="s">
        <v>233</v>
      </c>
      <c r="H3650" t="s">
        <v>144</v>
      </c>
      <c r="I3650" t="s">
        <v>136</v>
      </c>
      <c r="J3650" t="s">
        <v>137</v>
      </c>
      <c r="K3650" t="s">
        <v>234</v>
      </c>
      <c r="L3650" t="s">
        <v>10766</v>
      </c>
      <c r="M3650" t="s">
        <v>10767</v>
      </c>
      <c r="N3650">
        <v>0.92332222200000003</v>
      </c>
      <c r="O3650">
        <v>0</v>
      </c>
      <c r="P3650">
        <v>112</v>
      </c>
      <c r="Q3650">
        <v>3</v>
      </c>
      <c r="R3650">
        <v>5</v>
      </c>
      <c r="S3650">
        <v>12</v>
      </c>
      <c r="T3650">
        <v>12</v>
      </c>
      <c r="U3650">
        <v>3</v>
      </c>
      <c r="V3650">
        <v>0</v>
      </c>
      <c r="W3650">
        <v>0</v>
      </c>
      <c r="X3650">
        <v>27.24083759506415</v>
      </c>
      <c r="Y3650">
        <v>1.8349860747008315</v>
      </c>
      <c r="Z3650">
        <v>1.1595781387117166</v>
      </c>
      <c r="AA3650">
        <v>110.80397035697828</v>
      </c>
      <c r="AB3650">
        <v>1.8977301074636632</v>
      </c>
      <c r="AC3650">
        <v>303.07694631540306</v>
      </c>
      <c r="AD3650">
        <v>0</v>
      </c>
      <c r="AE3650">
        <v>446.01404858832171</v>
      </c>
    </row>
    <row r="3651" spans="1:31" x14ac:dyDescent="0.25">
      <c r="A3651">
        <v>2225913</v>
      </c>
      <c r="B3651">
        <v>1</v>
      </c>
      <c r="C3651" t="s">
        <v>80</v>
      </c>
      <c r="D3651" t="s">
        <v>110</v>
      </c>
      <c r="E3651" t="s">
        <v>151</v>
      </c>
      <c r="F3651" t="s">
        <v>7337</v>
      </c>
      <c r="G3651" t="s">
        <v>153</v>
      </c>
      <c r="H3651" t="s">
        <v>135</v>
      </c>
      <c r="I3651" t="s">
        <v>136</v>
      </c>
      <c r="J3651" t="s">
        <v>137</v>
      </c>
      <c r="K3651" t="s">
        <v>138</v>
      </c>
      <c r="L3651" t="s">
        <v>10768</v>
      </c>
      <c r="M3651" t="s">
        <v>10769</v>
      </c>
      <c r="N3651">
        <v>4.0983333330000002</v>
      </c>
      <c r="O3651">
        <v>0</v>
      </c>
      <c r="P3651">
        <v>8</v>
      </c>
      <c r="Q3651">
        <v>0</v>
      </c>
      <c r="R3651">
        <v>0</v>
      </c>
      <c r="S3651">
        <v>0</v>
      </c>
      <c r="T3651">
        <v>17</v>
      </c>
      <c r="U3651">
        <v>0</v>
      </c>
      <c r="V3651">
        <v>0</v>
      </c>
      <c r="W3651">
        <v>0</v>
      </c>
      <c r="X3651">
        <v>5.0976053408482471</v>
      </c>
      <c r="Y3651">
        <v>0</v>
      </c>
      <c r="Z3651">
        <v>0</v>
      </c>
      <c r="AA3651">
        <v>0</v>
      </c>
      <c r="AB3651">
        <v>266.35222564554545</v>
      </c>
      <c r="AC3651">
        <v>0</v>
      </c>
      <c r="AD3651">
        <v>0</v>
      </c>
      <c r="AE3651">
        <v>271.44983098639369</v>
      </c>
    </row>
    <row r="3652" spans="1:31" x14ac:dyDescent="0.25">
      <c r="A3652">
        <v>2218857</v>
      </c>
      <c r="B3652">
        <v>1</v>
      </c>
      <c r="C3652" t="s">
        <v>81</v>
      </c>
      <c r="D3652" t="s">
        <v>127</v>
      </c>
      <c r="E3652" t="s">
        <v>141</v>
      </c>
      <c r="F3652" t="s">
        <v>3443</v>
      </c>
      <c r="G3652" t="s">
        <v>143</v>
      </c>
      <c r="H3652" t="s">
        <v>144</v>
      </c>
      <c r="I3652" t="s">
        <v>136</v>
      </c>
      <c r="J3652" t="s">
        <v>137</v>
      </c>
      <c r="K3652" t="s">
        <v>138</v>
      </c>
      <c r="L3652" t="s">
        <v>10770</v>
      </c>
      <c r="M3652" t="s">
        <v>10771</v>
      </c>
      <c r="N3652">
        <v>5.6441666660000003</v>
      </c>
      <c r="O3652">
        <v>3</v>
      </c>
      <c r="P3652">
        <v>442</v>
      </c>
      <c r="Q3652">
        <v>138</v>
      </c>
      <c r="R3652">
        <v>83</v>
      </c>
      <c r="S3652">
        <v>10</v>
      </c>
      <c r="T3652">
        <v>60</v>
      </c>
      <c r="U3652">
        <v>0</v>
      </c>
      <c r="V3652">
        <v>1</v>
      </c>
      <c r="W3652">
        <v>1.7351479430124028</v>
      </c>
      <c r="X3652">
        <v>664.94244146893197</v>
      </c>
      <c r="Y3652">
        <v>441.17550951825115</v>
      </c>
      <c r="Z3652">
        <v>93.681927500490076</v>
      </c>
      <c r="AA3652">
        <v>351.63130401752568</v>
      </c>
      <c r="AB3652">
        <v>146.03306411113627</v>
      </c>
      <c r="AC3652">
        <v>0</v>
      </c>
      <c r="AD3652">
        <v>38.947082714693771</v>
      </c>
      <c r="AE3652">
        <v>1738.1464772740414</v>
      </c>
    </row>
    <row r="3653" spans="1:31" x14ac:dyDescent="0.25">
      <c r="A3653">
        <v>2223102</v>
      </c>
      <c r="B3653">
        <v>1</v>
      </c>
      <c r="C3653" t="s">
        <v>80</v>
      </c>
      <c r="D3653" t="s">
        <v>87</v>
      </c>
      <c r="E3653" t="s">
        <v>147</v>
      </c>
      <c r="F3653" t="s">
        <v>10772</v>
      </c>
      <c r="G3653" t="s">
        <v>323</v>
      </c>
      <c r="H3653" t="s">
        <v>144</v>
      </c>
      <c r="I3653" t="s">
        <v>136</v>
      </c>
      <c r="J3653" t="s">
        <v>137</v>
      </c>
      <c r="K3653" t="s">
        <v>138</v>
      </c>
      <c r="L3653" t="s">
        <v>10773</v>
      </c>
      <c r="M3653" t="s">
        <v>10774</v>
      </c>
      <c r="N3653">
        <v>0.59583333299999997</v>
      </c>
      <c r="O3653">
        <v>0</v>
      </c>
      <c r="P3653">
        <v>143</v>
      </c>
      <c r="Q3653">
        <v>0</v>
      </c>
      <c r="R3653">
        <v>0</v>
      </c>
      <c r="S3653">
        <v>7</v>
      </c>
      <c r="T3653">
        <v>29</v>
      </c>
      <c r="U3653">
        <v>0</v>
      </c>
      <c r="V3653">
        <v>1</v>
      </c>
      <c r="W3653">
        <v>0</v>
      </c>
      <c r="X3653">
        <v>54.254212835327884</v>
      </c>
      <c r="Y3653">
        <v>0</v>
      </c>
      <c r="Z3653">
        <v>0</v>
      </c>
      <c r="AA3653">
        <v>1390.3164310567456</v>
      </c>
      <c r="AB3653">
        <v>80.727046708429896</v>
      </c>
      <c r="AC3653">
        <v>0</v>
      </c>
      <c r="AD3653">
        <v>0</v>
      </c>
      <c r="AE3653">
        <v>1525.2976906005035</v>
      </c>
    </row>
    <row r="3654" spans="1:31" x14ac:dyDescent="0.25">
      <c r="A3654">
        <v>2215940</v>
      </c>
      <c r="B3654">
        <v>1</v>
      </c>
      <c r="C3654" t="s">
        <v>80</v>
      </c>
      <c r="D3654" t="s">
        <v>94</v>
      </c>
      <c r="E3654" t="s">
        <v>156</v>
      </c>
      <c r="F3654" t="s">
        <v>10775</v>
      </c>
      <c r="G3654" t="s">
        <v>161</v>
      </c>
      <c r="H3654" t="s">
        <v>135</v>
      </c>
      <c r="I3654" t="s">
        <v>136</v>
      </c>
      <c r="J3654" t="s">
        <v>137</v>
      </c>
      <c r="K3654" t="s">
        <v>138</v>
      </c>
      <c r="L3654" t="s">
        <v>10776</v>
      </c>
      <c r="M3654" t="s">
        <v>10777</v>
      </c>
      <c r="N3654">
        <v>4.1011111109999998</v>
      </c>
      <c r="O3654">
        <v>0</v>
      </c>
      <c r="P3654">
        <v>2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2.3806676866677932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2.3806676866677932</v>
      </c>
    </row>
    <row r="3655" spans="1:31" x14ac:dyDescent="0.25">
      <c r="A3655">
        <v>2224430</v>
      </c>
      <c r="B3655">
        <v>1</v>
      </c>
      <c r="C3655" t="s">
        <v>80</v>
      </c>
      <c r="D3655" t="s">
        <v>109</v>
      </c>
      <c r="E3655" t="s">
        <v>156</v>
      </c>
      <c r="F3655" t="s">
        <v>10778</v>
      </c>
      <c r="G3655" t="s">
        <v>161</v>
      </c>
      <c r="H3655" t="s">
        <v>135</v>
      </c>
      <c r="I3655" t="s">
        <v>136</v>
      </c>
      <c r="J3655" t="s">
        <v>137</v>
      </c>
      <c r="K3655" t="s">
        <v>138</v>
      </c>
      <c r="L3655" t="s">
        <v>10779</v>
      </c>
      <c r="M3655" t="s">
        <v>10780</v>
      </c>
      <c r="N3655">
        <v>1.957222222</v>
      </c>
      <c r="O3655">
        <v>0</v>
      </c>
      <c r="P3655">
        <v>1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0.28654529403425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0.28654529403425</v>
      </c>
    </row>
    <row r="3656" spans="1:31" x14ac:dyDescent="0.25">
      <c r="A3656">
        <v>2225996</v>
      </c>
      <c r="B3656">
        <v>1</v>
      </c>
      <c r="C3656" t="s">
        <v>81</v>
      </c>
      <c r="D3656" t="s">
        <v>128</v>
      </c>
      <c r="E3656" t="s">
        <v>141</v>
      </c>
      <c r="F3656" t="s">
        <v>10781</v>
      </c>
      <c r="G3656" t="s">
        <v>233</v>
      </c>
      <c r="H3656" t="s">
        <v>144</v>
      </c>
      <c r="I3656" t="s">
        <v>136</v>
      </c>
      <c r="J3656" t="s">
        <v>137</v>
      </c>
      <c r="K3656" t="s">
        <v>234</v>
      </c>
      <c r="L3656" t="s">
        <v>10782</v>
      </c>
      <c r="M3656" t="s">
        <v>10783</v>
      </c>
      <c r="N3656">
        <v>3.1642155550000002</v>
      </c>
      <c r="O3656">
        <v>0</v>
      </c>
      <c r="P3656">
        <v>367</v>
      </c>
      <c r="Q3656">
        <v>0</v>
      </c>
      <c r="R3656">
        <v>0</v>
      </c>
      <c r="S3656">
        <v>0</v>
      </c>
      <c r="T3656">
        <v>56</v>
      </c>
      <c r="U3656">
        <v>0</v>
      </c>
      <c r="V3656">
        <v>0</v>
      </c>
      <c r="W3656">
        <v>0</v>
      </c>
      <c r="X3656">
        <v>280.88072747577547</v>
      </c>
      <c r="Y3656">
        <v>0</v>
      </c>
      <c r="Z3656">
        <v>0</v>
      </c>
      <c r="AA3656">
        <v>0</v>
      </c>
      <c r="AB3656">
        <v>204.71548703730863</v>
      </c>
      <c r="AC3656">
        <v>0</v>
      </c>
      <c r="AD3656">
        <v>0</v>
      </c>
      <c r="AE3656">
        <v>485.59621451308408</v>
      </c>
    </row>
    <row r="3657" spans="1:31" x14ac:dyDescent="0.25">
      <c r="A3657">
        <v>2215963</v>
      </c>
      <c r="B3657">
        <v>1</v>
      </c>
      <c r="C3657" t="s">
        <v>80</v>
      </c>
      <c r="D3657" t="s">
        <v>110</v>
      </c>
      <c r="E3657" t="s">
        <v>151</v>
      </c>
      <c r="F3657" t="s">
        <v>10784</v>
      </c>
      <c r="G3657" t="s">
        <v>213</v>
      </c>
      <c r="H3657" t="s">
        <v>135</v>
      </c>
      <c r="I3657" t="s">
        <v>136</v>
      </c>
      <c r="J3657" t="s">
        <v>137</v>
      </c>
      <c r="K3657" t="s">
        <v>138</v>
      </c>
      <c r="L3657" t="s">
        <v>10785</v>
      </c>
      <c r="M3657" t="s">
        <v>10786</v>
      </c>
      <c r="N3657">
        <v>1.8447222219999999</v>
      </c>
      <c r="O3657">
        <v>0</v>
      </c>
      <c r="P3657">
        <v>106</v>
      </c>
      <c r="Q3657">
        <v>0</v>
      </c>
      <c r="R3657">
        <v>0</v>
      </c>
      <c r="S3657">
        <v>0</v>
      </c>
      <c r="T3657">
        <v>7</v>
      </c>
      <c r="U3657">
        <v>0</v>
      </c>
      <c r="V3657">
        <v>0</v>
      </c>
      <c r="W3657">
        <v>0</v>
      </c>
      <c r="X3657">
        <v>78.617758417622724</v>
      </c>
      <c r="Y3657">
        <v>0</v>
      </c>
      <c r="Z3657">
        <v>0</v>
      </c>
      <c r="AA3657">
        <v>0</v>
      </c>
      <c r="AB3657">
        <v>4.0808702681401163</v>
      </c>
      <c r="AC3657">
        <v>0</v>
      </c>
      <c r="AD3657">
        <v>0</v>
      </c>
      <c r="AE3657">
        <v>82.698628685762841</v>
      </c>
    </row>
    <row r="3658" spans="1:31" x14ac:dyDescent="0.25">
      <c r="A3658">
        <v>2224453</v>
      </c>
      <c r="B3658">
        <v>1</v>
      </c>
      <c r="C3658" t="s">
        <v>80</v>
      </c>
      <c r="D3658" t="s">
        <v>107</v>
      </c>
      <c r="E3658" t="s">
        <v>132</v>
      </c>
      <c r="F3658" t="s">
        <v>10787</v>
      </c>
      <c r="G3658" t="s">
        <v>176</v>
      </c>
      <c r="H3658" t="s">
        <v>135</v>
      </c>
      <c r="I3658" t="s">
        <v>136</v>
      </c>
      <c r="J3658" t="s">
        <v>137</v>
      </c>
      <c r="K3658" t="s">
        <v>138</v>
      </c>
      <c r="L3658" t="s">
        <v>10788</v>
      </c>
      <c r="M3658" t="s">
        <v>10789</v>
      </c>
      <c r="N3658">
        <v>5.5977777770000001</v>
      </c>
      <c r="O3658">
        <v>0</v>
      </c>
      <c r="P3658">
        <v>80</v>
      </c>
      <c r="Q3658">
        <v>0</v>
      </c>
      <c r="R3658">
        <v>0</v>
      </c>
      <c r="S3658">
        <v>0</v>
      </c>
      <c r="T3658">
        <v>2</v>
      </c>
      <c r="U3658">
        <v>0</v>
      </c>
      <c r="V3658">
        <v>0</v>
      </c>
      <c r="W3658">
        <v>0</v>
      </c>
      <c r="X3658">
        <v>46.850967619157721</v>
      </c>
      <c r="Y3658">
        <v>0</v>
      </c>
      <c r="Z3658">
        <v>0</v>
      </c>
      <c r="AA3658">
        <v>0</v>
      </c>
      <c r="AB3658">
        <v>6.4964240723727329</v>
      </c>
      <c r="AC3658">
        <v>0</v>
      </c>
      <c r="AD3658">
        <v>0</v>
      </c>
      <c r="AE3658">
        <v>53.347391691530454</v>
      </c>
    </row>
    <row r="3659" spans="1:31" x14ac:dyDescent="0.25">
      <c r="A3659">
        <v>2225781</v>
      </c>
      <c r="B3659">
        <v>1</v>
      </c>
      <c r="C3659" t="s">
        <v>81</v>
      </c>
      <c r="D3659" t="s">
        <v>123</v>
      </c>
      <c r="E3659" t="s">
        <v>151</v>
      </c>
      <c r="F3659" t="s">
        <v>8840</v>
      </c>
      <c r="G3659" t="s">
        <v>238</v>
      </c>
      <c r="H3659" t="s">
        <v>135</v>
      </c>
      <c r="I3659" t="s">
        <v>136</v>
      </c>
      <c r="J3659" t="s">
        <v>137</v>
      </c>
      <c r="K3659" t="s">
        <v>138</v>
      </c>
      <c r="L3659" t="s">
        <v>10790</v>
      </c>
      <c r="M3659" t="s">
        <v>10791</v>
      </c>
      <c r="N3659">
        <v>1.0888888880000001</v>
      </c>
      <c r="O3659">
        <v>0</v>
      </c>
      <c r="P3659">
        <v>149</v>
      </c>
      <c r="Q3659">
        <v>0</v>
      </c>
      <c r="R3659">
        <v>0</v>
      </c>
      <c r="S3659">
        <v>0</v>
      </c>
      <c r="T3659">
        <v>12</v>
      </c>
      <c r="U3659">
        <v>0</v>
      </c>
      <c r="V3659">
        <v>0</v>
      </c>
      <c r="W3659">
        <v>0</v>
      </c>
      <c r="X3659">
        <v>37.30296393126271</v>
      </c>
      <c r="Y3659">
        <v>0</v>
      </c>
      <c r="Z3659">
        <v>0</v>
      </c>
      <c r="AA3659">
        <v>0</v>
      </c>
      <c r="AB3659">
        <v>5.01296786197</v>
      </c>
      <c r="AC3659">
        <v>0</v>
      </c>
      <c r="AD3659">
        <v>0</v>
      </c>
      <c r="AE3659">
        <v>42.315931793232707</v>
      </c>
    </row>
    <row r="3660" spans="1:31" x14ac:dyDescent="0.25">
      <c r="A3660">
        <v>2228721</v>
      </c>
      <c r="B3660">
        <v>1</v>
      </c>
      <c r="C3660" t="s">
        <v>81</v>
      </c>
      <c r="D3660" t="s">
        <v>128</v>
      </c>
      <c r="E3660" t="s">
        <v>151</v>
      </c>
      <c r="F3660" t="s">
        <v>10792</v>
      </c>
      <c r="G3660" t="s">
        <v>213</v>
      </c>
      <c r="H3660" t="s">
        <v>135</v>
      </c>
      <c r="I3660" t="s">
        <v>136</v>
      </c>
      <c r="J3660" t="s">
        <v>137</v>
      </c>
      <c r="K3660" t="s">
        <v>138</v>
      </c>
      <c r="L3660" t="s">
        <v>10793</v>
      </c>
      <c r="M3660" t="s">
        <v>10794</v>
      </c>
      <c r="N3660">
        <v>0.439722222</v>
      </c>
      <c r="O3660">
        <v>0</v>
      </c>
      <c r="P3660">
        <v>88</v>
      </c>
      <c r="Q3660">
        <v>0</v>
      </c>
      <c r="R3660">
        <v>0</v>
      </c>
      <c r="S3660">
        <v>0</v>
      </c>
      <c r="T3660">
        <v>10</v>
      </c>
      <c r="U3660">
        <v>0</v>
      </c>
      <c r="V3660">
        <v>0</v>
      </c>
      <c r="W3660">
        <v>0</v>
      </c>
      <c r="X3660">
        <v>10.039421801991612</v>
      </c>
      <c r="Y3660">
        <v>0</v>
      </c>
      <c r="Z3660">
        <v>0</v>
      </c>
      <c r="AA3660">
        <v>0</v>
      </c>
      <c r="AB3660">
        <v>1.2732201665425666</v>
      </c>
      <c r="AC3660">
        <v>0</v>
      </c>
      <c r="AD3660">
        <v>0</v>
      </c>
      <c r="AE3660">
        <v>11.312641968534178</v>
      </c>
    </row>
    <row r="3661" spans="1:31" x14ac:dyDescent="0.25">
      <c r="A3661">
        <v>2217483</v>
      </c>
      <c r="B3661">
        <v>1</v>
      </c>
      <c r="C3661" t="s">
        <v>80</v>
      </c>
      <c r="D3661" t="s">
        <v>109</v>
      </c>
      <c r="E3661" t="s">
        <v>151</v>
      </c>
      <c r="F3661" t="s">
        <v>10795</v>
      </c>
      <c r="G3661" t="s">
        <v>213</v>
      </c>
      <c r="H3661" t="s">
        <v>135</v>
      </c>
      <c r="I3661" t="s">
        <v>136</v>
      </c>
      <c r="J3661" t="s">
        <v>137</v>
      </c>
      <c r="K3661" t="s">
        <v>138</v>
      </c>
      <c r="L3661" t="s">
        <v>10796</v>
      </c>
      <c r="M3661" t="s">
        <v>10797</v>
      </c>
      <c r="N3661">
        <v>2.5294444440000001</v>
      </c>
      <c r="O3661">
        <v>0</v>
      </c>
      <c r="P3661">
        <v>1</v>
      </c>
      <c r="Q3661">
        <v>0</v>
      </c>
      <c r="R3661">
        <v>0</v>
      </c>
      <c r="S3661">
        <v>0</v>
      </c>
      <c r="T3661">
        <v>2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</row>
    <row r="3662" spans="1:31" x14ac:dyDescent="0.25">
      <c r="A3662">
        <v>2213069</v>
      </c>
      <c r="B3662">
        <v>1</v>
      </c>
      <c r="C3662" t="s">
        <v>80</v>
      </c>
      <c r="D3662" t="s">
        <v>95</v>
      </c>
      <c r="E3662" t="s">
        <v>156</v>
      </c>
      <c r="F3662" t="s">
        <v>10798</v>
      </c>
      <c r="G3662" t="s">
        <v>161</v>
      </c>
      <c r="H3662" t="s">
        <v>135</v>
      </c>
      <c r="I3662" t="s">
        <v>136</v>
      </c>
      <c r="J3662" t="s">
        <v>137</v>
      </c>
      <c r="K3662" t="s">
        <v>138</v>
      </c>
      <c r="L3662" t="s">
        <v>10799</v>
      </c>
      <c r="M3662" t="s">
        <v>10800</v>
      </c>
      <c r="N3662">
        <v>1.0977777769999999</v>
      </c>
      <c r="O3662">
        <v>0</v>
      </c>
      <c r="P3662">
        <v>1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7.2730580713863333E-2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7.2730580713863333E-2</v>
      </c>
    </row>
    <row r="3663" spans="1:31" x14ac:dyDescent="0.25">
      <c r="A3663">
        <v>2218665</v>
      </c>
      <c r="B3663">
        <v>1</v>
      </c>
      <c r="C3663" t="s">
        <v>80</v>
      </c>
      <c r="D3663" t="s">
        <v>94</v>
      </c>
      <c r="E3663" t="s">
        <v>151</v>
      </c>
      <c r="F3663" t="s">
        <v>10801</v>
      </c>
      <c r="G3663" t="s">
        <v>213</v>
      </c>
      <c r="H3663" t="s">
        <v>135</v>
      </c>
      <c r="I3663" t="s">
        <v>136</v>
      </c>
      <c r="J3663" t="s">
        <v>137</v>
      </c>
      <c r="K3663" t="s">
        <v>138</v>
      </c>
      <c r="L3663" t="s">
        <v>10802</v>
      </c>
      <c r="M3663" t="s">
        <v>10803</v>
      </c>
      <c r="N3663">
        <v>5.8894444439999996</v>
      </c>
      <c r="O3663">
        <v>0</v>
      </c>
      <c r="P3663">
        <v>46</v>
      </c>
      <c r="Q3663">
        <v>0</v>
      </c>
      <c r="R3663">
        <v>0</v>
      </c>
      <c r="S3663">
        <v>0</v>
      </c>
      <c r="T3663">
        <v>12</v>
      </c>
      <c r="U3663">
        <v>0</v>
      </c>
      <c r="V3663">
        <v>0</v>
      </c>
      <c r="W3663">
        <v>0</v>
      </c>
      <c r="X3663">
        <v>111.7662498781084</v>
      </c>
      <c r="Y3663">
        <v>0</v>
      </c>
      <c r="Z3663">
        <v>0</v>
      </c>
      <c r="AA3663">
        <v>0</v>
      </c>
      <c r="AB3663">
        <v>22.871672051038622</v>
      </c>
      <c r="AC3663">
        <v>0</v>
      </c>
      <c r="AD3663">
        <v>0</v>
      </c>
      <c r="AE3663">
        <v>134.63792192914701</v>
      </c>
    </row>
    <row r="3664" spans="1:31" x14ac:dyDescent="0.25">
      <c r="A3664">
        <v>2223079</v>
      </c>
      <c r="B3664">
        <v>1</v>
      </c>
      <c r="C3664" t="s">
        <v>81</v>
      </c>
      <c r="D3664" t="s">
        <v>117</v>
      </c>
      <c r="E3664" t="s">
        <v>147</v>
      </c>
      <c r="F3664" t="s">
        <v>10804</v>
      </c>
      <c r="G3664" t="s">
        <v>405</v>
      </c>
      <c r="H3664" t="s">
        <v>144</v>
      </c>
      <c r="I3664" t="s">
        <v>136</v>
      </c>
      <c r="J3664" t="s">
        <v>137</v>
      </c>
      <c r="K3664" t="s">
        <v>234</v>
      </c>
      <c r="L3664" t="s">
        <v>10805</v>
      </c>
      <c r="M3664" t="s">
        <v>10806</v>
      </c>
      <c r="N3664">
        <v>4.3208333330000004</v>
      </c>
      <c r="O3664">
        <v>1</v>
      </c>
      <c r="P3664">
        <v>2401</v>
      </c>
      <c r="Q3664">
        <v>37</v>
      </c>
      <c r="R3664">
        <v>84</v>
      </c>
      <c r="S3664">
        <v>25</v>
      </c>
      <c r="T3664">
        <v>230</v>
      </c>
      <c r="U3664">
        <v>8</v>
      </c>
      <c r="V3664">
        <v>1</v>
      </c>
      <c r="W3664">
        <v>1.3343479064818917</v>
      </c>
      <c r="X3664">
        <v>1406.867692955316</v>
      </c>
      <c r="Y3664">
        <v>259.49344232473993</v>
      </c>
      <c r="Z3664">
        <v>61.402962771074172</v>
      </c>
      <c r="AA3664">
        <v>754.37828210069392</v>
      </c>
      <c r="AB3664">
        <v>567.77147950459585</v>
      </c>
      <c r="AC3664">
        <v>4363.4899107141737</v>
      </c>
      <c r="AD3664">
        <v>60.290313120147331</v>
      </c>
      <c r="AE3664">
        <v>7475.0284313972224</v>
      </c>
    </row>
    <row r="3665" spans="1:31" x14ac:dyDescent="0.25">
      <c r="A3665">
        <v>2216132</v>
      </c>
      <c r="B3665">
        <v>1</v>
      </c>
      <c r="C3665" t="s">
        <v>80</v>
      </c>
      <c r="D3665" t="s">
        <v>99</v>
      </c>
      <c r="E3665" t="s">
        <v>156</v>
      </c>
      <c r="F3665" t="s">
        <v>9666</v>
      </c>
      <c r="G3665" t="s">
        <v>161</v>
      </c>
      <c r="H3665" t="s">
        <v>135</v>
      </c>
      <c r="I3665" t="s">
        <v>136</v>
      </c>
      <c r="J3665" t="s">
        <v>137</v>
      </c>
      <c r="K3665" t="s">
        <v>138</v>
      </c>
      <c r="L3665" t="s">
        <v>10807</v>
      </c>
      <c r="M3665" t="s">
        <v>10808</v>
      </c>
      <c r="N3665">
        <v>1.673888888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1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0.67460043678742254</v>
      </c>
      <c r="AC3665">
        <v>0</v>
      </c>
      <c r="AD3665">
        <v>0</v>
      </c>
      <c r="AE3665">
        <v>0.67460043678742254</v>
      </c>
    </row>
    <row r="3666" spans="1:31" x14ac:dyDescent="0.25">
      <c r="A3666">
        <v>2221751</v>
      </c>
      <c r="B3666">
        <v>1</v>
      </c>
      <c r="C3666" t="s">
        <v>80</v>
      </c>
      <c r="D3666" t="s">
        <v>111</v>
      </c>
      <c r="E3666" t="s">
        <v>225</v>
      </c>
      <c r="F3666" t="s">
        <v>10809</v>
      </c>
      <c r="G3666" t="s">
        <v>507</v>
      </c>
      <c r="H3666" t="s">
        <v>135</v>
      </c>
      <c r="I3666" t="s">
        <v>136</v>
      </c>
      <c r="J3666" t="s">
        <v>137</v>
      </c>
      <c r="K3666" t="s">
        <v>138</v>
      </c>
      <c r="L3666" t="s">
        <v>10810</v>
      </c>
      <c r="M3666" t="s">
        <v>10811</v>
      </c>
      <c r="N3666">
        <v>1.3272222220000001</v>
      </c>
      <c r="O3666">
        <v>0</v>
      </c>
      <c r="P3666">
        <v>174</v>
      </c>
      <c r="Q3666">
        <v>0</v>
      </c>
      <c r="R3666">
        <v>0</v>
      </c>
      <c r="S3666">
        <v>0</v>
      </c>
      <c r="T3666">
        <v>10</v>
      </c>
      <c r="U3666">
        <v>0</v>
      </c>
      <c r="V3666">
        <v>0</v>
      </c>
      <c r="W3666">
        <v>0</v>
      </c>
      <c r="X3666">
        <v>61.977816746120716</v>
      </c>
      <c r="Y3666">
        <v>0</v>
      </c>
      <c r="Z3666">
        <v>0</v>
      </c>
      <c r="AA3666">
        <v>0</v>
      </c>
      <c r="AB3666">
        <v>4.8821059124016344</v>
      </c>
      <c r="AC3666">
        <v>0</v>
      </c>
      <c r="AD3666">
        <v>0</v>
      </c>
      <c r="AE3666">
        <v>66.859922658522351</v>
      </c>
    </row>
    <row r="3667" spans="1:31" x14ac:dyDescent="0.25">
      <c r="A3667">
        <v>2217460</v>
      </c>
      <c r="B3667">
        <v>1</v>
      </c>
      <c r="C3667" t="s">
        <v>80</v>
      </c>
      <c r="D3667" t="s">
        <v>107</v>
      </c>
      <c r="E3667" t="s">
        <v>141</v>
      </c>
      <c r="F3667" t="s">
        <v>10812</v>
      </c>
      <c r="G3667" t="s">
        <v>523</v>
      </c>
      <c r="H3667" t="s">
        <v>144</v>
      </c>
      <c r="I3667" t="s">
        <v>136</v>
      </c>
      <c r="J3667" t="s">
        <v>137</v>
      </c>
      <c r="K3667" t="s">
        <v>138</v>
      </c>
      <c r="L3667" t="s">
        <v>10813</v>
      </c>
      <c r="M3667" t="s">
        <v>10814</v>
      </c>
      <c r="N3667">
        <v>2.2519444439999998</v>
      </c>
      <c r="O3667">
        <v>0</v>
      </c>
      <c r="P3667">
        <v>94</v>
      </c>
      <c r="Q3667">
        <v>0</v>
      </c>
      <c r="R3667">
        <v>0</v>
      </c>
      <c r="S3667">
        <v>0</v>
      </c>
      <c r="T3667">
        <v>5</v>
      </c>
      <c r="U3667">
        <v>0</v>
      </c>
      <c r="V3667">
        <v>0</v>
      </c>
      <c r="W3667">
        <v>0</v>
      </c>
      <c r="X3667">
        <v>65.695589216385898</v>
      </c>
      <c r="Y3667">
        <v>0</v>
      </c>
      <c r="Z3667">
        <v>0</v>
      </c>
      <c r="AA3667">
        <v>0</v>
      </c>
      <c r="AB3667">
        <v>21.832495382325376</v>
      </c>
      <c r="AC3667">
        <v>0</v>
      </c>
      <c r="AD3667">
        <v>0</v>
      </c>
      <c r="AE3667">
        <v>87.528084598711274</v>
      </c>
    </row>
    <row r="3668" spans="1:31" x14ac:dyDescent="0.25">
      <c r="A3668">
        <v>2224599</v>
      </c>
      <c r="B3668">
        <v>1</v>
      </c>
      <c r="C3668" t="s">
        <v>80</v>
      </c>
      <c r="D3668" t="s">
        <v>83</v>
      </c>
      <c r="E3668" t="s">
        <v>132</v>
      </c>
      <c r="F3668" t="s">
        <v>10815</v>
      </c>
      <c r="G3668" t="s">
        <v>507</v>
      </c>
      <c r="H3668" t="s">
        <v>135</v>
      </c>
      <c r="I3668" t="s">
        <v>136</v>
      </c>
      <c r="J3668" t="s">
        <v>137</v>
      </c>
      <c r="K3668" t="s">
        <v>138</v>
      </c>
      <c r="L3668" t="s">
        <v>10816</v>
      </c>
      <c r="M3668" t="s">
        <v>10817</v>
      </c>
      <c r="N3668">
        <v>0.93111111099999999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168</v>
      </c>
      <c r="U3668">
        <v>0</v>
      </c>
      <c r="V3668">
        <v>9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118.84857475254557</v>
      </c>
      <c r="AC3668">
        <v>0</v>
      </c>
      <c r="AD3668">
        <v>16.111107811555677</v>
      </c>
      <c r="AE3668">
        <v>134.95968256410126</v>
      </c>
    </row>
    <row r="3669" spans="1:31" x14ac:dyDescent="0.25">
      <c r="A3669">
        <v>2217437</v>
      </c>
      <c r="B3669">
        <v>1</v>
      </c>
      <c r="C3669" t="s">
        <v>80</v>
      </c>
      <c r="D3669" t="s">
        <v>105</v>
      </c>
      <c r="E3669" t="s">
        <v>151</v>
      </c>
      <c r="F3669" t="s">
        <v>4623</v>
      </c>
      <c r="G3669" t="s">
        <v>153</v>
      </c>
      <c r="H3669" t="s">
        <v>135</v>
      </c>
      <c r="I3669" t="s">
        <v>136</v>
      </c>
      <c r="J3669" t="s">
        <v>137</v>
      </c>
      <c r="K3669" t="s">
        <v>138</v>
      </c>
      <c r="L3669" t="s">
        <v>10818</v>
      </c>
      <c r="M3669" t="s">
        <v>10819</v>
      </c>
      <c r="N3669">
        <v>1.2680555549999999</v>
      </c>
      <c r="O3669">
        <v>0</v>
      </c>
      <c r="P3669">
        <v>53</v>
      </c>
      <c r="Q3669">
        <v>0</v>
      </c>
      <c r="R3669">
        <v>0</v>
      </c>
      <c r="S3669">
        <v>0</v>
      </c>
      <c r="T3669">
        <v>5</v>
      </c>
      <c r="U3669">
        <v>0</v>
      </c>
      <c r="V3669">
        <v>0</v>
      </c>
      <c r="W3669">
        <v>0</v>
      </c>
      <c r="X3669">
        <v>20.80572648745844</v>
      </c>
      <c r="Y3669">
        <v>0</v>
      </c>
      <c r="Z3669">
        <v>0</v>
      </c>
      <c r="AA3669">
        <v>0</v>
      </c>
      <c r="AB3669">
        <v>17.415696599695096</v>
      </c>
      <c r="AC3669">
        <v>0</v>
      </c>
      <c r="AD3669">
        <v>0</v>
      </c>
      <c r="AE3669">
        <v>38.221423087153539</v>
      </c>
    </row>
    <row r="3670" spans="1:31" x14ac:dyDescent="0.25">
      <c r="A3670">
        <v>2213192</v>
      </c>
      <c r="B3670">
        <v>1</v>
      </c>
      <c r="C3670" t="s">
        <v>81</v>
      </c>
      <c r="D3670" t="s">
        <v>117</v>
      </c>
      <c r="E3670" t="s">
        <v>147</v>
      </c>
      <c r="F3670" t="s">
        <v>10804</v>
      </c>
      <c r="G3670" t="s">
        <v>143</v>
      </c>
      <c r="H3670" t="s">
        <v>144</v>
      </c>
      <c r="I3670" t="s">
        <v>136</v>
      </c>
      <c r="J3670" t="s">
        <v>137</v>
      </c>
      <c r="K3670" t="s">
        <v>138</v>
      </c>
      <c r="L3670" t="s">
        <v>10820</v>
      </c>
      <c r="M3670" t="s">
        <v>10821</v>
      </c>
      <c r="N3670">
        <v>0.13055555499999999</v>
      </c>
      <c r="O3670">
        <v>2</v>
      </c>
      <c r="P3670">
        <v>2401</v>
      </c>
      <c r="Q3670">
        <v>36</v>
      </c>
      <c r="R3670">
        <v>84</v>
      </c>
      <c r="S3670">
        <v>25</v>
      </c>
      <c r="T3670">
        <v>230</v>
      </c>
      <c r="U3670">
        <v>8</v>
      </c>
      <c r="V3670">
        <v>1</v>
      </c>
      <c r="W3670">
        <v>4.2010018993972227E-2</v>
      </c>
      <c r="X3670">
        <v>35.489625501225156</v>
      </c>
      <c r="Y3670">
        <v>7.4884780370810384</v>
      </c>
      <c r="Z3670">
        <v>1.8381865309110224</v>
      </c>
      <c r="AA3670">
        <v>14.640718891538034</v>
      </c>
      <c r="AB3670">
        <v>9.8340821148052875</v>
      </c>
      <c r="AC3670">
        <v>45.450548884002039</v>
      </c>
      <c r="AD3670">
        <v>0.47252244072833333</v>
      </c>
      <c r="AE3670">
        <v>115.25617241928488</v>
      </c>
    </row>
    <row r="3671" spans="1:31" x14ac:dyDescent="0.25">
      <c r="A3671">
        <v>2225927</v>
      </c>
      <c r="B3671">
        <v>1</v>
      </c>
      <c r="C3671" t="s">
        <v>80</v>
      </c>
      <c r="D3671" t="s">
        <v>88</v>
      </c>
      <c r="E3671" t="s">
        <v>151</v>
      </c>
      <c r="F3671" t="s">
        <v>10822</v>
      </c>
      <c r="G3671" t="s">
        <v>213</v>
      </c>
      <c r="H3671" t="s">
        <v>135</v>
      </c>
      <c r="I3671" t="s">
        <v>136</v>
      </c>
      <c r="J3671" t="s">
        <v>137</v>
      </c>
      <c r="K3671" t="s">
        <v>138</v>
      </c>
      <c r="L3671" t="s">
        <v>10823</v>
      </c>
      <c r="M3671" t="s">
        <v>10824</v>
      </c>
      <c r="N3671">
        <v>2.3366666660000002</v>
      </c>
      <c r="O3671">
        <v>0</v>
      </c>
      <c r="P3671">
        <v>106</v>
      </c>
      <c r="Q3671">
        <v>0</v>
      </c>
      <c r="R3671">
        <v>0</v>
      </c>
      <c r="S3671">
        <v>0</v>
      </c>
      <c r="T3671">
        <v>5</v>
      </c>
      <c r="U3671">
        <v>0</v>
      </c>
      <c r="V3671">
        <v>0</v>
      </c>
      <c r="W3671">
        <v>0</v>
      </c>
      <c r="X3671">
        <v>66.108874581691779</v>
      </c>
      <c r="Y3671">
        <v>0</v>
      </c>
      <c r="Z3671">
        <v>0</v>
      </c>
      <c r="AA3671">
        <v>0</v>
      </c>
      <c r="AB3671">
        <v>3.8134365020899081</v>
      </c>
      <c r="AC3671">
        <v>0</v>
      </c>
      <c r="AD3671">
        <v>0</v>
      </c>
      <c r="AE3671">
        <v>69.922311083781693</v>
      </c>
    </row>
    <row r="3672" spans="1:31" x14ac:dyDescent="0.25">
      <c r="A3672">
        <v>2214758</v>
      </c>
      <c r="B3672">
        <v>1</v>
      </c>
      <c r="C3672" t="s">
        <v>81</v>
      </c>
      <c r="D3672" t="s">
        <v>118</v>
      </c>
      <c r="E3672" t="s">
        <v>156</v>
      </c>
      <c r="F3672" t="s">
        <v>10825</v>
      </c>
      <c r="G3672" t="s">
        <v>161</v>
      </c>
      <c r="H3672" t="s">
        <v>135</v>
      </c>
      <c r="I3672" t="s">
        <v>136</v>
      </c>
      <c r="J3672" t="s">
        <v>137</v>
      </c>
      <c r="K3672" t="s">
        <v>138</v>
      </c>
      <c r="L3672" t="s">
        <v>10826</v>
      </c>
      <c r="M3672" t="s">
        <v>10827</v>
      </c>
      <c r="N3672">
        <v>1.7508333330000001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1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1.1618745150615259</v>
      </c>
      <c r="AC3672">
        <v>0</v>
      </c>
      <c r="AD3672">
        <v>0</v>
      </c>
      <c r="AE3672">
        <v>1.1618745150615259</v>
      </c>
    </row>
    <row r="3673" spans="1:31" x14ac:dyDescent="0.25">
      <c r="A3673">
        <v>2216086</v>
      </c>
      <c r="B3673">
        <v>1</v>
      </c>
      <c r="C3673" t="s">
        <v>80</v>
      </c>
      <c r="D3673" t="s">
        <v>101</v>
      </c>
      <c r="E3673" t="s">
        <v>147</v>
      </c>
      <c r="F3673" t="s">
        <v>10828</v>
      </c>
      <c r="G3673" t="s">
        <v>143</v>
      </c>
      <c r="H3673" t="s">
        <v>144</v>
      </c>
      <c r="I3673" t="s">
        <v>136</v>
      </c>
      <c r="J3673" t="s">
        <v>137</v>
      </c>
      <c r="K3673" t="s">
        <v>138</v>
      </c>
      <c r="L3673" t="s">
        <v>10829</v>
      </c>
      <c r="M3673" t="s">
        <v>10830</v>
      </c>
      <c r="N3673">
        <v>0.117222222</v>
      </c>
      <c r="O3673">
        <v>1</v>
      </c>
      <c r="P3673">
        <v>11607</v>
      </c>
      <c r="Q3673">
        <v>0</v>
      </c>
      <c r="R3673">
        <v>52</v>
      </c>
      <c r="S3673">
        <v>11</v>
      </c>
      <c r="T3673">
        <v>724</v>
      </c>
      <c r="U3673">
        <v>1</v>
      </c>
      <c r="V3673">
        <v>0</v>
      </c>
      <c r="W3673">
        <v>0</v>
      </c>
      <c r="X3673">
        <v>422.19001928955481</v>
      </c>
      <c r="Y3673">
        <v>0</v>
      </c>
      <c r="Z3673">
        <v>1.098493714764428</v>
      </c>
      <c r="AA3673">
        <v>3.4445288204524358</v>
      </c>
      <c r="AB3673">
        <v>58.31625814313746</v>
      </c>
      <c r="AC3673">
        <v>7.2800536102794</v>
      </c>
      <c r="AD3673">
        <v>0</v>
      </c>
      <c r="AE3673">
        <v>492.32935357818855</v>
      </c>
    </row>
    <row r="3674" spans="1:31" x14ac:dyDescent="0.25">
      <c r="A3674">
        <v>2223248</v>
      </c>
      <c r="B3674">
        <v>1</v>
      </c>
      <c r="C3674" t="s">
        <v>80</v>
      </c>
      <c r="D3674" t="s">
        <v>85</v>
      </c>
      <c r="E3674" t="s">
        <v>156</v>
      </c>
      <c r="F3674" t="s">
        <v>10831</v>
      </c>
      <c r="G3674" t="s">
        <v>165</v>
      </c>
      <c r="H3674" t="s">
        <v>135</v>
      </c>
      <c r="I3674" t="s">
        <v>136</v>
      </c>
      <c r="J3674" t="s">
        <v>137</v>
      </c>
      <c r="K3674" t="s">
        <v>138</v>
      </c>
      <c r="L3674" t="s">
        <v>10832</v>
      </c>
      <c r="M3674" t="s">
        <v>10833</v>
      </c>
      <c r="N3674">
        <v>5.591388888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1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</row>
    <row r="3675" spans="1:31" x14ac:dyDescent="0.25">
      <c r="A3675">
        <v>2213215</v>
      </c>
      <c r="B3675">
        <v>1</v>
      </c>
      <c r="C3675" t="s">
        <v>80</v>
      </c>
      <c r="D3675" t="s">
        <v>100</v>
      </c>
      <c r="E3675" t="s">
        <v>147</v>
      </c>
      <c r="F3675" t="s">
        <v>1442</v>
      </c>
      <c r="G3675" t="s">
        <v>143</v>
      </c>
      <c r="H3675" t="s">
        <v>144</v>
      </c>
      <c r="I3675" t="s">
        <v>451</v>
      </c>
      <c r="J3675" t="s">
        <v>137</v>
      </c>
      <c r="K3675" t="s">
        <v>138</v>
      </c>
      <c r="L3675" t="s">
        <v>10834</v>
      </c>
      <c r="M3675" t="s">
        <v>10835</v>
      </c>
      <c r="N3675">
        <v>1.6666666E-2</v>
      </c>
      <c r="O3675">
        <v>1</v>
      </c>
      <c r="P3675">
        <v>1326</v>
      </c>
      <c r="Q3675">
        <v>18</v>
      </c>
      <c r="R3675">
        <v>431</v>
      </c>
      <c r="S3675">
        <v>13</v>
      </c>
      <c r="T3675">
        <v>294</v>
      </c>
      <c r="U3675">
        <v>0</v>
      </c>
      <c r="V3675">
        <v>1</v>
      </c>
      <c r="W3675">
        <v>3.9033417210666667E-3</v>
      </c>
      <c r="X3675">
        <v>6.2276365800779923</v>
      </c>
      <c r="Y3675">
        <v>1.6722384853259999</v>
      </c>
      <c r="Z3675">
        <v>2.9113857832650973</v>
      </c>
      <c r="AA3675">
        <v>1.1695498029757998</v>
      </c>
      <c r="AB3675">
        <v>2.4930050429464488</v>
      </c>
      <c r="AC3675">
        <v>0</v>
      </c>
      <c r="AD3675">
        <v>2.3332870747933335E-2</v>
      </c>
      <c r="AE3675">
        <v>14.501051907060338</v>
      </c>
    </row>
    <row r="3676" spans="1:31" x14ac:dyDescent="0.25">
      <c r="A3676">
        <v>2214566</v>
      </c>
      <c r="B3676">
        <v>1</v>
      </c>
      <c r="C3676" t="s">
        <v>81</v>
      </c>
      <c r="D3676" t="s">
        <v>116</v>
      </c>
      <c r="E3676" t="s">
        <v>141</v>
      </c>
      <c r="F3676" t="s">
        <v>10836</v>
      </c>
      <c r="G3676" t="s">
        <v>349</v>
      </c>
      <c r="H3676" t="s">
        <v>144</v>
      </c>
      <c r="I3676" t="s">
        <v>136</v>
      </c>
      <c r="J3676" t="s">
        <v>137</v>
      </c>
      <c r="K3676" t="s">
        <v>138</v>
      </c>
      <c r="L3676" t="s">
        <v>10837</v>
      </c>
      <c r="M3676" t="s">
        <v>10838</v>
      </c>
      <c r="N3676">
        <v>1.8888888880000001</v>
      </c>
      <c r="O3676">
        <v>0</v>
      </c>
      <c r="P3676">
        <v>2</v>
      </c>
      <c r="Q3676">
        <v>0</v>
      </c>
      <c r="R3676">
        <v>15</v>
      </c>
      <c r="S3676">
        <v>0</v>
      </c>
      <c r="T3676">
        <v>1</v>
      </c>
      <c r="U3676">
        <v>0</v>
      </c>
      <c r="V3676">
        <v>0</v>
      </c>
      <c r="W3676">
        <v>0</v>
      </c>
      <c r="X3676">
        <v>8.1543743140444441E-4</v>
      </c>
      <c r="Y3676">
        <v>0</v>
      </c>
      <c r="Z3676">
        <v>0.10576381052726</v>
      </c>
      <c r="AA3676">
        <v>0</v>
      </c>
      <c r="AB3676">
        <v>2.2939118976194921</v>
      </c>
      <c r="AC3676">
        <v>0</v>
      </c>
      <c r="AD3676">
        <v>0</v>
      </c>
      <c r="AE3676">
        <v>2.4004911455781563</v>
      </c>
    </row>
    <row r="3677" spans="1:31" x14ac:dyDescent="0.25">
      <c r="A3677">
        <v>2214735</v>
      </c>
      <c r="B3677">
        <v>1</v>
      </c>
      <c r="C3677" t="s">
        <v>80</v>
      </c>
      <c r="D3677" t="s">
        <v>96</v>
      </c>
      <c r="E3677" t="s">
        <v>225</v>
      </c>
      <c r="F3677" t="s">
        <v>10839</v>
      </c>
      <c r="G3677" t="s">
        <v>600</v>
      </c>
      <c r="H3677" t="s">
        <v>135</v>
      </c>
      <c r="I3677" t="s">
        <v>136</v>
      </c>
      <c r="J3677" t="s">
        <v>137</v>
      </c>
      <c r="K3677" t="s">
        <v>138</v>
      </c>
      <c r="L3677" t="s">
        <v>10840</v>
      </c>
      <c r="M3677" t="s">
        <v>10841</v>
      </c>
      <c r="N3677">
        <v>0.86583333299999998</v>
      </c>
      <c r="O3677">
        <v>0</v>
      </c>
      <c r="P3677">
        <v>11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7.5439278191448551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7.5439278191448551</v>
      </c>
    </row>
    <row r="3678" spans="1:31" x14ac:dyDescent="0.25">
      <c r="A3678">
        <v>2227301</v>
      </c>
      <c r="B3678">
        <v>1</v>
      </c>
      <c r="C3678" t="s">
        <v>80</v>
      </c>
      <c r="D3678" t="s">
        <v>94</v>
      </c>
      <c r="E3678" t="s">
        <v>151</v>
      </c>
      <c r="F3678" t="s">
        <v>10842</v>
      </c>
      <c r="G3678" t="s">
        <v>405</v>
      </c>
      <c r="H3678" t="s">
        <v>135</v>
      </c>
      <c r="I3678" t="s">
        <v>136</v>
      </c>
      <c r="J3678" t="s">
        <v>137</v>
      </c>
      <c r="K3678" t="s">
        <v>234</v>
      </c>
      <c r="L3678" t="s">
        <v>10843</v>
      </c>
      <c r="M3678" t="s">
        <v>10844</v>
      </c>
      <c r="N3678">
        <v>3.4395711109999998</v>
      </c>
      <c r="O3678">
        <v>0</v>
      </c>
      <c r="P3678">
        <v>50</v>
      </c>
      <c r="Q3678">
        <v>0</v>
      </c>
      <c r="R3678">
        <v>0</v>
      </c>
      <c r="S3678">
        <v>0</v>
      </c>
      <c r="T3678">
        <v>5</v>
      </c>
      <c r="U3678">
        <v>0</v>
      </c>
      <c r="V3678">
        <v>0</v>
      </c>
      <c r="W3678">
        <v>0</v>
      </c>
      <c r="X3678">
        <v>34.858921261493983</v>
      </c>
      <c r="Y3678">
        <v>0</v>
      </c>
      <c r="Z3678">
        <v>0</v>
      </c>
      <c r="AA3678">
        <v>0</v>
      </c>
      <c r="AB3678">
        <v>8.4661921261556206</v>
      </c>
      <c r="AC3678">
        <v>0</v>
      </c>
      <c r="AD3678">
        <v>0</v>
      </c>
      <c r="AE3678">
        <v>43.325113387649601</v>
      </c>
    </row>
    <row r="3679" spans="1:31" x14ac:dyDescent="0.25">
      <c r="A3679">
        <v>2215817</v>
      </c>
      <c r="B3679">
        <v>1</v>
      </c>
      <c r="C3679" t="s">
        <v>80</v>
      </c>
      <c r="D3679" t="s">
        <v>97</v>
      </c>
      <c r="E3679" t="s">
        <v>151</v>
      </c>
      <c r="F3679" t="s">
        <v>1004</v>
      </c>
      <c r="G3679" t="s">
        <v>213</v>
      </c>
      <c r="H3679" t="s">
        <v>135</v>
      </c>
      <c r="I3679" t="s">
        <v>136</v>
      </c>
      <c r="J3679" t="s">
        <v>137</v>
      </c>
      <c r="K3679" t="s">
        <v>138</v>
      </c>
      <c r="L3679" t="s">
        <v>10845</v>
      </c>
      <c r="M3679" t="s">
        <v>10846</v>
      </c>
      <c r="N3679">
        <v>0.64388888799999999</v>
      </c>
      <c r="O3679">
        <v>0</v>
      </c>
      <c r="P3679">
        <v>177</v>
      </c>
      <c r="Q3679">
        <v>0</v>
      </c>
      <c r="R3679">
        <v>0</v>
      </c>
      <c r="S3679">
        <v>0</v>
      </c>
      <c r="T3679">
        <v>6</v>
      </c>
      <c r="U3679">
        <v>0</v>
      </c>
      <c r="V3679">
        <v>0</v>
      </c>
      <c r="W3679">
        <v>0</v>
      </c>
      <c r="X3679">
        <v>45.262360038709502</v>
      </c>
      <c r="Y3679">
        <v>0</v>
      </c>
      <c r="Z3679">
        <v>0</v>
      </c>
      <c r="AA3679">
        <v>0</v>
      </c>
      <c r="AB3679">
        <v>3.1979247243412026</v>
      </c>
      <c r="AC3679">
        <v>0</v>
      </c>
      <c r="AD3679">
        <v>0</v>
      </c>
      <c r="AE3679">
        <v>48.460284763050709</v>
      </c>
    </row>
    <row r="3680" spans="1:31" x14ac:dyDescent="0.25">
      <c r="A3680">
        <v>2217145</v>
      </c>
      <c r="B3680">
        <v>1</v>
      </c>
      <c r="C3680" t="s">
        <v>80</v>
      </c>
      <c r="D3680" t="s">
        <v>95</v>
      </c>
      <c r="E3680" t="s">
        <v>147</v>
      </c>
      <c r="F3680" t="s">
        <v>1206</v>
      </c>
      <c r="G3680" t="s">
        <v>694</v>
      </c>
      <c r="H3680" t="s">
        <v>144</v>
      </c>
      <c r="I3680" t="s">
        <v>136</v>
      </c>
      <c r="J3680" t="s">
        <v>137</v>
      </c>
      <c r="K3680" t="s">
        <v>138</v>
      </c>
      <c r="L3680" t="s">
        <v>10847</v>
      </c>
      <c r="M3680" t="s">
        <v>10848</v>
      </c>
      <c r="N3680">
        <v>0.69777777699999999</v>
      </c>
      <c r="O3680">
        <v>5</v>
      </c>
      <c r="P3680">
        <v>674</v>
      </c>
      <c r="Q3680">
        <v>26</v>
      </c>
      <c r="R3680">
        <v>8</v>
      </c>
      <c r="S3680">
        <v>32</v>
      </c>
      <c r="T3680">
        <v>41</v>
      </c>
      <c r="U3680">
        <v>0</v>
      </c>
      <c r="V3680">
        <v>0</v>
      </c>
      <c r="W3680">
        <v>2.5595208784437204</v>
      </c>
      <c r="X3680">
        <v>138.55780878584304</v>
      </c>
      <c r="Y3680">
        <v>72.645420166826113</v>
      </c>
      <c r="Z3680">
        <v>2.5503002292662043</v>
      </c>
      <c r="AA3680">
        <v>179.47037209971185</v>
      </c>
      <c r="AB3680">
        <v>18.081428414362449</v>
      </c>
      <c r="AC3680">
        <v>0</v>
      </c>
      <c r="AD3680">
        <v>0</v>
      </c>
      <c r="AE3680">
        <v>413.86485057445338</v>
      </c>
    </row>
    <row r="3681" spans="1:31" x14ac:dyDescent="0.25">
      <c r="A3681">
        <v>2213238</v>
      </c>
      <c r="B3681">
        <v>1</v>
      </c>
      <c r="C3681" t="s">
        <v>80</v>
      </c>
      <c r="D3681" t="s">
        <v>99</v>
      </c>
      <c r="E3681" t="s">
        <v>151</v>
      </c>
      <c r="F3681" t="s">
        <v>10849</v>
      </c>
      <c r="G3681" t="s">
        <v>238</v>
      </c>
      <c r="H3681" t="s">
        <v>135</v>
      </c>
      <c r="I3681" t="s">
        <v>136</v>
      </c>
      <c r="J3681" t="s">
        <v>137</v>
      </c>
      <c r="K3681" t="s">
        <v>138</v>
      </c>
      <c r="L3681" t="s">
        <v>10850</v>
      </c>
      <c r="M3681" t="s">
        <v>10851</v>
      </c>
      <c r="N3681">
        <v>3.2725</v>
      </c>
      <c r="O3681">
        <v>0</v>
      </c>
      <c r="P3681">
        <v>55</v>
      </c>
      <c r="Q3681">
        <v>0</v>
      </c>
      <c r="R3681">
        <v>1</v>
      </c>
      <c r="S3681">
        <v>0</v>
      </c>
      <c r="T3681">
        <v>5</v>
      </c>
      <c r="U3681">
        <v>0</v>
      </c>
      <c r="V3681">
        <v>0</v>
      </c>
      <c r="W3681">
        <v>0</v>
      </c>
      <c r="X3681">
        <v>23.265687789750409</v>
      </c>
      <c r="Y3681">
        <v>0</v>
      </c>
      <c r="Z3681">
        <v>9.2143606731390007E-2</v>
      </c>
      <c r="AA3681">
        <v>0</v>
      </c>
      <c r="AB3681">
        <v>7.3863828357138752</v>
      </c>
      <c r="AC3681">
        <v>0</v>
      </c>
      <c r="AD3681">
        <v>0</v>
      </c>
      <c r="AE3681">
        <v>30.744214232195674</v>
      </c>
    </row>
    <row r="3682" spans="1:31" x14ac:dyDescent="0.25">
      <c r="A3682">
        <v>2225973</v>
      </c>
      <c r="B3682">
        <v>1</v>
      </c>
      <c r="C3682" t="s">
        <v>80</v>
      </c>
      <c r="D3682" t="s">
        <v>97</v>
      </c>
      <c r="E3682" t="s">
        <v>151</v>
      </c>
      <c r="F3682" t="s">
        <v>10852</v>
      </c>
      <c r="G3682" t="s">
        <v>153</v>
      </c>
      <c r="H3682" t="s">
        <v>135</v>
      </c>
      <c r="I3682" t="s">
        <v>136</v>
      </c>
      <c r="J3682" t="s">
        <v>137</v>
      </c>
      <c r="K3682" t="s">
        <v>138</v>
      </c>
      <c r="L3682" t="s">
        <v>10853</v>
      </c>
      <c r="M3682" t="s">
        <v>10854</v>
      </c>
      <c r="N3682">
        <v>3.4308333329999998</v>
      </c>
      <c r="O3682">
        <v>0</v>
      </c>
      <c r="P3682">
        <v>13</v>
      </c>
      <c r="Q3682">
        <v>0</v>
      </c>
      <c r="R3682">
        <v>3</v>
      </c>
      <c r="S3682">
        <v>0</v>
      </c>
      <c r="T3682">
        <v>5</v>
      </c>
      <c r="U3682">
        <v>0</v>
      </c>
      <c r="V3682">
        <v>0</v>
      </c>
      <c r="W3682">
        <v>0</v>
      </c>
      <c r="X3682">
        <v>19.931867853392564</v>
      </c>
      <c r="Y3682">
        <v>0</v>
      </c>
      <c r="Z3682">
        <v>2.4865819954946358</v>
      </c>
      <c r="AA3682">
        <v>0</v>
      </c>
      <c r="AB3682">
        <v>12.988710201839362</v>
      </c>
      <c r="AC3682">
        <v>0</v>
      </c>
      <c r="AD3682">
        <v>0</v>
      </c>
      <c r="AE3682">
        <v>35.40716005072656</v>
      </c>
    </row>
    <row r="3683" spans="1:31" x14ac:dyDescent="0.25">
      <c r="A3683">
        <v>2214589</v>
      </c>
      <c r="B3683">
        <v>1</v>
      </c>
      <c r="C3683" t="s">
        <v>80</v>
      </c>
      <c r="D3683" t="s">
        <v>83</v>
      </c>
      <c r="E3683" t="s">
        <v>151</v>
      </c>
      <c r="F3683" t="s">
        <v>10855</v>
      </c>
      <c r="G3683" t="s">
        <v>134</v>
      </c>
      <c r="H3683" t="s">
        <v>135</v>
      </c>
      <c r="I3683" t="s">
        <v>136</v>
      </c>
      <c r="J3683" t="s">
        <v>137</v>
      </c>
      <c r="K3683" t="s">
        <v>138</v>
      </c>
      <c r="L3683" t="s">
        <v>10856</v>
      </c>
      <c r="M3683" t="s">
        <v>10857</v>
      </c>
      <c r="N3683">
        <v>1.723333333</v>
      </c>
      <c r="O3683">
        <v>0</v>
      </c>
      <c r="P3683">
        <v>183</v>
      </c>
      <c r="Q3683">
        <v>0</v>
      </c>
      <c r="R3683">
        <v>0</v>
      </c>
      <c r="S3683">
        <v>0</v>
      </c>
      <c r="T3683">
        <v>24</v>
      </c>
      <c r="U3683">
        <v>0</v>
      </c>
      <c r="V3683">
        <v>0</v>
      </c>
      <c r="W3683">
        <v>0</v>
      </c>
      <c r="X3683">
        <v>94.018404200338267</v>
      </c>
      <c r="Y3683">
        <v>0</v>
      </c>
      <c r="Z3683">
        <v>0</v>
      </c>
      <c r="AA3683">
        <v>0</v>
      </c>
      <c r="AB3683">
        <v>23.339635451641602</v>
      </c>
      <c r="AC3683">
        <v>0</v>
      </c>
      <c r="AD3683">
        <v>0</v>
      </c>
      <c r="AE3683">
        <v>117.35803965197987</v>
      </c>
    </row>
    <row r="3684" spans="1:31" x14ac:dyDescent="0.25">
      <c r="A3684">
        <v>2227155</v>
      </c>
      <c r="B3684">
        <v>1</v>
      </c>
      <c r="C3684" t="s">
        <v>80</v>
      </c>
      <c r="D3684" t="s">
        <v>83</v>
      </c>
      <c r="E3684" t="s">
        <v>156</v>
      </c>
      <c r="F3684" t="s">
        <v>10858</v>
      </c>
      <c r="G3684" t="s">
        <v>161</v>
      </c>
      <c r="H3684" t="s">
        <v>135</v>
      </c>
      <c r="I3684" t="s">
        <v>136</v>
      </c>
      <c r="J3684" t="s">
        <v>137</v>
      </c>
      <c r="K3684" t="s">
        <v>138</v>
      </c>
      <c r="L3684" t="s">
        <v>10859</v>
      </c>
      <c r="M3684" t="s">
        <v>10860</v>
      </c>
      <c r="N3684">
        <v>1.2961111110000001</v>
      </c>
      <c r="O3684">
        <v>0</v>
      </c>
      <c r="P3684">
        <v>1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0.6394220048646222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0.6394220048646222</v>
      </c>
    </row>
    <row r="3685" spans="1:31" x14ac:dyDescent="0.25">
      <c r="A3685">
        <v>2215794</v>
      </c>
      <c r="B3685">
        <v>1</v>
      </c>
      <c r="C3685" t="s">
        <v>80</v>
      </c>
      <c r="D3685" t="s">
        <v>82</v>
      </c>
      <c r="E3685" t="s">
        <v>141</v>
      </c>
      <c r="F3685" t="s">
        <v>10861</v>
      </c>
      <c r="G3685" t="s">
        <v>405</v>
      </c>
      <c r="H3685" t="s">
        <v>144</v>
      </c>
      <c r="I3685" t="s">
        <v>136</v>
      </c>
      <c r="J3685" t="s">
        <v>137</v>
      </c>
      <c r="K3685" t="s">
        <v>234</v>
      </c>
      <c r="L3685" t="s">
        <v>10862</v>
      </c>
      <c r="M3685" t="s">
        <v>10863</v>
      </c>
      <c r="N3685">
        <v>8.8041666660000004</v>
      </c>
      <c r="O3685">
        <v>0</v>
      </c>
      <c r="P3685">
        <v>1385</v>
      </c>
      <c r="Q3685">
        <v>0</v>
      </c>
      <c r="R3685">
        <v>0</v>
      </c>
      <c r="S3685">
        <v>0</v>
      </c>
      <c r="T3685">
        <v>104</v>
      </c>
      <c r="U3685">
        <v>0</v>
      </c>
      <c r="V3685">
        <v>0</v>
      </c>
      <c r="W3685">
        <v>0</v>
      </c>
      <c r="X3685">
        <v>4408.2471097785319</v>
      </c>
      <c r="Y3685">
        <v>0</v>
      </c>
      <c r="Z3685">
        <v>0</v>
      </c>
      <c r="AA3685">
        <v>0</v>
      </c>
      <c r="AB3685">
        <v>446.17073895087418</v>
      </c>
      <c r="AC3685">
        <v>0</v>
      </c>
      <c r="AD3685">
        <v>0</v>
      </c>
      <c r="AE3685">
        <v>4854.4178487294057</v>
      </c>
    </row>
    <row r="3686" spans="1:31" x14ac:dyDescent="0.25">
      <c r="A3686">
        <v>2224622</v>
      </c>
      <c r="B3686">
        <v>1</v>
      </c>
      <c r="C3686" t="s">
        <v>80</v>
      </c>
      <c r="D3686" t="s">
        <v>90</v>
      </c>
      <c r="E3686" t="s">
        <v>225</v>
      </c>
      <c r="F3686" t="s">
        <v>2167</v>
      </c>
      <c r="G3686" t="s">
        <v>213</v>
      </c>
      <c r="H3686" t="s">
        <v>135</v>
      </c>
      <c r="I3686" t="s">
        <v>136</v>
      </c>
      <c r="J3686" t="s">
        <v>137</v>
      </c>
      <c r="K3686" t="s">
        <v>138</v>
      </c>
      <c r="L3686" t="s">
        <v>10864</v>
      </c>
      <c r="M3686" t="s">
        <v>10865</v>
      </c>
      <c r="N3686">
        <v>2.4224999999999999</v>
      </c>
      <c r="O3686">
        <v>0</v>
      </c>
      <c r="P3686">
        <v>168</v>
      </c>
      <c r="Q3686">
        <v>0</v>
      </c>
      <c r="R3686">
        <v>0</v>
      </c>
      <c r="S3686">
        <v>0</v>
      </c>
      <c r="T3686">
        <v>17</v>
      </c>
      <c r="U3686">
        <v>0</v>
      </c>
      <c r="V3686">
        <v>0</v>
      </c>
      <c r="W3686">
        <v>0</v>
      </c>
      <c r="X3686">
        <v>116.87861708677612</v>
      </c>
      <c r="Y3686">
        <v>0</v>
      </c>
      <c r="Z3686">
        <v>0</v>
      </c>
      <c r="AA3686">
        <v>0</v>
      </c>
      <c r="AB3686">
        <v>24.780973420152645</v>
      </c>
      <c r="AC3686">
        <v>0</v>
      </c>
      <c r="AD3686">
        <v>0</v>
      </c>
      <c r="AE3686">
        <v>141.65959050692877</v>
      </c>
    </row>
    <row r="3687" spans="1:31" x14ac:dyDescent="0.25">
      <c r="A3687">
        <v>2225827</v>
      </c>
      <c r="B3687">
        <v>1</v>
      </c>
      <c r="C3687" t="s">
        <v>80</v>
      </c>
      <c r="D3687" t="s">
        <v>88</v>
      </c>
      <c r="E3687" t="s">
        <v>225</v>
      </c>
      <c r="F3687" t="s">
        <v>947</v>
      </c>
      <c r="G3687" t="s">
        <v>213</v>
      </c>
      <c r="H3687" t="s">
        <v>135</v>
      </c>
      <c r="I3687" t="s">
        <v>136</v>
      </c>
      <c r="J3687" t="s">
        <v>137</v>
      </c>
      <c r="K3687" t="s">
        <v>138</v>
      </c>
      <c r="L3687" t="s">
        <v>10866</v>
      </c>
      <c r="M3687" t="s">
        <v>10867</v>
      </c>
      <c r="N3687">
        <v>2.1355555549999998</v>
      </c>
      <c r="O3687">
        <v>0</v>
      </c>
      <c r="P3687">
        <v>74</v>
      </c>
      <c r="Q3687">
        <v>0</v>
      </c>
      <c r="R3687">
        <v>0</v>
      </c>
      <c r="S3687">
        <v>0</v>
      </c>
      <c r="T3687">
        <v>6</v>
      </c>
      <c r="U3687">
        <v>0</v>
      </c>
      <c r="V3687">
        <v>0</v>
      </c>
      <c r="W3687">
        <v>0</v>
      </c>
      <c r="X3687">
        <v>45.869680556757771</v>
      </c>
      <c r="Y3687">
        <v>0</v>
      </c>
      <c r="Z3687">
        <v>0</v>
      </c>
      <c r="AA3687">
        <v>0</v>
      </c>
      <c r="AB3687">
        <v>4.1010748500383682</v>
      </c>
      <c r="AC3687">
        <v>0</v>
      </c>
      <c r="AD3687">
        <v>0</v>
      </c>
      <c r="AE3687">
        <v>49.970755406796137</v>
      </c>
    </row>
    <row r="3688" spans="1:31" x14ac:dyDescent="0.25">
      <c r="A3688">
        <v>2225950</v>
      </c>
      <c r="B3688">
        <v>1</v>
      </c>
      <c r="C3688" t="s">
        <v>80</v>
      </c>
      <c r="D3688" t="s">
        <v>82</v>
      </c>
      <c r="E3688" t="s">
        <v>147</v>
      </c>
      <c r="F3688" t="s">
        <v>10868</v>
      </c>
      <c r="G3688" t="s">
        <v>143</v>
      </c>
      <c r="H3688" t="s">
        <v>144</v>
      </c>
      <c r="I3688" t="s">
        <v>136</v>
      </c>
      <c r="J3688" t="s">
        <v>137</v>
      </c>
      <c r="K3688" t="s">
        <v>138</v>
      </c>
      <c r="L3688" t="s">
        <v>10869</v>
      </c>
      <c r="M3688" t="s">
        <v>10870</v>
      </c>
      <c r="N3688">
        <v>0.21472222199999999</v>
      </c>
      <c r="O3688">
        <v>0</v>
      </c>
      <c r="P3688">
        <v>4278</v>
      </c>
      <c r="Q3688">
        <v>0</v>
      </c>
      <c r="R3688">
        <v>0</v>
      </c>
      <c r="S3688">
        <v>6</v>
      </c>
      <c r="T3688">
        <v>544</v>
      </c>
      <c r="U3688">
        <v>0</v>
      </c>
      <c r="V3688">
        <v>0</v>
      </c>
      <c r="W3688">
        <v>0</v>
      </c>
      <c r="X3688">
        <v>325.27128024303204</v>
      </c>
      <c r="Y3688">
        <v>0</v>
      </c>
      <c r="Z3688">
        <v>0</v>
      </c>
      <c r="AA3688">
        <v>22.920243235928968</v>
      </c>
      <c r="AB3688">
        <v>71.628445075000798</v>
      </c>
      <c r="AC3688">
        <v>0</v>
      </c>
      <c r="AD3688">
        <v>0</v>
      </c>
      <c r="AE3688">
        <v>419.81996855396181</v>
      </c>
    </row>
    <row r="3689" spans="1:31" x14ac:dyDescent="0.25">
      <c r="A3689">
        <v>2227009</v>
      </c>
      <c r="B3689">
        <v>1</v>
      </c>
      <c r="C3689" t="s">
        <v>80</v>
      </c>
      <c r="D3689" t="s">
        <v>83</v>
      </c>
      <c r="E3689" t="s">
        <v>132</v>
      </c>
      <c r="F3689" t="s">
        <v>3493</v>
      </c>
      <c r="G3689" t="s">
        <v>610</v>
      </c>
      <c r="H3689" t="s">
        <v>135</v>
      </c>
      <c r="I3689" t="s">
        <v>136</v>
      </c>
      <c r="J3689" t="s">
        <v>137</v>
      </c>
      <c r="K3689" t="s">
        <v>138</v>
      </c>
      <c r="L3689" t="s">
        <v>10871</v>
      </c>
      <c r="M3689" t="s">
        <v>10872</v>
      </c>
      <c r="N3689">
        <v>2.7266666659999999</v>
      </c>
      <c r="O3689">
        <v>0</v>
      </c>
      <c r="P3689">
        <v>581</v>
      </c>
      <c r="Q3689">
        <v>0</v>
      </c>
      <c r="R3689">
        <v>0</v>
      </c>
      <c r="S3689">
        <v>0</v>
      </c>
      <c r="T3689">
        <v>21</v>
      </c>
      <c r="U3689">
        <v>0</v>
      </c>
      <c r="V3689">
        <v>0</v>
      </c>
      <c r="W3689">
        <v>0</v>
      </c>
      <c r="X3689">
        <v>722.94666525578657</v>
      </c>
      <c r="Y3689">
        <v>0</v>
      </c>
      <c r="Z3689">
        <v>0</v>
      </c>
      <c r="AA3689">
        <v>0</v>
      </c>
      <c r="AB3689">
        <v>31.12401938002473</v>
      </c>
      <c r="AC3689">
        <v>0</v>
      </c>
      <c r="AD3689">
        <v>0</v>
      </c>
      <c r="AE3689">
        <v>754.07068463581129</v>
      </c>
    </row>
    <row r="3690" spans="1:31" x14ac:dyDescent="0.25">
      <c r="A3690">
        <v>2228598</v>
      </c>
      <c r="B3690">
        <v>1</v>
      </c>
      <c r="C3690" t="s">
        <v>80</v>
      </c>
      <c r="D3690" t="s">
        <v>92</v>
      </c>
      <c r="E3690" t="s">
        <v>225</v>
      </c>
      <c r="F3690" t="s">
        <v>10873</v>
      </c>
      <c r="G3690" t="s">
        <v>153</v>
      </c>
      <c r="H3690" t="s">
        <v>135</v>
      </c>
      <c r="I3690" t="s">
        <v>136</v>
      </c>
      <c r="J3690" t="s">
        <v>137</v>
      </c>
      <c r="K3690" t="s">
        <v>138</v>
      </c>
      <c r="L3690" t="s">
        <v>10874</v>
      </c>
      <c r="M3690" t="s">
        <v>10875</v>
      </c>
      <c r="N3690">
        <v>0.75472222200000005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19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3.5292029173338797</v>
      </c>
      <c r="AC3690">
        <v>0</v>
      </c>
      <c r="AD3690">
        <v>0</v>
      </c>
      <c r="AE3690">
        <v>3.5292029173338797</v>
      </c>
    </row>
    <row r="3691" spans="1:31" x14ac:dyDescent="0.25">
      <c r="A3691">
        <v>2214274</v>
      </c>
      <c r="B3691">
        <v>1</v>
      </c>
      <c r="C3691" t="s">
        <v>80</v>
      </c>
      <c r="D3691" t="s">
        <v>82</v>
      </c>
      <c r="E3691" t="s">
        <v>156</v>
      </c>
      <c r="F3691" t="s">
        <v>10876</v>
      </c>
      <c r="G3691" t="s">
        <v>172</v>
      </c>
      <c r="H3691" t="s">
        <v>135</v>
      </c>
      <c r="I3691" t="s">
        <v>136</v>
      </c>
      <c r="J3691" t="s">
        <v>137</v>
      </c>
      <c r="K3691" t="s">
        <v>138</v>
      </c>
      <c r="L3691" t="s">
        <v>10877</v>
      </c>
      <c r="M3691" t="s">
        <v>10878</v>
      </c>
      <c r="N3691">
        <v>10.463888888</v>
      </c>
      <c r="O3691">
        <v>0</v>
      </c>
      <c r="P3691">
        <v>5</v>
      </c>
      <c r="Q3691">
        <v>0</v>
      </c>
      <c r="R3691">
        <v>0</v>
      </c>
      <c r="S3691">
        <v>0</v>
      </c>
      <c r="T3691">
        <v>1</v>
      </c>
      <c r="U3691">
        <v>0</v>
      </c>
      <c r="V3691">
        <v>0</v>
      </c>
      <c r="W3691">
        <v>0</v>
      </c>
      <c r="X3691">
        <v>20.82317628974425</v>
      </c>
      <c r="Y3691">
        <v>0</v>
      </c>
      <c r="Z3691">
        <v>0</v>
      </c>
      <c r="AA3691">
        <v>0</v>
      </c>
      <c r="AB3691">
        <v>18.971287101434257</v>
      </c>
      <c r="AC3691">
        <v>0</v>
      </c>
      <c r="AD3691">
        <v>0</v>
      </c>
      <c r="AE3691">
        <v>39.79446339117851</v>
      </c>
    </row>
    <row r="3692" spans="1:31" x14ac:dyDescent="0.25">
      <c r="A3692">
        <v>2217191</v>
      </c>
      <c r="B3692">
        <v>1</v>
      </c>
      <c r="C3692" t="s">
        <v>80</v>
      </c>
      <c r="D3692" t="s">
        <v>96</v>
      </c>
      <c r="E3692" t="s">
        <v>156</v>
      </c>
      <c r="F3692" t="s">
        <v>10879</v>
      </c>
      <c r="G3692" t="s">
        <v>161</v>
      </c>
      <c r="H3692" t="s">
        <v>135</v>
      </c>
      <c r="I3692" t="s">
        <v>136</v>
      </c>
      <c r="J3692" t="s">
        <v>137</v>
      </c>
      <c r="K3692" t="s">
        <v>138</v>
      </c>
      <c r="L3692" t="s">
        <v>10880</v>
      </c>
      <c r="M3692" t="s">
        <v>10881</v>
      </c>
      <c r="N3692">
        <v>4.2588888880000004</v>
      </c>
      <c r="O3692">
        <v>0</v>
      </c>
      <c r="P3692">
        <v>1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1.8541783118707333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1.8541783118707333</v>
      </c>
    </row>
    <row r="3693" spans="1:31" x14ac:dyDescent="0.25">
      <c r="A3693">
        <v>2220523</v>
      </c>
      <c r="B3693">
        <v>1</v>
      </c>
      <c r="C3693" t="s">
        <v>80</v>
      </c>
      <c r="D3693" t="s">
        <v>95</v>
      </c>
      <c r="E3693" t="s">
        <v>156</v>
      </c>
      <c r="F3693" t="s">
        <v>10882</v>
      </c>
      <c r="G3693" t="s">
        <v>161</v>
      </c>
      <c r="H3693" t="s">
        <v>135</v>
      </c>
      <c r="I3693" t="s">
        <v>136</v>
      </c>
      <c r="J3693" t="s">
        <v>137</v>
      </c>
      <c r="K3693" t="s">
        <v>138</v>
      </c>
      <c r="L3693" t="s">
        <v>10883</v>
      </c>
      <c r="M3693" t="s">
        <v>10884</v>
      </c>
      <c r="N3693">
        <v>2.321111111</v>
      </c>
      <c r="O3693">
        <v>0</v>
      </c>
      <c r="P3693">
        <v>1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1.1909386646541669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1.1909386646541669</v>
      </c>
    </row>
    <row r="3694" spans="1:31" x14ac:dyDescent="0.25">
      <c r="A3694">
        <v>2228552</v>
      </c>
      <c r="B3694">
        <v>1</v>
      </c>
      <c r="C3694" t="s">
        <v>80</v>
      </c>
      <c r="D3694" t="s">
        <v>83</v>
      </c>
      <c r="E3694" t="s">
        <v>156</v>
      </c>
      <c r="F3694" t="s">
        <v>4730</v>
      </c>
      <c r="G3694" t="s">
        <v>213</v>
      </c>
      <c r="H3694" t="s">
        <v>135</v>
      </c>
      <c r="I3694" t="s">
        <v>136</v>
      </c>
      <c r="J3694" t="s">
        <v>137</v>
      </c>
      <c r="K3694" t="s">
        <v>138</v>
      </c>
      <c r="L3694" t="s">
        <v>10885</v>
      </c>
      <c r="M3694" t="s">
        <v>10886</v>
      </c>
      <c r="N3694">
        <v>2.2599999999999998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1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9.9374434790806703</v>
      </c>
      <c r="AE3694">
        <v>9.9374434790806703</v>
      </c>
    </row>
    <row r="3695" spans="1:31" x14ac:dyDescent="0.25">
      <c r="A3695">
        <v>2226142</v>
      </c>
      <c r="B3695">
        <v>1</v>
      </c>
      <c r="C3695" t="s">
        <v>80</v>
      </c>
      <c r="D3695" t="s">
        <v>90</v>
      </c>
      <c r="E3695" t="s">
        <v>151</v>
      </c>
      <c r="F3695" t="s">
        <v>10887</v>
      </c>
      <c r="G3695" t="s">
        <v>213</v>
      </c>
      <c r="H3695" t="s">
        <v>135</v>
      </c>
      <c r="I3695" t="s">
        <v>136</v>
      </c>
      <c r="J3695" t="s">
        <v>137</v>
      </c>
      <c r="K3695" t="s">
        <v>138</v>
      </c>
      <c r="L3695" t="s">
        <v>10888</v>
      </c>
      <c r="M3695" t="s">
        <v>10889</v>
      </c>
      <c r="N3695">
        <v>2.0522222220000002</v>
      </c>
      <c r="O3695">
        <v>0</v>
      </c>
      <c r="P3695">
        <v>2</v>
      </c>
      <c r="Q3695">
        <v>0</v>
      </c>
      <c r="R3695">
        <v>0</v>
      </c>
      <c r="S3695">
        <v>0</v>
      </c>
      <c r="T3695">
        <v>42</v>
      </c>
      <c r="U3695">
        <v>0</v>
      </c>
      <c r="V3695">
        <v>3</v>
      </c>
      <c r="W3695">
        <v>0</v>
      </c>
      <c r="X3695">
        <v>3.2059524763690224</v>
      </c>
      <c r="Y3695">
        <v>0</v>
      </c>
      <c r="Z3695">
        <v>0</v>
      </c>
      <c r="AA3695">
        <v>0</v>
      </c>
      <c r="AB3695">
        <v>204.60608877056993</v>
      </c>
      <c r="AC3695">
        <v>0</v>
      </c>
      <c r="AD3695">
        <v>41.600383556677798</v>
      </c>
      <c r="AE3695">
        <v>249.41242480361674</v>
      </c>
    </row>
    <row r="3696" spans="1:31" x14ac:dyDescent="0.25">
      <c r="A3696">
        <v>2224307</v>
      </c>
      <c r="B3696">
        <v>1</v>
      </c>
      <c r="C3696" t="s">
        <v>81</v>
      </c>
      <c r="D3696" t="s">
        <v>123</v>
      </c>
      <c r="E3696" t="s">
        <v>156</v>
      </c>
      <c r="F3696" t="s">
        <v>10890</v>
      </c>
      <c r="G3696" t="s">
        <v>172</v>
      </c>
      <c r="H3696" t="s">
        <v>135</v>
      </c>
      <c r="I3696" t="s">
        <v>136</v>
      </c>
      <c r="J3696" t="s">
        <v>137</v>
      </c>
      <c r="K3696" t="s">
        <v>138</v>
      </c>
      <c r="L3696" t="s">
        <v>10891</v>
      </c>
      <c r="M3696" t="s">
        <v>10892</v>
      </c>
      <c r="N3696">
        <v>3.440555555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12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15.283880094838237</v>
      </c>
      <c r="AC3696">
        <v>0</v>
      </c>
      <c r="AD3696">
        <v>0</v>
      </c>
      <c r="AE3696">
        <v>15.283880094838237</v>
      </c>
    </row>
    <row r="3697" spans="1:31" x14ac:dyDescent="0.25">
      <c r="A3697">
        <v>2221897</v>
      </c>
      <c r="B3697">
        <v>1</v>
      </c>
      <c r="C3697" t="s">
        <v>81</v>
      </c>
      <c r="D3697" t="s">
        <v>122</v>
      </c>
      <c r="E3697" t="s">
        <v>141</v>
      </c>
      <c r="F3697" t="s">
        <v>10893</v>
      </c>
      <c r="G3697" t="s">
        <v>405</v>
      </c>
      <c r="H3697" t="s">
        <v>144</v>
      </c>
      <c r="I3697" t="s">
        <v>136</v>
      </c>
      <c r="J3697" t="s">
        <v>137</v>
      </c>
      <c r="K3697" t="s">
        <v>234</v>
      </c>
      <c r="L3697" t="s">
        <v>10894</v>
      </c>
      <c r="M3697" t="s">
        <v>10895</v>
      </c>
      <c r="N3697">
        <v>7.8830980549999996</v>
      </c>
      <c r="O3697">
        <v>0</v>
      </c>
      <c r="P3697">
        <v>0</v>
      </c>
      <c r="Q3697">
        <v>0</v>
      </c>
      <c r="R3697">
        <v>0</v>
      </c>
      <c r="S3697">
        <v>1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18.737467586009885</v>
      </c>
      <c r="AB3697">
        <v>0</v>
      </c>
      <c r="AC3697">
        <v>0</v>
      </c>
      <c r="AD3697">
        <v>0</v>
      </c>
      <c r="AE3697">
        <v>18.737467586009885</v>
      </c>
    </row>
    <row r="3698" spans="1:31" x14ac:dyDescent="0.25">
      <c r="A3698">
        <v>2224553</v>
      </c>
      <c r="B3698">
        <v>1</v>
      </c>
      <c r="C3698" t="s">
        <v>80</v>
      </c>
      <c r="D3698" t="s">
        <v>102</v>
      </c>
      <c r="E3698" t="s">
        <v>156</v>
      </c>
      <c r="F3698" t="s">
        <v>10896</v>
      </c>
      <c r="G3698" t="s">
        <v>161</v>
      </c>
      <c r="H3698" t="s">
        <v>135</v>
      </c>
      <c r="I3698" t="s">
        <v>136</v>
      </c>
      <c r="J3698" t="s">
        <v>137</v>
      </c>
      <c r="K3698" t="s">
        <v>138</v>
      </c>
      <c r="L3698" t="s">
        <v>10897</v>
      </c>
      <c r="M3698" t="s">
        <v>10898</v>
      </c>
      <c r="N3698">
        <v>2.6161111109999999</v>
      </c>
      <c r="O3698">
        <v>0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3.8052508635062403</v>
      </c>
      <c r="AA3698">
        <v>0</v>
      </c>
      <c r="AB3698">
        <v>0</v>
      </c>
      <c r="AC3698">
        <v>0</v>
      </c>
      <c r="AD3698">
        <v>0</v>
      </c>
      <c r="AE3698">
        <v>3.8052508635062403</v>
      </c>
    </row>
    <row r="3699" spans="1:31" x14ac:dyDescent="0.25">
      <c r="A3699">
        <v>2224161</v>
      </c>
      <c r="B3699">
        <v>1</v>
      </c>
      <c r="C3699" t="s">
        <v>80</v>
      </c>
      <c r="D3699" t="s">
        <v>100</v>
      </c>
      <c r="E3699" t="s">
        <v>147</v>
      </c>
      <c r="F3699" t="s">
        <v>10899</v>
      </c>
      <c r="G3699" t="s">
        <v>143</v>
      </c>
      <c r="H3699" t="s">
        <v>144</v>
      </c>
      <c r="I3699" t="s">
        <v>136</v>
      </c>
      <c r="J3699" t="s">
        <v>137</v>
      </c>
      <c r="K3699" t="s">
        <v>138</v>
      </c>
      <c r="L3699" t="s">
        <v>10900</v>
      </c>
      <c r="M3699" t="s">
        <v>10901</v>
      </c>
      <c r="N3699">
        <v>0.632222222</v>
      </c>
      <c r="O3699">
        <v>7</v>
      </c>
      <c r="P3699">
        <v>9612</v>
      </c>
      <c r="Q3699">
        <v>3</v>
      </c>
      <c r="R3699">
        <v>204</v>
      </c>
      <c r="S3699">
        <v>13</v>
      </c>
      <c r="T3699">
        <v>742</v>
      </c>
      <c r="U3699">
        <v>0</v>
      </c>
      <c r="V3699">
        <v>0</v>
      </c>
      <c r="W3699">
        <v>53.897548185080851</v>
      </c>
      <c r="X3699">
        <v>1288.8962970208904</v>
      </c>
      <c r="Y3699">
        <v>0.68044615542484688</v>
      </c>
      <c r="Z3699">
        <v>23.466867187702949</v>
      </c>
      <c r="AA3699">
        <v>108.70865814985918</v>
      </c>
      <c r="AB3699">
        <v>199.38862464004961</v>
      </c>
      <c r="AC3699">
        <v>0</v>
      </c>
      <c r="AD3699">
        <v>0</v>
      </c>
      <c r="AE3699">
        <v>1675.0384413390079</v>
      </c>
    </row>
    <row r="3700" spans="1:31" x14ac:dyDescent="0.25">
      <c r="A3700">
        <v>2227616</v>
      </c>
      <c r="B3700">
        <v>1</v>
      </c>
      <c r="C3700" t="s">
        <v>80</v>
      </c>
      <c r="D3700" t="s">
        <v>82</v>
      </c>
      <c r="E3700" t="s">
        <v>151</v>
      </c>
      <c r="F3700" t="s">
        <v>10902</v>
      </c>
      <c r="G3700" t="s">
        <v>213</v>
      </c>
      <c r="H3700" t="s">
        <v>135</v>
      </c>
      <c r="I3700" t="s">
        <v>136</v>
      </c>
      <c r="J3700" t="s">
        <v>137</v>
      </c>
      <c r="K3700" t="s">
        <v>138</v>
      </c>
      <c r="L3700" t="s">
        <v>10903</v>
      </c>
      <c r="M3700" t="s">
        <v>10904</v>
      </c>
      <c r="N3700">
        <v>1.4769444439999999</v>
      </c>
      <c r="O3700">
        <v>0</v>
      </c>
      <c r="P3700">
        <v>231</v>
      </c>
      <c r="Q3700">
        <v>0</v>
      </c>
      <c r="R3700">
        <v>0</v>
      </c>
      <c r="S3700">
        <v>0</v>
      </c>
      <c r="T3700">
        <v>15</v>
      </c>
      <c r="U3700">
        <v>0</v>
      </c>
      <c r="V3700">
        <v>0</v>
      </c>
      <c r="W3700">
        <v>0</v>
      </c>
      <c r="X3700">
        <v>140.56416056435845</v>
      </c>
      <c r="Y3700">
        <v>0</v>
      </c>
      <c r="Z3700">
        <v>0</v>
      </c>
      <c r="AA3700">
        <v>0</v>
      </c>
      <c r="AB3700">
        <v>6.7142760719938757</v>
      </c>
      <c r="AC3700">
        <v>0</v>
      </c>
      <c r="AD3700">
        <v>0</v>
      </c>
      <c r="AE3700">
        <v>147.27843663635232</v>
      </c>
    </row>
    <row r="3701" spans="1:31" x14ac:dyDescent="0.25">
      <c r="A3701">
        <v>2222933</v>
      </c>
      <c r="B3701">
        <v>1</v>
      </c>
      <c r="C3701" t="s">
        <v>80</v>
      </c>
      <c r="D3701" t="s">
        <v>104</v>
      </c>
      <c r="E3701" t="s">
        <v>151</v>
      </c>
      <c r="F3701" t="s">
        <v>10905</v>
      </c>
      <c r="G3701" t="s">
        <v>213</v>
      </c>
      <c r="H3701" t="s">
        <v>135</v>
      </c>
      <c r="I3701" t="s">
        <v>136</v>
      </c>
      <c r="J3701" t="s">
        <v>137</v>
      </c>
      <c r="K3701" t="s">
        <v>138</v>
      </c>
      <c r="L3701" t="s">
        <v>10906</v>
      </c>
      <c r="M3701" t="s">
        <v>10907</v>
      </c>
      <c r="N3701">
        <v>1.6563888879999999</v>
      </c>
      <c r="O3701">
        <v>0</v>
      </c>
      <c r="P3701">
        <v>56</v>
      </c>
      <c r="Q3701">
        <v>0</v>
      </c>
      <c r="R3701">
        <v>0</v>
      </c>
      <c r="S3701">
        <v>0</v>
      </c>
      <c r="T3701">
        <v>5</v>
      </c>
      <c r="U3701">
        <v>0</v>
      </c>
      <c r="V3701">
        <v>0</v>
      </c>
      <c r="W3701">
        <v>0</v>
      </c>
      <c r="X3701">
        <v>30.715715194802883</v>
      </c>
      <c r="Y3701">
        <v>0</v>
      </c>
      <c r="Z3701">
        <v>0</v>
      </c>
      <c r="AA3701">
        <v>0</v>
      </c>
      <c r="AB3701">
        <v>0.94579943964310098</v>
      </c>
      <c r="AC3701">
        <v>0</v>
      </c>
      <c r="AD3701">
        <v>0</v>
      </c>
      <c r="AE3701">
        <v>31.661514634445982</v>
      </c>
    </row>
    <row r="3702" spans="1:31" x14ac:dyDescent="0.25">
      <c r="A3702">
        <v>2219103</v>
      </c>
      <c r="B3702">
        <v>1</v>
      </c>
      <c r="C3702" t="s">
        <v>81</v>
      </c>
      <c r="D3702" t="s">
        <v>115</v>
      </c>
      <c r="E3702" t="s">
        <v>151</v>
      </c>
      <c r="F3702" t="s">
        <v>8971</v>
      </c>
      <c r="G3702" t="s">
        <v>213</v>
      </c>
      <c r="H3702" t="s">
        <v>135</v>
      </c>
      <c r="I3702" t="s">
        <v>136</v>
      </c>
      <c r="J3702" t="s">
        <v>137</v>
      </c>
      <c r="K3702" t="s">
        <v>138</v>
      </c>
      <c r="L3702" t="s">
        <v>10908</v>
      </c>
      <c r="M3702" t="s">
        <v>10909</v>
      </c>
      <c r="N3702">
        <v>0.82944444399999995</v>
      </c>
      <c r="O3702">
        <v>0</v>
      </c>
      <c r="P3702">
        <v>22</v>
      </c>
      <c r="Q3702">
        <v>0</v>
      </c>
      <c r="R3702">
        <v>1</v>
      </c>
      <c r="S3702">
        <v>0</v>
      </c>
      <c r="T3702">
        <v>2</v>
      </c>
      <c r="U3702">
        <v>0</v>
      </c>
      <c r="V3702">
        <v>0</v>
      </c>
      <c r="W3702">
        <v>0</v>
      </c>
      <c r="X3702">
        <v>2.3692473142423642</v>
      </c>
      <c r="Y3702">
        <v>0</v>
      </c>
      <c r="Z3702">
        <v>0</v>
      </c>
      <c r="AA3702">
        <v>0</v>
      </c>
      <c r="AB3702">
        <v>0.99569475639697513</v>
      </c>
      <c r="AC3702">
        <v>0</v>
      </c>
      <c r="AD3702">
        <v>0</v>
      </c>
      <c r="AE3702">
        <v>3.3649420706393394</v>
      </c>
    </row>
    <row r="3703" spans="1:31" x14ac:dyDescent="0.25">
      <c r="A3703">
        <v>2218711</v>
      </c>
      <c r="B3703">
        <v>1</v>
      </c>
      <c r="C3703" t="s">
        <v>81</v>
      </c>
      <c r="D3703" t="s">
        <v>114</v>
      </c>
      <c r="E3703" t="s">
        <v>132</v>
      </c>
      <c r="F3703" t="s">
        <v>10910</v>
      </c>
      <c r="G3703" t="s">
        <v>176</v>
      </c>
      <c r="H3703" t="s">
        <v>135</v>
      </c>
      <c r="I3703" t="s">
        <v>136</v>
      </c>
      <c r="J3703" t="s">
        <v>137</v>
      </c>
      <c r="K3703" t="s">
        <v>138</v>
      </c>
      <c r="L3703" t="s">
        <v>10911</v>
      </c>
      <c r="M3703" t="s">
        <v>10912</v>
      </c>
      <c r="N3703">
        <v>0.84222222199999996</v>
      </c>
      <c r="O3703">
        <v>0</v>
      </c>
      <c r="P3703">
        <v>39</v>
      </c>
      <c r="Q3703">
        <v>0</v>
      </c>
      <c r="R3703">
        <v>19</v>
      </c>
      <c r="S3703">
        <v>0</v>
      </c>
      <c r="T3703">
        <v>1</v>
      </c>
      <c r="U3703">
        <v>0</v>
      </c>
      <c r="V3703">
        <v>0</v>
      </c>
      <c r="W3703">
        <v>0</v>
      </c>
      <c r="X3703">
        <v>2.817625677482535</v>
      </c>
      <c r="Y3703">
        <v>0</v>
      </c>
      <c r="Z3703">
        <v>0.70358416702715554</v>
      </c>
      <c r="AA3703">
        <v>0</v>
      </c>
      <c r="AB3703">
        <v>3.2082958067558223</v>
      </c>
      <c r="AC3703">
        <v>0</v>
      </c>
      <c r="AD3703">
        <v>0</v>
      </c>
      <c r="AE3703">
        <v>6.7295056512655123</v>
      </c>
    </row>
    <row r="3704" spans="1:31" x14ac:dyDescent="0.25">
      <c r="A3704">
        <v>2212754</v>
      </c>
      <c r="B3704">
        <v>1</v>
      </c>
      <c r="C3704" t="s">
        <v>81</v>
      </c>
      <c r="D3704" t="s">
        <v>118</v>
      </c>
      <c r="E3704" t="s">
        <v>141</v>
      </c>
      <c r="F3704" t="s">
        <v>10913</v>
      </c>
      <c r="G3704" t="s">
        <v>349</v>
      </c>
      <c r="H3704" t="s">
        <v>144</v>
      </c>
      <c r="I3704" t="s">
        <v>136</v>
      </c>
      <c r="J3704" t="s">
        <v>137</v>
      </c>
      <c r="K3704" t="s">
        <v>138</v>
      </c>
      <c r="L3704" t="s">
        <v>10914</v>
      </c>
      <c r="M3704" t="s">
        <v>10915</v>
      </c>
      <c r="N3704">
        <v>1.936111111</v>
      </c>
      <c r="O3704">
        <v>0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</row>
    <row r="3705" spans="1:31" x14ac:dyDescent="0.25">
      <c r="A3705">
        <v>2220039</v>
      </c>
      <c r="B3705">
        <v>1</v>
      </c>
      <c r="C3705" t="s">
        <v>81</v>
      </c>
      <c r="D3705" t="s">
        <v>113</v>
      </c>
      <c r="E3705" t="s">
        <v>141</v>
      </c>
      <c r="F3705" t="s">
        <v>10916</v>
      </c>
      <c r="G3705" t="s">
        <v>143</v>
      </c>
      <c r="H3705" t="s">
        <v>144</v>
      </c>
      <c r="I3705" t="s">
        <v>136</v>
      </c>
      <c r="J3705" t="s">
        <v>137</v>
      </c>
      <c r="K3705" t="s">
        <v>138</v>
      </c>
      <c r="L3705" t="s">
        <v>10917</v>
      </c>
      <c r="M3705" t="s">
        <v>10918</v>
      </c>
      <c r="N3705">
        <v>0.60333333300000003</v>
      </c>
      <c r="O3705">
        <v>4</v>
      </c>
      <c r="P3705">
        <v>1403</v>
      </c>
      <c r="Q3705">
        <v>20</v>
      </c>
      <c r="R3705">
        <v>84</v>
      </c>
      <c r="S3705">
        <v>5</v>
      </c>
      <c r="T3705">
        <v>206</v>
      </c>
      <c r="U3705">
        <v>1</v>
      </c>
      <c r="V3705">
        <v>0</v>
      </c>
      <c r="W3705">
        <v>5.6218253850622517</v>
      </c>
      <c r="X3705">
        <v>167.20703844011683</v>
      </c>
      <c r="Y3705">
        <v>6.3990691945604112</v>
      </c>
      <c r="Z3705">
        <v>21.400907265161596</v>
      </c>
      <c r="AA3705">
        <v>112.64054529040958</v>
      </c>
      <c r="AB3705">
        <v>1715.117209616036</v>
      </c>
      <c r="AC3705">
        <v>0</v>
      </c>
      <c r="AD3705">
        <v>0</v>
      </c>
      <c r="AE3705">
        <v>2028.3865951913467</v>
      </c>
    </row>
    <row r="3706" spans="1:31" x14ac:dyDescent="0.25">
      <c r="A3706">
        <v>2220377</v>
      </c>
      <c r="B3706">
        <v>1</v>
      </c>
      <c r="C3706" t="s">
        <v>81</v>
      </c>
      <c r="D3706" t="s">
        <v>122</v>
      </c>
      <c r="E3706" t="s">
        <v>141</v>
      </c>
      <c r="F3706" t="s">
        <v>10919</v>
      </c>
      <c r="G3706" t="s">
        <v>349</v>
      </c>
      <c r="H3706" t="s">
        <v>144</v>
      </c>
      <c r="I3706" t="s">
        <v>136</v>
      </c>
      <c r="J3706" t="s">
        <v>137</v>
      </c>
      <c r="K3706" t="s">
        <v>138</v>
      </c>
      <c r="L3706" t="s">
        <v>10920</v>
      </c>
      <c r="M3706" t="s">
        <v>10921</v>
      </c>
      <c r="N3706">
        <v>1.501944444</v>
      </c>
      <c r="O3706">
        <v>0</v>
      </c>
      <c r="P3706">
        <v>74</v>
      </c>
      <c r="Q3706">
        <v>0</v>
      </c>
      <c r="R3706">
        <v>0</v>
      </c>
      <c r="S3706">
        <v>1</v>
      </c>
      <c r="T3706">
        <v>5</v>
      </c>
      <c r="U3706">
        <v>0</v>
      </c>
      <c r="V3706">
        <v>0</v>
      </c>
      <c r="W3706">
        <v>0</v>
      </c>
      <c r="X3706">
        <v>20.199260255893858</v>
      </c>
      <c r="Y3706">
        <v>0</v>
      </c>
      <c r="Z3706">
        <v>0</v>
      </c>
      <c r="AA3706">
        <v>1.5766890982381778</v>
      </c>
      <c r="AB3706">
        <v>0.70237787114569405</v>
      </c>
      <c r="AC3706">
        <v>0</v>
      </c>
      <c r="AD3706">
        <v>0</v>
      </c>
      <c r="AE3706">
        <v>22.478327225277727</v>
      </c>
    </row>
    <row r="3707" spans="1:31" x14ac:dyDescent="0.25">
      <c r="A3707">
        <v>2229136</v>
      </c>
      <c r="B3707">
        <v>1</v>
      </c>
      <c r="C3707" t="s">
        <v>80</v>
      </c>
      <c r="D3707" t="s">
        <v>100</v>
      </c>
      <c r="E3707" t="s">
        <v>132</v>
      </c>
      <c r="F3707" t="s">
        <v>10922</v>
      </c>
      <c r="G3707" t="s">
        <v>1155</v>
      </c>
      <c r="H3707" t="s">
        <v>135</v>
      </c>
      <c r="I3707" t="s">
        <v>136</v>
      </c>
      <c r="J3707" t="s">
        <v>137</v>
      </c>
      <c r="K3707" t="s">
        <v>138</v>
      </c>
      <c r="L3707" t="s">
        <v>10923</v>
      </c>
      <c r="M3707" t="s">
        <v>10924</v>
      </c>
      <c r="N3707">
        <v>0.31416666599999998</v>
      </c>
      <c r="O3707">
        <v>0</v>
      </c>
      <c r="P3707">
        <v>158</v>
      </c>
      <c r="Q3707">
        <v>0</v>
      </c>
      <c r="R3707">
        <v>3</v>
      </c>
      <c r="S3707">
        <v>0</v>
      </c>
      <c r="T3707">
        <v>14</v>
      </c>
      <c r="U3707">
        <v>0</v>
      </c>
      <c r="V3707">
        <v>0</v>
      </c>
      <c r="W3707">
        <v>0</v>
      </c>
      <c r="X3707">
        <v>10.214904496981614</v>
      </c>
      <c r="Y3707">
        <v>0</v>
      </c>
      <c r="Z3707">
        <v>4.013792250746416E-2</v>
      </c>
      <c r="AA3707">
        <v>0</v>
      </c>
      <c r="AB3707">
        <v>3.4429487233129619</v>
      </c>
      <c r="AC3707">
        <v>0</v>
      </c>
      <c r="AD3707">
        <v>0</v>
      </c>
      <c r="AE3707">
        <v>13.697991142802039</v>
      </c>
    </row>
    <row r="3708" spans="1:31" x14ac:dyDescent="0.25">
      <c r="A3708">
        <v>2221313</v>
      </c>
      <c r="B3708">
        <v>1</v>
      </c>
      <c r="C3708" t="s">
        <v>80</v>
      </c>
      <c r="D3708" t="s">
        <v>88</v>
      </c>
      <c r="E3708" t="s">
        <v>225</v>
      </c>
      <c r="F3708" t="s">
        <v>10925</v>
      </c>
      <c r="G3708" t="s">
        <v>233</v>
      </c>
      <c r="H3708" t="s">
        <v>135</v>
      </c>
      <c r="I3708" t="s">
        <v>136</v>
      </c>
      <c r="J3708" t="s">
        <v>137</v>
      </c>
      <c r="K3708" t="s">
        <v>234</v>
      </c>
      <c r="L3708" t="s">
        <v>10926</v>
      </c>
      <c r="M3708" t="s">
        <v>10927</v>
      </c>
      <c r="N3708">
        <v>8.79481</v>
      </c>
      <c r="O3708">
        <v>0</v>
      </c>
      <c r="P3708">
        <v>46</v>
      </c>
      <c r="Q3708">
        <v>0</v>
      </c>
      <c r="R3708">
        <v>0</v>
      </c>
      <c r="S3708">
        <v>0</v>
      </c>
      <c r="T3708">
        <v>3</v>
      </c>
      <c r="U3708">
        <v>0</v>
      </c>
      <c r="V3708">
        <v>0</v>
      </c>
      <c r="W3708">
        <v>0</v>
      </c>
      <c r="X3708">
        <v>124.07388420454272</v>
      </c>
      <c r="Y3708">
        <v>0</v>
      </c>
      <c r="Z3708">
        <v>0</v>
      </c>
      <c r="AA3708">
        <v>0</v>
      </c>
      <c r="AB3708">
        <v>30.04244042068666</v>
      </c>
      <c r="AC3708">
        <v>0</v>
      </c>
      <c r="AD3708">
        <v>0</v>
      </c>
      <c r="AE3708">
        <v>154.11632462522937</v>
      </c>
    </row>
    <row r="3709" spans="1:31" x14ac:dyDescent="0.25">
      <c r="A3709">
        <v>2220231</v>
      </c>
      <c r="B3709">
        <v>1</v>
      </c>
      <c r="C3709" t="s">
        <v>80</v>
      </c>
      <c r="D3709" t="s">
        <v>93</v>
      </c>
      <c r="E3709" t="s">
        <v>147</v>
      </c>
      <c r="F3709" t="s">
        <v>10928</v>
      </c>
      <c r="G3709" t="s">
        <v>143</v>
      </c>
      <c r="H3709" t="s">
        <v>144</v>
      </c>
      <c r="I3709" t="s">
        <v>136</v>
      </c>
      <c r="J3709" t="s">
        <v>137</v>
      </c>
      <c r="K3709" t="s">
        <v>138</v>
      </c>
      <c r="L3709" t="s">
        <v>10929</v>
      </c>
      <c r="M3709" t="s">
        <v>10930</v>
      </c>
      <c r="N3709">
        <v>0.74555555500000004</v>
      </c>
      <c r="O3709">
        <v>0</v>
      </c>
      <c r="P3709">
        <v>563</v>
      </c>
      <c r="Q3709">
        <v>5</v>
      </c>
      <c r="R3709">
        <v>5</v>
      </c>
      <c r="S3709">
        <v>2</v>
      </c>
      <c r="T3709">
        <v>49</v>
      </c>
      <c r="U3709">
        <v>0</v>
      </c>
      <c r="V3709">
        <v>0</v>
      </c>
      <c r="W3709">
        <v>0</v>
      </c>
      <c r="X3709">
        <v>59.093879670327119</v>
      </c>
      <c r="Y3709">
        <v>11.21013563004815</v>
      </c>
      <c r="Z3709">
        <v>0.32030061091667777</v>
      </c>
      <c r="AA3709">
        <v>14.021155560397933</v>
      </c>
      <c r="AB3709">
        <v>10.472202582601385</v>
      </c>
      <c r="AC3709">
        <v>0</v>
      </c>
      <c r="AD3709">
        <v>0</v>
      </c>
      <c r="AE3709">
        <v>95.117674054291257</v>
      </c>
    </row>
    <row r="3710" spans="1:31" x14ac:dyDescent="0.25">
      <c r="A3710">
        <v>2220477</v>
      </c>
      <c r="B3710">
        <v>1</v>
      </c>
      <c r="C3710" t="s">
        <v>81</v>
      </c>
      <c r="D3710" t="s">
        <v>122</v>
      </c>
      <c r="E3710" t="s">
        <v>225</v>
      </c>
      <c r="F3710" t="s">
        <v>10931</v>
      </c>
      <c r="G3710" t="s">
        <v>213</v>
      </c>
      <c r="H3710" t="s">
        <v>135</v>
      </c>
      <c r="I3710" t="s">
        <v>136</v>
      </c>
      <c r="J3710" t="s">
        <v>137</v>
      </c>
      <c r="K3710" t="s">
        <v>138</v>
      </c>
      <c r="L3710" t="s">
        <v>10932</v>
      </c>
      <c r="M3710" t="s">
        <v>10933</v>
      </c>
      <c r="N3710">
        <v>1.2675000000000001</v>
      </c>
      <c r="O3710">
        <v>0</v>
      </c>
      <c r="P3710">
        <v>34</v>
      </c>
      <c r="Q3710">
        <v>0</v>
      </c>
      <c r="R3710">
        <v>0</v>
      </c>
      <c r="S3710">
        <v>0</v>
      </c>
      <c r="T3710">
        <v>3</v>
      </c>
      <c r="U3710">
        <v>0</v>
      </c>
      <c r="V3710">
        <v>0</v>
      </c>
      <c r="W3710">
        <v>0</v>
      </c>
      <c r="X3710">
        <v>6.7770285691054282</v>
      </c>
      <c r="Y3710">
        <v>0</v>
      </c>
      <c r="Z3710">
        <v>0</v>
      </c>
      <c r="AA3710">
        <v>0</v>
      </c>
      <c r="AB3710">
        <v>2.0111699810963164</v>
      </c>
      <c r="AC3710">
        <v>0</v>
      </c>
      <c r="AD3710">
        <v>0</v>
      </c>
      <c r="AE3710">
        <v>8.788198550201745</v>
      </c>
    </row>
    <row r="3711" spans="1:31" x14ac:dyDescent="0.25">
      <c r="A3711">
        <v>2224015</v>
      </c>
      <c r="B3711">
        <v>1</v>
      </c>
      <c r="C3711" t="s">
        <v>80</v>
      </c>
      <c r="D3711" t="s">
        <v>103</v>
      </c>
      <c r="E3711" t="s">
        <v>251</v>
      </c>
      <c r="F3711" t="s">
        <v>10934</v>
      </c>
      <c r="G3711" t="s">
        <v>143</v>
      </c>
      <c r="H3711" t="s">
        <v>144</v>
      </c>
      <c r="I3711" t="s">
        <v>136</v>
      </c>
      <c r="J3711" t="s">
        <v>137</v>
      </c>
      <c r="K3711" t="s">
        <v>138</v>
      </c>
      <c r="L3711" t="s">
        <v>10935</v>
      </c>
      <c r="M3711" t="s">
        <v>10936</v>
      </c>
      <c r="N3711">
        <v>0.507222222</v>
      </c>
      <c r="O3711">
        <v>0</v>
      </c>
      <c r="P3711">
        <v>658</v>
      </c>
      <c r="Q3711">
        <v>2</v>
      </c>
      <c r="R3711">
        <v>9</v>
      </c>
      <c r="S3711">
        <v>6</v>
      </c>
      <c r="T3711">
        <v>91</v>
      </c>
      <c r="U3711">
        <v>22</v>
      </c>
      <c r="V3711">
        <v>1</v>
      </c>
      <c r="W3711">
        <v>0</v>
      </c>
      <c r="X3711">
        <v>112.81756866099109</v>
      </c>
      <c r="Y3711">
        <v>25.063894124675059</v>
      </c>
      <c r="Z3711">
        <v>0.65678664334274883</v>
      </c>
      <c r="AA3711">
        <v>15.36425010708164</v>
      </c>
      <c r="AB3711">
        <v>30.713320432931056</v>
      </c>
      <c r="AC3711">
        <v>1186.2378183531368</v>
      </c>
      <c r="AD3711">
        <v>0</v>
      </c>
      <c r="AE3711">
        <v>1370.8536383221585</v>
      </c>
    </row>
    <row r="3712" spans="1:31" x14ac:dyDescent="0.25">
      <c r="A3712">
        <v>2222664</v>
      </c>
      <c r="B3712">
        <v>1</v>
      </c>
      <c r="C3712" t="s">
        <v>80</v>
      </c>
      <c r="D3712" t="s">
        <v>99</v>
      </c>
      <c r="E3712" t="s">
        <v>156</v>
      </c>
      <c r="F3712" t="s">
        <v>10937</v>
      </c>
      <c r="G3712" t="s">
        <v>161</v>
      </c>
      <c r="H3712" t="s">
        <v>135</v>
      </c>
      <c r="I3712" t="s">
        <v>136</v>
      </c>
      <c r="J3712" t="s">
        <v>137</v>
      </c>
      <c r="K3712" t="s">
        <v>138</v>
      </c>
      <c r="L3712" t="s">
        <v>10938</v>
      </c>
      <c r="M3712" t="s">
        <v>10939</v>
      </c>
      <c r="N3712">
        <v>4.9024999999999999</v>
      </c>
      <c r="O3712">
        <v>0</v>
      </c>
      <c r="P3712">
        <v>1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0.87952522788407261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0.87952522788407261</v>
      </c>
    </row>
    <row r="3713" spans="1:31" x14ac:dyDescent="0.25">
      <c r="A3713">
        <v>2212654</v>
      </c>
      <c r="B3713">
        <v>1</v>
      </c>
      <c r="C3713" t="s">
        <v>80</v>
      </c>
      <c r="D3713" t="s">
        <v>101</v>
      </c>
      <c r="E3713" t="s">
        <v>141</v>
      </c>
      <c r="F3713" t="s">
        <v>8965</v>
      </c>
      <c r="G3713" t="s">
        <v>143</v>
      </c>
      <c r="H3713" t="s">
        <v>144</v>
      </c>
      <c r="I3713" t="s">
        <v>136</v>
      </c>
      <c r="J3713" t="s">
        <v>137</v>
      </c>
      <c r="K3713" t="s">
        <v>138</v>
      </c>
      <c r="L3713" t="s">
        <v>10940</v>
      </c>
      <c r="M3713" t="s">
        <v>10941</v>
      </c>
      <c r="N3713">
        <v>0.46694444400000001</v>
      </c>
      <c r="O3713">
        <v>0</v>
      </c>
      <c r="P3713">
        <v>1305</v>
      </c>
      <c r="Q3713">
        <v>0</v>
      </c>
      <c r="R3713">
        <v>0</v>
      </c>
      <c r="S3713">
        <v>1</v>
      </c>
      <c r="T3713">
        <v>31</v>
      </c>
      <c r="U3713">
        <v>0</v>
      </c>
      <c r="V3713">
        <v>0</v>
      </c>
      <c r="W3713">
        <v>0</v>
      </c>
      <c r="X3713">
        <v>120.06142336648526</v>
      </c>
      <c r="Y3713">
        <v>0</v>
      </c>
      <c r="Z3713">
        <v>0</v>
      </c>
      <c r="AA3713">
        <v>1.480258097644704</v>
      </c>
      <c r="AB3713">
        <v>8.6005082326688864</v>
      </c>
      <c r="AC3713">
        <v>0</v>
      </c>
      <c r="AD3713">
        <v>0</v>
      </c>
      <c r="AE3713">
        <v>130.14218969679885</v>
      </c>
    </row>
    <row r="3714" spans="1:31" x14ac:dyDescent="0.25">
      <c r="A3714">
        <v>2226388</v>
      </c>
      <c r="B3714">
        <v>1</v>
      </c>
      <c r="C3714" t="s">
        <v>80</v>
      </c>
      <c r="D3714" t="s">
        <v>85</v>
      </c>
      <c r="E3714" t="s">
        <v>156</v>
      </c>
      <c r="F3714" t="s">
        <v>10942</v>
      </c>
      <c r="G3714" t="s">
        <v>161</v>
      </c>
      <c r="H3714" t="s">
        <v>135</v>
      </c>
      <c r="I3714" t="s">
        <v>136</v>
      </c>
      <c r="J3714" t="s">
        <v>137</v>
      </c>
      <c r="K3714" t="s">
        <v>138</v>
      </c>
      <c r="L3714" t="s">
        <v>10943</v>
      </c>
      <c r="M3714" t="s">
        <v>10944</v>
      </c>
      <c r="N3714">
        <v>1.528611111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1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</row>
    <row r="3715" spans="1:31" x14ac:dyDescent="0.25">
      <c r="A3715">
        <v>2216401</v>
      </c>
      <c r="B3715">
        <v>1</v>
      </c>
      <c r="C3715" t="s">
        <v>81</v>
      </c>
      <c r="D3715" t="s">
        <v>114</v>
      </c>
      <c r="E3715" t="s">
        <v>151</v>
      </c>
      <c r="F3715" t="s">
        <v>10945</v>
      </c>
      <c r="G3715" t="s">
        <v>213</v>
      </c>
      <c r="H3715" t="s">
        <v>135</v>
      </c>
      <c r="I3715" t="s">
        <v>136</v>
      </c>
      <c r="J3715" t="s">
        <v>137</v>
      </c>
      <c r="K3715" t="s">
        <v>138</v>
      </c>
      <c r="L3715" t="s">
        <v>10946</v>
      </c>
      <c r="M3715" t="s">
        <v>10947</v>
      </c>
      <c r="N3715">
        <v>0.96305555499999995</v>
      </c>
      <c r="O3715">
        <v>0</v>
      </c>
      <c r="P3715">
        <v>12</v>
      </c>
      <c r="Q3715">
        <v>0</v>
      </c>
      <c r="R3715">
        <v>1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0.74436556598574488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0.74436556598574488</v>
      </c>
    </row>
    <row r="3716" spans="1:31" x14ac:dyDescent="0.25">
      <c r="A3716">
        <v>2221974</v>
      </c>
      <c r="B3716">
        <v>1</v>
      </c>
      <c r="C3716" t="s">
        <v>81</v>
      </c>
      <c r="D3716" t="s">
        <v>112</v>
      </c>
      <c r="E3716" t="s">
        <v>147</v>
      </c>
      <c r="F3716" t="s">
        <v>8278</v>
      </c>
      <c r="G3716" t="s">
        <v>143</v>
      </c>
      <c r="H3716" t="s">
        <v>144</v>
      </c>
      <c r="I3716" t="s">
        <v>136</v>
      </c>
      <c r="J3716" t="s">
        <v>137</v>
      </c>
      <c r="K3716" t="s">
        <v>138</v>
      </c>
      <c r="L3716" t="s">
        <v>10948</v>
      </c>
      <c r="M3716" t="s">
        <v>10949</v>
      </c>
      <c r="N3716">
        <v>0.170555555</v>
      </c>
      <c r="O3716">
        <v>0</v>
      </c>
      <c r="P3716">
        <v>886</v>
      </c>
      <c r="Q3716">
        <v>2</v>
      </c>
      <c r="R3716">
        <v>68</v>
      </c>
      <c r="S3716">
        <v>8</v>
      </c>
      <c r="T3716">
        <v>31</v>
      </c>
      <c r="U3716">
        <v>0</v>
      </c>
      <c r="V3716">
        <v>0</v>
      </c>
      <c r="W3716">
        <v>0</v>
      </c>
      <c r="X3716">
        <v>11.859714088860896</v>
      </c>
      <c r="Y3716">
        <v>2.1642774987449198</v>
      </c>
      <c r="Z3716">
        <v>1.6666460955932163</v>
      </c>
      <c r="AA3716">
        <v>4.3284752751021953</v>
      </c>
      <c r="AB3716">
        <v>1.7716794164666974</v>
      </c>
      <c r="AC3716">
        <v>0</v>
      </c>
      <c r="AD3716">
        <v>0</v>
      </c>
      <c r="AE3716">
        <v>21.790792374767925</v>
      </c>
    </row>
    <row r="3717" spans="1:31" x14ac:dyDescent="0.25">
      <c r="A3717">
        <v>2222143</v>
      </c>
      <c r="B3717">
        <v>1</v>
      </c>
      <c r="C3717" t="s">
        <v>81</v>
      </c>
      <c r="D3717" t="s">
        <v>113</v>
      </c>
      <c r="E3717" t="s">
        <v>156</v>
      </c>
      <c r="F3717" t="s">
        <v>10950</v>
      </c>
      <c r="G3717" t="s">
        <v>165</v>
      </c>
      <c r="H3717" t="s">
        <v>135</v>
      </c>
      <c r="I3717" t="s">
        <v>136</v>
      </c>
      <c r="J3717" t="s">
        <v>137</v>
      </c>
      <c r="K3717" t="s">
        <v>138</v>
      </c>
      <c r="L3717" t="s">
        <v>10951</v>
      </c>
      <c r="M3717" t="s">
        <v>10952</v>
      </c>
      <c r="N3717">
        <v>1.728611111</v>
      </c>
      <c r="O3717">
        <v>0</v>
      </c>
      <c r="P3717">
        <v>1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0.39230985977567384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0.39230985977567384</v>
      </c>
    </row>
    <row r="3718" spans="1:31" x14ac:dyDescent="0.25">
      <c r="A3718">
        <v>2228452</v>
      </c>
      <c r="B3718">
        <v>1</v>
      </c>
      <c r="C3718" t="s">
        <v>81</v>
      </c>
      <c r="D3718" t="s">
        <v>113</v>
      </c>
      <c r="E3718" t="s">
        <v>156</v>
      </c>
      <c r="F3718" t="s">
        <v>10953</v>
      </c>
      <c r="G3718" t="s">
        <v>161</v>
      </c>
      <c r="H3718" t="s">
        <v>135</v>
      </c>
      <c r="I3718" t="s">
        <v>136</v>
      </c>
      <c r="J3718" t="s">
        <v>137</v>
      </c>
      <c r="K3718" t="s">
        <v>138</v>
      </c>
      <c r="L3718" t="s">
        <v>10954</v>
      </c>
      <c r="M3718" t="s">
        <v>10955</v>
      </c>
      <c r="N3718">
        <v>0.82388888800000004</v>
      </c>
      <c r="O3718">
        <v>0</v>
      </c>
      <c r="P3718">
        <v>3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1.2208304420872724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1.2208304420872724</v>
      </c>
    </row>
    <row r="3719" spans="1:31" x14ac:dyDescent="0.25">
      <c r="A3719">
        <v>2224038</v>
      </c>
      <c r="B3719">
        <v>1</v>
      </c>
      <c r="C3719" t="s">
        <v>80</v>
      </c>
      <c r="D3719" t="s">
        <v>82</v>
      </c>
      <c r="E3719" t="s">
        <v>156</v>
      </c>
      <c r="F3719" t="s">
        <v>10956</v>
      </c>
      <c r="G3719" t="s">
        <v>161</v>
      </c>
      <c r="H3719" t="s">
        <v>135</v>
      </c>
      <c r="I3719" t="s">
        <v>136</v>
      </c>
      <c r="J3719" t="s">
        <v>137</v>
      </c>
      <c r="K3719" t="s">
        <v>138</v>
      </c>
      <c r="L3719" t="s">
        <v>10957</v>
      </c>
      <c r="M3719" t="s">
        <v>10958</v>
      </c>
      <c r="N3719">
        <v>5.1397222219999996</v>
      </c>
      <c r="O3719">
        <v>0</v>
      </c>
      <c r="P3719">
        <v>2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3.6677836267750359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3.6677836267750359</v>
      </c>
    </row>
    <row r="3720" spans="1:31" x14ac:dyDescent="0.25">
      <c r="A3720">
        <v>2216378</v>
      </c>
      <c r="B3720">
        <v>1</v>
      </c>
      <c r="C3720" t="s">
        <v>80</v>
      </c>
      <c r="D3720" t="s">
        <v>109</v>
      </c>
      <c r="E3720" t="s">
        <v>156</v>
      </c>
      <c r="F3720" t="s">
        <v>10959</v>
      </c>
      <c r="G3720" t="s">
        <v>161</v>
      </c>
      <c r="H3720" t="s">
        <v>135</v>
      </c>
      <c r="I3720" t="s">
        <v>136</v>
      </c>
      <c r="J3720" t="s">
        <v>137</v>
      </c>
      <c r="K3720" t="s">
        <v>138</v>
      </c>
      <c r="L3720" t="s">
        <v>10960</v>
      </c>
      <c r="M3720" t="s">
        <v>10961</v>
      </c>
      <c r="N3720">
        <v>2.1186111109999999</v>
      </c>
      <c r="O3720">
        <v>0</v>
      </c>
      <c r="P3720">
        <v>2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0.56243115291614998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0.56243115291614998</v>
      </c>
    </row>
    <row r="3721" spans="1:31" x14ac:dyDescent="0.25">
      <c r="A3721">
        <v>2214128</v>
      </c>
      <c r="B3721">
        <v>1</v>
      </c>
      <c r="C3721" t="s">
        <v>81</v>
      </c>
      <c r="D3721" t="s">
        <v>118</v>
      </c>
      <c r="E3721" t="s">
        <v>141</v>
      </c>
      <c r="F3721" t="s">
        <v>10962</v>
      </c>
      <c r="G3721" t="s">
        <v>349</v>
      </c>
      <c r="H3721" t="s">
        <v>144</v>
      </c>
      <c r="I3721" t="s">
        <v>136</v>
      </c>
      <c r="J3721" t="s">
        <v>137</v>
      </c>
      <c r="K3721" t="s">
        <v>138</v>
      </c>
      <c r="L3721" t="s">
        <v>10963</v>
      </c>
      <c r="M3721" t="s">
        <v>3170</v>
      </c>
      <c r="N3721">
        <v>3.9894444440000001</v>
      </c>
      <c r="O3721">
        <v>0</v>
      </c>
      <c r="P3721">
        <v>0</v>
      </c>
      <c r="Q3721">
        <v>4</v>
      </c>
      <c r="R3721">
        <v>0</v>
      </c>
      <c r="S3721">
        <v>1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5.764427271097996</v>
      </c>
      <c r="Z3721">
        <v>0</v>
      </c>
      <c r="AA3721">
        <v>5.830949426768516</v>
      </c>
      <c r="AB3721">
        <v>0</v>
      </c>
      <c r="AC3721">
        <v>0</v>
      </c>
      <c r="AD3721">
        <v>0</v>
      </c>
      <c r="AE3721">
        <v>11.595376697866513</v>
      </c>
    </row>
    <row r="3722" spans="1:31" x14ac:dyDescent="0.25">
      <c r="A3722">
        <v>2227739</v>
      </c>
      <c r="B3722">
        <v>1</v>
      </c>
      <c r="C3722" t="s">
        <v>80</v>
      </c>
      <c r="D3722" t="s">
        <v>106</v>
      </c>
      <c r="E3722" t="s">
        <v>132</v>
      </c>
      <c r="F3722" t="s">
        <v>10964</v>
      </c>
      <c r="G3722" t="s">
        <v>233</v>
      </c>
      <c r="H3722" t="s">
        <v>135</v>
      </c>
      <c r="I3722" t="s">
        <v>136</v>
      </c>
      <c r="J3722" t="s">
        <v>137</v>
      </c>
      <c r="K3722" t="s">
        <v>234</v>
      </c>
      <c r="L3722" t="s">
        <v>10965</v>
      </c>
      <c r="M3722" t="s">
        <v>10966</v>
      </c>
      <c r="N3722">
        <v>7.8153424999999999</v>
      </c>
      <c r="O3722">
        <v>0</v>
      </c>
      <c r="P3722">
        <v>69</v>
      </c>
      <c r="Q3722">
        <v>0</v>
      </c>
      <c r="R3722">
        <v>8</v>
      </c>
      <c r="S3722">
        <v>0</v>
      </c>
      <c r="T3722">
        <v>9</v>
      </c>
      <c r="U3722">
        <v>0</v>
      </c>
      <c r="V3722">
        <v>0</v>
      </c>
      <c r="W3722">
        <v>0</v>
      </c>
      <c r="X3722">
        <v>62.142774898235139</v>
      </c>
      <c r="Y3722">
        <v>0</v>
      </c>
      <c r="Z3722">
        <v>4.45571235625893</v>
      </c>
      <c r="AA3722">
        <v>0</v>
      </c>
      <c r="AB3722">
        <v>37.121500731990032</v>
      </c>
      <c r="AC3722">
        <v>0</v>
      </c>
      <c r="AD3722">
        <v>0</v>
      </c>
      <c r="AE3722">
        <v>103.71998798648411</v>
      </c>
    </row>
    <row r="3723" spans="1:31" x14ac:dyDescent="0.25">
      <c r="A3723">
        <v>2226265</v>
      </c>
      <c r="B3723">
        <v>1</v>
      </c>
      <c r="C3723" t="s">
        <v>80</v>
      </c>
      <c r="D3723" t="s">
        <v>95</v>
      </c>
      <c r="E3723" t="s">
        <v>147</v>
      </c>
      <c r="F3723" t="s">
        <v>10967</v>
      </c>
      <c r="G3723" t="s">
        <v>143</v>
      </c>
      <c r="H3723" t="s">
        <v>144</v>
      </c>
      <c r="I3723" t="s">
        <v>136</v>
      </c>
      <c r="J3723" t="s">
        <v>137</v>
      </c>
      <c r="K3723" t="s">
        <v>138</v>
      </c>
      <c r="L3723" t="s">
        <v>10968</v>
      </c>
      <c r="M3723" t="s">
        <v>10969</v>
      </c>
      <c r="N3723">
        <v>0.109166666</v>
      </c>
      <c r="O3723">
        <v>6</v>
      </c>
      <c r="P3723">
        <v>2142</v>
      </c>
      <c r="Q3723">
        <v>27</v>
      </c>
      <c r="R3723">
        <v>21</v>
      </c>
      <c r="S3723">
        <v>33</v>
      </c>
      <c r="T3723">
        <v>131</v>
      </c>
      <c r="U3723">
        <v>1</v>
      </c>
      <c r="V3723">
        <v>0</v>
      </c>
      <c r="W3723">
        <v>0.56460414548748761</v>
      </c>
      <c r="X3723">
        <v>62.364110961603458</v>
      </c>
      <c r="Y3723">
        <v>4.7499823495484872</v>
      </c>
      <c r="Z3723">
        <v>0.59879920501314654</v>
      </c>
      <c r="AA3723">
        <v>21.759759702583668</v>
      </c>
      <c r="AB3723">
        <v>13.98353408940172</v>
      </c>
      <c r="AC3723">
        <v>0.60397168110856514</v>
      </c>
      <c r="AD3723">
        <v>0</v>
      </c>
      <c r="AE3723">
        <v>104.62476213474652</v>
      </c>
    </row>
    <row r="3724" spans="1:31" x14ac:dyDescent="0.25">
      <c r="A3724">
        <v>2228429</v>
      </c>
      <c r="B3724">
        <v>1</v>
      </c>
      <c r="C3724" t="s">
        <v>80</v>
      </c>
      <c r="D3724" t="s">
        <v>101</v>
      </c>
      <c r="E3724" t="s">
        <v>151</v>
      </c>
      <c r="F3724" t="s">
        <v>7592</v>
      </c>
      <c r="G3724" t="s">
        <v>238</v>
      </c>
      <c r="H3724" t="s">
        <v>135</v>
      </c>
      <c r="I3724" t="s">
        <v>136</v>
      </c>
      <c r="J3724" t="s">
        <v>137</v>
      </c>
      <c r="K3724" t="s">
        <v>138</v>
      </c>
      <c r="L3724" t="s">
        <v>10970</v>
      </c>
      <c r="M3724" t="s">
        <v>10971</v>
      </c>
      <c r="N3724">
        <v>1.253333333</v>
      </c>
      <c r="O3724">
        <v>0</v>
      </c>
      <c r="P3724">
        <v>116</v>
      </c>
      <c r="Q3724">
        <v>0</v>
      </c>
      <c r="R3724">
        <v>0</v>
      </c>
      <c r="S3724">
        <v>0</v>
      </c>
      <c r="T3724">
        <v>2</v>
      </c>
      <c r="U3724">
        <v>0</v>
      </c>
      <c r="V3724">
        <v>0</v>
      </c>
      <c r="W3724">
        <v>0</v>
      </c>
      <c r="X3724">
        <v>26.693442368295994</v>
      </c>
      <c r="Y3724">
        <v>0</v>
      </c>
      <c r="Z3724">
        <v>0</v>
      </c>
      <c r="AA3724">
        <v>0</v>
      </c>
      <c r="AB3724">
        <v>1.2474645523193335</v>
      </c>
      <c r="AC3724">
        <v>0</v>
      </c>
      <c r="AD3724">
        <v>0</v>
      </c>
      <c r="AE3724">
        <v>27.940906920615326</v>
      </c>
    </row>
    <row r="3725" spans="1:31" x14ac:dyDescent="0.25">
      <c r="A3725">
        <v>2218273</v>
      </c>
      <c r="B3725">
        <v>1</v>
      </c>
      <c r="C3725" t="s">
        <v>81</v>
      </c>
      <c r="D3725" t="s">
        <v>115</v>
      </c>
      <c r="E3725" t="s">
        <v>151</v>
      </c>
      <c r="F3725" t="s">
        <v>10972</v>
      </c>
      <c r="G3725" t="s">
        <v>213</v>
      </c>
      <c r="H3725" t="s">
        <v>135</v>
      </c>
      <c r="I3725" t="s">
        <v>136</v>
      </c>
      <c r="J3725" t="s">
        <v>137</v>
      </c>
      <c r="K3725" t="s">
        <v>138</v>
      </c>
      <c r="L3725" t="s">
        <v>10973</v>
      </c>
      <c r="M3725" t="s">
        <v>10974</v>
      </c>
      <c r="N3725">
        <v>8.5594444440000004</v>
      </c>
      <c r="O3725">
        <v>0</v>
      </c>
      <c r="P3725">
        <v>5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4.2912086129093998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4.2912086129093998</v>
      </c>
    </row>
    <row r="3726" spans="1:31" x14ac:dyDescent="0.25">
      <c r="A3726">
        <v>2214028</v>
      </c>
      <c r="B3726">
        <v>1</v>
      </c>
      <c r="C3726" t="s">
        <v>80</v>
      </c>
      <c r="D3726" t="s">
        <v>91</v>
      </c>
      <c r="E3726" t="s">
        <v>147</v>
      </c>
      <c r="F3726" t="s">
        <v>9621</v>
      </c>
      <c r="G3726" t="s">
        <v>405</v>
      </c>
      <c r="H3726" t="s">
        <v>144</v>
      </c>
      <c r="I3726" t="s">
        <v>136</v>
      </c>
      <c r="J3726" t="s">
        <v>137</v>
      </c>
      <c r="K3726" t="s">
        <v>234</v>
      </c>
      <c r="L3726" t="s">
        <v>10975</v>
      </c>
      <c r="M3726" t="s">
        <v>10976</v>
      </c>
      <c r="N3726">
        <v>9.0292238880000006</v>
      </c>
      <c r="O3726">
        <v>1</v>
      </c>
      <c r="P3726">
        <v>0</v>
      </c>
      <c r="Q3726">
        <v>51</v>
      </c>
      <c r="R3726">
        <v>17</v>
      </c>
      <c r="S3726">
        <v>33</v>
      </c>
      <c r="T3726">
        <v>10</v>
      </c>
      <c r="U3726">
        <v>1</v>
      </c>
      <c r="V3726">
        <v>0</v>
      </c>
      <c r="W3726">
        <v>6.2571561037101038</v>
      </c>
      <c r="X3726">
        <v>0</v>
      </c>
      <c r="Y3726">
        <v>659.15031510028962</v>
      </c>
      <c r="Z3726">
        <v>31.760922850621981</v>
      </c>
      <c r="AA3726">
        <v>2389.7419896775559</v>
      </c>
      <c r="AB3726">
        <v>109.33653092212033</v>
      </c>
      <c r="AC3726">
        <v>8.8779647152015215</v>
      </c>
      <c r="AD3726">
        <v>0</v>
      </c>
      <c r="AE3726">
        <v>3205.1248793694995</v>
      </c>
    </row>
    <row r="3727" spans="1:31" x14ac:dyDescent="0.25">
      <c r="A3727">
        <v>2226763</v>
      </c>
      <c r="B3727">
        <v>1</v>
      </c>
      <c r="C3727" t="s">
        <v>80</v>
      </c>
      <c r="D3727" t="s">
        <v>88</v>
      </c>
      <c r="E3727" t="s">
        <v>156</v>
      </c>
      <c r="F3727" t="s">
        <v>10977</v>
      </c>
      <c r="G3727" t="s">
        <v>165</v>
      </c>
      <c r="H3727" t="s">
        <v>135</v>
      </c>
      <c r="I3727" t="s">
        <v>136</v>
      </c>
      <c r="J3727" t="s">
        <v>137</v>
      </c>
      <c r="K3727" t="s">
        <v>138</v>
      </c>
      <c r="L3727" t="s">
        <v>10978</v>
      </c>
      <c r="M3727" t="s">
        <v>10979</v>
      </c>
      <c r="N3727">
        <v>0.7</v>
      </c>
      <c r="O3727">
        <v>0</v>
      </c>
      <c r="P3727">
        <v>7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1.2617350509555556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1.2617350509555556</v>
      </c>
    </row>
    <row r="3728" spans="1:31" x14ac:dyDescent="0.25">
      <c r="A3728">
        <v>2223348</v>
      </c>
      <c r="B3728">
        <v>1</v>
      </c>
      <c r="C3728" t="s">
        <v>80</v>
      </c>
      <c r="D3728" t="s">
        <v>100</v>
      </c>
      <c r="E3728" t="s">
        <v>141</v>
      </c>
      <c r="F3728" t="s">
        <v>10980</v>
      </c>
      <c r="G3728" t="s">
        <v>349</v>
      </c>
      <c r="H3728" t="s">
        <v>144</v>
      </c>
      <c r="I3728" t="s">
        <v>136</v>
      </c>
      <c r="J3728" t="s">
        <v>137</v>
      </c>
      <c r="K3728" t="s">
        <v>138</v>
      </c>
      <c r="L3728" t="s">
        <v>10981</v>
      </c>
      <c r="M3728" t="s">
        <v>10982</v>
      </c>
      <c r="N3728">
        <v>0.40305555500000001</v>
      </c>
      <c r="O3728">
        <v>0</v>
      </c>
      <c r="P3728">
        <v>212</v>
      </c>
      <c r="Q3728">
        <v>0</v>
      </c>
      <c r="R3728">
        <v>7</v>
      </c>
      <c r="S3728">
        <v>0</v>
      </c>
      <c r="T3728">
        <v>1</v>
      </c>
      <c r="U3728">
        <v>0</v>
      </c>
      <c r="V3728">
        <v>0</v>
      </c>
      <c r="W3728">
        <v>0</v>
      </c>
      <c r="X3728">
        <v>39.831442400830035</v>
      </c>
      <c r="Y3728">
        <v>0</v>
      </c>
      <c r="Z3728">
        <v>1.0963415258030409</v>
      </c>
      <c r="AA3728">
        <v>0</v>
      </c>
      <c r="AB3728">
        <v>0</v>
      </c>
      <c r="AC3728">
        <v>0</v>
      </c>
      <c r="AD3728">
        <v>0</v>
      </c>
      <c r="AE3728">
        <v>40.927783926633076</v>
      </c>
    </row>
    <row r="3729" spans="1:31" x14ac:dyDescent="0.25">
      <c r="A3729">
        <v>2226365</v>
      </c>
      <c r="B3729">
        <v>1</v>
      </c>
      <c r="C3729" t="s">
        <v>80</v>
      </c>
      <c r="D3729" t="s">
        <v>110</v>
      </c>
      <c r="E3729" t="s">
        <v>151</v>
      </c>
      <c r="F3729" t="s">
        <v>10983</v>
      </c>
      <c r="G3729" t="s">
        <v>213</v>
      </c>
      <c r="H3729" t="s">
        <v>135</v>
      </c>
      <c r="I3729" t="s">
        <v>136</v>
      </c>
      <c r="J3729" t="s">
        <v>137</v>
      </c>
      <c r="K3729" t="s">
        <v>138</v>
      </c>
      <c r="L3729" t="s">
        <v>10984</v>
      </c>
      <c r="M3729" t="s">
        <v>10985</v>
      </c>
      <c r="N3729">
        <v>6.1188888879999999</v>
      </c>
      <c r="O3729">
        <v>0</v>
      </c>
      <c r="P3729">
        <v>112</v>
      </c>
      <c r="Q3729">
        <v>0</v>
      </c>
      <c r="R3729">
        <v>0</v>
      </c>
      <c r="S3729">
        <v>0</v>
      </c>
      <c r="T3729">
        <v>10</v>
      </c>
      <c r="U3729">
        <v>0</v>
      </c>
      <c r="V3729">
        <v>0</v>
      </c>
      <c r="W3729">
        <v>0</v>
      </c>
      <c r="X3729">
        <v>348.80631381918676</v>
      </c>
      <c r="Y3729">
        <v>0</v>
      </c>
      <c r="Z3729">
        <v>0</v>
      </c>
      <c r="AA3729">
        <v>0</v>
      </c>
      <c r="AB3729">
        <v>57.460044855183362</v>
      </c>
      <c r="AC3729">
        <v>0</v>
      </c>
      <c r="AD3729">
        <v>0</v>
      </c>
      <c r="AE3729">
        <v>406.26635867437011</v>
      </c>
    </row>
    <row r="3730" spans="1:31" x14ac:dyDescent="0.25">
      <c r="A3730">
        <v>2218250</v>
      </c>
      <c r="B3730">
        <v>1</v>
      </c>
      <c r="C3730" t="s">
        <v>80</v>
      </c>
      <c r="D3730" t="s">
        <v>100</v>
      </c>
      <c r="E3730" t="s">
        <v>151</v>
      </c>
      <c r="F3730" t="s">
        <v>3145</v>
      </c>
      <c r="G3730" t="s">
        <v>213</v>
      </c>
      <c r="H3730" t="s">
        <v>135</v>
      </c>
      <c r="I3730" t="s">
        <v>136</v>
      </c>
      <c r="J3730" t="s">
        <v>137</v>
      </c>
      <c r="K3730" t="s">
        <v>138</v>
      </c>
      <c r="L3730" t="s">
        <v>10986</v>
      </c>
      <c r="M3730" t="s">
        <v>10987</v>
      </c>
      <c r="N3730">
        <v>1.2483333329999999</v>
      </c>
      <c r="O3730">
        <v>0</v>
      </c>
      <c r="P3730">
        <v>43</v>
      </c>
      <c r="Q3730">
        <v>0</v>
      </c>
      <c r="R3730">
        <v>2</v>
      </c>
      <c r="S3730">
        <v>0</v>
      </c>
      <c r="T3730">
        <v>8</v>
      </c>
      <c r="U3730">
        <v>0</v>
      </c>
      <c r="V3730">
        <v>0</v>
      </c>
      <c r="W3730">
        <v>0</v>
      </c>
      <c r="X3730">
        <v>8.5698389749259292</v>
      </c>
      <c r="Y3730">
        <v>0</v>
      </c>
      <c r="Z3730">
        <v>0.7344615325904511</v>
      </c>
      <c r="AA3730">
        <v>0</v>
      </c>
      <c r="AB3730">
        <v>13.928032564411737</v>
      </c>
      <c r="AC3730">
        <v>0</v>
      </c>
      <c r="AD3730">
        <v>0</v>
      </c>
      <c r="AE3730">
        <v>23.232333071928117</v>
      </c>
    </row>
    <row r="3731" spans="1:31" x14ac:dyDescent="0.25">
      <c r="A3731">
        <v>2218373</v>
      </c>
      <c r="B3731">
        <v>1</v>
      </c>
      <c r="C3731" t="s">
        <v>80</v>
      </c>
      <c r="D3731" t="s">
        <v>86</v>
      </c>
      <c r="E3731" t="s">
        <v>132</v>
      </c>
      <c r="F3731" t="s">
        <v>10988</v>
      </c>
      <c r="G3731" t="s">
        <v>238</v>
      </c>
      <c r="H3731" t="s">
        <v>135</v>
      </c>
      <c r="I3731" t="s">
        <v>136</v>
      </c>
      <c r="J3731" t="s">
        <v>137</v>
      </c>
      <c r="K3731" t="s">
        <v>138</v>
      </c>
      <c r="L3731" t="s">
        <v>10989</v>
      </c>
      <c r="M3731" t="s">
        <v>10990</v>
      </c>
      <c r="N3731">
        <v>0.72250000000000003</v>
      </c>
      <c r="O3731">
        <v>0</v>
      </c>
      <c r="P3731">
        <v>145</v>
      </c>
      <c r="Q3731">
        <v>0</v>
      </c>
      <c r="R3731">
        <v>3</v>
      </c>
      <c r="S3731">
        <v>0</v>
      </c>
      <c r="T3731">
        <v>16</v>
      </c>
      <c r="U3731">
        <v>0</v>
      </c>
      <c r="V3731">
        <v>0</v>
      </c>
      <c r="W3731">
        <v>0</v>
      </c>
      <c r="X3731">
        <v>138.10745336088971</v>
      </c>
      <c r="Y3731">
        <v>0</v>
      </c>
      <c r="Z3731">
        <v>0.74423084912943582</v>
      </c>
      <c r="AA3731">
        <v>0</v>
      </c>
      <c r="AB3731">
        <v>26.047709266208134</v>
      </c>
      <c r="AC3731">
        <v>0</v>
      </c>
      <c r="AD3731">
        <v>0</v>
      </c>
      <c r="AE3731">
        <v>164.89939347622726</v>
      </c>
    </row>
    <row r="3732" spans="1:31" x14ac:dyDescent="0.25">
      <c r="A3732">
        <v>2226863</v>
      </c>
      <c r="B3732">
        <v>1</v>
      </c>
      <c r="C3732" t="s">
        <v>80</v>
      </c>
      <c r="D3732" t="s">
        <v>110</v>
      </c>
      <c r="E3732" t="s">
        <v>156</v>
      </c>
      <c r="F3732" t="s">
        <v>10991</v>
      </c>
      <c r="G3732" t="s">
        <v>161</v>
      </c>
      <c r="H3732" t="s">
        <v>135</v>
      </c>
      <c r="I3732" t="s">
        <v>136</v>
      </c>
      <c r="J3732" t="s">
        <v>137</v>
      </c>
      <c r="K3732" t="s">
        <v>138</v>
      </c>
      <c r="L3732" t="s">
        <v>10992</v>
      </c>
      <c r="M3732" t="s">
        <v>10993</v>
      </c>
      <c r="N3732">
        <v>0.44638888799999998</v>
      </c>
      <c r="O3732">
        <v>0</v>
      </c>
      <c r="P3732">
        <v>1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</row>
    <row r="3733" spans="1:31" x14ac:dyDescent="0.25">
      <c r="A3733">
        <v>2225412</v>
      </c>
      <c r="B3733">
        <v>1</v>
      </c>
      <c r="C3733" t="s">
        <v>80</v>
      </c>
      <c r="D3733" t="s">
        <v>82</v>
      </c>
      <c r="E3733" t="s">
        <v>225</v>
      </c>
      <c r="F3733" t="s">
        <v>10994</v>
      </c>
      <c r="G3733" t="s">
        <v>802</v>
      </c>
      <c r="H3733" t="s">
        <v>135</v>
      </c>
      <c r="I3733" t="s">
        <v>136</v>
      </c>
      <c r="J3733" t="s">
        <v>137</v>
      </c>
      <c r="K3733" t="s">
        <v>138</v>
      </c>
      <c r="L3733" t="s">
        <v>10995</v>
      </c>
      <c r="M3733" t="s">
        <v>10996</v>
      </c>
      <c r="N3733">
        <v>2.3797222219999998</v>
      </c>
      <c r="O3733">
        <v>0</v>
      </c>
      <c r="P3733">
        <v>61</v>
      </c>
      <c r="Q3733">
        <v>0</v>
      </c>
      <c r="R3733">
        <v>0</v>
      </c>
      <c r="S3733">
        <v>0</v>
      </c>
      <c r="T3733">
        <v>13</v>
      </c>
      <c r="U3733">
        <v>0</v>
      </c>
      <c r="V3733">
        <v>0</v>
      </c>
      <c r="W3733">
        <v>0</v>
      </c>
      <c r="X3733">
        <v>58.040296643374006</v>
      </c>
      <c r="Y3733">
        <v>0</v>
      </c>
      <c r="Z3733">
        <v>0</v>
      </c>
      <c r="AA3733">
        <v>0</v>
      </c>
      <c r="AB3733">
        <v>32.396248588613467</v>
      </c>
      <c r="AC3733">
        <v>0</v>
      </c>
      <c r="AD3733">
        <v>0</v>
      </c>
      <c r="AE3733">
        <v>90.436545231987481</v>
      </c>
    </row>
    <row r="3734" spans="1:31" x14ac:dyDescent="0.25">
      <c r="A3734">
        <v>2224891</v>
      </c>
      <c r="B3734">
        <v>1</v>
      </c>
      <c r="C3734" t="s">
        <v>80</v>
      </c>
      <c r="D3734" t="s">
        <v>110</v>
      </c>
      <c r="E3734" t="s">
        <v>147</v>
      </c>
      <c r="F3734" t="s">
        <v>10997</v>
      </c>
      <c r="G3734" t="s">
        <v>143</v>
      </c>
      <c r="H3734" t="s">
        <v>144</v>
      </c>
      <c r="I3734" t="s">
        <v>136</v>
      </c>
      <c r="J3734" t="s">
        <v>137</v>
      </c>
      <c r="K3734" t="s">
        <v>138</v>
      </c>
      <c r="L3734" t="s">
        <v>10998</v>
      </c>
      <c r="M3734" t="s">
        <v>10999</v>
      </c>
      <c r="N3734">
        <v>0.66027777700000001</v>
      </c>
      <c r="O3734">
        <v>0</v>
      </c>
      <c r="P3734">
        <v>4778</v>
      </c>
      <c r="Q3734">
        <v>0</v>
      </c>
      <c r="R3734">
        <v>0</v>
      </c>
      <c r="S3734">
        <v>8</v>
      </c>
      <c r="T3734">
        <v>425</v>
      </c>
      <c r="U3734">
        <v>0</v>
      </c>
      <c r="V3734">
        <v>1</v>
      </c>
      <c r="W3734">
        <v>0</v>
      </c>
      <c r="X3734">
        <v>985.96094482659237</v>
      </c>
      <c r="Y3734">
        <v>0</v>
      </c>
      <c r="Z3734">
        <v>0</v>
      </c>
      <c r="AA3734">
        <v>75.134101979764949</v>
      </c>
      <c r="AB3734">
        <v>250.14536699531342</v>
      </c>
      <c r="AC3734">
        <v>0</v>
      </c>
      <c r="AD3734">
        <v>3.6111560748915119</v>
      </c>
      <c r="AE3734">
        <v>1314.8515698765623</v>
      </c>
    </row>
    <row r="3735" spans="1:31" x14ac:dyDescent="0.25">
      <c r="A3735">
        <v>2227055</v>
      </c>
      <c r="B3735">
        <v>1</v>
      </c>
      <c r="C3735" t="s">
        <v>80</v>
      </c>
      <c r="D3735" t="s">
        <v>106</v>
      </c>
      <c r="E3735" t="s">
        <v>156</v>
      </c>
      <c r="F3735" t="s">
        <v>11000</v>
      </c>
      <c r="G3735" t="s">
        <v>161</v>
      </c>
      <c r="H3735" t="s">
        <v>135</v>
      </c>
      <c r="I3735" t="s">
        <v>136</v>
      </c>
      <c r="J3735" t="s">
        <v>137</v>
      </c>
      <c r="K3735" t="s">
        <v>138</v>
      </c>
      <c r="L3735" t="s">
        <v>11001</v>
      </c>
      <c r="M3735" t="s">
        <v>11002</v>
      </c>
      <c r="N3735">
        <v>3.2313888880000001</v>
      </c>
      <c r="O3735">
        <v>0</v>
      </c>
      <c r="P3735">
        <v>1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4.5048186807194448E-4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4.5048186807194448E-4</v>
      </c>
    </row>
    <row r="3736" spans="1:31" x14ac:dyDescent="0.25">
      <c r="A3736">
        <v>2226886</v>
      </c>
      <c r="B3736">
        <v>1</v>
      </c>
      <c r="C3736" t="s">
        <v>80</v>
      </c>
      <c r="D3736" t="s">
        <v>110</v>
      </c>
      <c r="E3736" t="s">
        <v>151</v>
      </c>
      <c r="F3736" t="s">
        <v>5502</v>
      </c>
      <c r="G3736" t="s">
        <v>280</v>
      </c>
      <c r="H3736" t="s">
        <v>135</v>
      </c>
      <c r="I3736" t="s">
        <v>136</v>
      </c>
      <c r="J3736" t="s">
        <v>3</v>
      </c>
      <c r="K3736" t="s">
        <v>138</v>
      </c>
      <c r="L3736" t="s">
        <v>11003</v>
      </c>
      <c r="M3736" t="s">
        <v>11004</v>
      </c>
      <c r="N3736">
        <v>5.1886111110000002</v>
      </c>
      <c r="O3736">
        <v>0</v>
      </c>
      <c r="P3736">
        <v>72</v>
      </c>
      <c r="Q3736">
        <v>0</v>
      </c>
      <c r="R3736">
        <v>0</v>
      </c>
      <c r="S3736">
        <v>0</v>
      </c>
      <c r="T3736">
        <v>19</v>
      </c>
      <c r="U3736">
        <v>0</v>
      </c>
      <c r="V3736">
        <v>0</v>
      </c>
      <c r="W3736">
        <v>0</v>
      </c>
      <c r="X3736">
        <v>92.743001795976923</v>
      </c>
      <c r="Y3736">
        <v>0</v>
      </c>
      <c r="Z3736">
        <v>0</v>
      </c>
      <c r="AA3736">
        <v>0</v>
      </c>
      <c r="AB3736">
        <v>63.621356650615894</v>
      </c>
      <c r="AC3736">
        <v>0</v>
      </c>
      <c r="AD3736">
        <v>0</v>
      </c>
      <c r="AE3736">
        <v>156.3643584465928</v>
      </c>
    </row>
    <row r="3737" spans="1:31" x14ac:dyDescent="0.25">
      <c r="A3737">
        <v>2226786</v>
      </c>
      <c r="B3737">
        <v>1</v>
      </c>
      <c r="C3737" t="s">
        <v>81</v>
      </c>
      <c r="D3737" t="s">
        <v>118</v>
      </c>
      <c r="E3737" t="s">
        <v>156</v>
      </c>
      <c r="F3737" t="s">
        <v>11005</v>
      </c>
      <c r="G3737" t="s">
        <v>161</v>
      </c>
      <c r="H3737" t="s">
        <v>135</v>
      </c>
      <c r="I3737" t="s">
        <v>136</v>
      </c>
      <c r="J3737" t="s">
        <v>137</v>
      </c>
      <c r="K3737" t="s">
        <v>138</v>
      </c>
      <c r="L3737" t="s">
        <v>11006</v>
      </c>
      <c r="M3737" t="s">
        <v>11007</v>
      </c>
      <c r="N3737">
        <v>4.3913888879999998</v>
      </c>
      <c r="O3737">
        <v>0</v>
      </c>
      <c r="P3737">
        <v>1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0.79243232751425452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0.79243232751425452</v>
      </c>
    </row>
    <row r="3738" spans="1:31" x14ac:dyDescent="0.25">
      <c r="A3738">
        <v>2216999</v>
      </c>
      <c r="B3738">
        <v>1</v>
      </c>
      <c r="C3738" t="s">
        <v>81</v>
      </c>
      <c r="D3738" t="s">
        <v>122</v>
      </c>
      <c r="E3738" t="s">
        <v>198</v>
      </c>
      <c r="F3738" t="s">
        <v>9613</v>
      </c>
      <c r="G3738" t="s">
        <v>405</v>
      </c>
      <c r="H3738" t="s">
        <v>144</v>
      </c>
      <c r="I3738" t="s">
        <v>136</v>
      </c>
      <c r="J3738" t="s">
        <v>137</v>
      </c>
      <c r="K3738" t="s">
        <v>234</v>
      </c>
      <c r="L3738" t="s">
        <v>11008</v>
      </c>
      <c r="M3738" t="s">
        <v>11009</v>
      </c>
      <c r="N3738">
        <v>4.377516666</v>
      </c>
      <c r="O3738">
        <v>0</v>
      </c>
      <c r="P3738">
        <v>117</v>
      </c>
      <c r="Q3738">
        <v>0</v>
      </c>
      <c r="R3738">
        <v>0</v>
      </c>
      <c r="S3738">
        <v>11</v>
      </c>
      <c r="T3738">
        <v>14</v>
      </c>
      <c r="U3738">
        <v>0</v>
      </c>
      <c r="V3738">
        <v>0</v>
      </c>
      <c r="W3738">
        <v>0</v>
      </c>
      <c r="X3738">
        <v>54.857584552574281</v>
      </c>
      <c r="Y3738">
        <v>0</v>
      </c>
      <c r="Z3738">
        <v>0</v>
      </c>
      <c r="AA3738">
        <v>24.52033569872232</v>
      </c>
      <c r="AB3738">
        <v>31.897196761981874</v>
      </c>
      <c r="AC3738">
        <v>0</v>
      </c>
      <c r="AD3738">
        <v>0</v>
      </c>
      <c r="AE3738">
        <v>111.27511701327848</v>
      </c>
    </row>
    <row r="3739" spans="1:31" x14ac:dyDescent="0.25">
      <c r="A3739">
        <v>2225704</v>
      </c>
      <c r="B3739">
        <v>1</v>
      </c>
      <c r="C3739" t="s">
        <v>80</v>
      </c>
      <c r="D3739" t="s">
        <v>82</v>
      </c>
      <c r="E3739" t="s">
        <v>151</v>
      </c>
      <c r="F3739" t="s">
        <v>11010</v>
      </c>
      <c r="G3739" t="s">
        <v>213</v>
      </c>
      <c r="H3739" t="s">
        <v>135</v>
      </c>
      <c r="I3739" t="s">
        <v>136</v>
      </c>
      <c r="J3739" t="s">
        <v>137</v>
      </c>
      <c r="K3739" t="s">
        <v>138</v>
      </c>
      <c r="L3739" t="s">
        <v>11011</v>
      </c>
      <c r="M3739" t="s">
        <v>11012</v>
      </c>
      <c r="N3739">
        <v>2.9666666660000001</v>
      </c>
      <c r="O3739">
        <v>0</v>
      </c>
      <c r="P3739">
        <v>225</v>
      </c>
      <c r="Q3739">
        <v>0</v>
      </c>
      <c r="R3739">
        <v>0</v>
      </c>
      <c r="S3739">
        <v>0</v>
      </c>
      <c r="T3739">
        <v>15</v>
      </c>
      <c r="U3739">
        <v>0</v>
      </c>
      <c r="V3739">
        <v>0</v>
      </c>
      <c r="W3739">
        <v>0</v>
      </c>
      <c r="X3739">
        <v>249.86645231956064</v>
      </c>
      <c r="Y3739">
        <v>0</v>
      </c>
      <c r="Z3739">
        <v>0</v>
      </c>
      <c r="AA3739">
        <v>0</v>
      </c>
      <c r="AB3739">
        <v>16.821736258806435</v>
      </c>
      <c r="AC3739">
        <v>0</v>
      </c>
      <c r="AD3739">
        <v>0</v>
      </c>
      <c r="AE3739">
        <v>266.68818857836709</v>
      </c>
    </row>
    <row r="3740" spans="1:31" x14ac:dyDescent="0.25">
      <c r="A3740">
        <v>2228237</v>
      </c>
      <c r="B3740">
        <v>1</v>
      </c>
      <c r="C3740" t="s">
        <v>80</v>
      </c>
      <c r="D3740" t="s">
        <v>110</v>
      </c>
      <c r="E3740" t="s">
        <v>141</v>
      </c>
      <c r="F3740" t="s">
        <v>11013</v>
      </c>
      <c r="G3740" t="s">
        <v>4516</v>
      </c>
      <c r="H3740" t="s">
        <v>144</v>
      </c>
      <c r="I3740" t="s">
        <v>136</v>
      </c>
      <c r="J3740" t="s">
        <v>137</v>
      </c>
      <c r="K3740" t="s">
        <v>234</v>
      </c>
      <c r="L3740" t="s">
        <v>11014</v>
      </c>
      <c r="M3740" t="s">
        <v>11015</v>
      </c>
      <c r="N3740">
        <v>0.74645361099999996</v>
      </c>
      <c r="O3740">
        <v>0</v>
      </c>
      <c r="P3740">
        <v>7</v>
      </c>
      <c r="Q3740">
        <v>0</v>
      </c>
      <c r="R3740">
        <v>0</v>
      </c>
      <c r="S3740">
        <v>0</v>
      </c>
      <c r="T3740">
        <v>193</v>
      </c>
      <c r="U3740">
        <v>0</v>
      </c>
      <c r="V3740">
        <v>0</v>
      </c>
      <c r="W3740">
        <v>0</v>
      </c>
      <c r="X3740">
        <v>1.9184495647996467</v>
      </c>
      <c r="Y3740">
        <v>0</v>
      </c>
      <c r="Z3740">
        <v>0</v>
      </c>
      <c r="AA3740">
        <v>0</v>
      </c>
      <c r="AB3740">
        <v>155.79773212559894</v>
      </c>
      <c r="AC3740">
        <v>0</v>
      </c>
      <c r="AD3740">
        <v>0</v>
      </c>
      <c r="AE3740">
        <v>157.7161816903986</v>
      </c>
    </row>
    <row r="3741" spans="1:31" x14ac:dyDescent="0.25">
      <c r="A3741">
        <v>2213361</v>
      </c>
      <c r="B3741">
        <v>1</v>
      </c>
      <c r="C3741" t="s">
        <v>80</v>
      </c>
      <c r="D3741" t="s">
        <v>88</v>
      </c>
      <c r="E3741" t="s">
        <v>156</v>
      </c>
      <c r="F3741" t="s">
        <v>11016</v>
      </c>
      <c r="G3741" t="s">
        <v>165</v>
      </c>
      <c r="H3741" t="s">
        <v>135</v>
      </c>
      <c r="I3741" t="s">
        <v>136</v>
      </c>
      <c r="J3741" t="s">
        <v>137</v>
      </c>
      <c r="K3741" t="s">
        <v>138</v>
      </c>
      <c r="L3741" t="s">
        <v>11017</v>
      </c>
      <c r="M3741" t="s">
        <v>11018</v>
      </c>
      <c r="N3741">
        <v>2.69</v>
      </c>
      <c r="O3741">
        <v>0</v>
      </c>
      <c r="P3741">
        <v>2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2.5042770881783198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2.5042770881783198</v>
      </c>
    </row>
    <row r="3742" spans="1:31" x14ac:dyDescent="0.25">
      <c r="A3742">
        <v>2226594</v>
      </c>
      <c r="B3742">
        <v>1</v>
      </c>
      <c r="C3742" t="s">
        <v>80</v>
      </c>
      <c r="D3742" t="s">
        <v>92</v>
      </c>
      <c r="E3742" t="s">
        <v>151</v>
      </c>
      <c r="F3742" t="s">
        <v>11019</v>
      </c>
      <c r="G3742" t="s">
        <v>213</v>
      </c>
      <c r="H3742" t="s">
        <v>135</v>
      </c>
      <c r="I3742" t="s">
        <v>136</v>
      </c>
      <c r="J3742" t="s">
        <v>137</v>
      </c>
      <c r="K3742" t="s">
        <v>138</v>
      </c>
      <c r="L3742" t="s">
        <v>11020</v>
      </c>
      <c r="M3742" t="s">
        <v>11021</v>
      </c>
      <c r="N3742">
        <v>0.76833333299999995</v>
      </c>
      <c r="O3742">
        <v>0</v>
      </c>
      <c r="P3742">
        <v>67</v>
      </c>
      <c r="Q3742">
        <v>0</v>
      </c>
      <c r="R3742">
        <v>1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38.611735957376382</v>
      </c>
      <c r="Y3742">
        <v>0</v>
      </c>
      <c r="Z3742">
        <v>0.28988547942108778</v>
      </c>
      <c r="AA3742">
        <v>0</v>
      </c>
      <c r="AB3742">
        <v>0</v>
      </c>
      <c r="AC3742">
        <v>0</v>
      </c>
      <c r="AD3742">
        <v>0</v>
      </c>
      <c r="AE3742">
        <v>38.90162143679747</v>
      </c>
    </row>
    <row r="3743" spans="1:31" x14ac:dyDescent="0.25">
      <c r="A3743">
        <v>2222266</v>
      </c>
      <c r="B3743">
        <v>1</v>
      </c>
      <c r="C3743" t="s">
        <v>80</v>
      </c>
      <c r="D3743" t="s">
        <v>91</v>
      </c>
      <c r="E3743" t="s">
        <v>156</v>
      </c>
      <c r="F3743" t="s">
        <v>11022</v>
      </c>
      <c r="G3743" t="s">
        <v>161</v>
      </c>
      <c r="H3743" t="s">
        <v>135</v>
      </c>
      <c r="I3743" t="s">
        <v>136</v>
      </c>
      <c r="J3743" t="s">
        <v>137</v>
      </c>
      <c r="K3743" t="s">
        <v>138</v>
      </c>
      <c r="L3743" t="s">
        <v>11023</v>
      </c>
      <c r="M3743" t="s">
        <v>11024</v>
      </c>
      <c r="N3743">
        <v>1.885</v>
      </c>
      <c r="O3743">
        <v>0</v>
      </c>
      <c r="P3743">
        <v>1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0.91695231256689669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0.91695231256689669</v>
      </c>
    </row>
    <row r="3744" spans="1:31" x14ac:dyDescent="0.25">
      <c r="A3744">
        <v>2222764</v>
      </c>
      <c r="B3744">
        <v>1</v>
      </c>
      <c r="C3744" t="s">
        <v>80</v>
      </c>
      <c r="D3744" t="s">
        <v>83</v>
      </c>
      <c r="E3744" t="s">
        <v>151</v>
      </c>
      <c r="F3744" t="s">
        <v>3066</v>
      </c>
      <c r="G3744" t="s">
        <v>213</v>
      </c>
      <c r="H3744" t="s">
        <v>135</v>
      </c>
      <c r="I3744" t="s">
        <v>136</v>
      </c>
      <c r="J3744" t="s">
        <v>137</v>
      </c>
      <c r="K3744" t="s">
        <v>138</v>
      </c>
      <c r="L3744" t="s">
        <v>11025</v>
      </c>
      <c r="M3744" t="s">
        <v>11026</v>
      </c>
      <c r="N3744">
        <v>0.329444444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4</v>
      </c>
      <c r="U3744">
        <v>0</v>
      </c>
      <c r="V3744">
        <v>1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0.96341749339376348</v>
      </c>
      <c r="AC3744">
        <v>0</v>
      </c>
      <c r="AD3744">
        <v>6.3851065479312759</v>
      </c>
      <c r="AE3744">
        <v>7.3485240413250397</v>
      </c>
    </row>
    <row r="3745" spans="1:31" x14ac:dyDescent="0.25">
      <c r="A3745">
        <v>2216670</v>
      </c>
      <c r="B3745">
        <v>1</v>
      </c>
      <c r="C3745" t="s">
        <v>81</v>
      </c>
      <c r="D3745" t="s">
        <v>123</v>
      </c>
      <c r="E3745" t="s">
        <v>141</v>
      </c>
      <c r="F3745" t="s">
        <v>11027</v>
      </c>
      <c r="G3745" t="s">
        <v>143</v>
      </c>
      <c r="H3745" t="s">
        <v>144</v>
      </c>
      <c r="I3745" t="s">
        <v>136</v>
      </c>
      <c r="J3745" t="s">
        <v>137</v>
      </c>
      <c r="K3745" t="s">
        <v>138</v>
      </c>
      <c r="L3745" t="s">
        <v>11028</v>
      </c>
      <c r="M3745" t="s">
        <v>11029</v>
      </c>
      <c r="N3745">
        <v>1.8702777770000001</v>
      </c>
      <c r="O3745">
        <v>0</v>
      </c>
      <c r="P3745">
        <v>0</v>
      </c>
      <c r="Q3745">
        <v>0</v>
      </c>
      <c r="R3745">
        <v>0</v>
      </c>
      <c r="S3745">
        <v>1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157.71959007150937</v>
      </c>
      <c r="AB3745">
        <v>0</v>
      </c>
      <c r="AC3745">
        <v>0</v>
      </c>
      <c r="AD3745">
        <v>0</v>
      </c>
      <c r="AE3745">
        <v>157.71959007150937</v>
      </c>
    </row>
    <row r="3746" spans="1:31" x14ac:dyDescent="0.25">
      <c r="A3746">
        <v>2217168</v>
      </c>
      <c r="B3746">
        <v>1</v>
      </c>
      <c r="C3746" t="s">
        <v>81</v>
      </c>
      <c r="D3746" t="s">
        <v>115</v>
      </c>
      <c r="E3746" t="s">
        <v>141</v>
      </c>
      <c r="F3746" t="s">
        <v>11030</v>
      </c>
      <c r="G3746" t="s">
        <v>143</v>
      </c>
      <c r="H3746" t="s">
        <v>144</v>
      </c>
      <c r="I3746" t="s">
        <v>451</v>
      </c>
      <c r="J3746" t="s">
        <v>137</v>
      </c>
      <c r="K3746" t="s">
        <v>138</v>
      </c>
      <c r="L3746" t="s">
        <v>11031</v>
      </c>
      <c r="M3746" t="s">
        <v>11032</v>
      </c>
      <c r="N3746">
        <v>8.6111109999999994E-3</v>
      </c>
      <c r="O3746">
        <v>0</v>
      </c>
      <c r="P3746">
        <v>1128</v>
      </c>
      <c r="Q3746">
        <v>3</v>
      </c>
      <c r="R3746">
        <v>132</v>
      </c>
      <c r="S3746">
        <v>5</v>
      </c>
      <c r="T3746">
        <v>77</v>
      </c>
      <c r="U3746">
        <v>0</v>
      </c>
      <c r="V3746">
        <v>0</v>
      </c>
      <c r="W3746">
        <v>0</v>
      </c>
      <c r="X3746">
        <v>0.88538721967270861</v>
      </c>
      <c r="Y3746">
        <v>2.8996255859130002E-2</v>
      </c>
      <c r="Z3746">
        <v>0.17124460307348335</v>
      </c>
      <c r="AA3746">
        <v>0.19456365129310668</v>
      </c>
      <c r="AB3746">
        <v>0.18232822701154996</v>
      </c>
      <c r="AC3746">
        <v>0</v>
      </c>
      <c r="AD3746">
        <v>0</v>
      </c>
      <c r="AE3746">
        <v>1.4625199569099787</v>
      </c>
    </row>
    <row r="3747" spans="1:31" x14ac:dyDescent="0.25">
      <c r="A3747">
        <v>2220892</v>
      </c>
      <c r="B3747">
        <v>1</v>
      </c>
      <c r="C3747" t="s">
        <v>80</v>
      </c>
      <c r="D3747" t="s">
        <v>103</v>
      </c>
      <c r="E3747" t="s">
        <v>156</v>
      </c>
      <c r="F3747" t="s">
        <v>11033</v>
      </c>
      <c r="G3747" t="s">
        <v>280</v>
      </c>
      <c r="H3747" t="s">
        <v>135</v>
      </c>
      <c r="I3747" t="s">
        <v>136</v>
      </c>
      <c r="J3747" t="s">
        <v>3</v>
      </c>
      <c r="K3747" t="s">
        <v>138</v>
      </c>
      <c r="L3747" t="s">
        <v>11034</v>
      </c>
      <c r="M3747" t="s">
        <v>11035</v>
      </c>
      <c r="N3747">
        <v>1.03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1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1.927783070695221</v>
      </c>
      <c r="AC3747">
        <v>0</v>
      </c>
      <c r="AD3747">
        <v>0</v>
      </c>
      <c r="AE3747">
        <v>1.927783070695221</v>
      </c>
    </row>
    <row r="3748" spans="1:31" x14ac:dyDescent="0.25">
      <c r="A3748">
        <v>2225220</v>
      </c>
      <c r="B3748">
        <v>1</v>
      </c>
      <c r="C3748" t="s">
        <v>80</v>
      </c>
      <c r="D3748" t="s">
        <v>97</v>
      </c>
      <c r="E3748" t="s">
        <v>151</v>
      </c>
      <c r="F3748" t="s">
        <v>11036</v>
      </c>
      <c r="G3748" t="s">
        <v>238</v>
      </c>
      <c r="H3748" t="s">
        <v>135</v>
      </c>
      <c r="I3748" t="s">
        <v>136</v>
      </c>
      <c r="J3748" t="s">
        <v>137</v>
      </c>
      <c r="K3748" t="s">
        <v>138</v>
      </c>
      <c r="L3748" t="s">
        <v>11037</v>
      </c>
      <c r="M3748" t="s">
        <v>11038</v>
      </c>
      <c r="N3748">
        <v>2.6613888879999998</v>
      </c>
      <c r="O3748">
        <v>0</v>
      </c>
      <c r="P3748">
        <v>3</v>
      </c>
      <c r="Q3748">
        <v>0</v>
      </c>
      <c r="R3748">
        <v>6</v>
      </c>
      <c r="S3748">
        <v>0</v>
      </c>
      <c r="T3748">
        <v>2</v>
      </c>
      <c r="U3748">
        <v>0</v>
      </c>
      <c r="V3748">
        <v>1</v>
      </c>
      <c r="W3748">
        <v>0</v>
      </c>
      <c r="X3748">
        <v>1.2053093777278574</v>
      </c>
      <c r="Y3748">
        <v>0</v>
      </c>
      <c r="Z3748">
        <v>16.560120679424585</v>
      </c>
      <c r="AA3748">
        <v>0</v>
      </c>
      <c r="AB3748">
        <v>11.865447484689508</v>
      </c>
      <c r="AC3748">
        <v>0</v>
      </c>
      <c r="AD3748">
        <v>3.0889319651045248</v>
      </c>
      <c r="AE3748">
        <v>32.719809506946476</v>
      </c>
    </row>
    <row r="3749" spans="1:31" x14ac:dyDescent="0.25">
      <c r="A3749">
        <v>2224138</v>
      </c>
      <c r="B3749">
        <v>1</v>
      </c>
      <c r="C3749" t="s">
        <v>80</v>
      </c>
      <c r="D3749" t="s">
        <v>94</v>
      </c>
      <c r="E3749" t="s">
        <v>147</v>
      </c>
      <c r="F3749" t="s">
        <v>2762</v>
      </c>
      <c r="G3749" t="s">
        <v>143</v>
      </c>
      <c r="H3749" t="s">
        <v>144</v>
      </c>
      <c r="I3749" t="s">
        <v>136</v>
      </c>
      <c r="J3749" t="s">
        <v>137</v>
      </c>
      <c r="K3749" t="s">
        <v>138</v>
      </c>
      <c r="L3749" t="s">
        <v>11039</v>
      </c>
      <c r="M3749" t="s">
        <v>11040</v>
      </c>
      <c r="N3749">
        <v>0.25166666599999998</v>
      </c>
      <c r="O3749">
        <v>0</v>
      </c>
      <c r="P3749">
        <v>1043</v>
      </c>
      <c r="Q3749">
        <v>0</v>
      </c>
      <c r="R3749">
        <v>2</v>
      </c>
      <c r="S3749">
        <v>0</v>
      </c>
      <c r="T3749">
        <v>111</v>
      </c>
      <c r="U3749">
        <v>2</v>
      </c>
      <c r="V3749">
        <v>0</v>
      </c>
      <c r="W3749">
        <v>0</v>
      </c>
      <c r="X3749">
        <v>51.90041064820052</v>
      </c>
      <c r="Y3749">
        <v>0</v>
      </c>
      <c r="Z3749">
        <v>1.042869668395E-3</v>
      </c>
      <c r="AA3749">
        <v>0</v>
      </c>
      <c r="AB3749">
        <v>8.1172580135675432</v>
      </c>
      <c r="AC3749">
        <v>3.1215224365700198</v>
      </c>
      <c r="AD3749">
        <v>0</v>
      </c>
      <c r="AE3749">
        <v>63.140233968006477</v>
      </c>
    </row>
    <row r="3750" spans="1:31" x14ac:dyDescent="0.25">
      <c r="A3750">
        <v>2214904</v>
      </c>
      <c r="B3750">
        <v>1</v>
      </c>
      <c r="C3750" t="s">
        <v>80</v>
      </c>
      <c r="D3750" t="s">
        <v>97</v>
      </c>
      <c r="E3750" t="s">
        <v>156</v>
      </c>
      <c r="F3750" t="s">
        <v>11041</v>
      </c>
      <c r="G3750" t="s">
        <v>134</v>
      </c>
      <c r="H3750" t="s">
        <v>135</v>
      </c>
      <c r="I3750" t="s">
        <v>136</v>
      </c>
      <c r="J3750" t="s">
        <v>137</v>
      </c>
      <c r="K3750" t="s">
        <v>138</v>
      </c>
      <c r="L3750" t="s">
        <v>11042</v>
      </c>
      <c r="M3750" t="s">
        <v>11043</v>
      </c>
      <c r="N3750">
        <v>1.465833333</v>
      </c>
      <c r="O3750">
        <v>0</v>
      </c>
      <c r="P3750">
        <v>1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0.55457484382502997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0.55457484382502997</v>
      </c>
    </row>
    <row r="3751" spans="1:31" x14ac:dyDescent="0.25">
      <c r="A3751">
        <v>2218150</v>
      </c>
      <c r="B3751">
        <v>1</v>
      </c>
      <c r="C3751" t="s">
        <v>80</v>
      </c>
      <c r="D3751" t="s">
        <v>99</v>
      </c>
      <c r="E3751" t="s">
        <v>156</v>
      </c>
      <c r="F3751" t="s">
        <v>11044</v>
      </c>
      <c r="G3751" t="s">
        <v>161</v>
      </c>
      <c r="H3751" t="s">
        <v>135</v>
      </c>
      <c r="I3751" t="s">
        <v>136</v>
      </c>
      <c r="J3751" t="s">
        <v>137</v>
      </c>
      <c r="K3751" t="s">
        <v>138</v>
      </c>
      <c r="L3751" t="s">
        <v>11045</v>
      </c>
      <c r="M3751" t="s">
        <v>11046</v>
      </c>
      <c r="N3751">
        <v>2.7538888880000001</v>
      </c>
      <c r="O3751">
        <v>0</v>
      </c>
      <c r="P3751">
        <v>1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</row>
    <row r="3752" spans="1:31" x14ac:dyDescent="0.25">
      <c r="A3752">
        <v>2222956</v>
      </c>
      <c r="B3752">
        <v>1</v>
      </c>
      <c r="C3752" t="s">
        <v>80</v>
      </c>
      <c r="D3752" t="s">
        <v>86</v>
      </c>
      <c r="E3752" t="s">
        <v>141</v>
      </c>
      <c r="F3752" t="s">
        <v>11047</v>
      </c>
      <c r="G3752" t="s">
        <v>143</v>
      </c>
      <c r="H3752" t="s">
        <v>144</v>
      </c>
      <c r="I3752" t="s">
        <v>136</v>
      </c>
      <c r="J3752" t="s">
        <v>137</v>
      </c>
      <c r="K3752" t="s">
        <v>138</v>
      </c>
      <c r="L3752" t="s">
        <v>11048</v>
      </c>
      <c r="M3752" t="s">
        <v>11049</v>
      </c>
      <c r="N3752">
        <v>3.3319444439999999</v>
      </c>
      <c r="O3752">
        <v>0</v>
      </c>
      <c r="P3752">
        <v>241</v>
      </c>
      <c r="Q3752">
        <v>0</v>
      </c>
      <c r="R3752">
        <v>0</v>
      </c>
      <c r="S3752">
        <v>0</v>
      </c>
      <c r="T3752">
        <v>5</v>
      </c>
      <c r="U3752">
        <v>0</v>
      </c>
      <c r="V3752">
        <v>0</v>
      </c>
      <c r="W3752">
        <v>0</v>
      </c>
      <c r="X3752">
        <v>232.65303612406157</v>
      </c>
      <c r="Y3752">
        <v>0</v>
      </c>
      <c r="Z3752">
        <v>0</v>
      </c>
      <c r="AA3752">
        <v>0</v>
      </c>
      <c r="AB3752">
        <v>8.3742526515268469</v>
      </c>
      <c r="AC3752">
        <v>0</v>
      </c>
      <c r="AD3752">
        <v>0</v>
      </c>
      <c r="AE3752">
        <v>241.02728877558843</v>
      </c>
    </row>
    <row r="3753" spans="1:31" x14ac:dyDescent="0.25">
      <c r="A3753">
        <v>2218542</v>
      </c>
      <c r="B3753">
        <v>1</v>
      </c>
      <c r="C3753" t="s">
        <v>80</v>
      </c>
      <c r="D3753" t="s">
        <v>94</v>
      </c>
      <c r="E3753" t="s">
        <v>132</v>
      </c>
      <c r="F3753" t="s">
        <v>11050</v>
      </c>
      <c r="G3753" t="s">
        <v>176</v>
      </c>
      <c r="H3753" t="s">
        <v>135</v>
      </c>
      <c r="I3753" t="s">
        <v>136</v>
      </c>
      <c r="J3753" t="s">
        <v>137</v>
      </c>
      <c r="K3753" t="s">
        <v>138</v>
      </c>
      <c r="L3753" t="s">
        <v>11051</v>
      </c>
      <c r="M3753" t="s">
        <v>11052</v>
      </c>
      <c r="N3753">
        <v>4.5552777769999997</v>
      </c>
      <c r="O3753">
        <v>0</v>
      </c>
      <c r="P3753">
        <v>62</v>
      </c>
      <c r="Q3753">
        <v>0</v>
      </c>
      <c r="R3753">
        <v>2</v>
      </c>
      <c r="S3753">
        <v>0</v>
      </c>
      <c r="T3753">
        <v>6</v>
      </c>
      <c r="U3753">
        <v>0</v>
      </c>
      <c r="V3753">
        <v>0</v>
      </c>
      <c r="W3753">
        <v>0</v>
      </c>
      <c r="X3753">
        <v>35.43126201310244</v>
      </c>
      <c r="Y3753">
        <v>0</v>
      </c>
      <c r="Z3753">
        <v>0.39565756953612446</v>
      </c>
      <c r="AA3753">
        <v>0</v>
      </c>
      <c r="AB3753">
        <v>0.76338430249587896</v>
      </c>
      <c r="AC3753">
        <v>0</v>
      </c>
      <c r="AD3753">
        <v>0</v>
      </c>
      <c r="AE3753">
        <v>36.590303885134446</v>
      </c>
    </row>
    <row r="3754" spans="1:31" x14ac:dyDescent="0.25">
      <c r="A3754">
        <v>2228821</v>
      </c>
      <c r="B3754">
        <v>1</v>
      </c>
      <c r="C3754" t="s">
        <v>80</v>
      </c>
      <c r="D3754" t="s">
        <v>82</v>
      </c>
      <c r="E3754" t="s">
        <v>151</v>
      </c>
      <c r="F3754" t="s">
        <v>4842</v>
      </c>
      <c r="G3754" t="s">
        <v>213</v>
      </c>
      <c r="H3754" t="s">
        <v>135</v>
      </c>
      <c r="I3754" t="s">
        <v>136</v>
      </c>
      <c r="J3754" t="s">
        <v>137</v>
      </c>
      <c r="K3754" t="s">
        <v>138</v>
      </c>
      <c r="L3754" t="s">
        <v>11053</v>
      </c>
      <c r="M3754" t="s">
        <v>11054</v>
      </c>
      <c r="N3754">
        <v>1.776944444</v>
      </c>
      <c r="O3754">
        <v>0</v>
      </c>
      <c r="P3754">
        <v>37</v>
      </c>
      <c r="Q3754">
        <v>0</v>
      </c>
      <c r="R3754">
        <v>0</v>
      </c>
      <c r="S3754">
        <v>0</v>
      </c>
      <c r="T3754">
        <v>3</v>
      </c>
      <c r="U3754">
        <v>0</v>
      </c>
      <c r="V3754">
        <v>0</v>
      </c>
      <c r="W3754">
        <v>0</v>
      </c>
      <c r="X3754">
        <v>13.23858832784247</v>
      </c>
      <c r="Y3754">
        <v>0</v>
      </c>
      <c r="Z3754">
        <v>0</v>
      </c>
      <c r="AA3754">
        <v>0</v>
      </c>
      <c r="AB3754">
        <v>0.11818848748751945</v>
      </c>
      <c r="AC3754">
        <v>0</v>
      </c>
      <c r="AD3754">
        <v>0</v>
      </c>
      <c r="AE3754">
        <v>13.356776815329988</v>
      </c>
    </row>
    <row r="3755" spans="1:31" x14ac:dyDescent="0.25">
      <c r="A3755">
        <v>2221874</v>
      </c>
      <c r="B3755">
        <v>1</v>
      </c>
      <c r="C3755" t="s">
        <v>80</v>
      </c>
      <c r="D3755" t="s">
        <v>88</v>
      </c>
      <c r="E3755" t="s">
        <v>132</v>
      </c>
      <c r="F3755" t="s">
        <v>11055</v>
      </c>
      <c r="G3755" t="s">
        <v>233</v>
      </c>
      <c r="H3755" t="s">
        <v>135</v>
      </c>
      <c r="I3755" t="s">
        <v>136</v>
      </c>
      <c r="J3755" t="s">
        <v>137</v>
      </c>
      <c r="K3755" t="s">
        <v>234</v>
      </c>
      <c r="L3755" t="s">
        <v>11056</v>
      </c>
      <c r="M3755" t="s">
        <v>11057</v>
      </c>
      <c r="N3755">
        <v>9.9591916660000006</v>
      </c>
      <c r="O3755">
        <v>0</v>
      </c>
      <c r="P3755">
        <v>464</v>
      </c>
      <c r="Q3755">
        <v>0</v>
      </c>
      <c r="R3755">
        <v>0</v>
      </c>
      <c r="S3755">
        <v>0</v>
      </c>
      <c r="T3755">
        <v>27</v>
      </c>
      <c r="U3755">
        <v>0</v>
      </c>
      <c r="V3755">
        <v>0</v>
      </c>
      <c r="W3755">
        <v>0</v>
      </c>
      <c r="X3755">
        <v>1187.1743898446603</v>
      </c>
      <c r="Y3755">
        <v>0</v>
      </c>
      <c r="Z3755">
        <v>0</v>
      </c>
      <c r="AA3755">
        <v>0</v>
      </c>
      <c r="AB3755">
        <v>156.55983975288268</v>
      </c>
      <c r="AC3755">
        <v>0</v>
      </c>
      <c r="AD3755">
        <v>0</v>
      </c>
      <c r="AE3755">
        <v>1343.7342295975429</v>
      </c>
    </row>
    <row r="3756" spans="1:31" x14ac:dyDescent="0.25">
      <c r="A3756">
        <v>2219624</v>
      </c>
      <c r="B3756">
        <v>1</v>
      </c>
      <c r="C3756" t="s">
        <v>80</v>
      </c>
      <c r="D3756" t="s">
        <v>94</v>
      </c>
      <c r="E3756" t="s">
        <v>156</v>
      </c>
      <c r="F3756" t="s">
        <v>11058</v>
      </c>
      <c r="G3756" t="s">
        <v>161</v>
      </c>
      <c r="H3756" t="s">
        <v>135</v>
      </c>
      <c r="I3756" t="s">
        <v>136</v>
      </c>
      <c r="J3756" t="s">
        <v>137</v>
      </c>
      <c r="K3756" t="s">
        <v>138</v>
      </c>
      <c r="L3756" t="s">
        <v>11059</v>
      </c>
      <c r="M3756" t="s">
        <v>11060</v>
      </c>
      <c r="N3756">
        <v>1.738611111</v>
      </c>
      <c r="O3756">
        <v>0</v>
      </c>
      <c r="P3756">
        <v>1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0.12035953139078501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0.12035953139078501</v>
      </c>
    </row>
    <row r="3757" spans="1:31" x14ac:dyDescent="0.25">
      <c r="A3757">
        <v>2223846</v>
      </c>
      <c r="B3757">
        <v>1</v>
      </c>
      <c r="C3757" t="s">
        <v>80</v>
      </c>
      <c r="D3757" t="s">
        <v>97</v>
      </c>
      <c r="E3757" t="s">
        <v>156</v>
      </c>
      <c r="F3757" t="s">
        <v>11061</v>
      </c>
      <c r="G3757" t="s">
        <v>172</v>
      </c>
      <c r="H3757" t="s">
        <v>135</v>
      </c>
      <c r="I3757" t="s">
        <v>136</v>
      </c>
      <c r="J3757" t="s">
        <v>137</v>
      </c>
      <c r="K3757" t="s">
        <v>138</v>
      </c>
      <c r="L3757" t="s">
        <v>11062</v>
      </c>
      <c r="M3757" t="s">
        <v>11063</v>
      </c>
      <c r="N3757">
        <v>3.5750000000000002</v>
      </c>
      <c r="O3757">
        <v>0</v>
      </c>
      <c r="P3757">
        <v>7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20.275220379524583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20.275220379524583</v>
      </c>
    </row>
    <row r="3758" spans="1:31" x14ac:dyDescent="0.25">
      <c r="A3758">
        <v>2221682</v>
      </c>
      <c r="B3758">
        <v>1</v>
      </c>
      <c r="C3758" t="s">
        <v>81</v>
      </c>
      <c r="D3758" t="s">
        <v>123</v>
      </c>
      <c r="E3758" t="s">
        <v>156</v>
      </c>
      <c r="F3758" t="s">
        <v>11064</v>
      </c>
      <c r="G3758" t="s">
        <v>161</v>
      </c>
      <c r="H3758" t="s">
        <v>135</v>
      </c>
      <c r="I3758" t="s">
        <v>136</v>
      </c>
      <c r="J3758" t="s">
        <v>137</v>
      </c>
      <c r="K3758" t="s">
        <v>138</v>
      </c>
      <c r="L3758" t="s">
        <v>11065</v>
      </c>
      <c r="M3758" t="s">
        <v>11066</v>
      </c>
      <c r="N3758">
        <v>0.6925</v>
      </c>
      <c r="O3758">
        <v>0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</row>
    <row r="3759" spans="1:31" x14ac:dyDescent="0.25">
      <c r="A3759">
        <v>2227931</v>
      </c>
      <c r="B3759">
        <v>1</v>
      </c>
      <c r="C3759" t="s">
        <v>81</v>
      </c>
      <c r="D3759" t="s">
        <v>127</v>
      </c>
      <c r="E3759" t="s">
        <v>156</v>
      </c>
      <c r="F3759" t="s">
        <v>11067</v>
      </c>
      <c r="G3759" t="s">
        <v>161</v>
      </c>
      <c r="H3759" t="s">
        <v>135</v>
      </c>
      <c r="I3759" t="s">
        <v>136</v>
      </c>
      <c r="J3759" t="s">
        <v>137</v>
      </c>
      <c r="K3759" t="s">
        <v>138</v>
      </c>
      <c r="L3759" t="s">
        <v>11068</v>
      </c>
      <c r="M3759" t="s">
        <v>11069</v>
      </c>
      <c r="N3759">
        <v>3.7752777769999999</v>
      </c>
      <c r="O3759">
        <v>0</v>
      </c>
      <c r="P3759">
        <v>2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1.1912864172563777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1.1912864172563777</v>
      </c>
    </row>
    <row r="3760" spans="1:31" x14ac:dyDescent="0.25">
      <c r="A3760">
        <v>2228031</v>
      </c>
      <c r="B3760">
        <v>1</v>
      </c>
      <c r="C3760" t="s">
        <v>80</v>
      </c>
      <c r="D3760" t="s">
        <v>96</v>
      </c>
      <c r="E3760" t="s">
        <v>156</v>
      </c>
      <c r="F3760" t="s">
        <v>11070</v>
      </c>
      <c r="G3760" t="s">
        <v>172</v>
      </c>
      <c r="H3760" t="s">
        <v>135</v>
      </c>
      <c r="I3760" t="s">
        <v>136</v>
      </c>
      <c r="J3760" t="s">
        <v>137</v>
      </c>
      <c r="K3760" t="s">
        <v>138</v>
      </c>
      <c r="L3760" t="s">
        <v>11071</v>
      </c>
      <c r="M3760" t="s">
        <v>11072</v>
      </c>
      <c r="N3760">
        <v>0.90111111099999996</v>
      </c>
      <c r="O3760">
        <v>0</v>
      </c>
      <c r="P3760">
        <v>1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1.2327963364800198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1.2327963364800198</v>
      </c>
    </row>
    <row r="3761" spans="1:31" x14ac:dyDescent="0.25">
      <c r="A3761">
        <v>2221390</v>
      </c>
      <c r="B3761">
        <v>1</v>
      </c>
      <c r="C3761" t="s">
        <v>81</v>
      </c>
      <c r="D3761" t="s">
        <v>123</v>
      </c>
      <c r="E3761" t="s">
        <v>151</v>
      </c>
      <c r="F3761" t="s">
        <v>11073</v>
      </c>
      <c r="G3761" t="s">
        <v>213</v>
      </c>
      <c r="H3761" t="s">
        <v>135</v>
      </c>
      <c r="I3761" t="s">
        <v>136</v>
      </c>
      <c r="J3761" t="s">
        <v>137</v>
      </c>
      <c r="K3761" t="s">
        <v>138</v>
      </c>
      <c r="L3761" t="s">
        <v>11074</v>
      </c>
      <c r="M3761" t="s">
        <v>11075</v>
      </c>
      <c r="N3761">
        <v>1.4041666660000001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1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5.9819103365567212</v>
      </c>
      <c r="AC3761">
        <v>0</v>
      </c>
      <c r="AD3761">
        <v>0</v>
      </c>
      <c r="AE3761">
        <v>5.9819103365567212</v>
      </c>
    </row>
    <row r="3762" spans="1:31" x14ac:dyDescent="0.25">
      <c r="A3762">
        <v>2220308</v>
      </c>
      <c r="B3762">
        <v>1</v>
      </c>
      <c r="C3762" t="s">
        <v>80</v>
      </c>
      <c r="D3762" t="s">
        <v>105</v>
      </c>
      <c r="E3762" t="s">
        <v>156</v>
      </c>
      <c r="F3762" t="s">
        <v>11076</v>
      </c>
      <c r="G3762" t="s">
        <v>172</v>
      </c>
      <c r="H3762" t="s">
        <v>135</v>
      </c>
      <c r="I3762" t="s">
        <v>136</v>
      </c>
      <c r="J3762" t="s">
        <v>137</v>
      </c>
      <c r="K3762" t="s">
        <v>138</v>
      </c>
      <c r="L3762" t="s">
        <v>11077</v>
      </c>
      <c r="M3762" t="s">
        <v>11078</v>
      </c>
      <c r="N3762">
        <v>1.303055555</v>
      </c>
      <c r="O3762">
        <v>0</v>
      </c>
      <c r="P3762">
        <v>1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0.12687094986643918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0.12687094986643918</v>
      </c>
    </row>
    <row r="3763" spans="1:31" x14ac:dyDescent="0.25">
      <c r="A3763">
        <v>2228223</v>
      </c>
      <c r="B3763">
        <v>1</v>
      </c>
      <c r="C3763" t="s">
        <v>81</v>
      </c>
      <c r="D3763" t="s">
        <v>122</v>
      </c>
      <c r="E3763" t="s">
        <v>147</v>
      </c>
      <c r="F3763" t="s">
        <v>3414</v>
      </c>
      <c r="G3763" t="s">
        <v>405</v>
      </c>
      <c r="H3763" t="s">
        <v>144</v>
      </c>
      <c r="I3763" t="s">
        <v>136</v>
      </c>
      <c r="J3763" t="s">
        <v>137</v>
      </c>
      <c r="K3763" t="s">
        <v>234</v>
      </c>
      <c r="L3763" t="s">
        <v>11079</v>
      </c>
      <c r="M3763" t="s">
        <v>11080</v>
      </c>
      <c r="N3763">
        <v>8.1091036110000001</v>
      </c>
      <c r="O3763">
        <v>14</v>
      </c>
      <c r="P3763">
        <v>900</v>
      </c>
      <c r="Q3763">
        <v>1</v>
      </c>
      <c r="R3763">
        <v>23</v>
      </c>
      <c r="S3763">
        <v>5</v>
      </c>
      <c r="T3763">
        <v>67</v>
      </c>
      <c r="U3763">
        <v>1</v>
      </c>
      <c r="V3763">
        <v>0</v>
      </c>
      <c r="W3763">
        <v>22.334876717759641</v>
      </c>
      <c r="X3763">
        <v>768.24517383031207</v>
      </c>
      <c r="Y3763">
        <v>2.5467330764504997E-2</v>
      </c>
      <c r="Z3763">
        <v>23.735560392401005</v>
      </c>
      <c r="AA3763">
        <v>687.60621289223764</v>
      </c>
      <c r="AB3763">
        <v>83.422416130856121</v>
      </c>
      <c r="AC3763">
        <v>30.856511172026977</v>
      </c>
      <c r="AD3763">
        <v>0</v>
      </c>
      <c r="AE3763">
        <v>1616.226218466358</v>
      </c>
    </row>
    <row r="3764" spans="1:31" x14ac:dyDescent="0.25">
      <c r="A3764">
        <v>2218144</v>
      </c>
      <c r="B3764">
        <v>1</v>
      </c>
      <c r="C3764" t="s">
        <v>81</v>
      </c>
      <c r="D3764" t="s">
        <v>112</v>
      </c>
      <c r="E3764" t="s">
        <v>151</v>
      </c>
      <c r="F3764" t="s">
        <v>11081</v>
      </c>
      <c r="G3764" t="s">
        <v>213</v>
      </c>
      <c r="H3764" t="s">
        <v>135</v>
      </c>
      <c r="I3764" t="s">
        <v>136</v>
      </c>
      <c r="J3764" t="s">
        <v>137</v>
      </c>
      <c r="K3764" t="s">
        <v>138</v>
      </c>
      <c r="L3764" t="s">
        <v>11082</v>
      </c>
      <c r="M3764" t="s">
        <v>11083</v>
      </c>
      <c r="N3764">
        <v>2.0405555550000001</v>
      </c>
      <c r="O3764">
        <v>0</v>
      </c>
      <c r="P3764">
        <v>83</v>
      </c>
      <c r="Q3764">
        <v>0</v>
      </c>
      <c r="R3764">
        <v>5</v>
      </c>
      <c r="S3764">
        <v>0</v>
      </c>
      <c r="T3764">
        <v>1</v>
      </c>
      <c r="U3764">
        <v>0</v>
      </c>
      <c r="V3764">
        <v>0</v>
      </c>
      <c r="W3764">
        <v>0</v>
      </c>
      <c r="X3764">
        <v>40.039624720484461</v>
      </c>
      <c r="Y3764">
        <v>0</v>
      </c>
      <c r="Z3764">
        <v>0.33278183113427501</v>
      </c>
      <c r="AA3764">
        <v>0</v>
      </c>
      <c r="AB3764">
        <v>1.8723138256488891E-3</v>
      </c>
      <c r="AC3764">
        <v>0</v>
      </c>
      <c r="AD3764">
        <v>0</v>
      </c>
      <c r="AE3764">
        <v>40.374278865444388</v>
      </c>
    </row>
    <row r="3765" spans="1:31" x14ac:dyDescent="0.25">
      <c r="A3765">
        <v>2221290</v>
      </c>
      <c r="B3765">
        <v>1</v>
      </c>
      <c r="C3765" t="s">
        <v>80</v>
      </c>
      <c r="D3765" t="s">
        <v>84</v>
      </c>
      <c r="E3765" t="s">
        <v>156</v>
      </c>
      <c r="F3765" t="s">
        <v>11084</v>
      </c>
      <c r="G3765" t="s">
        <v>172</v>
      </c>
      <c r="H3765" t="s">
        <v>135</v>
      </c>
      <c r="I3765" t="s">
        <v>136</v>
      </c>
      <c r="J3765" t="s">
        <v>137</v>
      </c>
      <c r="K3765" t="s">
        <v>138</v>
      </c>
      <c r="L3765" t="s">
        <v>11085</v>
      </c>
      <c r="M3765" t="s">
        <v>11086</v>
      </c>
      <c r="N3765">
        <v>5.5163888879999998</v>
      </c>
      <c r="O3765">
        <v>0</v>
      </c>
      <c r="P3765">
        <v>23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37.139399254097974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37.139399254097974</v>
      </c>
    </row>
    <row r="3766" spans="1:31" x14ac:dyDescent="0.25">
      <c r="A3766">
        <v>2219126</v>
      </c>
      <c r="B3766">
        <v>1</v>
      </c>
      <c r="C3766" t="s">
        <v>81</v>
      </c>
      <c r="D3766" t="s">
        <v>127</v>
      </c>
      <c r="E3766" t="s">
        <v>151</v>
      </c>
      <c r="F3766" t="s">
        <v>11087</v>
      </c>
      <c r="G3766" t="s">
        <v>153</v>
      </c>
      <c r="H3766" t="s">
        <v>135</v>
      </c>
      <c r="I3766" t="s">
        <v>136</v>
      </c>
      <c r="J3766" t="s">
        <v>137</v>
      </c>
      <c r="K3766" t="s">
        <v>138</v>
      </c>
      <c r="L3766" t="s">
        <v>11088</v>
      </c>
      <c r="M3766" t="s">
        <v>11089</v>
      </c>
      <c r="N3766">
        <v>9.5227777769999999</v>
      </c>
      <c r="O3766">
        <v>0</v>
      </c>
      <c r="P3766">
        <v>4</v>
      </c>
      <c r="Q3766">
        <v>0</v>
      </c>
      <c r="R3766">
        <v>0</v>
      </c>
      <c r="S3766">
        <v>0</v>
      </c>
      <c r="T3766">
        <v>2</v>
      </c>
      <c r="U3766">
        <v>0</v>
      </c>
      <c r="V3766">
        <v>0</v>
      </c>
      <c r="W3766">
        <v>0</v>
      </c>
      <c r="X3766">
        <v>26.037132108597064</v>
      </c>
      <c r="Y3766">
        <v>0</v>
      </c>
      <c r="Z3766">
        <v>0</v>
      </c>
      <c r="AA3766">
        <v>0</v>
      </c>
      <c r="AB3766">
        <v>2.0098624038614545</v>
      </c>
      <c r="AC3766">
        <v>0</v>
      </c>
      <c r="AD3766">
        <v>0</v>
      </c>
      <c r="AE3766">
        <v>28.046994512458518</v>
      </c>
    </row>
    <row r="3767" spans="1:31" x14ac:dyDescent="0.25">
      <c r="A3767">
        <v>2222372</v>
      </c>
      <c r="B3767">
        <v>1</v>
      </c>
      <c r="C3767" t="s">
        <v>80</v>
      </c>
      <c r="D3767" t="s">
        <v>82</v>
      </c>
      <c r="E3767" t="s">
        <v>151</v>
      </c>
      <c r="F3767" t="s">
        <v>861</v>
      </c>
      <c r="G3767" t="s">
        <v>213</v>
      </c>
      <c r="H3767" t="s">
        <v>135</v>
      </c>
      <c r="I3767" t="s">
        <v>136</v>
      </c>
      <c r="J3767" t="s">
        <v>137</v>
      </c>
      <c r="K3767" t="s">
        <v>138</v>
      </c>
      <c r="L3767" t="s">
        <v>11090</v>
      </c>
      <c r="M3767" t="s">
        <v>11091</v>
      </c>
      <c r="N3767">
        <v>3.4175</v>
      </c>
      <c r="O3767">
        <v>0</v>
      </c>
      <c r="P3767">
        <v>123</v>
      </c>
      <c r="Q3767">
        <v>0</v>
      </c>
      <c r="R3767">
        <v>0</v>
      </c>
      <c r="S3767">
        <v>0</v>
      </c>
      <c r="T3767">
        <v>6</v>
      </c>
      <c r="U3767">
        <v>0</v>
      </c>
      <c r="V3767">
        <v>0</v>
      </c>
      <c r="W3767">
        <v>0</v>
      </c>
      <c r="X3767">
        <v>150.21588189457006</v>
      </c>
      <c r="Y3767">
        <v>0</v>
      </c>
      <c r="Z3767">
        <v>0</v>
      </c>
      <c r="AA3767">
        <v>0</v>
      </c>
      <c r="AB3767">
        <v>9.2146539808627601</v>
      </c>
      <c r="AC3767">
        <v>0</v>
      </c>
      <c r="AD3767">
        <v>0</v>
      </c>
      <c r="AE3767">
        <v>159.43053587543281</v>
      </c>
    </row>
    <row r="3768" spans="1:31" x14ac:dyDescent="0.25">
      <c r="A3768">
        <v>2218044</v>
      </c>
      <c r="B3768">
        <v>1</v>
      </c>
      <c r="C3768" t="s">
        <v>80</v>
      </c>
      <c r="D3768" t="s">
        <v>84</v>
      </c>
      <c r="E3768" t="s">
        <v>156</v>
      </c>
      <c r="F3768" t="s">
        <v>11092</v>
      </c>
      <c r="G3768" t="s">
        <v>165</v>
      </c>
      <c r="H3768" t="s">
        <v>135</v>
      </c>
      <c r="I3768" t="s">
        <v>136</v>
      </c>
      <c r="J3768" t="s">
        <v>137</v>
      </c>
      <c r="K3768" t="s">
        <v>138</v>
      </c>
      <c r="L3768" t="s">
        <v>11093</v>
      </c>
      <c r="M3768" t="s">
        <v>11094</v>
      </c>
      <c r="N3768">
        <v>1.463055555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1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2.2202902725681364</v>
      </c>
      <c r="AC3768">
        <v>0</v>
      </c>
      <c r="AD3768">
        <v>0</v>
      </c>
      <c r="AE3768">
        <v>2.2202902725681364</v>
      </c>
    </row>
    <row r="3769" spans="1:31" x14ac:dyDescent="0.25">
      <c r="A3769">
        <v>2228177</v>
      </c>
      <c r="B3769">
        <v>1</v>
      </c>
      <c r="C3769" t="s">
        <v>80</v>
      </c>
      <c r="D3769" t="s">
        <v>106</v>
      </c>
      <c r="E3769" t="s">
        <v>156</v>
      </c>
      <c r="F3769" t="s">
        <v>11095</v>
      </c>
      <c r="G3769" t="s">
        <v>165</v>
      </c>
      <c r="H3769" t="s">
        <v>135</v>
      </c>
      <c r="I3769" t="s">
        <v>136</v>
      </c>
      <c r="J3769" t="s">
        <v>137</v>
      </c>
      <c r="K3769" t="s">
        <v>138</v>
      </c>
      <c r="L3769" t="s">
        <v>11096</v>
      </c>
      <c r="M3769" t="s">
        <v>11097</v>
      </c>
      <c r="N3769">
        <v>0.99694444400000004</v>
      </c>
      <c r="O3769">
        <v>0</v>
      </c>
      <c r="P3769">
        <v>8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1.7375572528136989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1.7375572528136989</v>
      </c>
    </row>
    <row r="3770" spans="1:31" x14ac:dyDescent="0.25">
      <c r="A3770">
        <v>2225283</v>
      </c>
      <c r="B3770">
        <v>1</v>
      </c>
      <c r="C3770" t="s">
        <v>81</v>
      </c>
      <c r="D3770" t="s">
        <v>128</v>
      </c>
      <c r="E3770" t="s">
        <v>141</v>
      </c>
      <c r="F3770" t="s">
        <v>11098</v>
      </c>
      <c r="G3770" t="s">
        <v>233</v>
      </c>
      <c r="H3770" t="s">
        <v>144</v>
      </c>
      <c r="I3770" t="s">
        <v>136</v>
      </c>
      <c r="J3770" t="s">
        <v>137</v>
      </c>
      <c r="K3770" t="s">
        <v>234</v>
      </c>
      <c r="L3770" t="s">
        <v>11099</v>
      </c>
      <c r="M3770" t="s">
        <v>11100</v>
      </c>
      <c r="N3770">
        <v>9.1286111109999997</v>
      </c>
      <c r="O3770">
        <v>0</v>
      </c>
      <c r="P3770">
        <v>62</v>
      </c>
      <c r="Q3770">
        <v>0</v>
      </c>
      <c r="R3770">
        <v>10</v>
      </c>
      <c r="S3770">
        <v>0</v>
      </c>
      <c r="T3770">
        <v>12</v>
      </c>
      <c r="U3770">
        <v>0</v>
      </c>
      <c r="V3770">
        <v>0</v>
      </c>
      <c r="W3770">
        <v>0</v>
      </c>
      <c r="X3770">
        <v>197.13646496981542</v>
      </c>
      <c r="Y3770">
        <v>0</v>
      </c>
      <c r="Z3770">
        <v>15.380800413664515</v>
      </c>
      <c r="AA3770">
        <v>0</v>
      </c>
      <c r="AB3770">
        <v>35.797119383819457</v>
      </c>
      <c r="AC3770">
        <v>0</v>
      </c>
      <c r="AD3770">
        <v>0</v>
      </c>
      <c r="AE3770">
        <v>248.31438476729937</v>
      </c>
    </row>
    <row r="3771" spans="1:31" x14ac:dyDescent="0.25">
      <c r="A3771">
        <v>2228154</v>
      </c>
      <c r="B3771">
        <v>1</v>
      </c>
      <c r="C3771" t="s">
        <v>80</v>
      </c>
      <c r="D3771" t="s">
        <v>96</v>
      </c>
      <c r="E3771" t="s">
        <v>151</v>
      </c>
      <c r="F3771" t="s">
        <v>11101</v>
      </c>
      <c r="G3771" t="s">
        <v>213</v>
      </c>
      <c r="H3771" t="s">
        <v>135</v>
      </c>
      <c r="I3771" t="s">
        <v>136</v>
      </c>
      <c r="J3771" t="s">
        <v>137</v>
      </c>
      <c r="K3771" t="s">
        <v>138</v>
      </c>
      <c r="L3771" t="s">
        <v>11102</v>
      </c>
      <c r="M3771" t="s">
        <v>11103</v>
      </c>
      <c r="N3771">
        <v>0.62972222200000005</v>
      </c>
      <c r="O3771">
        <v>0</v>
      </c>
      <c r="P3771">
        <v>124</v>
      </c>
      <c r="Q3771">
        <v>0</v>
      </c>
      <c r="R3771">
        <v>0</v>
      </c>
      <c r="S3771">
        <v>0</v>
      </c>
      <c r="T3771">
        <v>12</v>
      </c>
      <c r="U3771">
        <v>0</v>
      </c>
      <c r="V3771">
        <v>0</v>
      </c>
      <c r="W3771">
        <v>0</v>
      </c>
      <c r="X3771">
        <v>38.78150856797167</v>
      </c>
      <c r="Y3771">
        <v>0</v>
      </c>
      <c r="Z3771">
        <v>0</v>
      </c>
      <c r="AA3771">
        <v>0</v>
      </c>
      <c r="AB3771">
        <v>1.7141787242872075</v>
      </c>
      <c r="AC3771">
        <v>0</v>
      </c>
      <c r="AD3771">
        <v>0</v>
      </c>
      <c r="AE3771">
        <v>40.495687292258879</v>
      </c>
    </row>
    <row r="3772" spans="1:31" x14ac:dyDescent="0.25">
      <c r="A3772">
        <v>2225143</v>
      </c>
      <c r="B3772">
        <v>1</v>
      </c>
      <c r="C3772" t="s">
        <v>80</v>
      </c>
      <c r="D3772" t="s">
        <v>95</v>
      </c>
      <c r="E3772" t="s">
        <v>141</v>
      </c>
      <c r="F3772" t="s">
        <v>11104</v>
      </c>
      <c r="G3772" t="s">
        <v>349</v>
      </c>
      <c r="H3772" t="s">
        <v>144</v>
      </c>
      <c r="I3772" t="s">
        <v>136</v>
      </c>
      <c r="J3772" t="s">
        <v>137</v>
      </c>
      <c r="K3772" t="s">
        <v>138</v>
      </c>
      <c r="L3772" t="s">
        <v>11105</v>
      </c>
      <c r="M3772" t="s">
        <v>11106</v>
      </c>
      <c r="N3772">
        <v>1.55</v>
      </c>
      <c r="O3772">
        <v>0</v>
      </c>
      <c r="P3772">
        <v>56</v>
      </c>
      <c r="Q3772">
        <v>0</v>
      </c>
      <c r="R3772">
        <v>0</v>
      </c>
      <c r="S3772">
        <v>0</v>
      </c>
      <c r="T3772">
        <v>2</v>
      </c>
      <c r="U3772">
        <v>0</v>
      </c>
      <c r="V3772">
        <v>0</v>
      </c>
      <c r="W3772">
        <v>0</v>
      </c>
      <c r="X3772">
        <v>16.102050483463504</v>
      </c>
      <c r="Y3772">
        <v>0</v>
      </c>
      <c r="Z3772">
        <v>0</v>
      </c>
      <c r="AA3772">
        <v>0</v>
      </c>
      <c r="AB3772">
        <v>2.7149540268639996</v>
      </c>
      <c r="AC3772">
        <v>0</v>
      </c>
      <c r="AD3772">
        <v>0</v>
      </c>
      <c r="AE3772">
        <v>18.817004510327504</v>
      </c>
    </row>
    <row r="3773" spans="1:31" x14ac:dyDescent="0.25">
      <c r="A3773">
        <v>2221061</v>
      </c>
      <c r="B3773">
        <v>1</v>
      </c>
      <c r="C3773" t="s">
        <v>80</v>
      </c>
      <c r="D3773" t="s">
        <v>82</v>
      </c>
      <c r="E3773" t="s">
        <v>151</v>
      </c>
      <c r="F3773" t="s">
        <v>11107</v>
      </c>
      <c r="G3773" t="s">
        <v>213</v>
      </c>
      <c r="H3773" t="s">
        <v>135</v>
      </c>
      <c r="I3773" t="s">
        <v>136</v>
      </c>
      <c r="J3773" t="s">
        <v>137</v>
      </c>
      <c r="K3773" t="s">
        <v>138</v>
      </c>
      <c r="L3773" t="s">
        <v>11108</v>
      </c>
      <c r="M3773" t="s">
        <v>11109</v>
      </c>
      <c r="N3773">
        <v>2.236111111</v>
      </c>
      <c r="O3773">
        <v>0</v>
      </c>
      <c r="P3773">
        <v>37</v>
      </c>
      <c r="Q3773">
        <v>0</v>
      </c>
      <c r="R3773">
        <v>0</v>
      </c>
      <c r="S3773">
        <v>0</v>
      </c>
      <c r="T3773">
        <v>6</v>
      </c>
      <c r="U3773">
        <v>0</v>
      </c>
      <c r="V3773">
        <v>0</v>
      </c>
      <c r="W3773">
        <v>0</v>
      </c>
      <c r="X3773">
        <v>23.846557538834968</v>
      </c>
      <c r="Y3773">
        <v>0</v>
      </c>
      <c r="Z3773">
        <v>0</v>
      </c>
      <c r="AA3773">
        <v>0</v>
      </c>
      <c r="AB3773">
        <v>5.5266951391900552</v>
      </c>
      <c r="AC3773">
        <v>0</v>
      </c>
      <c r="AD3773">
        <v>0</v>
      </c>
      <c r="AE3773">
        <v>29.373252678025025</v>
      </c>
    </row>
    <row r="3774" spans="1:31" x14ac:dyDescent="0.25">
      <c r="A3774">
        <v>2223978</v>
      </c>
      <c r="B3774">
        <v>1</v>
      </c>
      <c r="C3774" t="s">
        <v>80</v>
      </c>
      <c r="D3774" t="s">
        <v>97</v>
      </c>
      <c r="E3774" t="s">
        <v>156</v>
      </c>
      <c r="F3774" t="s">
        <v>11110</v>
      </c>
      <c r="G3774" t="s">
        <v>161</v>
      </c>
      <c r="H3774" t="s">
        <v>135</v>
      </c>
      <c r="I3774" t="s">
        <v>136</v>
      </c>
      <c r="J3774" t="s">
        <v>137</v>
      </c>
      <c r="K3774" t="s">
        <v>138</v>
      </c>
      <c r="L3774" t="s">
        <v>11111</v>
      </c>
      <c r="M3774" t="s">
        <v>11112</v>
      </c>
      <c r="N3774">
        <v>0.90861111100000003</v>
      </c>
      <c r="O3774">
        <v>0</v>
      </c>
      <c r="P3774">
        <v>1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0.45850889868951228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0.45850889868951228</v>
      </c>
    </row>
    <row r="3775" spans="1:31" x14ac:dyDescent="0.25">
      <c r="A3775">
        <v>2214068</v>
      </c>
      <c r="B3775">
        <v>1</v>
      </c>
      <c r="C3775" t="s">
        <v>81</v>
      </c>
      <c r="D3775" t="s">
        <v>128</v>
      </c>
      <c r="E3775" t="s">
        <v>156</v>
      </c>
      <c r="F3775" t="s">
        <v>11113</v>
      </c>
      <c r="G3775" t="s">
        <v>161</v>
      </c>
      <c r="H3775" t="s">
        <v>135</v>
      </c>
      <c r="I3775" t="s">
        <v>136</v>
      </c>
      <c r="J3775" t="s">
        <v>137</v>
      </c>
      <c r="K3775" t="s">
        <v>138</v>
      </c>
      <c r="L3775" t="s">
        <v>11114</v>
      </c>
      <c r="M3775" t="s">
        <v>11115</v>
      </c>
      <c r="N3775">
        <v>2.1097222219999998</v>
      </c>
      <c r="O3775">
        <v>0</v>
      </c>
      <c r="P3775">
        <v>1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0.67589348356850931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0.67589348356850931</v>
      </c>
    </row>
    <row r="3776" spans="1:31" x14ac:dyDescent="0.25">
      <c r="A3776">
        <v>2215064</v>
      </c>
      <c r="B3776">
        <v>1</v>
      </c>
      <c r="C3776" t="s">
        <v>80</v>
      </c>
      <c r="D3776" t="s">
        <v>96</v>
      </c>
      <c r="E3776" t="s">
        <v>156</v>
      </c>
      <c r="F3776" t="s">
        <v>11116</v>
      </c>
      <c r="G3776" t="s">
        <v>161</v>
      </c>
      <c r="H3776" t="s">
        <v>135</v>
      </c>
      <c r="I3776" t="s">
        <v>136</v>
      </c>
      <c r="J3776" t="s">
        <v>137</v>
      </c>
      <c r="K3776" t="s">
        <v>138</v>
      </c>
      <c r="L3776" t="s">
        <v>11117</v>
      </c>
      <c r="M3776" t="s">
        <v>11118</v>
      </c>
      <c r="N3776">
        <v>1.1497222220000001</v>
      </c>
      <c r="O3776">
        <v>0</v>
      </c>
      <c r="P3776">
        <v>2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0.72148607884738336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0.72148607884738336</v>
      </c>
    </row>
    <row r="3777" spans="1:31" x14ac:dyDescent="0.25">
      <c r="A3777">
        <v>2225120</v>
      </c>
      <c r="B3777">
        <v>1</v>
      </c>
      <c r="C3777" t="s">
        <v>80</v>
      </c>
      <c r="D3777" t="s">
        <v>97</v>
      </c>
      <c r="E3777" t="s">
        <v>151</v>
      </c>
      <c r="F3777" t="s">
        <v>1221</v>
      </c>
      <c r="G3777" t="s">
        <v>213</v>
      </c>
      <c r="H3777" t="s">
        <v>135</v>
      </c>
      <c r="I3777" t="s">
        <v>136</v>
      </c>
      <c r="J3777" t="s">
        <v>137</v>
      </c>
      <c r="K3777" t="s">
        <v>138</v>
      </c>
      <c r="L3777" t="s">
        <v>11119</v>
      </c>
      <c r="M3777" t="s">
        <v>11120</v>
      </c>
      <c r="N3777">
        <v>0.62527777699999998</v>
      </c>
      <c r="O3777">
        <v>0</v>
      </c>
      <c r="P3777">
        <v>77</v>
      </c>
      <c r="Q3777">
        <v>0</v>
      </c>
      <c r="R3777">
        <v>0</v>
      </c>
      <c r="S3777">
        <v>0</v>
      </c>
      <c r="T3777">
        <v>6</v>
      </c>
      <c r="U3777">
        <v>0</v>
      </c>
      <c r="V3777">
        <v>0</v>
      </c>
      <c r="W3777">
        <v>0</v>
      </c>
      <c r="X3777">
        <v>22.791617247787119</v>
      </c>
      <c r="Y3777">
        <v>0</v>
      </c>
      <c r="Z3777">
        <v>0</v>
      </c>
      <c r="AA3777">
        <v>0</v>
      </c>
      <c r="AB3777">
        <v>1.7917687331006016</v>
      </c>
      <c r="AC3777">
        <v>0</v>
      </c>
      <c r="AD3777">
        <v>0</v>
      </c>
      <c r="AE3777">
        <v>24.583385980887719</v>
      </c>
    </row>
    <row r="3778" spans="1:31" x14ac:dyDescent="0.25">
      <c r="A3778">
        <v>2213759</v>
      </c>
      <c r="B3778">
        <v>1</v>
      </c>
      <c r="C3778" t="s">
        <v>80</v>
      </c>
      <c r="D3778" t="s">
        <v>104</v>
      </c>
      <c r="E3778" t="s">
        <v>156</v>
      </c>
      <c r="F3778" t="s">
        <v>11121</v>
      </c>
      <c r="G3778" t="s">
        <v>172</v>
      </c>
      <c r="H3778" t="s">
        <v>135</v>
      </c>
      <c r="I3778" t="s">
        <v>136</v>
      </c>
      <c r="J3778" t="s">
        <v>137</v>
      </c>
      <c r="K3778" t="s">
        <v>138</v>
      </c>
      <c r="L3778" t="s">
        <v>11122</v>
      </c>
      <c r="M3778" t="s">
        <v>11123</v>
      </c>
      <c r="N3778">
        <v>8.0011111110000002</v>
      </c>
      <c r="O3778">
        <v>0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6.1341864312533341E-3</v>
      </c>
      <c r="AA3778">
        <v>0</v>
      </c>
      <c r="AB3778">
        <v>0</v>
      </c>
      <c r="AC3778">
        <v>0</v>
      </c>
      <c r="AD3778">
        <v>0</v>
      </c>
      <c r="AE3778">
        <v>6.1341864312533341E-3</v>
      </c>
    </row>
    <row r="3779" spans="1:31" x14ac:dyDescent="0.25">
      <c r="A3779">
        <v>2219710</v>
      </c>
      <c r="B3779">
        <v>1</v>
      </c>
      <c r="C3779" t="s">
        <v>80</v>
      </c>
      <c r="D3779" t="s">
        <v>98</v>
      </c>
      <c r="E3779" t="s">
        <v>151</v>
      </c>
      <c r="F3779" t="s">
        <v>11124</v>
      </c>
      <c r="G3779" t="s">
        <v>213</v>
      </c>
      <c r="H3779" t="s">
        <v>135</v>
      </c>
      <c r="I3779" t="s">
        <v>136</v>
      </c>
      <c r="J3779" t="s">
        <v>137</v>
      </c>
      <c r="K3779" t="s">
        <v>138</v>
      </c>
      <c r="L3779" t="s">
        <v>11125</v>
      </c>
      <c r="M3779" t="s">
        <v>11126</v>
      </c>
      <c r="N3779">
        <v>0.814722222</v>
      </c>
      <c r="O3779">
        <v>0</v>
      </c>
      <c r="P3779">
        <v>0</v>
      </c>
      <c r="Q3779">
        <v>0</v>
      </c>
      <c r="R3779">
        <v>1</v>
      </c>
      <c r="S3779">
        <v>0</v>
      </c>
      <c r="T3779">
        <v>1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0.49523456138264832</v>
      </c>
      <c r="AA3779">
        <v>0</v>
      </c>
      <c r="AB3779">
        <v>1.0307420977021668</v>
      </c>
      <c r="AC3779">
        <v>0</v>
      </c>
      <c r="AD3779">
        <v>0</v>
      </c>
      <c r="AE3779">
        <v>1.5259766590848152</v>
      </c>
    </row>
    <row r="3780" spans="1:31" x14ac:dyDescent="0.25">
      <c r="A3780">
        <v>2221184</v>
      </c>
      <c r="B3780">
        <v>1</v>
      </c>
      <c r="C3780" t="s">
        <v>80</v>
      </c>
      <c r="D3780" t="s">
        <v>92</v>
      </c>
      <c r="E3780" t="s">
        <v>151</v>
      </c>
      <c r="F3780" t="s">
        <v>11127</v>
      </c>
      <c r="G3780" t="s">
        <v>213</v>
      </c>
      <c r="H3780" t="s">
        <v>135</v>
      </c>
      <c r="I3780" t="s">
        <v>136</v>
      </c>
      <c r="J3780" t="s">
        <v>137</v>
      </c>
      <c r="K3780" t="s">
        <v>138</v>
      </c>
      <c r="L3780" t="s">
        <v>11128</v>
      </c>
      <c r="M3780" t="s">
        <v>11129</v>
      </c>
      <c r="N3780">
        <v>1.1177777769999999</v>
      </c>
      <c r="O3780">
        <v>0</v>
      </c>
      <c r="P3780">
        <v>184</v>
      </c>
      <c r="Q3780">
        <v>0</v>
      </c>
      <c r="R3780">
        <v>2</v>
      </c>
      <c r="S3780">
        <v>0</v>
      </c>
      <c r="T3780">
        <v>4</v>
      </c>
      <c r="U3780">
        <v>0</v>
      </c>
      <c r="V3780">
        <v>0</v>
      </c>
      <c r="W3780">
        <v>0</v>
      </c>
      <c r="X3780">
        <v>70.675366623870019</v>
      </c>
      <c r="Y3780">
        <v>0</v>
      </c>
      <c r="Z3780">
        <v>1.7045780136711115E-2</v>
      </c>
      <c r="AA3780">
        <v>0</v>
      </c>
      <c r="AB3780">
        <v>3.7490004972067625</v>
      </c>
      <c r="AC3780">
        <v>0</v>
      </c>
      <c r="AD3780">
        <v>0</v>
      </c>
      <c r="AE3780">
        <v>74.441412901213496</v>
      </c>
    </row>
    <row r="3781" spans="1:31" x14ac:dyDescent="0.25">
      <c r="A3781">
        <v>2216584</v>
      </c>
      <c r="B3781">
        <v>1</v>
      </c>
      <c r="C3781" t="s">
        <v>80</v>
      </c>
      <c r="D3781" t="s">
        <v>108</v>
      </c>
      <c r="E3781" t="s">
        <v>151</v>
      </c>
      <c r="F3781" t="s">
        <v>11130</v>
      </c>
      <c r="G3781" t="s">
        <v>213</v>
      </c>
      <c r="H3781" t="s">
        <v>135</v>
      </c>
      <c r="I3781" t="s">
        <v>136</v>
      </c>
      <c r="J3781" t="s">
        <v>137</v>
      </c>
      <c r="K3781" t="s">
        <v>138</v>
      </c>
      <c r="L3781" t="s">
        <v>11131</v>
      </c>
      <c r="M3781" t="s">
        <v>11132</v>
      </c>
      <c r="N3781">
        <v>2.0194444439999999</v>
      </c>
      <c r="O3781">
        <v>0</v>
      </c>
      <c r="P3781">
        <v>11</v>
      </c>
      <c r="Q3781">
        <v>0</v>
      </c>
      <c r="R3781">
        <v>4</v>
      </c>
      <c r="S3781">
        <v>0</v>
      </c>
      <c r="T3781">
        <v>2</v>
      </c>
      <c r="U3781">
        <v>0</v>
      </c>
      <c r="V3781">
        <v>0</v>
      </c>
      <c r="W3781">
        <v>0</v>
      </c>
      <c r="X3781">
        <v>2.1410623553576826</v>
      </c>
      <c r="Y3781">
        <v>0</v>
      </c>
      <c r="Z3781">
        <v>0.11541484632395389</v>
      </c>
      <c r="AA3781">
        <v>0</v>
      </c>
      <c r="AB3781">
        <v>0.22180521642422668</v>
      </c>
      <c r="AC3781">
        <v>0</v>
      </c>
      <c r="AD3781">
        <v>0</v>
      </c>
      <c r="AE3781">
        <v>2.4782824181058634</v>
      </c>
    </row>
    <row r="3782" spans="1:31" x14ac:dyDescent="0.25">
      <c r="A3782">
        <v>2212594</v>
      </c>
      <c r="B3782">
        <v>1</v>
      </c>
      <c r="C3782" t="s">
        <v>80</v>
      </c>
      <c r="D3782" t="s">
        <v>84</v>
      </c>
      <c r="E3782" t="s">
        <v>151</v>
      </c>
      <c r="F3782" t="s">
        <v>11133</v>
      </c>
      <c r="G3782" t="s">
        <v>213</v>
      </c>
      <c r="H3782" t="s">
        <v>135</v>
      </c>
      <c r="I3782" t="s">
        <v>136</v>
      </c>
      <c r="J3782" t="s">
        <v>137</v>
      </c>
      <c r="K3782" t="s">
        <v>138</v>
      </c>
      <c r="L3782" t="s">
        <v>11134</v>
      </c>
      <c r="M3782" t="s">
        <v>11135</v>
      </c>
      <c r="N3782">
        <v>1.7313888879999999</v>
      </c>
      <c r="O3782">
        <v>0</v>
      </c>
      <c r="P3782">
        <v>192</v>
      </c>
      <c r="Q3782">
        <v>0</v>
      </c>
      <c r="R3782">
        <v>0</v>
      </c>
      <c r="S3782">
        <v>0</v>
      </c>
      <c r="T3782">
        <v>10</v>
      </c>
      <c r="U3782">
        <v>0</v>
      </c>
      <c r="V3782">
        <v>0</v>
      </c>
      <c r="W3782">
        <v>0</v>
      </c>
      <c r="X3782">
        <v>66.021077172618448</v>
      </c>
      <c r="Y3782">
        <v>0</v>
      </c>
      <c r="Z3782">
        <v>0</v>
      </c>
      <c r="AA3782">
        <v>0</v>
      </c>
      <c r="AB3782">
        <v>13.017242535018749</v>
      </c>
      <c r="AC3782">
        <v>0</v>
      </c>
      <c r="AD3782">
        <v>0</v>
      </c>
      <c r="AE3782">
        <v>79.0383197076372</v>
      </c>
    </row>
    <row r="3783" spans="1:31" x14ac:dyDescent="0.25">
      <c r="A3783">
        <v>2221207</v>
      </c>
      <c r="B3783">
        <v>1</v>
      </c>
      <c r="C3783" t="s">
        <v>81</v>
      </c>
      <c r="D3783" t="s">
        <v>112</v>
      </c>
      <c r="E3783" t="s">
        <v>151</v>
      </c>
      <c r="F3783" t="s">
        <v>11136</v>
      </c>
      <c r="G3783" t="s">
        <v>213</v>
      </c>
      <c r="H3783" t="s">
        <v>135</v>
      </c>
      <c r="I3783" t="s">
        <v>136</v>
      </c>
      <c r="J3783" t="s">
        <v>137</v>
      </c>
      <c r="K3783" t="s">
        <v>138</v>
      </c>
      <c r="L3783" t="s">
        <v>11137</v>
      </c>
      <c r="M3783" t="s">
        <v>11138</v>
      </c>
      <c r="N3783">
        <v>2.0408333330000001</v>
      </c>
      <c r="O3783">
        <v>0</v>
      </c>
      <c r="P3783">
        <v>11</v>
      </c>
      <c r="Q3783">
        <v>0</v>
      </c>
      <c r="R3783">
        <v>3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0.37723727245405314</v>
      </c>
      <c r="Y3783">
        <v>0</v>
      </c>
      <c r="Z3783">
        <v>0.23631601211611944</v>
      </c>
      <c r="AA3783">
        <v>0</v>
      </c>
      <c r="AB3783">
        <v>0</v>
      </c>
      <c r="AC3783">
        <v>0</v>
      </c>
      <c r="AD3783">
        <v>0</v>
      </c>
      <c r="AE3783">
        <v>0.61355328457017255</v>
      </c>
    </row>
    <row r="3784" spans="1:31" x14ac:dyDescent="0.25">
      <c r="A3784">
        <v>2214045</v>
      </c>
      <c r="B3784">
        <v>1</v>
      </c>
      <c r="C3784" t="s">
        <v>80</v>
      </c>
      <c r="D3784" t="s">
        <v>103</v>
      </c>
      <c r="E3784" t="s">
        <v>147</v>
      </c>
      <c r="F3784" t="s">
        <v>11139</v>
      </c>
      <c r="G3784" t="s">
        <v>143</v>
      </c>
      <c r="H3784" t="s">
        <v>144</v>
      </c>
      <c r="I3784" t="s">
        <v>136</v>
      </c>
      <c r="J3784" t="s">
        <v>137</v>
      </c>
      <c r="K3784" t="s">
        <v>138</v>
      </c>
      <c r="L3784" t="s">
        <v>11140</v>
      </c>
      <c r="M3784" t="s">
        <v>10102</v>
      </c>
      <c r="N3784">
        <v>0.41027777700000001</v>
      </c>
      <c r="O3784">
        <v>1</v>
      </c>
      <c r="P3784">
        <v>286</v>
      </c>
      <c r="Q3784">
        <v>18</v>
      </c>
      <c r="R3784">
        <v>107</v>
      </c>
      <c r="S3784">
        <v>8</v>
      </c>
      <c r="T3784">
        <v>44</v>
      </c>
      <c r="U3784">
        <v>5</v>
      </c>
      <c r="V3784">
        <v>0</v>
      </c>
      <c r="W3784">
        <v>0.75408046569509513</v>
      </c>
      <c r="X3784">
        <v>28.716348568275126</v>
      </c>
      <c r="Y3784">
        <v>93.36914752989685</v>
      </c>
      <c r="Z3784">
        <v>60.492011133551195</v>
      </c>
      <c r="AA3784">
        <v>3.5078549834855268</v>
      </c>
      <c r="AB3784">
        <v>16.926823623507936</v>
      </c>
      <c r="AC3784">
        <v>340.05796100230401</v>
      </c>
      <c r="AD3784">
        <v>0</v>
      </c>
      <c r="AE3784">
        <v>543.82422730671578</v>
      </c>
    </row>
    <row r="3785" spans="1:31" x14ac:dyDescent="0.25">
      <c r="A3785">
        <v>2227699</v>
      </c>
      <c r="B3785">
        <v>1</v>
      </c>
      <c r="C3785" t="s">
        <v>80</v>
      </c>
      <c r="D3785" t="s">
        <v>85</v>
      </c>
      <c r="E3785" t="s">
        <v>156</v>
      </c>
      <c r="F3785" t="s">
        <v>11141</v>
      </c>
      <c r="G3785" t="s">
        <v>165</v>
      </c>
      <c r="H3785" t="s">
        <v>135</v>
      </c>
      <c r="I3785" t="s">
        <v>136</v>
      </c>
      <c r="J3785" t="s">
        <v>137</v>
      </c>
      <c r="K3785" t="s">
        <v>138</v>
      </c>
      <c r="L3785" t="s">
        <v>11142</v>
      </c>
      <c r="M3785" t="s">
        <v>11143</v>
      </c>
      <c r="N3785">
        <v>1.984444444</v>
      </c>
      <c r="O3785">
        <v>0</v>
      </c>
      <c r="P3785">
        <v>20</v>
      </c>
      <c r="Q3785">
        <v>0</v>
      </c>
      <c r="R3785">
        <v>0</v>
      </c>
      <c r="S3785">
        <v>0</v>
      </c>
      <c r="T3785">
        <v>4</v>
      </c>
      <c r="U3785">
        <v>0</v>
      </c>
      <c r="V3785">
        <v>0</v>
      </c>
      <c r="W3785">
        <v>0</v>
      </c>
      <c r="X3785">
        <v>8.9490639264709948</v>
      </c>
      <c r="Y3785">
        <v>0</v>
      </c>
      <c r="Z3785">
        <v>0</v>
      </c>
      <c r="AA3785">
        <v>0</v>
      </c>
      <c r="AB3785">
        <v>11.714408590957564</v>
      </c>
      <c r="AC3785">
        <v>0</v>
      </c>
      <c r="AD3785">
        <v>0</v>
      </c>
      <c r="AE3785">
        <v>20.663472517428559</v>
      </c>
    </row>
    <row r="3786" spans="1:31" x14ac:dyDescent="0.25">
      <c r="A3786">
        <v>2220537</v>
      </c>
      <c r="B3786">
        <v>1</v>
      </c>
      <c r="C3786" t="s">
        <v>80</v>
      </c>
      <c r="D3786" t="s">
        <v>82</v>
      </c>
      <c r="E3786" t="s">
        <v>156</v>
      </c>
      <c r="F3786" t="s">
        <v>5582</v>
      </c>
      <c r="G3786" t="s">
        <v>161</v>
      </c>
      <c r="H3786" t="s">
        <v>135</v>
      </c>
      <c r="I3786" t="s">
        <v>136</v>
      </c>
      <c r="J3786" t="s">
        <v>137</v>
      </c>
      <c r="K3786" t="s">
        <v>138</v>
      </c>
      <c r="L3786" t="s">
        <v>11144</v>
      </c>
      <c r="M3786" t="s">
        <v>11145</v>
      </c>
      <c r="N3786">
        <v>2.0794444439999999</v>
      </c>
      <c r="O3786">
        <v>0</v>
      </c>
      <c r="P3786">
        <v>3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5.1247114747818605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5.1247114747818605</v>
      </c>
    </row>
    <row r="3787" spans="1:31" x14ac:dyDescent="0.25">
      <c r="A3787">
        <v>2213899</v>
      </c>
      <c r="B3787">
        <v>1</v>
      </c>
      <c r="C3787" t="s">
        <v>80</v>
      </c>
      <c r="D3787" t="s">
        <v>105</v>
      </c>
      <c r="E3787" t="s">
        <v>151</v>
      </c>
      <c r="F3787" t="s">
        <v>11146</v>
      </c>
      <c r="G3787" t="s">
        <v>213</v>
      </c>
      <c r="H3787" t="s">
        <v>135</v>
      </c>
      <c r="I3787" t="s">
        <v>136</v>
      </c>
      <c r="J3787" t="s">
        <v>137</v>
      </c>
      <c r="K3787" t="s">
        <v>138</v>
      </c>
      <c r="L3787" t="s">
        <v>11147</v>
      </c>
      <c r="M3787" t="s">
        <v>11148</v>
      </c>
      <c r="N3787">
        <v>0.61750000000000005</v>
      </c>
      <c r="O3787">
        <v>0</v>
      </c>
      <c r="P3787">
        <v>79</v>
      </c>
      <c r="Q3787">
        <v>0</v>
      </c>
      <c r="R3787">
        <v>0</v>
      </c>
      <c r="S3787">
        <v>0</v>
      </c>
      <c r="T3787">
        <v>5</v>
      </c>
      <c r="U3787">
        <v>0</v>
      </c>
      <c r="V3787">
        <v>0</v>
      </c>
      <c r="W3787">
        <v>0</v>
      </c>
      <c r="X3787">
        <v>19.904360556127791</v>
      </c>
      <c r="Y3787">
        <v>0</v>
      </c>
      <c r="Z3787">
        <v>0</v>
      </c>
      <c r="AA3787">
        <v>0</v>
      </c>
      <c r="AB3787">
        <v>3.0649236933820054</v>
      </c>
      <c r="AC3787">
        <v>0</v>
      </c>
      <c r="AD3787">
        <v>0</v>
      </c>
      <c r="AE3787">
        <v>22.969284249509798</v>
      </c>
    </row>
    <row r="3788" spans="1:31" x14ac:dyDescent="0.25">
      <c r="A3788">
        <v>2219309</v>
      </c>
      <c r="B3788">
        <v>1</v>
      </c>
      <c r="C3788" t="s">
        <v>80</v>
      </c>
      <c r="D3788" t="s">
        <v>83</v>
      </c>
      <c r="E3788" t="s">
        <v>156</v>
      </c>
      <c r="F3788" t="s">
        <v>11149</v>
      </c>
      <c r="G3788" t="s">
        <v>161</v>
      </c>
      <c r="H3788" t="s">
        <v>135</v>
      </c>
      <c r="I3788" t="s">
        <v>136</v>
      </c>
      <c r="J3788" t="s">
        <v>137</v>
      </c>
      <c r="K3788" t="s">
        <v>138</v>
      </c>
      <c r="L3788" t="s">
        <v>11150</v>
      </c>
      <c r="M3788" t="s">
        <v>11151</v>
      </c>
      <c r="N3788">
        <v>1.913888888</v>
      </c>
      <c r="O3788">
        <v>0</v>
      </c>
      <c r="P3788">
        <v>2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0.47272279351305563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0.47272279351305563</v>
      </c>
    </row>
    <row r="3789" spans="1:31" x14ac:dyDescent="0.25">
      <c r="A3789">
        <v>2227722</v>
      </c>
      <c r="B3789">
        <v>1</v>
      </c>
      <c r="C3789" t="s">
        <v>80</v>
      </c>
      <c r="D3789" t="s">
        <v>107</v>
      </c>
      <c r="E3789" t="s">
        <v>151</v>
      </c>
      <c r="F3789" t="s">
        <v>11152</v>
      </c>
      <c r="G3789" t="s">
        <v>503</v>
      </c>
      <c r="H3789" t="s">
        <v>135</v>
      </c>
      <c r="I3789" t="s">
        <v>136</v>
      </c>
      <c r="J3789" t="s">
        <v>137</v>
      </c>
      <c r="K3789" t="s">
        <v>138</v>
      </c>
      <c r="L3789" t="s">
        <v>11153</v>
      </c>
      <c r="M3789" t="s">
        <v>11154</v>
      </c>
      <c r="N3789">
        <v>0.95166666600000005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2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</row>
    <row r="3790" spans="1:31" x14ac:dyDescent="0.25">
      <c r="A3790">
        <v>2229196</v>
      </c>
      <c r="B3790">
        <v>1</v>
      </c>
      <c r="C3790" t="s">
        <v>80</v>
      </c>
      <c r="D3790" t="s">
        <v>83</v>
      </c>
      <c r="E3790" t="s">
        <v>141</v>
      </c>
      <c r="F3790" t="s">
        <v>7736</v>
      </c>
      <c r="G3790" t="s">
        <v>143</v>
      </c>
      <c r="H3790" t="s">
        <v>144</v>
      </c>
      <c r="I3790" t="s">
        <v>136</v>
      </c>
      <c r="J3790" t="s">
        <v>137</v>
      </c>
      <c r="K3790" t="s">
        <v>138</v>
      </c>
      <c r="L3790" t="s">
        <v>11155</v>
      </c>
      <c r="M3790" t="s">
        <v>11156</v>
      </c>
      <c r="N3790">
        <v>1.1525000000000001</v>
      </c>
      <c r="O3790">
        <v>0</v>
      </c>
      <c r="P3790">
        <v>160</v>
      </c>
      <c r="Q3790">
        <v>0</v>
      </c>
      <c r="R3790">
        <v>0</v>
      </c>
      <c r="S3790">
        <v>3</v>
      </c>
      <c r="T3790">
        <v>53</v>
      </c>
      <c r="U3790">
        <v>1</v>
      </c>
      <c r="V3790">
        <v>1</v>
      </c>
      <c r="W3790">
        <v>0</v>
      </c>
      <c r="X3790">
        <v>103.93900411214953</v>
      </c>
      <c r="Y3790">
        <v>0</v>
      </c>
      <c r="Z3790">
        <v>0</v>
      </c>
      <c r="AA3790">
        <v>4.5850551687181742</v>
      </c>
      <c r="AB3790">
        <v>63.608983265492334</v>
      </c>
      <c r="AC3790">
        <v>160.40576335990878</v>
      </c>
      <c r="AD3790">
        <v>36.888817157991895</v>
      </c>
      <c r="AE3790">
        <v>369.42762306426073</v>
      </c>
    </row>
    <row r="3791" spans="1:31" x14ac:dyDescent="0.25">
      <c r="A3791">
        <v>2227868</v>
      </c>
      <c r="B3791">
        <v>1</v>
      </c>
      <c r="C3791" t="s">
        <v>81</v>
      </c>
      <c r="D3791" t="s">
        <v>120</v>
      </c>
      <c r="E3791" t="s">
        <v>198</v>
      </c>
      <c r="F3791" t="s">
        <v>8738</v>
      </c>
      <c r="G3791" t="s">
        <v>143</v>
      </c>
      <c r="H3791" t="s">
        <v>144</v>
      </c>
      <c r="I3791" t="s">
        <v>136</v>
      </c>
      <c r="J3791" t="s">
        <v>137</v>
      </c>
      <c r="K3791" t="s">
        <v>138</v>
      </c>
      <c r="L3791" t="s">
        <v>11157</v>
      </c>
      <c r="M3791" t="s">
        <v>11158</v>
      </c>
      <c r="N3791">
        <v>1.092777777</v>
      </c>
      <c r="O3791">
        <v>4</v>
      </c>
      <c r="P3791">
        <v>763</v>
      </c>
      <c r="Q3791">
        <v>37</v>
      </c>
      <c r="R3791">
        <v>19</v>
      </c>
      <c r="S3791">
        <v>14</v>
      </c>
      <c r="T3791">
        <v>53</v>
      </c>
      <c r="U3791">
        <v>6</v>
      </c>
      <c r="V3791">
        <v>0</v>
      </c>
      <c r="W3791">
        <v>0.7227413883688627</v>
      </c>
      <c r="X3791">
        <v>129.11185175913567</v>
      </c>
      <c r="Y3791">
        <v>180.18587003359676</v>
      </c>
      <c r="Z3791">
        <v>2.0110035602730534</v>
      </c>
      <c r="AA3791">
        <v>136.17323864975029</v>
      </c>
      <c r="AB3791">
        <v>22.815729034869754</v>
      </c>
      <c r="AC3791">
        <v>348.50367421209455</v>
      </c>
      <c r="AD3791">
        <v>0</v>
      </c>
      <c r="AE3791">
        <v>819.52410863808882</v>
      </c>
    </row>
    <row r="3792" spans="1:31" x14ac:dyDescent="0.25">
      <c r="A3792">
        <v>2213444</v>
      </c>
      <c r="B3792">
        <v>1</v>
      </c>
      <c r="C3792" t="s">
        <v>80</v>
      </c>
      <c r="D3792" t="s">
        <v>82</v>
      </c>
      <c r="E3792" t="s">
        <v>156</v>
      </c>
      <c r="F3792" t="s">
        <v>11159</v>
      </c>
      <c r="G3792" t="s">
        <v>172</v>
      </c>
      <c r="H3792" t="s">
        <v>135</v>
      </c>
      <c r="I3792" t="s">
        <v>136</v>
      </c>
      <c r="J3792" t="s">
        <v>137</v>
      </c>
      <c r="K3792" t="s">
        <v>138</v>
      </c>
      <c r="L3792" t="s">
        <v>11160</v>
      </c>
      <c r="M3792" t="s">
        <v>11161</v>
      </c>
      <c r="N3792">
        <v>4.7508333330000001</v>
      </c>
      <c r="O3792">
        <v>0</v>
      </c>
      <c r="P3792">
        <v>9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9.2108095735056654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9.2108095735056654</v>
      </c>
    </row>
    <row r="3793" spans="1:31" x14ac:dyDescent="0.25">
      <c r="A3793">
        <v>2218459</v>
      </c>
      <c r="B3793">
        <v>1</v>
      </c>
      <c r="C3793" t="s">
        <v>80</v>
      </c>
      <c r="D3793" t="s">
        <v>94</v>
      </c>
      <c r="E3793" t="s">
        <v>151</v>
      </c>
      <c r="F3793" t="s">
        <v>2068</v>
      </c>
      <c r="G3793" t="s">
        <v>153</v>
      </c>
      <c r="H3793" t="s">
        <v>135</v>
      </c>
      <c r="I3793" t="s">
        <v>136</v>
      </c>
      <c r="J3793" t="s">
        <v>137</v>
      </c>
      <c r="K3793" t="s">
        <v>138</v>
      </c>
      <c r="L3793" t="s">
        <v>11162</v>
      </c>
      <c r="M3793" t="s">
        <v>11163</v>
      </c>
      <c r="N3793">
        <v>1.9652777770000001</v>
      </c>
      <c r="O3793">
        <v>0</v>
      </c>
      <c r="P3793">
        <v>56</v>
      </c>
      <c r="Q3793">
        <v>0</v>
      </c>
      <c r="R3793">
        <v>0</v>
      </c>
      <c r="S3793">
        <v>0</v>
      </c>
      <c r="T3793">
        <v>1</v>
      </c>
      <c r="U3793">
        <v>0</v>
      </c>
      <c r="V3793">
        <v>0</v>
      </c>
      <c r="W3793">
        <v>0</v>
      </c>
      <c r="X3793">
        <v>12.648904803975388</v>
      </c>
      <c r="Y3793">
        <v>0</v>
      </c>
      <c r="Z3793">
        <v>0</v>
      </c>
      <c r="AA3793">
        <v>0</v>
      </c>
      <c r="AB3793">
        <v>1.8803154546405998</v>
      </c>
      <c r="AC3793">
        <v>0</v>
      </c>
      <c r="AD3793">
        <v>0</v>
      </c>
      <c r="AE3793">
        <v>14.529220258615988</v>
      </c>
    </row>
    <row r="3794" spans="1:31" x14ac:dyDescent="0.25">
      <c r="A3794">
        <v>2216338</v>
      </c>
      <c r="B3794">
        <v>1</v>
      </c>
      <c r="C3794" t="s">
        <v>80</v>
      </c>
      <c r="D3794" t="s">
        <v>100</v>
      </c>
      <c r="E3794" t="s">
        <v>198</v>
      </c>
      <c r="F3794" t="s">
        <v>11164</v>
      </c>
      <c r="G3794" t="s">
        <v>143</v>
      </c>
      <c r="H3794" t="s">
        <v>144</v>
      </c>
      <c r="I3794" t="s">
        <v>136</v>
      </c>
      <c r="J3794" t="s">
        <v>137</v>
      </c>
      <c r="K3794" t="s">
        <v>138</v>
      </c>
      <c r="L3794" t="s">
        <v>11165</v>
      </c>
      <c r="M3794" t="s">
        <v>11166</v>
      </c>
      <c r="N3794">
        <v>1.508888888</v>
      </c>
      <c r="O3794">
        <v>0</v>
      </c>
      <c r="P3794">
        <v>249</v>
      </c>
      <c r="Q3794">
        <v>0</v>
      </c>
      <c r="R3794">
        <v>24</v>
      </c>
      <c r="S3794">
        <v>3</v>
      </c>
      <c r="T3794">
        <v>63</v>
      </c>
      <c r="U3794">
        <v>2</v>
      </c>
      <c r="V3794">
        <v>2</v>
      </c>
      <c r="W3794">
        <v>0</v>
      </c>
      <c r="X3794">
        <v>120.48821721054419</v>
      </c>
      <c r="Y3794">
        <v>0</v>
      </c>
      <c r="Z3794">
        <v>10.479290013664547</v>
      </c>
      <c r="AA3794">
        <v>106.41312791230986</v>
      </c>
      <c r="AB3794">
        <v>65.374739849350306</v>
      </c>
      <c r="AC3794">
        <v>56.185724997051778</v>
      </c>
      <c r="AD3794">
        <v>12.084258411255245</v>
      </c>
      <c r="AE3794">
        <v>371.02535839417595</v>
      </c>
    </row>
    <row r="3795" spans="1:31" x14ac:dyDescent="0.25">
      <c r="A3795">
        <v>2226617</v>
      </c>
      <c r="B3795">
        <v>1</v>
      </c>
      <c r="C3795" t="s">
        <v>80</v>
      </c>
      <c r="D3795" t="s">
        <v>110</v>
      </c>
      <c r="E3795" t="s">
        <v>141</v>
      </c>
      <c r="F3795" t="s">
        <v>11167</v>
      </c>
      <c r="G3795" t="s">
        <v>143</v>
      </c>
      <c r="H3795" t="s">
        <v>144</v>
      </c>
      <c r="I3795" t="s">
        <v>136</v>
      </c>
      <c r="J3795" t="s">
        <v>137</v>
      </c>
      <c r="K3795" t="s">
        <v>138</v>
      </c>
      <c r="L3795" t="s">
        <v>11168</v>
      </c>
      <c r="M3795" t="s">
        <v>11169</v>
      </c>
      <c r="N3795">
        <v>1.1813888880000001</v>
      </c>
      <c r="O3795">
        <v>0</v>
      </c>
      <c r="P3795">
        <v>341</v>
      </c>
      <c r="Q3795">
        <v>0</v>
      </c>
      <c r="R3795">
        <v>0</v>
      </c>
      <c r="S3795">
        <v>0</v>
      </c>
      <c r="T3795">
        <v>76</v>
      </c>
      <c r="U3795">
        <v>0</v>
      </c>
      <c r="V3795">
        <v>0</v>
      </c>
      <c r="W3795">
        <v>0</v>
      </c>
      <c r="X3795">
        <v>116.74425400487195</v>
      </c>
      <c r="Y3795">
        <v>0</v>
      </c>
      <c r="Z3795">
        <v>0</v>
      </c>
      <c r="AA3795">
        <v>0</v>
      </c>
      <c r="AB3795">
        <v>58.925496233809731</v>
      </c>
      <c r="AC3795">
        <v>0</v>
      </c>
      <c r="AD3795">
        <v>0</v>
      </c>
      <c r="AE3795">
        <v>175.66975023868167</v>
      </c>
    </row>
    <row r="3796" spans="1:31" x14ac:dyDescent="0.25">
      <c r="A3796">
        <v>2215127</v>
      </c>
      <c r="B3796">
        <v>1</v>
      </c>
      <c r="C3796" t="s">
        <v>80</v>
      </c>
      <c r="D3796" t="s">
        <v>82</v>
      </c>
      <c r="E3796" t="s">
        <v>156</v>
      </c>
      <c r="F3796" t="s">
        <v>11170</v>
      </c>
      <c r="G3796" t="s">
        <v>161</v>
      </c>
      <c r="H3796" t="s">
        <v>135</v>
      </c>
      <c r="I3796" t="s">
        <v>136</v>
      </c>
      <c r="J3796" t="s">
        <v>137</v>
      </c>
      <c r="K3796" t="s">
        <v>138</v>
      </c>
      <c r="L3796" t="s">
        <v>11171</v>
      </c>
      <c r="M3796" t="s">
        <v>11172</v>
      </c>
      <c r="N3796">
        <v>2.2288888880000002</v>
      </c>
      <c r="O3796">
        <v>0</v>
      </c>
      <c r="P3796">
        <v>7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5.0795761782617603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5.0795761782617603</v>
      </c>
    </row>
    <row r="3797" spans="1:31" x14ac:dyDescent="0.25">
      <c r="A3797">
        <v>2217666</v>
      </c>
      <c r="B3797">
        <v>1</v>
      </c>
      <c r="C3797" t="s">
        <v>80</v>
      </c>
      <c r="D3797" t="s">
        <v>93</v>
      </c>
      <c r="E3797" t="s">
        <v>151</v>
      </c>
      <c r="F3797" t="s">
        <v>11173</v>
      </c>
      <c r="G3797" t="s">
        <v>213</v>
      </c>
      <c r="H3797" t="s">
        <v>135</v>
      </c>
      <c r="I3797" t="s">
        <v>136</v>
      </c>
      <c r="J3797" t="s">
        <v>137</v>
      </c>
      <c r="K3797" t="s">
        <v>138</v>
      </c>
      <c r="L3797" t="s">
        <v>11174</v>
      </c>
      <c r="M3797" t="s">
        <v>11175</v>
      </c>
      <c r="N3797">
        <v>1.031111111</v>
      </c>
      <c r="O3797">
        <v>0</v>
      </c>
      <c r="P3797">
        <v>3</v>
      </c>
      <c r="Q3797">
        <v>0</v>
      </c>
      <c r="R3797">
        <v>1</v>
      </c>
      <c r="S3797">
        <v>0</v>
      </c>
      <c r="T3797">
        <v>2</v>
      </c>
      <c r="U3797">
        <v>0</v>
      </c>
      <c r="V3797">
        <v>0</v>
      </c>
      <c r="W3797">
        <v>0</v>
      </c>
      <c r="X3797">
        <v>0.27515364103826001</v>
      </c>
      <c r="Y3797">
        <v>0</v>
      </c>
      <c r="Z3797">
        <v>1.71763785525E-2</v>
      </c>
      <c r="AA3797">
        <v>0</v>
      </c>
      <c r="AB3797">
        <v>1.4365885063984665</v>
      </c>
      <c r="AC3797">
        <v>0</v>
      </c>
      <c r="AD3797">
        <v>0</v>
      </c>
      <c r="AE3797">
        <v>1.7289185259892266</v>
      </c>
    </row>
    <row r="3798" spans="1:31" x14ac:dyDescent="0.25">
      <c r="A3798">
        <v>2223285</v>
      </c>
      <c r="B3798">
        <v>1</v>
      </c>
      <c r="C3798" t="s">
        <v>81</v>
      </c>
      <c r="D3798" t="s">
        <v>128</v>
      </c>
      <c r="E3798" t="s">
        <v>156</v>
      </c>
      <c r="F3798" t="s">
        <v>11176</v>
      </c>
      <c r="G3798" t="s">
        <v>172</v>
      </c>
      <c r="H3798" t="s">
        <v>135</v>
      </c>
      <c r="I3798" t="s">
        <v>136</v>
      </c>
      <c r="J3798" t="s">
        <v>137</v>
      </c>
      <c r="K3798" t="s">
        <v>138</v>
      </c>
      <c r="L3798" t="s">
        <v>11177</v>
      </c>
      <c r="M3798" t="s">
        <v>11178</v>
      </c>
      <c r="N3798">
        <v>1.2283333329999999</v>
      </c>
      <c r="O3798">
        <v>0</v>
      </c>
      <c r="P3798">
        <v>2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1.060267275138715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1.060267275138715</v>
      </c>
    </row>
    <row r="3799" spans="1:31" x14ac:dyDescent="0.25">
      <c r="A3799">
        <v>2216647</v>
      </c>
      <c r="B3799">
        <v>1</v>
      </c>
      <c r="C3799" t="s">
        <v>80</v>
      </c>
      <c r="D3799" t="s">
        <v>84</v>
      </c>
      <c r="E3799" t="s">
        <v>156</v>
      </c>
      <c r="F3799" t="s">
        <v>11179</v>
      </c>
      <c r="G3799" t="s">
        <v>165</v>
      </c>
      <c r="H3799" t="s">
        <v>135</v>
      </c>
      <c r="I3799" t="s">
        <v>136</v>
      </c>
      <c r="J3799" t="s">
        <v>137</v>
      </c>
      <c r="K3799" t="s">
        <v>138</v>
      </c>
      <c r="L3799" t="s">
        <v>11180</v>
      </c>
      <c r="M3799" t="s">
        <v>11181</v>
      </c>
      <c r="N3799">
        <v>0.87055555500000004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1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0.55656457964869999</v>
      </c>
      <c r="AC3799">
        <v>0</v>
      </c>
      <c r="AD3799">
        <v>0</v>
      </c>
      <c r="AE3799">
        <v>0.55656457964869999</v>
      </c>
    </row>
    <row r="3800" spans="1:31" x14ac:dyDescent="0.25">
      <c r="A3800">
        <v>2220975</v>
      </c>
      <c r="B3800">
        <v>1</v>
      </c>
      <c r="C3800" t="s">
        <v>80</v>
      </c>
      <c r="D3800" t="s">
        <v>97</v>
      </c>
      <c r="E3800" t="s">
        <v>156</v>
      </c>
      <c r="F3800" t="s">
        <v>11182</v>
      </c>
      <c r="G3800" t="s">
        <v>161</v>
      </c>
      <c r="H3800" t="s">
        <v>135</v>
      </c>
      <c r="I3800" t="s">
        <v>136</v>
      </c>
      <c r="J3800" t="s">
        <v>137</v>
      </c>
      <c r="K3800" t="s">
        <v>138</v>
      </c>
      <c r="L3800" t="s">
        <v>11183</v>
      </c>
      <c r="M3800" t="s">
        <v>11184</v>
      </c>
      <c r="N3800">
        <v>1.532777777</v>
      </c>
      <c r="O3800">
        <v>0</v>
      </c>
      <c r="P3800">
        <v>2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2.23429716223839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2.23429716223839</v>
      </c>
    </row>
    <row r="3801" spans="1:31" x14ac:dyDescent="0.25">
      <c r="A3801">
        <v>2226225</v>
      </c>
      <c r="B3801">
        <v>1</v>
      </c>
      <c r="C3801" t="s">
        <v>80</v>
      </c>
      <c r="D3801" t="s">
        <v>104</v>
      </c>
      <c r="E3801" t="s">
        <v>151</v>
      </c>
      <c r="F3801" t="s">
        <v>640</v>
      </c>
      <c r="G3801" t="s">
        <v>134</v>
      </c>
      <c r="H3801" t="s">
        <v>135</v>
      </c>
      <c r="I3801" t="s">
        <v>136</v>
      </c>
      <c r="J3801" t="s">
        <v>137</v>
      </c>
      <c r="K3801" t="s">
        <v>138</v>
      </c>
      <c r="L3801" t="s">
        <v>11185</v>
      </c>
      <c r="M3801" t="s">
        <v>11186</v>
      </c>
      <c r="N3801">
        <v>1.0352777769999999</v>
      </c>
      <c r="O3801">
        <v>0</v>
      </c>
      <c r="P3801">
        <v>105</v>
      </c>
      <c r="Q3801">
        <v>0</v>
      </c>
      <c r="R3801">
        <v>0</v>
      </c>
      <c r="S3801">
        <v>0</v>
      </c>
      <c r="T3801">
        <v>3</v>
      </c>
      <c r="U3801">
        <v>0</v>
      </c>
      <c r="V3801">
        <v>0</v>
      </c>
      <c r="W3801">
        <v>0</v>
      </c>
      <c r="X3801">
        <v>35.428966090870198</v>
      </c>
      <c r="Y3801">
        <v>0</v>
      </c>
      <c r="Z3801">
        <v>0</v>
      </c>
      <c r="AA3801">
        <v>0</v>
      </c>
      <c r="AB3801">
        <v>2.025201508575424</v>
      </c>
      <c r="AC3801">
        <v>0</v>
      </c>
      <c r="AD3801">
        <v>0</v>
      </c>
      <c r="AE3801">
        <v>37.454167599445618</v>
      </c>
    </row>
    <row r="3802" spans="1:31" x14ac:dyDescent="0.25">
      <c r="A3802">
        <v>2214237</v>
      </c>
      <c r="B3802">
        <v>1</v>
      </c>
      <c r="C3802" t="s">
        <v>81</v>
      </c>
      <c r="D3802" t="s">
        <v>117</v>
      </c>
      <c r="E3802" t="s">
        <v>151</v>
      </c>
      <c r="F3802" t="s">
        <v>11187</v>
      </c>
      <c r="G3802" t="s">
        <v>153</v>
      </c>
      <c r="H3802" t="s">
        <v>135</v>
      </c>
      <c r="I3802" t="s">
        <v>136</v>
      </c>
      <c r="J3802" t="s">
        <v>137</v>
      </c>
      <c r="K3802" t="s">
        <v>138</v>
      </c>
      <c r="L3802" t="s">
        <v>11188</v>
      </c>
      <c r="M3802" t="s">
        <v>11189</v>
      </c>
      <c r="N3802">
        <v>3.1458333330000001</v>
      </c>
      <c r="O3802">
        <v>0</v>
      </c>
      <c r="P3802">
        <v>31</v>
      </c>
      <c r="Q3802">
        <v>0</v>
      </c>
      <c r="R3802">
        <v>0</v>
      </c>
      <c r="S3802">
        <v>0</v>
      </c>
      <c r="T3802">
        <v>1</v>
      </c>
      <c r="U3802">
        <v>0</v>
      </c>
      <c r="V3802">
        <v>0</v>
      </c>
      <c r="W3802">
        <v>0</v>
      </c>
      <c r="X3802">
        <v>17.351222194655506</v>
      </c>
      <c r="Y3802">
        <v>0</v>
      </c>
      <c r="Z3802">
        <v>0</v>
      </c>
      <c r="AA3802">
        <v>0</v>
      </c>
      <c r="AB3802">
        <v>0.35064985763681999</v>
      </c>
      <c r="AC3802">
        <v>0</v>
      </c>
      <c r="AD3802">
        <v>0</v>
      </c>
      <c r="AE3802">
        <v>17.701872052292327</v>
      </c>
    </row>
    <row r="3803" spans="1:31" x14ac:dyDescent="0.25">
      <c r="A3803">
        <v>2219647</v>
      </c>
      <c r="B3803">
        <v>1</v>
      </c>
      <c r="C3803" t="s">
        <v>80</v>
      </c>
      <c r="D3803" t="s">
        <v>105</v>
      </c>
      <c r="E3803" t="s">
        <v>156</v>
      </c>
      <c r="F3803" t="s">
        <v>11190</v>
      </c>
      <c r="G3803" t="s">
        <v>172</v>
      </c>
      <c r="H3803" t="s">
        <v>135</v>
      </c>
      <c r="I3803" t="s">
        <v>136</v>
      </c>
      <c r="J3803" t="s">
        <v>137</v>
      </c>
      <c r="K3803" t="s">
        <v>138</v>
      </c>
      <c r="L3803" t="s">
        <v>11191</v>
      </c>
      <c r="M3803" t="s">
        <v>11192</v>
      </c>
      <c r="N3803">
        <v>6.0208333329999997</v>
      </c>
      <c r="O3803">
        <v>0</v>
      </c>
      <c r="P3803">
        <v>3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9.4672847040001997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9.4672847040001997</v>
      </c>
    </row>
    <row r="3804" spans="1:31" x14ac:dyDescent="0.25">
      <c r="A3804">
        <v>2223915</v>
      </c>
      <c r="B3804">
        <v>1</v>
      </c>
      <c r="C3804" t="s">
        <v>80</v>
      </c>
      <c r="D3804" t="s">
        <v>85</v>
      </c>
      <c r="E3804" t="s">
        <v>132</v>
      </c>
      <c r="F3804" t="s">
        <v>11193</v>
      </c>
      <c r="G3804" t="s">
        <v>176</v>
      </c>
      <c r="H3804" t="s">
        <v>135</v>
      </c>
      <c r="I3804" t="s">
        <v>136</v>
      </c>
      <c r="J3804" t="s">
        <v>137</v>
      </c>
      <c r="K3804" t="s">
        <v>138</v>
      </c>
      <c r="L3804" t="s">
        <v>11194</v>
      </c>
      <c r="M3804" t="s">
        <v>11195</v>
      </c>
      <c r="N3804">
        <v>0.83972222200000002</v>
      </c>
      <c r="O3804">
        <v>0</v>
      </c>
      <c r="P3804">
        <v>780</v>
      </c>
      <c r="Q3804">
        <v>0</v>
      </c>
      <c r="R3804">
        <v>0</v>
      </c>
      <c r="S3804">
        <v>0</v>
      </c>
      <c r="T3804">
        <v>115</v>
      </c>
      <c r="U3804">
        <v>0</v>
      </c>
      <c r="V3804">
        <v>0</v>
      </c>
      <c r="W3804">
        <v>0</v>
      </c>
      <c r="X3804">
        <v>195.45542918198299</v>
      </c>
      <c r="Y3804">
        <v>0</v>
      </c>
      <c r="Z3804">
        <v>0</v>
      </c>
      <c r="AA3804">
        <v>0</v>
      </c>
      <c r="AB3804">
        <v>66.701479827239964</v>
      </c>
      <c r="AC3804">
        <v>0</v>
      </c>
      <c r="AD3804">
        <v>0</v>
      </c>
      <c r="AE3804">
        <v>262.15690900922294</v>
      </c>
    </row>
    <row r="3805" spans="1:31" x14ac:dyDescent="0.25">
      <c r="A3805">
        <v>2215173</v>
      </c>
      <c r="B3805">
        <v>1</v>
      </c>
      <c r="C3805" t="s">
        <v>80</v>
      </c>
      <c r="D3805" t="s">
        <v>90</v>
      </c>
      <c r="E3805" t="s">
        <v>151</v>
      </c>
      <c r="F3805" t="s">
        <v>316</v>
      </c>
      <c r="G3805" t="s">
        <v>238</v>
      </c>
      <c r="H3805" t="s">
        <v>135</v>
      </c>
      <c r="I3805" t="s">
        <v>136</v>
      </c>
      <c r="J3805" t="s">
        <v>137</v>
      </c>
      <c r="K3805" t="s">
        <v>138</v>
      </c>
      <c r="L3805" t="s">
        <v>11196</v>
      </c>
      <c r="M3805" t="s">
        <v>11197</v>
      </c>
      <c r="N3805">
        <v>0.84388888799999995</v>
      </c>
      <c r="O3805">
        <v>0</v>
      </c>
      <c r="P3805">
        <v>173</v>
      </c>
      <c r="Q3805">
        <v>0</v>
      </c>
      <c r="R3805">
        <v>0</v>
      </c>
      <c r="S3805">
        <v>0</v>
      </c>
      <c r="T3805">
        <v>6</v>
      </c>
      <c r="U3805">
        <v>0</v>
      </c>
      <c r="V3805">
        <v>0</v>
      </c>
      <c r="W3805">
        <v>0</v>
      </c>
      <c r="X3805">
        <v>55.919945891505542</v>
      </c>
      <c r="Y3805">
        <v>0</v>
      </c>
      <c r="Z3805">
        <v>0</v>
      </c>
      <c r="AA3805">
        <v>0</v>
      </c>
      <c r="AB3805">
        <v>6.3460234544202229E-2</v>
      </c>
      <c r="AC3805">
        <v>0</v>
      </c>
      <c r="AD3805">
        <v>0</v>
      </c>
      <c r="AE3805">
        <v>55.983406126049744</v>
      </c>
    </row>
    <row r="3806" spans="1:31" x14ac:dyDescent="0.25">
      <c r="A3806">
        <v>2226680</v>
      </c>
      <c r="B3806">
        <v>1</v>
      </c>
      <c r="C3806" t="s">
        <v>80</v>
      </c>
      <c r="D3806" t="s">
        <v>96</v>
      </c>
      <c r="E3806" t="s">
        <v>225</v>
      </c>
      <c r="F3806" t="s">
        <v>11198</v>
      </c>
      <c r="G3806" t="s">
        <v>213</v>
      </c>
      <c r="H3806" t="s">
        <v>135</v>
      </c>
      <c r="I3806" t="s">
        <v>136</v>
      </c>
      <c r="J3806" t="s">
        <v>137</v>
      </c>
      <c r="K3806" t="s">
        <v>138</v>
      </c>
      <c r="L3806" t="s">
        <v>11199</v>
      </c>
      <c r="M3806" t="s">
        <v>11200</v>
      </c>
      <c r="N3806">
        <v>1.1044444440000001</v>
      </c>
      <c r="O3806">
        <v>0</v>
      </c>
      <c r="P3806">
        <v>80</v>
      </c>
      <c r="Q3806">
        <v>0</v>
      </c>
      <c r="R3806">
        <v>0</v>
      </c>
      <c r="S3806">
        <v>0</v>
      </c>
      <c r="T3806">
        <v>73</v>
      </c>
      <c r="U3806">
        <v>0</v>
      </c>
      <c r="V3806">
        <v>0</v>
      </c>
      <c r="W3806">
        <v>0</v>
      </c>
      <c r="X3806">
        <v>62.130039094637716</v>
      </c>
      <c r="Y3806">
        <v>0</v>
      </c>
      <c r="Z3806">
        <v>0</v>
      </c>
      <c r="AA3806">
        <v>0</v>
      </c>
      <c r="AB3806">
        <v>122.5025873271032</v>
      </c>
      <c r="AC3806">
        <v>0</v>
      </c>
      <c r="AD3806">
        <v>0</v>
      </c>
      <c r="AE3806">
        <v>184.63262642174092</v>
      </c>
    </row>
    <row r="3807" spans="1:31" x14ac:dyDescent="0.25">
      <c r="A3807">
        <v>2228346</v>
      </c>
      <c r="B3807">
        <v>1</v>
      </c>
      <c r="C3807" t="s">
        <v>80</v>
      </c>
      <c r="D3807" t="s">
        <v>103</v>
      </c>
      <c r="E3807" t="s">
        <v>198</v>
      </c>
      <c r="F3807" t="s">
        <v>11201</v>
      </c>
      <c r="G3807" t="s">
        <v>200</v>
      </c>
      <c r="H3807" t="s">
        <v>144</v>
      </c>
      <c r="I3807" t="s">
        <v>136</v>
      </c>
      <c r="J3807" t="s">
        <v>137</v>
      </c>
      <c r="K3807" t="s">
        <v>234</v>
      </c>
      <c r="L3807" t="s">
        <v>11202</v>
      </c>
      <c r="M3807" t="s">
        <v>11203</v>
      </c>
      <c r="N3807">
        <v>1.208623888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584.83355162522321</v>
      </c>
      <c r="AD3807">
        <v>0</v>
      </c>
      <c r="AE3807">
        <v>584.83355162522321</v>
      </c>
    </row>
    <row r="3808" spans="1:31" x14ac:dyDescent="0.25">
      <c r="A3808">
        <v>2227072</v>
      </c>
      <c r="B3808">
        <v>1</v>
      </c>
      <c r="C3808" t="s">
        <v>80</v>
      </c>
      <c r="D3808" t="s">
        <v>97</v>
      </c>
      <c r="E3808" t="s">
        <v>156</v>
      </c>
      <c r="F3808" t="s">
        <v>11204</v>
      </c>
      <c r="G3808" t="s">
        <v>161</v>
      </c>
      <c r="H3808" t="s">
        <v>135</v>
      </c>
      <c r="I3808" t="s">
        <v>136</v>
      </c>
      <c r="J3808" t="s">
        <v>137</v>
      </c>
      <c r="K3808" t="s">
        <v>138</v>
      </c>
      <c r="L3808" t="s">
        <v>11205</v>
      </c>
      <c r="M3808" t="s">
        <v>11206</v>
      </c>
      <c r="N3808">
        <v>0.93888888800000003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1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0.96791314110383342</v>
      </c>
      <c r="AC3808">
        <v>0</v>
      </c>
      <c r="AD3808">
        <v>0</v>
      </c>
      <c r="AE3808">
        <v>0.96791314110383342</v>
      </c>
    </row>
    <row r="3809" spans="1:31" x14ac:dyDescent="0.25">
      <c r="A3809">
        <v>2229236</v>
      </c>
      <c r="B3809">
        <v>1</v>
      </c>
      <c r="C3809" t="s">
        <v>80</v>
      </c>
      <c r="D3809" t="s">
        <v>96</v>
      </c>
      <c r="E3809" t="s">
        <v>156</v>
      </c>
      <c r="F3809" t="s">
        <v>11207</v>
      </c>
      <c r="G3809" t="s">
        <v>161</v>
      </c>
      <c r="H3809" t="s">
        <v>135</v>
      </c>
      <c r="I3809" t="s">
        <v>136</v>
      </c>
      <c r="J3809" t="s">
        <v>137</v>
      </c>
      <c r="K3809" t="s">
        <v>138</v>
      </c>
      <c r="L3809" t="s">
        <v>11208</v>
      </c>
      <c r="M3809" t="s">
        <v>11209</v>
      </c>
      <c r="N3809">
        <v>1.746111111</v>
      </c>
      <c r="O3809">
        <v>0</v>
      </c>
      <c r="P3809">
        <v>1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3.5102965693722228E-4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3.5102965693722228E-4</v>
      </c>
    </row>
    <row r="3810" spans="1:31" x14ac:dyDescent="0.25">
      <c r="A3810">
        <v>2226033</v>
      </c>
      <c r="B3810">
        <v>1</v>
      </c>
      <c r="C3810" t="s">
        <v>80</v>
      </c>
      <c r="D3810" t="s">
        <v>85</v>
      </c>
      <c r="E3810" t="s">
        <v>132</v>
      </c>
      <c r="F3810" t="s">
        <v>11210</v>
      </c>
      <c r="G3810" t="s">
        <v>233</v>
      </c>
      <c r="H3810" t="s">
        <v>135</v>
      </c>
      <c r="I3810" t="s">
        <v>136</v>
      </c>
      <c r="J3810" t="s">
        <v>137</v>
      </c>
      <c r="K3810" t="s">
        <v>234</v>
      </c>
      <c r="L3810" t="s">
        <v>11211</v>
      </c>
      <c r="M3810" t="s">
        <v>11212</v>
      </c>
      <c r="N3810">
        <v>6.872119444</v>
      </c>
      <c r="O3810">
        <v>0</v>
      </c>
      <c r="P3810">
        <v>177</v>
      </c>
      <c r="Q3810">
        <v>0</v>
      </c>
      <c r="R3810">
        <v>0</v>
      </c>
      <c r="S3810">
        <v>0</v>
      </c>
      <c r="T3810">
        <v>41</v>
      </c>
      <c r="U3810">
        <v>0</v>
      </c>
      <c r="V3810">
        <v>1</v>
      </c>
      <c r="W3810">
        <v>0</v>
      </c>
      <c r="X3810">
        <v>299.3861792992551</v>
      </c>
      <c r="Y3810">
        <v>0</v>
      </c>
      <c r="Z3810">
        <v>0</v>
      </c>
      <c r="AA3810">
        <v>0</v>
      </c>
      <c r="AB3810">
        <v>181.62053254549897</v>
      </c>
      <c r="AC3810">
        <v>0</v>
      </c>
      <c r="AD3810">
        <v>145.54402991938846</v>
      </c>
      <c r="AE3810">
        <v>626.55074176414257</v>
      </c>
    </row>
    <row r="3811" spans="1:31" x14ac:dyDescent="0.25">
      <c r="A3811">
        <v>2217875</v>
      </c>
      <c r="B3811">
        <v>1</v>
      </c>
      <c r="C3811" t="s">
        <v>80</v>
      </c>
      <c r="D3811" t="s">
        <v>106</v>
      </c>
      <c r="E3811" t="s">
        <v>156</v>
      </c>
      <c r="F3811" t="s">
        <v>11213</v>
      </c>
      <c r="G3811" t="s">
        <v>161</v>
      </c>
      <c r="H3811" t="s">
        <v>135</v>
      </c>
      <c r="I3811" t="s">
        <v>136</v>
      </c>
      <c r="J3811" t="s">
        <v>137</v>
      </c>
      <c r="K3811" t="s">
        <v>138</v>
      </c>
      <c r="L3811" t="s">
        <v>11214</v>
      </c>
      <c r="M3811" t="s">
        <v>11215</v>
      </c>
      <c r="N3811">
        <v>1.5666666659999999</v>
      </c>
      <c r="O3811">
        <v>0</v>
      </c>
      <c r="P3811">
        <v>1</v>
      </c>
      <c r="Q3811">
        <v>0</v>
      </c>
      <c r="R3811">
        <v>3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1.0184638203719001</v>
      </c>
      <c r="Y3811">
        <v>0</v>
      </c>
      <c r="Z3811">
        <v>1.5220509022909334</v>
      </c>
      <c r="AA3811">
        <v>0</v>
      </c>
      <c r="AB3811">
        <v>0</v>
      </c>
      <c r="AC3811">
        <v>0</v>
      </c>
      <c r="AD3811">
        <v>0</v>
      </c>
      <c r="AE3811">
        <v>2.5405147226628335</v>
      </c>
    </row>
    <row r="3812" spans="1:31" x14ac:dyDescent="0.25">
      <c r="A3812">
        <v>2218313</v>
      </c>
      <c r="B3812">
        <v>1</v>
      </c>
      <c r="C3812" t="s">
        <v>80</v>
      </c>
      <c r="D3812" t="s">
        <v>104</v>
      </c>
      <c r="E3812" t="s">
        <v>132</v>
      </c>
      <c r="F3812" t="s">
        <v>11216</v>
      </c>
      <c r="G3812" t="s">
        <v>176</v>
      </c>
      <c r="H3812" t="s">
        <v>135</v>
      </c>
      <c r="I3812" t="s">
        <v>136</v>
      </c>
      <c r="J3812" t="s">
        <v>137</v>
      </c>
      <c r="K3812" t="s">
        <v>138</v>
      </c>
      <c r="L3812" t="s">
        <v>11217</v>
      </c>
      <c r="M3812" t="s">
        <v>11218</v>
      </c>
      <c r="N3812">
        <v>2.1616666659999999</v>
      </c>
      <c r="O3812">
        <v>0</v>
      </c>
      <c r="P3812">
        <v>4</v>
      </c>
      <c r="Q3812">
        <v>0</v>
      </c>
      <c r="R3812">
        <v>52</v>
      </c>
      <c r="S3812">
        <v>0</v>
      </c>
      <c r="T3812">
        <v>7</v>
      </c>
      <c r="U3812">
        <v>0</v>
      </c>
      <c r="V3812">
        <v>0</v>
      </c>
      <c r="W3812">
        <v>0</v>
      </c>
      <c r="X3812">
        <v>4.5836402130967997</v>
      </c>
      <c r="Y3812">
        <v>0</v>
      </c>
      <c r="Z3812">
        <v>23.088791912451942</v>
      </c>
      <c r="AA3812">
        <v>0</v>
      </c>
      <c r="AB3812">
        <v>24.724825735872574</v>
      </c>
      <c r="AC3812">
        <v>0</v>
      </c>
      <c r="AD3812">
        <v>0</v>
      </c>
      <c r="AE3812">
        <v>52.397257861421316</v>
      </c>
    </row>
    <row r="3813" spans="1:31" x14ac:dyDescent="0.25">
      <c r="A3813">
        <v>2215903</v>
      </c>
      <c r="B3813">
        <v>1</v>
      </c>
      <c r="C3813" t="s">
        <v>81</v>
      </c>
      <c r="D3813" t="s">
        <v>121</v>
      </c>
      <c r="E3813" t="s">
        <v>141</v>
      </c>
      <c r="F3813" t="s">
        <v>11219</v>
      </c>
      <c r="G3813" t="s">
        <v>349</v>
      </c>
      <c r="H3813" t="s">
        <v>144</v>
      </c>
      <c r="I3813" t="s">
        <v>136</v>
      </c>
      <c r="J3813" t="s">
        <v>137</v>
      </c>
      <c r="K3813" t="s">
        <v>138</v>
      </c>
      <c r="L3813" t="s">
        <v>11220</v>
      </c>
      <c r="M3813" t="s">
        <v>11221</v>
      </c>
      <c r="N3813">
        <v>1.608333333</v>
      </c>
      <c r="O3813">
        <v>0</v>
      </c>
      <c r="P3813">
        <v>361</v>
      </c>
      <c r="Q3813">
        <v>0</v>
      </c>
      <c r="R3813">
        <v>14</v>
      </c>
      <c r="S3813">
        <v>0</v>
      </c>
      <c r="T3813">
        <v>15</v>
      </c>
      <c r="U3813">
        <v>0</v>
      </c>
      <c r="V3813">
        <v>0</v>
      </c>
      <c r="W3813">
        <v>0</v>
      </c>
      <c r="X3813">
        <v>61.329243752553744</v>
      </c>
      <c r="Y3813">
        <v>0</v>
      </c>
      <c r="Z3813">
        <v>1.7043523628408386</v>
      </c>
      <c r="AA3813">
        <v>0</v>
      </c>
      <c r="AB3813">
        <v>14.852065793781071</v>
      </c>
      <c r="AC3813">
        <v>0</v>
      </c>
      <c r="AD3813">
        <v>0</v>
      </c>
      <c r="AE3813">
        <v>77.885661909175653</v>
      </c>
    </row>
    <row r="3814" spans="1:31" x14ac:dyDescent="0.25">
      <c r="A3814">
        <v>2222395</v>
      </c>
      <c r="B3814">
        <v>1</v>
      </c>
      <c r="C3814" t="s">
        <v>80</v>
      </c>
      <c r="D3814" t="s">
        <v>101</v>
      </c>
      <c r="E3814" t="s">
        <v>141</v>
      </c>
      <c r="F3814" t="s">
        <v>11222</v>
      </c>
      <c r="G3814" t="s">
        <v>1628</v>
      </c>
      <c r="H3814" t="s">
        <v>144</v>
      </c>
      <c r="I3814" t="s">
        <v>136</v>
      </c>
      <c r="J3814" t="s">
        <v>137</v>
      </c>
      <c r="K3814" t="s">
        <v>138</v>
      </c>
      <c r="L3814" t="s">
        <v>11223</v>
      </c>
      <c r="M3814" t="s">
        <v>11224</v>
      </c>
      <c r="N3814">
        <v>0.16194444399999999</v>
      </c>
      <c r="O3814">
        <v>0</v>
      </c>
      <c r="P3814">
        <v>500</v>
      </c>
      <c r="Q3814">
        <v>0</v>
      </c>
      <c r="R3814">
        <v>0</v>
      </c>
      <c r="S3814">
        <v>0</v>
      </c>
      <c r="T3814">
        <v>12</v>
      </c>
      <c r="U3814">
        <v>0</v>
      </c>
      <c r="V3814">
        <v>0</v>
      </c>
      <c r="W3814">
        <v>0</v>
      </c>
      <c r="X3814">
        <v>21.473494425455609</v>
      </c>
      <c r="Y3814">
        <v>0</v>
      </c>
      <c r="Z3814">
        <v>0</v>
      </c>
      <c r="AA3814">
        <v>0</v>
      </c>
      <c r="AB3814">
        <v>1.9366446458292148</v>
      </c>
      <c r="AC3814">
        <v>0</v>
      </c>
      <c r="AD3814">
        <v>0</v>
      </c>
      <c r="AE3814">
        <v>23.410139071284824</v>
      </c>
    </row>
    <row r="3815" spans="1:31" x14ac:dyDescent="0.25">
      <c r="A3815">
        <v>2227118</v>
      </c>
      <c r="B3815">
        <v>1</v>
      </c>
      <c r="C3815" t="s">
        <v>80</v>
      </c>
      <c r="D3815" t="s">
        <v>84</v>
      </c>
      <c r="E3815" t="s">
        <v>156</v>
      </c>
      <c r="F3815" t="s">
        <v>8483</v>
      </c>
      <c r="G3815" t="s">
        <v>172</v>
      </c>
      <c r="H3815" t="s">
        <v>135</v>
      </c>
      <c r="I3815" t="s">
        <v>136</v>
      </c>
      <c r="J3815" t="s">
        <v>137</v>
      </c>
      <c r="K3815" t="s">
        <v>138</v>
      </c>
      <c r="L3815" t="s">
        <v>11225</v>
      </c>
      <c r="M3815" t="s">
        <v>11226</v>
      </c>
      <c r="N3815">
        <v>2.1377777770000002</v>
      </c>
      <c r="O3815">
        <v>0</v>
      </c>
      <c r="P3815">
        <v>4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2.5869273014605891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2.5869273014605891</v>
      </c>
    </row>
    <row r="3816" spans="1:31" x14ac:dyDescent="0.25">
      <c r="A3816">
        <v>2228200</v>
      </c>
      <c r="B3816">
        <v>1</v>
      </c>
      <c r="C3816" t="s">
        <v>80</v>
      </c>
      <c r="D3816" t="s">
        <v>105</v>
      </c>
      <c r="E3816" t="s">
        <v>147</v>
      </c>
      <c r="F3816" t="s">
        <v>11227</v>
      </c>
      <c r="G3816" t="s">
        <v>405</v>
      </c>
      <c r="H3816" t="s">
        <v>144</v>
      </c>
      <c r="I3816" t="s">
        <v>136</v>
      </c>
      <c r="J3816" t="s">
        <v>137</v>
      </c>
      <c r="K3816" t="s">
        <v>234</v>
      </c>
      <c r="L3816" t="s">
        <v>11228</v>
      </c>
      <c r="M3816" t="s">
        <v>11229</v>
      </c>
      <c r="N3816">
        <v>1.8305555549999999</v>
      </c>
      <c r="O3816">
        <v>10</v>
      </c>
      <c r="P3816">
        <v>1096</v>
      </c>
      <c r="Q3816">
        <v>19</v>
      </c>
      <c r="R3816">
        <v>653</v>
      </c>
      <c r="S3816">
        <v>30</v>
      </c>
      <c r="T3816">
        <v>156</v>
      </c>
      <c r="U3816">
        <v>0</v>
      </c>
      <c r="V3816">
        <v>1</v>
      </c>
      <c r="W3816">
        <v>4.7021891623766612</v>
      </c>
      <c r="X3816">
        <v>445.79735795169603</v>
      </c>
      <c r="Y3816">
        <v>13.45700991847133</v>
      </c>
      <c r="Z3816">
        <v>168.27111207029023</v>
      </c>
      <c r="AA3816">
        <v>50.805457125252659</v>
      </c>
      <c r="AB3816">
        <v>132.81230455416724</v>
      </c>
      <c r="AC3816">
        <v>0</v>
      </c>
      <c r="AD3816">
        <v>3.5991986768480473</v>
      </c>
      <c r="AE3816">
        <v>819.4446294591022</v>
      </c>
    </row>
    <row r="3817" spans="1:31" x14ac:dyDescent="0.25">
      <c r="A3817">
        <v>2227264</v>
      </c>
      <c r="B3817">
        <v>1</v>
      </c>
      <c r="C3817" t="s">
        <v>80</v>
      </c>
      <c r="D3817" t="s">
        <v>105</v>
      </c>
      <c r="E3817" t="s">
        <v>141</v>
      </c>
      <c r="F3817" t="s">
        <v>11230</v>
      </c>
      <c r="G3817" t="s">
        <v>233</v>
      </c>
      <c r="H3817" t="s">
        <v>144</v>
      </c>
      <c r="I3817" t="s">
        <v>136</v>
      </c>
      <c r="J3817" t="s">
        <v>137</v>
      </c>
      <c r="K3817" t="s">
        <v>234</v>
      </c>
      <c r="L3817" t="s">
        <v>11231</v>
      </c>
      <c r="M3817" t="s">
        <v>11232</v>
      </c>
      <c r="N3817">
        <v>4.211305555</v>
      </c>
      <c r="O3817">
        <v>0</v>
      </c>
      <c r="P3817">
        <v>175</v>
      </c>
      <c r="Q3817">
        <v>0</v>
      </c>
      <c r="R3817">
        <v>0</v>
      </c>
      <c r="S3817">
        <v>0</v>
      </c>
      <c r="T3817">
        <v>2</v>
      </c>
      <c r="U3817">
        <v>0</v>
      </c>
      <c r="V3817">
        <v>0</v>
      </c>
      <c r="W3817">
        <v>0</v>
      </c>
      <c r="X3817">
        <v>208.68727232943399</v>
      </c>
      <c r="Y3817">
        <v>0</v>
      </c>
      <c r="Z3817">
        <v>0</v>
      </c>
      <c r="AA3817">
        <v>0</v>
      </c>
      <c r="AB3817">
        <v>54.249574022224877</v>
      </c>
      <c r="AC3817">
        <v>0</v>
      </c>
      <c r="AD3817">
        <v>0</v>
      </c>
      <c r="AE3817">
        <v>262.93684635165886</v>
      </c>
    </row>
    <row r="3818" spans="1:31" x14ac:dyDescent="0.25">
      <c r="A3818">
        <v>2214672</v>
      </c>
      <c r="B3818">
        <v>1</v>
      </c>
      <c r="C3818" t="s">
        <v>80</v>
      </c>
      <c r="D3818" t="s">
        <v>85</v>
      </c>
      <c r="E3818" t="s">
        <v>156</v>
      </c>
      <c r="F3818" t="s">
        <v>11233</v>
      </c>
      <c r="G3818" t="s">
        <v>161</v>
      </c>
      <c r="H3818" t="s">
        <v>135</v>
      </c>
      <c r="I3818" t="s">
        <v>136</v>
      </c>
      <c r="J3818" t="s">
        <v>137</v>
      </c>
      <c r="K3818" t="s">
        <v>138</v>
      </c>
      <c r="L3818" t="s">
        <v>11234</v>
      </c>
      <c r="M3818" t="s">
        <v>11235</v>
      </c>
      <c r="N3818">
        <v>3.486111111</v>
      </c>
      <c r="O3818">
        <v>0</v>
      </c>
      <c r="P3818">
        <v>8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</row>
    <row r="3819" spans="1:31" x14ac:dyDescent="0.25">
      <c r="A3819">
        <v>2221834</v>
      </c>
      <c r="B3819">
        <v>1</v>
      </c>
      <c r="C3819" t="s">
        <v>81</v>
      </c>
      <c r="D3819" t="s">
        <v>123</v>
      </c>
      <c r="E3819" t="s">
        <v>151</v>
      </c>
      <c r="F3819" t="s">
        <v>11236</v>
      </c>
      <c r="G3819" t="s">
        <v>213</v>
      </c>
      <c r="H3819" t="s">
        <v>135</v>
      </c>
      <c r="I3819" t="s">
        <v>136</v>
      </c>
      <c r="J3819" t="s">
        <v>137</v>
      </c>
      <c r="K3819" t="s">
        <v>138</v>
      </c>
      <c r="L3819" t="s">
        <v>11237</v>
      </c>
      <c r="M3819" t="s">
        <v>11238</v>
      </c>
      <c r="N3819">
        <v>1.8811111110000001</v>
      </c>
      <c r="O3819">
        <v>0</v>
      </c>
      <c r="P3819">
        <v>66</v>
      </c>
      <c r="Q3819">
        <v>0</v>
      </c>
      <c r="R3819">
        <v>2</v>
      </c>
      <c r="S3819">
        <v>0</v>
      </c>
      <c r="T3819">
        <v>1</v>
      </c>
      <c r="U3819">
        <v>0</v>
      </c>
      <c r="V3819">
        <v>0</v>
      </c>
      <c r="W3819">
        <v>0</v>
      </c>
      <c r="X3819">
        <v>26.541102343237455</v>
      </c>
      <c r="Y3819">
        <v>0</v>
      </c>
      <c r="Z3819">
        <v>0.47563939968014501</v>
      </c>
      <c r="AA3819">
        <v>0</v>
      </c>
      <c r="AB3819">
        <v>4.6227344807131109E-2</v>
      </c>
      <c r="AC3819">
        <v>0</v>
      </c>
      <c r="AD3819">
        <v>0</v>
      </c>
      <c r="AE3819">
        <v>27.062969087724731</v>
      </c>
    </row>
    <row r="3820" spans="1:31" x14ac:dyDescent="0.25">
      <c r="A3820">
        <v>2220125</v>
      </c>
      <c r="B3820">
        <v>1</v>
      </c>
      <c r="C3820" t="s">
        <v>80</v>
      </c>
      <c r="D3820" t="s">
        <v>99</v>
      </c>
      <c r="E3820" t="s">
        <v>156</v>
      </c>
      <c r="F3820" t="s">
        <v>11239</v>
      </c>
      <c r="G3820" t="s">
        <v>172</v>
      </c>
      <c r="H3820" t="s">
        <v>135</v>
      </c>
      <c r="I3820" t="s">
        <v>136</v>
      </c>
      <c r="J3820" t="s">
        <v>137</v>
      </c>
      <c r="K3820" t="s">
        <v>138</v>
      </c>
      <c r="L3820" t="s">
        <v>1839</v>
      </c>
      <c r="M3820" t="s">
        <v>11240</v>
      </c>
      <c r="N3820">
        <v>4.8416666660000001</v>
      </c>
      <c r="O3820">
        <v>0</v>
      </c>
      <c r="P3820">
        <v>2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1.2713395755844445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1.2713395755844445</v>
      </c>
    </row>
    <row r="3821" spans="1:31" x14ac:dyDescent="0.25">
      <c r="A3821">
        <v>2223139</v>
      </c>
      <c r="B3821">
        <v>1</v>
      </c>
      <c r="C3821" t="s">
        <v>80</v>
      </c>
      <c r="D3821" t="s">
        <v>93</v>
      </c>
      <c r="E3821" t="s">
        <v>147</v>
      </c>
      <c r="F3821" t="s">
        <v>9002</v>
      </c>
      <c r="G3821" t="s">
        <v>1057</v>
      </c>
      <c r="H3821" t="s">
        <v>144</v>
      </c>
      <c r="I3821" t="s">
        <v>136</v>
      </c>
      <c r="J3821" t="s">
        <v>137</v>
      </c>
      <c r="K3821" t="s">
        <v>138</v>
      </c>
      <c r="L3821" t="s">
        <v>11241</v>
      </c>
      <c r="M3821" t="s">
        <v>11242</v>
      </c>
      <c r="N3821">
        <v>2.6344444440000001</v>
      </c>
      <c r="O3821">
        <v>0</v>
      </c>
      <c r="P3821">
        <v>693</v>
      </c>
      <c r="Q3821">
        <v>9</v>
      </c>
      <c r="R3821">
        <v>242</v>
      </c>
      <c r="S3821">
        <v>11</v>
      </c>
      <c r="T3821">
        <v>141</v>
      </c>
      <c r="U3821">
        <v>0</v>
      </c>
      <c r="V3821">
        <v>0</v>
      </c>
      <c r="W3821">
        <v>0</v>
      </c>
      <c r="X3821">
        <v>356.76404325812013</v>
      </c>
      <c r="Y3821">
        <v>25.214136137662511</v>
      </c>
      <c r="Z3821">
        <v>239.02901654111852</v>
      </c>
      <c r="AA3821">
        <v>262.8782347350471</v>
      </c>
      <c r="AB3821">
        <v>310.31819970195335</v>
      </c>
      <c r="AC3821">
        <v>0</v>
      </c>
      <c r="AD3821">
        <v>0</v>
      </c>
      <c r="AE3821">
        <v>1194.2036303739017</v>
      </c>
    </row>
    <row r="3822" spans="1:31" x14ac:dyDescent="0.25">
      <c r="A3822">
        <v>2226056</v>
      </c>
      <c r="B3822">
        <v>1</v>
      </c>
      <c r="C3822" t="s">
        <v>80</v>
      </c>
      <c r="D3822" t="s">
        <v>82</v>
      </c>
      <c r="E3822" t="s">
        <v>151</v>
      </c>
      <c r="F3822" t="s">
        <v>3215</v>
      </c>
      <c r="G3822" t="s">
        <v>213</v>
      </c>
      <c r="H3822" t="s">
        <v>135</v>
      </c>
      <c r="I3822" t="s">
        <v>136</v>
      </c>
      <c r="J3822" t="s">
        <v>137</v>
      </c>
      <c r="K3822" t="s">
        <v>138</v>
      </c>
      <c r="L3822" t="s">
        <v>11243</v>
      </c>
      <c r="M3822" t="s">
        <v>11244</v>
      </c>
      <c r="N3822">
        <v>4.0072222220000002</v>
      </c>
      <c r="O3822">
        <v>0</v>
      </c>
      <c r="P3822">
        <v>64</v>
      </c>
      <c r="Q3822">
        <v>0</v>
      </c>
      <c r="R3822">
        <v>0</v>
      </c>
      <c r="S3822">
        <v>0</v>
      </c>
      <c r="T3822">
        <v>4</v>
      </c>
      <c r="U3822">
        <v>0</v>
      </c>
      <c r="V3822">
        <v>0</v>
      </c>
      <c r="W3822">
        <v>0</v>
      </c>
      <c r="X3822">
        <v>153.4000628019603</v>
      </c>
      <c r="Y3822">
        <v>0</v>
      </c>
      <c r="Z3822">
        <v>0</v>
      </c>
      <c r="AA3822">
        <v>0</v>
      </c>
      <c r="AB3822">
        <v>102.92292728076941</v>
      </c>
      <c r="AC3822">
        <v>0</v>
      </c>
      <c r="AD3822">
        <v>0</v>
      </c>
      <c r="AE3822">
        <v>256.32299008272969</v>
      </c>
    </row>
    <row r="3823" spans="1:31" x14ac:dyDescent="0.25">
      <c r="A3823">
        <v>2218396</v>
      </c>
      <c r="B3823">
        <v>1</v>
      </c>
      <c r="C3823" t="s">
        <v>80</v>
      </c>
      <c r="D3823" t="s">
        <v>95</v>
      </c>
      <c r="E3823" t="s">
        <v>251</v>
      </c>
      <c r="F3823" t="s">
        <v>2802</v>
      </c>
      <c r="G3823" t="s">
        <v>561</v>
      </c>
      <c r="H3823" t="s">
        <v>144</v>
      </c>
      <c r="I3823" t="s">
        <v>136</v>
      </c>
      <c r="J3823" t="s">
        <v>137</v>
      </c>
      <c r="K3823" t="s">
        <v>138</v>
      </c>
      <c r="L3823" t="s">
        <v>11245</v>
      </c>
      <c r="M3823" t="s">
        <v>11246</v>
      </c>
      <c r="N3823">
        <v>0.94443500000000002</v>
      </c>
      <c r="O3823">
        <v>55</v>
      </c>
      <c r="P3823">
        <v>4868</v>
      </c>
      <c r="Q3823">
        <v>85</v>
      </c>
      <c r="R3823">
        <v>171</v>
      </c>
      <c r="S3823">
        <v>93</v>
      </c>
      <c r="T3823">
        <v>623</v>
      </c>
      <c r="U3823">
        <v>10</v>
      </c>
      <c r="V3823">
        <v>1</v>
      </c>
      <c r="W3823">
        <v>60.283144070486244</v>
      </c>
      <c r="X3823">
        <v>2065.2275688095374</v>
      </c>
      <c r="Y3823">
        <v>545.8321375917443</v>
      </c>
      <c r="Z3823">
        <v>46.393026923511037</v>
      </c>
      <c r="AA3823">
        <v>318.55460094029775</v>
      </c>
      <c r="AB3823">
        <v>408.62736570608115</v>
      </c>
      <c r="AC3823">
        <v>416.04391062443318</v>
      </c>
      <c r="AD3823">
        <v>3.1679380139174298</v>
      </c>
      <c r="AE3823">
        <v>3864.1296926800087</v>
      </c>
    </row>
    <row r="3824" spans="1:31" x14ac:dyDescent="0.25">
      <c r="A3824">
        <v>2224061</v>
      </c>
      <c r="B3824">
        <v>1</v>
      </c>
      <c r="C3824" t="s">
        <v>80</v>
      </c>
      <c r="D3824" t="s">
        <v>84</v>
      </c>
      <c r="E3824" t="s">
        <v>151</v>
      </c>
      <c r="F3824" t="s">
        <v>3449</v>
      </c>
      <c r="G3824" t="s">
        <v>213</v>
      </c>
      <c r="H3824" t="s">
        <v>135</v>
      </c>
      <c r="I3824" t="s">
        <v>136</v>
      </c>
      <c r="J3824" t="s">
        <v>137</v>
      </c>
      <c r="K3824" t="s">
        <v>138</v>
      </c>
      <c r="L3824" t="s">
        <v>11247</v>
      </c>
      <c r="M3824" t="s">
        <v>11248</v>
      </c>
      <c r="N3824">
        <v>2.3230555549999998</v>
      </c>
      <c r="O3824">
        <v>0</v>
      </c>
      <c r="P3824">
        <v>143</v>
      </c>
      <c r="Q3824">
        <v>0</v>
      </c>
      <c r="R3824">
        <v>0</v>
      </c>
      <c r="S3824">
        <v>0</v>
      </c>
      <c r="T3824">
        <v>2</v>
      </c>
      <c r="U3824">
        <v>0</v>
      </c>
      <c r="V3824">
        <v>0</v>
      </c>
      <c r="W3824">
        <v>0</v>
      </c>
      <c r="X3824">
        <v>92.581916759146182</v>
      </c>
      <c r="Y3824">
        <v>0</v>
      </c>
      <c r="Z3824">
        <v>0</v>
      </c>
      <c r="AA3824">
        <v>0</v>
      </c>
      <c r="AB3824">
        <v>0.64005139159211666</v>
      </c>
      <c r="AC3824">
        <v>0</v>
      </c>
      <c r="AD3824">
        <v>0</v>
      </c>
      <c r="AE3824">
        <v>93.221968150738292</v>
      </c>
    </row>
    <row r="3825" spans="1:31" x14ac:dyDescent="0.25">
      <c r="A3825">
        <v>2214483</v>
      </c>
      <c r="B3825">
        <v>1</v>
      </c>
      <c r="C3825" t="s">
        <v>80</v>
      </c>
      <c r="D3825" t="s">
        <v>95</v>
      </c>
      <c r="E3825" t="s">
        <v>147</v>
      </c>
      <c r="F3825" t="s">
        <v>2216</v>
      </c>
      <c r="G3825" t="s">
        <v>143</v>
      </c>
      <c r="H3825" t="s">
        <v>144</v>
      </c>
      <c r="I3825" t="s">
        <v>136</v>
      </c>
      <c r="J3825" t="s">
        <v>137</v>
      </c>
      <c r="K3825" t="s">
        <v>138</v>
      </c>
      <c r="L3825" t="s">
        <v>11249</v>
      </c>
      <c r="M3825" t="s">
        <v>11250</v>
      </c>
      <c r="N3825">
        <v>0.199722222</v>
      </c>
      <c r="O3825">
        <v>6</v>
      </c>
      <c r="P3825">
        <v>2311</v>
      </c>
      <c r="Q3825">
        <v>27</v>
      </c>
      <c r="R3825">
        <v>24</v>
      </c>
      <c r="S3825">
        <v>32</v>
      </c>
      <c r="T3825">
        <v>142</v>
      </c>
      <c r="U3825">
        <v>1</v>
      </c>
      <c r="V3825">
        <v>0</v>
      </c>
      <c r="W3825">
        <v>1.2291088843751004</v>
      </c>
      <c r="X3825">
        <v>136.82502937516387</v>
      </c>
      <c r="Y3825">
        <v>9.5104924971039182</v>
      </c>
      <c r="Z3825">
        <v>1.2989646423695336</v>
      </c>
      <c r="AA3825">
        <v>47.113029256830117</v>
      </c>
      <c r="AB3825">
        <v>32.755277495424586</v>
      </c>
      <c r="AC3825">
        <v>1.2825858781971857</v>
      </c>
      <c r="AD3825">
        <v>0</v>
      </c>
      <c r="AE3825">
        <v>230.0144880294643</v>
      </c>
    </row>
    <row r="3826" spans="1:31" x14ac:dyDescent="0.25">
      <c r="A3826">
        <v>2217400</v>
      </c>
      <c r="B3826">
        <v>1</v>
      </c>
      <c r="C3826" t="s">
        <v>80</v>
      </c>
      <c r="D3826" t="s">
        <v>100</v>
      </c>
      <c r="E3826" t="s">
        <v>147</v>
      </c>
      <c r="F3826" t="s">
        <v>11251</v>
      </c>
      <c r="G3826" t="s">
        <v>233</v>
      </c>
      <c r="H3826" t="s">
        <v>144</v>
      </c>
      <c r="I3826" t="s">
        <v>136</v>
      </c>
      <c r="J3826" t="s">
        <v>137</v>
      </c>
      <c r="K3826" t="s">
        <v>234</v>
      </c>
      <c r="L3826" t="s">
        <v>11252</v>
      </c>
      <c r="M3826" t="s">
        <v>11253</v>
      </c>
      <c r="N3826">
        <v>7.261666666</v>
      </c>
      <c r="O3826">
        <v>2</v>
      </c>
      <c r="P3826">
        <v>352</v>
      </c>
      <c r="Q3826">
        <v>176</v>
      </c>
      <c r="R3826">
        <v>204</v>
      </c>
      <c r="S3826">
        <v>15</v>
      </c>
      <c r="T3826">
        <v>44</v>
      </c>
      <c r="U3826">
        <v>1</v>
      </c>
      <c r="V3826">
        <v>0</v>
      </c>
      <c r="W3826">
        <v>3.8188781382804353</v>
      </c>
      <c r="X3826">
        <v>949.87358182663843</v>
      </c>
      <c r="Y3826">
        <v>2004.5477137382945</v>
      </c>
      <c r="Z3826">
        <v>1786.1660468056739</v>
      </c>
      <c r="AA3826">
        <v>103.6381407415109</v>
      </c>
      <c r="AB3826">
        <v>215.26197568467524</v>
      </c>
      <c r="AC3826">
        <v>1066.7677398556852</v>
      </c>
      <c r="AD3826">
        <v>0</v>
      </c>
      <c r="AE3826">
        <v>6130.0740767907582</v>
      </c>
    </row>
    <row r="3827" spans="1:31" x14ac:dyDescent="0.25">
      <c r="A3827">
        <v>2217729</v>
      </c>
      <c r="B3827">
        <v>1</v>
      </c>
      <c r="C3827" t="s">
        <v>80</v>
      </c>
      <c r="D3827" t="s">
        <v>97</v>
      </c>
      <c r="E3827" t="s">
        <v>156</v>
      </c>
      <c r="F3827" t="s">
        <v>11254</v>
      </c>
      <c r="G3827" t="s">
        <v>161</v>
      </c>
      <c r="H3827" t="s">
        <v>135</v>
      </c>
      <c r="I3827" t="s">
        <v>136</v>
      </c>
      <c r="J3827" t="s">
        <v>137</v>
      </c>
      <c r="K3827" t="s">
        <v>138</v>
      </c>
      <c r="L3827" t="s">
        <v>11255</v>
      </c>
      <c r="M3827" t="s">
        <v>11256</v>
      </c>
      <c r="N3827">
        <v>0.78055555499999996</v>
      </c>
      <c r="O3827">
        <v>0</v>
      </c>
      <c r="P3827">
        <v>1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1.0212550345322635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1.0212550345322635</v>
      </c>
    </row>
    <row r="3828" spans="1:31" x14ac:dyDescent="0.25">
      <c r="A3828">
        <v>2220646</v>
      </c>
      <c r="B3828">
        <v>1</v>
      </c>
      <c r="C3828" t="s">
        <v>80</v>
      </c>
      <c r="D3828" t="s">
        <v>97</v>
      </c>
      <c r="E3828" t="s">
        <v>151</v>
      </c>
      <c r="F3828" t="s">
        <v>11257</v>
      </c>
      <c r="G3828" t="s">
        <v>213</v>
      </c>
      <c r="H3828" t="s">
        <v>135</v>
      </c>
      <c r="I3828" t="s">
        <v>136</v>
      </c>
      <c r="J3828" t="s">
        <v>137</v>
      </c>
      <c r="K3828" t="s">
        <v>138</v>
      </c>
      <c r="L3828" t="s">
        <v>11258</v>
      </c>
      <c r="M3828" t="s">
        <v>11259</v>
      </c>
      <c r="N3828">
        <v>0.60166666599999996</v>
      </c>
      <c r="O3828">
        <v>0</v>
      </c>
      <c r="P3828">
        <v>110</v>
      </c>
      <c r="Q3828">
        <v>0</v>
      </c>
      <c r="R3828">
        <v>0</v>
      </c>
      <c r="S3828">
        <v>0</v>
      </c>
      <c r="T3828">
        <v>4</v>
      </c>
      <c r="U3828">
        <v>0</v>
      </c>
      <c r="V3828">
        <v>0</v>
      </c>
      <c r="W3828">
        <v>0</v>
      </c>
      <c r="X3828">
        <v>37.225698585990152</v>
      </c>
      <c r="Y3828">
        <v>0</v>
      </c>
      <c r="Z3828">
        <v>0</v>
      </c>
      <c r="AA3828">
        <v>0</v>
      </c>
      <c r="AB3828">
        <v>3.3601345764962547</v>
      </c>
      <c r="AC3828">
        <v>0</v>
      </c>
      <c r="AD3828">
        <v>0</v>
      </c>
      <c r="AE3828">
        <v>40.585833162486409</v>
      </c>
    </row>
    <row r="3829" spans="1:31" x14ac:dyDescent="0.25">
      <c r="A3829">
        <v>2218419</v>
      </c>
      <c r="B3829">
        <v>1</v>
      </c>
      <c r="C3829" t="s">
        <v>80</v>
      </c>
      <c r="D3829" t="s">
        <v>100</v>
      </c>
      <c r="E3829" t="s">
        <v>156</v>
      </c>
      <c r="F3829" t="s">
        <v>11260</v>
      </c>
      <c r="G3829" t="s">
        <v>161</v>
      </c>
      <c r="H3829" t="s">
        <v>135</v>
      </c>
      <c r="I3829" t="s">
        <v>136</v>
      </c>
      <c r="J3829" t="s">
        <v>137</v>
      </c>
      <c r="K3829" t="s">
        <v>138</v>
      </c>
      <c r="L3829" t="s">
        <v>11261</v>
      </c>
      <c r="M3829" t="s">
        <v>11262</v>
      </c>
      <c r="N3829">
        <v>0.453333333</v>
      </c>
      <c r="O3829">
        <v>0</v>
      </c>
      <c r="P3829">
        <v>1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0.11628351871031999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0.11628351871031999</v>
      </c>
    </row>
    <row r="3830" spans="1:31" x14ac:dyDescent="0.25">
      <c r="A3830">
        <v>2217443</v>
      </c>
      <c r="B3830">
        <v>1</v>
      </c>
      <c r="C3830" t="s">
        <v>80</v>
      </c>
      <c r="D3830" t="s">
        <v>88</v>
      </c>
      <c r="E3830" t="s">
        <v>132</v>
      </c>
      <c r="F3830" t="s">
        <v>11263</v>
      </c>
      <c r="G3830" t="s">
        <v>134</v>
      </c>
      <c r="H3830" t="s">
        <v>135</v>
      </c>
      <c r="I3830" t="s">
        <v>136</v>
      </c>
      <c r="J3830" t="s">
        <v>137</v>
      </c>
      <c r="K3830" t="s">
        <v>138</v>
      </c>
      <c r="L3830" t="s">
        <v>11264</v>
      </c>
      <c r="M3830" t="s">
        <v>11265</v>
      </c>
      <c r="N3830">
        <v>0.628611111</v>
      </c>
      <c r="O3830">
        <v>0</v>
      </c>
      <c r="P3830">
        <v>59</v>
      </c>
      <c r="Q3830">
        <v>0</v>
      </c>
      <c r="R3830">
        <v>0</v>
      </c>
      <c r="S3830">
        <v>0</v>
      </c>
      <c r="T3830">
        <v>4</v>
      </c>
      <c r="U3830">
        <v>0</v>
      </c>
      <c r="V3830">
        <v>0</v>
      </c>
      <c r="W3830">
        <v>0</v>
      </c>
      <c r="X3830">
        <v>52.505600636007991</v>
      </c>
      <c r="Y3830">
        <v>0</v>
      </c>
      <c r="Z3830">
        <v>0</v>
      </c>
      <c r="AA3830">
        <v>0</v>
      </c>
      <c r="AB3830">
        <v>5.1024956461462132</v>
      </c>
      <c r="AC3830">
        <v>0</v>
      </c>
      <c r="AD3830">
        <v>0</v>
      </c>
      <c r="AE3830">
        <v>57.608096282154207</v>
      </c>
    </row>
    <row r="3831" spans="1:31" x14ac:dyDescent="0.25">
      <c r="A3831">
        <v>2222873</v>
      </c>
      <c r="B3831">
        <v>1</v>
      </c>
      <c r="C3831" t="s">
        <v>80</v>
      </c>
      <c r="D3831" t="s">
        <v>82</v>
      </c>
      <c r="E3831" t="s">
        <v>132</v>
      </c>
      <c r="F3831" t="s">
        <v>727</v>
      </c>
      <c r="G3831" t="s">
        <v>176</v>
      </c>
      <c r="H3831" t="s">
        <v>135</v>
      </c>
      <c r="I3831" t="s">
        <v>136</v>
      </c>
      <c r="J3831" t="s">
        <v>137</v>
      </c>
      <c r="K3831" t="s">
        <v>138</v>
      </c>
      <c r="L3831" t="s">
        <v>11266</v>
      </c>
      <c r="M3831" t="s">
        <v>11267</v>
      </c>
      <c r="N3831">
        <v>1.174722222</v>
      </c>
      <c r="O3831">
        <v>0</v>
      </c>
      <c r="P3831">
        <v>381</v>
      </c>
      <c r="Q3831">
        <v>0</v>
      </c>
      <c r="R3831">
        <v>0</v>
      </c>
      <c r="S3831">
        <v>0</v>
      </c>
      <c r="T3831">
        <v>17</v>
      </c>
      <c r="U3831">
        <v>0</v>
      </c>
      <c r="V3831">
        <v>0</v>
      </c>
      <c r="W3831">
        <v>0</v>
      </c>
      <c r="X3831">
        <v>204.98261716251875</v>
      </c>
      <c r="Y3831">
        <v>0</v>
      </c>
      <c r="Z3831">
        <v>0</v>
      </c>
      <c r="AA3831">
        <v>0</v>
      </c>
      <c r="AB3831">
        <v>10.951512702359132</v>
      </c>
      <c r="AC3831">
        <v>0</v>
      </c>
      <c r="AD3831">
        <v>0</v>
      </c>
      <c r="AE3831">
        <v>215.93412986487789</v>
      </c>
    </row>
    <row r="3832" spans="1:31" x14ac:dyDescent="0.25">
      <c r="A3832">
        <v>2219086</v>
      </c>
      <c r="B3832">
        <v>1</v>
      </c>
      <c r="C3832" t="s">
        <v>80</v>
      </c>
      <c r="D3832" t="s">
        <v>83</v>
      </c>
      <c r="E3832" t="s">
        <v>156</v>
      </c>
      <c r="F3832" t="s">
        <v>11268</v>
      </c>
      <c r="G3832" t="s">
        <v>161</v>
      </c>
      <c r="H3832" t="s">
        <v>135</v>
      </c>
      <c r="I3832" t="s">
        <v>136</v>
      </c>
      <c r="J3832" t="s">
        <v>137</v>
      </c>
      <c r="K3832" t="s">
        <v>138</v>
      </c>
      <c r="L3832" t="s">
        <v>11269</v>
      </c>
      <c r="M3832" t="s">
        <v>11270</v>
      </c>
      <c r="N3832">
        <v>0.78111111099999997</v>
      </c>
      <c r="O3832">
        <v>0</v>
      </c>
      <c r="P3832">
        <v>3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0.46285408484076396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0.46285408484076396</v>
      </c>
    </row>
    <row r="3833" spans="1:31" x14ac:dyDescent="0.25">
      <c r="A3833">
        <v>2225535</v>
      </c>
      <c r="B3833">
        <v>1</v>
      </c>
      <c r="C3833" t="s">
        <v>80</v>
      </c>
      <c r="D3833" t="s">
        <v>92</v>
      </c>
      <c r="E3833" t="s">
        <v>156</v>
      </c>
      <c r="F3833" t="s">
        <v>11271</v>
      </c>
      <c r="G3833" t="s">
        <v>172</v>
      </c>
      <c r="H3833" t="s">
        <v>135</v>
      </c>
      <c r="I3833" t="s">
        <v>136</v>
      </c>
      <c r="J3833" t="s">
        <v>137</v>
      </c>
      <c r="K3833" t="s">
        <v>138</v>
      </c>
      <c r="L3833" t="s">
        <v>11272</v>
      </c>
      <c r="M3833" t="s">
        <v>11273</v>
      </c>
      <c r="N3833">
        <v>7.1725000000000003</v>
      </c>
      <c r="O3833">
        <v>0</v>
      </c>
      <c r="P3833">
        <v>1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0.79931210711814005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0.79931210711814005</v>
      </c>
    </row>
    <row r="3834" spans="1:31" x14ac:dyDescent="0.25">
      <c r="A3834">
        <v>2223371</v>
      </c>
      <c r="B3834">
        <v>1</v>
      </c>
      <c r="C3834" t="s">
        <v>81</v>
      </c>
      <c r="D3834" t="s">
        <v>127</v>
      </c>
      <c r="E3834" t="s">
        <v>141</v>
      </c>
      <c r="F3834" t="s">
        <v>9704</v>
      </c>
      <c r="G3834" t="s">
        <v>200</v>
      </c>
      <c r="H3834" t="s">
        <v>144</v>
      </c>
      <c r="I3834" t="s">
        <v>136</v>
      </c>
      <c r="J3834" t="s">
        <v>137</v>
      </c>
      <c r="K3834" t="s">
        <v>138</v>
      </c>
      <c r="L3834" t="s">
        <v>11274</v>
      </c>
      <c r="M3834" t="s">
        <v>11275</v>
      </c>
      <c r="N3834">
        <v>0.1525</v>
      </c>
      <c r="O3834">
        <v>0</v>
      </c>
      <c r="P3834">
        <v>419</v>
      </c>
      <c r="Q3834">
        <v>11</v>
      </c>
      <c r="R3834">
        <v>34</v>
      </c>
      <c r="S3834">
        <v>3</v>
      </c>
      <c r="T3834">
        <v>35</v>
      </c>
      <c r="U3834">
        <v>4</v>
      </c>
      <c r="V3834">
        <v>0</v>
      </c>
      <c r="W3834">
        <v>0</v>
      </c>
      <c r="X3834">
        <v>13.404968814329305</v>
      </c>
      <c r="Y3834">
        <v>0.63871656287944245</v>
      </c>
      <c r="Z3834">
        <v>0.8960024098773498</v>
      </c>
      <c r="AA3834">
        <v>48.999092367561381</v>
      </c>
      <c r="AB3834">
        <v>5.6763178124080449</v>
      </c>
      <c r="AC3834">
        <v>20.250434471483945</v>
      </c>
      <c r="AD3834">
        <v>0</v>
      </c>
      <c r="AE3834">
        <v>89.865532438539461</v>
      </c>
    </row>
    <row r="3835" spans="1:31" x14ac:dyDescent="0.25">
      <c r="A3835">
        <v>2218894</v>
      </c>
      <c r="B3835">
        <v>1</v>
      </c>
      <c r="C3835" t="s">
        <v>80</v>
      </c>
      <c r="D3835" t="s">
        <v>100</v>
      </c>
      <c r="E3835" t="s">
        <v>141</v>
      </c>
      <c r="F3835" t="s">
        <v>11276</v>
      </c>
      <c r="G3835" t="s">
        <v>200</v>
      </c>
      <c r="H3835" t="s">
        <v>144</v>
      </c>
      <c r="I3835" t="s">
        <v>136</v>
      </c>
      <c r="J3835" t="s">
        <v>137</v>
      </c>
      <c r="K3835" t="s">
        <v>138</v>
      </c>
      <c r="L3835" t="s">
        <v>11277</v>
      </c>
      <c r="M3835" t="s">
        <v>11278</v>
      </c>
      <c r="N3835">
        <v>0.3125</v>
      </c>
      <c r="O3835">
        <v>0</v>
      </c>
      <c r="P3835">
        <v>0</v>
      </c>
      <c r="Q3835">
        <v>0</v>
      </c>
      <c r="R3835">
        <v>0</v>
      </c>
      <c r="S3835">
        <v>1</v>
      </c>
      <c r="T3835">
        <v>1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9.3794552550175005</v>
      </c>
      <c r="AB3835">
        <v>1.4448896625856251</v>
      </c>
      <c r="AC3835">
        <v>0</v>
      </c>
      <c r="AD3835">
        <v>0</v>
      </c>
      <c r="AE3835">
        <v>10.824344917603126</v>
      </c>
    </row>
    <row r="3836" spans="1:31" x14ac:dyDescent="0.25">
      <c r="A3836">
        <v>2228804</v>
      </c>
      <c r="B3836">
        <v>1</v>
      </c>
      <c r="C3836" t="s">
        <v>80</v>
      </c>
      <c r="D3836" t="s">
        <v>105</v>
      </c>
      <c r="E3836" t="s">
        <v>156</v>
      </c>
      <c r="F3836" t="s">
        <v>11279</v>
      </c>
      <c r="G3836" t="s">
        <v>165</v>
      </c>
      <c r="H3836" t="s">
        <v>135</v>
      </c>
      <c r="I3836" t="s">
        <v>136</v>
      </c>
      <c r="J3836" t="s">
        <v>137</v>
      </c>
      <c r="K3836" t="s">
        <v>138</v>
      </c>
      <c r="L3836" t="s">
        <v>11280</v>
      </c>
      <c r="M3836" t="s">
        <v>11281</v>
      </c>
      <c r="N3836">
        <v>0.89388888799999999</v>
      </c>
      <c r="O3836">
        <v>0</v>
      </c>
      <c r="P3836">
        <v>78</v>
      </c>
      <c r="Q3836">
        <v>0</v>
      </c>
      <c r="R3836">
        <v>0</v>
      </c>
      <c r="S3836">
        <v>0</v>
      </c>
      <c r="T3836">
        <v>1</v>
      </c>
      <c r="U3836">
        <v>0</v>
      </c>
      <c r="V3836">
        <v>0</v>
      </c>
      <c r="W3836">
        <v>0</v>
      </c>
      <c r="X3836">
        <v>26.394180180219387</v>
      </c>
      <c r="Y3836">
        <v>0</v>
      </c>
      <c r="Z3836">
        <v>0</v>
      </c>
      <c r="AA3836">
        <v>0</v>
      </c>
      <c r="AB3836">
        <v>9.5677661691083351E-3</v>
      </c>
      <c r="AC3836">
        <v>0</v>
      </c>
      <c r="AD3836">
        <v>0</v>
      </c>
      <c r="AE3836">
        <v>26.403747946388496</v>
      </c>
    </row>
    <row r="3837" spans="1:31" x14ac:dyDescent="0.25">
      <c r="A3837">
        <v>2218227</v>
      </c>
      <c r="B3837">
        <v>1</v>
      </c>
      <c r="C3837" t="s">
        <v>80</v>
      </c>
      <c r="D3837" t="s">
        <v>99</v>
      </c>
      <c r="E3837" t="s">
        <v>141</v>
      </c>
      <c r="F3837" t="s">
        <v>11282</v>
      </c>
      <c r="G3837" t="s">
        <v>1136</v>
      </c>
      <c r="H3837" t="s">
        <v>144</v>
      </c>
      <c r="I3837" t="s">
        <v>136</v>
      </c>
      <c r="J3837" t="s">
        <v>137</v>
      </c>
      <c r="K3837" t="s">
        <v>138</v>
      </c>
      <c r="L3837" t="s">
        <v>11283</v>
      </c>
      <c r="M3837" t="s">
        <v>11284</v>
      </c>
      <c r="N3837">
        <v>2.3088888879999998</v>
      </c>
      <c r="O3837">
        <v>0</v>
      </c>
      <c r="P3837">
        <v>87</v>
      </c>
      <c r="Q3837">
        <v>0</v>
      </c>
      <c r="R3837">
        <v>0</v>
      </c>
      <c r="S3837">
        <v>0</v>
      </c>
      <c r="T3837">
        <v>9</v>
      </c>
      <c r="U3837">
        <v>0</v>
      </c>
      <c r="V3837">
        <v>1</v>
      </c>
      <c r="W3837">
        <v>0</v>
      </c>
      <c r="X3837">
        <v>38.591663645716501</v>
      </c>
      <c r="Y3837">
        <v>0</v>
      </c>
      <c r="Z3837">
        <v>0</v>
      </c>
      <c r="AA3837">
        <v>0</v>
      </c>
      <c r="AB3837">
        <v>2.8528514549827668</v>
      </c>
      <c r="AC3837">
        <v>0</v>
      </c>
      <c r="AD3837">
        <v>363.44089909703189</v>
      </c>
      <c r="AE3837">
        <v>404.88541419773117</v>
      </c>
    </row>
    <row r="3838" spans="1:31" x14ac:dyDescent="0.25">
      <c r="A3838">
        <v>2222312</v>
      </c>
      <c r="B3838">
        <v>1</v>
      </c>
      <c r="C3838" t="s">
        <v>80</v>
      </c>
      <c r="D3838" t="s">
        <v>82</v>
      </c>
      <c r="E3838" t="s">
        <v>225</v>
      </c>
      <c r="F3838" t="s">
        <v>5047</v>
      </c>
      <c r="G3838" t="s">
        <v>600</v>
      </c>
      <c r="H3838" t="s">
        <v>135</v>
      </c>
      <c r="I3838" t="s">
        <v>136</v>
      </c>
      <c r="J3838" t="s">
        <v>137</v>
      </c>
      <c r="K3838" t="s">
        <v>138</v>
      </c>
      <c r="L3838" t="s">
        <v>11285</v>
      </c>
      <c r="M3838" t="s">
        <v>11286</v>
      </c>
      <c r="N3838">
        <v>1.3811111110000001</v>
      </c>
      <c r="O3838">
        <v>0</v>
      </c>
      <c r="P3838">
        <v>84</v>
      </c>
      <c r="Q3838">
        <v>0</v>
      </c>
      <c r="R3838">
        <v>0</v>
      </c>
      <c r="S3838">
        <v>0</v>
      </c>
      <c r="T3838">
        <v>17</v>
      </c>
      <c r="U3838">
        <v>0</v>
      </c>
      <c r="V3838">
        <v>0</v>
      </c>
      <c r="W3838">
        <v>0</v>
      </c>
      <c r="X3838">
        <v>53.484267719730447</v>
      </c>
      <c r="Y3838">
        <v>0</v>
      </c>
      <c r="Z3838">
        <v>0</v>
      </c>
      <c r="AA3838">
        <v>0</v>
      </c>
      <c r="AB3838">
        <v>36.170192177390554</v>
      </c>
      <c r="AC3838">
        <v>0</v>
      </c>
      <c r="AD3838">
        <v>0</v>
      </c>
      <c r="AE3838">
        <v>89.654459897121001</v>
      </c>
    </row>
    <row r="3839" spans="1:31" x14ac:dyDescent="0.25">
      <c r="A3839">
        <v>2220148</v>
      </c>
      <c r="B3839">
        <v>1</v>
      </c>
      <c r="C3839" t="s">
        <v>80</v>
      </c>
      <c r="D3839" t="s">
        <v>103</v>
      </c>
      <c r="E3839" t="s">
        <v>156</v>
      </c>
      <c r="F3839" t="s">
        <v>11287</v>
      </c>
      <c r="G3839" t="s">
        <v>165</v>
      </c>
      <c r="H3839" t="s">
        <v>135</v>
      </c>
      <c r="I3839" t="s">
        <v>136</v>
      </c>
      <c r="J3839" t="s">
        <v>137</v>
      </c>
      <c r="K3839" t="s">
        <v>138</v>
      </c>
      <c r="L3839" t="s">
        <v>11288</v>
      </c>
      <c r="M3839" t="s">
        <v>11289</v>
      </c>
      <c r="N3839">
        <v>3.7044444439999999</v>
      </c>
      <c r="O3839">
        <v>0</v>
      </c>
      <c r="P3839">
        <v>25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26.468015512459999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26.468015512459999</v>
      </c>
    </row>
    <row r="3840" spans="1:31" x14ac:dyDescent="0.25">
      <c r="A3840">
        <v>2212817</v>
      </c>
      <c r="B3840">
        <v>1</v>
      </c>
      <c r="C3840" t="s">
        <v>80</v>
      </c>
      <c r="D3840" t="s">
        <v>107</v>
      </c>
      <c r="E3840" t="s">
        <v>151</v>
      </c>
      <c r="F3840" t="s">
        <v>11290</v>
      </c>
      <c r="G3840" t="s">
        <v>213</v>
      </c>
      <c r="H3840" t="s">
        <v>135</v>
      </c>
      <c r="I3840" t="s">
        <v>136</v>
      </c>
      <c r="J3840" t="s">
        <v>137</v>
      </c>
      <c r="K3840" t="s">
        <v>138</v>
      </c>
      <c r="L3840" t="s">
        <v>11291</v>
      </c>
      <c r="M3840" t="s">
        <v>11292</v>
      </c>
      <c r="N3840">
        <v>0.98777777700000002</v>
      </c>
      <c r="O3840">
        <v>0</v>
      </c>
      <c r="P3840">
        <v>118</v>
      </c>
      <c r="Q3840">
        <v>0</v>
      </c>
      <c r="R3840">
        <v>0</v>
      </c>
      <c r="S3840">
        <v>0</v>
      </c>
      <c r="T3840">
        <v>12</v>
      </c>
      <c r="U3840">
        <v>0</v>
      </c>
      <c r="V3840">
        <v>1</v>
      </c>
      <c r="W3840">
        <v>0</v>
      </c>
      <c r="X3840">
        <v>20.739715614618749</v>
      </c>
      <c r="Y3840">
        <v>0</v>
      </c>
      <c r="Z3840">
        <v>0</v>
      </c>
      <c r="AA3840">
        <v>0</v>
      </c>
      <c r="AB3840">
        <v>6.5307815332418997</v>
      </c>
      <c r="AC3840">
        <v>0</v>
      </c>
      <c r="AD3840">
        <v>1.6797244322833826</v>
      </c>
      <c r="AE3840">
        <v>28.950221580144031</v>
      </c>
    </row>
    <row r="3841" spans="1:31" x14ac:dyDescent="0.25">
      <c r="A3841">
        <v>2215648</v>
      </c>
      <c r="B3841">
        <v>1</v>
      </c>
      <c r="C3841" t="s">
        <v>80</v>
      </c>
      <c r="D3841" t="s">
        <v>96</v>
      </c>
      <c r="E3841" t="s">
        <v>151</v>
      </c>
      <c r="F3841" t="s">
        <v>11293</v>
      </c>
      <c r="G3841" t="s">
        <v>238</v>
      </c>
      <c r="H3841" t="s">
        <v>135</v>
      </c>
      <c r="I3841" t="s">
        <v>136</v>
      </c>
      <c r="J3841" t="s">
        <v>137</v>
      </c>
      <c r="K3841" t="s">
        <v>138</v>
      </c>
      <c r="L3841" t="s">
        <v>11294</v>
      </c>
      <c r="M3841" t="s">
        <v>11295</v>
      </c>
      <c r="N3841">
        <v>3.1755555549999999</v>
      </c>
      <c r="O3841">
        <v>0</v>
      </c>
      <c r="P3841">
        <v>51</v>
      </c>
      <c r="Q3841">
        <v>0</v>
      </c>
      <c r="R3841">
        <v>0</v>
      </c>
      <c r="S3841">
        <v>0</v>
      </c>
      <c r="T3841">
        <v>7</v>
      </c>
      <c r="U3841">
        <v>0</v>
      </c>
      <c r="V3841">
        <v>0</v>
      </c>
      <c r="W3841">
        <v>0</v>
      </c>
      <c r="X3841">
        <v>92.613410388562627</v>
      </c>
      <c r="Y3841">
        <v>0</v>
      </c>
      <c r="Z3841">
        <v>0</v>
      </c>
      <c r="AA3841">
        <v>0</v>
      </c>
      <c r="AB3841">
        <v>47.091362590706801</v>
      </c>
      <c r="AC3841">
        <v>0</v>
      </c>
      <c r="AD3841">
        <v>0</v>
      </c>
      <c r="AE3841">
        <v>139.70477297926942</v>
      </c>
    </row>
    <row r="3842" spans="1:31" x14ac:dyDescent="0.25">
      <c r="A3842">
        <v>2223394</v>
      </c>
      <c r="B3842">
        <v>1</v>
      </c>
      <c r="C3842" t="s">
        <v>80</v>
      </c>
      <c r="D3842" t="s">
        <v>105</v>
      </c>
      <c r="E3842" t="s">
        <v>151</v>
      </c>
      <c r="F3842" t="s">
        <v>4739</v>
      </c>
      <c r="G3842" t="s">
        <v>213</v>
      </c>
      <c r="H3842" t="s">
        <v>135</v>
      </c>
      <c r="I3842" t="s">
        <v>136</v>
      </c>
      <c r="J3842" t="s">
        <v>137</v>
      </c>
      <c r="K3842" t="s">
        <v>138</v>
      </c>
      <c r="L3842" t="s">
        <v>11296</v>
      </c>
      <c r="M3842" t="s">
        <v>11297</v>
      </c>
      <c r="N3842">
        <v>5.6694444439999998</v>
      </c>
      <c r="O3842">
        <v>0</v>
      </c>
      <c r="P3842">
        <v>427</v>
      </c>
      <c r="Q3842">
        <v>0</v>
      </c>
      <c r="R3842">
        <v>0</v>
      </c>
      <c r="S3842">
        <v>0</v>
      </c>
      <c r="T3842">
        <v>31</v>
      </c>
      <c r="U3842">
        <v>0</v>
      </c>
      <c r="V3842">
        <v>0</v>
      </c>
      <c r="W3842">
        <v>0</v>
      </c>
      <c r="X3842">
        <v>979.4459772853462</v>
      </c>
      <c r="Y3842">
        <v>0</v>
      </c>
      <c r="Z3842">
        <v>0</v>
      </c>
      <c r="AA3842">
        <v>0</v>
      </c>
      <c r="AB3842">
        <v>119.72073508516155</v>
      </c>
      <c r="AC3842">
        <v>0</v>
      </c>
      <c r="AD3842">
        <v>0</v>
      </c>
      <c r="AE3842">
        <v>1099.1667123705079</v>
      </c>
    </row>
    <row r="3843" spans="1:31" x14ac:dyDescent="0.25">
      <c r="A3843">
        <v>2227032</v>
      </c>
      <c r="B3843">
        <v>1</v>
      </c>
      <c r="C3843" t="s">
        <v>81</v>
      </c>
      <c r="D3843" t="s">
        <v>113</v>
      </c>
      <c r="E3843" t="s">
        <v>132</v>
      </c>
      <c r="F3843" t="s">
        <v>11298</v>
      </c>
      <c r="G3843" t="s">
        <v>176</v>
      </c>
      <c r="H3843" t="s">
        <v>135</v>
      </c>
      <c r="I3843" t="s">
        <v>136</v>
      </c>
      <c r="J3843" t="s">
        <v>137</v>
      </c>
      <c r="K3843" t="s">
        <v>138</v>
      </c>
      <c r="L3843" t="s">
        <v>11299</v>
      </c>
      <c r="M3843" t="s">
        <v>11300</v>
      </c>
      <c r="N3843">
        <v>0.75055555500000004</v>
      </c>
      <c r="O3843">
        <v>0</v>
      </c>
      <c r="P3843">
        <v>7</v>
      </c>
      <c r="Q3843">
        <v>0</v>
      </c>
      <c r="R3843">
        <v>4</v>
      </c>
      <c r="S3843">
        <v>0</v>
      </c>
      <c r="T3843">
        <v>1</v>
      </c>
      <c r="U3843">
        <v>0</v>
      </c>
      <c r="V3843">
        <v>0</v>
      </c>
      <c r="W3843">
        <v>0</v>
      </c>
      <c r="X3843">
        <v>3.0257396040665236</v>
      </c>
      <c r="Y3843">
        <v>0</v>
      </c>
      <c r="Z3843">
        <v>0.57694013446105563</v>
      </c>
      <c r="AA3843">
        <v>0</v>
      </c>
      <c r="AB3843">
        <v>1.564028294676854</v>
      </c>
      <c r="AC3843">
        <v>0</v>
      </c>
      <c r="AD3843">
        <v>0</v>
      </c>
      <c r="AE3843">
        <v>5.1667080332044328</v>
      </c>
    </row>
    <row r="3844" spans="1:31" x14ac:dyDescent="0.25">
      <c r="A3844">
        <v>2218917</v>
      </c>
      <c r="B3844">
        <v>1</v>
      </c>
      <c r="C3844" t="s">
        <v>81</v>
      </c>
      <c r="D3844" t="s">
        <v>116</v>
      </c>
      <c r="E3844" t="s">
        <v>151</v>
      </c>
      <c r="F3844" t="s">
        <v>11301</v>
      </c>
      <c r="G3844" t="s">
        <v>213</v>
      </c>
      <c r="H3844" t="s">
        <v>135</v>
      </c>
      <c r="I3844" t="s">
        <v>136</v>
      </c>
      <c r="J3844" t="s">
        <v>137</v>
      </c>
      <c r="K3844" t="s">
        <v>138</v>
      </c>
      <c r="L3844" t="s">
        <v>11302</v>
      </c>
      <c r="M3844" t="s">
        <v>11303</v>
      </c>
      <c r="N3844">
        <v>2.6061111110000001</v>
      </c>
      <c r="O3844">
        <v>0</v>
      </c>
      <c r="P3844">
        <v>71</v>
      </c>
      <c r="Q3844">
        <v>0</v>
      </c>
      <c r="R3844">
        <v>0</v>
      </c>
      <c r="S3844">
        <v>0</v>
      </c>
      <c r="T3844">
        <v>2</v>
      </c>
      <c r="U3844">
        <v>0</v>
      </c>
      <c r="V3844">
        <v>0</v>
      </c>
      <c r="W3844">
        <v>0</v>
      </c>
      <c r="X3844">
        <v>12.286483279412799</v>
      </c>
      <c r="Y3844">
        <v>0</v>
      </c>
      <c r="Z3844">
        <v>0</v>
      </c>
      <c r="AA3844">
        <v>0</v>
      </c>
      <c r="AB3844">
        <v>3.2459061455913525</v>
      </c>
      <c r="AC3844">
        <v>0</v>
      </c>
      <c r="AD3844">
        <v>0</v>
      </c>
      <c r="AE3844">
        <v>15.532389425004151</v>
      </c>
    </row>
    <row r="3845" spans="1:31" x14ac:dyDescent="0.25">
      <c r="A3845">
        <v>2213507</v>
      </c>
      <c r="B3845">
        <v>1</v>
      </c>
      <c r="C3845" t="s">
        <v>80</v>
      </c>
      <c r="D3845" t="s">
        <v>83</v>
      </c>
      <c r="E3845" t="s">
        <v>151</v>
      </c>
      <c r="F3845" t="s">
        <v>11304</v>
      </c>
      <c r="G3845" t="s">
        <v>134</v>
      </c>
      <c r="H3845" t="s">
        <v>135</v>
      </c>
      <c r="I3845" t="s">
        <v>136</v>
      </c>
      <c r="J3845" t="s">
        <v>137</v>
      </c>
      <c r="K3845" t="s">
        <v>138</v>
      </c>
      <c r="L3845" t="s">
        <v>11305</v>
      </c>
      <c r="M3845" t="s">
        <v>11306</v>
      </c>
      <c r="N3845">
        <v>0.51138888800000004</v>
      </c>
      <c r="O3845">
        <v>0</v>
      </c>
      <c r="P3845">
        <v>59</v>
      </c>
      <c r="Q3845">
        <v>0</v>
      </c>
      <c r="R3845">
        <v>0</v>
      </c>
      <c r="S3845">
        <v>0</v>
      </c>
      <c r="T3845">
        <v>19</v>
      </c>
      <c r="U3845">
        <v>0</v>
      </c>
      <c r="V3845">
        <v>0</v>
      </c>
      <c r="W3845">
        <v>0</v>
      </c>
      <c r="X3845">
        <v>8.6168264282910716</v>
      </c>
      <c r="Y3845">
        <v>0</v>
      </c>
      <c r="Z3845">
        <v>0</v>
      </c>
      <c r="AA3845">
        <v>0</v>
      </c>
      <c r="AB3845">
        <v>1.0833818309476526</v>
      </c>
      <c r="AC3845">
        <v>0</v>
      </c>
      <c r="AD3845">
        <v>0</v>
      </c>
      <c r="AE3845">
        <v>9.7002082592387247</v>
      </c>
    </row>
    <row r="3846" spans="1:31" x14ac:dyDescent="0.25">
      <c r="A3846">
        <v>2221622</v>
      </c>
      <c r="B3846">
        <v>1</v>
      </c>
      <c r="C3846" t="s">
        <v>80</v>
      </c>
      <c r="D3846" t="s">
        <v>97</v>
      </c>
      <c r="E3846" t="s">
        <v>156</v>
      </c>
      <c r="F3846" t="s">
        <v>11307</v>
      </c>
      <c r="G3846" t="s">
        <v>161</v>
      </c>
      <c r="H3846" t="s">
        <v>135</v>
      </c>
      <c r="I3846" t="s">
        <v>136</v>
      </c>
      <c r="J3846" t="s">
        <v>137</v>
      </c>
      <c r="K3846" t="s">
        <v>138</v>
      </c>
      <c r="L3846" t="s">
        <v>11308</v>
      </c>
      <c r="M3846" t="s">
        <v>11309</v>
      </c>
      <c r="N3846">
        <v>3.6719444440000002</v>
      </c>
      <c r="O3846">
        <v>0</v>
      </c>
      <c r="P3846">
        <v>1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7.9257939472325054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7.9257939472325054</v>
      </c>
    </row>
    <row r="3847" spans="1:31" x14ac:dyDescent="0.25">
      <c r="A3847">
        <v>2224868</v>
      </c>
      <c r="B3847">
        <v>1</v>
      </c>
      <c r="C3847" t="s">
        <v>80</v>
      </c>
      <c r="D3847" t="s">
        <v>82</v>
      </c>
      <c r="E3847" t="s">
        <v>151</v>
      </c>
      <c r="F3847" t="s">
        <v>11310</v>
      </c>
      <c r="G3847" t="s">
        <v>153</v>
      </c>
      <c r="H3847" t="s">
        <v>135</v>
      </c>
      <c r="I3847" t="s">
        <v>136</v>
      </c>
      <c r="J3847" t="s">
        <v>137</v>
      </c>
      <c r="K3847" t="s">
        <v>138</v>
      </c>
      <c r="L3847" t="s">
        <v>11311</v>
      </c>
      <c r="M3847" t="s">
        <v>11312</v>
      </c>
      <c r="N3847">
        <v>6.756388888</v>
      </c>
      <c r="O3847">
        <v>0</v>
      </c>
      <c r="P3847">
        <v>17</v>
      </c>
      <c r="Q3847">
        <v>0</v>
      </c>
      <c r="R3847">
        <v>0</v>
      </c>
      <c r="S3847">
        <v>0</v>
      </c>
      <c r="T3847">
        <v>2</v>
      </c>
      <c r="U3847">
        <v>0</v>
      </c>
      <c r="V3847">
        <v>0</v>
      </c>
      <c r="W3847">
        <v>0</v>
      </c>
      <c r="X3847">
        <v>12.93090504490478</v>
      </c>
      <c r="Y3847">
        <v>0</v>
      </c>
      <c r="Z3847">
        <v>0</v>
      </c>
      <c r="AA3847">
        <v>0</v>
      </c>
      <c r="AB3847">
        <v>15.790008696444545</v>
      </c>
      <c r="AC3847">
        <v>0</v>
      </c>
      <c r="AD3847">
        <v>0</v>
      </c>
      <c r="AE3847">
        <v>28.720913741349325</v>
      </c>
    </row>
    <row r="3848" spans="1:31" x14ac:dyDescent="0.25">
      <c r="A3848">
        <v>2226013</v>
      </c>
      <c r="B3848">
        <v>1</v>
      </c>
      <c r="C3848" t="s">
        <v>80</v>
      </c>
      <c r="D3848" t="s">
        <v>108</v>
      </c>
      <c r="E3848" t="s">
        <v>141</v>
      </c>
      <c r="F3848" t="s">
        <v>11313</v>
      </c>
      <c r="G3848" t="s">
        <v>233</v>
      </c>
      <c r="H3848" t="s">
        <v>144</v>
      </c>
      <c r="I3848" t="s">
        <v>136</v>
      </c>
      <c r="J3848" t="s">
        <v>137</v>
      </c>
      <c r="K3848" t="s">
        <v>234</v>
      </c>
      <c r="L3848" t="s">
        <v>2099</v>
      </c>
      <c r="M3848" t="s">
        <v>11314</v>
      </c>
      <c r="N3848">
        <v>8.7088888880000006</v>
      </c>
      <c r="O3848">
        <v>0</v>
      </c>
      <c r="P3848">
        <v>47</v>
      </c>
      <c r="Q3848">
        <v>0</v>
      </c>
      <c r="R3848">
        <v>12</v>
      </c>
      <c r="S3848">
        <v>0</v>
      </c>
      <c r="T3848">
        <v>5</v>
      </c>
      <c r="U3848">
        <v>0</v>
      </c>
      <c r="V3848">
        <v>0</v>
      </c>
      <c r="W3848">
        <v>0</v>
      </c>
      <c r="X3848">
        <v>57.218513614091343</v>
      </c>
      <c r="Y3848">
        <v>0</v>
      </c>
      <c r="Z3848">
        <v>10.19215764739347</v>
      </c>
      <c r="AA3848">
        <v>0</v>
      </c>
      <c r="AB3848">
        <v>3.4063357469929287</v>
      </c>
      <c r="AC3848">
        <v>0</v>
      </c>
      <c r="AD3848">
        <v>0</v>
      </c>
      <c r="AE3848">
        <v>70.817007008477731</v>
      </c>
    </row>
    <row r="3849" spans="1:31" x14ac:dyDescent="0.25">
      <c r="A3849">
        <v>2226511</v>
      </c>
      <c r="B3849">
        <v>1</v>
      </c>
      <c r="C3849" t="s">
        <v>80</v>
      </c>
      <c r="D3849" t="s">
        <v>84</v>
      </c>
      <c r="E3849" t="s">
        <v>141</v>
      </c>
      <c r="F3849" t="s">
        <v>11315</v>
      </c>
      <c r="G3849" t="s">
        <v>349</v>
      </c>
      <c r="H3849" t="s">
        <v>144</v>
      </c>
      <c r="I3849" t="s">
        <v>136</v>
      </c>
      <c r="J3849" t="s">
        <v>137</v>
      </c>
      <c r="K3849" t="s">
        <v>138</v>
      </c>
      <c r="L3849" t="s">
        <v>11316</v>
      </c>
      <c r="M3849" t="s">
        <v>11317</v>
      </c>
      <c r="N3849">
        <v>8.1736111109999996</v>
      </c>
      <c r="O3849">
        <v>0</v>
      </c>
      <c r="P3849">
        <v>38</v>
      </c>
      <c r="Q3849">
        <v>0</v>
      </c>
      <c r="R3849">
        <v>15</v>
      </c>
      <c r="S3849">
        <v>0</v>
      </c>
      <c r="T3849">
        <v>4</v>
      </c>
      <c r="U3849">
        <v>0</v>
      </c>
      <c r="V3849">
        <v>0</v>
      </c>
      <c r="W3849">
        <v>0</v>
      </c>
      <c r="X3849">
        <v>113.7808648710796</v>
      </c>
      <c r="Y3849">
        <v>0</v>
      </c>
      <c r="Z3849">
        <v>39.876258828646712</v>
      </c>
      <c r="AA3849">
        <v>0</v>
      </c>
      <c r="AB3849">
        <v>16.000550345763234</v>
      </c>
      <c r="AC3849">
        <v>0</v>
      </c>
      <c r="AD3849">
        <v>0</v>
      </c>
      <c r="AE3849">
        <v>169.65767404548953</v>
      </c>
    </row>
    <row r="3850" spans="1:31" x14ac:dyDescent="0.25">
      <c r="A3850">
        <v>2216361</v>
      </c>
      <c r="B3850">
        <v>1</v>
      </c>
      <c r="C3850" t="s">
        <v>81</v>
      </c>
      <c r="D3850" t="s">
        <v>117</v>
      </c>
      <c r="E3850" t="s">
        <v>141</v>
      </c>
      <c r="F3850" t="s">
        <v>11318</v>
      </c>
      <c r="G3850" t="s">
        <v>405</v>
      </c>
      <c r="H3850" t="s">
        <v>144</v>
      </c>
      <c r="I3850" t="s">
        <v>136</v>
      </c>
      <c r="J3850" t="s">
        <v>137</v>
      </c>
      <c r="K3850" t="s">
        <v>234</v>
      </c>
      <c r="L3850" t="s">
        <v>11319</v>
      </c>
      <c r="M3850" t="s">
        <v>11320</v>
      </c>
      <c r="N3850">
        <v>4.778333333</v>
      </c>
      <c r="O3850">
        <v>0</v>
      </c>
      <c r="P3850">
        <v>10</v>
      </c>
      <c r="Q3850">
        <v>0</v>
      </c>
      <c r="R3850">
        <v>13</v>
      </c>
      <c r="S3850">
        <v>0</v>
      </c>
      <c r="T3850">
        <v>3</v>
      </c>
      <c r="U3850">
        <v>0</v>
      </c>
      <c r="V3850">
        <v>0</v>
      </c>
      <c r="W3850">
        <v>0</v>
      </c>
      <c r="X3850">
        <v>5.6980726957646741</v>
      </c>
      <c r="Y3850">
        <v>0</v>
      </c>
      <c r="Z3850">
        <v>9.8080417348790796</v>
      </c>
      <c r="AA3850">
        <v>0</v>
      </c>
      <c r="AB3850">
        <v>10.084860898788662</v>
      </c>
      <c r="AC3850">
        <v>0</v>
      </c>
      <c r="AD3850">
        <v>0</v>
      </c>
      <c r="AE3850">
        <v>25.590975329432418</v>
      </c>
    </row>
    <row r="3851" spans="1:31" x14ac:dyDescent="0.25">
      <c r="A3851">
        <v>2213029</v>
      </c>
      <c r="B3851">
        <v>1</v>
      </c>
      <c r="C3851" t="s">
        <v>80</v>
      </c>
      <c r="D3851" t="s">
        <v>87</v>
      </c>
      <c r="E3851" t="s">
        <v>156</v>
      </c>
      <c r="F3851" t="s">
        <v>11321</v>
      </c>
      <c r="G3851" t="s">
        <v>161</v>
      </c>
      <c r="H3851" t="s">
        <v>135</v>
      </c>
      <c r="I3851" t="s">
        <v>136</v>
      </c>
      <c r="J3851" t="s">
        <v>137</v>
      </c>
      <c r="K3851" t="s">
        <v>138</v>
      </c>
      <c r="L3851" t="s">
        <v>11322</v>
      </c>
      <c r="M3851" t="s">
        <v>11323</v>
      </c>
      <c r="N3851">
        <v>1.923611111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1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1.0266435079621583</v>
      </c>
      <c r="AC3851">
        <v>0</v>
      </c>
      <c r="AD3851">
        <v>0</v>
      </c>
      <c r="AE3851">
        <v>1.0266435079621583</v>
      </c>
    </row>
    <row r="3852" spans="1:31" x14ac:dyDescent="0.25">
      <c r="A3852">
        <v>2221791</v>
      </c>
      <c r="B3852">
        <v>1</v>
      </c>
      <c r="C3852" t="s">
        <v>80</v>
      </c>
      <c r="D3852" t="s">
        <v>100</v>
      </c>
      <c r="E3852" t="s">
        <v>147</v>
      </c>
      <c r="F3852" t="s">
        <v>11324</v>
      </c>
      <c r="G3852" t="s">
        <v>1628</v>
      </c>
      <c r="H3852" t="s">
        <v>144</v>
      </c>
      <c r="I3852" t="s">
        <v>136</v>
      </c>
      <c r="J3852" t="s">
        <v>137</v>
      </c>
      <c r="K3852" t="s">
        <v>138</v>
      </c>
      <c r="L3852" t="s">
        <v>11325</v>
      </c>
      <c r="M3852" t="s">
        <v>11326</v>
      </c>
      <c r="N3852">
        <v>1.2524999999999999</v>
      </c>
      <c r="O3852">
        <v>0</v>
      </c>
      <c r="P3852">
        <v>135</v>
      </c>
      <c r="Q3852">
        <v>0</v>
      </c>
      <c r="R3852">
        <v>0</v>
      </c>
      <c r="S3852">
        <v>0</v>
      </c>
      <c r="T3852">
        <v>17</v>
      </c>
      <c r="U3852">
        <v>0</v>
      </c>
      <c r="V3852">
        <v>0</v>
      </c>
      <c r="W3852">
        <v>0</v>
      </c>
      <c r="X3852">
        <v>43.064220104411007</v>
      </c>
      <c r="Y3852">
        <v>0</v>
      </c>
      <c r="Z3852">
        <v>0</v>
      </c>
      <c r="AA3852">
        <v>0</v>
      </c>
      <c r="AB3852">
        <v>25.191547749816579</v>
      </c>
      <c r="AC3852">
        <v>0</v>
      </c>
      <c r="AD3852">
        <v>0</v>
      </c>
      <c r="AE3852">
        <v>68.255767854227585</v>
      </c>
    </row>
    <row r="3853" spans="1:31" x14ac:dyDescent="0.25">
      <c r="A3853">
        <v>2219670</v>
      </c>
      <c r="B3853">
        <v>1</v>
      </c>
      <c r="C3853" t="s">
        <v>80</v>
      </c>
      <c r="D3853" t="s">
        <v>95</v>
      </c>
      <c r="E3853" t="s">
        <v>151</v>
      </c>
      <c r="F3853" t="s">
        <v>11327</v>
      </c>
      <c r="G3853" t="s">
        <v>134</v>
      </c>
      <c r="H3853" t="s">
        <v>135</v>
      </c>
      <c r="I3853" t="s">
        <v>136</v>
      </c>
      <c r="J3853" t="s">
        <v>137</v>
      </c>
      <c r="K3853" t="s">
        <v>138</v>
      </c>
      <c r="L3853" t="s">
        <v>11328</v>
      </c>
      <c r="M3853" t="s">
        <v>11329</v>
      </c>
      <c r="N3853">
        <v>0.35916666600000002</v>
      </c>
      <c r="O3853">
        <v>0</v>
      </c>
      <c r="P3853">
        <v>137</v>
      </c>
      <c r="Q3853">
        <v>0</v>
      </c>
      <c r="R3853">
        <v>0</v>
      </c>
      <c r="S3853">
        <v>0</v>
      </c>
      <c r="T3853">
        <v>12</v>
      </c>
      <c r="U3853">
        <v>0</v>
      </c>
      <c r="V3853">
        <v>0</v>
      </c>
      <c r="W3853">
        <v>0</v>
      </c>
      <c r="X3853">
        <v>15.49239582461083</v>
      </c>
      <c r="Y3853">
        <v>0</v>
      </c>
      <c r="Z3853">
        <v>0</v>
      </c>
      <c r="AA3853">
        <v>0</v>
      </c>
      <c r="AB3853">
        <v>6.7428055495250661</v>
      </c>
      <c r="AC3853">
        <v>0</v>
      </c>
      <c r="AD3853">
        <v>0</v>
      </c>
      <c r="AE3853">
        <v>22.235201374135897</v>
      </c>
    </row>
    <row r="3854" spans="1:31" x14ac:dyDescent="0.25">
      <c r="A3854">
        <v>2220168</v>
      </c>
      <c r="B3854">
        <v>1</v>
      </c>
      <c r="C3854" t="s">
        <v>80</v>
      </c>
      <c r="D3854" t="s">
        <v>110</v>
      </c>
      <c r="E3854" t="s">
        <v>151</v>
      </c>
      <c r="F3854" t="s">
        <v>11330</v>
      </c>
      <c r="G3854" t="s">
        <v>153</v>
      </c>
      <c r="H3854" t="s">
        <v>135</v>
      </c>
      <c r="I3854" t="s">
        <v>136</v>
      </c>
      <c r="J3854" t="s">
        <v>137</v>
      </c>
      <c r="K3854" t="s">
        <v>138</v>
      </c>
      <c r="L3854" t="s">
        <v>11331</v>
      </c>
      <c r="M3854" t="s">
        <v>11332</v>
      </c>
      <c r="N3854">
        <v>1.799722222</v>
      </c>
      <c r="O3854">
        <v>0</v>
      </c>
      <c r="P3854">
        <v>148</v>
      </c>
      <c r="Q3854">
        <v>0</v>
      </c>
      <c r="R3854">
        <v>0</v>
      </c>
      <c r="S3854">
        <v>0</v>
      </c>
      <c r="T3854">
        <v>6</v>
      </c>
      <c r="U3854">
        <v>0</v>
      </c>
      <c r="V3854">
        <v>0</v>
      </c>
      <c r="W3854">
        <v>0</v>
      </c>
      <c r="X3854">
        <v>140.17505734477348</v>
      </c>
      <c r="Y3854">
        <v>0</v>
      </c>
      <c r="Z3854">
        <v>0</v>
      </c>
      <c r="AA3854">
        <v>0</v>
      </c>
      <c r="AB3854">
        <v>0.96588501292768336</v>
      </c>
      <c r="AC3854">
        <v>0</v>
      </c>
      <c r="AD3854">
        <v>0</v>
      </c>
      <c r="AE3854">
        <v>141.14094235770116</v>
      </c>
    </row>
    <row r="3855" spans="1:31" x14ac:dyDescent="0.25">
      <c r="A3855">
        <v>2225621</v>
      </c>
      <c r="B3855">
        <v>1</v>
      </c>
      <c r="C3855" t="s">
        <v>81</v>
      </c>
      <c r="D3855" t="s">
        <v>127</v>
      </c>
      <c r="E3855" t="s">
        <v>251</v>
      </c>
      <c r="F3855" t="s">
        <v>11333</v>
      </c>
      <c r="G3855" t="s">
        <v>143</v>
      </c>
      <c r="H3855" t="s">
        <v>144</v>
      </c>
      <c r="I3855" t="s">
        <v>136</v>
      </c>
      <c r="J3855" t="s">
        <v>137</v>
      </c>
      <c r="K3855" t="s">
        <v>138</v>
      </c>
      <c r="L3855" t="s">
        <v>11334</v>
      </c>
      <c r="M3855" t="s">
        <v>11335</v>
      </c>
      <c r="N3855">
        <v>9.5277776999999994E-2</v>
      </c>
      <c r="O3855">
        <v>9</v>
      </c>
      <c r="P3855">
        <v>1702</v>
      </c>
      <c r="Q3855">
        <v>437</v>
      </c>
      <c r="R3855">
        <v>603</v>
      </c>
      <c r="S3855">
        <v>63</v>
      </c>
      <c r="T3855">
        <v>241</v>
      </c>
      <c r="U3855">
        <v>11</v>
      </c>
      <c r="V3855">
        <v>5</v>
      </c>
      <c r="W3855">
        <v>0.3965891678404192</v>
      </c>
      <c r="X3855">
        <v>51.146720002099926</v>
      </c>
      <c r="Y3855">
        <v>16.389113872086643</v>
      </c>
      <c r="Z3855">
        <v>21.523558888385701</v>
      </c>
      <c r="AA3855">
        <v>49.057095016106089</v>
      </c>
      <c r="AB3855">
        <v>14.715275383984814</v>
      </c>
      <c r="AC3855">
        <v>145.9664504805516</v>
      </c>
      <c r="AD3855">
        <v>2.186430913939537</v>
      </c>
      <c r="AE3855">
        <v>301.38123372499473</v>
      </c>
    </row>
    <row r="3856" spans="1:31" x14ac:dyDescent="0.25">
      <c r="A3856">
        <v>2227138</v>
      </c>
      <c r="B3856">
        <v>1</v>
      </c>
      <c r="C3856" t="s">
        <v>81</v>
      </c>
      <c r="D3856" t="s">
        <v>122</v>
      </c>
      <c r="E3856" t="s">
        <v>156</v>
      </c>
      <c r="F3856" t="s">
        <v>11336</v>
      </c>
      <c r="G3856" t="s">
        <v>161</v>
      </c>
      <c r="H3856" t="s">
        <v>135</v>
      </c>
      <c r="I3856" t="s">
        <v>136</v>
      </c>
      <c r="J3856" t="s">
        <v>137</v>
      </c>
      <c r="K3856" t="s">
        <v>138</v>
      </c>
      <c r="L3856" t="s">
        <v>11337</v>
      </c>
      <c r="M3856" t="s">
        <v>11338</v>
      </c>
      <c r="N3856">
        <v>0.73472222200000004</v>
      </c>
      <c r="O3856">
        <v>0</v>
      </c>
      <c r="P3856">
        <v>2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6.2436018045836109E-2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6.2436018045836109E-2</v>
      </c>
    </row>
    <row r="3857" spans="1:31" x14ac:dyDescent="0.25">
      <c r="A3857">
        <v>2218482</v>
      </c>
      <c r="B3857">
        <v>1</v>
      </c>
      <c r="C3857" t="s">
        <v>80</v>
      </c>
      <c r="D3857" t="s">
        <v>99</v>
      </c>
      <c r="E3857" t="s">
        <v>151</v>
      </c>
      <c r="F3857" t="s">
        <v>11339</v>
      </c>
      <c r="G3857" t="s">
        <v>192</v>
      </c>
      <c r="H3857" t="s">
        <v>135</v>
      </c>
      <c r="I3857" t="s">
        <v>136</v>
      </c>
      <c r="J3857" t="s">
        <v>137</v>
      </c>
      <c r="K3857" t="s">
        <v>138</v>
      </c>
      <c r="L3857" t="s">
        <v>11340</v>
      </c>
      <c r="M3857" t="s">
        <v>11341</v>
      </c>
      <c r="N3857">
        <v>2.590833333</v>
      </c>
      <c r="O3857">
        <v>0</v>
      </c>
      <c r="P3857">
        <v>57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20.146542635020918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20.146542635020918</v>
      </c>
    </row>
    <row r="3858" spans="1:31" x14ac:dyDescent="0.25">
      <c r="A3858">
        <v>2219478</v>
      </c>
      <c r="B3858">
        <v>1</v>
      </c>
      <c r="C3858" t="s">
        <v>80</v>
      </c>
      <c r="D3858" t="s">
        <v>95</v>
      </c>
      <c r="E3858" t="s">
        <v>147</v>
      </c>
      <c r="F3858" t="s">
        <v>11342</v>
      </c>
      <c r="G3858" t="s">
        <v>143</v>
      </c>
      <c r="H3858" t="s">
        <v>144</v>
      </c>
      <c r="I3858" t="s">
        <v>136</v>
      </c>
      <c r="J3858" t="s">
        <v>137</v>
      </c>
      <c r="K3858" t="s">
        <v>138</v>
      </c>
      <c r="L3858" t="s">
        <v>11343</v>
      </c>
      <c r="M3858" t="s">
        <v>11344</v>
      </c>
      <c r="N3858">
        <v>1.1913888880000001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3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132.4309594952357</v>
      </c>
      <c r="AD3858">
        <v>0</v>
      </c>
      <c r="AE3858">
        <v>132.4309594952357</v>
      </c>
    </row>
    <row r="3859" spans="1:31" x14ac:dyDescent="0.25">
      <c r="A3859">
        <v>2215150</v>
      </c>
      <c r="B3859">
        <v>1</v>
      </c>
      <c r="C3859" t="s">
        <v>81</v>
      </c>
      <c r="D3859" t="s">
        <v>127</v>
      </c>
      <c r="E3859" t="s">
        <v>198</v>
      </c>
      <c r="F3859" t="s">
        <v>11345</v>
      </c>
      <c r="G3859" t="s">
        <v>143</v>
      </c>
      <c r="H3859" t="s">
        <v>144</v>
      </c>
      <c r="I3859" t="s">
        <v>451</v>
      </c>
      <c r="J3859" t="s">
        <v>137</v>
      </c>
      <c r="K3859" t="s">
        <v>138</v>
      </c>
      <c r="L3859" t="s">
        <v>11346</v>
      </c>
      <c r="M3859" t="s">
        <v>11347</v>
      </c>
      <c r="N3859">
        <v>8.3333330000000001E-3</v>
      </c>
      <c r="O3859">
        <v>3</v>
      </c>
      <c r="P3859">
        <v>470</v>
      </c>
      <c r="Q3859">
        <v>79</v>
      </c>
      <c r="R3859">
        <v>75</v>
      </c>
      <c r="S3859">
        <v>17</v>
      </c>
      <c r="T3859">
        <v>38</v>
      </c>
      <c r="U3859">
        <v>5</v>
      </c>
      <c r="V3859">
        <v>0</v>
      </c>
      <c r="W3859">
        <v>4.2034885980000002E-3</v>
      </c>
      <c r="X3859">
        <v>0.83550020184039975</v>
      </c>
      <c r="Y3859">
        <v>0.42029848357643335</v>
      </c>
      <c r="Z3859">
        <v>0.20715176126901658</v>
      </c>
      <c r="AA3859">
        <v>3.2623399940670006</v>
      </c>
      <c r="AB3859">
        <v>0.2903092224505166</v>
      </c>
      <c r="AC3859">
        <v>2.5583586459050007</v>
      </c>
      <c r="AD3859">
        <v>0</v>
      </c>
      <c r="AE3859">
        <v>7.5781617977063673</v>
      </c>
    </row>
    <row r="3860" spans="1:31" x14ac:dyDescent="0.25">
      <c r="A3860">
        <v>2228612</v>
      </c>
      <c r="B3860">
        <v>1</v>
      </c>
      <c r="C3860" t="s">
        <v>81</v>
      </c>
      <c r="D3860" t="s">
        <v>115</v>
      </c>
      <c r="E3860" t="s">
        <v>225</v>
      </c>
      <c r="F3860" t="s">
        <v>11348</v>
      </c>
      <c r="G3860" t="s">
        <v>507</v>
      </c>
      <c r="H3860" t="s">
        <v>135</v>
      </c>
      <c r="I3860" t="s">
        <v>136</v>
      </c>
      <c r="J3860" t="s">
        <v>137</v>
      </c>
      <c r="K3860" t="s">
        <v>138</v>
      </c>
      <c r="L3860" t="s">
        <v>11349</v>
      </c>
      <c r="M3860" t="s">
        <v>11350</v>
      </c>
      <c r="N3860">
        <v>1.6983333329999999</v>
      </c>
      <c r="O3860">
        <v>0</v>
      </c>
      <c r="P3860">
        <v>54</v>
      </c>
      <c r="Q3860">
        <v>0</v>
      </c>
      <c r="R3860">
        <v>0</v>
      </c>
      <c r="S3860">
        <v>0</v>
      </c>
      <c r="T3860">
        <v>6</v>
      </c>
      <c r="U3860">
        <v>0</v>
      </c>
      <c r="V3860">
        <v>0</v>
      </c>
      <c r="W3860">
        <v>0</v>
      </c>
      <c r="X3860">
        <v>25.480546599768399</v>
      </c>
      <c r="Y3860">
        <v>0</v>
      </c>
      <c r="Z3860">
        <v>0</v>
      </c>
      <c r="AA3860">
        <v>0</v>
      </c>
      <c r="AB3860">
        <v>2.0907760698319513</v>
      </c>
      <c r="AC3860">
        <v>0</v>
      </c>
      <c r="AD3860">
        <v>0</v>
      </c>
      <c r="AE3860">
        <v>27.571322669600349</v>
      </c>
    </row>
    <row r="3861" spans="1:31" x14ac:dyDescent="0.25">
      <c r="A3861">
        <v>2217251</v>
      </c>
      <c r="B3861">
        <v>1</v>
      </c>
      <c r="C3861" t="s">
        <v>80</v>
      </c>
      <c r="D3861" t="s">
        <v>97</v>
      </c>
      <c r="E3861" t="s">
        <v>198</v>
      </c>
      <c r="F3861" t="s">
        <v>11351</v>
      </c>
      <c r="G3861" t="s">
        <v>523</v>
      </c>
      <c r="H3861" t="s">
        <v>144</v>
      </c>
      <c r="I3861" t="s">
        <v>136</v>
      </c>
      <c r="J3861" t="s">
        <v>137</v>
      </c>
      <c r="K3861" t="s">
        <v>138</v>
      </c>
      <c r="L3861" t="s">
        <v>11352</v>
      </c>
      <c r="M3861" t="s">
        <v>11353</v>
      </c>
      <c r="N3861">
        <v>1.2030555549999999</v>
      </c>
      <c r="O3861">
        <v>0</v>
      </c>
      <c r="P3861">
        <v>1834</v>
      </c>
      <c r="Q3861">
        <v>0</v>
      </c>
      <c r="R3861">
        <v>16</v>
      </c>
      <c r="S3861">
        <v>6</v>
      </c>
      <c r="T3861">
        <v>281</v>
      </c>
      <c r="U3861">
        <v>0</v>
      </c>
      <c r="V3861">
        <v>0</v>
      </c>
      <c r="W3861">
        <v>0</v>
      </c>
      <c r="X3861">
        <v>1179.8550584949778</v>
      </c>
      <c r="Y3861">
        <v>0</v>
      </c>
      <c r="Z3861">
        <v>3.3294036196865804</v>
      </c>
      <c r="AA3861">
        <v>106.57536296554343</v>
      </c>
      <c r="AB3861">
        <v>264.72252920696826</v>
      </c>
      <c r="AC3861">
        <v>0</v>
      </c>
      <c r="AD3861">
        <v>0</v>
      </c>
      <c r="AE3861">
        <v>1554.4823542871763</v>
      </c>
    </row>
    <row r="3862" spans="1:31" x14ac:dyDescent="0.25">
      <c r="A3862">
        <v>2212923</v>
      </c>
      <c r="B3862">
        <v>1</v>
      </c>
      <c r="C3862" t="s">
        <v>80</v>
      </c>
      <c r="D3862" t="s">
        <v>110</v>
      </c>
      <c r="E3862" t="s">
        <v>141</v>
      </c>
      <c r="F3862" t="s">
        <v>11354</v>
      </c>
      <c r="G3862" t="s">
        <v>831</v>
      </c>
      <c r="H3862" t="s">
        <v>144</v>
      </c>
      <c r="I3862" t="s">
        <v>136</v>
      </c>
      <c r="J3862" t="s">
        <v>137</v>
      </c>
      <c r="K3862" t="s">
        <v>138</v>
      </c>
      <c r="L3862" t="s">
        <v>11355</v>
      </c>
      <c r="M3862" t="s">
        <v>11356</v>
      </c>
      <c r="N3862">
        <v>0.887222222</v>
      </c>
      <c r="O3862">
        <v>0</v>
      </c>
      <c r="P3862">
        <v>433</v>
      </c>
      <c r="Q3862">
        <v>0</v>
      </c>
      <c r="R3862">
        <v>0</v>
      </c>
      <c r="S3862">
        <v>0</v>
      </c>
      <c r="T3862">
        <v>6</v>
      </c>
      <c r="U3862">
        <v>0</v>
      </c>
      <c r="V3862">
        <v>0</v>
      </c>
      <c r="W3862">
        <v>0</v>
      </c>
      <c r="X3862">
        <v>169.62349617523077</v>
      </c>
      <c r="Y3862">
        <v>0</v>
      </c>
      <c r="Z3862">
        <v>0</v>
      </c>
      <c r="AA3862">
        <v>0</v>
      </c>
      <c r="AB3862">
        <v>2.5815321195322616</v>
      </c>
      <c r="AC3862">
        <v>0</v>
      </c>
      <c r="AD3862">
        <v>0</v>
      </c>
      <c r="AE3862">
        <v>172.20502829476303</v>
      </c>
    </row>
    <row r="3863" spans="1:31" x14ac:dyDescent="0.25">
      <c r="A3863">
        <v>2223202</v>
      </c>
      <c r="B3863">
        <v>1</v>
      </c>
      <c r="C3863" t="s">
        <v>81</v>
      </c>
      <c r="D3863" t="s">
        <v>127</v>
      </c>
      <c r="E3863" t="s">
        <v>156</v>
      </c>
      <c r="F3863" t="s">
        <v>11357</v>
      </c>
      <c r="G3863" t="s">
        <v>161</v>
      </c>
      <c r="H3863" t="s">
        <v>135</v>
      </c>
      <c r="I3863" t="s">
        <v>136</v>
      </c>
      <c r="J3863" t="s">
        <v>137</v>
      </c>
      <c r="K3863" t="s">
        <v>138</v>
      </c>
      <c r="L3863" t="s">
        <v>11358</v>
      </c>
      <c r="M3863" t="s">
        <v>11359</v>
      </c>
      <c r="N3863">
        <v>1.1883333330000001</v>
      </c>
      <c r="O3863">
        <v>0</v>
      </c>
      <c r="P3863">
        <v>1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0.23216615198804169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0.23216615198804169</v>
      </c>
    </row>
    <row r="3864" spans="1:31" x14ac:dyDescent="0.25">
      <c r="A3864">
        <v>2215542</v>
      </c>
      <c r="B3864">
        <v>1</v>
      </c>
      <c r="C3864" t="s">
        <v>80</v>
      </c>
      <c r="D3864" t="s">
        <v>104</v>
      </c>
      <c r="E3864" t="s">
        <v>141</v>
      </c>
      <c r="F3864" t="s">
        <v>11360</v>
      </c>
      <c r="G3864" t="s">
        <v>349</v>
      </c>
      <c r="H3864" t="s">
        <v>144</v>
      </c>
      <c r="I3864" t="s">
        <v>136</v>
      </c>
      <c r="J3864" t="s">
        <v>137</v>
      </c>
      <c r="K3864" t="s">
        <v>138</v>
      </c>
      <c r="L3864" t="s">
        <v>11361</v>
      </c>
      <c r="M3864" t="s">
        <v>11362</v>
      </c>
      <c r="N3864">
        <v>2.7136111110000001</v>
      </c>
      <c r="O3864">
        <v>0</v>
      </c>
      <c r="P3864">
        <v>0</v>
      </c>
      <c r="Q3864">
        <v>1</v>
      </c>
      <c r="R3864">
        <v>0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0</v>
      </c>
      <c r="Y3864">
        <v>0.13368352161668781</v>
      </c>
      <c r="Z3864">
        <v>0</v>
      </c>
      <c r="AA3864">
        <v>0</v>
      </c>
      <c r="AB3864">
        <v>0</v>
      </c>
      <c r="AC3864">
        <v>126.57731063940081</v>
      </c>
      <c r="AD3864">
        <v>0</v>
      </c>
      <c r="AE3864">
        <v>126.7109941610175</v>
      </c>
    </row>
    <row r="3865" spans="1:31" x14ac:dyDescent="0.25">
      <c r="A3865">
        <v>2213613</v>
      </c>
      <c r="B3865">
        <v>1</v>
      </c>
      <c r="C3865" t="s">
        <v>81</v>
      </c>
      <c r="D3865" t="s">
        <v>121</v>
      </c>
      <c r="E3865" t="s">
        <v>141</v>
      </c>
      <c r="F3865" t="s">
        <v>11363</v>
      </c>
      <c r="G3865" t="s">
        <v>233</v>
      </c>
      <c r="H3865" t="s">
        <v>144</v>
      </c>
      <c r="I3865" t="s">
        <v>136</v>
      </c>
      <c r="J3865" t="s">
        <v>137</v>
      </c>
      <c r="K3865" t="s">
        <v>234</v>
      </c>
      <c r="L3865" t="s">
        <v>11364</v>
      </c>
      <c r="M3865" t="s">
        <v>11365</v>
      </c>
      <c r="N3865">
        <v>6.8964563879999998</v>
      </c>
      <c r="O3865">
        <v>0</v>
      </c>
      <c r="P3865">
        <v>0</v>
      </c>
      <c r="Q3865">
        <v>0</v>
      </c>
      <c r="R3865">
        <v>0</v>
      </c>
      <c r="S3865">
        <v>1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215.93306033648989</v>
      </c>
      <c r="AB3865">
        <v>0</v>
      </c>
      <c r="AC3865">
        <v>0</v>
      </c>
      <c r="AD3865">
        <v>0</v>
      </c>
      <c r="AE3865">
        <v>215.93306033648989</v>
      </c>
    </row>
    <row r="3866" spans="1:31" x14ac:dyDescent="0.25">
      <c r="A3866">
        <v>2215777</v>
      </c>
      <c r="B3866">
        <v>1</v>
      </c>
      <c r="C3866" t="s">
        <v>80</v>
      </c>
      <c r="D3866" t="s">
        <v>105</v>
      </c>
      <c r="E3866" t="s">
        <v>147</v>
      </c>
      <c r="F3866" t="s">
        <v>11366</v>
      </c>
      <c r="G3866" t="s">
        <v>143</v>
      </c>
      <c r="H3866" t="s">
        <v>144</v>
      </c>
      <c r="I3866" t="s">
        <v>136</v>
      </c>
      <c r="J3866" t="s">
        <v>137</v>
      </c>
      <c r="K3866" t="s">
        <v>138</v>
      </c>
      <c r="L3866" t="s">
        <v>11367</v>
      </c>
      <c r="M3866" t="s">
        <v>4640</v>
      </c>
      <c r="N3866">
        <v>0.30055555499999997</v>
      </c>
      <c r="O3866">
        <v>17</v>
      </c>
      <c r="P3866">
        <v>27528</v>
      </c>
      <c r="Q3866">
        <v>30</v>
      </c>
      <c r="R3866">
        <v>1041</v>
      </c>
      <c r="S3866">
        <v>91</v>
      </c>
      <c r="T3866">
        <v>2301</v>
      </c>
      <c r="U3866">
        <v>8</v>
      </c>
      <c r="V3866">
        <v>5</v>
      </c>
      <c r="W3866">
        <v>5.2131610186462183</v>
      </c>
      <c r="X3866">
        <v>2058.1622173876558</v>
      </c>
      <c r="Y3866">
        <v>37.94040057744408</v>
      </c>
      <c r="Z3866">
        <v>48.546186549559188</v>
      </c>
      <c r="AA3866">
        <v>310.35320728175634</v>
      </c>
      <c r="AB3866">
        <v>465.40263223209092</v>
      </c>
      <c r="AC3866">
        <v>157.80103290083437</v>
      </c>
      <c r="AD3866">
        <v>36.388172410509966</v>
      </c>
      <c r="AE3866">
        <v>3119.8070103584964</v>
      </c>
    </row>
    <row r="3867" spans="1:31" x14ac:dyDescent="0.25">
      <c r="A3867">
        <v>2220752</v>
      </c>
      <c r="B3867">
        <v>1</v>
      </c>
      <c r="C3867" t="s">
        <v>80</v>
      </c>
      <c r="D3867" t="s">
        <v>108</v>
      </c>
      <c r="E3867" t="s">
        <v>141</v>
      </c>
      <c r="F3867" t="s">
        <v>11368</v>
      </c>
      <c r="G3867" t="s">
        <v>323</v>
      </c>
      <c r="H3867" t="s">
        <v>144</v>
      </c>
      <c r="I3867" t="s">
        <v>136</v>
      </c>
      <c r="J3867" t="s">
        <v>137</v>
      </c>
      <c r="K3867" t="s">
        <v>138</v>
      </c>
      <c r="L3867" t="s">
        <v>11369</v>
      </c>
      <c r="M3867" t="s">
        <v>11370</v>
      </c>
      <c r="N3867">
        <v>6.4236111109999996</v>
      </c>
      <c r="O3867">
        <v>0</v>
      </c>
      <c r="P3867">
        <v>34</v>
      </c>
      <c r="Q3867">
        <v>0</v>
      </c>
      <c r="R3867">
        <v>5</v>
      </c>
      <c r="S3867">
        <v>0</v>
      </c>
      <c r="T3867">
        <v>5</v>
      </c>
      <c r="U3867">
        <v>0</v>
      </c>
      <c r="V3867">
        <v>0</v>
      </c>
      <c r="W3867">
        <v>0</v>
      </c>
      <c r="X3867">
        <v>47.6325900598139</v>
      </c>
      <c r="Y3867">
        <v>0</v>
      </c>
      <c r="Z3867">
        <v>12.557619787944741</v>
      </c>
      <c r="AA3867">
        <v>0</v>
      </c>
      <c r="AB3867">
        <v>11.874703781706977</v>
      </c>
      <c r="AC3867">
        <v>0</v>
      </c>
      <c r="AD3867">
        <v>0</v>
      </c>
      <c r="AE3867">
        <v>72.064913629465622</v>
      </c>
    </row>
    <row r="3868" spans="1:31" x14ac:dyDescent="0.25">
      <c r="A3868">
        <v>2222916</v>
      </c>
      <c r="B3868">
        <v>1</v>
      </c>
      <c r="C3868" t="s">
        <v>80</v>
      </c>
      <c r="D3868" t="s">
        <v>104</v>
      </c>
      <c r="E3868" t="s">
        <v>151</v>
      </c>
      <c r="F3868" t="s">
        <v>11371</v>
      </c>
      <c r="G3868" t="s">
        <v>213</v>
      </c>
      <c r="H3868" t="s">
        <v>135</v>
      </c>
      <c r="I3868" t="s">
        <v>136</v>
      </c>
      <c r="J3868" t="s">
        <v>137</v>
      </c>
      <c r="K3868" t="s">
        <v>138</v>
      </c>
      <c r="L3868" t="s">
        <v>11372</v>
      </c>
      <c r="M3868" t="s">
        <v>11373</v>
      </c>
      <c r="N3868">
        <v>1.233055555</v>
      </c>
      <c r="O3868">
        <v>0</v>
      </c>
      <c r="P3868">
        <v>7</v>
      </c>
      <c r="Q3868">
        <v>0</v>
      </c>
      <c r="R3868">
        <v>2</v>
      </c>
      <c r="S3868">
        <v>0</v>
      </c>
      <c r="T3868">
        <v>1</v>
      </c>
      <c r="U3868">
        <v>0</v>
      </c>
      <c r="V3868">
        <v>0</v>
      </c>
      <c r="W3868">
        <v>0</v>
      </c>
      <c r="X3868">
        <v>2.0241862704435301</v>
      </c>
      <c r="Y3868">
        <v>0</v>
      </c>
      <c r="Z3868">
        <v>0.16094323381564279</v>
      </c>
      <c r="AA3868">
        <v>0</v>
      </c>
      <c r="AB3868">
        <v>4.7480539071557644</v>
      </c>
      <c r="AC3868">
        <v>0</v>
      </c>
      <c r="AD3868">
        <v>0</v>
      </c>
      <c r="AE3868">
        <v>6.9331834114149373</v>
      </c>
    </row>
    <row r="3869" spans="1:31" x14ac:dyDescent="0.25">
      <c r="A3869">
        <v>2218588</v>
      </c>
      <c r="B3869">
        <v>1</v>
      </c>
      <c r="C3869" t="s">
        <v>80</v>
      </c>
      <c r="D3869" t="s">
        <v>96</v>
      </c>
      <c r="E3869" t="s">
        <v>151</v>
      </c>
      <c r="F3869" t="s">
        <v>3508</v>
      </c>
      <c r="G3869" t="s">
        <v>192</v>
      </c>
      <c r="H3869" t="s">
        <v>135</v>
      </c>
      <c r="I3869" t="s">
        <v>136</v>
      </c>
      <c r="J3869" t="s">
        <v>137</v>
      </c>
      <c r="K3869" t="s">
        <v>138</v>
      </c>
      <c r="L3869" t="s">
        <v>11374</v>
      </c>
      <c r="M3869" t="s">
        <v>11375</v>
      </c>
      <c r="N3869">
        <v>5.187777777</v>
      </c>
      <c r="O3869">
        <v>0</v>
      </c>
      <c r="P3869">
        <v>20</v>
      </c>
      <c r="Q3869">
        <v>0</v>
      </c>
      <c r="R3869">
        <v>0</v>
      </c>
      <c r="S3869">
        <v>0</v>
      </c>
      <c r="T3869">
        <v>5</v>
      </c>
      <c r="U3869">
        <v>0</v>
      </c>
      <c r="V3869">
        <v>0</v>
      </c>
      <c r="W3869">
        <v>0</v>
      </c>
      <c r="X3869">
        <v>125.7987717380061</v>
      </c>
      <c r="Y3869">
        <v>0</v>
      </c>
      <c r="Z3869">
        <v>0</v>
      </c>
      <c r="AA3869">
        <v>0</v>
      </c>
      <c r="AB3869">
        <v>23.324140523927504</v>
      </c>
      <c r="AC3869">
        <v>0</v>
      </c>
      <c r="AD3869">
        <v>0</v>
      </c>
      <c r="AE3869">
        <v>149.12291226193361</v>
      </c>
    </row>
    <row r="3870" spans="1:31" x14ac:dyDescent="0.25">
      <c r="A3870">
        <v>2228867</v>
      </c>
      <c r="B3870">
        <v>1</v>
      </c>
      <c r="C3870" t="s">
        <v>81</v>
      </c>
      <c r="D3870" t="s">
        <v>118</v>
      </c>
      <c r="E3870" t="s">
        <v>198</v>
      </c>
      <c r="F3870" t="s">
        <v>11376</v>
      </c>
      <c r="G3870" t="s">
        <v>143</v>
      </c>
      <c r="H3870" t="s">
        <v>144</v>
      </c>
      <c r="I3870" t="s">
        <v>136</v>
      </c>
      <c r="J3870" t="s">
        <v>137</v>
      </c>
      <c r="K3870" t="s">
        <v>138</v>
      </c>
      <c r="L3870" t="s">
        <v>11377</v>
      </c>
      <c r="M3870" t="s">
        <v>11378</v>
      </c>
      <c r="N3870">
        <v>0.591388888</v>
      </c>
      <c r="O3870">
        <v>3</v>
      </c>
      <c r="P3870">
        <v>389</v>
      </c>
      <c r="Q3870">
        <v>122</v>
      </c>
      <c r="R3870">
        <v>105</v>
      </c>
      <c r="S3870">
        <v>15</v>
      </c>
      <c r="T3870">
        <v>46</v>
      </c>
      <c r="U3870">
        <v>2</v>
      </c>
      <c r="V3870">
        <v>0</v>
      </c>
      <c r="W3870">
        <v>0.32155867879043554</v>
      </c>
      <c r="X3870">
        <v>35.75713438184944</v>
      </c>
      <c r="Y3870">
        <v>74.908539599542678</v>
      </c>
      <c r="Z3870">
        <v>37.053440279304461</v>
      </c>
      <c r="AA3870">
        <v>34.652064096491628</v>
      </c>
      <c r="AB3870">
        <v>5.8216024482655468</v>
      </c>
      <c r="AC3870">
        <v>23.305899638552319</v>
      </c>
      <c r="AD3870">
        <v>0</v>
      </c>
      <c r="AE3870">
        <v>211.82023912279652</v>
      </c>
    </row>
    <row r="3871" spans="1:31" x14ac:dyDescent="0.25">
      <c r="A3871">
        <v>2224539</v>
      </c>
      <c r="B3871">
        <v>1</v>
      </c>
      <c r="C3871" t="s">
        <v>80</v>
      </c>
      <c r="D3871" t="s">
        <v>92</v>
      </c>
      <c r="E3871" t="s">
        <v>156</v>
      </c>
      <c r="F3871" t="s">
        <v>11379</v>
      </c>
      <c r="G3871" t="s">
        <v>161</v>
      </c>
      <c r="H3871" t="s">
        <v>135</v>
      </c>
      <c r="I3871" t="s">
        <v>136</v>
      </c>
      <c r="J3871" t="s">
        <v>137</v>
      </c>
      <c r="K3871" t="s">
        <v>138</v>
      </c>
      <c r="L3871" t="s">
        <v>11380</v>
      </c>
      <c r="M3871" t="s">
        <v>11381</v>
      </c>
      <c r="N3871">
        <v>2.1805555550000002</v>
      </c>
      <c r="O3871">
        <v>0</v>
      </c>
      <c r="P3871">
        <v>1</v>
      </c>
      <c r="Q3871">
        <v>0</v>
      </c>
      <c r="R3871">
        <v>1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1.1609948911192027</v>
      </c>
      <c r="Y3871">
        <v>0</v>
      </c>
      <c r="Z3871">
        <v>1.8061995738288252</v>
      </c>
      <c r="AA3871">
        <v>0</v>
      </c>
      <c r="AB3871">
        <v>0</v>
      </c>
      <c r="AC3871">
        <v>0</v>
      </c>
      <c r="AD3871">
        <v>0</v>
      </c>
      <c r="AE3871">
        <v>2.9671944649480277</v>
      </c>
    </row>
    <row r="3872" spans="1:31" x14ac:dyDescent="0.25">
      <c r="A3872">
        <v>2214652</v>
      </c>
      <c r="B3872">
        <v>1</v>
      </c>
      <c r="C3872" t="s">
        <v>81</v>
      </c>
      <c r="D3872" t="s">
        <v>116</v>
      </c>
      <c r="E3872" t="s">
        <v>156</v>
      </c>
      <c r="F3872" t="s">
        <v>11382</v>
      </c>
      <c r="G3872" t="s">
        <v>165</v>
      </c>
      <c r="H3872" t="s">
        <v>135</v>
      </c>
      <c r="I3872" t="s">
        <v>136</v>
      </c>
      <c r="J3872" t="s">
        <v>137</v>
      </c>
      <c r="K3872" t="s">
        <v>138</v>
      </c>
      <c r="L3872" t="s">
        <v>11383</v>
      </c>
      <c r="M3872" t="s">
        <v>11384</v>
      </c>
      <c r="N3872">
        <v>2.0583333330000002</v>
      </c>
      <c r="O3872">
        <v>0</v>
      </c>
      <c r="P3872">
        <v>1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0.27083222828618614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0.27083222828618614</v>
      </c>
    </row>
    <row r="3873" spans="1:31" x14ac:dyDescent="0.25">
      <c r="A3873">
        <v>2216816</v>
      </c>
      <c r="B3873">
        <v>1</v>
      </c>
      <c r="C3873" t="s">
        <v>80</v>
      </c>
      <c r="D3873" t="s">
        <v>83</v>
      </c>
      <c r="E3873" t="s">
        <v>156</v>
      </c>
      <c r="F3873" t="s">
        <v>11385</v>
      </c>
      <c r="G3873" t="s">
        <v>161</v>
      </c>
      <c r="H3873" t="s">
        <v>135</v>
      </c>
      <c r="I3873" t="s">
        <v>136</v>
      </c>
      <c r="J3873" t="s">
        <v>137</v>
      </c>
      <c r="K3873" t="s">
        <v>138</v>
      </c>
      <c r="L3873" t="s">
        <v>11386</v>
      </c>
      <c r="M3873" t="s">
        <v>11387</v>
      </c>
      <c r="N3873">
        <v>1.338055555</v>
      </c>
      <c r="O3873">
        <v>0</v>
      </c>
      <c r="P3873">
        <v>3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3.6161263249350615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3.6161263249350615</v>
      </c>
    </row>
    <row r="3874" spans="1:31" x14ac:dyDescent="0.25">
      <c r="A3874">
        <v>2224390</v>
      </c>
      <c r="B3874">
        <v>1</v>
      </c>
      <c r="C3874" t="s">
        <v>80</v>
      </c>
      <c r="D3874" t="s">
        <v>104</v>
      </c>
      <c r="E3874" t="s">
        <v>156</v>
      </c>
      <c r="F3874" t="s">
        <v>11388</v>
      </c>
      <c r="G3874" t="s">
        <v>161</v>
      </c>
      <c r="H3874" t="s">
        <v>135</v>
      </c>
      <c r="I3874" t="s">
        <v>136</v>
      </c>
      <c r="J3874" t="s">
        <v>137</v>
      </c>
      <c r="K3874" t="s">
        <v>138</v>
      </c>
      <c r="L3874" t="s">
        <v>11389</v>
      </c>
      <c r="M3874" t="s">
        <v>11390</v>
      </c>
      <c r="N3874">
        <v>1.4708333330000001</v>
      </c>
      <c r="O3874">
        <v>0</v>
      </c>
      <c r="P3874">
        <v>1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4.343969551808333E-3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4.343969551808333E-3</v>
      </c>
    </row>
    <row r="3875" spans="1:31" x14ac:dyDescent="0.25">
      <c r="A3875">
        <v>2223308</v>
      </c>
      <c r="B3875">
        <v>1</v>
      </c>
      <c r="C3875" t="s">
        <v>80</v>
      </c>
      <c r="D3875" t="s">
        <v>90</v>
      </c>
      <c r="E3875" t="s">
        <v>141</v>
      </c>
      <c r="F3875" t="s">
        <v>824</v>
      </c>
      <c r="G3875" t="s">
        <v>200</v>
      </c>
      <c r="H3875" t="s">
        <v>144</v>
      </c>
      <c r="I3875" t="s">
        <v>136</v>
      </c>
      <c r="J3875" t="s">
        <v>137</v>
      </c>
      <c r="K3875" t="s">
        <v>234</v>
      </c>
      <c r="L3875" t="s">
        <v>11391</v>
      </c>
      <c r="M3875" t="s">
        <v>7540</v>
      </c>
      <c r="N3875">
        <v>0.48333333299999998</v>
      </c>
      <c r="O3875">
        <v>0</v>
      </c>
      <c r="P3875">
        <v>2580</v>
      </c>
      <c r="Q3875">
        <v>0</v>
      </c>
      <c r="R3875">
        <v>0</v>
      </c>
      <c r="S3875">
        <v>0</v>
      </c>
      <c r="T3875">
        <v>168</v>
      </c>
      <c r="U3875">
        <v>0</v>
      </c>
      <c r="V3875">
        <v>0</v>
      </c>
      <c r="W3875">
        <v>0</v>
      </c>
      <c r="X3875">
        <v>566.33875000605963</v>
      </c>
      <c r="Y3875">
        <v>0</v>
      </c>
      <c r="Z3875">
        <v>0</v>
      </c>
      <c r="AA3875">
        <v>0</v>
      </c>
      <c r="AB3875">
        <v>33.309376346906035</v>
      </c>
      <c r="AC3875">
        <v>0</v>
      </c>
      <c r="AD3875">
        <v>0</v>
      </c>
      <c r="AE3875">
        <v>599.64812635296562</v>
      </c>
    </row>
    <row r="3876" spans="1:31" x14ac:dyDescent="0.25">
      <c r="A3876">
        <v>2215734</v>
      </c>
      <c r="B3876">
        <v>1</v>
      </c>
      <c r="C3876" t="s">
        <v>80</v>
      </c>
      <c r="D3876" t="s">
        <v>82</v>
      </c>
      <c r="E3876" t="s">
        <v>141</v>
      </c>
      <c r="F3876" t="s">
        <v>11392</v>
      </c>
      <c r="G3876" t="s">
        <v>200</v>
      </c>
      <c r="H3876" t="s">
        <v>144</v>
      </c>
      <c r="I3876" t="s">
        <v>136</v>
      </c>
      <c r="J3876" t="s">
        <v>137</v>
      </c>
      <c r="K3876" t="s">
        <v>234</v>
      </c>
      <c r="L3876" t="s">
        <v>11393</v>
      </c>
      <c r="M3876" t="s">
        <v>11394</v>
      </c>
      <c r="N3876">
        <v>0.236944444</v>
      </c>
      <c r="O3876">
        <v>0</v>
      </c>
      <c r="P3876">
        <v>1255</v>
      </c>
      <c r="Q3876">
        <v>0</v>
      </c>
      <c r="R3876">
        <v>0</v>
      </c>
      <c r="S3876">
        <v>0</v>
      </c>
      <c r="T3876">
        <v>76</v>
      </c>
      <c r="U3876">
        <v>0</v>
      </c>
      <c r="V3876">
        <v>0</v>
      </c>
      <c r="W3876">
        <v>0</v>
      </c>
      <c r="X3876">
        <v>96.891743021735977</v>
      </c>
      <c r="Y3876">
        <v>0</v>
      </c>
      <c r="Z3876">
        <v>0</v>
      </c>
      <c r="AA3876">
        <v>0</v>
      </c>
      <c r="AB3876">
        <v>5.7883715184528342</v>
      </c>
      <c r="AC3876">
        <v>0</v>
      </c>
      <c r="AD3876">
        <v>0</v>
      </c>
      <c r="AE3876">
        <v>102.68011454018881</v>
      </c>
    </row>
    <row r="3877" spans="1:31" x14ac:dyDescent="0.25">
      <c r="A3877">
        <v>2216126</v>
      </c>
      <c r="B3877">
        <v>1</v>
      </c>
      <c r="C3877" t="s">
        <v>80</v>
      </c>
      <c r="D3877" t="s">
        <v>90</v>
      </c>
      <c r="E3877" t="s">
        <v>141</v>
      </c>
      <c r="F3877" t="s">
        <v>11395</v>
      </c>
      <c r="G3877" t="s">
        <v>280</v>
      </c>
      <c r="H3877" t="s">
        <v>144</v>
      </c>
      <c r="I3877" t="s">
        <v>136</v>
      </c>
      <c r="J3877" t="s">
        <v>3</v>
      </c>
      <c r="K3877" t="s">
        <v>138</v>
      </c>
      <c r="L3877" t="s">
        <v>11396</v>
      </c>
      <c r="M3877" t="s">
        <v>11397</v>
      </c>
      <c r="N3877">
        <v>1.8591666659999999</v>
      </c>
      <c r="O3877">
        <v>0</v>
      </c>
      <c r="P3877">
        <v>216</v>
      </c>
      <c r="Q3877">
        <v>0</v>
      </c>
      <c r="R3877">
        <v>0</v>
      </c>
      <c r="S3877">
        <v>0</v>
      </c>
      <c r="T3877">
        <v>7</v>
      </c>
      <c r="U3877">
        <v>0</v>
      </c>
      <c r="V3877">
        <v>0</v>
      </c>
      <c r="W3877">
        <v>0</v>
      </c>
      <c r="X3877">
        <v>112.38909707629486</v>
      </c>
      <c r="Y3877">
        <v>0</v>
      </c>
      <c r="Z3877">
        <v>0</v>
      </c>
      <c r="AA3877">
        <v>0</v>
      </c>
      <c r="AB3877">
        <v>1.9582320227164276</v>
      </c>
      <c r="AC3877">
        <v>0</v>
      </c>
      <c r="AD3877">
        <v>0</v>
      </c>
      <c r="AE3877">
        <v>114.34732909901129</v>
      </c>
    </row>
    <row r="3878" spans="1:31" x14ac:dyDescent="0.25">
      <c r="A3878">
        <v>2213421</v>
      </c>
      <c r="B3878">
        <v>1</v>
      </c>
      <c r="C3878" t="s">
        <v>80</v>
      </c>
      <c r="D3878" t="s">
        <v>97</v>
      </c>
      <c r="E3878" t="s">
        <v>225</v>
      </c>
      <c r="F3878" t="s">
        <v>11398</v>
      </c>
      <c r="G3878" t="s">
        <v>600</v>
      </c>
      <c r="H3878" t="s">
        <v>135</v>
      </c>
      <c r="I3878" t="s">
        <v>136</v>
      </c>
      <c r="J3878" t="s">
        <v>137</v>
      </c>
      <c r="K3878" t="s">
        <v>138</v>
      </c>
      <c r="L3878" t="s">
        <v>11399</v>
      </c>
      <c r="M3878" t="s">
        <v>11400</v>
      </c>
      <c r="N3878">
        <v>1.2508333330000001</v>
      </c>
      <c r="O3878">
        <v>0</v>
      </c>
      <c r="P3878">
        <v>2</v>
      </c>
      <c r="Q3878">
        <v>0</v>
      </c>
      <c r="R3878">
        <v>0</v>
      </c>
      <c r="S3878">
        <v>0</v>
      </c>
      <c r="T3878">
        <v>1</v>
      </c>
      <c r="U3878">
        <v>0</v>
      </c>
      <c r="V3878">
        <v>0</v>
      </c>
      <c r="W3878">
        <v>0</v>
      </c>
      <c r="X3878">
        <v>1.1299910116802265</v>
      </c>
      <c r="Y3878">
        <v>0</v>
      </c>
      <c r="Z3878">
        <v>0</v>
      </c>
      <c r="AA3878">
        <v>0</v>
      </c>
      <c r="AB3878">
        <v>3.2053863627264843</v>
      </c>
      <c r="AC3878">
        <v>0</v>
      </c>
      <c r="AD3878">
        <v>0</v>
      </c>
      <c r="AE3878">
        <v>4.3353773744067112</v>
      </c>
    </row>
    <row r="3879" spans="1:31" x14ac:dyDescent="0.25">
      <c r="A3879">
        <v>2221536</v>
      </c>
      <c r="B3879">
        <v>1</v>
      </c>
      <c r="C3879" t="s">
        <v>80</v>
      </c>
      <c r="D3879" t="s">
        <v>88</v>
      </c>
      <c r="E3879" t="s">
        <v>141</v>
      </c>
      <c r="F3879" t="s">
        <v>11401</v>
      </c>
      <c r="G3879" t="s">
        <v>561</v>
      </c>
      <c r="H3879" t="s">
        <v>144</v>
      </c>
      <c r="I3879" t="s">
        <v>136</v>
      </c>
      <c r="J3879" t="s">
        <v>137</v>
      </c>
      <c r="K3879" t="s">
        <v>138</v>
      </c>
      <c r="L3879" t="s">
        <v>11402</v>
      </c>
      <c r="M3879" t="s">
        <v>4128</v>
      </c>
      <c r="N3879">
        <v>0.57944444399999995</v>
      </c>
      <c r="O3879">
        <v>0</v>
      </c>
      <c r="P3879">
        <v>0</v>
      </c>
      <c r="Q3879">
        <v>0</v>
      </c>
      <c r="R3879">
        <v>0</v>
      </c>
      <c r="S3879">
        <v>1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113.28817441101675</v>
      </c>
      <c r="AB3879">
        <v>0</v>
      </c>
      <c r="AC3879">
        <v>0</v>
      </c>
      <c r="AD3879">
        <v>0</v>
      </c>
      <c r="AE3879">
        <v>113.28817441101675</v>
      </c>
    </row>
    <row r="3880" spans="1:31" x14ac:dyDescent="0.25">
      <c r="A3880">
        <v>2217208</v>
      </c>
      <c r="B3880">
        <v>1</v>
      </c>
      <c r="C3880" t="s">
        <v>81</v>
      </c>
      <c r="D3880" t="s">
        <v>120</v>
      </c>
      <c r="E3880" t="s">
        <v>156</v>
      </c>
      <c r="F3880" t="s">
        <v>11403</v>
      </c>
      <c r="G3880" t="s">
        <v>161</v>
      </c>
      <c r="H3880" t="s">
        <v>135</v>
      </c>
      <c r="I3880" t="s">
        <v>136</v>
      </c>
      <c r="J3880" t="s">
        <v>137</v>
      </c>
      <c r="K3880" t="s">
        <v>138</v>
      </c>
      <c r="L3880" t="s">
        <v>11404</v>
      </c>
      <c r="M3880" t="s">
        <v>11405</v>
      </c>
      <c r="N3880">
        <v>1.394722222</v>
      </c>
      <c r="O3880">
        <v>0</v>
      </c>
      <c r="P3880">
        <v>1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0.72110082106474005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0.72110082106474005</v>
      </c>
    </row>
    <row r="3881" spans="1:31" x14ac:dyDescent="0.25">
      <c r="A3881">
        <v>2214503</v>
      </c>
      <c r="B3881">
        <v>1</v>
      </c>
      <c r="C3881" t="s">
        <v>80</v>
      </c>
      <c r="D3881" t="s">
        <v>111</v>
      </c>
      <c r="E3881" t="s">
        <v>141</v>
      </c>
      <c r="F3881" t="s">
        <v>11406</v>
      </c>
      <c r="G3881" t="s">
        <v>405</v>
      </c>
      <c r="H3881" t="s">
        <v>144</v>
      </c>
      <c r="I3881" t="s">
        <v>136</v>
      </c>
      <c r="J3881" t="s">
        <v>137</v>
      </c>
      <c r="K3881" t="s">
        <v>234</v>
      </c>
      <c r="L3881" t="s">
        <v>11407</v>
      </c>
      <c r="M3881" t="s">
        <v>11408</v>
      </c>
      <c r="N3881">
        <v>5.2769444439999997</v>
      </c>
      <c r="O3881">
        <v>0</v>
      </c>
      <c r="P3881">
        <v>976</v>
      </c>
      <c r="Q3881">
        <v>0</v>
      </c>
      <c r="R3881">
        <v>0</v>
      </c>
      <c r="S3881">
        <v>0</v>
      </c>
      <c r="T3881">
        <v>85</v>
      </c>
      <c r="U3881">
        <v>0</v>
      </c>
      <c r="V3881">
        <v>0</v>
      </c>
      <c r="W3881">
        <v>0</v>
      </c>
      <c r="X3881">
        <v>1473.8656952878382</v>
      </c>
      <c r="Y3881">
        <v>0</v>
      </c>
      <c r="Z3881">
        <v>0</v>
      </c>
      <c r="AA3881">
        <v>0</v>
      </c>
      <c r="AB3881">
        <v>247.26782632084164</v>
      </c>
      <c r="AC3881">
        <v>0</v>
      </c>
      <c r="AD3881">
        <v>0</v>
      </c>
      <c r="AE3881">
        <v>1721.1335216086798</v>
      </c>
    </row>
    <row r="3882" spans="1:31" x14ac:dyDescent="0.25">
      <c r="A3882">
        <v>2220454</v>
      </c>
      <c r="B3882">
        <v>1</v>
      </c>
      <c r="C3882" t="s">
        <v>81</v>
      </c>
      <c r="D3882" t="s">
        <v>120</v>
      </c>
      <c r="E3882" t="s">
        <v>132</v>
      </c>
      <c r="F3882" t="s">
        <v>11409</v>
      </c>
      <c r="G3882" t="s">
        <v>176</v>
      </c>
      <c r="H3882" t="s">
        <v>135</v>
      </c>
      <c r="I3882" t="s">
        <v>136</v>
      </c>
      <c r="J3882" t="s">
        <v>137</v>
      </c>
      <c r="K3882" t="s">
        <v>138</v>
      </c>
      <c r="L3882" t="s">
        <v>11410</v>
      </c>
      <c r="M3882" t="s">
        <v>11411</v>
      </c>
      <c r="N3882">
        <v>1.371111111</v>
      </c>
      <c r="O3882">
        <v>0</v>
      </c>
      <c r="P3882">
        <v>270</v>
      </c>
      <c r="Q3882">
        <v>0</v>
      </c>
      <c r="R3882">
        <v>2</v>
      </c>
      <c r="S3882">
        <v>0</v>
      </c>
      <c r="T3882">
        <v>12</v>
      </c>
      <c r="U3882">
        <v>0</v>
      </c>
      <c r="V3882">
        <v>0</v>
      </c>
      <c r="W3882">
        <v>0</v>
      </c>
      <c r="X3882">
        <v>88.339197498381651</v>
      </c>
      <c r="Y3882">
        <v>0</v>
      </c>
      <c r="Z3882">
        <v>7.283966663222223E-4</v>
      </c>
      <c r="AA3882">
        <v>0</v>
      </c>
      <c r="AB3882">
        <v>2.3189907320671268</v>
      </c>
      <c r="AC3882">
        <v>0</v>
      </c>
      <c r="AD3882">
        <v>0</v>
      </c>
      <c r="AE3882">
        <v>90.65891662711509</v>
      </c>
    </row>
    <row r="3883" spans="1:31" x14ac:dyDescent="0.25">
      <c r="A3883">
        <v>2227015</v>
      </c>
      <c r="B3883">
        <v>1</v>
      </c>
      <c r="C3883" t="s">
        <v>80</v>
      </c>
      <c r="D3883" t="s">
        <v>82</v>
      </c>
      <c r="E3883" t="s">
        <v>156</v>
      </c>
      <c r="F3883" t="s">
        <v>11412</v>
      </c>
      <c r="G3883" t="s">
        <v>161</v>
      </c>
      <c r="H3883" t="s">
        <v>135</v>
      </c>
      <c r="I3883" t="s">
        <v>136</v>
      </c>
      <c r="J3883" t="s">
        <v>137</v>
      </c>
      <c r="K3883" t="s">
        <v>138</v>
      </c>
      <c r="L3883" t="s">
        <v>11413</v>
      </c>
      <c r="M3883" t="s">
        <v>11414</v>
      </c>
      <c r="N3883">
        <v>8.2511111110000002</v>
      </c>
      <c r="O3883">
        <v>0</v>
      </c>
      <c r="P3883">
        <v>1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8.6360279914506108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8.6360279914506108</v>
      </c>
    </row>
    <row r="3884" spans="1:31" x14ac:dyDescent="0.25">
      <c r="A3884">
        <v>2212691</v>
      </c>
      <c r="B3884">
        <v>1</v>
      </c>
      <c r="C3884" t="s">
        <v>80</v>
      </c>
      <c r="D3884" t="s">
        <v>92</v>
      </c>
      <c r="E3884" t="s">
        <v>156</v>
      </c>
      <c r="F3884" t="s">
        <v>11415</v>
      </c>
      <c r="G3884" t="s">
        <v>134</v>
      </c>
      <c r="H3884" t="s">
        <v>135</v>
      </c>
      <c r="I3884" t="s">
        <v>136</v>
      </c>
      <c r="J3884" t="s">
        <v>137</v>
      </c>
      <c r="K3884" t="s">
        <v>138</v>
      </c>
      <c r="L3884" t="s">
        <v>11416</v>
      </c>
      <c r="M3884" t="s">
        <v>11417</v>
      </c>
      <c r="N3884">
        <v>0.99138888800000002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1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0.45682542917012842</v>
      </c>
      <c r="AC3884">
        <v>0</v>
      </c>
      <c r="AD3884">
        <v>0</v>
      </c>
      <c r="AE3884">
        <v>0.45682542917012842</v>
      </c>
    </row>
    <row r="3885" spans="1:31" x14ac:dyDescent="0.25">
      <c r="A3885">
        <v>2229007</v>
      </c>
      <c r="B3885">
        <v>1</v>
      </c>
      <c r="C3885" t="s">
        <v>80</v>
      </c>
      <c r="D3885" t="s">
        <v>100</v>
      </c>
      <c r="E3885" t="s">
        <v>198</v>
      </c>
      <c r="F3885" t="s">
        <v>11418</v>
      </c>
      <c r="G3885" t="s">
        <v>143</v>
      </c>
      <c r="H3885" t="s">
        <v>144</v>
      </c>
      <c r="I3885" t="s">
        <v>136</v>
      </c>
      <c r="J3885" t="s">
        <v>137</v>
      </c>
      <c r="K3885" t="s">
        <v>138</v>
      </c>
      <c r="L3885" t="s">
        <v>11419</v>
      </c>
      <c r="M3885" t="s">
        <v>11420</v>
      </c>
      <c r="N3885">
        <v>0.84083333299999996</v>
      </c>
      <c r="O3885">
        <v>1</v>
      </c>
      <c r="P3885">
        <v>741</v>
      </c>
      <c r="Q3885">
        <v>5</v>
      </c>
      <c r="R3885">
        <v>55</v>
      </c>
      <c r="S3885">
        <v>3</v>
      </c>
      <c r="T3885">
        <v>99</v>
      </c>
      <c r="U3885">
        <v>0</v>
      </c>
      <c r="V3885">
        <v>1</v>
      </c>
      <c r="W3885">
        <v>2.034635315199965</v>
      </c>
      <c r="X3885">
        <v>280.95104578169281</v>
      </c>
      <c r="Y3885">
        <v>1.5524484419469555</v>
      </c>
      <c r="Z3885">
        <v>22.121528307240862</v>
      </c>
      <c r="AA3885">
        <v>2.7840087790914003</v>
      </c>
      <c r="AB3885">
        <v>79.537198821085738</v>
      </c>
      <c r="AC3885">
        <v>0</v>
      </c>
      <c r="AD3885">
        <v>61.283845000826979</v>
      </c>
      <c r="AE3885">
        <v>450.26471044708472</v>
      </c>
    </row>
    <row r="3886" spans="1:31" x14ac:dyDescent="0.25">
      <c r="A3886">
        <v>2224098</v>
      </c>
      <c r="B3886">
        <v>1</v>
      </c>
      <c r="C3886" t="s">
        <v>80</v>
      </c>
      <c r="D3886" t="s">
        <v>99</v>
      </c>
      <c r="E3886" t="s">
        <v>132</v>
      </c>
      <c r="F3886" t="s">
        <v>11421</v>
      </c>
      <c r="G3886" t="s">
        <v>238</v>
      </c>
      <c r="H3886" t="s">
        <v>135</v>
      </c>
      <c r="I3886" t="s">
        <v>136</v>
      </c>
      <c r="J3886" t="s">
        <v>137</v>
      </c>
      <c r="K3886" t="s">
        <v>138</v>
      </c>
      <c r="L3886" t="s">
        <v>11422</v>
      </c>
      <c r="M3886" t="s">
        <v>11423</v>
      </c>
      <c r="N3886">
        <v>1.0475000000000001</v>
      </c>
      <c r="O3886">
        <v>0</v>
      </c>
      <c r="P3886">
        <v>29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6.4868877127847551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6.4868877127847551</v>
      </c>
    </row>
    <row r="3887" spans="1:31" x14ac:dyDescent="0.25">
      <c r="A3887">
        <v>2214280</v>
      </c>
      <c r="B3887">
        <v>1</v>
      </c>
      <c r="C3887" t="s">
        <v>80</v>
      </c>
      <c r="D3887" t="s">
        <v>92</v>
      </c>
      <c r="E3887" t="s">
        <v>156</v>
      </c>
      <c r="F3887" t="s">
        <v>11424</v>
      </c>
      <c r="G3887" t="s">
        <v>134</v>
      </c>
      <c r="H3887" t="s">
        <v>135</v>
      </c>
      <c r="I3887" t="s">
        <v>136</v>
      </c>
      <c r="J3887" t="s">
        <v>137</v>
      </c>
      <c r="K3887" t="s">
        <v>138</v>
      </c>
      <c r="L3887" t="s">
        <v>11425</v>
      </c>
      <c r="M3887" t="s">
        <v>11426</v>
      </c>
      <c r="N3887">
        <v>2.5163888879999998</v>
      </c>
      <c r="O3887">
        <v>0</v>
      </c>
      <c r="P3887">
        <v>1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0.39760672987897472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0.39760672987897472</v>
      </c>
    </row>
    <row r="3888" spans="1:31" x14ac:dyDescent="0.25">
      <c r="A3888">
        <v>2215608</v>
      </c>
      <c r="B3888">
        <v>1</v>
      </c>
      <c r="C3888" t="s">
        <v>81</v>
      </c>
      <c r="D3888" t="s">
        <v>112</v>
      </c>
      <c r="E3888" t="s">
        <v>225</v>
      </c>
      <c r="F3888" t="s">
        <v>11427</v>
      </c>
      <c r="G3888" t="s">
        <v>345</v>
      </c>
      <c r="H3888" t="s">
        <v>135</v>
      </c>
      <c r="I3888" t="s">
        <v>136</v>
      </c>
      <c r="J3888" t="s">
        <v>137</v>
      </c>
      <c r="K3888" t="s">
        <v>138</v>
      </c>
      <c r="L3888" t="s">
        <v>11428</v>
      </c>
      <c r="M3888" t="s">
        <v>11429</v>
      </c>
      <c r="N3888">
        <v>2.4169444439999999</v>
      </c>
      <c r="O3888">
        <v>0</v>
      </c>
      <c r="P3888">
        <v>36</v>
      </c>
      <c r="Q3888">
        <v>0</v>
      </c>
      <c r="R3888">
        <v>0</v>
      </c>
      <c r="S3888">
        <v>0</v>
      </c>
      <c r="T3888">
        <v>8</v>
      </c>
      <c r="U3888">
        <v>0</v>
      </c>
      <c r="V3888">
        <v>0</v>
      </c>
      <c r="W3888">
        <v>0</v>
      </c>
      <c r="X3888">
        <v>22.709485701291406</v>
      </c>
      <c r="Y3888">
        <v>0</v>
      </c>
      <c r="Z3888">
        <v>0</v>
      </c>
      <c r="AA3888">
        <v>0</v>
      </c>
      <c r="AB3888">
        <v>22.647473815530045</v>
      </c>
      <c r="AC3888">
        <v>0</v>
      </c>
      <c r="AD3888">
        <v>0</v>
      </c>
      <c r="AE3888">
        <v>45.356959516821448</v>
      </c>
    </row>
    <row r="3889" spans="1:31" x14ac:dyDescent="0.25">
      <c r="A3889">
        <v>2226992</v>
      </c>
      <c r="B3889">
        <v>1</v>
      </c>
      <c r="C3889" t="s">
        <v>80</v>
      </c>
      <c r="D3889" t="s">
        <v>96</v>
      </c>
      <c r="E3889" t="s">
        <v>156</v>
      </c>
      <c r="F3889" t="s">
        <v>11430</v>
      </c>
      <c r="G3889" t="s">
        <v>165</v>
      </c>
      <c r="H3889" t="s">
        <v>135</v>
      </c>
      <c r="I3889" t="s">
        <v>136</v>
      </c>
      <c r="J3889" t="s">
        <v>137</v>
      </c>
      <c r="K3889" t="s">
        <v>138</v>
      </c>
      <c r="L3889" t="s">
        <v>11431</v>
      </c>
      <c r="M3889" t="s">
        <v>11432</v>
      </c>
      <c r="N3889">
        <v>4.7322222219999999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6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28.589424689454749</v>
      </c>
      <c r="AC3889">
        <v>0</v>
      </c>
      <c r="AD3889">
        <v>0</v>
      </c>
      <c r="AE3889">
        <v>28.589424689454749</v>
      </c>
    </row>
    <row r="3890" spans="1:31" x14ac:dyDescent="0.25">
      <c r="A3890">
        <v>2221078</v>
      </c>
      <c r="B3890">
        <v>1</v>
      </c>
      <c r="C3890" t="s">
        <v>81</v>
      </c>
      <c r="D3890" t="s">
        <v>127</v>
      </c>
      <c r="E3890" t="s">
        <v>151</v>
      </c>
      <c r="F3890" t="s">
        <v>11433</v>
      </c>
      <c r="G3890" t="s">
        <v>153</v>
      </c>
      <c r="H3890" t="s">
        <v>135</v>
      </c>
      <c r="I3890" t="s">
        <v>136</v>
      </c>
      <c r="J3890" t="s">
        <v>137</v>
      </c>
      <c r="K3890" t="s">
        <v>138</v>
      </c>
      <c r="L3890" t="s">
        <v>11434</v>
      </c>
      <c r="M3890" t="s">
        <v>11435</v>
      </c>
      <c r="N3890">
        <v>2.196388888</v>
      </c>
      <c r="O3890">
        <v>0</v>
      </c>
      <c r="P3890">
        <v>8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3.6663966528942957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3.6663966528942957</v>
      </c>
    </row>
    <row r="3891" spans="1:31" x14ac:dyDescent="0.25">
      <c r="A3891">
        <v>2222209</v>
      </c>
      <c r="B3891">
        <v>1</v>
      </c>
      <c r="C3891" t="s">
        <v>80</v>
      </c>
      <c r="D3891" t="s">
        <v>93</v>
      </c>
      <c r="E3891" t="s">
        <v>132</v>
      </c>
      <c r="F3891" t="s">
        <v>11436</v>
      </c>
      <c r="G3891" t="s">
        <v>176</v>
      </c>
      <c r="H3891" t="s">
        <v>135</v>
      </c>
      <c r="I3891" t="s">
        <v>136</v>
      </c>
      <c r="J3891" t="s">
        <v>137</v>
      </c>
      <c r="K3891" t="s">
        <v>138</v>
      </c>
      <c r="L3891" t="s">
        <v>11437</v>
      </c>
      <c r="M3891" t="s">
        <v>11438</v>
      </c>
      <c r="N3891">
        <v>5.0691666660000001</v>
      </c>
      <c r="O3891">
        <v>0</v>
      </c>
      <c r="P3891">
        <v>15</v>
      </c>
      <c r="Q3891">
        <v>0</v>
      </c>
      <c r="R3891">
        <v>8</v>
      </c>
      <c r="S3891">
        <v>0</v>
      </c>
      <c r="T3891">
        <v>10</v>
      </c>
      <c r="U3891">
        <v>0</v>
      </c>
      <c r="V3891">
        <v>0</v>
      </c>
      <c r="W3891">
        <v>0</v>
      </c>
      <c r="X3891">
        <v>10.587600213673856</v>
      </c>
      <c r="Y3891">
        <v>0</v>
      </c>
      <c r="Z3891">
        <v>9.5763918846884515</v>
      </c>
      <c r="AA3891">
        <v>0</v>
      </c>
      <c r="AB3891">
        <v>38.188304357946642</v>
      </c>
      <c r="AC3891">
        <v>0</v>
      </c>
      <c r="AD3891">
        <v>0</v>
      </c>
      <c r="AE3891">
        <v>58.352296456308949</v>
      </c>
    </row>
    <row r="3892" spans="1:31" x14ac:dyDescent="0.25">
      <c r="A3892">
        <v>2220812</v>
      </c>
      <c r="B3892">
        <v>1</v>
      </c>
      <c r="C3892" t="s">
        <v>80</v>
      </c>
      <c r="D3892" t="s">
        <v>84</v>
      </c>
      <c r="E3892" t="s">
        <v>132</v>
      </c>
      <c r="F3892" t="s">
        <v>11439</v>
      </c>
      <c r="G3892" t="s">
        <v>405</v>
      </c>
      <c r="H3892" t="s">
        <v>135</v>
      </c>
      <c r="I3892" t="s">
        <v>136</v>
      </c>
      <c r="J3892" t="s">
        <v>137</v>
      </c>
      <c r="K3892" t="s">
        <v>234</v>
      </c>
      <c r="L3892" t="s">
        <v>11440</v>
      </c>
      <c r="M3892" t="s">
        <v>11441</v>
      </c>
      <c r="N3892">
        <v>3.4905555549999998</v>
      </c>
      <c r="O3892">
        <v>0</v>
      </c>
      <c r="P3892">
        <v>100</v>
      </c>
      <c r="Q3892">
        <v>0</v>
      </c>
      <c r="R3892">
        <v>0</v>
      </c>
      <c r="S3892">
        <v>0</v>
      </c>
      <c r="T3892">
        <v>324</v>
      </c>
      <c r="U3892">
        <v>0</v>
      </c>
      <c r="V3892">
        <v>1</v>
      </c>
      <c r="W3892">
        <v>0</v>
      </c>
      <c r="X3892">
        <v>77.160286347988276</v>
      </c>
      <c r="Y3892">
        <v>0</v>
      </c>
      <c r="Z3892">
        <v>0</v>
      </c>
      <c r="AA3892">
        <v>0</v>
      </c>
      <c r="AB3892">
        <v>508.47928314472313</v>
      </c>
      <c r="AC3892">
        <v>0</v>
      </c>
      <c r="AD3892">
        <v>157.44284941915788</v>
      </c>
      <c r="AE3892">
        <v>743.08241891186935</v>
      </c>
    </row>
    <row r="3893" spans="1:31" x14ac:dyDescent="0.25">
      <c r="A3893">
        <v>2218399</v>
      </c>
      <c r="B3893">
        <v>1</v>
      </c>
      <c r="C3893" t="s">
        <v>81</v>
      </c>
      <c r="D3893" t="s">
        <v>118</v>
      </c>
      <c r="E3893" t="s">
        <v>151</v>
      </c>
      <c r="F3893" t="s">
        <v>11442</v>
      </c>
      <c r="G3893" t="s">
        <v>213</v>
      </c>
      <c r="H3893" t="s">
        <v>135</v>
      </c>
      <c r="I3893" t="s">
        <v>136</v>
      </c>
      <c r="J3893" t="s">
        <v>137</v>
      </c>
      <c r="K3893" t="s">
        <v>138</v>
      </c>
      <c r="L3893" t="s">
        <v>11443</v>
      </c>
      <c r="M3893" t="s">
        <v>11444</v>
      </c>
      <c r="N3893">
        <v>0.78583333300000002</v>
      </c>
      <c r="O3893">
        <v>0</v>
      </c>
      <c r="P3893">
        <v>87</v>
      </c>
      <c r="Q3893">
        <v>0</v>
      </c>
      <c r="R3893">
        <v>4</v>
      </c>
      <c r="S3893">
        <v>0</v>
      </c>
      <c r="T3893">
        <v>6</v>
      </c>
      <c r="U3893">
        <v>0</v>
      </c>
      <c r="V3893">
        <v>0</v>
      </c>
      <c r="W3893">
        <v>0</v>
      </c>
      <c r="X3893">
        <v>20.723489486161835</v>
      </c>
      <c r="Y3893">
        <v>0</v>
      </c>
      <c r="Z3893">
        <v>1.8321636585336005</v>
      </c>
      <c r="AA3893">
        <v>0</v>
      </c>
      <c r="AB3893">
        <v>1.1193411423632014</v>
      </c>
      <c r="AC3893">
        <v>0</v>
      </c>
      <c r="AD3893">
        <v>0</v>
      </c>
      <c r="AE3893">
        <v>23.674994287058635</v>
      </c>
    </row>
    <row r="3894" spans="1:31" x14ac:dyDescent="0.25">
      <c r="A3894">
        <v>2219063</v>
      </c>
      <c r="B3894">
        <v>1</v>
      </c>
      <c r="C3894" t="s">
        <v>80</v>
      </c>
      <c r="D3894" t="s">
        <v>105</v>
      </c>
      <c r="E3894" t="s">
        <v>151</v>
      </c>
      <c r="F3894" t="s">
        <v>11445</v>
      </c>
      <c r="G3894" t="s">
        <v>153</v>
      </c>
      <c r="H3894" t="s">
        <v>135</v>
      </c>
      <c r="I3894" t="s">
        <v>136</v>
      </c>
      <c r="J3894" t="s">
        <v>137</v>
      </c>
      <c r="K3894" t="s">
        <v>138</v>
      </c>
      <c r="L3894" t="s">
        <v>11446</v>
      </c>
      <c r="M3894" t="s">
        <v>11447</v>
      </c>
      <c r="N3894">
        <v>1.2227777769999999</v>
      </c>
      <c r="O3894">
        <v>0</v>
      </c>
      <c r="P3894">
        <v>90</v>
      </c>
      <c r="Q3894">
        <v>0</v>
      </c>
      <c r="R3894">
        <v>0</v>
      </c>
      <c r="S3894">
        <v>0</v>
      </c>
      <c r="T3894">
        <v>2</v>
      </c>
      <c r="U3894">
        <v>0</v>
      </c>
      <c r="V3894">
        <v>0</v>
      </c>
      <c r="W3894">
        <v>0</v>
      </c>
      <c r="X3894">
        <v>31.440619459492289</v>
      </c>
      <c r="Y3894">
        <v>0</v>
      </c>
      <c r="Z3894">
        <v>0</v>
      </c>
      <c r="AA3894">
        <v>0</v>
      </c>
      <c r="AB3894">
        <v>6.5336139530926438</v>
      </c>
      <c r="AC3894">
        <v>0</v>
      </c>
      <c r="AD3894">
        <v>0</v>
      </c>
      <c r="AE3894">
        <v>37.974233412584937</v>
      </c>
    </row>
    <row r="3895" spans="1:31" x14ac:dyDescent="0.25">
      <c r="A3895">
        <v>2221645</v>
      </c>
      <c r="B3895">
        <v>1</v>
      </c>
      <c r="C3895" t="s">
        <v>80</v>
      </c>
      <c r="D3895" t="s">
        <v>96</v>
      </c>
      <c r="E3895" t="s">
        <v>156</v>
      </c>
      <c r="F3895" t="s">
        <v>11448</v>
      </c>
      <c r="G3895" t="s">
        <v>172</v>
      </c>
      <c r="H3895" t="s">
        <v>135</v>
      </c>
      <c r="I3895" t="s">
        <v>136</v>
      </c>
      <c r="J3895" t="s">
        <v>137</v>
      </c>
      <c r="K3895" t="s">
        <v>138</v>
      </c>
      <c r="L3895" t="s">
        <v>11449</v>
      </c>
      <c r="M3895" t="s">
        <v>11450</v>
      </c>
      <c r="N3895">
        <v>2.64</v>
      </c>
      <c r="O3895">
        <v>0</v>
      </c>
      <c r="P3895">
        <v>1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0.18913097406547752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0.18913097406547752</v>
      </c>
    </row>
    <row r="3896" spans="1:31" x14ac:dyDescent="0.25">
      <c r="A3896">
        <v>2219040</v>
      </c>
      <c r="B3896">
        <v>1</v>
      </c>
      <c r="C3896" t="s">
        <v>80</v>
      </c>
      <c r="D3896" t="s">
        <v>99</v>
      </c>
      <c r="E3896" t="s">
        <v>141</v>
      </c>
      <c r="F3896" t="s">
        <v>11451</v>
      </c>
      <c r="G3896" t="s">
        <v>349</v>
      </c>
      <c r="H3896" t="s">
        <v>144</v>
      </c>
      <c r="I3896" t="s">
        <v>136</v>
      </c>
      <c r="J3896" t="s">
        <v>137</v>
      </c>
      <c r="K3896" t="s">
        <v>138</v>
      </c>
      <c r="L3896" t="s">
        <v>11452</v>
      </c>
      <c r="M3896" t="s">
        <v>11453</v>
      </c>
      <c r="N3896">
        <v>6.216388888</v>
      </c>
      <c r="O3896">
        <v>0</v>
      </c>
      <c r="P3896">
        <v>50</v>
      </c>
      <c r="Q3896">
        <v>0</v>
      </c>
      <c r="R3896">
        <v>1</v>
      </c>
      <c r="S3896">
        <v>0</v>
      </c>
      <c r="T3896">
        <v>4</v>
      </c>
      <c r="U3896">
        <v>0</v>
      </c>
      <c r="V3896">
        <v>0</v>
      </c>
      <c r="W3896">
        <v>0</v>
      </c>
      <c r="X3896">
        <v>66.417746674547288</v>
      </c>
      <c r="Y3896">
        <v>0</v>
      </c>
      <c r="Z3896">
        <v>5.8220563934773338E-2</v>
      </c>
      <c r="AA3896">
        <v>0</v>
      </c>
      <c r="AB3896">
        <v>20.364103135813583</v>
      </c>
      <c r="AC3896">
        <v>0</v>
      </c>
      <c r="AD3896">
        <v>0</v>
      </c>
      <c r="AE3896">
        <v>86.840070374295635</v>
      </c>
    </row>
    <row r="3897" spans="1:31" x14ac:dyDescent="0.25">
      <c r="A3897">
        <v>2228950</v>
      </c>
      <c r="B3897">
        <v>1</v>
      </c>
      <c r="C3897" t="s">
        <v>80</v>
      </c>
      <c r="D3897" t="s">
        <v>97</v>
      </c>
      <c r="E3897" t="s">
        <v>141</v>
      </c>
      <c r="F3897" t="s">
        <v>11454</v>
      </c>
      <c r="G3897" t="s">
        <v>1628</v>
      </c>
      <c r="H3897" t="s">
        <v>144</v>
      </c>
      <c r="I3897" t="s">
        <v>136</v>
      </c>
      <c r="J3897" t="s">
        <v>137</v>
      </c>
      <c r="K3897" t="s">
        <v>138</v>
      </c>
      <c r="L3897" t="s">
        <v>11455</v>
      </c>
      <c r="M3897" t="s">
        <v>11456</v>
      </c>
      <c r="N3897">
        <v>1.175</v>
      </c>
      <c r="O3897">
        <v>0</v>
      </c>
      <c r="P3897">
        <v>180</v>
      </c>
      <c r="Q3897">
        <v>0</v>
      </c>
      <c r="R3897">
        <v>1</v>
      </c>
      <c r="S3897">
        <v>0</v>
      </c>
      <c r="T3897">
        <v>15</v>
      </c>
      <c r="U3897">
        <v>0</v>
      </c>
      <c r="V3897">
        <v>0</v>
      </c>
      <c r="W3897">
        <v>0</v>
      </c>
      <c r="X3897">
        <v>89.047825605441162</v>
      </c>
      <c r="Y3897">
        <v>0</v>
      </c>
      <c r="Z3897">
        <v>0</v>
      </c>
      <c r="AA3897">
        <v>0</v>
      </c>
      <c r="AB3897">
        <v>34.082262785876168</v>
      </c>
      <c r="AC3897">
        <v>0</v>
      </c>
      <c r="AD3897">
        <v>0</v>
      </c>
      <c r="AE3897">
        <v>123.13008839131733</v>
      </c>
    </row>
    <row r="3898" spans="1:31" x14ac:dyDescent="0.25">
      <c r="A3898">
        <v>2222286</v>
      </c>
      <c r="B3898">
        <v>1</v>
      </c>
      <c r="C3898" t="s">
        <v>81</v>
      </c>
      <c r="D3898" t="s">
        <v>112</v>
      </c>
      <c r="E3898" t="s">
        <v>156</v>
      </c>
      <c r="F3898" t="s">
        <v>11457</v>
      </c>
      <c r="G3898" t="s">
        <v>172</v>
      </c>
      <c r="H3898" t="s">
        <v>135</v>
      </c>
      <c r="I3898" t="s">
        <v>136</v>
      </c>
      <c r="J3898" t="s">
        <v>137</v>
      </c>
      <c r="K3898" t="s">
        <v>138</v>
      </c>
      <c r="L3898" t="s">
        <v>11458</v>
      </c>
      <c r="M3898" t="s">
        <v>11459</v>
      </c>
      <c r="N3898">
        <v>1.542777777</v>
      </c>
      <c r="O3898">
        <v>0</v>
      </c>
      <c r="P3898">
        <v>12</v>
      </c>
      <c r="Q3898">
        <v>0</v>
      </c>
      <c r="R3898">
        <v>0</v>
      </c>
      <c r="S3898">
        <v>0</v>
      </c>
      <c r="T3898">
        <v>1</v>
      </c>
      <c r="U3898">
        <v>0</v>
      </c>
      <c r="V3898">
        <v>0</v>
      </c>
      <c r="W3898">
        <v>0</v>
      </c>
      <c r="X3898">
        <v>3.421765756262849</v>
      </c>
      <c r="Y3898">
        <v>0</v>
      </c>
      <c r="Z3898">
        <v>0</v>
      </c>
      <c r="AA3898">
        <v>0</v>
      </c>
      <c r="AB3898">
        <v>0.10631740048738417</v>
      </c>
      <c r="AC3898">
        <v>0</v>
      </c>
      <c r="AD3898">
        <v>0</v>
      </c>
      <c r="AE3898">
        <v>3.5280831567502333</v>
      </c>
    </row>
    <row r="3899" spans="1:31" x14ac:dyDescent="0.25">
      <c r="A3899">
        <v>2220122</v>
      </c>
      <c r="B3899">
        <v>1</v>
      </c>
      <c r="C3899" t="s">
        <v>80</v>
      </c>
      <c r="D3899" t="s">
        <v>97</v>
      </c>
      <c r="E3899" t="s">
        <v>151</v>
      </c>
      <c r="F3899" t="s">
        <v>11460</v>
      </c>
      <c r="G3899" t="s">
        <v>213</v>
      </c>
      <c r="H3899" t="s">
        <v>135</v>
      </c>
      <c r="I3899" t="s">
        <v>136</v>
      </c>
      <c r="J3899" t="s">
        <v>137</v>
      </c>
      <c r="K3899" t="s">
        <v>138</v>
      </c>
      <c r="L3899" t="s">
        <v>11461</v>
      </c>
      <c r="M3899" t="s">
        <v>11462</v>
      </c>
      <c r="N3899">
        <v>3.599722222</v>
      </c>
      <c r="O3899">
        <v>0</v>
      </c>
      <c r="P3899">
        <v>148</v>
      </c>
      <c r="Q3899">
        <v>0</v>
      </c>
      <c r="R3899">
        <v>0</v>
      </c>
      <c r="S3899">
        <v>0</v>
      </c>
      <c r="T3899">
        <v>21</v>
      </c>
      <c r="U3899">
        <v>0</v>
      </c>
      <c r="V3899">
        <v>0</v>
      </c>
      <c r="W3899">
        <v>0</v>
      </c>
      <c r="X3899">
        <v>173.7344816797424</v>
      </c>
      <c r="Y3899">
        <v>0</v>
      </c>
      <c r="Z3899">
        <v>0</v>
      </c>
      <c r="AA3899">
        <v>0</v>
      </c>
      <c r="AB3899">
        <v>29.422645828794625</v>
      </c>
      <c r="AC3899">
        <v>0</v>
      </c>
      <c r="AD3899">
        <v>0</v>
      </c>
      <c r="AE3899">
        <v>203.15712750853703</v>
      </c>
    </row>
    <row r="3900" spans="1:31" x14ac:dyDescent="0.25">
      <c r="A3900">
        <v>2227092</v>
      </c>
      <c r="B3900">
        <v>1</v>
      </c>
      <c r="C3900" t="s">
        <v>80</v>
      </c>
      <c r="D3900" t="s">
        <v>97</v>
      </c>
      <c r="E3900" t="s">
        <v>156</v>
      </c>
      <c r="F3900" t="s">
        <v>11463</v>
      </c>
      <c r="G3900" t="s">
        <v>161</v>
      </c>
      <c r="H3900" t="s">
        <v>135</v>
      </c>
      <c r="I3900" t="s">
        <v>136</v>
      </c>
      <c r="J3900" t="s">
        <v>137</v>
      </c>
      <c r="K3900" t="s">
        <v>138</v>
      </c>
      <c r="L3900" t="s">
        <v>11464</v>
      </c>
      <c r="M3900" t="s">
        <v>11465</v>
      </c>
      <c r="N3900">
        <v>2.2855555550000002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1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4.8549483317454165E-2</v>
      </c>
      <c r="AC3900">
        <v>0</v>
      </c>
      <c r="AD3900">
        <v>0</v>
      </c>
      <c r="AE3900">
        <v>4.8549483317454165E-2</v>
      </c>
    </row>
    <row r="3901" spans="1:31" x14ac:dyDescent="0.25">
      <c r="A3901">
        <v>2218436</v>
      </c>
      <c r="B3901">
        <v>1</v>
      </c>
      <c r="C3901" t="s">
        <v>81</v>
      </c>
      <c r="D3901" t="s">
        <v>128</v>
      </c>
      <c r="E3901" t="s">
        <v>151</v>
      </c>
      <c r="F3901" t="s">
        <v>11466</v>
      </c>
      <c r="G3901" t="s">
        <v>213</v>
      </c>
      <c r="H3901" t="s">
        <v>135</v>
      </c>
      <c r="I3901" t="s">
        <v>136</v>
      </c>
      <c r="J3901" t="s">
        <v>137</v>
      </c>
      <c r="K3901" t="s">
        <v>138</v>
      </c>
      <c r="L3901" t="s">
        <v>11467</v>
      </c>
      <c r="M3901" t="s">
        <v>11468</v>
      </c>
      <c r="N3901">
        <v>1.789722222</v>
      </c>
      <c r="O3901">
        <v>0</v>
      </c>
      <c r="P3901">
        <v>8</v>
      </c>
      <c r="Q3901">
        <v>0</v>
      </c>
      <c r="R3901">
        <v>0</v>
      </c>
      <c r="S3901">
        <v>0</v>
      </c>
      <c r="T3901">
        <v>1</v>
      </c>
      <c r="U3901">
        <v>0</v>
      </c>
      <c r="V3901">
        <v>0</v>
      </c>
      <c r="W3901">
        <v>0</v>
      </c>
      <c r="X3901">
        <v>0.93282367777780406</v>
      </c>
      <c r="Y3901">
        <v>0</v>
      </c>
      <c r="Z3901">
        <v>0</v>
      </c>
      <c r="AA3901">
        <v>0</v>
      </c>
      <c r="AB3901">
        <v>1.0807760049966668E-3</v>
      </c>
      <c r="AC3901">
        <v>0</v>
      </c>
      <c r="AD3901">
        <v>0</v>
      </c>
      <c r="AE3901">
        <v>0.93390445378280074</v>
      </c>
    </row>
    <row r="3902" spans="1:31" x14ac:dyDescent="0.25">
      <c r="A3902">
        <v>2226843</v>
      </c>
      <c r="B3902">
        <v>1</v>
      </c>
      <c r="C3902" t="s">
        <v>80</v>
      </c>
      <c r="D3902" t="s">
        <v>94</v>
      </c>
      <c r="E3902" t="s">
        <v>151</v>
      </c>
      <c r="F3902" t="s">
        <v>11469</v>
      </c>
      <c r="G3902" t="s">
        <v>213</v>
      </c>
      <c r="H3902" t="s">
        <v>135</v>
      </c>
      <c r="I3902" t="s">
        <v>136</v>
      </c>
      <c r="J3902" t="s">
        <v>137</v>
      </c>
      <c r="K3902" t="s">
        <v>138</v>
      </c>
      <c r="L3902" t="s">
        <v>11470</v>
      </c>
      <c r="M3902" t="s">
        <v>11471</v>
      </c>
      <c r="N3902">
        <v>1.435277777</v>
      </c>
      <c r="O3902">
        <v>0</v>
      </c>
      <c r="P3902">
        <v>9</v>
      </c>
      <c r="Q3902">
        <v>0</v>
      </c>
      <c r="R3902">
        <v>2</v>
      </c>
      <c r="S3902">
        <v>0</v>
      </c>
      <c r="T3902">
        <v>8</v>
      </c>
      <c r="U3902">
        <v>0</v>
      </c>
      <c r="V3902">
        <v>0</v>
      </c>
      <c r="W3902">
        <v>0</v>
      </c>
      <c r="X3902">
        <v>2.1620003759966195</v>
      </c>
      <c r="Y3902">
        <v>0</v>
      </c>
      <c r="Z3902">
        <v>2.4058130893844444E-3</v>
      </c>
      <c r="AA3902">
        <v>0</v>
      </c>
      <c r="AB3902">
        <v>14.027821270788552</v>
      </c>
      <c r="AC3902">
        <v>0</v>
      </c>
      <c r="AD3902">
        <v>0</v>
      </c>
      <c r="AE3902">
        <v>16.192227459874555</v>
      </c>
    </row>
    <row r="3903" spans="1:31" x14ac:dyDescent="0.25">
      <c r="A3903">
        <v>2218187</v>
      </c>
      <c r="B3903">
        <v>1</v>
      </c>
      <c r="C3903" t="s">
        <v>80</v>
      </c>
      <c r="D3903" t="s">
        <v>96</v>
      </c>
      <c r="E3903" t="s">
        <v>156</v>
      </c>
      <c r="F3903" t="s">
        <v>11472</v>
      </c>
      <c r="G3903" t="s">
        <v>172</v>
      </c>
      <c r="H3903" t="s">
        <v>135</v>
      </c>
      <c r="I3903" t="s">
        <v>136</v>
      </c>
      <c r="J3903" t="s">
        <v>137</v>
      </c>
      <c r="K3903" t="s">
        <v>138</v>
      </c>
      <c r="L3903" t="s">
        <v>11473</v>
      </c>
      <c r="M3903" t="s">
        <v>11474</v>
      </c>
      <c r="N3903">
        <v>5.6502777770000003</v>
      </c>
      <c r="O3903">
        <v>0</v>
      </c>
      <c r="P3903">
        <v>1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28.909446045484607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28.909446045484607</v>
      </c>
    </row>
    <row r="3904" spans="1:31" x14ac:dyDescent="0.25">
      <c r="A3904">
        <v>2216172</v>
      </c>
      <c r="B3904">
        <v>1</v>
      </c>
      <c r="C3904" t="s">
        <v>81</v>
      </c>
      <c r="D3904" t="s">
        <v>128</v>
      </c>
      <c r="E3904" t="s">
        <v>147</v>
      </c>
      <c r="F3904" t="s">
        <v>11475</v>
      </c>
      <c r="G3904" t="s">
        <v>143</v>
      </c>
      <c r="H3904" t="s">
        <v>144</v>
      </c>
      <c r="I3904" t="s">
        <v>136</v>
      </c>
      <c r="J3904" t="s">
        <v>137</v>
      </c>
      <c r="K3904" t="s">
        <v>138</v>
      </c>
      <c r="L3904" t="s">
        <v>11476</v>
      </c>
      <c r="M3904" t="s">
        <v>11477</v>
      </c>
      <c r="N3904">
        <v>0.14638888799999999</v>
      </c>
      <c r="O3904">
        <v>0</v>
      </c>
      <c r="P3904">
        <v>546</v>
      </c>
      <c r="Q3904">
        <v>1</v>
      </c>
      <c r="R3904">
        <v>70</v>
      </c>
      <c r="S3904">
        <v>3</v>
      </c>
      <c r="T3904">
        <v>122</v>
      </c>
      <c r="U3904">
        <v>1</v>
      </c>
      <c r="V3904">
        <v>0</v>
      </c>
      <c r="W3904">
        <v>0</v>
      </c>
      <c r="X3904">
        <v>18.139025613515024</v>
      </c>
      <c r="Y3904">
        <v>1.5464362643840837</v>
      </c>
      <c r="Z3904">
        <v>1.6243543580859252</v>
      </c>
      <c r="AA3904">
        <v>0.68010425008489039</v>
      </c>
      <c r="AB3904">
        <v>6.1698675837237333</v>
      </c>
      <c r="AC3904">
        <v>1.9634643949667603</v>
      </c>
      <c r="AD3904">
        <v>0</v>
      </c>
      <c r="AE3904">
        <v>30.123252464760416</v>
      </c>
    </row>
    <row r="3905" spans="1:31" x14ac:dyDescent="0.25">
      <c r="A3905">
        <v>2226451</v>
      </c>
      <c r="B3905">
        <v>1</v>
      </c>
      <c r="C3905" t="s">
        <v>80</v>
      </c>
      <c r="D3905" t="s">
        <v>96</v>
      </c>
      <c r="E3905" t="s">
        <v>156</v>
      </c>
      <c r="F3905" t="s">
        <v>11478</v>
      </c>
      <c r="G3905" t="s">
        <v>161</v>
      </c>
      <c r="H3905" t="s">
        <v>135</v>
      </c>
      <c r="I3905" t="s">
        <v>136</v>
      </c>
      <c r="J3905" t="s">
        <v>137</v>
      </c>
      <c r="K3905" t="s">
        <v>138</v>
      </c>
      <c r="L3905" t="s">
        <v>11479</v>
      </c>
      <c r="M3905" t="s">
        <v>11480</v>
      </c>
      <c r="N3905">
        <v>1.3205555550000001</v>
      </c>
      <c r="O3905">
        <v>0</v>
      </c>
      <c r="P3905">
        <v>1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2.0713658105241932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2.0713658105241932</v>
      </c>
    </row>
    <row r="3906" spans="1:31" x14ac:dyDescent="0.25">
      <c r="A3906">
        <v>2212840</v>
      </c>
      <c r="B3906">
        <v>1</v>
      </c>
      <c r="C3906" t="s">
        <v>81</v>
      </c>
      <c r="D3906" t="s">
        <v>114</v>
      </c>
      <c r="E3906" t="s">
        <v>141</v>
      </c>
      <c r="F3906" t="s">
        <v>11481</v>
      </c>
      <c r="G3906" t="s">
        <v>143</v>
      </c>
      <c r="H3906" t="s">
        <v>144</v>
      </c>
      <c r="I3906" t="s">
        <v>451</v>
      </c>
      <c r="J3906" t="s">
        <v>137</v>
      </c>
      <c r="K3906" t="s">
        <v>138</v>
      </c>
      <c r="L3906" t="s">
        <v>11482</v>
      </c>
      <c r="M3906" t="s">
        <v>11483</v>
      </c>
      <c r="N3906">
        <v>1.1111111E-2</v>
      </c>
      <c r="O3906">
        <v>0</v>
      </c>
      <c r="P3906">
        <v>498</v>
      </c>
      <c r="Q3906">
        <v>1</v>
      </c>
      <c r="R3906">
        <v>12</v>
      </c>
      <c r="S3906">
        <v>6</v>
      </c>
      <c r="T3906">
        <v>55</v>
      </c>
      <c r="U3906">
        <v>1</v>
      </c>
      <c r="V3906">
        <v>0</v>
      </c>
      <c r="W3906">
        <v>0</v>
      </c>
      <c r="X3906">
        <v>0.44958766927013349</v>
      </c>
      <c r="Y3906">
        <v>1.3943812834000003E-2</v>
      </c>
      <c r="Z3906">
        <v>2.783471681471111E-2</v>
      </c>
      <c r="AA3906">
        <v>0.15499018877280002</v>
      </c>
      <c r="AB3906">
        <v>6.1636741256577768E-2</v>
      </c>
      <c r="AC3906">
        <v>1.9985617701888888E-2</v>
      </c>
      <c r="AD3906">
        <v>0</v>
      </c>
      <c r="AE3906">
        <v>0.72797874665011131</v>
      </c>
    </row>
    <row r="3907" spans="1:31" x14ac:dyDescent="0.25">
      <c r="A3907">
        <v>2228466</v>
      </c>
      <c r="B3907">
        <v>1</v>
      </c>
      <c r="C3907" t="s">
        <v>81</v>
      </c>
      <c r="D3907" t="s">
        <v>121</v>
      </c>
      <c r="E3907" t="s">
        <v>156</v>
      </c>
      <c r="F3907" t="s">
        <v>11484</v>
      </c>
      <c r="G3907" t="s">
        <v>161</v>
      </c>
      <c r="H3907" t="s">
        <v>135</v>
      </c>
      <c r="I3907" t="s">
        <v>136</v>
      </c>
      <c r="J3907" t="s">
        <v>137</v>
      </c>
      <c r="K3907" t="s">
        <v>138</v>
      </c>
      <c r="L3907" t="s">
        <v>11485</v>
      </c>
      <c r="M3907" t="s">
        <v>11486</v>
      </c>
      <c r="N3907">
        <v>1.1102777770000001</v>
      </c>
      <c r="O3907">
        <v>0</v>
      </c>
      <c r="P3907">
        <v>2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0.44266427135392006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0.44266427135392006</v>
      </c>
    </row>
    <row r="3908" spans="1:31" x14ac:dyDescent="0.25">
      <c r="A3908">
        <v>2221439</v>
      </c>
      <c r="B3908">
        <v>1</v>
      </c>
      <c r="C3908" t="s">
        <v>80</v>
      </c>
      <c r="D3908" t="s">
        <v>95</v>
      </c>
      <c r="E3908" t="s">
        <v>156</v>
      </c>
      <c r="F3908" t="s">
        <v>11487</v>
      </c>
      <c r="G3908" t="s">
        <v>161</v>
      </c>
      <c r="H3908" t="s">
        <v>135</v>
      </c>
      <c r="I3908" t="s">
        <v>136</v>
      </c>
      <c r="J3908" t="s">
        <v>137</v>
      </c>
      <c r="K3908" t="s">
        <v>138</v>
      </c>
      <c r="L3908" t="s">
        <v>11488</v>
      </c>
      <c r="M3908" t="s">
        <v>11489</v>
      </c>
      <c r="N3908">
        <v>1.7136111110000001</v>
      </c>
      <c r="O3908">
        <v>0</v>
      </c>
      <c r="P3908">
        <v>1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1.2163846753547751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1.2163846753547751</v>
      </c>
    </row>
    <row r="3909" spans="1:31" x14ac:dyDescent="0.25">
      <c r="A3909">
        <v>2219269</v>
      </c>
      <c r="B3909">
        <v>1</v>
      </c>
      <c r="C3909" t="s">
        <v>81</v>
      </c>
      <c r="D3909" t="s">
        <v>113</v>
      </c>
      <c r="E3909" t="s">
        <v>151</v>
      </c>
      <c r="F3909" t="s">
        <v>11490</v>
      </c>
      <c r="G3909" t="s">
        <v>213</v>
      </c>
      <c r="H3909" t="s">
        <v>135</v>
      </c>
      <c r="I3909" t="s">
        <v>136</v>
      </c>
      <c r="J3909" t="s">
        <v>137</v>
      </c>
      <c r="K3909" t="s">
        <v>138</v>
      </c>
      <c r="L3909" t="s">
        <v>11491</v>
      </c>
      <c r="M3909" t="s">
        <v>11492</v>
      </c>
      <c r="N3909">
        <v>0.51</v>
      </c>
      <c r="O3909">
        <v>0</v>
      </c>
      <c r="P3909">
        <v>6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0.42891776602954501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0.42891776602954501</v>
      </c>
    </row>
    <row r="3910" spans="1:31" x14ac:dyDescent="0.25">
      <c r="A3910">
        <v>2227682</v>
      </c>
      <c r="B3910">
        <v>1</v>
      </c>
      <c r="C3910" t="s">
        <v>80</v>
      </c>
      <c r="D3910" t="s">
        <v>87</v>
      </c>
      <c r="E3910" t="s">
        <v>225</v>
      </c>
      <c r="F3910" t="s">
        <v>11493</v>
      </c>
      <c r="G3910" t="s">
        <v>600</v>
      </c>
      <c r="H3910" t="s">
        <v>135</v>
      </c>
      <c r="I3910" t="s">
        <v>136</v>
      </c>
      <c r="J3910" t="s">
        <v>137</v>
      </c>
      <c r="K3910" t="s">
        <v>138</v>
      </c>
      <c r="L3910" t="s">
        <v>11494</v>
      </c>
      <c r="M3910" t="s">
        <v>11495</v>
      </c>
      <c r="N3910">
        <v>1.3625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4</v>
      </c>
      <c r="U3910">
        <v>0</v>
      </c>
      <c r="V3910">
        <v>3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17.831178283871058</v>
      </c>
      <c r="AC3910">
        <v>0</v>
      </c>
      <c r="AD3910">
        <v>108.35668304646785</v>
      </c>
      <c r="AE3910">
        <v>126.1878613303389</v>
      </c>
    </row>
    <row r="3911" spans="1:31" x14ac:dyDescent="0.25">
      <c r="A3911">
        <v>2227925</v>
      </c>
      <c r="B3911">
        <v>1</v>
      </c>
      <c r="C3911" t="s">
        <v>80</v>
      </c>
      <c r="D3911" t="s">
        <v>93</v>
      </c>
      <c r="E3911" t="s">
        <v>156</v>
      </c>
      <c r="F3911" t="s">
        <v>11496</v>
      </c>
      <c r="G3911" t="s">
        <v>134</v>
      </c>
      <c r="H3911" t="s">
        <v>135</v>
      </c>
      <c r="I3911" t="s">
        <v>136</v>
      </c>
      <c r="J3911" t="s">
        <v>137</v>
      </c>
      <c r="K3911" t="s">
        <v>138</v>
      </c>
      <c r="L3911" t="s">
        <v>11497</v>
      </c>
      <c r="M3911" t="s">
        <v>11498</v>
      </c>
      <c r="N3911">
        <v>1.9608333330000001</v>
      </c>
      <c r="O3911">
        <v>0</v>
      </c>
      <c r="P3911">
        <v>1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8.437188209600001E-4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8.437188209600001E-4</v>
      </c>
    </row>
    <row r="3912" spans="1:31" x14ac:dyDescent="0.25">
      <c r="A3912">
        <v>2225767</v>
      </c>
      <c r="B3912">
        <v>1</v>
      </c>
      <c r="C3912" t="s">
        <v>80</v>
      </c>
      <c r="D3912" t="s">
        <v>97</v>
      </c>
      <c r="E3912" t="s">
        <v>156</v>
      </c>
      <c r="F3912" t="s">
        <v>11499</v>
      </c>
      <c r="G3912" t="s">
        <v>161</v>
      </c>
      <c r="H3912" t="s">
        <v>135</v>
      </c>
      <c r="I3912" t="s">
        <v>136</v>
      </c>
      <c r="J3912" t="s">
        <v>137</v>
      </c>
      <c r="K3912" t="s">
        <v>138</v>
      </c>
      <c r="L3912" t="s">
        <v>11500</v>
      </c>
      <c r="M3912" t="s">
        <v>11501</v>
      </c>
      <c r="N3912">
        <v>2.0438888880000001</v>
      </c>
      <c r="O3912">
        <v>0</v>
      </c>
      <c r="P3912">
        <v>1</v>
      </c>
      <c r="Q3912">
        <v>0</v>
      </c>
      <c r="R3912">
        <v>0</v>
      </c>
      <c r="S3912">
        <v>0</v>
      </c>
      <c r="T3912">
        <v>1</v>
      </c>
      <c r="U3912">
        <v>0</v>
      </c>
      <c r="V3912">
        <v>0</v>
      </c>
      <c r="W3912">
        <v>0</v>
      </c>
      <c r="X3912">
        <v>2.1370047804655337</v>
      </c>
      <c r="Y3912">
        <v>0</v>
      </c>
      <c r="Z3912">
        <v>0</v>
      </c>
      <c r="AA3912">
        <v>0</v>
      </c>
      <c r="AB3912">
        <v>0.60767428642039167</v>
      </c>
      <c r="AC3912">
        <v>0</v>
      </c>
      <c r="AD3912">
        <v>0</v>
      </c>
      <c r="AE3912">
        <v>2.7446790668859253</v>
      </c>
    </row>
    <row r="3913" spans="1:31" x14ac:dyDescent="0.25">
      <c r="A3913">
        <v>2217254</v>
      </c>
      <c r="B3913">
        <v>1</v>
      </c>
      <c r="C3913" t="s">
        <v>80</v>
      </c>
      <c r="D3913" t="s">
        <v>96</v>
      </c>
      <c r="E3913" t="s">
        <v>156</v>
      </c>
      <c r="F3913" t="s">
        <v>9392</v>
      </c>
      <c r="G3913" t="s">
        <v>172</v>
      </c>
      <c r="H3913" t="s">
        <v>135</v>
      </c>
      <c r="I3913" t="s">
        <v>136</v>
      </c>
      <c r="J3913" t="s">
        <v>137</v>
      </c>
      <c r="K3913" t="s">
        <v>138</v>
      </c>
      <c r="L3913" t="s">
        <v>11502</v>
      </c>
      <c r="M3913" t="s">
        <v>11503</v>
      </c>
      <c r="N3913">
        <v>0.439722222</v>
      </c>
      <c r="O3913">
        <v>0</v>
      </c>
      <c r="P3913">
        <v>1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0.13037116577458335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0.13037116577458335</v>
      </c>
    </row>
    <row r="3914" spans="1:31" x14ac:dyDescent="0.25">
      <c r="A3914">
        <v>2225910</v>
      </c>
      <c r="B3914">
        <v>1</v>
      </c>
      <c r="C3914" t="s">
        <v>80</v>
      </c>
      <c r="D3914" t="s">
        <v>110</v>
      </c>
      <c r="E3914" t="s">
        <v>151</v>
      </c>
      <c r="F3914" t="s">
        <v>11504</v>
      </c>
      <c r="G3914" t="s">
        <v>213</v>
      </c>
      <c r="H3914" t="s">
        <v>135</v>
      </c>
      <c r="I3914" t="s">
        <v>136</v>
      </c>
      <c r="J3914" t="s">
        <v>137</v>
      </c>
      <c r="K3914" t="s">
        <v>138</v>
      </c>
      <c r="L3914" t="s">
        <v>11505</v>
      </c>
      <c r="M3914" t="s">
        <v>11506</v>
      </c>
      <c r="N3914">
        <v>4.7380555549999999</v>
      </c>
      <c r="O3914">
        <v>0</v>
      </c>
      <c r="P3914">
        <v>391</v>
      </c>
      <c r="Q3914">
        <v>0</v>
      </c>
      <c r="R3914">
        <v>0</v>
      </c>
      <c r="S3914">
        <v>0</v>
      </c>
      <c r="T3914">
        <v>20</v>
      </c>
      <c r="U3914">
        <v>0</v>
      </c>
      <c r="V3914">
        <v>0</v>
      </c>
      <c r="W3914">
        <v>0</v>
      </c>
      <c r="X3914">
        <v>711.02185710064725</v>
      </c>
      <c r="Y3914">
        <v>0</v>
      </c>
      <c r="Z3914">
        <v>0</v>
      </c>
      <c r="AA3914">
        <v>0</v>
      </c>
      <c r="AB3914">
        <v>64.65285677270829</v>
      </c>
      <c r="AC3914">
        <v>0</v>
      </c>
      <c r="AD3914">
        <v>0</v>
      </c>
      <c r="AE3914">
        <v>775.67471387335559</v>
      </c>
    </row>
    <row r="3915" spans="1:31" x14ac:dyDescent="0.25">
      <c r="A3915">
        <v>2214649</v>
      </c>
      <c r="B3915">
        <v>1</v>
      </c>
      <c r="C3915" t="s">
        <v>81</v>
      </c>
      <c r="D3915" t="s">
        <v>128</v>
      </c>
      <c r="E3915" t="s">
        <v>156</v>
      </c>
      <c r="F3915" t="s">
        <v>11507</v>
      </c>
      <c r="G3915" t="s">
        <v>280</v>
      </c>
      <c r="H3915" t="s">
        <v>135</v>
      </c>
      <c r="I3915" t="s">
        <v>136</v>
      </c>
      <c r="J3915" t="s">
        <v>137</v>
      </c>
      <c r="K3915" t="s">
        <v>138</v>
      </c>
      <c r="L3915" t="s">
        <v>11508</v>
      </c>
      <c r="M3915" t="s">
        <v>11509</v>
      </c>
      <c r="N3915">
        <v>1.7549999999999999</v>
      </c>
      <c r="O3915">
        <v>0</v>
      </c>
      <c r="P3915">
        <v>9</v>
      </c>
      <c r="Q3915">
        <v>0</v>
      </c>
      <c r="R3915">
        <v>0</v>
      </c>
      <c r="S3915">
        <v>0</v>
      </c>
      <c r="T3915">
        <v>1</v>
      </c>
      <c r="U3915">
        <v>0</v>
      </c>
      <c r="V3915">
        <v>0</v>
      </c>
      <c r="W3915">
        <v>0</v>
      </c>
      <c r="X3915">
        <v>3.8010304119364502</v>
      </c>
      <c r="Y3915">
        <v>0</v>
      </c>
      <c r="Z3915">
        <v>0</v>
      </c>
      <c r="AA3915">
        <v>0</v>
      </c>
      <c r="AB3915">
        <v>9.8637492448217809</v>
      </c>
      <c r="AC3915">
        <v>0</v>
      </c>
      <c r="AD3915">
        <v>0</v>
      </c>
      <c r="AE3915">
        <v>13.664779656758231</v>
      </c>
    </row>
    <row r="3916" spans="1:31" x14ac:dyDescent="0.25">
      <c r="A3916">
        <v>2216813</v>
      </c>
      <c r="B3916">
        <v>1</v>
      </c>
      <c r="C3916" t="s">
        <v>80</v>
      </c>
      <c r="D3916" t="s">
        <v>90</v>
      </c>
      <c r="E3916" t="s">
        <v>156</v>
      </c>
      <c r="F3916" t="s">
        <v>490</v>
      </c>
      <c r="G3916" t="s">
        <v>165</v>
      </c>
      <c r="H3916" t="s">
        <v>135</v>
      </c>
      <c r="I3916" t="s">
        <v>136</v>
      </c>
      <c r="J3916" t="s">
        <v>137</v>
      </c>
      <c r="K3916" t="s">
        <v>138</v>
      </c>
      <c r="L3916" t="s">
        <v>11510</v>
      </c>
      <c r="M3916" t="s">
        <v>11511</v>
      </c>
      <c r="N3916">
        <v>3.1513888880000001</v>
      </c>
      <c r="O3916">
        <v>0</v>
      </c>
      <c r="P3916">
        <v>17</v>
      </c>
      <c r="Q3916">
        <v>0</v>
      </c>
      <c r="R3916">
        <v>0</v>
      </c>
      <c r="S3916">
        <v>0</v>
      </c>
      <c r="T3916">
        <v>2</v>
      </c>
      <c r="U3916">
        <v>0</v>
      </c>
      <c r="V3916">
        <v>0</v>
      </c>
      <c r="W3916">
        <v>0</v>
      </c>
      <c r="X3916">
        <v>21.443093708131997</v>
      </c>
      <c r="Y3916">
        <v>0</v>
      </c>
      <c r="Z3916">
        <v>0</v>
      </c>
      <c r="AA3916">
        <v>0</v>
      </c>
      <c r="AB3916">
        <v>3.5284332561276459</v>
      </c>
      <c r="AC3916">
        <v>0</v>
      </c>
      <c r="AD3916">
        <v>0</v>
      </c>
      <c r="AE3916">
        <v>24.971526964259642</v>
      </c>
    </row>
    <row r="3917" spans="1:31" x14ac:dyDescent="0.25">
      <c r="A3917">
        <v>2223062</v>
      </c>
      <c r="B3917">
        <v>1</v>
      </c>
      <c r="C3917" t="s">
        <v>80</v>
      </c>
      <c r="D3917" t="s">
        <v>90</v>
      </c>
      <c r="E3917" t="s">
        <v>151</v>
      </c>
      <c r="F3917" t="s">
        <v>3408</v>
      </c>
      <c r="G3917" t="s">
        <v>233</v>
      </c>
      <c r="H3917" t="s">
        <v>135</v>
      </c>
      <c r="I3917" t="s">
        <v>136</v>
      </c>
      <c r="J3917" t="s">
        <v>137</v>
      </c>
      <c r="K3917" t="s">
        <v>234</v>
      </c>
      <c r="L3917" t="s">
        <v>11512</v>
      </c>
      <c r="M3917" t="s">
        <v>11513</v>
      </c>
      <c r="N3917">
        <v>7.7583333330000004</v>
      </c>
      <c r="O3917">
        <v>0</v>
      </c>
      <c r="P3917">
        <v>168</v>
      </c>
      <c r="Q3917">
        <v>0</v>
      </c>
      <c r="R3917">
        <v>0</v>
      </c>
      <c r="S3917">
        <v>0</v>
      </c>
      <c r="T3917">
        <v>20</v>
      </c>
      <c r="U3917">
        <v>0</v>
      </c>
      <c r="V3917">
        <v>0</v>
      </c>
      <c r="W3917">
        <v>0</v>
      </c>
      <c r="X3917">
        <v>439.89336287391512</v>
      </c>
      <c r="Y3917">
        <v>0</v>
      </c>
      <c r="Z3917">
        <v>0</v>
      </c>
      <c r="AA3917">
        <v>0</v>
      </c>
      <c r="AB3917">
        <v>94.628099992038187</v>
      </c>
      <c r="AC3917">
        <v>0</v>
      </c>
      <c r="AD3917">
        <v>0</v>
      </c>
      <c r="AE3917">
        <v>534.52146286595325</v>
      </c>
    </row>
    <row r="3918" spans="1:31" x14ac:dyDescent="0.25">
      <c r="A3918">
        <v>2225226</v>
      </c>
      <c r="B3918">
        <v>1</v>
      </c>
      <c r="C3918" t="s">
        <v>80</v>
      </c>
      <c r="D3918" t="s">
        <v>105</v>
      </c>
      <c r="E3918" t="s">
        <v>147</v>
      </c>
      <c r="F3918" t="s">
        <v>11227</v>
      </c>
      <c r="G3918" t="s">
        <v>143</v>
      </c>
      <c r="H3918" t="s">
        <v>144</v>
      </c>
      <c r="I3918" t="s">
        <v>136</v>
      </c>
      <c r="J3918" t="s">
        <v>137</v>
      </c>
      <c r="K3918" t="s">
        <v>138</v>
      </c>
      <c r="L3918" t="s">
        <v>11514</v>
      </c>
      <c r="M3918" t="s">
        <v>11515</v>
      </c>
      <c r="N3918">
        <v>1.9541666660000001</v>
      </c>
      <c r="O3918">
        <v>6</v>
      </c>
      <c r="P3918">
        <v>256</v>
      </c>
      <c r="Q3918">
        <v>5</v>
      </c>
      <c r="R3918">
        <v>307</v>
      </c>
      <c r="S3918">
        <v>10</v>
      </c>
      <c r="T3918">
        <v>32</v>
      </c>
      <c r="U3918">
        <v>0</v>
      </c>
      <c r="V3918">
        <v>1</v>
      </c>
      <c r="W3918">
        <v>2.9854230777966753</v>
      </c>
      <c r="X3918">
        <v>125.84407333563942</v>
      </c>
      <c r="Y3918">
        <v>1.4885499123635</v>
      </c>
      <c r="Z3918">
        <v>53.422791737339097</v>
      </c>
      <c r="AA3918">
        <v>42.471299295893132</v>
      </c>
      <c r="AB3918">
        <v>41.532207129173116</v>
      </c>
      <c r="AC3918">
        <v>0</v>
      </c>
      <c r="AD3918">
        <v>2.012520105832063</v>
      </c>
      <c r="AE3918">
        <v>269.75686459403698</v>
      </c>
    </row>
    <row r="3919" spans="1:31" x14ac:dyDescent="0.25">
      <c r="A3919">
        <v>2218977</v>
      </c>
      <c r="B3919">
        <v>1</v>
      </c>
      <c r="C3919" t="s">
        <v>81</v>
      </c>
      <c r="D3919" t="s">
        <v>120</v>
      </c>
      <c r="E3919" t="s">
        <v>151</v>
      </c>
      <c r="F3919" t="s">
        <v>2509</v>
      </c>
      <c r="G3919" t="s">
        <v>213</v>
      </c>
      <c r="H3919" t="s">
        <v>135</v>
      </c>
      <c r="I3919" t="s">
        <v>136</v>
      </c>
      <c r="J3919" t="s">
        <v>137</v>
      </c>
      <c r="K3919" t="s">
        <v>138</v>
      </c>
      <c r="L3919" t="s">
        <v>11516</v>
      </c>
      <c r="M3919" t="s">
        <v>11517</v>
      </c>
      <c r="N3919">
        <v>1.953333333</v>
      </c>
      <c r="O3919">
        <v>0</v>
      </c>
      <c r="P3919">
        <v>2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1.4044901748241982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1.4044901748241982</v>
      </c>
    </row>
    <row r="3920" spans="1:31" x14ac:dyDescent="0.25">
      <c r="A3920">
        <v>2224144</v>
      </c>
      <c r="B3920">
        <v>1</v>
      </c>
      <c r="C3920" t="s">
        <v>80</v>
      </c>
      <c r="D3920" t="s">
        <v>82</v>
      </c>
      <c r="E3920" t="s">
        <v>156</v>
      </c>
      <c r="F3920" t="s">
        <v>11518</v>
      </c>
      <c r="G3920" t="s">
        <v>161</v>
      </c>
      <c r="H3920" t="s">
        <v>135</v>
      </c>
      <c r="I3920" t="s">
        <v>136</v>
      </c>
      <c r="J3920" t="s">
        <v>137</v>
      </c>
      <c r="K3920" t="s">
        <v>138</v>
      </c>
      <c r="L3920" t="s">
        <v>11519</v>
      </c>
      <c r="M3920" t="s">
        <v>11520</v>
      </c>
      <c r="N3920">
        <v>1.9383333330000001</v>
      </c>
      <c r="O3920">
        <v>0</v>
      </c>
      <c r="P3920">
        <v>1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0.3325383720287417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0.3325383720287417</v>
      </c>
    </row>
    <row r="3921" spans="1:31" x14ac:dyDescent="0.25">
      <c r="A3921">
        <v>2221980</v>
      </c>
      <c r="B3921">
        <v>1</v>
      </c>
      <c r="C3921" t="s">
        <v>80</v>
      </c>
      <c r="D3921" t="s">
        <v>93</v>
      </c>
      <c r="E3921" t="s">
        <v>132</v>
      </c>
      <c r="F3921" t="s">
        <v>11521</v>
      </c>
      <c r="G3921" t="s">
        <v>176</v>
      </c>
      <c r="H3921" t="s">
        <v>135</v>
      </c>
      <c r="I3921" t="s">
        <v>136</v>
      </c>
      <c r="J3921" t="s">
        <v>137</v>
      </c>
      <c r="K3921" t="s">
        <v>138</v>
      </c>
      <c r="L3921" t="s">
        <v>11522</v>
      </c>
      <c r="M3921" t="s">
        <v>11523</v>
      </c>
      <c r="N3921">
        <v>3.5041666660000002</v>
      </c>
      <c r="O3921">
        <v>0</v>
      </c>
      <c r="P3921">
        <v>50</v>
      </c>
      <c r="Q3921">
        <v>0</v>
      </c>
      <c r="R3921">
        <v>32</v>
      </c>
      <c r="S3921">
        <v>0</v>
      </c>
      <c r="T3921">
        <v>14</v>
      </c>
      <c r="U3921">
        <v>0</v>
      </c>
      <c r="V3921">
        <v>0</v>
      </c>
      <c r="W3921">
        <v>0</v>
      </c>
      <c r="X3921">
        <v>13.525745602766889</v>
      </c>
      <c r="Y3921">
        <v>0</v>
      </c>
      <c r="Z3921">
        <v>9.3768698082094417</v>
      </c>
      <c r="AA3921">
        <v>0</v>
      </c>
      <c r="AB3921">
        <v>34.462751351647995</v>
      </c>
      <c r="AC3921">
        <v>0</v>
      </c>
      <c r="AD3921">
        <v>0</v>
      </c>
      <c r="AE3921">
        <v>57.365366762624326</v>
      </c>
    </row>
    <row r="3922" spans="1:31" x14ac:dyDescent="0.25">
      <c r="A3922">
        <v>2227633</v>
      </c>
      <c r="B3922">
        <v>1</v>
      </c>
      <c r="C3922" t="s">
        <v>80</v>
      </c>
      <c r="D3922" t="s">
        <v>92</v>
      </c>
      <c r="E3922" t="s">
        <v>151</v>
      </c>
      <c r="F3922" t="s">
        <v>11127</v>
      </c>
      <c r="G3922" t="s">
        <v>213</v>
      </c>
      <c r="H3922" t="s">
        <v>135</v>
      </c>
      <c r="I3922" t="s">
        <v>136</v>
      </c>
      <c r="J3922" t="s">
        <v>137</v>
      </c>
      <c r="K3922" t="s">
        <v>138</v>
      </c>
      <c r="L3922" t="s">
        <v>11524</v>
      </c>
      <c r="M3922" t="s">
        <v>11525</v>
      </c>
      <c r="N3922">
        <v>0.85555555500000002</v>
      </c>
      <c r="O3922">
        <v>0</v>
      </c>
      <c r="P3922">
        <v>184</v>
      </c>
      <c r="Q3922">
        <v>0</v>
      </c>
      <c r="R3922">
        <v>2</v>
      </c>
      <c r="S3922">
        <v>0</v>
      </c>
      <c r="T3922">
        <v>4</v>
      </c>
      <c r="U3922">
        <v>0</v>
      </c>
      <c r="V3922">
        <v>0</v>
      </c>
      <c r="W3922">
        <v>0</v>
      </c>
      <c r="X3922">
        <v>61.198106698191324</v>
      </c>
      <c r="Y3922">
        <v>0</v>
      </c>
      <c r="Z3922">
        <v>1.4656860204944999E-2</v>
      </c>
      <c r="AA3922">
        <v>0</v>
      </c>
      <c r="AB3922">
        <v>3.3001676513775631</v>
      </c>
      <c r="AC3922">
        <v>0</v>
      </c>
      <c r="AD3922">
        <v>0</v>
      </c>
      <c r="AE3922">
        <v>64.512931209773825</v>
      </c>
    </row>
    <row r="3923" spans="1:31" x14ac:dyDescent="0.25">
      <c r="A3923">
        <v>2217895</v>
      </c>
      <c r="B3923">
        <v>1</v>
      </c>
      <c r="C3923" t="s">
        <v>80</v>
      </c>
      <c r="D3923" t="s">
        <v>85</v>
      </c>
      <c r="E3923" t="s">
        <v>156</v>
      </c>
      <c r="F3923" t="s">
        <v>11526</v>
      </c>
      <c r="G3923" t="s">
        <v>165</v>
      </c>
      <c r="H3923" t="s">
        <v>135</v>
      </c>
      <c r="I3923" t="s">
        <v>136</v>
      </c>
      <c r="J3923" t="s">
        <v>137</v>
      </c>
      <c r="K3923" t="s">
        <v>138</v>
      </c>
      <c r="L3923" t="s">
        <v>11527</v>
      </c>
      <c r="M3923" t="s">
        <v>11528</v>
      </c>
      <c r="N3923">
        <v>3.2694444439999999</v>
      </c>
      <c r="O3923">
        <v>0</v>
      </c>
      <c r="P3923">
        <v>1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2.2398387949288781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2.2398387949288781</v>
      </c>
    </row>
    <row r="3924" spans="1:31" x14ac:dyDescent="0.25">
      <c r="A3924">
        <v>2225077</v>
      </c>
      <c r="B3924">
        <v>1</v>
      </c>
      <c r="C3924" t="s">
        <v>80</v>
      </c>
      <c r="D3924" t="s">
        <v>106</v>
      </c>
      <c r="E3924" t="s">
        <v>156</v>
      </c>
      <c r="F3924" t="s">
        <v>11529</v>
      </c>
      <c r="G3924" t="s">
        <v>161</v>
      </c>
      <c r="H3924" t="s">
        <v>135</v>
      </c>
      <c r="I3924" t="s">
        <v>136</v>
      </c>
      <c r="J3924" t="s">
        <v>137</v>
      </c>
      <c r="K3924" t="s">
        <v>138</v>
      </c>
      <c r="L3924" t="s">
        <v>11530</v>
      </c>
      <c r="M3924" t="s">
        <v>11531</v>
      </c>
      <c r="N3924">
        <v>8.886666666</v>
      </c>
      <c r="O3924">
        <v>0</v>
      </c>
      <c r="P3924">
        <v>1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2.4932725626782664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2.4932725626782664</v>
      </c>
    </row>
    <row r="3925" spans="1:31" x14ac:dyDescent="0.25">
      <c r="A3925">
        <v>2213716</v>
      </c>
      <c r="B3925">
        <v>1</v>
      </c>
      <c r="C3925" t="s">
        <v>81</v>
      </c>
      <c r="D3925" t="s">
        <v>114</v>
      </c>
      <c r="E3925" t="s">
        <v>156</v>
      </c>
      <c r="F3925" t="s">
        <v>11532</v>
      </c>
      <c r="G3925" t="s">
        <v>161</v>
      </c>
      <c r="H3925" t="s">
        <v>135</v>
      </c>
      <c r="I3925" t="s">
        <v>136</v>
      </c>
      <c r="J3925" t="s">
        <v>137</v>
      </c>
      <c r="K3925" t="s">
        <v>138</v>
      </c>
      <c r="L3925" t="s">
        <v>11533</v>
      </c>
      <c r="M3925" t="s">
        <v>11534</v>
      </c>
      <c r="N3925">
        <v>0.382222222</v>
      </c>
      <c r="O3925">
        <v>0</v>
      </c>
      <c r="P3925">
        <v>2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0.15658657801104001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0.15658657801104001</v>
      </c>
    </row>
    <row r="3926" spans="1:31" x14ac:dyDescent="0.25">
      <c r="A3926">
        <v>2226159</v>
      </c>
      <c r="B3926">
        <v>1</v>
      </c>
      <c r="C3926" t="s">
        <v>80</v>
      </c>
      <c r="D3926" t="s">
        <v>94</v>
      </c>
      <c r="E3926" t="s">
        <v>156</v>
      </c>
      <c r="F3926" t="s">
        <v>11535</v>
      </c>
      <c r="G3926" t="s">
        <v>161</v>
      </c>
      <c r="H3926" t="s">
        <v>135</v>
      </c>
      <c r="I3926" t="s">
        <v>136</v>
      </c>
      <c r="J3926" t="s">
        <v>137</v>
      </c>
      <c r="K3926" t="s">
        <v>138</v>
      </c>
      <c r="L3926" t="s">
        <v>11536</v>
      </c>
      <c r="M3926" t="s">
        <v>11537</v>
      </c>
      <c r="N3926">
        <v>1.3205555550000001</v>
      </c>
      <c r="O3926">
        <v>0</v>
      </c>
      <c r="P3926">
        <v>2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0.49277665712188007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0.49277665712188007</v>
      </c>
    </row>
    <row r="3927" spans="1:31" x14ac:dyDescent="0.25">
      <c r="A3927">
        <v>2223995</v>
      </c>
      <c r="B3927">
        <v>1</v>
      </c>
      <c r="C3927" t="s">
        <v>81</v>
      </c>
      <c r="D3927" t="s">
        <v>122</v>
      </c>
      <c r="E3927" t="s">
        <v>156</v>
      </c>
      <c r="F3927" t="s">
        <v>11538</v>
      </c>
      <c r="G3927" t="s">
        <v>161</v>
      </c>
      <c r="H3927" t="s">
        <v>135</v>
      </c>
      <c r="I3927" t="s">
        <v>136</v>
      </c>
      <c r="J3927" t="s">
        <v>137</v>
      </c>
      <c r="K3927" t="s">
        <v>138</v>
      </c>
      <c r="L3927" t="s">
        <v>11539</v>
      </c>
      <c r="M3927" t="s">
        <v>11540</v>
      </c>
      <c r="N3927">
        <v>1.8344444440000001</v>
      </c>
      <c r="O3927">
        <v>0</v>
      </c>
      <c r="P3927">
        <v>6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2.2250217007985467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2.2250217007985467</v>
      </c>
    </row>
    <row r="3928" spans="1:31" x14ac:dyDescent="0.25">
      <c r="A3928">
        <v>2216421</v>
      </c>
      <c r="B3928">
        <v>1</v>
      </c>
      <c r="C3928" t="s">
        <v>80</v>
      </c>
      <c r="D3928" t="s">
        <v>93</v>
      </c>
      <c r="E3928" t="s">
        <v>156</v>
      </c>
      <c r="F3928" t="s">
        <v>11541</v>
      </c>
      <c r="G3928" t="s">
        <v>161</v>
      </c>
      <c r="H3928" t="s">
        <v>135</v>
      </c>
      <c r="I3928" t="s">
        <v>136</v>
      </c>
      <c r="J3928" t="s">
        <v>137</v>
      </c>
      <c r="K3928" t="s">
        <v>138</v>
      </c>
      <c r="L3928" t="s">
        <v>11542</v>
      </c>
      <c r="M3928" t="s">
        <v>11543</v>
      </c>
      <c r="N3928">
        <v>1.7294444440000001</v>
      </c>
      <c r="O3928">
        <v>0</v>
      </c>
      <c r="P3928">
        <v>1</v>
      </c>
      <c r="Q3928">
        <v>0</v>
      </c>
      <c r="R3928">
        <v>0</v>
      </c>
      <c r="S3928">
        <v>0</v>
      </c>
      <c r="T3928">
        <v>1</v>
      </c>
      <c r="U3928">
        <v>0</v>
      </c>
      <c r="V3928">
        <v>0</v>
      </c>
      <c r="W3928">
        <v>0</v>
      </c>
      <c r="X3928">
        <v>0.65781744199046344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0.65781744199046344</v>
      </c>
    </row>
    <row r="3929" spans="1:31" x14ac:dyDescent="0.25">
      <c r="A3929">
        <v>2226700</v>
      </c>
      <c r="B3929">
        <v>1</v>
      </c>
      <c r="C3929" t="s">
        <v>80</v>
      </c>
      <c r="D3929" t="s">
        <v>108</v>
      </c>
      <c r="E3929" t="s">
        <v>151</v>
      </c>
      <c r="F3929" t="s">
        <v>5564</v>
      </c>
      <c r="G3929" t="s">
        <v>153</v>
      </c>
      <c r="H3929" t="s">
        <v>135</v>
      </c>
      <c r="I3929" t="s">
        <v>136</v>
      </c>
      <c r="J3929" t="s">
        <v>137</v>
      </c>
      <c r="K3929" t="s">
        <v>138</v>
      </c>
      <c r="L3929" t="s">
        <v>11544</v>
      </c>
      <c r="M3929" t="s">
        <v>11545</v>
      </c>
      <c r="N3929">
        <v>1.4475</v>
      </c>
      <c r="O3929">
        <v>0</v>
      </c>
      <c r="P3929">
        <v>10</v>
      </c>
      <c r="Q3929">
        <v>0</v>
      </c>
      <c r="R3929">
        <v>1</v>
      </c>
      <c r="S3929">
        <v>0</v>
      </c>
      <c r="T3929">
        <v>1</v>
      </c>
      <c r="U3929">
        <v>0</v>
      </c>
      <c r="V3929">
        <v>0</v>
      </c>
      <c r="W3929">
        <v>0</v>
      </c>
      <c r="X3929">
        <v>1.4988096207804298</v>
      </c>
      <c r="Y3929">
        <v>0</v>
      </c>
      <c r="Z3929">
        <v>4.4953580389640008E-2</v>
      </c>
      <c r="AA3929">
        <v>0</v>
      </c>
      <c r="AB3929">
        <v>0</v>
      </c>
      <c r="AC3929">
        <v>0</v>
      </c>
      <c r="AD3929">
        <v>0</v>
      </c>
      <c r="AE3929">
        <v>1.5437632011700697</v>
      </c>
    </row>
    <row r="3930" spans="1:31" x14ac:dyDescent="0.25">
      <c r="A3930">
        <v>2216962</v>
      </c>
      <c r="B3930">
        <v>1</v>
      </c>
      <c r="C3930" t="s">
        <v>80</v>
      </c>
      <c r="D3930" t="s">
        <v>90</v>
      </c>
      <c r="E3930" t="s">
        <v>156</v>
      </c>
      <c r="F3930" t="s">
        <v>11546</v>
      </c>
      <c r="G3930" t="s">
        <v>172</v>
      </c>
      <c r="H3930" t="s">
        <v>135</v>
      </c>
      <c r="I3930" t="s">
        <v>136</v>
      </c>
      <c r="J3930" t="s">
        <v>137</v>
      </c>
      <c r="K3930" t="s">
        <v>138</v>
      </c>
      <c r="L3930" t="s">
        <v>11547</v>
      </c>
      <c r="M3930" t="s">
        <v>11548</v>
      </c>
      <c r="N3930">
        <v>6.210555555</v>
      </c>
      <c r="O3930">
        <v>0</v>
      </c>
      <c r="P3930">
        <v>4</v>
      </c>
      <c r="Q3930">
        <v>0</v>
      </c>
      <c r="R3930">
        <v>0</v>
      </c>
      <c r="S3930">
        <v>0</v>
      </c>
      <c r="T3930">
        <v>1</v>
      </c>
      <c r="U3930">
        <v>0</v>
      </c>
      <c r="V3930">
        <v>0</v>
      </c>
      <c r="W3930">
        <v>0</v>
      </c>
      <c r="X3930">
        <v>6.9375487962380076</v>
      </c>
      <c r="Y3930">
        <v>0</v>
      </c>
      <c r="Z3930">
        <v>0</v>
      </c>
      <c r="AA3930">
        <v>0</v>
      </c>
      <c r="AB3930">
        <v>1.5950965354671192</v>
      </c>
      <c r="AC3930">
        <v>0</v>
      </c>
      <c r="AD3930">
        <v>0</v>
      </c>
      <c r="AE3930">
        <v>8.5326453317051261</v>
      </c>
    </row>
    <row r="3931" spans="1:31" x14ac:dyDescent="0.25">
      <c r="A3931">
        <v>2225618</v>
      </c>
      <c r="B3931">
        <v>1</v>
      </c>
      <c r="C3931" t="s">
        <v>80</v>
      </c>
      <c r="D3931" t="s">
        <v>88</v>
      </c>
      <c r="E3931" t="s">
        <v>156</v>
      </c>
      <c r="F3931" t="s">
        <v>11549</v>
      </c>
      <c r="G3931" t="s">
        <v>172</v>
      </c>
      <c r="H3931" t="s">
        <v>135</v>
      </c>
      <c r="I3931" t="s">
        <v>136</v>
      </c>
      <c r="J3931" t="s">
        <v>137</v>
      </c>
      <c r="K3931" t="s">
        <v>138</v>
      </c>
      <c r="L3931" t="s">
        <v>11550</v>
      </c>
      <c r="M3931" t="s">
        <v>11551</v>
      </c>
      <c r="N3931">
        <v>1.707222222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33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31.757105071477294</v>
      </c>
      <c r="AC3931">
        <v>0</v>
      </c>
      <c r="AD3931">
        <v>0</v>
      </c>
      <c r="AE3931">
        <v>31.757105071477294</v>
      </c>
    </row>
    <row r="3932" spans="1:31" x14ac:dyDescent="0.25">
      <c r="A3932">
        <v>2223454</v>
      </c>
      <c r="B3932">
        <v>1</v>
      </c>
      <c r="C3932" t="s">
        <v>80</v>
      </c>
      <c r="D3932" t="s">
        <v>82</v>
      </c>
      <c r="E3932" t="s">
        <v>151</v>
      </c>
      <c r="F3932" t="s">
        <v>11552</v>
      </c>
      <c r="G3932" t="s">
        <v>213</v>
      </c>
      <c r="H3932" t="s">
        <v>135</v>
      </c>
      <c r="I3932" t="s">
        <v>136</v>
      </c>
      <c r="J3932" t="s">
        <v>137</v>
      </c>
      <c r="K3932" t="s">
        <v>138</v>
      </c>
      <c r="L3932" t="s">
        <v>11553</v>
      </c>
      <c r="M3932" t="s">
        <v>11554</v>
      </c>
      <c r="N3932">
        <v>0.829166666</v>
      </c>
      <c r="O3932">
        <v>0</v>
      </c>
      <c r="P3932">
        <v>102</v>
      </c>
      <c r="Q3932">
        <v>0</v>
      </c>
      <c r="R3932">
        <v>0</v>
      </c>
      <c r="S3932">
        <v>0</v>
      </c>
      <c r="T3932">
        <v>2</v>
      </c>
      <c r="U3932">
        <v>0</v>
      </c>
      <c r="V3932">
        <v>0</v>
      </c>
      <c r="W3932">
        <v>0</v>
      </c>
      <c r="X3932">
        <v>34.629363911112861</v>
      </c>
      <c r="Y3932">
        <v>0</v>
      </c>
      <c r="Z3932">
        <v>0</v>
      </c>
      <c r="AA3932">
        <v>0</v>
      </c>
      <c r="AB3932">
        <v>4.9510570110659999E-2</v>
      </c>
      <c r="AC3932">
        <v>0</v>
      </c>
      <c r="AD3932">
        <v>0</v>
      </c>
      <c r="AE3932">
        <v>34.678874481223524</v>
      </c>
    </row>
    <row r="3933" spans="1:31" x14ac:dyDescent="0.25">
      <c r="A3933">
        <v>2218359</v>
      </c>
      <c r="B3933">
        <v>1</v>
      </c>
      <c r="C3933" t="s">
        <v>80</v>
      </c>
      <c r="D3933" t="s">
        <v>97</v>
      </c>
      <c r="E3933" t="s">
        <v>156</v>
      </c>
      <c r="F3933" t="s">
        <v>11555</v>
      </c>
      <c r="G3933" t="s">
        <v>161</v>
      </c>
      <c r="H3933" t="s">
        <v>135</v>
      </c>
      <c r="I3933" t="s">
        <v>136</v>
      </c>
      <c r="J3933" t="s">
        <v>137</v>
      </c>
      <c r="K3933" t="s">
        <v>138</v>
      </c>
      <c r="L3933" t="s">
        <v>11556</v>
      </c>
      <c r="M3933" t="s">
        <v>11557</v>
      </c>
      <c r="N3933">
        <v>4.5955555549999998</v>
      </c>
      <c r="O3933">
        <v>0</v>
      </c>
      <c r="P3933">
        <v>1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2.3440926339033021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2.3440926339033021</v>
      </c>
    </row>
    <row r="3934" spans="1:31" x14ac:dyDescent="0.25">
      <c r="A3934">
        <v>2216438</v>
      </c>
      <c r="B3934">
        <v>1</v>
      </c>
      <c r="C3934" t="s">
        <v>80</v>
      </c>
      <c r="D3934" t="s">
        <v>104</v>
      </c>
      <c r="E3934" t="s">
        <v>156</v>
      </c>
      <c r="F3934" t="s">
        <v>11558</v>
      </c>
      <c r="G3934" t="s">
        <v>161</v>
      </c>
      <c r="H3934" t="s">
        <v>135</v>
      </c>
      <c r="I3934" t="s">
        <v>136</v>
      </c>
      <c r="J3934" t="s">
        <v>137</v>
      </c>
      <c r="K3934" t="s">
        <v>138</v>
      </c>
      <c r="L3934" t="s">
        <v>11559</v>
      </c>
      <c r="M3934" t="s">
        <v>11560</v>
      </c>
      <c r="N3934">
        <v>1.9402777769999999</v>
      </c>
      <c r="O3934">
        <v>0</v>
      </c>
      <c r="P3934">
        <v>3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1.1584268491344447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1.1584268491344447</v>
      </c>
    </row>
    <row r="3935" spans="1:31" x14ac:dyDescent="0.25">
      <c r="A3935">
        <v>2219355</v>
      </c>
      <c r="B3935">
        <v>1</v>
      </c>
      <c r="C3935" t="s">
        <v>80</v>
      </c>
      <c r="D3935" t="s">
        <v>84</v>
      </c>
      <c r="E3935" t="s">
        <v>156</v>
      </c>
      <c r="F3935" t="s">
        <v>11561</v>
      </c>
      <c r="G3935" t="s">
        <v>213</v>
      </c>
      <c r="H3935" t="s">
        <v>135</v>
      </c>
      <c r="I3935" t="s">
        <v>136</v>
      </c>
      <c r="J3935" t="s">
        <v>137</v>
      </c>
      <c r="K3935" t="s">
        <v>138</v>
      </c>
      <c r="L3935" t="s">
        <v>11562</v>
      </c>
      <c r="M3935" t="s">
        <v>11563</v>
      </c>
      <c r="N3935">
        <v>2.173611111</v>
      </c>
      <c r="O3935">
        <v>0</v>
      </c>
      <c r="P3935">
        <v>36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23.946613947767133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23.946613947767133</v>
      </c>
    </row>
    <row r="3936" spans="1:31" x14ac:dyDescent="0.25">
      <c r="A3936">
        <v>2215442</v>
      </c>
      <c r="B3936">
        <v>1</v>
      </c>
      <c r="C3936" t="s">
        <v>80</v>
      </c>
      <c r="D3936" t="s">
        <v>84</v>
      </c>
      <c r="E3936" t="s">
        <v>156</v>
      </c>
      <c r="F3936" t="s">
        <v>11564</v>
      </c>
      <c r="G3936" t="s">
        <v>165</v>
      </c>
      <c r="H3936" t="s">
        <v>135</v>
      </c>
      <c r="I3936" t="s">
        <v>136</v>
      </c>
      <c r="J3936" t="s">
        <v>137</v>
      </c>
      <c r="K3936" t="s">
        <v>138</v>
      </c>
      <c r="L3936" t="s">
        <v>11565</v>
      </c>
      <c r="M3936" t="s">
        <v>11566</v>
      </c>
      <c r="N3936">
        <v>4.2324999999999999</v>
      </c>
      <c r="O3936">
        <v>0</v>
      </c>
      <c r="P3936">
        <v>9</v>
      </c>
      <c r="Q3936">
        <v>0</v>
      </c>
      <c r="R3936">
        <v>0</v>
      </c>
      <c r="S3936">
        <v>0</v>
      </c>
      <c r="T3936">
        <v>3</v>
      </c>
      <c r="U3936">
        <v>0</v>
      </c>
      <c r="V3936">
        <v>0</v>
      </c>
      <c r="W3936">
        <v>0</v>
      </c>
      <c r="X3936">
        <v>8.4354685421087918</v>
      </c>
      <c r="Y3936">
        <v>0</v>
      </c>
      <c r="Z3936">
        <v>0</v>
      </c>
      <c r="AA3936">
        <v>0</v>
      </c>
      <c r="AB3936">
        <v>4.9741299265862615</v>
      </c>
      <c r="AC3936">
        <v>0</v>
      </c>
      <c r="AD3936">
        <v>0</v>
      </c>
      <c r="AE3936">
        <v>13.409598468695053</v>
      </c>
    </row>
    <row r="3937" spans="1:31" x14ac:dyDescent="0.25">
      <c r="A3937">
        <v>2218336</v>
      </c>
      <c r="B3937">
        <v>1</v>
      </c>
      <c r="C3937" t="s">
        <v>80</v>
      </c>
      <c r="D3937" t="s">
        <v>109</v>
      </c>
      <c r="E3937" t="s">
        <v>156</v>
      </c>
      <c r="F3937" t="s">
        <v>11567</v>
      </c>
      <c r="G3937" t="s">
        <v>161</v>
      </c>
      <c r="H3937" t="s">
        <v>135</v>
      </c>
      <c r="I3937" t="s">
        <v>136</v>
      </c>
      <c r="J3937" t="s">
        <v>137</v>
      </c>
      <c r="K3937" t="s">
        <v>138</v>
      </c>
      <c r="L3937" t="s">
        <v>11568</v>
      </c>
      <c r="M3937" t="s">
        <v>11569</v>
      </c>
      <c r="N3937">
        <v>0.50833333300000005</v>
      </c>
      <c r="O3937">
        <v>0</v>
      </c>
      <c r="P3937">
        <v>2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0.43409509553800008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0.43409509553800008</v>
      </c>
    </row>
    <row r="3938" spans="1:31" x14ac:dyDescent="0.25">
      <c r="A3938">
        <v>2217457</v>
      </c>
      <c r="B3938">
        <v>1</v>
      </c>
      <c r="C3938" t="s">
        <v>80</v>
      </c>
      <c r="D3938" t="s">
        <v>93</v>
      </c>
      <c r="E3938" t="s">
        <v>156</v>
      </c>
      <c r="F3938" t="s">
        <v>8468</v>
      </c>
      <c r="G3938" t="s">
        <v>165</v>
      </c>
      <c r="H3938" t="s">
        <v>135</v>
      </c>
      <c r="I3938" t="s">
        <v>136</v>
      </c>
      <c r="J3938" t="s">
        <v>137</v>
      </c>
      <c r="K3938" t="s">
        <v>138</v>
      </c>
      <c r="L3938" t="s">
        <v>11570</v>
      </c>
      <c r="M3938" t="s">
        <v>11571</v>
      </c>
      <c r="N3938">
        <v>1.168055555</v>
      </c>
      <c r="O3938">
        <v>0</v>
      </c>
      <c r="P3938">
        <v>4</v>
      </c>
      <c r="Q3938">
        <v>0</v>
      </c>
      <c r="R3938">
        <v>0</v>
      </c>
      <c r="S3938">
        <v>0</v>
      </c>
      <c r="T3938">
        <v>4</v>
      </c>
      <c r="U3938">
        <v>0</v>
      </c>
      <c r="V3938">
        <v>0</v>
      </c>
      <c r="W3938">
        <v>0</v>
      </c>
      <c r="X3938">
        <v>3.0403131143529816</v>
      </c>
      <c r="Y3938">
        <v>0</v>
      </c>
      <c r="Z3938">
        <v>0</v>
      </c>
      <c r="AA3938">
        <v>0</v>
      </c>
      <c r="AB3938">
        <v>1.0861971517568667</v>
      </c>
      <c r="AC3938">
        <v>0</v>
      </c>
      <c r="AD3938">
        <v>0</v>
      </c>
      <c r="AE3938">
        <v>4.1265102661098485</v>
      </c>
    </row>
    <row r="3939" spans="1:31" x14ac:dyDescent="0.25">
      <c r="A3939">
        <v>2227822</v>
      </c>
      <c r="B3939">
        <v>1</v>
      </c>
      <c r="C3939" t="s">
        <v>80</v>
      </c>
      <c r="D3939" t="s">
        <v>83</v>
      </c>
      <c r="E3939" t="s">
        <v>151</v>
      </c>
      <c r="F3939" t="s">
        <v>11572</v>
      </c>
      <c r="G3939" t="s">
        <v>213</v>
      </c>
      <c r="H3939" t="s">
        <v>135</v>
      </c>
      <c r="I3939" t="s">
        <v>136</v>
      </c>
      <c r="J3939" t="s">
        <v>137</v>
      </c>
      <c r="K3939" t="s">
        <v>138</v>
      </c>
      <c r="L3939" t="s">
        <v>11573</v>
      </c>
      <c r="M3939" t="s">
        <v>11574</v>
      </c>
      <c r="N3939">
        <v>1.229166666</v>
      </c>
      <c r="O3939">
        <v>0</v>
      </c>
      <c r="P3939">
        <v>2</v>
      </c>
      <c r="Q3939">
        <v>0</v>
      </c>
      <c r="R3939">
        <v>0</v>
      </c>
      <c r="S3939">
        <v>0</v>
      </c>
      <c r="T3939">
        <v>62</v>
      </c>
      <c r="U3939">
        <v>0</v>
      </c>
      <c r="V3939">
        <v>0</v>
      </c>
      <c r="W3939">
        <v>0</v>
      </c>
      <c r="X3939">
        <v>0.86691813624881675</v>
      </c>
      <c r="Y3939">
        <v>0</v>
      </c>
      <c r="Z3939">
        <v>0</v>
      </c>
      <c r="AA3939">
        <v>0</v>
      </c>
      <c r="AB3939">
        <v>88.169980467684255</v>
      </c>
      <c r="AC3939">
        <v>0</v>
      </c>
      <c r="AD3939">
        <v>0</v>
      </c>
      <c r="AE3939">
        <v>89.036898603933068</v>
      </c>
    </row>
    <row r="3940" spans="1:31" x14ac:dyDescent="0.25">
      <c r="A3940">
        <v>2225830</v>
      </c>
      <c r="B3940">
        <v>1</v>
      </c>
      <c r="C3940" t="s">
        <v>80</v>
      </c>
      <c r="D3940" t="s">
        <v>99</v>
      </c>
      <c r="E3940" t="s">
        <v>147</v>
      </c>
      <c r="F3940" t="s">
        <v>9592</v>
      </c>
      <c r="G3940" t="s">
        <v>143</v>
      </c>
      <c r="H3940" t="s">
        <v>144</v>
      </c>
      <c r="I3940" t="s">
        <v>136</v>
      </c>
      <c r="J3940" t="s">
        <v>137</v>
      </c>
      <c r="K3940" t="s">
        <v>138</v>
      </c>
      <c r="L3940" t="s">
        <v>11575</v>
      </c>
      <c r="M3940" t="s">
        <v>11576</v>
      </c>
      <c r="N3940">
        <v>0.28444444400000002</v>
      </c>
      <c r="O3940">
        <v>4</v>
      </c>
      <c r="P3940">
        <v>886</v>
      </c>
      <c r="Q3940">
        <v>13</v>
      </c>
      <c r="R3940">
        <v>117</v>
      </c>
      <c r="S3940">
        <v>19</v>
      </c>
      <c r="T3940">
        <v>66</v>
      </c>
      <c r="U3940">
        <v>0</v>
      </c>
      <c r="V3940">
        <v>4</v>
      </c>
      <c r="W3940">
        <v>3.5053896112173506</v>
      </c>
      <c r="X3940">
        <v>39.201577601038508</v>
      </c>
      <c r="Y3940">
        <v>3.0815696801075201</v>
      </c>
      <c r="Z3940">
        <v>6.4274896687795202</v>
      </c>
      <c r="AA3940">
        <v>9.5666873908889638</v>
      </c>
      <c r="AB3940">
        <v>4.2048750618521593</v>
      </c>
      <c r="AC3940">
        <v>0</v>
      </c>
      <c r="AD3940">
        <v>56.756704278520886</v>
      </c>
      <c r="AE3940">
        <v>122.74429329240492</v>
      </c>
    </row>
    <row r="3941" spans="1:31" x14ac:dyDescent="0.25">
      <c r="A3941">
        <v>2213404</v>
      </c>
      <c r="B3941">
        <v>1</v>
      </c>
      <c r="C3941" t="s">
        <v>80</v>
      </c>
      <c r="D3941" t="s">
        <v>94</v>
      </c>
      <c r="E3941" t="s">
        <v>151</v>
      </c>
      <c r="F3941" t="s">
        <v>11577</v>
      </c>
      <c r="G3941" t="s">
        <v>213</v>
      </c>
      <c r="H3941" t="s">
        <v>135</v>
      </c>
      <c r="I3941" t="s">
        <v>136</v>
      </c>
      <c r="J3941" t="s">
        <v>137</v>
      </c>
      <c r="K3941" t="s">
        <v>138</v>
      </c>
      <c r="L3941" t="s">
        <v>11578</v>
      </c>
      <c r="M3941" t="s">
        <v>11579</v>
      </c>
      <c r="N3941">
        <v>0.84111111100000002</v>
      </c>
      <c r="O3941">
        <v>0</v>
      </c>
      <c r="P3941">
        <v>58</v>
      </c>
      <c r="Q3941">
        <v>0</v>
      </c>
      <c r="R3941">
        <v>0</v>
      </c>
      <c r="S3941">
        <v>0</v>
      </c>
      <c r="T3941">
        <v>4</v>
      </c>
      <c r="U3941">
        <v>0</v>
      </c>
      <c r="V3941">
        <v>0</v>
      </c>
      <c r="W3941">
        <v>0</v>
      </c>
      <c r="X3941">
        <v>14.119769404218351</v>
      </c>
      <c r="Y3941">
        <v>0</v>
      </c>
      <c r="Z3941">
        <v>0</v>
      </c>
      <c r="AA3941">
        <v>0</v>
      </c>
      <c r="AB3941">
        <v>7.4567729580752928</v>
      </c>
      <c r="AC3941">
        <v>0</v>
      </c>
      <c r="AD3941">
        <v>0</v>
      </c>
      <c r="AE3941">
        <v>21.576542362293644</v>
      </c>
    </row>
    <row r="3942" spans="1:31" x14ac:dyDescent="0.25">
      <c r="A3942">
        <v>2224310</v>
      </c>
      <c r="B3942">
        <v>1</v>
      </c>
      <c r="C3942" t="s">
        <v>80</v>
      </c>
      <c r="D3942" t="s">
        <v>100</v>
      </c>
      <c r="E3942" t="s">
        <v>156</v>
      </c>
      <c r="F3942" t="s">
        <v>11580</v>
      </c>
      <c r="G3942" t="s">
        <v>161</v>
      </c>
      <c r="H3942" t="s">
        <v>135</v>
      </c>
      <c r="I3942" t="s">
        <v>136</v>
      </c>
      <c r="J3942" t="s">
        <v>137</v>
      </c>
      <c r="K3942" t="s">
        <v>138</v>
      </c>
      <c r="L3942" t="s">
        <v>11581</v>
      </c>
      <c r="M3942" t="s">
        <v>11582</v>
      </c>
      <c r="N3942">
        <v>1.844166666</v>
      </c>
      <c r="O3942">
        <v>0</v>
      </c>
      <c r="P3942">
        <v>13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13.586727795986214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13.586727795986214</v>
      </c>
    </row>
    <row r="3943" spans="1:31" x14ac:dyDescent="0.25">
      <c r="A3943">
        <v>2226803</v>
      </c>
      <c r="B3943">
        <v>1</v>
      </c>
      <c r="C3943" t="s">
        <v>81</v>
      </c>
      <c r="D3943" t="s">
        <v>127</v>
      </c>
      <c r="E3943" t="s">
        <v>156</v>
      </c>
      <c r="F3943" t="s">
        <v>11583</v>
      </c>
      <c r="G3943" t="s">
        <v>172</v>
      </c>
      <c r="H3943" t="s">
        <v>135</v>
      </c>
      <c r="I3943" t="s">
        <v>136</v>
      </c>
      <c r="J3943" t="s">
        <v>137</v>
      </c>
      <c r="K3943" t="s">
        <v>138</v>
      </c>
      <c r="L3943" t="s">
        <v>11584</v>
      </c>
      <c r="M3943" t="s">
        <v>11585</v>
      </c>
      <c r="N3943">
        <v>4.2125000000000004</v>
      </c>
      <c r="O3943">
        <v>0</v>
      </c>
      <c r="P3943">
        <v>1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1.0204346031811584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1.0204346031811584</v>
      </c>
    </row>
    <row r="3944" spans="1:31" x14ac:dyDescent="0.25">
      <c r="A3944">
        <v>2214400</v>
      </c>
      <c r="B3944">
        <v>1</v>
      </c>
      <c r="C3944" t="s">
        <v>80</v>
      </c>
      <c r="D3944" t="s">
        <v>104</v>
      </c>
      <c r="E3944" t="s">
        <v>151</v>
      </c>
      <c r="F3944" t="s">
        <v>11586</v>
      </c>
      <c r="G3944" t="s">
        <v>134</v>
      </c>
      <c r="H3944" t="s">
        <v>135</v>
      </c>
      <c r="I3944" t="s">
        <v>136</v>
      </c>
      <c r="J3944" t="s">
        <v>137</v>
      </c>
      <c r="K3944" t="s">
        <v>138</v>
      </c>
      <c r="L3944" t="s">
        <v>11587</v>
      </c>
      <c r="M3944" t="s">
        <v>11588</v>
      </c>
      <c r="N3944">
        <v>0.40222222200000002</v>
      </c>
      <c r="O3944">
        <v>0</v>
      </c>
      <c r="P3944">
        <v>1</v>
      </c>
      <c r="Q3944">
        <v>0</v>
      </c>
      <c r="R3944">
        <v>1</v>
      </c>
      <c r="S3944">
        <v>0</v>
      </c>
      <c r="T3944">
        <v>7</v>
      </c>
      <c r="U3944">
        <v>0</v>
      </c>
      <c r="V3944">
        <v>0</v>
      </c>
      <c r="W3944">
        <v>0</v>
      </c>
      <c r="X3944">
        <v>4.8762828918577777E-2</v>
      </c>
      <c r="Y3944">
        <v>0</v>
      </c>
      <c r="Z3944">
        <v>6.8769729323128886E-2</v>
      </c>
      <c r="AA3944">
        <v>0</v>
      </c>
      <c r="AB3944">
        <v>1.7859208678165333</v>
      </c>
      <c r="AC3944">
        <v>0</v>
      </c>
      <c r="AD3944">
        <v>0</v>
      </c>
      <c r="AE3944">
        <v>1.9034534260582399</v>
      </c>
    </row>
    <row r="3945" spans="1:31" x14ac:dyDescent="0.25">
      <c r="A3945">
        <v>2225306</v>
      </c>
      <c r="B3945">
        <v>1</v>
      </c>
      <c r="C3945" t="s">
        <v>80</v>
      </c>
      <c r="D3945" t="s">
        <v>90</v>
      </c>
      <c r="E3945" t="s">
        <v>156</v>
      </c>
      <c r="F3945" t="s">
        <v>11589</v>
      </c>
      <c r="G3945" t="s">
        <v>161</v>
      </c>
      <c r="H3945" t="s">
        <v>135</v>
      </c>
      <c r="I3945" t="s">
        <v>136</v>
      </c>
      <c r="J3945" t="s">
        <v>137</v>
      </c>
      <c r="K3945" t="s">
        <v>138</v>
      </c>
      <c r="L3945" t="s">
        <v>11590</v>
      </c>
      <c r="M3945" t="s">
        <v>11591</v>
      </c>
      <c r="N3945">
        <v>1.0480555549999999</v>
      </c>
      <c r="O3945">
        <v>0</v>
      </c>
      <c r="P3945">
        <v>1</v>
      </c>
      <c r="Q3945">
        <v>0</v>
      </c>
      <c r="R3945">
        <v>0</v>
      </c>
      <c r="S3945">
        <v>0</v>
      </c>
      <c r="T3945">
        <v>1</v>
      </c>
      <c r="U3945">
        <v>0</v>
      </c>
      <c r="V3945">
        <v>0</v>
      </c>
      <c r="W3945">
        <v>0</v>
      </c>
      <c r="X3945">
        <v>1.2594441578803666</v>
      </c>
      <c r="Y3945">
        <v>0</v>
      </c>
      <c r="Z3945">
        <v>0</v>
      </c>
      <c r="AA3945">
        <v>0</v>
      </c>
      <c r="AB3945">
        <v>5.5189828355442705</v>
      </c>
      <c r="AC3945">
        <v>0</v>
      </c>
      <c r="AD3945">
        <v>0</v>
      </c>
      <c r="AE3945">
        <v>6.7784269934246373</v>
      </c>
    </row>
    <row r="3946" spans="1:31" x14ac:dyDescent="0.25">
      <c r="A3946">
        <v>2225807</v>
      </c>
      <c r="B3946">
        <v>1</v>
      </c>
      <c r="C3946" t="s">
        <v>80</v>
      </c>
      <c r="D3946" t="s">
        <v>108</v>
      </c>
      <c r="E3946" t="s">
        <v>151</v>
      </c>
      <c r="F3946" t="s">
        <v>11592</v>
      </c>
      <c r="G3946" t="s">
        <v>238</v>
      </c>
      <c r="H3946" t="s">
        <v>135</v>
      </c>
      <c r="I3946" t="s">
        <v>136</v>
      </c>
      <c r="J3946" t="s">
        <v>137</v>
      </c>
      <c r="K3946" t="s">
        <v>138</v>
      </c>
      <c r="L3946" t="s">
        <v>11593</v>
      </c>
      <c r="M3946" t="s">
        <v>11594</v>
      </c>
      <c r="N3946">
        <v>3.7083333330000001</v>
      </c>
      <c r="O3946">
        <v>0</v>
      </c>
      <c r="P3946">
        <v>22</v>
      </c>
      <c r="Q3946">
        <v>0</v>
      </c>
      <c r="R3946">
        <v>4</v>
      </c>
      <c r="S3946">
        <v>0</v>
      </c>
      <c r="T3946">
        <v>1</v>
      </c>
      <c r="U3946">
        <v>0</v>
      </c>
      <c r="V3946">
        <v>0</v>
      </c>
      <c r="W3946">
        <v>0</v>
      </c>
      <c r="X3946">
        <v>9.1355982631086796</v>
      </c>
      <c r="Y3946">
        <v>0</v>
      </c>
      <c r="Z3946">
        <v>0.29637424862692668</v>
      </c>
      <c r="AA3946">
        <v>0</v>
      </c>
      <c r="AB3946">
        <v>0.31308997274812894</v>
      </c>
      <c r="AC3946">
        <v>0</v>
      </c>
      <c r="AD3946">
        <v>0</v>
      </c>
      <c r="AE3946">
        <v>9.7450624844837357</v>
      </c>
    </row>
    <row r="3947" spans="1:31" x14ac:dyDescent="0.25">
      <c r="A3947">
        <v>2221370</v>
      </c>
      <c r="B3947">
        <v>1</v>
      </c>
      <c r="C3947" t="s">
        <v>80</v>
      </c>
      <c r="D3947" t="s">
        <v>103</v>
      </c>
      <c r="E3947" t="s">
        <v>156</v>
      </c>
      <c r="F3947" t="s">
        <v>5891</v>
      </c>
      <c r="G3947" t="s">
        <v>161</v>
      </c>
      <c r="H3947" t="s">
        <v>135</v>
      </c>
      <c r="I3947" t="s">
        <v>136</v>
      </c>
      <c r="J3947" t="s">
        <v>137</v>
      </c>
      <c r="K3947" t="s">
        <v>138</v>
      </c>
      <c r="L3947" t="s">
        <v>11595</v>
      </c>
      <c r="M3947" t="s">
        <v>11596</v>
      </c>
      <c r="N3947">
        <v>1.246388888</v>
      </c>
      <c r="O3947">
        <v>0</v>
      </c>
      <c r="P3947">
        <v>1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8.3529980475820012E-2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8.3529980475820012E-2</v>
      </c>
    </row>
    <row r="3948" spans="1:31" x14ac:dyDescent="0.25">
      <c r="A3948">
        <v>2219378</v>
      </c>
      <c r="B3948">
        <v>1</v>
      </c>
      <c r="C3948" t="s">
        <v>80</v>
      </c>
      <c r="D3948" t="s">
        <v>97</v>
      </c>
      <c r="E3948" t="s">
        <v>151</v>
      </c>
      <c r="F3948" t="s">
        <v>10274</v>
      </c>
      <c r="G3948" t="s">
        <v>213</v>
      </c>
      <c r="H3948" t="s">
        <v>135</v>
      </c>
      <c r="I3948" t="s">
        <v>136</v>
      </c>
      <c r="J3948" t="s">
        <v>137</v>
      </c>
      <c r="K3948" t="s">
        <v>138</v>
      </c>
      <c r="L3948" t="s">
        <v>11597</v>
      </c>
      <c r="M3948" t="s">
        <v>11598</v>
      </c>
      <c r="N3948">
        <v>1.683333333</v>
      </c>
      <c r="O3948">
        <v>0</v>
      </c>
      <c r="P3948">
        <v>11</v>
      </c>
      <c r="Q3948">
        <v>0</v>
      </c>
      <c r="R3948">
        <v>43</v>
      </c>
      <c r="S3948">
        <v>0</v>
      </c>
      <c r="T3948">
        <v>4</v>
      </c>
      <c r="U3948">
        <v>0</v>
      </c>
      <c r="V3948">
        <v>0</v>
      </c>
      <c r="W3948">
        <v>0</v>
      </c>
      <c r="X3948">
        <v>4.5334239150477664</v>
      </c>
      <c r="Y3948">
        <v>0</v>
      </c>
      <c r="Z3948">
        <v>23.500382474780231</v>
      </c>
      <c r="AA3948">
        <v>0</v>
      </c>
      <c r="AB3948">
        <v>5.1566237107293373</v>
      </c>
      <c r="AC3948">
        <v>0</v>
      </c>
      <c r="AD3948">
        <v>0</v>
      </c>
      <c r="AE3948">
        <v>33.190430100557336</v>
      </c>
    </row>
    <row r="3949" spans="1:31" x14ac:dyDescent="0.25">
      <c r="A3949">
        <v>2224788</v>
      </c>
      <c r="B3949">
        <v>1</v>
      </c>
      <c r="C3949" t="s">
        <v>80</v>
      </c>
      <c r="D3949" t="s">
        <v>95</v>
      </c>
      <c r="E3949" t="s">
        <v>141</v>
      </c>
      <c r="F3949" t="s">
        <v>11599</v>
      </c>
      <c r="G3949" t="s">
        <v>349</v>
      </c>
      <c r="H3949" t="s">
        <v>144</v>
      </c>
      <c r="I3949" t="s">
        <v>136</v>
      </c>
      <c r="J3949" t="s">
        <v>137</v>
      </c>
      <c r="K3949" t="s">
        <v>138</v>
      </c>
      <c r="L3949" t="s">
        <v>11600</v>
      </c>
      <c r="M3949" t="s">
        <v>11601</v>
      </c>
      <c r="N3949">
        <v>1.268333333</v>
      </c>
      <c r="O3949">
        <v>0</v>
      </c>
      <c r="P3949">
        <v>425</v>
      </c>
      <c r="Q3949">
        <v>0</v>
      </c>
      <c r="R3949">
        <v>1</v>
      </c>
      <c r="S3949">
        <v>2</v>
      </c>
      <c r="T3949">
        <v>41</v>
      </c>
      <c r="U3949">
        <v>0</v>
      </c>
      <c r="V3949">
        <v>0</v>
      </c>
      <c r="W3949">
        <v>0</v>
      </c>
      <c r="X3949">
        <v>123.2378609118674</v>
      </c>
      <c r="Y3949">
        <v>0</v>
      </c>
      <c r="Z3949">
        <v>2.3460489373799999E-3</v>
      </c>
      <c r="AA3949">
        <v>2.7907535383445996</v>
      </c>
      <c r="AB3949">
        <v>44.922021780427862</v>
      </c>
      <c r="AC3949">
        <v>0</v>
      </c>
      <c r="AD3949">
        <v>0</v>
      </c>
      <c r="AE3949">
        <v>170.95298227957724</v>
      </c>
    </row>
    <row r="3950" spans="1:31" x14ac:dyDescent="0.25">
      <c r="A3950">
        <v>2225329</v>
      </c>
      <c r="B3950">
        <v>1</v>
      </c>
      <c r="C3950" t="s">
        <v>80</v>
      </c>
      <c r="D3950" t="s">
        <v>82</v>
      </c>
      <c r="E3950" t="s">
        <v>156</v>
      </c>
      <c r="F3950" t="s">
        <v>11602</v>
      </c>
      <c r="G3950" t="s">
        <v>165</v>
      </c>
      <c r="H3950" t="s">
        <v>135</v>
      </c>
      <c r="I3950" t="s">
        <v>136</v>
      </c>
      <c r="J3950" t="s">
        <v>137</v>
      </c>
      <c r="K3950" t="s">
        <v>138</v>
      </c>
      <c r="L3950" t="s">
        <v>11603</v>
      </c>
      <c r="M3950" t="s">
        <v>11604</v>
      </c>
      <c r="N3950">
        <v>4.9649999999999999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7</v>
      </c>
      <c r="U3950">
        <v>0</v>
      </c>
      <c r="V3950">
        <v>1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29.199664807567686</v>
      </c>
      <c r="AC3950">
        <v>0</v>
      </c>
      <c r="AD3950">
        <v>6.3471643487149203</v>
      </c>
      <c r="AE3950">
        <v>35.546829156282605</v>
      </c>
    </row>
    <row r="3951" spans="1:31" x14ac:dyDescent="0.25">
      <c r="A3951">
        <v>2215419</v>
      </c>
      <c r="B3951">
        <v>1</v>
      </c>
      <c r="C3951" t="s">
        <v>80</v>
      </c>
      <c r="D3951" t="s">
        <v>83</v>
      </c>
      <c r="E3951" t="s">
        <v>151</v>
      </c>
      <c r="F3951" t="s">
        <v>8794</v>
      </c>
      <c r="G3951" t="s">
        <v>233</v>
      </c>
      <c r="H3951" t="s">
        <v>135</v>
      </c>
      <c r="I3951" t="s">
        <v>136</v>
      </c>
      <c r="J3951" t="s">
        <v>137</v>
      </c>
      <c r="K3951" t="s">
        <v>234</v>
      </c>
      <c r="L3951" t="s">
        <v>11605</v>
      </c>
      <c r="M3951" t="s">
        <v>11606</v>
      </c>
      <c r="N3951">
        <v>7.3933083330000002</v>
      </c>
      <c r="O3951">
        <v>0</v>
      </c>
      <c r="P3951">
        <v>68</v>
      </c>
      <c r="Q3951">
        <v>0</v>
      </c>
      <c r="R3951">
        <v>0</v>
      </c>
      <c r="S3951">
        <v>0</v>
      </c>
      <c r="T3951">
        <v>6</v>
      </c>
      <c r="U3951">
        <v>0</v>
      </c>
      <c r="V3951">
        <v>0</v>
      </c>
      <c r="W3951">
        <v>0</v>
      </c>
      <c r="X3951">
        <v>227.72263803442689</v>
      </c>
      <c r="Y3951">
        <v>0</v>
      </c>
      <c r="Z3951">
        <v>0</v>
      </c>
      <c r="AA3951">
        <v>0</v>
      </c>
      <c r="AB3951">
        <v>44.604935400351508</v>
      </c>
      <c r="AC3951">
        <v>0</v>
      </c>
      <c r="AD3951">
        <v>0</v>
      </c>
      <c r="AE3951">
        <v>272.3275734347784</v>
      </c>
    </row>
    <row r="3952" spans="1:31" x14ac:dyDescent="0.25">
      <c r="A3952">
        <v>2220374</v>
      </c>
      <c r="B3952">
        <v>1</v>
      </c>
      <c r="C3952" t="s">
        <v>80</v>
      </c>
      <c r="D3952" t="s">
        <v>104</v>
      </c>
      <c r="E3952" t="s">
        <v>151</v>
      </c>
      <c r="F3952" t="s">
        <v>11607</v>
      </c>
      <c r="G3952" t="s">
        <v>11608</v>
      </c>
      <c r="H3952" t="s">
        <v>135</v>
      </c>
      <c r="I3952" t="s">
        <v>136</v>
      </c>
      <c r="J3952" t="s">
        <v>137</v>
      </c>
      <c r="K3952" t="s">
        <v>138</v>
      </c>
      <c r="L3952" t="s">
        <v>11609</v>
      </c>
      <c r="M3952" t="s">
        <v>11610</v>
      </c>
      <c r="N3952">
        <v>1.2766666659999999</v>
      </c>
      <c r="O3952">
        <v>0</v>
      </c>
      <c r="P3952">
        <v>1</v>
      </c>
      <c r="Q3952">
        <v>0</v>
      </c>
      <c r="R3952">
        <v>9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0.26342344245766003</v>
      </c>
      <c r="Y3952">
        <v>0</v>
      </c>
      <c r="Z3952">
        <v>1.0417753914767733</v>
      </c>
      <c r="AA3952">
        <v>0</v>
      </c>
      <c r="AB3952">
        <v>0</v>
      </c>
      <c r="AC3952">
        <v>0</v>
      </c>
      <c r="AD3952">
        <v>0</v>
      </c>
      <c r="AE3952">
        <v>1.3051988339344334</v>
      </c>
    </row>
    <row r="3953" spans="1:31" x14ac:dyDescent="0.25">
      <c r="A3953">
        <v>2225784</v>
      </c>
      <c r="B3953">
        <v>1</v>
      </c>
      <c r="C3953" t="s">
        <v>80</v>
      </c>
      <c r="D3953" t="s">
        <v>83</v>
      </c>
      <c r="E3953" t="s">
        <v>156</v>
      </c>
      <c r="F3953" t="s">
        <v>11611</v>
      </c>
      <c r="G3953" t="s">
        <v>161</v>
      </c>
      <c r="H3953" t="s">
        <v>135</v>
      </c>
      <c r="I3953" t="s">
        <v>136</v>
      </c>
      <c r="J3953" t="s">
        <v>137</v>
      </c>
      <c r="K3953" t="s">
        <v>138</v>
      </c>
      <c r="L3953" t="s">
        <v>11612</v>
      </c>
      <c r="M3953" t="s">
        <v>11613</v>
      </c>
      <c r="N3953">
        <v>0.61722222199999999</v>
      </c>
      <c r="O3953">
        <v>0</v>
      </c>
      <c r="P3953">
        <v>5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0.63785522463867772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0.63785522463867772</v>
      </c>
    </row>
    <row r="3954" spans="1:31" x14ac:dyDescent="0.25">
      <c r="A3954">
        <v>2215943</v>
      </c>
      <c r="B3954">
        <v>1</v>
      </c>
      <c r="C3954" t="s">
        <v>80</v>
      </c>
      <c r="D3954" t="s">
        <v>100</v>
      </c>
      <c r="E3954" t="s">
        <v>147</v>
      </c>
      <c r="F3954" t="s">
        <v>11614</v>
      </c>
      <c r="G3954" t="s">
        <v>143</v>
      </c>
      <c r="H3954" t="s">
        <v>144</v>
      </c>
      <c r="I3954" t="s">
        <v>136</v>
      </c>
      <c r="J3954" t="s">
        <v>137</v>
      </c>
      <c r="K3954" t="s">
        <v>138</v>
      </c>
      <c r="L3954" t="s">
        <v>11615</v>
      </c>
      <c r="M3954" t="s">
        <v>11616</v>
      </c>
      <c r="N3954">
        <v>9.8611111000000001E-2</v>
      </c>
      <c r="O3954">
        <v>0</v>
      </c>
      <c r="P3954">
        <v>1652</v>
      </c>
      <c r="Q3954">
        <v>0</v>
      </c>
      <c r="R3954">
        <v>12</v>
      </c>
      <c r="S3954">
        <v>5</v>
      </c>
      <c r="T3954">
        <v>249</v>
      </c>
      <c r="U3954">
        <v>0</v>
      </c>
      <c r="V3954">
        <v>0</v>
      </c>
      <c r="W3954">
        <v>0</v>
      </c>
      <c r="X3954">
        <v>31.081204136336286</v>
      </c>
      <c r="Y3954">
        <v>0</v>
      </c>
      <c r="Z3954">
        <v>0.13655014787956943</v>
      </c>
      <c r="AA3954">
        <v>2.1228074419984253</v>
      </c>
      <c r="AB3954">
        <v>20.567394381607446</v>
      </c>
      <c r="AC3954">
        <v>0</v>
      </c>
      <c r="AD3954">
        <v>0</v>
      </c>
      <c r="AE3954">
        <v>53.907956107821718</v>
      </c>
    </row>
    <row r="3955" spans="1:31" x14ac:dyDescent="0.25">
      <c r="A3955">
        <v>2213945</v>
      </c>
      <c r="B3955">
        <v>1</v>
      </c>
      <c r="C3955" t="s">
        <v>80</v>
      </c>
      <c r="D3955" t="s">
        <v>103</v>
      </c>
      <c r="E3955" t="s">
        <v>151</v>
      </c>
      <c r="F3955" t="s">
        <v>11617</v>
      </c>
      <c r="G3955" t="s">
        <v>213</v>
      </c>
      <c r="H3955" t="s">
        <v>135</v>
      </c>
      <c r="I3955" t="s">
        <v>136</v>
      </c>
      <c r="J3955" t="s">
        <v>137</v>
      </c>
      <c r="K3955" t="s">
        <v>138</v>
      </c>
      <c r="L3955" t="s">
        <v>11618</v>
      </c>
      <c r="M3955" t="s">
        <v>11619</v>
      </c>
      <c r="N3955">
        <v>0.53249999999999997</v>
      </c>
      <c r="O3955">
        <v>0</v>
      </c>
      <c r="P3955">
        <v>4</v>
      </c>
      <c r="Q3955">
        <v>0</v>
      </c>
      <c r="R3955">
        <v>5</v>
      </c>
      <c r="S3955">
        <v>0</v>
      </c>
      <c r="T3955">
        <v>13</v>
      </c>
      <c r="U3955">
        <v>0</v>
      </c>
      <c r="V3955">
        <v>0</v>
      </c>
      <c r="W3955">
        <v>0</v>
      </c>
      <c r="X3955">
        <v>0.66126566633273665</v>
      </c>
      <c r="Y3955">
        <v>0</v>
      </c>
      <c r="Z3955">
        <v>0.57250147405692386</v>
      </c>
      <c r="AA3955">
        <v>0</v>
      </c>
      <c r="AB3955">
        <v>1.4105059588701581</v>
      </c>
      <c r="AC3955">
        <v>0</v>
      </c>
      <c r="AD3955">
        <v>0</v>
      </c>
      <c r="AE3955">
        <v>2.6442730992598187</v>
      </c>
    </row>
    <row r="3956" spans="1:31" x14ac:dyDescent="0.25">
      <c r="A3956">
        <v>2221848</v>
      </c>
      <c r="B3956">
        <v>1</v>
      </c>
      <c r="C3956" t="s">
        <v>81</v>
      </c>
      <c r="D3956" t="s">
        <v>123</v>
      </c>
      <c r="E3956" t="s">
        <v>198</v>
      </c>
      <c r="F3956" t="s">
        <v>11620</v>
      </c>
      <c r="G3956" t="s">
        <v>143</v>
      </c>
      <c r="H3956" t="s">
        <v>144</v>
      </c>
      <c r="I3956" t="s">
        <v>136</v>
      </c>
      <c r="J3956" t="s">
        <v>137</v>
      </c>
      <c r="K3956" t="s">
        <v>138</v>
      </c>
      <c r="L3956" t="s">
        <v>11621</v>
      </c>
      <c r="M3956" t="s">
        <v>11622</v>
      </c>
      <c r="N3956">
        <v>2.0841666659999998</v>
      </c>
      <c r="O3956">
        <v>2</v>
      </c>
      <c r="P3956">
        <v>203</v>
      </c>
      <c r="Q3956">
        <v>22</v>
      </c>
      <c r="R3956">
        <v>41</v>
      </c>
      <c r="S3956">
        <v>1</v>
      </c>
      <c r="T3956">
        <v>19</v>
      </c>
      <c r="U3956">
        <v>1</v>
      </c>
      <c r="V3956">
        <v>0</v>
      </c>
      <c r="W3956">
        <v>6.6178190318097867</v>
      </c>
      <c r="X3956">
        <v>109.59717337555202</v>
      </c>
      <c r="Y3956">
        <v>50.991177375258061</v>
      </c>
      <c r="Z3956">
        <v>47.301933240247116</v>
      </c>
      <c r="AA3956">
        <v>0</v>
      </c>
      <c r="AB3956">
        <v>47.3339166099381</v>
      </c>
      <c r="AC3956">
        <v>142.64184951914308</v>
      </c>
      <c r="AD3956">
        <v>0</v>
      </c>
      <c r="AE3956">
        <v>404.48386915194817</v>
      </c>
    </row>
    <row r="3957" spans="1:31" x14ac:dyDescent="0.25">
      <c r="A3957">
        <v>2219856</v>
      </c>
      <c r="B3957">
        <v>1</v>
      </c>
      <c r="C3957" t="s">
        <v>81</v>
      </c>
      <c r="D3957" t="s">
        <v>118</v>
      </c>
      <c r="E3957" t="s">
        <v>151</v>
      </c>
      <c r="F3957" t="s">
        <v>11623</v>
      </c>
      <c r="G3957" t="s">
        <v>280</v>
      </c>
      <c r="H3957" t="s">
        <v>135</v>
      </c>
      <c r="I3957" t="s">
        <v>136</v>
      </c>
      <c r="J3957" t="s">
        <v>3</v>
      </c>
      <c r="K3957" t="s">
        <v>138</v>
      </c>
      <c r="L3957" t="s">
        <v>11624</v>
      </c>
      <c r="M3957" t="s">
        <v>11625</v>
      </c>
      <c r="N3957">
        <v>2.4508333329999998</v>
      </c>
      <c r="O3957">
        <v>0</v>
      </c>
      <c r="P3957">
        <v>41</v>
      </c>
      <c r="Q3957">
        <v>0</v>
      </c>
      <c r="R3957">
        <v>0</v>
      </c>
      <c r="S3957">
        <v>0</v>
      </c>
      <c r="T3957">
        <v>1</v>
      </c>
      <c r="U3957">
        <v>0</v>
      </c>
      <c r="V3957">
        <v>0</v>
      </c>
      <c r="W3957">
        <v>0</v>
      </c>
      <c r="X3957">
        <v>30.511566118731253</v>
      </c>
      <c r="Y3957">
        <v>0</v>
      </c>
      <c r="Z3957">
        <v>0</v>
      </c>
      <c r="AA3957">
        <v>0</v>
      </c>
      <c r="AB3957">
        <v>4.4237741469791256</v>
      </c>
      <c r="AC3957">
        <v>0</v>
      </c>
      <c r="AD3957">
        <v>0</v>
      </c>
      <c r="AE3957">
        <v>34.93534026571038</v>
      </c>
    </row>
    <row r="3958" spans="1:31" x14ac:dyDescent="0.25">
      <c r="A3958">
        <v>2224765</v>
      </c>
      <c r="B3958">
        <v>1</v>
      </c>
      <c r="C3958" t="s">
        <v>80</v>
      </c>
      <c r="D3958" t="s">
        <v>103</v>
      </c>
      <c r="E3958" t="s">
        <v>198</v>
      </c>
      <c r="F3958" t="s">
        <v>11626</v>
      </c>
      <c r="G3958" t="s">
        <v>233</v>
      </c>
      <c r="H3958" t="s">
        <v>144</v>
      </c>
      <c r="I3958" t="s">
        <v>136</v>
      </c>
      <c r="J3958" t="s">
        <v>137</v>
      </c>
      <c r="K3958" t="s">
        <v>234</v>
      </c>
      <c r="L3958" t="s">
        <v>11627</v>
      </c>
      <c r="M3958" t="s">
        <v>11628</v>
      </c>
      <c r="N3958">
        <v>0.62313972200000001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164.48850116844966</v>
      </c>
      <c r="AD3958">
        <v>0</v>
      </c>
      <c r="AE3958">
        <v>164.48850116844966</v>
      </c>
    </row>
    <row r="3959" spans="1:31" x14ac:dyDescent="0.25">
      <c r="A3959">
        <v>2222435</v>
      </c>
      <c r="B3959">
        <v>1</v>
      </c>
      <c r="C3959" t="s">
        <v>80</v>
      </c>
      <c r="D3959" t="s">
        <v>83</v>
      </c>
      <c r="E3959" t="s">
        <v>225</v>
      </c>
      <c r="F3959" t="s">
        <v>11629</v>
      </c>
      <c r="G3959" t="s">
        <v>345</v>
      </c>
      <c r="H3959" t="s">
        <v>135</v>
      </c>
      <c r="I3959" t="s">
        <v>136</v>
      </c>
      <c r="J3959" t="s">
        <v>137</v>
      </c>
      <c r="K3959" t="s">
        <v>138</v>
      </c>
      <c r="L3959" t="s">
        <v>11630</v>
      </c>
      <c r="M3959" t="s">
        <v>11631</v>
      </c>
      <c r="N3959">
        <v>6.1169444439999996</v>
      </c>
      <c r="O3959">
        <v>0</v>
      </c>
      <c r="P3959">
        <v>42</v>
      </c>
      <c r="Q3959">
        <v>0</v>
      </c>
      <c r="R3959">
        <v>0</v>
      </c>
      <c r="S3959">
        <v>0</v>
      </c>
      <c r="T3959">
        <v>4</v>
      </c>
      <c r="U3959">
        <v>0</v>
      </c>
      <c r="V3959">
        <v>0</v>
      </c>
      <c r="W3959">
        <v>0</v>
      </c>
      <c r="X3959">
        <v>74.466851517981667</v>
      </c>
      <c r="Y3959">
        <v>0</v>
      </c>
      <c r="Z3959">
        <v>0</v>
      </c>
      <c r="AA3959">
        <v>0</v>
      </c>
      <c r="AB3959">
        <v>21.397207708019977</v>
      </c>
      <c r="AC3959">
        <v>0</v>
      </c>
      <c r="AD3959">
        <v>0</v>
      </c>
      <c r="AE3959">
        <v>95.864059226001643</v>
      </c>
    </row>
    <row r="3960" spans="1:31" x14ac:dyDescent="0.25">
      <c r="A3960">
        <v>2226371</v>
      </c>
      <c r="B3960">
        <v>1</v>
      </c>
      <c r="C3960" t="s">
        <v>80</v>
      </c>
      <c r="D3960" t="s">
        <v>110</v>
      </c>
      <c r="E3960" t="s">
        <v>151</v>
      </c>
      <c r="F3960" t="s">
        <v>10015</v>
      </c>
      <c r="G3960" t="s">
        <v>213</v>
      </c>
      <c r="H3960" t="s">
        <v>135</v>
      </c>
      <c r="I3960" t="s">
        <v>136</v>
      </c>
      <c r="J3960" t="s">
        <v>137</v>
      </c>
      <c r="K3960" t="s">
        <v>138</v>
      </c>
      <c r="L3960" t="s">
        <v>11632</v>
      </c>
      <c r="M3960" t="s">
        <v>11633</v>
      </c>
      <c r="N3960">
        <v>5.0858333330000001</v>
      </c>
      <c r="O3960">
        <v>0</v>
      </c>
      <c r="P3960">
        <v>219</v>
      </c>
      <c r="Q3960">
        <v>0</v>
      </c>
      <c r="R3960">
        <v>0</v>
      </c>
      <c r="S3960">
        <v>0</v>
      </c>
      <c r="T3960">
        <v>12</v>
      </c>
      <c r="U3960">
        <v>0</v>
      </c>
      <c r="V3960">
        <v>0</v>
      </c>
      <c r="W3960">
        <v>0</v>
      </c>
      <c r="X3960">
        <v>528.34584624466129</v>
      </c>
      <c r="Y3960">
        <v>0</v>
      </c>
      <c r="Z3960">
        <v>0</v>
      </c>
      <c r="AA3960">
        <v>0</v>
      </c>
      <c r="AB3960">
        <v>55.028391904958134</v>
      </c>
      <c r="AC3960">
        <v>0</v>
      </c>
      <c r="AD3960">
        <v>0</v>
      </c>
      <c r="AE3960">
        <v>583.37423814961937</v>
      </c>
    </row>
    <row r="3961" spans="1:31" x14ac:dyDescent="0.25">
      <c r="A3961">
        <v>2215920</v>
      </c>
      <c r="B3961">
        <v>1</v>
      </c>
      <c r="C3961" t="s">
        <v>80</v>
      </c>
      <c r="D3961" t="s">
        <v>102</v>
      </c>
      <c r="E3961" t="s">
        <v>147</v>
      </c>
      <c r="F3961" t="s">
        <v>11634</v>
      </c>
      <c r="G3961" t="s">
        <v>143</v>
      </c>
      <c r="H3961" t="s">
        <v>144</v>
      </c>
      <c r="I3961" t="s">
        <v>136</v>
      </c>
      <c r="J3961" t="s">
        <v>137</v>
      </c>
      <c r="K3961" t="s">
        <v>138</v>
      </c>
      <c r="L3961" t="s">
        <v>11635</v>
      </c>
      <c r="M3961" t="s">
        <v>11636</v>
      </c>
      <c r="N3961">
        <v>0.65638888799999995</v>
      </c>
      <c r="O3961">
        <v>1</v>
      </c>
      <c r="P3961">
        <v>1033</v>
      </c>
      <c r="Q3961">
        <v>2</v>
      </c>
      <c r="R3961">
        <v>14</v>
      </c>
      <c r="S3961">
        <v>8</v>
      </c>
      <c r="T3961">
        <v>72</v>
      </c>
      <c r="U3961">
        <v>0</v>
      </c>
      <c r="V3961">
        <v>0</v>
      </c>
      <c r="W3961">
        <v>0.37957829433079504</v>
      </c>
      <c r="X3961">
        <v>89.130341070337465</v>
      </c>
      <c r="Y3961">
        <v>0.4788653392922525</v>
      </c>
      <c r="Z3961">
        <v>1.2195787421441127</v>
      </c>
      <c r="AA3961">
        <v>2.9586137470679001</v>
      </c>
      <c r="AB3961">
        <v>12.477812169451633</v>
      </c>
      <c r="AC3961">
        <v>0</v>
      </c>
      <c r="AD3961">
        <v>0</v>
      </c>
      <c r="AE3961">
        <v>106.64478936262417</v>
      </c>
    </row>
    <row r="3962" spans="1:31" x14ac:dyDescent="0.25">
      <c r="A3962">
        <v>2228701</v>
      </c>
      <c r="B3962">
        <v>1</v>
      </c>
      <c r="C3962" t="s">
        <v>80</v>
      </c>
      <c r="D3962" t="s">
        <v>83</v>
      </c>
      <c r="E3962" t="s">
        <v>151</v>
      </c>
      <c r="F3962" t="s">
        <v>10107</v>
      </c>
      <c r="G3962" t="s">
        <v>536</v>
      </c>
      <c r="H3962" t="s">
        <v>135</v>
      </c>
      <c r="I3962" t="s">
        <v>136</v>
      </c>
      <c r="J3962" t="s">
        <v>137</v>
      </c>
      <c r="K3962" t="s">
        <v>138</v>
      </c>
      <c r="L3962" t="s">
        <v>11637</v>
      </c>
      <c r="M3962" t="s">
        <v>11638</v>
      </c>
      <c r="N3962">
        <v>2.733333333</v>
      </c>
      <c r="O3962">
        <v>0</v>
      </c>
      <c r="P3962">
        <v>185</v>
      </c>
      <c r="Q3962">
        <v>0</v>
      </c>
      <c r="R3962">
        <v>0</v>
      </c>
      <c r="S3962">
        <v>0</v>
      </c>
      <c r="T3962">
        <v>37</v>
      </c>
      <c r="U3962">
        <v>0</v>
      </c>
      <c r="V3962">
        <v>2</v>
      </c>
      <c r="W3962">
        <v>0</v>
      </c>
      <c r="X3962">
        <v>162.72786982339142</v>
      </c>
      <c r="Y3962">
        <v>0</v>
      </c>
      <c r="Z3962">
        <v>0</v>
      </c>
      <c r="AA3962">
        <v>0</v>
      </c>
      <c r="AB3962">
        <v>134.26390743906481</v>
      </c>
      <c r="AC3962">
        <v>0</v>
      </c>
      <c r="AD3962">
        <v>10.445679130593854</v>
      </c>
      <c r="AE3962">
        <v>307.43745639305013</v>
      </c>
    </row>
    <row r="3963" spans="1:31" x14ac:dyDescent="0.25">
      <c r="A3963">
        <v>2222412</v>
      </c>
      <c r="B3963">
        <v>1</v>
      </c>
      <c r="C3963" t="s">
        <v>80</v>
      </c>
      <c r="D3963" t="s">
        <v>82</v>
      </c>
      <c r="E3963" t="s">
        <v>156</v>
      </c>
      <c r="F3963" t="s">
        <v>11639</v>
      </c>
      <c r="G3963" t="s">
        <v>161</v>
      </c>
      <c r="H3963" t="s">
        <v>135</v>
      </c>
      <c r="I3963" t="s">
        <v>136</v>
      </c>
      <c r="J3963" t="s">
        <v>137</v>
      </c>
      <c r="K3963" t="s">
        <v>138</v>
      </c>
      <c r="L3963" t="s">
        <v>11640</v>
      </c>
      <c r="M3963" t="s">
        <v>11641</v>
      </c>
      <c r="N3963">
        <v>1.155</v>
      </c>
      <c r="O3963">
        <v>0</v>
      </c>
      <c r="P3963">
        <v>2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0.5894654436390222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0.5894654436390222</v>
      </c>
    </row>
    <row r="3964" spans="1:31" x14ac:dyDescent="0.25">
      <c r="A3964">
        <v>2228363</v>
      </c>
      <c r="B3964">
        <v>1</v>
      </c>
      <c r="C3964" t="s">
        <v>80</v>
      </c>
      <c r="D3964" t="s">
        <v>88</v>
      </c>
      <c r="E3964" t="s">
        <v>156</v>
      </c>
      <c r="F3964" t="s">
        <v>11642</v>
      </c>
      <c r="G3964" t="s">
        <v>172</v>
      </c>
      <c r="H3964" t="s">
        <v>135</v>
      </c>
      <c r="I3964" t="s">
        <v>136</v>
      </c>
      <c r="J3964" t="s">
        <v>137</v>
      </c>
      <c r="K3964" t="s">
        <v>138</v>
      </c>
      <c r="L3964" t="s">
        <v>11643</v>
      </c>
      <c r="M3964" t="s">
        <v>11644</v>
      </c>
      <c r="N3964">
        <v>4.8441666659999996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3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6.7152305132858832</v>
      </c>
      <c r="AC3964">
        <v>0</v>
      </c>
      <c r="AD3964">
        <v>0</v>
      </c>
      <c r="AE3964">
        <v>6.7152305132858832</v>
      </c>
    </row>
    <row r="3965" spans="1:31" x14ac:dyDescent="0.25">
      <c r="A3965">
        <v>2223909</v>
      </c>
      <c r="B3965">
        <v>1</v>
      </c>
      <c r="C3965" t="s">
        <v>81</v>
      </c>
      <c r="D3965" t="s">
        <v>127</v>
      </c>
      <c r="E3965" t="s">
        <v>198</v>
      </c>
      <c r="F3965" t="s">
        <v>11645</v>
      </c>
      <c r="G3965" t="s">
        <v>143</v>
      </c>
      <c r="H3965" t="s">
        <v>144</v>
      </c>
      <c r="I3965" t="s">
        <v>136</v>
      </c>
      <c r="J3965" t="s">
        <v>137</v>
      </c>
      <c r="K3965" t="s">
        <v>138</v>
      </c>
      <c r="L3965" t="s">
        <v>11646</v>
      </c>
      <c r="M3965" t="s">
        <v>11647</v>
      </c>
      <c r="N3965">
        <v>1.457777777</v>
      </c>
      <c r="O3965">
        <v>0</v>
      </c>
      <c r="P3965">
        <v>829</v>
      </c>
      <c r="Q3965">
        <v>0</v>
      </c>
      <c r="R3965">
        <v>25</v>
      </c>
      <c r="S3965">
        <v>0</v>
      </c>
      <c r="T3965">
        <v>93</v>
      </c>
      <c r="U3965">
        <v>0</v>
      </c>
      <c r="V3965">
        <v>0</v>
      </c>
      <c r="W3965">
        <v>0</v>
      </c>
      <c r="X3965">
        <v>303.66399100532954</v>
      </c>
      <c r="Y3965">
        <v>0</v>
      </c>
      <c r="Z3965">
        <v>6.7995704370389864</v>
      </c>
      <c r="AA3965">
        <v>0</v>
      </c>
      <c r="AB3965">
        <v>83.805721298128816</v>
      </c>
      <c r="AC3965">
        <v>0</v>
      </c>
      <c r="AD3965">
        <v>0</v>
      </c>
      <c r="AE3965">
        <v>394.26928274049737</v>
      </c>
    </row>
    <row r="3966" spans="1:31" x14ac:dyDescent="0.25">
      <c r="A3966">
        <v>2217958</v>
      </c>
      <c r="B3966">
        <v>1</v>
      </c>
      <c r="C3966" t="s">
        <v>80</v>
      </c>
      <c r="D3966" t="s">
        <v>93</v>
      </c>
      <c r="E3966" t="s">
        <v>147</v>
      </c>
      <c r="F3966" t="s">
        <v>11648</v>
      </c>
      <c r="G3966" t="s">
        <v>143</v>
      </c>
      <c r="H3966" t="s">
        <v>144</v>
      </c>
      <c r="I3966" t="s">
        <v>451</v>
      </c>
      <c r="J3966" t="s">
        <v>137</v>
      </c>
      <c r="K3966" t="s">
        <v>138</v>
      </c>
      <c r="L3966" t="s">
        <v>11649</v>
      </c>
      <c r="M3966" t="s">
        <v>11650</v>
      </c>
      <c r="N3966">
        <v>4.9444443999999997E-2</v>
      </c>
      <c r="O3966">
        <v>0</v>
      </c>
      <c r="P3966">
        <v>567</v>
      </c>
      <c r="Q3966">
        <v>2</v>
      </c>
      <c r="R3966">
        <v>103</v>
      </c>
      <c r="S3966">
        <v>6</v>
      </c>
      <c r="T3966">
        <v>101</v>
      </c>
      <c r="U3966">
        <v>1</v>
      </c>
      <c r="V3966">
        <v>0</v>
      </c>
      <c r="W3966">
        <v>0</v>
      </c>
      <c r="X3966">
        <v>5.3736661776909012</v>
      </c>
      <c r="Y3966">
        <v>3.5392218251388885E-2</v>
      </c>
      <c r="Z3966">
        <v>1.4774508421331769</v>
      </c>
      <c r="AA3966">
        <v>0.5815190005667179</v>
      </c>
      <c r="AB3966">
        <v>2.5561866531660202</v>
      </c>
      <c r="AC3966">
        <v>1.1877834958630604</v>
      </c>
      <c r="AD3966">
        <v>0</v>
      </c>
      <c r="AE3966">
        <v>11.211998387671267</v>
      </c>
    </row>
    <row r="3967" spans="1:31" x14ac:dyDescent="0.25">
      <c r="A3967">
        <v>2221353</v>
      </c>
      <c r="B3967">
        <v>1</v>
      </c>
      <c r="C3967" t="s">
        <v>80</v>
      </c>
      <c r="D3967" t="s">
        <v>105</v>
      </c>
      <c r="E3967" t="s">
        <v>132</v>
      </c>
      <c r="F3967" t="s">
        <v>11651</v>
      </c>
      <c r="G3967" t="s">
        <v>153</v>
      </c>
      <c r="H3967" t="s">
        <v>135</v>
      </c>
      <c r="I3967" t="s">
        <v>136</v>
      </c>
      <c r="J3967" t="s">
        <v>137</v>
      </c>
      <c r="K3967" t="s">
        <v>138</v>
      </c>
      <c r="L3967" t="s">
        <v>11652</v>
      </c>
      <c r="M3967" t="s">
        <v>11653</v>
      </c>
      <c r="N3967">
        <v>1.6372222219999999</v>
      </c>
      <c r="O3967">
        <v>0</v>
      </c>
      <c r="P3967">
        <v>247</v>
      </c>
      <c r="Q3967">
        <v>0</v>
      </c>
      <c r="R3967">
        <v>20</v>
      </c>
      <c r="S3967">
        <v>0</v>
      </c>
      <c r="T3967">
        <v>27</v>
      </c>
      <c r="U3967">
        <v>0</v>
      </c>
      <c r="V3967">
        <v>0</v>
      </c>
      <c r="W3967">
        <v>0</v>
      </c>
      <c r="X3967">
        <v>124.95220922602145</v>
      </c>
      <c r="Y3967">
        <v>0</v>
      </c>
      <c r="Z3967">
        <v>11.779763188168753</v>
      </c>
      <c r="AA3967">
        <v>0</v>
      </c>
      <c r="AB3967">
        <v>28.200124979290734</v>
      </c>
      <c r="AC3967">
        <v>0</v>
      </c>
      <c r="AD3967">
        <v>0</v>
      </c>
      <c r="AE3967">
        <v>164.93209739348094</v>
      </c>
    </row>
    <row r="3968" spans="1:31" x14ac:dyDescent="0.25">
      <c r="A3968">
        <v>2224851</v>
      </c>
      <c r="B3968">
        <v>1</v>
      </c>
      <c r="C3968" t="s">
        <v>80</v>
      </c>
      <c r="D3968" t="s">
        <v>83</v>
      </c>
      <c r="E3968" t="s">
        <v>141</v>
      </c>
      <c r="F3968" t="s">
        <v>830</v>
      </c>
      <c r="G3968" t="s">
        <v>2499</v>
      </c>
      <c r="H3968" t="s">
        <v>144</v>
      </c>
      <c r="I3968" t="s">
        <v>136</v>
      </c>
      <c r="J3968" t="s">
        <v>137</v>
      </c>
      <c r="K3968" t="s">
        <v>138</v>
      </c>
      <c r="L3968" t="s">
        <v>11654</v>
      </c>
      <c r="M3968" t="s">
        <v>11655</v>
      </c>
      <c r="N3968">
        <v>1.5127777769999999</v>
      </c>
      <c r="O3968">
        <v>0</v>
      </c>
      <c r="P3968">
        <v>8538</v>
      </c>
      <c r="Q3968">
        <v>0</v>
      </c>
      <c r="R3968">
        <v>0</v>
      </c>
      <c r="S3968">
        <v>0</v>
      </c>
      <c r="T3968">
        <v>466</v>
      </c>
      <c r="U3968">
        <v>0</v>
      </c>
      <c r="V3968">
        <v>0</v>
      </c>
      <c r="W3968">
        <v>0</v>
      </c>
      <c r="X3968">
        <v>2955.6149929279641</v>
      </c>
      <c r="Y3968">
        <v>0</v>
      </c>
      <c r="Z3968">
        <v>0</v>
      </c>
      <c r="AA3968">
        <v>0</v>
      </c>
      <c r="AB3968">
        <v>488.98278718407482</v>
      </c>
      <c r="AC3968">
        <v>0</v>
      </c>
      <c r="AD3968">
        <v>0</v>
      </c>
      <c r="AE3968">
        <v>3444.5977801120389</v>
      </c>
    </row>
    <row r="3969" spans="1:31" x14ac:dyDescent="0.25">
      <c r="A3969">
        <v>2218021</v>
      </c>
      <c r="B3969">
        <v>1</v>
      </c>
      <c r="C3969" t="s">
        <v>80</v>
      </c>
      <c r="D3969" t="s">
        <v>94</v>
      </c>
      <c r="E3969" t="s">
        <v>151</v>
      </c>
      <c r="F3969" t="s">
        <v>11656</v>
      </c>
      <c r="G3969" t="s">
        <v>213</v>
      </c>
      <c r="H3969" t="s">
        <v>135</v>
      </c>
      <c r="I3969" t="s">
        <v>136</v>
      </c>
      <c r="J3969" t="s">
        <v>137</v>
      </c>
      <c r="K3969" t="s">
        <v>138</v>
      </c>
      <c r="L3969" t="s">
        <v>11657</v>
      </c>
      <c r="M3969" t="s">
        <v>11658</v>
      </c>
      <c r="N3969">
        <v>1.66</v>
      </c>
      <c r="O3969">
        <v>0</v>
      </c>
      <c r="P3969">
        <v>1</v>
      </c>
      <c r="Q3969">
        <v>0</v>
      </c>
      <c r="R3969">
        <v>0</v>
      </c>
      <c r="S3969">
        <v>0</v>
      </c>
      <c r="T3969">
        <v>8</v>
      </c>
      <c r="U3969">
        <v>0</v>
      </c>
      <c r="V3969">
        <v>0</v>
      </c>
      <c r="W3969">
        <v>0</v>
      </c>
      <c r="X3969">
        <v>7.2373969526266669E-3</v>
      </c>
      <c r="Y3969">
        <v>0</v>
      </c>
      <c r="Z3969">
        <v>0</v>
      </c>
      <c r="AA3969">
        <v>0</v>
      </c>
      <c r="AB3969">
        <v>23.45743534013404</v>
      </c>
      <c r="AC3969">
        <v>0</v>
      </c>
      <c r="AD3969">
        <v>0</v>
      </c>
      <c r="AE3969">
        <v>23.464672737086666</v>
      </c>
    </row>
    <row r="3970" spans="1:31" x14ac:dyDescent="0.25">
      <c r="A3970">
        <v>2225847</v>
      </c>
      <c r="B3970">
        <v>1</v>
      </c>
      <c r="C3970" t="s">
        <v>80</v>
      </c>
      <c r="D3970" t="s">
        <v>97</v>
      </c>
      <c r="E3970" t="s">
        <v>132</v>
      </c>
      <c r="F3970" t="s">
        <v>11659</v>
      </c>
      <c r="G3970" t="s">
        <v>176</v>
      </c>
      <c r="H3970" t="s">
        <v>135</v>
      </c>
      <c r="I3970" t="s">
        <v>136</v>
      </c>
      <c r="J3970" t="s">
        <v>137</v>
      </c>
      <c r="K3970" t="s">
        <v>138</v>
      </c>
      <c r="L3970" t="s">
        <v>11660</v>
      </c>
      <c r="M3970" t="s">
        <v>11661</v>
      </c>
      <c r="N3970">
        <v>0.98527777699999997</v>
      </c>
      <c r="O3970">
        <v>0</v>
      </c>
      <c r="P3970">
        <v>132</v>
      </c>
      <c r="Q3970">
        <v>0</v>
      </c>
      <c r="R3970">
        <v>6</v>
      </c>
      <c r="S3970">
        <v>0</v>
      </c>
      <c r="T3970">
        <v>25</v>
      </c>
      <c r="U3970">
        <v>0</v>
      </c>
      <c r="V3970">
        <v>0</v>
      </c>
      <c r="W3970">
        <v>0</v>
      </c>
      <c r="X3970">
        <v>30.090798889310175</v>
      </c>
      <c r="Y3970">
        <v>0</v>
      </c>
      <c r="Z3970">
        <v>1.1127453516456751</v>
      </c>
      <c r="AA3970">
        <v>0</v>
      </c>
      <c r="AB3970">
        <v>4.9324097231752653</v>
      </c>
      <c r="AC3970">
        <v>0</v>
      </c>
      <c r="AD3970">
        <v>0</v>
      </c>
      <c r="AE3970">
        <v>36.135953964131119</v>
      </c>
    </row>
    <row r="3971" spans="1:31" x14ac:dyDescent="0.25">
      <c r="A3971">
        <v>2225289</v>
      </c>
      <c r="B3971">
        <v>1</v>
      </c>
      <c r="C3971" t="s">
        <v>80</v>
      </c>
      <c r="D3971" t="s">
        <v>86</v>
      </c>
      <c r="E3971" t="s">
        <v>141</v>
      </c>
      <c r="F3971" t="s">
        <v>11662</v>
      </c>
      <c r="G3971" t="s">
        <v>405</v>
      </c>
      <c r="H3971" t="s">
        <v>144</v>
      </c>
      <c r="I3971" t="s">
        <v>136</v>
      </c>
      <c r="J3971" t="s">
        <v>137</v>
      </c>
      <c r="K3971" t="s">
        <v>234</v>
      </c>
      <c r="L3971" t="s">
        <v>11663</v>
      </c>
      <c r="M3971" t="s">
        <v>11664</v>
      </c>
      <c r="N3971">
        <v>9.8036111110000004</v>
      </c>
      <c r="O3971">
        <v>0</v>
      </c>
      <c r="P3971">
        <v>171</v>
      </c>
      <c r="Q3971">
        <v>0</v>
      </c>
      <c r="R3971">
        <v>0</v>
      </c>
      <c r="S3971">
        <v>0</v>
      </c>
      <c r="T3971">
        <v>2</v>
      </c>
      <c r="U3971">
        <v>0</v>
      </c>
      <c r="V3971">
        <v>0</v>
      </c>
      <c r="W3971">
        <v>0</v>
      </c>
      <c r="X3971">
        <v>626.07976000025599</v>
      </c>
      <c r="Y3971">
        <v>0</v>
      </c>
      <c r="Z3971">
        <v>0</v>
      </c>
      <c r="AA3971">
        <v>0</v>
      </c>
      <c r="AB3971">
        <v>21.251235508905726</v>
      </c>
      <c r="AC3971">
        <v>0</v>
      </c>
      <c r="AD3971">
        <v>0</v>
      </c>
      <c r="AE3971">
        <v>647.33099550916177</v>
      </c>
    </row>
    <row r="3972" spans="1:31" x14ac:dyDescent="0.25">
      <c r="A3972">
        <v>2226285</v>
      </c>
      <c r="B3972">
        <v>1</v>
      </c>
      <c r="C3972" t="s">
        <v>80</v>
      </c>
      <c r="D3972" t="s">
        <v>106</v>
      </c>
      <c r="E3972" t="s">
        <v>151</v>
      </c>
      <c r="F3972" t="s">
        <v>11665</v>
      </c>
      <c r="G3972" t="s">
        <v>213</v>
      </c>
      <c r="H3972" t="s">
        <v>135</v>
      </c>
      <c r="I3972" t="s">
        <v>136</v>
      </c>
      <c r="J3972" t="s">
        <v>137</v>
      </c>
      <c r="K3972" t="s">
        <v>138</v>
      </c>
      <c r="L3972" t="s">
        <v>11666</v>
      </c>
      <c r="M3972" t="s">
        <v>11667</v>
      </c>
      <c r="N3972">
        <v>5.6341666659999996</v>
      </c>
      <c r="O3972">
        <v>0</v>
      </c>
      <c r="P3972">
        <v>7</v>
      </c>
      <c r="Q3972">
        <v>0</v>
      </c>
      <c r="R3972">
        <v>1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11.609709499342776</v>
      </c>
      <c r="Y3972">
        <v>0</v>
      </c>
      <c r="Z3972">
        <v>1.4373147655497642</v>
      </c>
      <c r="AA3972">
        <v>0</v>
      </c>
      <c r="AB3972">
        <v>0</v>
      </c>
      <c r="AC3972">
        <v>0</v>
      </c>
      <c r="AD3972">
        <v>0</v>
      </c>
      <c r="AE3972">
        <v>13.04702426489254</v>
      </c>
    </row>
    <row r="3973" spans="1:31" x14ac:dyDescent="0.25">
      <c r="A3973">
        <v>2220334</v>
      </c>
      <c r="B3973">
        <v>1</v>
      </c>
      <c r="C3973" t="s">
        <v>80</v>
      </c>
      <c r="D3973" t="s">
        <v>96</v>
      </c>
      <c r="E3973" t="s">
        <v>156</v>
      </c>
      <c r="F3973" t="s">
        <v>11668</v>
      </c>
      <c r="G3973" t="s">
        <v>161</v>
      </c>
      <c r="H3973" t="s">
        <v>135</v>
      </c>
      <c r="I3973" t="s">
        <v>136</v>
      </c>
      <c r="J3973" t="s">
        <v>137</v>
      </c>
      <c r="K3973" t="s">
        <v>138</v>
      </c>
      <c r="L3973" t="s">
        <v>11669</v>
      </c>
      <c r="M3973" t="s">
        <v>11670</v>
      </c>
      <c r="N3973">
        <v>1.358333333</v>
      </c>
      <c r="O3973">
        <v>0</v>
      </c>
      <c r="P3973">
        <v>1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1.1452738717433334E-3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1.1452738717433334E-3</v>
      </c>
    </row>
    <row r="3974" spans="1:31" x14ac:dyDescent="0.25">
      <c r="A3974">
        <v>2221307</v>
      </c>
      <c r="B3974">
        <v>1</v>
      </c>
      <c r="C3974" t="s">
        <v>80</v>
      </c>
      <c r="D3974" t="s">
        <v>108</v>
      </c>
      <c r="E3974" t="s">
        <v>132</v>
      </c>
      <c r="F3974" t="s">
        <v>11671</v>
      </c>
      <c r="G3974" t="s">
        <v>233</v>
      </c>
      <c r="H3974" t="s">
        <v>135</v>
      </c>
      <c r="I3974" t="s">
        <v>136</v>
      </c>
      <c r="J3974" t="s">
        <v>137</v>
      </c>
      <c r="K3974" t="s">
        <v>234</v>
      </c>
      <c r="L3974" t="s">
        <v>11672</v>
      </c>
      <c r="M3974" t="s">
        <v>11673</v>
      </c>
      <c r="N3974">
        <v>7.7279999999999998</v>
      </c>
      <c r="O3974">
        <v>0</v>
      </c>
      <c r="P3974">
        <v>25</v>
      </c>
      <c r="Q3974">
        <v>0</v>
      </c>
      <c r="R3974">
        <v>9</v>
      </c>
      <c r="S3974">
        <v>0</v>
      </c>
      <c r="T3974">
        <v>5</v>
      </c>
      <c r="U3974">
        <v>0</v>
      </c>
      <c r="V3974">
        <v>0</v>
      </c>
      <c r="W3974">
        <v>0</v>
      </c>
      <c r="X3974">
        <v>46.574287694709078</v>
      </c>
      <c r="Y3974">
        <v>0</v>
      </c>
      <c r="Z3974">
        <v>35.113928441648056</v>
      </c>
      <c r="AA3974">
        <v>0</v>
      </c>
      <c r="AB3974">
        <v>40.915980060043786</v>
      </c>
      <c r="AC3974">
        <v>0</v>
      </c>
      <c r="AD3974">
        <v>0</v>
      </c>
      <c r="AE3974">
        <v>122.60419619640092</v>
      </c>
    </row>
    <row r="3975" spans="1:31" x14ac:dyDescent="0.25">
      <c r="A3975">
        <v>2214486</v>
      </c>
      <c r="B3975">
        <v>1</v>
      </c>
      <c r="C3975" t="s">
        <v>81</v>
      </c>
      <c r="D3975" t="s">
        <v>128</v>
      </c>
      <c r="E3975" t="s">
        <v>151</v>
      </c>
      <c r="F3975" t="s">
        <v>11674</v>
      </c>
      <c r="G3975" t="s">
        <v>405</v>
      </c>
      <c r="H3975" t="s">
        <v>135</v>
      </c>
      <c r="I3975" t="s">
        <v>136</v>
      </c>
      <c r="J3975" t="s">
        <v>137</v>
      </c>
      <c r="K3975" t="s">
        <v>234</v>
      </c>
      <c r="L3975" t="s">
        <v>11675</v>
      </c>
      <c r="M3975" t="s">
        <v>11676</v>
      </c>
      <c r="N3975">
        <v>2.8095488880000001</v>
      </c>
      <c r="O3975">
        <v>0</v>
      </c>
      <c r="P3975">
        <v>49</v>
      </c>
      <c r="Q3975">
        <v>0</v>
      </c>
      <c r="R3975">
        <v>0</v>
      </c>
      <c r="S3975">
        <v>0</v>
      </c>
      <c r="T3975">
        <v>7</v>
      </c>
      <c r="U3975">
        <v>0</v>
      </c>
      <c r="V3975">
        <v>0</v>
      </c>
      <c r="W3975">
        <v>0</v>
      </c>
      <c r="X3975">
        <v>32.133096054294946</v>
      </c>
      <c r="Y3975">
        <v>0</v>
      </c>
      <c r="Z3975">
        <v>0</v>
      </c>
      <c r="AA3975">
        <v>0</v>
      </c>
      <c r="AB3975">
        <v>32.718074183425848</v>
      </c>
      <c r="AC3975">
        <v>0</v>
      </c>
      <c r="AD3975">
        <v>0</v>
      </c>
      <c r="AE3975">
        <v>64.851170237720794</v>
      </c>
    </row>
    <row r="3976" spans="1:31" x14ac:dyDescent="0.25">
      <c r="A3976">
        <v>2217818</v>
      </c>
      <c r="B3976">
        <v>1</v>
      </c>
      <c r="C3976" t="s">
        <v>81</v>
      </c>
      <c r="D3976" t="s">
        <v>127</v>
      </c>
      <c r="E3976" t="s">
        <v>156</v>
      </c>
      <c r="F3976" t="s">
        <v>11677</v>
      </c>
      <c r="G3976" t="s">
        <v>172</v>
      </c>
      <c r="H3976" t="s">
        <v>135</v>
      </c>
      <c r="I3976" t="s">
        <v>136</v>
      </c>
      <c r="J3976" t="s">
        <v>137</v>
      </c>
      <c r="K3976" t="s">
        <v>138</v>
      </c>
      <c r="L3976" t="s">
        <v>11678</v>
      </c>
      <c r="M3976" t="s">
        <v>11679</v>
      </c>
      <c r="N3976">
        <v>2.713333333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2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5.2414489255375862</v>
      </c>
      <c r="AC3976">
        <v>0</v>
      </c>
      <c r="AD3976">
        <v>0</v>
      </c>
      <c r="AE3976">
        <v>5.2414489255375862</v>
      </c>
    </row>
    <row r="3977" spans="1:31" x14ac:dyDescent="0.25">
      <c r="A3977">
        <v>2215960</v>
      </c>
      <c r="B3977">
        <v>1</v>
      </c>
      <c r="C3977" t="s">
        <v>80</v>
      </c>
      <c r="D3977" t="s">
        <v>105</v>
      </c>
      <c r="E3977" t="s">
        <v>198</v>
      </c>
      <c r="F3977" t="s">
        <v>11680</v>
      </c>
      <c r="G3977" t="s">
        <v>143</v>
      </c>
      <c r="H3977" t="s">
        <v>144</v>
      </c>
      <c r="I3977" t="s">
        <v>136</v>
      </c>
      <c r="J3977" t="s">
        <v>137</v>
      </c>
      <c r="K3977" t="s">
        <v>138</v>
      </c>
      <c r="L3977" t="s">
        <v>11681</v>
      </c>
      <c r="M3977" t="s">
        <v>11682</v>
      </c>
      <c r="N3977">
        <v>1.1730555549999999</v>
      </c>
      <c r="O3977">
        <v>1</v>
      </c>
      <c r="P3977">
        <v>2314</v>
      </c>
      <c r="Q3977">
        <v>4</v>
      </c>
      <c r="R3977">
        <v>251</v>
      </c>
      <c r="S3977">
        <v>34</v>
      </c>
      <c r="T3977">
        <v>316</v>
      </c>
      <c r="U3977">
        <v>4</v>
      </c>
      <c r="V3977">
        <v>1</v>
      </c>
      <c r="W3977">
        <v>0.69842818364799997</v>
      </c>
      <c r="X3977">
        <v>793.41660701150886</v>
      </c>
      <c r="Y3977">
        <v>14.646912103588875</v>
      </c>
      <c r="Z3977">
        <v>52.082381586727877</v>
      </c>
      <c r="AA3977">
        <v>223.18165704051117</v>
      </c>
      <c r="AB3977">
        <v>217.4280194341444</v>
      </c>
      <c r="AC3977">
        <v>219.12805578781382</v>
      </c>
      <c r="AD3977">
        <v>3.5947976719646579</v>
      </c>
      <c r="AE3977">
        <v>1524.1768588199079</v>
      </c>
    </row>
    <row r="3978" spans="1:31" x14ac:dyDescent="0.25">
      <c r="A3978">
        <v>2226239</v>
      </c>
      <c r="B3978">
        <v>1</v>
      </c>
      <c r="C3978" t="s">
        <v>80</v>
      </c>
      <c r="D3978" t="s">
        <v>107</v>
      </c>
      <c r="E3978" t="s">
        <v>225</v>
      </c>
      <c r="F3978" t="s">
        <v>11683</v>
      </c>
      <c r="G3978" t="s">
        <v>345</v>
      </c>
      <c r="H3978" t="s">
        <v>135</v>
      </c>
      <c r="I3978" t="s">
        <v>136</v>
      </c>
      <c r="J3978" t="s">
        <v>137</v>
      </c>
      <c r="K3978" t="s">
        <v>138</v>
      </c>
      <c r="L3978" t="s">
        <v>11684</v>
      </c>
      <c r="M3978" t="s">
        <v>11685</v>
      </c>
      <c r="N3978">
        <v>0.86861111099999999</v>
      </c>
      <c r="O3978">
        <v>0</v>
      </c>
      <c r="P3978">
        <v>32</v>
      </c>
      <c r="Q3978">
        <v>0</v>
      </c>
      <c r="R3978">
        <v>0</v>
      </c>
      <c r="S3978">
        <v>0</v>
      </c>
      <c r="T3978">
        <v>4</v>
      </c>
      <c r="U3978">
        <v>0</v>
      </c>
      <c r="V3978">
        <v>0</v>
      </c>
      <c r="W3978">
        <v>0</v>
      </c>
      <c r="X3978">
        <v>9.4930133784571549</v>
      </c>
      <c r="Y3978">
        <v>0</v>
      </c>
      <c r="Z3978">
        <v>0</v>
      </c>
      <c r="AA3978">
        <v>0</v>
      </c>
      <c r="AB3978">
        <v>4.4373848563403877</v>
      </c>
      <c r="AC3978">
        <v>0</v>
      </c>
      <c r="AD3978">
        <v>0</v>
      </c>
      <c r="AE3978">
        <v>13.930398234797543</v>
      </c>
    </row>
    <row r="3979" spans="1:31" x14ac:dyDescent="0.25">
      <c r="A3979">
        <v>2219292</v>
      </c>
      <c r="B3979">
        <v>1</v>
      </c>
      <c r="C3979" t="s">
        <v>80</v>
      </c>
      <c r="D3979" t="s">
        <v>107</v>
      </c>
      <c r="E3979" t="s">
        <v>151</v>
      </c>
      <c r="F3979" t="s">
        <v>11686</v>
      </c>
      <c r="G3979" t="s">
        <v>213</v>
      </c>
      <c r="H3979" t="s">
        <v>135</v>
      </c>
      <c r="I3979" t="s">
        <v>136</v>
      </c>
      <c r="J3979" t="s">
        <v>137</v>
      </c>
      <c r="K3979" t="s">
        <v>138</v>
      </c>
      <c r="L3979" t="s">
        <v>11687</v>
      </c>
      <c r="M3979" t="s">
        <v>11688</v>
      </c>
      <c r="N3979">
        <v>9.3791666659999997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1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9.6563940549571239</v>
      </c>
      <c r="AC3979">
        <v>0</v>
      </c>
      <c r="AD3979">
        <v>0</v>
      </c>
      <c r="AE3979">
        <v>9.6563940549571239</v>
      </c>
    </row>
    <row r="3980" spans="1:31" x14ac:dyDescent="0.25">
      <c r="A3980">
        <v>2221911</v>
      </c>
      <c r="B3980">
        <v>1</v>
      </c>
      <c r="C3980" t="s">
        <v>80</v>
      </c>
      <c r="D3980" t="s">
        <v>88</v>
      </c>
      <c r="E3980" t="s">
        <v>156</v>
      </c>
      <c r="F3980" t="s">
        <v>6547</v>
      </c>
      <c r="G3980" t="s">
        <v>161</v>
      </c>
      <c r="H3980" t="s">
        <v>135</v>
      </c>
      <c r="I3980" t="s">
        <v>136</v>
      </c>
      <c r="J3980" t="s">
        <v>137</v>
      </c>
      <c r="K3980" t="s">
        <v>138</v>
      </c>
      <c r="L3980" t="s">
        <v>11689</v>
      </c>
      <c r="M3980" t="s">
        <v>11690</v>
      </c>
      <c r="N3980">
        <v>1.6544444439999999</v>
      </c>
      <c r="O3980">
        <v>0</v>
      </c>
      <c r="P3980">
        <v>3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1.4425782691265743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1.4425782691265743</v>
      </c>
    </row>
    <row r="3981" spans="1:31" x14ac:dyDescent="0.25">
      <c r="A3981">
        <v>2226866</v>
      </c>
      <c r="B3981">
        <v>1</v>
      </c>
      <c r="C3981" t="s">
        <v>80</v>
      </c>
      <c r="D3981" t="s">
        <v>99</v>
      </c>
      <c r="E3981" t="s">
        <v>156</v>
      </c>
      <c r="F3981" t="s">
        <v>11691</v>
      </c>
      <c r="G3981" t="s">
        <v>161</v>
      </c>
      <c r="H3981" t="s">
        <v>135</v>
      </c>
      <c r="I3981" t="s">
        <v>136</v>
      </c>
      <c r="J3981" t="s">
        <v>137</v>
      </c>
      <c r="K3981" t="s">
        <v>138</v>
      </c>
      <c r="L3981" t="s">
        <v>11692</v>
      </c>
      <c r="M3981" t="s">
        <v>11693</v>
      </c>
      <c r="N3981">
        <v>2.6208333330000002</v>
      </c>
      <c r="O3981">
        <v>0</v>
      </c>
      <c r="P3981">
        <v>11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2.0290673428520414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2.0290673428520414</v>
      </c>
    </row>
    <row r="3982" spans="1:31" x14ac:dyDescent="0.25">
      <c r="A3982">
        <v>2214878</v>
      </c>
      <c r="B3982">
        <v>1</v>
      </c>
      <c r="C3982" t="s">
        <v>81</v>
      </c>
      <c r="D3982" t="s">
        <v>128</v>
      </c>
      <c r="E3982" t="s">
        <v>151</v>
      </c>
      <c r="F3982" t="s">
        <v>9259</v>
      </c>
      <c r="G3982" t="s">
        <v>233</v>
      </c>
      <c r="H3982" t="s">
        <v>135</v>
      </c>
      <c r="I3982" t="s">
        <v>136</v>
      </c>
      <c r="J3982" t="s">
        <v>137</v>
      </c>
      <c r="K3982" t="s">
        <v>234</v>
      </c>
      <c r="L3982" t="s">
        <v>11694</v>
      </c>
      <c r="M3982" t="s">
        <v>11695</v>
      </c>
      <c r="N3982">
        <v>7.2198349999999998</v>
      </c>
      <c r="O3982">
        <v>0</v>
      </c>
      <c r="P3982">
        <v>90</v>
      </c>
      <c r="Q3982">
        <v>0</v>
      </c>
      <c r="R3982">
        <v>2</v>
      </c>
      <c r="S3982">
        <v>0</v>
      </c>
      <c r="T3982">
        <v>3</v>
      </c>
      <c r="U3982">
        <v>0</v>
      </c>
      <c r="V3982">
        <v>0</v>
      </c>
      <c r="W3982">
        <v>0</v>
      </c>
      <c r="X3982">
        <v>202.79224735070707</v>
      </c>
      <c r="Y3982">
        <v>0</v>
      </c>
      <c r="Z3982">
        <v>0.52293724472164249</v>
      </c>
      <c r="AA3982">
        <v>0</v>
      </c>
      <c r="AB3982">
        <v>11.99820479063648</v>
      </c>
      <c r="AC3982">
        <v>0</v>
      </c>
      <c r="AD3982">
        <v>0</v>
      </c>
      <c r="AE3982">
        <v>215.31338938606521</v>
      </c>
    </row>
    <row r="3983" spans="1:31" x14ac:dyDescent="0.25">
      <c r="A3983">
        <v>2219833</v>
      </c>
      <c r="B3983">
        <v>1</v>
      </c>
      <c r="C3983" t="s">
        <v>80</v>
      </c>
      <c r="D3983" t="s">
        <v>99</v>
      </c>
      <c r="E3983" t="s">
        <v>156</v>
      </c>
      <c r="F3983" t="s">
        <v>11696</v>
      </c>
      <c r="G3983" t="s">
        <v>161</v>
      </c>
      <c r="H3983" t="s">
        <v>135</v>
      </c>
      <c r="I3983" t="s">
        <v>136</v>
      </c>
      <c r="J3983" t="s">
        <v>137</v>
      </c>
      <c r="K3983" t="s">
        <v>138</v>
      </c>
      <c r="L3983" t="s">
        <v>11697</v>
      </c>
      <c r="M3983" t="s">
        <v>11698</v>
      </c>
      <c r="N3983">
        <v>3.4172222219999999</v>
      </c>
      <c r="O3983">
        <v>0</v>
      </c>
      <c r="P3983">
        <v>1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1.4894535142330809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1.4894535142330809</v>
      </c>
    </row>
    <row r="3984" spans="1:31" x14ac:dyDescent="0.25">
      <c r="A3984">
        <v>2214964</v>
      </c>
      <c r="B3984">
        <v>1</v>
      </c>
      <c r="C3984" t="s">
        <v>81</v>
      </c>
      <c r="D3984" t="s">
        <v>112</v>
      </c>
      <c r="E3984" t="s">
        <v>151</v>
      </c>
      <c r="F3984" t="s">
        <v>11699</v>
      </c>
      <c r="G3984" t="s">
        <v>213</v>
      </c>
      <c r="H3984" t="s">
        <v>135</v>
      </c>
      <c r="I3984" t="s">
        <v>136</v>
      </c>
      <c r="J3984" t="s">
        <v>137</v>
      </c>
      <c r="K3984" t="s">
        <v>138</v>
      </c>
      <c r="L3984" t="s">
        <v>11700</v>
      </c>
      <c r="M3984" t="s">
        <v>11701</v>
      </c>
      <c r="N3984">
        <v>4.5202777770000004</v>
      </c>
      <c r="O3984">
        <v>0</v>
      </c>
      <c r="P3984">
        <v>11</v>
      </c>
      <c r="Q3984">
        <v>0</v>
      </c>
      <c r="R3984">
        <v>4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3.8913886607557067</v>
      </c>
      <c r="Y3984">
        <v>0</v>
      </c>
      <c r="Z3984">
        <v>1.2849390488366667E-2</v>
      </c>
      <c r="AA3984">
        <v>0</v>
      </c>
      <c r="AB3984">
        <v>0</v>
      </c>
      <c r="AC3984">
        <v>0</v>
      </c>
      <c r="AD3984">
        <v>0</v>
      </c>
      <c r="AE3984">
        <v>3.9042380512440733</v>
      </c>
    </row>
    <row r="3985" spans="1:31" x14ac:dyDescent="0.25">
      <c r="A3985">
        <v>2220288</v>
      </c>
      <c r="B3985">
        <v>1</v>
      </c>
      <c r="C3985" t="s">
        <v>80</v>
      </c>
      <c r="D3985" t="s">
        <v>84</v>
      </c>
      <c r="E3985" t="s">
        <v>151</v>
      </c>
      <c r="F3985" t="s">
        <v>11702</v>
      </c>
      <c r="G3985" t="s">
        <v>153</v>
      </c>
      <c r="H3985" t="s">
        <v>135</v>
      </c>
      <c r="I3985" t="s">
        <v>136</v>
      </c>
      <c r="J3985" t="s">
        <v>137</v>
      </c>
      <c r="K3985" t="s">
        <v>138</v>
      </c>
      <c r="L3985" t="s">
        <v>11703</v>
      </c>
      <c r="M3985" t="s">
        <v>11704</v>
      </c>
      <c r="N3985">
        <v>0.62805555499999999</v>
      </c>
      <c r="O3985">
        <v>0</v>
      </c>
      <c r="P3985">
        <v>130</v>
      </c>
      <c r="Q3985">
        <v>0</v>
      </c>
      <c r="R3985">
        <v>0</v>
      </c>
      <c r="S3985">
        <v>0</v>
      </c>
      <c r="T3985">
        <v>18</v>
      </c>
      <c r="U3985">
        <v>0</v>
      </c>
      <c r="V3985">
        <v>0</v>
      </c>
      <c r="W3985">
        <v>0</v>
      </c>
      <c r="X3985">
        <v>25.191243562235762</v>
      </c>
      <c r="Y3985">
        <v>0</v>
      </c>
      <c r="Z3985">
        <v>0</v>
      </c>
      <c r="AA3985">
        <v>0</v>
      </c>
      <c r="AB3985">
        <v>4.9745125699904946</v>
      </c>
      <c r="AC3985">
        <v>0</v>
      </c>
      <c r="AD3985">
        <v>0</v>
      </c>
      <c r="AE3985">
        <v>30.165756132226257</v>
      </c>
    </row>
    <row r="3986" spans="1:31" x14ac:dyDescent="0.25">
      <c r="A3986">
        <v>2219441</v>
      </c>
      <c r="B3986">
        <v>1</v>
      </c>
      <c r="C3986" t="s">
        <v>80</v>
      </c>
      <c r="D3986" t="s">
        <v>90</v>
      </c>
      <c r="E3986" t="s">
        <v>156</v>
      </c>
      <c r="F3986" t="s">
        <v>11705</v>
      </c>
      <c r="G3986" t="s">
        <v>161</v>
      </c>
      <c r="H3986" t="s">
        <v>135</v>
      </c>
      <c r="I3986" t="s">
        <v>136</v>
      </c>
      <c r="J3986" t="s">
        <v>137</v>
      </c>
      <c r="K3986" t="s">
        <v>138</v>
      </c>
      <c r="L3986" t="s">
        <v>11706</v>
      </c>
      <c r="M3986" t="s">
        <v>11707</v>
      </c>
      <c r="N3986">
        <v>0.89222222200000001</v>
      </c>
      <c r="O3986">
        <v>0</v>
      </c>
      <c r="P3986">
        <v>4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0.89732916554805364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0.89732916554805364</v>
      </c>
    </row>
    <row r="3987" spans="1:31" x14ac:dyDescent="0.25">
      <c r="A3987">
        <v>2220875</v>
      </c>
      <c r="B3987">
        <v>1</v>
      </c>
      <c r="C3987" t="s">
        <v>81</v>
      </c>
      <c r="D3987" t="s">
        <v>112</v>
      </c>
      <c r="E3987" t="s">
        <v>151</v>
      </c>
      <c r="F3987" t="s">
        <v>11708</v>
      </c>
      <c r="G3987" t="s">
        <v>1053</v>
      </c>
      <c r="H3987" t="s">
        <v>135</v>
      </c>
      <c r="I3987" t="s">
        <v>136</v>
      </c>
      <c r="J3987" t="s">
        <v>137</v>
      </c>
      <c r="K3987" t="s">
        <v>138</v>
      </c>
      <c r="L3987" t="s">
        <v>11709</v>
      </c>
      <c r="M3987" t="s">
        <v>11710</v>
      </c>
      <c r="N3987">
        <v>5.0680555549999999</v>
      </c>
      <c r="O3987">
        <v>0</v>
      </c>
      <c r="P3987">
        <v>8</v>
      </c>
      <c r="Q3987">
        <v>0</v>
      </c>
      <c r="R3987">
        <v>1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0.13507130119278779</v>
      </c>
      <c r="Y3987">
        <v>0</v>
      </c>
      <c r="Z3987">
        <v>6.9208467533732221E-2</v>
      </c>
      <c r="AA3987">
        <v>0</v>
      </c>
      <c r="AB3987">
        <v>0</v>
      </c>
      <c r="AC3987">
        <v>0</v>
      </c>
      <c r="AD3987">
        <v>0</v>
      </c>
      <c r="AE3987">
        <v>0.20427976872652001</v>
      </c>
    </row>
    <row r="3988" spans="1:31" x14ac:dyDescent="0.25">
      <c r="A3988">
        <v>2221416</v>
      </c>
      <c r="B3988">
        <v>1</v>
      </c>
      <c r="C3988" t="s">
        <v>80</v>
      </c>
      <c r="D3988" t="s">
        <v>107</v>
      </c>
      <c r="E3988" t="s">
        <v>147</v>
      </c>
      <c r="F3988" t="s">
        <v>11711</v>
      </c>
      <c r="G3988" t="s">
        <v>143</v>
      </c>
      <c r="H3988" t="s">
        <v>144</v>
      </c>
      <c r="I3988" t="s">
        <v>136</v>
      </c>
      <c r="J3988" t="s">
        <v>137</v>
      </c>
      <c r="K3988" t="s">
        <v>138</v>
      </c>
      <c r="L3988" t="s">
        <v>11712</v>
      </c>
      <c r="M3988" t="s">
        <v>11713</v>
      </c>
      <c r="N3988">
        <v>0.56916666599999999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2388.7583229121005</v>
      </c>
      <c r="AD3988">
        <v>0</v>
      </c>
      <c r="AE3988">
        <v>2388.7583229121005</v>
      </c>
    </row>
    <row r="3989" spans="1:31" x14ac:dyDescent="0.25">
      <c r="A3989">
        <v>2216547</v>
      </c>
      <c r="B3989">
        <v>1</v>
      </c>
      <c r="C3989" t="s">
        <v>81</v>
      </c>
      <c r="D3989" t="s">
        <v>114</v>
      </c>
      <c r="E3989" t="s">
        <v>141</v>
      </c>
      <c r="F3989" t="s">
        <v>11714</v>
      </c>
      <c r="G3989" t="s">
        <v>143</v>
      </c>
      <c r="H3989" t="s">
        <v>144</v>
      </c>
      <c r="I3989" t="s">
        <v>136</v>
      </c>
      <c r="J3989" t="s">
        <v>137</v>
      </c>
      <c r="K3989" t="s">
        <v>138</v>
      </c>
      <c r="L3989" t="s">
        <v>11715</v>
      </c>
      <c r="M3989" t="s">
        <v>11716</v>
      </c>
      <c r="N3989">
        <v>2.3063888879999999</v>
      </c>
      <c r="O3989">
        <v>0</v>
      </c>
      <c r="P3989">
        <v>0</v>
      </c>
      <c r="Q3989">
        <v>0</v>
      </c>
      <c r="R3989">
        <v>0</v>
      </c>
      <c r="S3989">
        <v>2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65.053757198764501</v>
      </c>
      <c r="AB3989">
        <v>0</v>
      </c>
      <c r="AC3989">
        <v>0</v>
      </c>
      <c r="AD3989">
        <v>0</v>
      </c>
      <c r="AE3989">
        <v>65.053757198764501</v>
      </c>
    </row>
    <row r="3990" spans="1:31" x14ac:dyDescent="0.25">
      <c r="A3990">
        <v>2214924</v>
      </c>
      <c r="B3990">
        <v>1</v>
      </c>
      <c r="C3990" t="s">
        <v>81</v>
      </c>
      <c r="D3990" t="s">
        <v>113</v>
      </c>
      <c r="E3990" t="s">
        <v>132</v>
      </c>
      <c r="F3990" t="s">
        <v>11717</v>
      </c>
      <c r="G3990" t="s">
        <v>176</v>
      </c>
      <c r="H3990" t="s">
        <v>135</v>
      </c>
      <c r="I3990" t="s">
        <v>136</v>
      </c>
      <c r="J3990" t="s">
        <v>137</v>
      </c>
      <c r="K3990" t="s">
        <v>138</v>
      </c>
      <c r="L3990" t="s">
        <v>11718</v>
      </c>
      <c r="M3990" t="s">
        <v>11719</v>
      </c>
      <c r="N3990">
        <v>1.481944444</v>
      </c>
      <c r="O3990">
        <v>0</v>
      </c>
      <c r="P3990">
        <v>847</v>
      </c>
      <c r="Q3990">
        <v>0</v>
      </c>
      <c r="R3990">
        <v>0</v>
      </c>
      <c r="S3990">
        <v>0</v>
      </c>
      <c r="T3990">
        <v>86</v>
      </c>
      <c r="U3990">
        <v>0</v>
      </c>
      <c r="V3990">
        <v>0</v>
      </c>
      <c r="W3990">
        <v>0</v>
      </c>
      <c r="X3990">
        <v>431.57651765462958</v>
      </c>
      <c r="Y3990">
        <v>0</v>
      </c>
      <c r="Z3990">
        <v>0</v>
      </c>
      <c r="AA3990">
        <v>0</v>
      </c>
      <c r="AB3990">
        <v>212.87051763608565</v>
      </c>
      <c r="AC3990">
        <v>0</v>
      </c>
      <c r="AD3990">
        <v>0</v>
      </c>
      <c r="AE3990">
        <v>644.44703529071523</v>
      </c>
    </row>
    <row r="3991" spans="1:31" x14ac:dyDescent="0.25">
      <c r="A3991">
        <v>2227908</v>
      </c>
      <c r="B3991">
        <v>1</v>
      </c>
      <c r="C3991" t="s">
        <v>81</v>
      </c>
      <c r="D3991" t="s">
        <v>125</v>
      </c>
      <c r="E3991" t="s">
        <v>132</v>
      </c>
      <c r="F3991" t="s">
        <v>11720</v>
      </c>
      <c r="G3991" t="s">
        <v>213</v>
      </c>
      <c r="H3991" t="s">
        <v>135</v>
      </c>
      <c r="I3991" t="s">
        <v>136</v>
      </c>
      <c r="J3991" t="s">
        <v>137</v>
      </c>
      <c r="K3991" t="s">
        <v>138</v>
      </c>
      <c r="L3991" t="s">
        <v>11721</v>
      </c>
      <c r="M3991" t="s">
        <v>11722</v>
      </c>
      <c r="N3991">
        <v>0.91861111100000004</v>
      </c>
      <c r="O3991">
        <v>0</v>
      </c>
      <c r="P3991">
        <v>184</v>
      </c>
      <c r="Q3991">
        <v>0</v>
      </c>
      <c r="R3991">
        <v>9</v>
      </c>
      <c r="S3991">
        <v>0</v>
      </c>
      <c r="T3991">
        <v>10</v>
      </c>
      <c r="U3991">
        <v>0</v>
      </c>
      <c r="V3991">
        <v>0</v>
      </c>
      <c r="W3991">
        <v>0</v>
      </c>
      <c r="X3991">
        <v>33.885731302733618</v>
      </c>
      <c r="Y3991">
        <v>0</v>
      </c>
      <c r="Z3991">
        <v>0.62106008845999994</v>
      </c>
      <c r="AA3991">
        <v>0</v>
      </c>
      <c r="AB3991">
        <v>3.6062716294728263</v>
      </c>
      <c r="AC3991">
        <v>0</v>
      </c>
      <c r="AD3991">
        <v>0</v>
      </c>
      <c r="AE3991">
        <v>38.113063020666445</v>
      </c>
    </row>
    <row r="3992" spans="1:31" x14ac:dyDescent="0.25">
      <c r="A3992">
        <v>2217480</v>
      </c>
      <c r="B3992">
        <v>1</v>
      </c>
      <c r="C3992" t="s">
        <v>80</v>
      </c>
      <c r="D3992" t="s">
        <v>97</v>
      </c>
      <c r="E3992" t="s">
        <v>156</v>
      </c>
      <c r="F3992" t="s">
        <v>11723</v>
      </c>
      <c r="G3992" t="s">
        <v>134</v>
      </c>
      <c r="H3992" t="s">
        <v>135</v>
      </c>
      <c r="I3992" t="s">
        <v>136</v>
      </c>
      <c r="J3992" t="s">
        <v>137</v>
      </c>
      <c r="K3992" t="s">
        <v>138</v>
      </c>
      <c r="L3992" t="s">
        <v>11724</v>
      </c>
      <c r="M3992" t="s">
        <v>11725</v>
      </c>
      <c r="N3992">
        <v>1.231944444</v>
      </c>
      <c r="O3992">
        <v>0</v>
      </c>
      <c r="P3992">
        <v>2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1.9711693274867148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1.9711693274867148</v>
      </c>
    </row>
    <row r="3993" spans="1:31" x14ac:dyDescent="0.25">
      <c r="A3993">
        <v>2228426</v>
      </c>
      <c r="B3993">
        <v>1</v>
      </c>
      <c r="C3993" t="s">
        <v>80</v>
      </c>
      <c r="D3993" t="s">
        <v>91</v>
      </c>
      <c r="E3993" t="s">
        <v>141</v>
      </c>
      <c r="F3993" t="s">
        <v>11726</v>
      </c>
      <c r="G3993" t="s">
        <v>2499</v>
      </c>
      <c r="H3993" t="s">
        <v>144</v>
      </c>
      <c r="I3993" t="s">
        <v>136</v>
      </c>
      <c r="J3993" t="s">
        <v>137</v>
      </c>
      <c r="K3993" t="s">
        <v>138</v>
      </c>
      <c r="L3993" t="s">
        <v>11727</v>
      </c>
      <c r="M3993" t="s">
        <v>11728</v>
      </c>
      <c r="N3993">
        <v>2.920555555</v>
      </c>
      <c r="O3993">
        <v>0</v>
      </c>
      <c r="P3993">
        <v>323</v>
      </c>
      <c r="Q3993">
        <v>0</v>
      </c>
      <c r="R3993">
        <v>0</v>
      </c>
      <c r="S3993">
        <v>0</v>
      </c>
      <c r="T3993">
        <v>4</v>
      </c>
      <c r="U3993">
        <v>0</v>
      </c>
      <c r="V3993">
        <v>0</v>
      </c>
      <c r="W3993">
        <v>0</v>
      </c>
      <c r="X3993">
        <v>314.0794651278793</v>
      </c>
      <c r="Y3993">
        <v>0</v>
      </c>
      <c r="Z3993">
        <v>0</v>
      </c>
      <c r="AA3993">
        <v>0</v>
      </c>
      <c r="AB3993">
        <v>8.0924357249694001</v>
      </c>
      <c r="AC3993">
        <v>0</v>
      </c>
      <c r="AD3993">
        <v>0</v>
      </c>
      <c r="AE3993">
        <v>322.17190085284869</v>
      </c>
    </row>
    <row r="3994" spans="1:31" x14ac:dyDescent="0.25">
      <c r="A3994">
        <v>2227430</v>
      </c>
      <c r="B3994">
        <v>1</v>
      </c>
      <c r="C3994" t="s">
        <v>80</v>
      </c>
      <c r="D3994" t="s">
        <v>89</v>
      </c>
      <c r="E3994" t="s">
        <v>225</v>
      </c>
      <c r="F3994" t="s">
        <v>11729</v>
      </c>
      <c r="G3994" t="s">
        <v>405</v>
      </c>
      <c r="H3994" t="s">
        <v>135</v>
      </c>
      <c r="I3994" t="s">
        <v>136</v>
      </c>
      <c r="J3994" t="s">
        <v>137</v>
      </c>
      <c r="K3994" t="s">
        <v>234</v>
      </c>
      <c r="L3994" t="s">
        <v>11730</v>
      </c>
      <c r="M3994" t="s">
        <v>11731</v>
      </c>
      <c r="N3994">
        <v>2.381788888</v>
      </c>
      <c r="O3994">
        <v>0</v>
      </c>
      <c r="P3994">
        <v>44</v>
      </c>
      <c r="Q3994">
        <v>0</v>
      </c>
      <c r="R3994">
        <v>0</v>
      </c>
      <c r="S3994">
        <v>0</v>
      </c>
      <c r="T3994">
        <v>17</v>
      </c>
      <c r="U3994">
        <v>0</v>
      </c>
      <c r="V3994">
        <v>0</v>
      </c>
      <c r="W3994">
        <v>0</v>
      </c>
      <c r="X3994">
        <v>33.6588710407772</v>
      </c>
      <c r="Y3994">
        <v>0</v>
      </c>
      <c r="Z3994">
        <v>0</v>
      </c>
      <c r="AA3994">
        <v>0</v>
      </c>
      <c r="AB3994">
        <v>68.290696726480007</v>
      </c>
      <c r="AC3994">
        <v>0</v>
      </c>
      <c r="AD3994">
        <v>0</v>
      </c>
      <c r="AE3994">
        <v>101.94956776725721</v>
      </c>
    </row>
    <row r="3995" spans="1:31" x14ac:dyDescent="0.25">
      <c r="A3995">
        <v>2219770</v>
      </c>
      <c r="B3995">
        <v>1</v>
      </c>
      <c r="C3995" t="s">
        <v>80</v>
      </c>
      <c r="D3995" t="s">
        <v>95</v>
      </c>
      <c r="E3995" t="s">
        <v>156</v>
      </c>
      <c r="F3995" t="s">
        <v>11732</v>
      </c>
      <c r="G3995" t="s">
        <v>161</v>
      </c>
      <c r="H3995" t="s">
        <v>135</v>
      </c>
      <c r="I3995" t="s">
        <v>136</v>
      </c>
      <c r="J3995" t="s">
        <v>137</v>
      </c>
      <c r="K3995" t="s">
        <v>138</v>
      </c>
      <c r="L3995" t="s">
        <v>11733</v>
      </c>
      <c r="M3995" t="s">
        <v>11734</v>
      </c>
      <c r="N3995">
        <v>2.4419444440000002</v>
      </c>
      <c r="O3995">
        <v>0</v>
      </c>
      <c r="P3995">
        <v>3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0.99934979081502451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0.99934979081502451</v>
      </c>
    </row>
    <row r="3996" spans="1:31" x14ac:dyDescent="0.25">
      <c r="A3996">
        <v>2228449</v>
      </c>
      <c r="B3996">
        <v>1</v>
      </c>
      <c r="C3996" t="s">
        <v>80</v>
      </c>
      <c r="D3996" t="s">
        <v>82</v>
      </c>
      <c r="E3996" t="s">
        <v>151</v>
      </c>
      <c r="F3996" t="s">
        <v>2158</v>
      </c>
      <c r="G3996" t="s">
        <v>213</v>
      </c>
      <c r="H3996" t="s">
        <v>135</v>
      </c>
      <c r="I3996" t="s">
        <v>136</v>
      </c>
      <c r="J3996" t="s">
        <v>137</v>
      </c>
      <c r="K3996" t="s">
        <v>138</v>
      </c>
      <c r="L3996" t="s">
        <v>11735</v>
      </c>
      <c r="M3996" t="s">
        <v>11736</v>
      </c>
      <c r="N3996">
        <v>1.105555555</v>
      </c>
      <c r="O3996">
        <v>0</v>
      </c>
      <c r="P3996">
        <v>43</v>
      </c>
      <c r="Q3996">
        <v>0</v>
      </c>
      <c r="R3996">
        <v>0</v>
      </c>
      <c r="S3996">
        <v>0</v>
      </c>
      <c r="T3996">
        <v>4</v>
      </c>
      <c r="U3996">
        <v>0</v>
      </c>
      <c r="V3996">
        <v>0</v>
      </c>
      <c r="W3996">
        <v>0</v>
      </c>
      <c r="X3996">
        <v>24.017119761448726</v>
      </c>
      <c r="Y3996">
        <v>0</v>
      </c>
      <c r="Z3996">
        <v>0</v>
      </c>
      <c r="AA3996">
        <v>0</v>
      </c>
      <c r="AB3996">
        <v>0.78638023558315018</v>
      </c>
      <c r="AC3996">
        <v>0</v>
      </c>
      <c r="AD3996">
        <v>0</v>
      </c>
      <c r="AE3996">
        <v>24.803499997031874</v>
      </c>
    </row>
    <row r="3997" spans="1:31" x14ac:dyDescent="0.25">
      <c r="A3997">
        <v>2215834</v>
      </c>
      <c r="B3997">
        <v>1</v>
      </c>
      <c r="C3997" t="s">
        <v>80</v>
      </c>
      <c r="D3997" t="s">
        <v>100</v>
      </c>
      <c r="E3997" t="s">
        <v>151</v>
      </c>
      <c r="F3997" t="s">
        <v>11737</v>
      </c>
      <c r="G3997" t="s">
        <v>153</v>
      </c>
      <c r="H3997" t="s">
        <v>135</v>
      </c>
      <c r="I3997" t="s">
        <v>136</v>
      </c>
      <c r="J3997" t="s">
        <v>137</v>
      </c>
      <c r="K3997" t="s">
        <v>138</v>
      </c>
      <c r="L3997" t="s">
        <v>11738</v>
      </c>
      <c r="M3997" t="s">
        <v>11739</v>
      </c>
      <c r="N3997">
        <v>3.8891666659999999</v>
      </c>
      <c r="O3997">
        <v>0</v>
      </c>
      <c r="P3997">
        <v>43</v>
      </c>
      <c r="Q3997">
        <v>0</v>
      </c>
      <c r="R3997">
        <v>1</v>
      </c>
      <c r="S3997">
        <v>0</v>
      </c>
      <c r="T3997">
        <v>1</v>
      </c>
      <c r="U3997">
        <v>0</v>
      </c>
      <c r="V3997">
        <v>0</v>
      </c>
      <c r="W3997">
        <v>0</v>
      </c>
      <c r="X3997">
        <v>54.961267339344133</v>
      </c>
      <c r="Y3997">
        <v>0</v>
      </c>
      <c r="Z3997">
        <v>3.7037586242662499E-2</v>
      </c>
      <c r="AA3997">
        <v>0</v>
      </c>
      <c r="AB3997">
        <v>0.28140671160923747</v>
      </c>
      <c r="AC3997">
        <v>0</v>
      </c>
      <c r="AD3997">
        <v>0</v>
      </c>
      <c r="AE3997">
        <v>55.27971163719603</v>
      </c>
    </row>
    <row r="3998" spans="1:31" x14ac:dyDescent="0.25">
      <c r="A3998">
        <v>2213842</v>
      </c>
      <c r="B3998">
        <v>1</v>
      </c>
      <c r="C3998" t="s">
        <v>80</v>
      </c>
      <c r="D3998" t="s">
        <v>93</v>
      </c>
      <c r="E3998" t="s">
        <v>151</v>
      </c>
      <c r="F3998" t="s">
        <v>11740</v>
      </c>
      <c r="G3998" t="s">
        <v>213</v>
      </c>
      <c r="H3998" t="s">
        <v>135</v>
      </c>
      <c r="I3998" t="s">
        <v>136</v>
      </c>
      <c r="J3998" t="s">
        <v>137</v>
      </c>
      <c r="K3998" t="s">
        <v>138</v>
      </c>
      <c r="L3998" t="s">
        <v>11741</v>
      </c>
      <c r="M3998" t="s">
        <v>11742</v>
      </c>
      <c r="N3998">
        <v>2.0758333329999998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40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26.617673227340241</v>
      </c>
      <c r="AC3998">
        <v>0</v>
      </c>
      <c r="AD3998">
        <v>0</v>
      </c>
      <c r="AE3998">
        <v>26.617673227340241</v>
      </c>
    </row>
    <row r="3999" spans="1:31" x14ac:dyDescent="0.25">
      <c r="A3999">
        <v>2229139</v>
      </c>
      <c r="B3999">
        <v>1</v>
      </c>
      <c r="C3999" t="s">
        <v>80</v>
      </c>
      <c r="D3999" t="s">
        <v>103</v>
      </c>
      <c r="E3999" t="s">
        <v>225</v>
      </c>
      <c r="F3999" t="s">
        <v>2024</v>
      </c>
      <c r="G3999" t="s">
        <v>600</v>
      </c>
      <c r="H3999" t="s">
        <v>135</v>
      </c>
      <c r="I3999" t="s">
        <v>136</v>
      </c>
      <c r="J3999" t="s">
        <v>137</v>
      </c>
      <c r="K3999" t="s">
        <v>138</v>
      </c>
      <c r="L3999" t="s">
        <v>11743</v>
      </c>
      <c r="M3999" t="s">
        <v>11744</v>
      </c>
      <c r="N3999">
        <v>1.082222222</v>
      </c>
      <c r="O3999">
        <v>0</v>
      </c>
      <c r="P3999">
        <v>24</v>
      </c>
      <c r="Q3999">
        <v>0</v>
      </c>
      <c r="R3999">
        <v>0</v>
      </c>
      <c r="S3999">
        <v>0</v>
      </c>
      <c r="T3999">
        <v>11</v>
      </c>
      <c r="U3999">
        <v>0</v>
      </c>
      <c r="V3999">
        <v>0</v>
      </c>
      <c r="W3999">
        <v>0</v>
      </c>
      <c r="X3999">
        <v>8.1554126493159877</v>
      </c>
      <c r="Y3999">
        <v>0</v>
      </c>
      <c r="Z3999">
        <v>0</v>
      </c>
      <c r="AA3999">
        <v>0</v>
      </c>
      <c r="AB3999">
        <v>8.8782174863975882</v>
      </c>
      <c r="AC3999">
        <v>0</v>
      </c>
      <c r="AD3999">
        <v>0</v>
      </c>
      <c r="AE3999">
        <v>17.033630135713576</v>
      </c>
    </row>
    <row r="4000" spans="1:31" x14ac:dyDescent="0.25">
      <c r="A4000">
        <v>2216069</v>
      </c>
      <c r="B4000">
        <v>1</v>
      </c>
      <c r="C4000" t="s">
        <v>80</v>
      </c>
      <c r="D4000" t="s">
        <v>82</v>
      </c>
      <c r="E4000" t="s">
        <v>156</v>
      </c>
      <c r="F4000" t="s">
        <v>11745</v>
      </c>
      <c r="G4000" t="s">
        <v>165</v>
      </c>
      <c r="H4000" t="s">
        <v>135</v>
      </c>
      <c r="I4000" t="s">
        <v>136</v>
      </c>
      <c r="J4000" t="s">
        <v>137</v>
      </c>
      <c r="K4000" t="s">
        <v>138</v>
      </c>
      <c r="L4000" t="s">
        <v>11746</v>
      </c>
      <c r="M4000" t="s">
        <v>11747</v>
      </c>
      <c r="N4000">
        <v>1.0533333330000001</v>
      </c>
      <c r="O4000">
        <v>0</v>
      </c>
      <c r="P4000">
        <v>5</v>
      </c>
      <c r="Q4000">
        <v>0</v>
      </c>
      <c r="R4000">
        <v>0</v>
      </c>
      <c r="S4000">
        <v>0</v>
      </c>
      <c r="T4000">
        <v>1</v>
      </c>
      <c r="U4000">
        <v>0</v>
      </c>
      <c r="V4000">
        <v>0</v>
      </c>
      <c r="W4000">
        <v>0</v>
      </c>
      <c r="X4000">
        <v>1.55160993551408</v>
      </c>
      <c r="Y4000">
        <v>0</v>
      </c>
      <c r="Z4000">
        <v>0</v>
      </c>
      <c r="AA4000">
        <v>0</v>
      </c>
      <c r="AB4000">
        <v>5.0260712996218668</v>
      </c>
      <c r="AC4000">
        <v>0</v>
      </c>
      <c r="AD4000">
        <v>0</v>
      </c>
      <c r="AE4000">
        <v>6.5776812351359464</v>
      </c>
    </row>
    <row r="4001" spans="1:31" x14ac:dyDescent="0.25">
      <c r="A4001">
        <v>2228638</v>
      </c>
      <c r="B4001">
        <v>1</v>
      </c>
      <c r="C4001" t="s">
        <v>81</v>
      </c>
      <c r="D4001" t="s">
        <v>118</v>
      </c>
      <c r="E4001" t="s">
        <v>141</v>
      </c>
      <c r="F4001" t="s">
        <v>11748</v>
      </c>
      <c r="G4001" t="s">
        <v>143</v>
      </c>
      <c r="H4001" t="s">
        <v>144</v>
      </c>
      <c r="I4001" t="s">
        <v>136</v>
      </c>
      <c r="J4001" t="s">
        <v>137</v>
      </c>
      <c r="K4001" t="s">
        <v>138</v>
      </c>
      <c r="L4001" t="s">
        <v>11749</v>
      </c>
      <c r="M4001" t="s">
        <v>11750</v>
      </c>
      <c r="N4001">
        <v>0.54</v>
      </c>
      <c r="O4001">
        <v>0</v>
      </c>
      <c r="P4001">
        <v>1035</v>
      </c>
      <c r="Q4001">
        <v>0</v>
      </c>
      <c r="R4001">
        <v>2</v>
      </c>
      <c r="S4001">
        <v>0</v>
      </c>
      <c r="T4001">
        <v>68</v>
      </c>
      <c r="U4001">
        <v>0</v>
      </c>
      <c r="V4001">
        <v>0</v>
      </c>
      <c r="W4001">
        <v>0</v>
      </c>
      <c r="X4001">
        <v>132.65971283794465</v>
      </c>
      <c r="Y4001">
        <v>0</v>
      </c>
      <c r="Z4001">
        <v>0.17343498649883332</v>
      </c>
      <c r="AA4001">
        <v>0</v>
      </c>
      <c r="AB4001">
        <v>16.718382677544376</v>
      </c>
      <c r="AC4001">
        <v>0</v>
      </c>
      <c r="AD4001">
        <v>0</v>
      </c>
      <c r="AE4001">
        <v>149.55153050198788</v>
      </c>
    </row>
    <row r="4002" spans="1:31" x14ac:dyDescent="0.25">
      <c r="A4002">
        <v>2213819</v>
      </c>
      <c r="B4002">
        <v>1</v>
      </c>
      <c r="C4002" t="s">
        <v>80</v>
      </c>
      <c r="D4002" t="s">
        <v>97</v>
      </c>
      <c r="E4002" t="s">
        <v>141</v>
      </c>
      <c r="F4002" t="s">
        <v>7819</v>
      </c>
      <c r="G4002" t="s">
        <v>200</v>
      </c>
      <c r="H4002" t="s">
        <v>144</v>
      </c>
      <c r="I4002" t="s">
        <v>136</v>
      </c>
      <c r="J4002" t="s">
        <v>137</v>
      </c>
      <c r="K4002" t="s">
        <v>234</v>
      </c>
      <c r="L4002" t="s">
        <v>11751</v>
      </c>
      <c r="M4002" t="s">
        <v>11752</v>
      </c>
      <c r="N4002">
        <v>0.51198333299999998</v>
      </c>
      <c r="O4002">
        <v>4</v>
      </c>
      <c r="P4002">
        <v>1618</v>
      </c>
      <c r="Q4002">
        <v>3</v>
      </c>
      <c r="R4002">
        <v>247</v>
      </c>
      <c r="S4002">
        <v>15</v>
      </c>
      <c r="T4002">
        <v>224</v>
      </c>
      <c r="U4002">
        <v>0</v>
      </c>
      <c r="V4002">
        <v>0</v>
      </c>
      <c r="W4002">
        <v>71.570309205769007</v>
      </c>
      <c r="X4002">
        <v>366.42241360889363</v>
      </c>
      <c r="Y4002">
        <v>0.93267011659354015</v>
      </c>
      <c r="Z4002">
        <v>41.819811462151058</v>
      </c>
      <c r="AA4002">
        <v>102.84420269221471</v>
      </c>
      <c r="AB4002">
        <v>88.835589395723787</v>
      </c>
      <c r="AC4002">
        <v>0</v>
      </c>
      <c r="AD4002">
        <v>0</v>
      </c>
      <c r="AE4002">
        <v>672.42499648134583</v>
      </c>
    </row>
    <row r="4003" spans="1:31" x14ac:dyDescent="0.25">
      <c r="A4003">
        <v>2222475</v>
      </c>
      <c r="B4003">
        <v>1</v>
      </c>
      <c r="C4003" t="s">
        <v>80</v>
      </c>
      <c r="D4003" t="s">
        <v>103</v>
      </c>
      <c r="E4003" t="s">
        <v>132</v>
      </c>
      <c r="F4003" t="s">
        <v>11753</v>
      </c>
      <c r="G4003" t="s">
        <v>3930</v>
      </c>
      <c r="H4003" t="s">
        <v>135</v>
      </c>
      <c r="I4003" t="s">
        <v>136</v>
      </c>
      <c r="J4003" t="s">
        <v>137</v>
      </c>
      <c r="K4003" t="s">
        <v>138</v>
      </c>
      <c r="L4003" t="s">
        <v>11754</v>
      </c>
      <c r="M4003" t="s">
        <v>11755</v>
      </c>
      <c r="N4003">
        <v>1.6755555550000001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106</v>
      </c>
      <c r="U4003">
        <v>0</v>
      </c>
      <c r="V4003">
        <v>2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262.02745209423784</v>
      </c>
      <c r="AC4003">
        <v>0</v>
      </c>
      <c r="AD4003">
        <v>122.41865227379009</v>
      </c>
      <c r="AE4003">
        <v>384.44610436802793</v>
      </c>
    </row>
    <row r="4004" spans="1:31" x14ac:dyDescent="0.25">
      <c r="A4004">
        <v>2225392</v>
      </c>
      <c r="B4004">
        <v>1</v>
      </c>
      <c r="C4004" t="s">
        <v>81</v>
      </c>
      <c r="D4004" t="s">
        <v>122</v>
      </c>
      <c r="E4004" t="s">
        <v>132</v>
      </c>
      <c r="F4004" t="s">
        <v>11756</v>
      </c>
      <c r="G4004" t="s">
        <v>176</v>
      </c>
      <c r="H4004" t="s">
        <v>135</v>
      </c>
      <c r="I4004" t="s">
        <v>136</v>
      </c>
      <c r="J4004" t="s">
        <v>137</v>
      </c>
      <c r="K4004" t="s">
        <v>138</v>
      </c>
      <c r="L4004" t="s">
        <v>11757</v>
      </c>
      <c r="M4004" t="s">
        <v>11758</v>
      </c>
      <c r="N4004">
        <v>0.61138888800000002</v>
      </c>
      <c r="O4004">
        <v>0</v>
      </c>
      <c r="P4004">
        <v>554</v>
      </c>
      <c r="Q4004">
        <v>0</v>
      </c>
      <c r="R4004">
        <v>0</v>
      </c>
      <c r="S4004">
        <v>0</v>
      </c>
      <c r="T4004">
        <v>52</v>
      </c>
      <c r="U4004">
        <v>0</v>
      </c>
      <c r="V4004">
        <v>0</v>
      </c>
      <c r="W4004">
        <v>0</v>
      </c>
      <c r="X4004">
        <v>89.687142536715641</v>
      </c>
      <c r="Y4004">
        <v>0</v>
      </c>
      <c r="Z4004">
        <v>0</v>
      </c>
      <c r="AA4004">
        <v>0</v>
      </c>
      <c r="AB4004">
        <v>33.757196101301481</v>
      </c>
      <c r="AC4004">
        <v>0</v>
      </c>
      <c r="AD4004">
        <v>0</v>
      </c>
      <c r="AE4004">
        <v>123.44433863801711</v>
      </c>
    </row>
    <row r="4005" spans="1:31" x14ac:dyDescent="0.25">
      <c r="A4005">
        <v>2212823</v>
      </c>
      <c r="B4005">
        <v>1</v>
      </c>
      <c r="C4005" t="s">
        <v>80</v>
      </c>
      <c r="D4005" t="s">
        <v>101</v>
      </c>
      <c r="E4005" t="s">
        <v>198</v>
      </c>
      <c r="F4005" t="s">
        <v>11759</v>
      </c>
      <c r="G4005" t="s">
        <v>143</v>
      </c>
      <c r="H4005" t="s">
        <v>144</v>
      </c>
      <c r="I4005" t="s">
        <v>136</v>
      </c>
      <c r="J4005" t="s">
        <v>137</v>
      </c>
      <c r="K4005" t="s">
        <v>138</v>
      </c>
      <c r="L4005" t="s">
        <v>11760</v>
      </c>
      <c r="M4005" t="s">
        <v>11761</v>
      </c>
      <c r="N4005">
        <v>0.84388888799999995</v>
      </c>
      <c r="O4005">
        <v>20</v>
      </c>
      <c r="P4005">
        <v>16</v>
      </c>
      <c r="Q4005">
        <v>20</v>
      </c>
      <c r="R4005">
        <v>2</v>
      </c>
      <c r="S4005">
        <v>19</v>
      </c>
      <c r="T4005">
        <v>4</v>
      </c>
      <c r="U4005">
        <v>0</v>
      </c>
      <c r="V4005">
        <v>0</v>
      </c>
      <c r="W4005">
        <v>6.5554491148816263</v>
      </c>
      <c r="X4005">
        <v>5.3121655844335249</v>
      </c>
      <c r="Y4005">
        <v>6.6961791901631997</v>
      </c>
      <c r="Z4005">
        <v>1.1707174508944445E-3</v>
      </c>
      <c r="AA4005">
        <v>221.58368257899457</v>
      </c>
      <c r="AB4005">
        <v>3.7102354123704915</v>
      </c>
      <c r="AC4005">
        <v>0</v>
      </c>
      <c r="AD4005">
        <v>0</v>
      </c>
      <c r="AE4005">
        <v>243.85888259829429</v>
      </c>
    </row>
    <row r="4006" spans="1:31" x14ac:dyDescent="0.25">
      <c r="A4006">
        <v>2218061</v>
      </c>
      <c r="B4006">
        <v>1</v>
      </c>
      <c r="C4006" t="s">
        <v>81</v>
      </c>
      <c r="D4006" t="s">
        <v>117</v>
      </c>
      <c r="E4006" t="s">
        <v>141</v>
      </c>
      <c r="F4006" t="s">
        <v>11762</v>
      </c>
      <c r="G4006" t="s">
        <v>349</v>
      </c>
      <c r="H4006" t="s">
        <v>144</v>
      </c>
      <c r="I4006" t="s">
        <v>136</v>
      </c>
      <c r="J4006" t="s">
        <v>137</v>
      </c>
      <c r="K4006" t="s">
        <v>138</v>
      </c>
      <c r="L4006" t="s">
        <v>11763</v>
      </c>
      <c r="M4006" t="s">
        <v>11764</v>
      </c>
      <c r="N4006">
        <v>2.0363888879999998</v>
      </c>
      <c r="O4006">
        <v>0</v>
      </c>
      <c r="P4006">
        <v>46</v>
      </c>
      <c r="Q4006">
        <v>0</v>
      </c>
      <c r="R4006">
        <v>0</v>
      </c>
      <c r="S4006">
        <v>0</v>
      </c>
      <c r="T4006">
        <v>7</v>
      </c>
      <c r="U4006">
        <v>0</v>
      </c>
      <c r="V4006">
        <v>0</v>
      </c>
      <c r="W4006">
        <v>0</v>
      </c>
      <c r="X4006">
        <v>13.021387142913259</v>
      </c>
      <c r="Y4006">
        <v>0</v>
      </c>
      <c r="Z4006">
        <v>0</v>
      </c>
      <c r="AA4006">
        <v>0</v>
      </c>
      <c r="AB4006">
        <v>36.456774097262993</v>
      </c>
      <c r="AC4006">
        <v>0</v>
      </c>
      <c r="AD4006">
        <v>0</v>
      </c>
      <c r="AE4006">
        <v>49.478161240176249</v>
      </c>
    </row>
    <row r="4007" spans="1:31" x14ac:dyDescent="0.25">
      <c r="A4007">
        <v>2221001</v>
      </c>
      <c r="B4007">
        <v>1</v>
      </c>
      <c r="C4007" t="s">
        <v>80</v>
      </c>
      <c r="D4007" t="s">
        <v>82</v>
      </c>
      <c r="E4007" t="s">
        <v>151</v>
      </c>
      <c r="F4007" t="s">
        <v>11765</v>
      </c>
      <c r="G4007" t="s">
        <v>213</v>
      </c>
      <c r="H4007" t="s">
        <v>135</v>
      </c>
      <c r="I4007" t="s">
        <v>136</v>
      </c>
      <c r="J4007" t="s">
        <v>137</v>
      </c>
      <c r="K4007" t="s">
        <v>138</v>
      </c>
      <c r="L4007" t="s">
        <v>11766</v>
      </c>
      <c r="M4007" t="s">
        <v>11767</v>
      </c>
      <c r="N4007">
        <v>1.4955555549999999</v>
      </c>
      <c r="O4007">
        <v>0</v>
      </c>
      <c r="P4007">
        <v>76</v>
      </c>
      <c r="Q4007">
        <v>0</v>
      </c>
      <c r="R4007">
        <v>0</v>
      </c>
      <c r="S4007">
        <v>0</v>
      </c>
      <c r="T4007">
        <v>4</v>
      </c>
      <c r="U4007">
        <v>0</v>
      </c>
      <c r="V4007">
        <v>0</v>
      </c>
      <c r="W4007">
        <v>0</v>
      </c>
      <c r="X4007">
        <v>40.175234501714876</v>
      </c>
      <c r="Y4007">
        <v>0</v>
      </c>
      <c r="Z4007">
        <v>0</v>
      </c>
      <c r="AA4007">
        <v>0</v>
      </c>
      <c r="AB4007">
        <v>0.64337832244859217</v>
      </c>
      <c r="AC4007">
        <v>0</v>
      </c>
      <c r="AD4007">
        <v>0</v>
      </c>
      <c r="AE4007">
        <v>40.818612824163466</v>
      </c>
    </row>
    <row r="4008" spans="1:31" x14ac:dyDescent="0.25">
      <c r="A4008">
        <v>2216046</v>
      </c>
      <c r="B4008">
        <v>1</v>
      </c>
      <c r="C4008" t="s">
        <v>81</v>
      </c>
      <c r="D4008" t="s">
        <v>128</v>
      </c>
      <c r="E4008" t="s">
        <v>198</v>
      </c>
      <c r="F4008" t="s">
        <v>11768</v>
      </c>
      <c r="G4008" t="s">
        <v>143</v>
      </c>
      <c r="H4008" t="s">
        <v>144</v>
      </c>
      <c r="I4008" t="s">
        <v>136</v>
      </c>
      <c r="J4008" t="s">
        <v>137</v>
      </c>
      <c r="K4008" t="s">
        <v>138</v>
      </c>
      <c r="L4008" t="s">
        <v>11769</v>
      </c>
      <c r="M4008" t="s">
        <v>11770</v>
      </c>
      <c r="N4008">
        <v>3.900833333</v>
      </c>
      <c r="O4008">
        <v>0</v>
      </c>
      <c r="P4008">
        <v>0</v>
      </c>
      <c r="Q4008">
        <v>0</v>
      </c>
      <c r="R4008">
        <v>0</v>
      </c>
      <c r="S4008">
        <v>9</v>
      </c>
      <c r="T4008">
        <v>0</v>
      </c>
      <c r="U4008">
        <v>11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161.56320309051117</v>
      </c>
      <c r="AB4008">
        <v>0</v>
      </c>
      <c r="AC4008">
        <v>3761.1525275365166</v>
      </c>
      <c r="AD4008">
        <v>0</v>
      </c>
      <c r="AE4008">
        <v>3922.7157306270278</v>
      </c>
    </row>
    <row r="4009" spans="1:31" x14ac:dyDescent="0.25">
      <c r="A4009">
        <v>2221456</v>
      </c>
      <c r="B4009">
        <v>1</v>
      </c>
      <c r="C4009" t="s">
        <v>80</v>
      </c>
      <c r="D4009" t="s">
        <v>83</v>
      </c>
      <c r="E4009" t="s">
        <v>156</v>
      </c>
      <c r="F4009" t="s">
        <v>11771</v>
      </c>
      <c r="G4009" t="s">
        <v>172</v>
      </c>
      <c r="H4009" t="s">
        <v>135</v>
      </c>
      <c r="I4009" t="s">
        <v>136</v>
      </c>
      <c r="J4009" t="s">
        <v>137</v>
      </c>
      <c r="K4009" t="s">
        <v>138</v>
      </c>
      <c r="L4009" t="s">
        <v>11772</v>
      </c>
      <c r="M4009" t="s">
        <v>11773</v>
      </c>
      <c r="N4009">
        <v>1.203888888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27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31.117383048855643</v>
      </c>
      <c r="AC4009">
        <v>0</v>
      </c>
      <c r="AD4009">
        <v>0</v>
      </c>
      <c r="AE4009">
        <v>31.117383048855643</v>
      </c>
    </row>
    <row r="4010" spans="1:31" x14ac:dyDescent="0.25">
      <c r="A4010">
        <v>2221997</v>
      </c>
      <c r="B4010">
        <v>1</v>
      </c>
      <c r="C4010" t="s">
        <v>80</v>
      </c>
      <c r="D4010" t="s">
        <v>83</v>
      </c>
      <c r="E4010" t="s">
        <v>156</v>
      </c>
      <c r="F4010" t="s">
        <v>11774</v>
      </c>
      <c r="G4010" t="s">
        <v>172</v>
      </c>
      <c r="H4010" t="s">
        <v>135</v>
      </c>
      <c r="I4010" t="s">
        <v>136</v>
      </c>
      <c r="J4010" t="s">
        <v>137</v>
      </c>
      <c r="K4010" t="s">
        <v>138</v>
      </c>
      <c r="L4010" t="s">
        <v>11775</v>
      </c>
      <c r="M4010" t="s">
        <v>11776</v>
      </c>
      <c r="N4010">
        <v>1.517222222</v>
      </c>
      <c r="O4010">
        <v>0</v>
      </c>
      <c r="P4010">
        <v>4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1.6078786301750594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1.6078786301750594</v>
      </c>
    </row>
    <row r="4011" spans="1:31" x14ac:dyDescent="0.25">
      <c r="A4011">
        <v>2215050</v>
      </c>
      <c r="B4011">
        <v>1</v>
      </c>
      <c r="C4011" t="s">
        <v>80</v>
      </c>
      <c r="D4011" t="s">
        <v>105</v>
      </c>
      <c r="E4011" t="s">
        <v>156</v>
      </c>
      <c r="F4011" t="s">
        <v>11777</v>
      </c>
      <c r="G4011" t="s">
        <v>165</v>
      </c>
      <c r="H4011" t="s">
        <v>135</v>
      </c>
      <c r="I4011" t="s">
        <v>136</v>
      </c>
      <c r="J4011" t="s">
        <v>137</v>
      </c>
      <c r="K4011" t="s">
        <v>138</v>
      </c>
      <c r="L4011" t="s">
        <v>11778</v>
      </c>
      <c r="M4011" t="s">
        <v>11779</v>
      </c>
      <c r="N4011">
        <v>1.903611111</v>
      </c>
      <c r="O4011">
        <v>0</v>
      </c>
      <c r="P4011">
        <v>44</v>
      </c>
      <c r="Q4011">
        <v>0</v>
      </c>
      <c r="R4011">
        <v>0</v>
      </c>
      <c r="S4011">
        <v>0</v>
      </c>
      <c r="T4011">
        <v>13</v>
      </c>
      <c r="U4011">
        <v>0</v>
      </c>
      <c r="V4011">
        <v>0</v>
      </c>
      <c r="W4011">
        <v>0</v>
      </c>
      <c r="X4011">
        <v>26.848077991148134</v>
      </c>
      <c r="Y4011">
        <v>0</v>
      </c>
      <c r="Z4011">
        <v>0</v>
      </c>
      <c r="AA4011">
        <v>0</v>
      </c>
      <c r="AB4011">
        <v>26.378309504352401</v>
      </c>
      <c r="AC4011">
        <v>0</v>
      </c>
      <c r="AD4011">
        <v>0</v>
      </c>
      <c r="AE4011">
        <v>53.226387495500532</v>
      </c>
    </row>
    <row r="4012" spans="1:31" x14ac:dyDescent="0.25">
      <c r="A4012">
        <v>2212800</v>
      </c>
      <c r="B4012">
        <v>1</v>
      </c>
      <c r="C4012" t="s">
        <v>80</v>
      </c>
      <c r="D4012" t="s">
        <v>107</v>
      </c>
      <c r="E4012" t="s">
        <v>198</v>
      </c>
      <c r="F4012" t="s">
        <v>11780</v>
      </c>
      <c r="G4012" t="s">
        <v>143</v>
      </c>
      <c r="H4012" t="s">
        <v>144</v>
      </c>
      <c r="I4012" t="s">
        <v>136</v>
      </c>
      <c r="J4012" t="s">
        <v>137</v>
      </c>
      <c r="K4012" t="s">
        <v>138</v>
      </c>
      <c r="L4012" t="s">
        <v>11781</v>
      </c>
      <c r="M4012" t="s">
        <v>11782</v>
      </c>
      <c r="N4012">
        <v>0.21111111099999999</v>
      </c>
      <c r="O4012">
        <v>1</v>
      </c>
      <c r="P4012">
        <v>1171</v>
      </c>
      <c r="Q4012">
        <v>1</v>
      </c>
      <c r="R4012">
        <v>0</v>
      </c>
      <c r="S4012">
        <v>2</v>
      </c>
      <c r="T4012">
        <v>37</v>
      </c>
      <c r="U4012">
        <v>0</v>
      </c>
      <c r="V4012">
        <v>3</v>
      </c>
      <c r="W4012">
        <v>3.3634676992592887</v>
      </c>
      <c r="X4012">
        <v>37.06245556728576</v>
      </c>
      <c r="Y4012">
        <v>0.29811136580444453</v>
      </c>
      <c r="Z4012">
        <v>0</v>
      </c>
      <c r="AA4012">
        <v>1.3552328547399113</v>
      </c>
      <c r="AB4012">
        <v>3.134629755157333</v>
      </c>
      <c r="AC4012">
        <v>0</v>
      </c>
      <c r="AD4012">
        <v>9.0080040773555553E-2</v>
      </c>
      <c r="AE4012">
        <v>45.303977283020295</v>
      </c>
    </row>
    <row r="4013" spans="1:31" x14ac:dyDescent="0.25">
      <c r="A4013">
        <v>2213607</v>
      </c>
      <c r="B4013">
        <v>1</v>
      </c>
      <c r="C4013" t="s">
        <v>81</v>
      </c>
      <c r="D4013" t="s">
        <v>119</v>
      </c>
      <c r="E4013" t="s">
        <v>141</v>
      </c>
      <c r="F4013" t="s">
        <v>11783</v>
      </c>
      <c r="G4013" t="s">
        <v>143</v>
      </c>
      <c r="H4013" t="s">
        <v>144</v>
      </c>
      <c r="I4013" t="s">
        <v>136</v>
      </c>
      <c r="J4013" t="s">
        <v>137</v>
      </c>
      <c r="K4013" t="s">
        <v>138</v>
      </c>
      <c r="L4013" t="s">
        <v>11784</v>
      </c>
      <c r="M4013" t="s">
        <v>11785</v>
      </c>
      <c r="N4013">
        <v>1.2324999999999999</v>
      </c>
      <c r="O4013">
        <v>0</v>
      </c>
      <c r="P4013">
        <v>87</v>
      </c>
      <c r="Q4013">
        <v>1</v>
      </c>
      <c r="R4013">
        <v>1</v>
      </c>
      <c r="S4013">
        <v>1</v>
      </c>
      <c r="T4013">
        <v>3</v>
      </c>
      <c r="U4013">
        <v>1</v>
      </c>
      <c r="V4013">
        <v>0</v>
      </c>
      <c r="W4013">
        <v>0</v>
      </c>
      <c r="X4013">
        <v>26.926011995489958</v>
      </c>
      <c r="Y4013">
        <v>0.12055703245820999</v>
      </c>
      <c r="Z4013">
        <v>0.12709260808332498</v>
      </c>
      <c r="AA4013">
        <v>10.750872925007599</v>
      </c>
      <c r="AB4013">
        <v>1.85896407848235</v>
      </c>
      <c r="AC4013">
        <v>12.433478693324039</v>
      </c>
      <c r="AD4013">
        <v>0</v>
      </c>
      <c r="AE4013">
        <v>52.216977332845481</v>
      </c>
    </row>
    <row r="4014" spans="1:31" x14ac:dyDescent="0.25">
      <c r="A4014">
        <v>2224012</v>
      </c>
      <c r="B4014">
        <v>1</v>
      </c>
      <c r="C4014" t="s">
        <v>80</v>
      </c>
      <c r="D4014" t="s">
        <v>99</v>
      </c>
      <c r="E4014" t="s">
        <v>151</v>
      </c>
      <c r="F4014" t="s">
        <v>11786</v>
      </c>
      <c r="G4014" t="s">
        <v>238</v>
      </c>
      <c r="H4014" t="s">
        <v>135</v>
      </c>
      <c r="I4014" t="s">
        <v>136</v>
      </c>
      <c r="J4014" t="s">
        <v>137</v>
      </c>
      <c r="K4014" t="s">
        <v>138</v>
      </c>
      <c r="L4014" t="s">
        <v>11787</v>
      </c>
      <c r="M4014" t="s">
        <v>11788</v>
      </c>
      <c r="N4014">
        <v>1.478888888</v>
      </c>
      <c r="O4014">
        <v>0</v>
      </c>
      <c r="P4014">
        <v>51</v>
      </c>
      <c r="Q4014">
        <v>0</v>
      </c>
      <c r="R4014">
        <v>0</v>
      </c>
      <c r="S4014">
        <v>0</v>
      </c>
      <c r="T4014">
        <v>1</v>
      </c>
      <c r="U4014">
        <v>0</v>
      </c>
      <c r="V4014">
        <v>0</v>
      </c>
      <c r="W4014">
        <v>0</v>
      </c>
      <c r="X4014">
        <v>21.899960727060996</v>
      </c>
      <c r="Y4014">
        <v>0</v>
      </c>
      <c r="Z4014">
        <v>0</v>
      </c>
      <c r="AA4014">
        <v>0</v>
      </c>
      <c r="AB4014">
        <v>0.1124512454374228</v>
      </c>
      <c r="AC4014">
        <v>0</v>
      </c>
      <c r="AD4014">
        <v>0</v>
      </c>
      <c r="AE4014">
        <v>22.01241197249842</v>
      </c>
    </row>
    <row r="4015" spans="1:31" x14ac:dyDescent="0.25">
      <c r="A4015">
        <v>2222020</v>
      </c>
      <c r="B4015">
        <v>1</v>
      </c>
      <c r="C4015" t="s">
        <v>80</v>
      </c>
      <c r="D4015" t="s">
        <v>97</v>
      </c>
      <c r="E4015" t="s">
        <v>147</v>
      </c>
      <c r="F4015" t="s">
        <v>1815</v>
      </c>
      <c r="G4015" t="s">
        <v>143</v>
      </c>
      <c r="H4015" t="s">
        <v>144</v>
      </c>
      <c r="I4015" t="s">
        <v>136</v>
      </c>
      <c r="J4015" t="s">
        <v>137</v>
      </c>
      <c r="K4015" t="s">
        <v>138</v>
      </c>
      <c r="L4015" t="s">
        <v>11789</v>
      </c>
      <c r="M4015" t="s">
        <v>11790</v>
      </c>
      <c r="N4015">
        <v>1.5022222220000001</v>
      </c>
      <c r="O4015">
        <v>0</v>
      </c>
      <c r="P4015">
        <v>3448</v>
      </c>
      <c r="Q4015">
        <v>0</v>
      </c>
      <c r="R4015">
        <v>10</v>
      </c>
      <c r="S4015">
        <v>5</v>
      </c>
      <c r="T4015">
        <v>371</v>
      </c>
      <c r="U4015">
        <v>0</v>
      </c>
      <c r="V4015">
        <v>0</v>
      </c>
      <c r="W4015">
        <v>0</v>
      </c>
      <c r="X4015">
        <v>2077.0701989166541</v>
      </c>
      <c r="Y4015">
        <v>0</v>
      </c>
      <c r="Z4015">
        <v>2.7698959342218927</v>
      </c>
      <c r="AA4015">
        <v>168.14599978059448</v>
      </c>
      <c r="AB4015">
        <v>704.40303716043013</v>
      </c>
      <c r="AC4015">
        <v>0</v>
      </c>
      <c r="AD4015">
        <v>0</v>
      </c>
      <c r="AE4015">
        <v>2952.3891317919006</v>
      </c>
    </row>
    <row r="4016" spans="1:31" x14ac:dyDescent="0.25">
      <c r="A4016">
        <v>2217520</v>
      </c>
      <c r="B4016">
        <v>1</v>
      </c>
      <c r="C4016" t="s">
        <v>80</v>
      </c>
      <c r="D4016" t="s">
        <v>93</v>
      </c>
      <c r="E4016" t="s">
        <v>151</v>
      </c>
      <c r="F4016" t="s">
        <v>11791</v>
      </c>
      <c r="G4016" t="s">
        <v>213</v>
      </c>
      <c r="H4016" t="s">
        <v>135</v>
      </c>
      <c r="I4016" t="s">
        <v>136</v>
      </c>
      <c r="J4016" t="s">
        <v>137</v>
      </c>
      <c r="K4016" t="s">
        <v>138</v>
      </c>
      <c r="L4016" t="s">
        <v>11792</v>
      </c>
      <c r="M4016" t="s">
        <v>11793</v>
      </c>
      <c r="N4016">
        <v>1.1330555550000001</v>
      </c>
      <c r="O4016">
        <v>0</v>
      </c>
      <c r="P4016">
        <v>1</v>
      </c>
      <c r="Q4016">
        <v>0</v>
      </c>
      <c r="R4016">
        <v>1</v>
      </c>
      <c r="S4016">
        <v>0</v>
      </c>
      <c r="T4016">
        <v>1</v>
      </c>
      <c r="U4016">
        <v>0</v>
      </c>
      <c r="V4016">
        <v>0</v>
      </c>
      <c r="W4016">
        <v>0</v>
      </c>
      <c r="X4016">
        <v>0.10656012307024668</v>
      </c>
      <c r="Y4016">
        <v>0</v>
      </c>
      <c r="Z4016">
        <v>2.3907404395077254</v>
      </c>
      <c r="AA4016">
        <v>0</v>
      </c>
      <c r="AB4016">
        <v>0.14190723794242754</v>
      </c>
      <c r="AC4016">
        <v>0</v>
      </c>
      <c r="AD4016">
        <v>0</v>
      </c>
      <c r="AE4016">
        <v>2.6392078005204</v>
      </c>
    </row>
    <row r="4017" spans="1:31" x14ac:dyDescent="0.25">
      <c r="A4017">
        <v>2215356</v>
      </c>
      <c r="B4017">
        <v>1</v>
      </c>
      <c r="C4017" t="s">
        <v>80</v>
      </c>
      <c r="D4017" t="s">
        <v>92</v>
      </c>
      <c r="E4017" t="s">
        <v>151</v>
      </c>
      <c r="F4017" t="s">
        <v>11794</v>
      </c>
      <c r="G4017" t="s">
        <v>213</v>
      </c>
      <c r="H4017" t="s">
        <v>135</v>
      </c>
      <c r="I4017" t="s">
        <v>136</v>
      </c>
      <c r="J4017" t="s">
        <v>137</v>
      </c>
      <c r="K4017" t="s">
        <v>138</v>
      </c>
      <c r="L4017" t="s">
        <v>11795</v>
      </c>
      <c r="M4017" t="s">
        <v>11796</v>
      </c>
      <c r="N4017">
        <v>1.7863888880000001</v>
      </c>
      <c r="O4017">
        <v>0</v>
      </c>
      <c r="P4017">
        <v>32</v>
      </c>
      <c r="Q4017">
        <v>0</v>
      </c>
      <c r="R4017">
        <v>0</v>
      </c>
      <c r="S4017">
        <v>0</v>
      </c>
      <c r="T4017">
        <v>2</v>
      </c>
      <c r="U4017">
        <v>0</v>
      </c>
      <c r="V4017">
        <v>0</v>
      </c>
      <c r="W4017">
        <v>0</v>
      </c>
      <c r="X4017">
        <v>15.729983481588743</v>
      </c>
      <c r="Y4017">
        <v>0</v>
      </c>
      <c r="Z4017">
        <v>0</v>
      </c>
      <c r="AA4017">
        <v>0</v>
      </c>
      <c r="AB4017">
        <v>8.2745359271111112E-4</v>
      </c>
      <c r="AC4017">
        <v>0</v>
      </c>
      <c r="AD4017">
        <v>0</v>
      </c>
      <c r="AE4017">
        <v>15.730810935181454</v>
      </c>
    </row>
    <row r="4018" spans="1:31" x14ac:dyDescent="0.25">
      <c r="A4018">
        <v>2224035</v>
      </c>
      <c r="B4018">
        <v>1</v>
      </c>
      <c r="C4018" t="s">
        <v>80</v>
      </c>
      <c r="D4018" t="s">
        <v>103</v>
      </c>
      <c r="E4018" t="s">
        <v>147</v>
      </c>
      <c r="F4018" t="s">
        <v>7788</v>
      </c>
      <c r="G4018" t="s">
        <v>2499</v>
      </c>
      <c r="H4018" t="s">
        <v>144</v>
      </c>
      <c r="I4018" t="s">
        <v>136</v>
      </c>
      <c r="J4018" t="s">
        <v>137</v>
      </c>
      <c r="K4018" t="s">
        <v>138</v>
      </c>
      <c r="L4018" t="s">
        <v>11797</v>
      </c>
      <c r="M4018" t="s">
        <v>11798</v>
      </c>
      <c r="N4018">
        <v>1.2094444440000001</v>
      </c>
      <c r="O4018">
        <v>0</v>
      </c>
      <c r="P4018">
        <v>658</v>
      </c>
      <c r="Q4018">
        <v>2</v>
      </c>
      <c r="R4018">
        <v>9</v>
      </c>
      <c r="S4018">
        <v>4</v>
      </c>
      <c r="T4018">
        <v>89</v>
      </c>
      <c r="U4018">
        <v>12</v>
      </c>
      <c r="V4018">
        <v>0</v>
      </c>
      <c r="W4018">
        <v>0</v>
      </c>
      <c r="X4018">
        <v>261.73733512345063</v>
      </c>
      <c r="Y4018">
        <v>57.986225469856933</v>
      </c>
      <c r="Z4018">
        <v>1.4345498262902561</v>
      </c>
      <c r="AA4018">
        <v>4.3678708389331087</v>
      </c>
      <c r="AB4018">
        <v>62.221225128293682</v>
      </c>
      <c r="AC4018">
        <v>562.7844238909322</v>
      </c>
      <c r="AD4018">
        <v>0</v>
      </c>
      <c r="AE4018">
        <v>950.5316302777569</v>
      </c>
    </row>
    <row r="4019" spans="1:31" x14ac:dyDescent="0.25">
      <c r="A4019">
        <v>2226740</v>
      </c>
      <c r="B4019">
        <v>1</v>
      </c>
      <c r="C4019" t="s">
        <v>80</v>
      </c>
      <c r="D4019" t="s">
        <v>90</v>
      </c>
      <c r="E4019" t="s">
        <v>132</v>
      </c>
      <c r="F4019" t="s">
        <v>5549</v>
      </c>
      <c r="G4019" t="s">
        <v>610</v>
      </c>
      <c r="H4019" t="s">
        <v>135</v>
      </c>
      <c r="I4019" t="s">
        <v>136</v>
      </c>
      <c r="J4019" t="s">
        <v>137</v>
      </c>
      <c r="K4019" t="s">
        <v>138</v>
      </c>
      <c r="L4019" t="s">
        <v>11799</v>
      </c>
      <c r="M4019" t="s">
        <v>11800</v>
      </c>
      <c r="N4019">
        <v>2.3661111109999999</v>
      </c>
      <c r="O4019">
        <v>0</v>
      </c>
      <c r="P4019">
        <v>541</v>
      </c>
      <c r="Q4019">
        <v>0</v>
      </c>
      <c r="R4019">
        <v>0</v>
      </c>
      <c r="S4019">
        <v>0</v>
      </c>
      <c r="T4019">
        <v>27</v>
      </c>
      <c r="U4019">
        <v>0</v>
      </c>
      <c r="V4019">
        <v>0</v>
      </c>
      <c r="W4019">
        <v>0</v>
      </c>
      <c r="X4019">
        <v>450.82831943753638</v>
      </c>
      <c r="Y4019">
        <v>0</v>
      </c>
      <c r="Z4019">
        <v>0</v>
      </c>
      <c r="AA4019">
        <v>0</v>
      </c>
      <c r="AB4019">
        <v>38.588244450696294</v>
      </c>
      <c r="AC4019">
        <v>0</v>
      </c>
      <c r="AD4019">
        <v>0</v>
      </c>
      <c r="AE4019">
        <v>489.41656388823264</v>
      </c>
    </row>
    <row r="4020" spans="1:31" x14ac:dyDescent="0.25">
      <c r="A4020">
        <v>2217543</v>
      </c>
      <c r="B4020">
        <v>1</v>
      </c>
      <c r="C4020" t="s">
        <v>80</v>
      </c>
      <c r="D4020" t="s">
        <v>92</v>
      </c>
      <c r="E4020" t="s">
        <v>156</v>
      </c>
      <c r="F4020" t="s">
        <v>11801</v>
      </c>
      <c r="G4020" t="s">
        <v>172</v>
      </c>
      <c r="H4020" t="s">
        <v>135</v>
      </c>
      <c r="I4020" t="s">
        <v>136</v>
      </c>
      <c r="J4020" t="s">
        <v>137</v>
      </c>
      <c r="K4020" t="s">
        <v>138</v>
      </c>
      <c r="L4020" t="s">
        <v>11802</v>
      </c>
      <c r="M4020" t="s">
        <v>11803</v>
      </c>
      <c r="N4020">
        <v>5.4927777769999997</v>
      </c>
      <c r="O4020">
        <v>0</v>
      </c>
      <c r="P4020">
        <v>3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4.9071035208647666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4.9071035208647666</v>
      </c>
    </row>
    <row r="4021" spans="1:31" x14ac:dyDescent="0.25">
      <c r="A4021">
        <v>2220248</v>
      </c>
      <c r="B4021">
        <v>1</v>
      </c>
      <c r="C4021" t="s">
        <v>80</v>
      </c>
      <c r="D4021" t="s">
        <v>82</v>
      </c>
      <c r="E4021" t="s">
        <v>151</v>
      </c>
      <c r="F4021" t="s">
        <v>11804</v>
      </c>
      <c r="G4021" t="s">
        <v>153</v>
      </c>
      <c r="H4021" t="s">
        <v>135</v>
      </c>
      <c r="I4021" t="s">
        <v>136</v>
      </c>
      <c r="J4021" t="s">
        <v>137</v>
      </c>
      <c r="K4021" t="s">
        <v>138</v>
      </c>
      <c r="L4021" t="s">
        <v>11805</v>
      </c>
      <c r="M4021" t="s">
        <v>11806</v>
      </c>
      <c r="N4021">
        <v>1.089444444</v>
      </c>
      <c r="O4021">
        <v>0</v>
      </c>
      <c r="P4021">
        <v>83</v>
      </c>
      <c r="Q4021">
        <v>0</v>
      </c>
      <c r="R4021">
        <v>0</v>
      </c>
      <c r="S4021">
        <v>0</v>
      </c>
      <c r="T4021">
        <v>3</v>
      </c>
      <c r="U4021">
        <v>0</v>
      </c>
      <c r="V4021">
        <v>0</v>
      </c>
      <c r="W4021">
        <v>0</v>
      </c>
      <c r="X4021">
        <v>34.022858721517913</v>
      </c>
      <c r="Y4021">
        <v>0</v>
      </c>
      <c r="Z4021">
        <v>0</v>
      </c>
      <c r="AA4021">
        <v>0</v>
      </c>
      <c r="AB4021">
        <v>2.1056100428958779</v>
      </c>
      <c r="AC4021">
        <v>0</v>
      </c>
      <c r="AD4021">
        <v>0</v>
      </c>
      <c r="AE4021">
        <v>36.128468764413789</v>
      </c>
    </row>
    <row r="4022" spans="1:31" x14ac:dyDescent="0.25">
      <c r="A4022">
        <v>2218084</v>
      </c>
      <c r="B4022">
        <v>1</v>
      </c>
      <c r="C4022" t="s">
        <v>80</v>
      </c>
      <c r="D4022" t="s">
        <v>95</v>
      </c>
      <c r="E4022" t="s">
        <v>151</v>
      </c>
      <c r="F4022" t="s">
        <v>11807</v>
      </c>
      <c r="G4022" t="s">
        <v>1096</v>
      </c>
      <c r="H4022" t="s">
        <v>135</v>
      </c>
      <c r="I4022" t="s">
        <v>136</v>
      </c>
      <c r="J4022" t="s">
        <v>137</v>
      </c>
      <c r="K4022" t="s">
        <v>138</v>
      </c>
      <c r="L4022" t="s">
        <v>11808</v>
      </c>
      <c r="M4022" t="s">
        <v>11809</v>
      </c>
      <c r="N4022">
        <v>0.90944444400000002</v>
      </c>
      <c r="O4022">
        <v>0</v>
      </c>
      <c r="P4022">
        <v>153</v>
      </c>
      <c r="Q4022">
        <v>0</v>
      </c>
      <c r="R4022">
        <v>0</v>
      </c>
      <c r="S4022">
        <v>0</v>
      </c>
      <c r="T4022">
        <v>4</v>
      </c>
      <c r="U4022">
        <v>0</v>
      </c>
      <c r="V4022">
        <v>0</v>
      </c>
      <c r="W4022">
        <v>0</v>
      </c>
      <c r="X4022">
        <v>37.89014381437137</v>
      </c>
      <c r="Y4022">
        <v>0</v>
      </c>
      <c r="Z4022">
        <v>0</v>
      </c>
      <c r="AA4022">
        <v>0</v>
      </c>
      <c r="AB4022">
        <v>0.27503789468993833</v>
      </c>
      <c r="AC4022">
        <v>0</v>
      </c>
      <c r="AD4022">
        <v>0</v>
      </c>
      <c r="AE4022">
        <v>38.165181709061308</v>
      </c>
    </row>
    <row r="4023" spans="1:31" x14ac:dyDescent="0.25">
      <c r="A4023">
        <v>2214148</v>
      </c>
      <c r="B4023">
        <v>1</v>
      </c>
      <c r="C4023" t="s">
        <v>81</v>
      </c>
      <c r="D4023" t="s">
        <v>123</v>
      </c>
      <c r="E4023" t="s">
        <v>132</v>
      </c>
      <c r="F4023" t="s">
        <v>11810</v>
      </c>
      <c r="G4023" t="s">
        <v>176</v>
      </c>
      <c r="H4023" t="s">
        <v>135</v>
      </c>
      <c r="I4023" t="s">
        <v>136</v>
      </c>
      <c r="J4023" t="s">
        <v>137</v>
      </c>
      <c r="K4023" t="s">
        <v>138</v>
      </c>
      <c r="L4023" t="s">
        <v>11811</v>
      </c>
      <c r="M4023" t="s">
        <v>11812</v>
      </c>
      <c r="N4023">
        <v>5.0508333329999999</v>
      </c>
      <c r="O4023">
        <v>0</v>
      </c>
      <c r="P4023">
        <v>2</v>
      </c>
      <c r="Q4023">
        <v>0</v>
      </c>
      <c r="R4023">
        <v>4</v>
      </c>
      <c r="S4023">
        <v>0</v>
      </c>
      <c r="T4023">
        <v>2</v>
      </c>
      <c r="U4023">
        <v>0</v>
      </c>
      <c r="V4023">
        <v>0</v>
      </c>
      <c r="W4023">
        <v>0</v>
      </c>
      <c r="X4023">
        <v>0.37814133705971253</v>
      </c>
      <c r="Y4023">
        <v>0</v>
      </c>
      <c r="Z4023">
        <v>11.600561774831041</v>
      </c>
      <c r="AA4023">
        <v>0</v>
      </c>
      <c r="AB4023">
        <v>12.633354658171433</v>
      </c>
      <c r="AC4023">
        <v>0</v>
      </c>
      <c r="AD4023">
        <v>0</v>
      </c>
      <c r="AE4023">
        <v>24.612057770062187</v>
      </c>
    </row>
    <row r="4024" spans="1:31" x14ac:dyDescent="0.25">
      <c r="A4024">
        <v>2220938</v>
      </c>
      <c r="B4024">
        <v>1</v>
      </c>
      <c r="C4024" t="s">
        <v>80</v>
      </c>
      <c r="D4024" t="s">
        <v>93</v>
      </c>
      <c r="E4024" t="s">
        <v>147</v>
      </c>
      <c r="F4024" t="s">
        <v>11813</v>
      </c>
      <c r="G4024" t="s">
        <v>143</v>
      </c>
      <c r="H4024" t="s">
        <v>144</v>
      </c>
      <c r="I4024" t="s">
        <v>136</v>
      </c>
      <c r="J4024" t="s">
        <v>137</v>
      </c>
      <c r="K4024" t="s">
        <v>138</v>
      </c>
      <c r="L4024" t="s">
        <v>11814</v>
      </c>
      <c r="M4024" t="s">
        <v>11815</v>
      </c>
      <c r="N4024">
        <v>0.16666666599999999</v>
      </c>
      <c r="O4024">
        <v>0</v>
      </c>
      <c r="P4024">
        <v>693</v>
      </c>
      <c r="Q4024">
        <v>9</v>
      </c>
      <c r="R4024">
        <v>242</v>
      </c>
      <c r="S4024">
        <v>11</v>
      </c>
      <c r="T4024">
        <v>141</v>
      </c>
      <c r="U4024">
        <v>0</v>
      </c>
      <c r="V4024">
        <v>0</v>
      </c>
      <c r="W4024">
        <v>0</v>
      </c>
      <c r="X4024">
        <v>18.388239677235674</v>
      </c>
      <c r="Y4024">
        <v>1.4970278946686666</v>
      </c>
      <c r="Z4024">
        <v>13.204573510639174</v>
      </c>
      <c r="AA4024">
        <v>10.6650225940725</v>
      </c>
      <c r="AB4024">
        <v>11.008606537090662</v>
      </c>
      <c r="AC4024">
        <v>0</v>
      </c>
      <c r="AD4024">
        <v>0</v>
      </c>
      <c r="AE4024">
        <v>54.763470213706675</v>
      </c>
    </row>
    <row r="4025" spans="1:31" x14ac:dyDescent="0.25">
      <c r="A4025">
        <v>2225266</v>
      </c>
      <c r="B4025">
        <v>1</v>
      </c>
      <c r="C4025" t="s">
        <v>81</v>
      </c>
      <c r="D4025" t="s">
        <v>120</v>
      </c>
      <c r="E4025" t="s">
        <v>198</v>
      </c>
      <c r="F4025" t="s">
        <v>2897</v>
      </c>
      <c r="G4025" t="s">
        <v>233</v>
      </c>
      <c r="H4025" t="s">
        <v>144</v>
      </c>
      <c r="I4025" t="s">
        <v>136</v>
      </c>
      <c r="J4025" t="s">
        <v>137</v>
      </c>
      <c r="K4025" t="s">
        <v>234</v>
      </c>
      <c r="L4025" t="s">
        <v>11816</v>
      </c>
      <c r="M4025" t="s">
        <v>11817</v>
      </c>
      <c r="N4025">
        <v>7.9704036110000001</v>
      </c>
      <c r="O4025">
        <v>1</v>
      </c>
      <c r="P4025">
        <v>395</v>
      </c>
      <c r="Q4025">
        <v>29</v>
      </c>
      <c r="R4025">
        <v>17</v>
      </c>
      <c r="S4025">
        <v>1</v>
      </c>
      <c r="T4025">
        <v>39</v>
      </c>
      <c r="U4025">
        <v>0</v>
      </c>
      <c r="V4025">
        <v>0</v>
      </c>
      <c r="W4025">
        <v>0.95082503094993331</v>
      </c>
      <c r="X4025">
        <v>555.90756527516658</v>
      </c>
      <c r="Y4025">
        <v>61.075315796913955</v>
      </c>
      <c r="Z4025">
        <v>9.0344758351856633</v>
      </c>
      <c r="AA4025">
        <v>0.31975242776381058</v>
      </c>
      <c r="AB4025">
        <v>105.43122127816059</v>
      </c>
      <c r="AC4025">
        <v>0</v>
      </c>
      <c r="AD4025">
        <v>0</v>
      </c>
      <c r="AE4025">
        <v>732.71915564414041</v>
      </c>
    </row>
    <row r="4026" spans="1:31" x14ac:dyDescent="0.25">
      <c r="A4026">
        <v>2217606</v>
      </c>
      <c r="B4026">
        <v>1</v>
      </c>
      <c r="C4026" t="s">
        <v>80</v>
      </c>
      <c r="D4026" t="s">
        <v>103</v>
      </c>
      <c r="E4026" t="s">
        <v>198</v>
      </c>
      <c r="F4026" t="s">
        <v>11818</v>
      </c>
      <c r="G4026" t="s">
        <v>349</v>
      </c>
      <c r="H4026" t="s">
        <v>144</v>
      </c>
      <c r="I4026" t="s">
        <v>136</v>
      </c>
      <c r="J4026" t="s">
        <v>137</v>
      </c>
      <c r="K4026" t="s">
        <v>138</v>
      </c>
      <c r="L4026" t="s">
        <v>11819</v>
      </c>
      <c r="M4026" t="s">
        <v>11820</v>
      </c>
      <c r="N4026">
        <v>1.1475</v>
      </c>
      <c r="O4026">
        <v>0</v>
      </c>
      <c r="P4026">
        <v>0</v>
      </c>
      <c r="Q4026">
        <v>0</v>
      </c>
      <c r="R4026">
        <v>0</v>
      </c>
      <c r="S4026">
        <v>4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97.635620466205552</v>
      </c>
      <c r="AB4026">
        <v>0</v>
      </c>
      <c r="AC4026">
        <v>0</v>
      </c>
      <c r="AD4026">
        <v>0</v>
      </c>
      <c r="AE4026">
        <v>97.635620466205552</v>
      </c>
    </row>
    <row r="4027" spans="1:31" x14ac:dyDescent="0.25">
      <c r="A4027">
        <v>2221330</v>
      </c>
      <c r="B4027">
        <v>1</v>
      </c>
      <c r="C4027" t="s">
        <v>80</v>
      </c>
      <c r="D4027" t="s">
        <v>110</v>
      </c>
      <c r="E4027" t="s">
        <v>141</v>
      </c>
      <c r="F4027" t="s">
        <v>11354</v>
      </c>
      <c r="G4027" t="s">
        <v>610</v>
      </c>
      <c r="H4027" t="s">
        <v>144</v>
      </c>
      <c r="I4027" t="s">
        <v>136</v>
      </c>
      <c r="J4027" t="s">
        <v>137</v>
      </c>
      <c r="K4027" t="s">
        <v>138</v>
      </c>
      <c r="L4027" t="s">
        <v>11821</v>
      </c>
      <c r="M4027" t="s">
        <v>11822</v>
      </c>
      <c r="N4027">
        <v>1.399444444</v>
      </c>
      <c r="O4027">
        <v>0</v>
      </c>
      <c r="P4027">
        <v>434</v>
      </c>
      <c r="Q4027">
        <v>0</v>
      </c>
      <c r="R4027">
        <v>0</v>
      </c>
      <c r="S4027">
        <v>0</v>
      </c>
      <c r="T4027">
        <v>6</v>
      </c>
      <c r="U4027">
        <v>0</v>
      </c>
      <c r="V4027">
        <v>0</v>
      </c>
      <c r="W4027">
        <v>0</v>
      </c>
      <c r="X4027">
        <v>286.93252348921015</v>
      </c>
      <c r="Y4027">
        <v>0</v>
      </c>
      <c r="Z4027">
        <v>0</v>
      </c>
      <c r="AA4027">
        <v>0</v>
      </c>
      <c r="AB4027">
        <v>8.4682920656326388</v>
      </c>
      <c r="AC4027">
        <v>0</v>
      </c>
      <c r="AD4027">
        <v>0</v>
      </c>
      <c r="AE4027">
        <v>295.40081555484278</v>
      </c>
    </row>
    <row r="4028" spans="1:31" x14ac:dyDescent="0.25">
      <c r="A4028">
        <v>2217002</v>
      </c>
      <c r="B4028">
        <v>1</v>
      </c>
      <c r="C4028" t="s">
        <v>80</v>
      </c>
      <c r="D4028" t="s">
        <v>82</v>
      </c>
      <c r="E4028" t="s">
        <v>225</v>
      </c>
      <c r="F4028" t="s">
        <v>5047</v>
      </c>
      <c r="G4028" t="s">
        <v>600</v>
      </c>
      <c r="H4028" t="s">
        <v>135</v>
      </c>
      <c r="I4028" t="s">
        <v>136</v>
      </c>
      <c r="J4028" t="s">
        <v>137</v>
      </c>
      <c r="K4028" t="s">
        <v>138</v>
      </c>
      <c r="L4028" t="s">
        <v>11823</v>
      </c>
      <c r="M4028" t="s">
        <v>11824</v>
      </c>
      <c r="N4028">
        <v>0.87333333300000004</v>
      </c>
      <c r="O4028">
        <v>0</v>
      </c>
      <c r="P4028">
        <v>84</v>
      </c>
      <c r="Q4028">
        <v>0</v>
      </c>
      <c r="R4028">
        <v>0</v>
      </c>
      <c r="S4028">
        <v>0</v>
      </c>
      <c r="T4028">
        <v>17</v>
      </c>
      <c r="U4028">
        <v>0</v>
      </c>
      <c r="V4028">
        <v>0</v>
      </c>
      <c r="W4028">
        <v>0</v>
      </c>
      <c r="X4028">
        <v>30.352795085171969</v>
      </c>
      <c r="Y4028">
        <v>0</v>
      </c>
      <c r="Z4028">
        <v>0</v>
      </c>
      <c r="AA4028">
        <v>0</v>
      </c>
      <c r="AB4028">
        <v>36.766146926464629</v>
      </c>
      <c r="AC4028">
        <v>0</v>
      </c>
      <c r="AD4028">
        <v>0</v>
      </c>
      <c r="AE4028">
        <v>67.118942011636591</v>
      </c>
    </row>
    <row r="4029" spans="1:31" x14ac:dyDescent="0.25">
      <c r="A4029">
        <v>2215293</v>
      </c>
      <c r="B4029">
        <v>1</v>
      </c>
      <c r="C4029" t="s">
        <v>81</v>
      </c>
      <c r="D4029" t="s">
        <v>123</v>
      </c>
      <c r="E4029" t="s">
        <v>156</v>
      </c>
      <c r="F4029" t="s">
        <v>11825</v>
      </c>
      <c r="G4029" t="s">
        <v>165</v>
      </c>
      <c r="H4029" t="s">
        <v>135</v>
      </c>
      <c r="I4029" t="s">
        <v>136</v>
      </c>
      <c r="J4029" t="s">
        <v>137</v>
      </c>
      <c r="K4029" t="s">
        <v>138</v>
      </c>
      <c r="L4029" t="s">
        <v>11826</v>
      </c>
      <c r="M4029" t="s">
        <v>11827</v>
      </c>
      <c r="N4029">
        <v>2.4388888880000001</v>
      </c>
      <c r="O4029">
        <v>0</v>
      </c>
      <c r="P4029">
        <v>3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1.1153601811279465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1.1153601811279465</v>
      </c>
    </row>
    <row r="4030" spans="1:31" x14ac:dyDescent="0.25">
      <c r="A4030">
        <v>2225658</v>
      </c>
      <c r="B4030">
        <v>1</v>
      </c>
      <c r="C4030" t="s">
        <v>80</v>
      </c>
      <c r="D4030" t="s">
        <v>92</v>
      </c>
      <c r="E4030" t="s">
        <v>156</v>
      </c>
      <c r="F4030" t="s">
        <v>11828</v>
      </c>
      <c r="G4030" t="s">
        <v>165</v>
      </c>
      <c r="H4030" t="s">
        <v>135</v>
      </c>
      <c r="I4030" t="s">
        <v>136</v>
      </c>
      <c r="J4030" t="s">
        <v>137</v>
      </c>
      <c r="K4030" t="s">
        <v>138</v>
      </c>
      <c r="L4030" t="s">
        <v>11829</v>
      </c>
      <c r="M4030" t="s">
        <v>11830</v>
      </c>
      <c r="N4030">
        <v>3.3261111109999999</v>
      </c>
      <c r="O4030">
        <v>0</v>
      </c>
      <c r="P4030">
        <v>9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7.7763729037228346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7.7763729037228346</v>
      </c>
    </row>
    <row r="4031" spans="1:31" x14ac:dyDescent="0.25">
      <c r="A4031">
        <v>2218233</v>
      </c>
      <c r="B4031">
        <v>1</v>
      </c>
      <c r="C4031" t="s">
        <v>80</v>
      </c>
      <c r="D4031" t="s">
        <v>82</v>
      </c>
      <c r="E4031" t="s">
        <v>156</v>
      </c>
      <c r="F4031" t="s">
        <v>11831</v>
      </c>
      <c r="G4031" t="s">
        <v>161</v>
      </c>
      <c r="H4031" t="s">
        <v>135</v>
      </c>
      <c r="I4031" t="s">
        <v>136</v>
      </c>
      <c r="J4031" t="s">
        <v>137</v>
      </c>
      <c r="K4031" t="s">
        <v>138</v>
      </c>
      <c r="L4031" t="s">
        <v>11832</v>
      </c>
      <c r="M4031" t="s">
        <v>11833</v>
      </c>
      <c r="N4031">
        <v>3.7075</v>
      </c>
      <c r="O4031">
        <v>0</v>
      </c>
      <c r="P4031">
        <v>6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7.9197762443386424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7.9197762443386424</v>
      </c>
    </row>
    <row r="4032" spans="1:31" x14ac:dyDescent="0.25">
      <c r="A4032">
        <v>2228967</v>
      </c>
      <c r="B4032">
        <v>1</v>
      </c>
      <c r="C4032" t="s">
        <v>80</v>
      </c>
      <c r="D4032" t="s">
        <v>86</v>
      </c>
      <c r="E4032" t="s">
        <v>251</v>
      </c>
      <c r="F4032" t="s">
        <v>11834</v>
      </c>
      <c r="G4032" t="s">
        <v>143</v>
      </c>
      <c r="H4032" t="s">
        <v>144</v>
      </c>
      <c r="I4032" t="s">
        <v>136</v>
      </c>
      <c r="J4032" t="s">
        <v>137</v>
      </c>
      <c r="K4032" t="s">
        <v>138</v>
      </c>
      <c r="L4032" t="s">
        <v>11835</v>
      </c>
      <c r="M4032" t="s">
        <v>11836</v>
      </c>
      <c r="N4032">
        <v>2.1875</v>
      </c>
      <c r="O4032">
        <v>0</v>
      </c>
      <c r="P4032">
        <v>976</v>
      </c>
      <c r="Q4032">
        <v>0</v>
      </c>
      <c r="R4032">
        <v>62</v>
      </c>
      <c r="S4032">
        <v>1</v>
      </c>
      <c r="T4032">
        <v>97</v>
      </c>
      <c r="U4032">
        <v>0</v>
      </c>
      <c r="V4032">
        <v>0</v>
      </c>
      <c r="W4032">
        <v>0</v>
      </c>
      <c r="X4032">
        <v>1800.9727312559733</v>
      </c>
      <c r="Y4032">
        <v>0</v>
      </c>
      <c r="Z4032">
        <v>32.589340852354709</v>
      </c>
      <c r="AA4032">
        <v>3.4113587045790004</v>
      </c>
      <c r="AB4032">
        <v>396.77816792962039</v>
      </c>
      <c r="AC4032">
        <v>0</v>
      </c>
      <c r="AD4032">
        <v>0</v>
      </c>
      <c r="AE4032">
        <v>2233.7515987425277</v>
      </c>
    </row>
    <row r="4033" spans="1:31" x14ac:dyDescent="0.25">
      <c r="A4033">
        <v>2219229</v>
      </c>
      <c r="B4033">
        <v>1</v>
      </c>
      <c r="C4033" t="s">
        <v>81</v>
      </c>
      <c r="D4033" t="s">
        <v>122</v>
      </c>
      <c r="E4033" t="s">
        <v>141</v>
      </c>
      <c r="F4033" t="s">
        <v>11837</v>
      </c>
      <c r="G4033" t="s">
        <v>349</v>
      </c>
      <c r="H4033" t="s">
        <v>144</v>
      </c>
      <c r="I4033" t="s">
        <v>136</v>
      </c>
      <c r="J4033" t="s">
        <v>137</v>
      </c>
      <c r="K4033" t="s">
        <v>138</v>
      </c>
      <c r="L4033" t="s">
        <v>11838</v>
      </c>
      <c r="M4033" t="s">
        <v>11839</v>
      </c>
      <c r="N4033">
        <v>4.1052777770000004</v>
      </c>
      <c r="O4033">
        <v>0</v>
      </c>
      <c r="P4033">
        <v>44</v>
      </c>
      <c r="Q4033">
        <v>0</v>
      </c>
      <c r="R4033">
        <v>0</v>
      </c>
      <c r="S4033">
        <v>0</v>
      </c>
      <c r="T4033">
        <v>2</v>
      </c>
      <c r="U4033">
        <v>0</v>
      </c>
      <c r="V4033">
        <v>0</v>
      </c>
      <c r="W4033">
        <v>0</v>
      </c>
      <c r="X4033">
        <v>21.094681889172222</v>
      </c>
      <c r="Y4033">
        <v>0</v>
      </c>
      <c r="Z4033">
        <v>0</v>
      </c>
      <c r="AA4033">
        <v>0</v>
      </c>
      <c r="AB4033">
        <v>0.26716496147011026</v>
      </c>
      <c r="AC4033">
        <v>0</v>
      </c>
      <c r="AD4033">
        <v>0</v>
      </c>
      <c r="AE4033">
        <v>21.361846850642333</v>
      </c>
    </row>
    <row r="4034" spans="1:31" x14ac:dyDescent="0.25">
      <c r="A4034">
        <v>2226889</v>
      </c>
      <c r="B4034">
        <v>1</v>
      </c>
      <c r="C4034" t="s">
        <v>81</v>
      </c>
      <c r="D4034" t="s">
        <v>114</v>
      </c>
      <c r="E4034" t="s">
        <v>141</v>
      </c>
      <c r="F4034" t="s">
        <v>11840</v>
      </c>
      <c r="G4034" t="s">
        <v>349</v>
      </c>
      <c r="H4034" t="s">
        <v>144</v>
      </c>
      <c r="I4034" t="s">
        <v>136</v>
      </c>
      <c r="J4034" t="s">
        <v>137</v>
      </c>
      <c r="K4034" t="s">
        <v>138</v>
      </c>
      <c r="L4034" t="s">
        <v>11841</v>
      </c>
      <c r="M4034" t="s">
        <v>11842</v>
      </c>
      <c r="N4034">
        <v>2.0119444440000001</v>
      </c>
      <c r="O4034">
        <v>0</v>
      </c>
      <c r="P4034">
        <v>302</v>
      </c>
      <c r="Q4034">
        <v>2</v>
      </c>
      <c r="R4034">
        <v>1</v>
      </c>
      <c r="S4034">
        <v>2</v>
      </c>
      <c r="T4034">
        <v>30</v>
      </c>
      <c r="U4034">
        <v>0</v>
      </c>
      <c r="V4034">
        <v>0</v>
      </c>
      <c r="W4034">
        <v>0</v>
      </c>
      <c r="X4034">
        <v>60.050421396259885</v>
      </c>
      <c r="Y4034">
        <v>0.90421766825890282</v>
      </c>
      <c r="Z4034">
        <v>2.6608482458015278E-2</v>
      </c>
      <c r="AA4034">
        <v>3.9050748253029339</v>
      </c>
      <c r="AB4034">
        <v>22.255830685450913</v>
      </c>
      <c r="AC4034">
        <v>0</v>
      </c>
      <c r="AD4034">
        <v>0</v>
      </c>
      <c r="AE4034">
        <v>87.142153057730653</v>
      </c>
    </row>
    <row r="4035" spans="1:31" x14ac:dyDescent="0.25">
      <c r="A4035">
        <v>2224639</v>
      </c>
      <c r="B4035">
        <v>1</v>
      </c>
      <c r="C4035" t="s">
        <v>80</v>
      </c>
      <c r="D4035" t="s">
        <v>83</v>
      </c>
      <c r="E4035" t="s">
        <v>156</v>
      </c>
      <c r="F4035" t="s">
        <v>11843</v>
      </c>
      <c r="G4035" t="s">
        <v>165</v>
      </c>
      <c r="H4035" t="s">
        <v>135</v>
      </c>
      <c r="I4035" t="s">
        <v>136</v>
      </c>
      <c r="J4035" t="s">
        <v>137</v>
      </c>
      <c r="K4035" t="s">
        <v>138</v>
      </c>
      <c r="L4035" t="s">
        <v>5892</v>
      </c>
      <c r="M4035" t="s">
        <v>11844</v>
      </c>
      <c r="N4035">
        <v>2.448611111</v>
      </c>
      <c r="O4035">
        <v>0</v>
      </c>
      <c r="P4035">
        <v>2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1.2528234648592242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1.2528234648592242</v>
      </c>
    </row>
    <row r="4036" spans="1:31" x14ac:dyDescent="0.25">
      <c r="A4036">
        <v>2222561</v>
      </c>
      <c r="B4036">
        <v>1</v>
      </c>
      <c r="C4036" t="s">
        <v>80</v>
      </c>
      <c r="D4036" t="s">
        <v>97</v>
      </c>
      <c r="E4036" t="s">
        <v>156</v>
      </c>
      <c r="F4036" t="s">
        <v>11845</v>
      </c>
      <c r="G4036" t="s">
        <v>161</v>
      </c>
      <c r="H4036" t="s">
        <v>135</v>
      </c>
      <c r="I4036" t="s">
        <v>136</v>
      </c>
      <c r="J4036" t="s">
        <v>137</v>
      </c>
      <c r="K4036" t="s">
        <v>138</v>
      </c>
      <c r="L4036" t="s">
        <v>11846</v>
      </c>
      <c r="M4036" t="s">
        <v>11847</v>
      </c>
      <c r="N4036">
        <v>2.6977777770000002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1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2.0622645769777423</v>
      </c>
      <c r="AC4036">
        <v>0</v>
      </c>
      <c r="AD4036">
        <v>0</v>
      </c>
      <c r="AE4036">
        <v>2.0622645769777423</v>
      </c>
    </row>
    <row r="4037" spans="1:31" x14ac:dyDescent="0.25">
      <c r="A4037">
        <v>2227971</v>
      </c>
      <c r="B4037">
        <v>1</v>
      </c>
      <c r="C4037" t="s">
        <v>81</v>
      </c>
      <c r="D4037" t="s">
        <v>127</v>
      </c>
      <c r="E4037" t="s">
        <v>156</v>
      </c>
      <c r="F4037" t="s">
        <v>11848</v>
      </c>
      <c r="G4037" t="s">
        <v>165</v>
      </c>
      <c r="H4037" t="s">
        <v>135</v>
      </c>
      <c r="I4037" t="s">
        <v>136</v>
      </c>
      <c r="J4037" t="s">
        <v>137</v>
      </c>
      <c r="K4037" t="s">
        <v>138</v>
      </c>
      <c r="L4037" t="s">
        <v>11849</v>
      </c>
      <c r="M4037" t="s">
        <v>11850</v>
      </c>
      <c r="N4037">
        <v>5.0408333330000001</v>
      </c>
      <c r="O4037">
        <v>0</v>
      </c>
      <c r="P4037">
        <v>1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0.91849500367240677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0.91849500367240677</v>
      </c>
    </row>
    <row r="4038" spans="1:31" x14ac:dyDescent="0.25">
      <c r="A4038">
        <v>2220311</v>
      </c>
      <c r="B4038">
        <v>1</v>
      </c>
      <c r="C4038" t="s">
        <v>80</v>
      </c>
      <c r="D4038" t="s">
        <v>84</v>
      </c>
      <c r="E4038" t="s">
        <v>132</v>
      </c>
      <c r="F4038" t="s">
        <v>11851</v>
      </c>
      <c r="G4038" t="s">
        <v>233</v>
      </c>
      <c r="H4038" t="s">
        <v>135</v>
      </c>
      <c r="I4038" t="s">
        <v>136</v>
      </c>
      <c r="J4038" t="s">
        <v>137</v>
      </c>
      <c r="K4038" t="s">
        <v>234</v>
      </c>
      <c r="L4038" t="s">
        <v>11852</v>
      </c>
      <c r="M4038" t="s">
        <v>11853</v>
      </c>
      <c r="N4038">
        <v>3.9933333329999998</v>
      </c>
      <c r="O4038">
        <v>0</v>
      </c>
      <c r="P4038">
        <v>43</v>
      </c>
      <c r="Q4038">
        <v>0</v>
      </c>
      <c r="R4038">
        <v>6</v>
      </c>
      <c r="S4038">
        <v>0</v>
      </c>
      <c r="T4038">
        <v>4</v>
      </c>
      <c r="U4038">
        <v>0</v>
      </c>
      <c r="V4038">
        <v>0</v>
      </c>
      <c r="W4038">
        <v>0</v>
      </c>
      <c r="X4038">
        <v>46.844409811671511</v>
      </c>
      <c r="Y4038">
        <v>0</v>
      </c>
      <c r="Z4038">
        <v>1.4551136063697729</v>
      </c>
      <c r="AA4038">
        <v>0</v>
      </c>
      <c r="AB4038">
        <v>7.4270581815597998</v>
      </c>
      <c r="AC4038">
        <v>0</v>
      </c>
      <c r="AD4038">
        <v>0</v>
      </c>
      <c r="AE4038">
        <v>55.726581599601083</v>
      </c>
    </row>
    <row r="4039" spans="1:31" x14ac:dyDescent="0.25">
      <c r="A4039">
        <v>2228575</v>
      </c>
      <c r="B4039">
        <v>1</v>
      </c>
      <c r="C4039" t="s">
        <v>80</v>
      </c>
      <c r="D4039" t="s">
        <v>83</v>
      </c>
      <c r="E4039" t="s">
        <v>141</v>
      </c>
      <c r="F4039" t="s">
        <v>11854</v>
      </c>
      <c r="G4039" t="s">
        <v>233</v>
      </c>
      <c r="H4039" t="s">
        <v>144</v>
      </c>
      <c r="I4039" t="s">
        <v>136</v>
      </c>
      <c r="J4039" t="s">
        <v>137</v>
      </c>
      <c r="K4039" t="s">
        <v>234</v>
      </c>
      <c r="L4039" t="s">
        <v>11855</v>
      </c>
      <c r="M4039" t="s">
        <v>11856</v>
      </c>
      <c r="N4039">
        <v>8.4687480550000007</v>
      </c>
      <c r="O4039">
        <v>0</v>
      </c>
      <c r="P4039">
        <v>381</v>
      </c>
      <c r="Q4039">
        <v>0</v>
      </c>
      <c r="R4039">
        <v>0</v>
      </c>
      <c r="S4039">
        <v>0</v>
      </c>
      <c r="T4039">
        <v>20</v>
      </c>
      <c r="U4039">
        <v>0</v>
      </c>
      <c r="V4039">
        <v>0</v>
      </c>
      <c r="W4039">
        <v>0</v>
      </c>
      <c r="X4039">
        <v>1181.8412587992798</v>
      </c>
      <c r="Y4039">
        <v>0</v>
      </c>
      <c r="Z4039">
        <v>0</v>
      </c>
      <c r="AA4039">
        <v>0</v>
      </c>
      <c r="AB4039">
        <v>57.049205300515908</v>
      </c>
      <c r="AC4039">
        <v>0</v>
      </c>
      <c r="AD4039">
        <v>0</v>
      </c>
      <c r="AE4039">
        <v>1238.8904640997957</v>
      </c>
    </row>
    <row r="4040" spans="1:31" x14ac:dyDescent="0.25">
      <c r="A4040">
        <v>2221542</v>
      </c>
      <c r="B4040">
        <v>1</v>
      </c>
      <c r="C4040" t="s">
        <v>80</v>
      </c>
      <c r="D4040" t="s">
        <v>101</v>
      </c>
      <c r="E4040" t="s">
        <v>151</v>
      </c>
      <c r="F4040" t="s">
        <v>11857</v>
      </c>
      <c r="G4040" t="s">
        <v>134</v>
      </c>
      <c r="H4040" t="s">
        <v>135</v>
      </c>
      <c r="I4040" t="s">
        <v>136</v>
      </c>
      <c r="J4040" t="s">
        <v>137</v>
      </c>
      <c r="K4040" t="s">
        <v>138</v>
      </c>
      <c r="L4040" t="s">
        <v>11858</v>
      </c>
      <c r="M4040" t="s">
        <v>11859</v>
      </c>
      <c r="N4040">
        <v>0.58555555500000001</v>
      </c>
      <c r="O4040">
        <v>0</v>
      </c>
      <c r="P4040">
        <v>1</v>
      </c>
      <c r="Q4040">
        <v>0</v>
      </c>
      <c r="R4040">
        <v>0</v>
      </c>
      <c r="S4040">
        <v>0</v>
      </c>
      <c r="T4040">
        <v>3</v>
      </c>
      <c r="U4040">
        <v>0</v>
      </c>
      <c r="V4040">
        <v>0</v>
      </c>
      <c r="W4040">
        <v>0</v>
      </c>
      <c r="X4040">
        <v>0.16938206966371111</v>
      </c>
      <c r="Y4040">
        <v>0</v>
      </c>
      <c r="Z4040">
        <v>0</v>
      </c>
      <c r="AA4040">
        <v>0</v>
      </c>
      <c r="AB4040">
        <v>3.002192806064</v>
      </c>
      <c r="AC4040">
        <v>0</v>
      </c>
      <c r="AD4040">
        <v>0</v>
      </c>
      <c r="AE4040">
        <v>3.1715748757277109</v>
      </c>
    </row>
    <row r="4041" spans="1:31" x14ac:dyDescent="0.25">
      <c r="A4041">
        <v>2226952</v>
      </c>
      <c r="B4041">
        <v>1</v>
      </c>
      <c r="C4041" t="s">
        <v>80</v>
      </c>
      <c r="D4041" t="s">
        <v>104</v>
      </c>
      <c r="E4041" t="s">
        <v>156</v>
      </c>
      <c r="F4041" t="s">
        <v>11860</v>
      </c>
      <c r="G4041" t="s">
        <v>161</v>
      </c>
      <c r="H4041" t="s">
        <v>135</v>
      </c>
      <c r="I4041" t="s">
        <v>136</v>
      </c>
      <c r="J4041" t="s">
        <v>137</v>
      </c>
      <c r="K4041" t="s">
        <v>138</v>
      </c>
      <c r="L4041" t="s">
        <v>11861</v>
      </c>
      <c r="M4041" t="s">
        <v>11862</v>
      </c>
      <c r="N4041">
        <v>5.1855555549999997</v>
      </c>
      <c r="O4041">
        <v>0</v>
      </c>
      <c r="P4041">
        <v>1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2.0307081681896419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2.0307081681896419</v>
      </c>
    </row>
    <row r="4042" spans="1:31" x14ac:dyDescent="0.25">
      <c r="A4042">
        <v>2227493</v>
      </c>
      <c r="B4042">
        <v>1</v>
      </c>
      <c r="C4042" t="s">
        <v>81</v>
      </c>
      <c r="D4042" t="s">
        <v>128</v>
      </c>
      <c r="E4042" t="s">
        <v>156</v>
      </c>
      <c r="F4042" t="s">
        <v>11863</v>
      </c>
      <c r="G4042" t="s">
        <v>172</v>
      </c>
      <c r="H4042" t="s">
        <v>135</v>
      </c>
      <c r="I4042" t="s">
        <v>136</v>
      </c>
      <c r="J4042" t="s">
        <v>137</v>
      </c>
      <c r="K4042" t="s">
        <v>138</v>
      </c>
      <c r="L4042" t="s">
        <v>11864</v>
      </c>
      <c r="M4042" t="s">
        <v>11865</v>
      </c>
      <c r="N4042">
        <v>2.306944444</v>
      </c>
      <c r="O4042">
        <v>0</v>
      </c>
      <c r="P4042">
        <v>8</v>
      </c>
      <c r="Q4042">
        <v>0</v>
      </c>
      <c r="R4042">
        <v>0</v>
      </c>
      <c r="S4042">
        <v>0</v>
      </c>
      <c r="T4042">
        <v>1</v>
      </c>
      <c r="U4042">
        <v>0</v>
      </c>
      <c r="V4042">
        <v>0</v>
      </c>
      <c r="W4042">
        <v>0</v>
      </c>
      <c r="X4042">
        <v>6.0549873905256746</v>
      </c>
      <c r="Y4042">
        <v>0</v>
      </c>
      <c r="Z4042">
        <v>0</v>
      </c>
      <c r="AA4042">
        <v>0</v>
      </c>
      <c r="AB4042">
        <v>3.4907412261848747</v>
      </c>
      <c r="AC4042">
        <v>0</v>
      </c>
      <c r="AD4042">
        <v>0</v>
      </c>
      <c r="AE4042">
        <v>9.5457286167105497</v>
      </c>
    </row>
    <row r="4043" spans="1:31" x14ac:dyDescent="0.25">
      <c r="A4043">
        <v>2222624</v>
      </c>
      <c r="B4043">
        <v>1</v>
      </c>
      <c r="C4043" t="s">
        <v>80</v>
      </c>
      <c r="D4043" t="s">
        <v>82</v>
      </c>
      <c r="E4043" t="s">
        <v>132</v>
      </c>
      <c r="F4043" t="s">
        <v>11866</v>
      </c>
      <c r="G4043" t="s">
        <v>134</v>
      </c>
      <c r="H4043" t="s">
        <v>135</v>
      </c>
      <c r="I4043" t="s">
        <v>136</v>
      </c>
      <c r="J4043" t="s">
        <v>137</v>
      </c>
      <c r="K4043" t="s">
        <v>138</v>
      </c>
      <c r="L4043" t="s">
        <v>11867</v>
      </c>
      <c r="M4043" t="s">
        <v>11868</v>
      </c>
      <c r="N4043">
        <v>0.44</v>
      </c>
      <c r="O4043">
        <v>0</v>
      </c>
      <c r="P4043">
        <v>645</v>
      </c>
      <c r="Q4043">
        <v>0</v>
      </c>
      <c r="R4043">
        <v>0</v>
      </c>
      <c r="S4043">
        <v>0</v>
      </c>
      <c r="T4043">
        <v>23</v>
      </c>
      <c r="U4043">
        <v>0</v>
      </c>
      <c r="V4043">
        <v>0</v>
      </c>
      <c r="W4043">
        <v>0</v>
      </c>
      <c r="X4043">
        <v>132.70180354865553</v>
      </c>
      <c r="Y4043">
        <v>0</v>
      </c>
      <c r="Z4043">
        <v>0</v>
      </c>
      <c r="AA4043">
        <v>0</v>
      </c>
      <c r="AB4043">
        <v>4.89742193261376</v>
      </c>
      <c r="AC4043">
        <v>0</v>
      </c>
      <c r="AD4043">
        <v>0</v>
      </c>
      <c r="AE4043">
        <v>137.59922548126929</v>
      </c>
    </row>
    <row r="4044" spans="1:31" x14ac:dyDescent="0.25">
      <c r="A4044">
        <v>2212886</v>
      </c>
      <c r="B4044">
        <v>1</v>
      </c>
      <c r="C4044" t="s">
        <v>81</v>
      </c>
      <c r="D4044" t="s">
        <v>118</v>
      </c>
      <c r="E4044" t="s">
        <v>198</v>
      </c>
      <c r="F4044" t="s">
        <v>11869</v>
      </c>
      <c r="G4044" t="s">
        <v>143</v>
      </c>
      <c r="H4044" t="s">
        <v>144</v>
      </c>
      <c r="I4044" t="s">
        <v>451</v>
      </c>
      <c r="J4044" t="s">
        <v>137</v>
      </c>
      <c r="K4044" t="s">
        <v>138</v>
      </c>
      <c r="L4044" t="s">
        <v>11870</v>
      </c>
      <c r="M4044" t="s">
        <v>11871</v>
      </c>
      <c r="N4044">
        <v>2.4444443999999999E-2</v>
      </c>
      <c r="O4044">
        <v>1</v>
      </c>
      <c r="P4044">
        <v>456</v>
      </c>
      <c r="Q4044">
        <v>49</v>
      </c>
      <c r="R4044">
        <v>61</v>
      </c>
      <c r="S4044">
        <v>21</v>
      </c>
      <c r="T4044">
        <v>54</v>
      </c>
      <c r="U4044">
        <v>0</v>
      </c>
      <c r="V4044">
        <v>0</v>
      </c>
      <c r="W4044">
        <v>4.7955813383377789E-3</v>
      </c>
      <c r="X4044">
        <v>2.6310731686953255</v>
      </c>
      <c r="Y4044">
        <v>0.96185981674840459</v>
      </c>
      <c r="Z4044">
        <v>0.72054244627874697</v>
      </c>
      <c r="AA4044">
        <v>10.620107953787933</v>
      </c>
      <c r="AB4044">
        <v>0.32263025717589344</v>
      </c>
      <c r="AC4044">
        <v>0</v>
      </c>
      <c r="AD4044">
        <v>0</v>
      </c>
      <c r="AE4044">
        <v>15.261009224024642</v>
      </c>
    </row>
    <row r="4045" spans="1:31" x14ac:dyDescent="0.25">
      <c r="A4045">
        <v>2215591</v>
      </c>
      <c r="B4045">
        <v>1</v>
      </c>
      <c r="C4045" t="s">
        <v>80</v>
      </c>
      <c r="D4045" t="s">
        <v>104</v>
      </c>
      <c r="E4045" t="s">
        <v>156</v>
      </c>
      <c r="F4045" t="s">
        <v>11872</v>
      </c>
      <c r="G4045" t="s">
        <v>161</v>
      </c>
      <c r="H4045" t="s">
        <v>135</v>
      </c>
      <c r="I4045" t="s">
        <v>136</v>
      </c>
      <c r="J4045" t="s">
        <v>137</v>
      </c>
      <c r="K4045" t="s">
        <v>138</v>
      </c>
      <c r="L4045" t="s">
        <v>11873</v>
      </c>
      <c r="M4045" t="s">
        <v>11874</v>
      </c>
      <c r="N4045">
        <v>4.2891666659999999</v>
      </c>
      <c r="O4045">
        <v>0</v>
      </c>
      <c r="P4045">
        <v>1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2.8643581197128194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2.8643581197128194</v>
      </c>
    </row>
    <row r="4046" spans="1:31" x14ac:dyDescent="0.25">
      <c r="A4046">
        <v>2218688</v>
      </c>
      <c r="B4046">
        <v>1</v>
      </c>
      <c r="C4046" t="s">
        <v>80</v>
      </c>
      <c r="D4046" t="s">
        <v>107</v>
      </c>
      <c r="E4046" t="s">
        <v>147</v>
      </c>
      <c r="F4046" t="s">
        <v>11875</v>
      </c>
      <c r="G4046" t="s">
        <v>523</v>
      </c>
      <c r="H4046" t="s">
        <v>144</v>
      </c>
      <c r="I4046" t="s">
        <v>136</v>
      </c>
      <c r="J4046" t="s">
        <v>137</v>
      </c>
      <c r="K4046" t="s">
        <v>138</v>
      </c>
      <c r="L4046" t="s">
        <v>11876</v>
      </c>
      <c r="M4046" t="s">
        <v>11877</v>
      </c>
      <c r="N4046">
        <v>3.0874999999999999</v>
      </c>
      <c r="O4046">
        <v>4</v>
      </c>
      <c r="P4046">
        <v>1476</v>
      </c>
      <c r="Q4046">
        <v>3</v>
      </c>
      <c r="R4046">
        <v>14</v>
      </c>
      <c r="S4046">
        <v>12</v>
      </c>
      <c r="T4046">
        <v>199</v>
      </c>
      <c r="U4046">
        <v>0</v>
      </c>
      <c r="V4046">
        <v>1</v>
      </c>
      <c r="W4046">
        <v>186.44407456716385</v>
      </c>
      <c r="X4046">
        <v>1019.9298502674515</v>
      </c>
      <c r="Y4046">
        <v>1474.2085506908825</v>
      </c>
      <c r="Z4046">
        <v>12.246103782246902</v>
      </c>
      <c r="AA4046">
        <v>494.84724578458128</v>
      </c>
      <c r="AB4046">
        <v>469.31823392940521</v>
      </c>
      <c r="AC4046">
        <v>0</v>
      </c>
      <c r="AD4046">
        <v>48.166541395568132</v>
      </c>
      <c r="AE4046">
        <v>3705.1606004172995</v>
      </c>
    </row>
    <row r="4047" spans="1:31" x14ac:dyDescent="0.25">
      <c r="A4047">
        <v>2223016</v>
      </c>
      <c r="B4047">
        <v>1</v>
      </c>
      <c r="C4047" t="s">
        <v>81</v>
      </c>
      <c r="D4047" t="s">
        <v>122</v>
      </c>
      <c r="E4047" t="s">
        <v>198</v>
      </c>
      <c r="F4047" t="s">
        <v>587</v>
      </c>
      <c r="G4047" t="s">
        <v>405</v>
      </c>
      <c r="H4047" t="s">
        <v>144</v>
      </c>
      <c r="I4047" t="s">
        <v>136</v>
      </c>
      <c r="J4047" t="s">
        <v>137</v>
      </c>
      <c r="K4047" t="s">
        <v>234</v>
      </c>
      <c r="L4047" t="s">
        <v>11878</v>
      </c>
      <c r="M4047" t="s">
        <v>11879</v>
      </c>
      <c r="N4047">
        <v>8.188055555</v>
      </c>
      <c r="O4047">
        <v>1</v>
      </c>
      <c r="P4047">
        <v>514</v>
      </c>
      <c r="Q4047">
        <v>4</v>
      </c>
      <c r="R4047">
        <v>0</v>
      </c>
      <c r="S4047">
        <v>5</v>
      </c>
      <c r="T4047">
        <v>22</v>
      </c>
      <c r="U4047">
        <v>1</v>
      </c>
      <c r="V4047">
        <v>0</v>
      </c>
      <c r="W4047">
        <v>0.96789044859357687</v>
      </c>
      <c r="X4047">
        <v>380.08845685877975</v>
      </c>
      <c r="Y4047">
        <v>31.76731152035704</v>
      </c>
      <c r="Z4047">
        <v>0</v>
      </c>
      <c r="AA4047">
        <v>138.90133433124717</v>
      </c>
      <c r="AB4047">
        <v>87.508806257570157</v>
      </c>
      <c r="AC4047">
        <v>18.980065310004264</v>
      </c>
      <c r="AD4047">
        <v>0</v>
      </c>
      <c r="AE4047">
        <v>658.21386472655206</v>
      </c>
    </row>
    <row r="4048" spans="1:31" x14ac:dyDescent="0.25">
      <c r="A4048">
        <v>2225180</v>
      </c>
      <c r="B4048">
        <v>1</v>
      </c>
      <c r="C4048" t="s">
        <v>80</v>
      </c>
      <c r="D4048" t="s">
        <v>82</v>
      </c>
      <c r="E4048" t="s">
        <v>151</v>
      </c>
      <c r="F4048" t="s">
        <v>593</v>
      </c>
      <c r="G4048" t="s">
        <v>213</v>
      </c>
      <c r="H4048" t="s">
        <v>135</v>
      </c>
      <c r="I4048" t="s">
        <v>136</v>
      </c>
      <c r="J4048" t="s">
        <v>137</v>
      </c>
      <c r="K4048" t="s">
        <v>138</v>
      </c>
      <c r="L4048" t="s">
        <v>11880</v>
      </c>
      <c r="M4048" t="s">
        <v>11881</v>
      </c>
      <c r="N4048">
        <v>0.95472222200000001</v>
      </c>
      <c r="O4048">
        <v>0</v>
      </c>
      <c r="P4048">
        <v>160</v>
      </c>
      <c r="Q4048">
        <v>0</v>
      </c>
      <c r="R4048">
        <v>0</v>
      </c>
      <c r="S4048">
        <v>0</v>
      </c>
      <c r="T4048">
        <v>11</v>
      </c>
      <c r="U4048">
        <v>0</v>
      </c>
      <c r="V4048">
        <v>0</v>
      </c>
      <c r="W4048">
        <v>0</v>
      </c>
      <c r="X4048">
        <v>51.594478454239464</v>
      </c>
      <c r="Y4048">
        <v>0</v>
      </c>
      <c r="Z4048">
        <v>0</v>
      </c>
      <c r="AA4048">
        <v>0</v>
      </c>
      <c r="AB4048">
        <v>2.8692972626247766</v>
      </c>
      <c r="AC4048">
        <v>0</v>
      </c>
      <c r="AD4048">
        <v>0</v>
      </c>
      <c r="AE4048">
        <v>54.463775716864241</v>
      </c>
    </row>
    <row r="4049" spans="1:31" x14ac:dyDescent="0.25">
      <c r="A4049">
        <v>2216524</v>
      </c>
      <c r="B4049">
        <v>1</v>
      </c>
      <c r="C4049" t="s">
        <v>80</v>
      </c>
      <c r="D4049" t="s">
        <v>96</v>
      </c>
      <c r="E4049" t="s">
        <v>151</v>
      </c>
      <c r="F4049" t="s">
        <v>11882</v>
      </c>
      <c r="G4049" t="s">
        <v>153</v>
      </c>
      <c r="H4049" t="s">
        <v>135</v>
      </c>
      <c r="I4049" t="s">
        <v>136</v>
      </c>
      <c r="J4049" t="s">
        <v>137</v>
      </c>
      <c r="K4049" t="s">
        <v>138</v>
      </c>
      <c r="L4049" t="s">
        <v>11883</v>
      </c>
      <c r="M4049" t="s">
        <v>11884</v>
      </c>
      <c r="N4049">
        <v>1.911944444</v>
      </c>
      <c r="O4049">
        <v>0</v>
      </c>
      <c r="P4049">
        <v>9</v>
      </c>
      <c r="Q4049">
        <v>0</v>
      </c>
      <c r="R4049">
        <v>21</v>
      </c>
      <c r="S4049">
        <v>0</v>
      </c>
      <c r="T4049">
        <v>8</v>
      </c>
      <c r="U4049">
        <v>0</v>
      </c>
      <c r="V4049">
        <v>0</v>
      </c>
      <c r="W4049">
        <v>0</v>
      </c>
      <c r="X4049">
        <v>4.1076698513851726</v>
      </c>
      <c r="Y4049">
        <v>0</v>
      </c>
      <c r="Z4049">
        <v>35.039444508777152</v>
      </c>
      <c r="AA4049">
        <v>0</v>
      </c>
      <c r="AB4049">
        <v>10.822026607794188</v>
      </c>
      <c r="AC4049">
        <v>0</v>
      </c>
      <c r="AD4049">
        <v>0</v>
      </c>
      <c r="AE4049">
        <v>49.969140967956513</v>
      </c>
    </row>
    <row r="4050" spans="1:31" x14ac:dyDescent="0.25">
      <c r="A4050">
        <v>2214752</v>
      </c>
      <c r="B4050">
        <v>1</v>
      </c>
      <c r="C4050" t="s">
        <v>80</v>
      </c>
      <c r="D4050" t="s">
        <v>110</v>
      </c>
      <c r="E4050" t="s">
        <v>225</v>
      </c>
      <c r="F4050" t="s">
        <v>11885</v>
      </c>
      <c r="G4050" t="s">
        <v>345</v>
      </c>
      <c r="H4050" t="s">
        <v>135</v>
      </c>
      <c r="I4050" t="s">
        <v>136</v>
      </c>
      <c r="J4050" t="s">
        <v>137</v>
      </c>
      <c r="K4050" t="s">
        <v>138</v>
      </c>
      <c r="L4050" t="s">
        <v>11886</v>
      </c>
      <c r="M4050" t="s">
        <v>11887</v>
      </c>
      <c r="N4050">
        <v>5.903333333</v>
      </c>
      <c r="O4050">
        <v>0</v>
      </c>
      <c r="P4050">
        <v>146</v>
      </c>
      <c r="Q4050">
        <v>0</v>
      </c>
      <c r="R4050">
        <v>0</v>
      </c>
      <c r="S4050">
        <v>0</v>
      </c>
      <c r="T4050">
        <v>35</v>
      </c>
      <c r="U4050">
        <v>0</v>
      </c>
      <c r="V4050">
        <v>0</v>
      </c>
      <c r="W4050">
        <v>0</v>
      </c>
      <c r="X4050">
        <v>233.52057285324162</v>
      </c>
      <c r="Y4050">
        <v>0</v>
      </c>
      <c r="Z4050">
        <v>0</v>
      </c>
      <c r="AA4050">
        <v>0</v>
      </c>
      <c r="AB4050">
        <v>73.679226704416322</v>
      </c>
      <c r="AC4050">
        <v>0</v>
      </c>
      <c r="AD4050">
        <v>0</v>
      </c>
      <c r="AE4050">
        <v>307.19979955765791</v>
      </c>
    </row>
    <row r="4051" spans="1:31" x14ac:dyDescent="0.25">
      <c r="A4051">
        <v>2216916</v>
      </c>
      <c r="B4051">
        <v>1</v>
      </c>
      <c r="C4051" t="s">
        <v>81</v>
      </c>
      <c r="D4051" t="s">
        <v>112</v>
      </c>
      <c r="E4051" t="s">
        <v>151</v>
      </c>
      <c r="F4051" t="s">
        <v>11888</v>
      </c>
      <c r="G4051" t="s">
        <v>1053</v>
      </c>
      <c r="H4051" t="s">
        <v>135</v>
      </c>
      <c r="I4051" t="s">
        <v>136</v>
      </c>
      <c r="J4051" t="s">
        <v>137</v>
      </c>
      <c r="K4051" t="s">
        <v>138</v>
      </c>
      <c r="L4051" t="s">
        <v>11889</v>
      </c>
      <c r="M4051" t="s">
        <v>11890</v>
      </c>
      <c r="N4051">
        <v>0.889444444</v>
      </c>
      <c r="O4051">
        <v>0</v>
      </c>
      <c r="P4051">
        <v>56</v>
      </c>
      <c r="Q4051">
        <v>0</v>
      </c>
      <c r="R4051">
        <v>2</v>
      </c>
      <c r="S4051">
        <v>0</v>
      </c>
      <c r="T4051">
        <v>3</v>
      </c>
      <c r="U4051">
        <v>0</v>
      </c>
      <c r="V4051">
        <v>0</v>
      </c>
      <c r="W4051">
        <v>0</v>
      </c>
      <c r="X4051">
        <v>5.0734903791679251</v>
      </c>
      <c r="Y4051">
        <v>0</v>
      </c>
      <c r="Z4051">
        <v>0.2210349158915639</v>
      </c>
      <c r="AA4051">
        <v>0</v>
      </c>
      <c r="AB4051">
        <v>0.16942067197252222</v>
      </c>
      <c r="AC4051">
        <v>0</v>
      </c>
      <c r="AD4051">
        <v>0</v>
      </c>
      <c r="AE4051">
        <v>5.4639459670320116</v>
      </c>
    </row>
    <row r="4052" spans="1:31" x14ac:dyDescent="0.25">
      <c r="A4052">
        <v>2224027</v>
      </c>
      <c r="B4052">
        <v>1</v>
      </c>
      <c r="C4052" t="s">
        <v>81</v>
      </c>
      <c r="D4052" t="s">
        <v>127</v>
      </c>
      <c r="E4052" t="s">
        <v>156</v>
      </c>
      <c r="F4052" t="s">
        <v>11891</v>
      </c>
      <c r="G4052" t="s">
        <v>161</v>
      </c>
      <c r="H4052" t="s">
        <v>135</v>
      </c>
      <c r="I4052" t="s">
        <v>136</v>
      </c>
      <c r="J4052" t="s">
        <v>137</v>
      </c>
      <c r="K4052" t="s">
        <v>138</v>
      </c>
      <c r="L4052" t="s">
        <v>11892</v>
      </c>
      <c r="M4052" t="s">
        <v>11893</v>
      </c>
      <c r="N4052">
        <v>9.0033333330000005</v>
      </c>
      <c r="O4052">
        <v>0</v>
      </c>
      <c r="P4052">
        <v>1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0.88978287966435154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0.88978287966435154</v>
      </c>
    </row>
    <row r="4053" spans="1:31" x14ac:dyDescent="0.25">
      <c r="A4053">
        <v>2219782</v>
      </c>
      <c r="B4053">
        <v>1</v>
      </c>
      <c r="C4053" t="s">
        <v>80</v>
      </c>
      <c r="D4053" t="s">
        <v>84</v>
      </c>
      <c r="E4053" t="s">
        <v>156</v>
      </c>
      <c r="F4053" t="s">
        <v>11894</v>
      </c>
      <c r="G4053" t="s">
        <v>213</v>
      </c>
      <c r="H4053" t="s">
        <v>135</v>
      </c>
      <c r="I4053" t="s">
        <v>136</v>
      </c>
      <c r="J4053" t="s">
        <v>137</v>
      </c>
      <c r="K4053" t="s">
        <v>138</v>
      </c>
      <c r="L4053" t="s">
        <v>11895</v>
      </c>
      <c r="M4053" t="s">
        <v>11896</v>
      </c>
      <c r="N4053">
        <v>2.227777777</v>
      </c>
      <c r="O4053">
        <v>0</v>
      </c>
      <c r="P4053">
        <v>5</v>
      </c>
      <c r="Q4053">
        <v>0</v>
      </c>
      <c r="R4053">
        <v>0</v>
      </c>
      <c r="S4053">
        <v>0</v>
      </c>
      <c r="T4053">
        <v>1</v>
      </c>
      <c r="U4053">
        <v>0</v>
      </c>
      <c r="V4053">
        <v>0</v>
      </c>
      <c r="W4053">
        <v>0</v>
      </c>
      <c r="X4053">
        <v>1.14056775058478</v>
      </c>
      <c r="Y4053">
        <v>0</v>
      </c>
      <c r="Z4053">
        <v>0</v>
      </c>
      <c r="AA4053">
        <v>0</v>
      </c>
      <c r="AB4053">
        <v>0.73397116331960888</v>
      </c>
      <c r="AC4053">
        <v>0</v>
      </c>
      <c r="AD4053">
        <v>0</v>
      </c>
      <c r="AE4053">
        <v>1.8745389139043889</v>
      </c>
    </row>
    <row r="4054" spans="1:31" x14ac:dyDescent="0.25">
      <c r="A4054">
        <v>2218193</v>
      </c>
      <c r="B4054">
        <v>1</v>
      </c>
      <c r="C4054" t="s">
        <v>80</v>
      </c>
      <c r="D4054" t="s">
        <v>96</v>
      </c>
      <c r="E4054" t="s">
        <v>156</v>
      </c>
      <c r="F4054" t="s">
        <v>11897</v>
      </c>
      <c r="G4054" t="s">
        <v>161</v>
      </c>
      <c r="H4054" t="s">
        <v>135</v>
      </c>
      <c r="I4054" t="s">
        <v>136</v>
      </c>
      <c r="J4054" t="s">
        <v>137</v>
      </c>
      <c r="K4054" t="s">
        <v>138</v>
      </c>
      <c r="L4054" t="s">
        <v>11898</v>
      </c>
      <c r="M4054" t="s">
        <v>11899</v>
      </c>
      <c r="N4054">
        <v>6.1947222220000002</v>
      </c>
      <c r="O4054">
        <v>0</v>
      </c>
      <c r="P4054">
        <v>1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2.6294330339500006E-4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2.6294330339500006E-4</v>
      </c>
    </row>
    <row r="4055" spans="1:31" x14ac:dyDescent="0.25">
      <c r="A4055">
        <v>2216842</v>
      </c>
      <c r="B4055">
        <v>1</v>
      </c>
      <c r="C4055" t="s">
        <v>81</v>
      </c>
      <c r="D4055" t="s">
        <v>122</v>
      </c>
      <c r="E4055" t="s">
        <v>198</v>
      </c>
      <c r="F4055" t="s">
        <v>587</v>
      </c>
      <c r="G4055" t="s">
        <v>405</v>
      </c>
      <c r="H4055" t="s">
        <v>144</v>
      </c>
      <c r="I4055" t="s">
        <v>136</v>
      </c>
      <c r="J4055" t="s">
        <v>137</v>
      </c>
      <c r="K4055" t="s">
        <v>234</v>
      </c>
      <c r="L4055" t="s">
        <v>11900</v>
      </c>
      <c r="M4055" t="s">
        <v>11901</v>
      </c>
      <c r="N4055">
        <v>8.2933333329999996</v>
      </c>
      <c r="O4055">
        <v>1</v>
      </c>
      <c r="P4055">
        <v>514</v>
      </c>
      <c r="Q4055">
        <v>4</v>
      </c>
      <c r="R4055">
        <v>0</v>
      </c>
      <c r="S4055">
        <v>5</v>
      </c>
      <c r="T4055">
        <v>22</v>
      </c>
      <c r="U4055">
        <v>1</v>
      </c>
      <c r="V4055">
        <v>0</v>
      </c>
      <c r="W4055">
        <v>0.86261852880599044</v>
      </c>
      <c r="X4055">
        <v>367.74618209602136</v>
      </c>
      <c r="Y4055">
        <v>31.110702934766408</v>
      </c>
      <c r="Z4055">
        <v>0</v>
      </c>
      <c r="AA4055">
        <v>135.01806520891407</v>
      </c>
      <c r="AB4055">
        <v>84.497894076616546</v>
      </c>
      <c r="AC4055">
        <v>18.149590349994952</v>
      </c>
      <c r="AD4055">
        <v>0</v>
      </c>
      <c r="AE4055">
        <v>637.38505319511933</v>
      </c>
    </row>
    <row r="4056" spans="1:31" x14ac:dyDescent="0.25">
      <c r="A4056">
        <v>2224004</v>
      </c>
      <c r="B4056">
        <v>1</v>
      </c>
      <c r="C4056" t="s">
        <v>80</v>
      </c>
      <c r="D4056" t="s">
        <v>85</v>
      </c>
      <c r="E4056" t="s">
        <v>225</v>
      </c>
      <c r="F4056" t="s">
        <v>4228</v>
      </c>
      <c r="G4056" t="s">
        <v>600</v>
      </c>
      <c r="H4056" t="s">
        <v>135</v>
      </c>
      <c r="I4056" t="s">
        <v>136</v>
      </c>
      <c r="J4056" t="s">
        <v>137</v>
      </c>
      <c r="K4056" t="s">
        <v>138</v>
      </c>
      <c r="L4056" t="s">
        <v>11902</v>
      </c>
      <c r="M4056" t="s">
        <v>11903</v>
      </c>
      <c r="N4056">
        <v>1.3008333329999999</v>
      </c>
      <c r="O4056">
        <v>0</v>
      </c>
      <c r="P4056">
        <v>1</v>
      </c>
      <c r="Q4056">
        <v>0</v>
      </c>
      <c r="R4056">
        <v>0</v>
      </c>
      <c r="S4056">
        <v>0</v>
      </c>
      <c r="T4056">
        <v>1</v>
      </c>
      <c r="U4056">
        <v>0</v>
      </c>
      <c r="V4056">
        <v>0</v>
      </c>
      <c r="W4056">
        <v>0</v>
      </c>
      <c r="X4056">
        <v>1.3083043198249436</v>
      </c>
      <c r="Y4056">
        <v>0</v>
      </c>
      <c r="Z4056">
        <v>0</v>
      </c>
      <c r="AA4056">
        <v>0</v>
      </c>
      <c r="AB4056">
        <v>1.4944165159565332</v>
      </c>
      <c r="AC4056">
        <v>0</v>
      </c>
      <c r="AD4056">
        <v>0</v>
      </c>
      <c r="AE4056">
        <v>2.8027208357814768</v>
      </c>
    </row>
    <row r="4057" spans="1:31" x14ac:dyDescent="0.25">
      <c r="A4057">
        <v>2229623</v>
      </c>
      <c r="B4057">
        <v>1</v>
      </c>
      <c r="C4057" t="s">
        <v>80</v>
      </c>
      <c r="D4057" t="s">
        <v>82</v>
      </c>
      <c r="E4057" t="s">
        <v>147</v>
      </c>
      <c r="F4057" t="s">
        <v>11904</v>
      </c>
      <c r="G4057" t="s">
        <v>143</v>
      </c>
      <c r="H4057" t="s">
        <v>144</v>
      </c>
      <c r="I4057" t="s">
        <v>136</v>
      </c>
      <c r="J4057" t="s">
        <v>137</v>
      </c>
      <c r="K4057" t="s">
        <v>138</v>
      </c>
      <c r="L4057" t="s">
        <v>11905</v>
      </c>
      <c r="M4057" t="s">
        <v>11906</v>
      </c>
      <c r="N4057">
        <v>0.133333333</v>
      </c>
      <c r="O4057">
        <v>1</v>
      </c>
      <c r="P4057">
        <v>9076</v>
      </c>
      <c r="Q4057">
        <v>0</v>
      </c>
      <c r="R4057">
        <v>97</v>
      </c>
      <c r="S4057">
        <v>5</v>
      </c>
      <c r="T4057">
        <v>1334</v>
      </c>
      <c r="U4057">
        <v>1</v>
      </c>
      <c r="V4057">
        <v>2</v>
      </c>
      <c r="W4057">
        <v>2.9828561714820001</v>
      </c>
      <c r="X4057">
        <v>391.37554778690935</v>
      </c>
      <c r="Y4057">
        <v>0</v>
      </c>
      <c r="Z4057">
        <v>7.2799469878585308</v>
      </c>
      <c r="AA4057">
        <v>11.8778821500348</v>
      </c>
      <c r="AB4057">
        <v>217.39573484381555</v>
      </c>
      <c r="AC4057">
        <v>77.394606614722136</v>
      </c>
      <c r="AD4057">
        <v>2.7157142401501329</v>
      </c>
      <c r="AE4057">
        <v>711.0222887949725</v>
      </c>
    </row>
    <row r="4058" spans="1:31" x14ac:dyDescent="0.25">
      <c r="A4058">
        <v>2225332</v>
      </c>
      <c r="B4058">
        <v>1</v>
      </c>
      <c r="C4058" t="s">
        <v>80</v>
      </c>
      <c r="D4058" t="s">
        <v>83</v>
      </c>
      <c r="E4058" t="s">
        <v>151</v>
      </c>
      <c r="F4058" t="s">
        <v>6153</v>
      </c>
      <c r="G4058" t="s">
        <v>213</v>
      </c>
      <c r="H4058" t="s">
        <v>135</v>
      </c>
      <c r="I4058" t="s">
        <v>136</v>
      </c>
      <c r="J4058" t="s">
        <v>137</v>
      </c>
      <c r="K4058" t="s">
        <v>138</v>
      </c>
      <c r="L4058" t="s">
        <v>11907</v>
      </c>
      <c r="M4058" t="s">
        <v>11908</v>
      </c>
      <c r="N4058">
        <v>1.890833333</v>
      </c>
      <c r="O4058">
        <v>0</v>
      </c>
      <c r="P4058">
        <v>56</v>
      </c>
      <c r="Q4058">
        <v>0</v>
      </c>
      <c r="R4058">
        <v>0</v>
      </c>
      <c r="S4058">
        <v>0</v>
      </c>
      <c r="T4058">
        <v>38</v>
      </c>
      <c r="U4058">
        <v>0</v>
      </c>
      <c r="V4058">
        <v>0</v>
      </c>
      <c r="W4058">
        <v>0</v>
      </c>
      <c r="X4058">
        <v>39.792728478944177</v>
      </c>
      <c r="Y4058">
        <v>0</v>
      </c>
      <c r="Z4058">
        <v>0</v>
      </c>
      <c r="AA4058">
        <v>0</v>
      </c>
      <c r="AB4058">
        <v>164.20678075382685</v>
      </c>
      <c r="AC4058">
        <v>0</v>
      </c>
      <c r="AD4058">
        <v>0</v>
      </c>
      <c r="AE4058">
        <v>203.99950923277103</v>
      </c>
    </row>
    <row r="4059" spans="1:31" x14ac:dyDescent="0.25">
      <c r="A4059">
        <v>2222461</v>
      </c>
      <c r="B4059">
        <v>1</v>
      </c>
      <c r="C4059" t="s">
        <v>80</v>
      </c>
      <c r="D4059" t="s">
        <v>93</v>
      </c>
      <c r="E4059" t="s">
        <v>251</v>
      </c>
      <c r="F4059" t="s">
        <v>11909</v>
      </c>
      <c r="G4059" t="s">
        <v>3816</v>
      </c>
      <c r="H4059" t="s">
        <v>144</v>
      </c>
      <c r="I4059" t="s">
        <v>136</v>
      </c>
      <c r="J4059" t="s">
        <v>3</v>
      </c>
      <c r="K4059" t="s">
        <v>138</v>
      </c>
      <c r="L4059" t="s">
        <v>11910</v>
      </c>
      <c r="M4059" t="s">
        <v>11911</v>
      </c>
      <c r="N4059">
        <v>0.27305555500000001</v>
      </c>
      <c r="O4059">
        <v>0</v>
      </c>
      <c r="P4059">
        <v>5827</v>
      </c>
      <c r="Q4059">
        <v>0</v>
      </c>
      <c r="R4059">
        <v>86</v>
      </c>
      <c r="S4059">
        <v>16</v>
      </c>
      <c r="T4059">
        <v>2633</v>
      </c>
      <c r="U4059">
        <v>11</v>
      </c>
      <c r="V4059">
        <v>22</v>
      </c>
      <c r="W4059">
        <v>0</v>
      </c>
      <c r="X4059">
        <v>488.61891353174877</v>
      </c>
      <c r="Y4059">
        <v>0</v>
      </c>
      <c r="Z4059">
        <v>15.823291147749975</v>
      </c>
      <c r="AA4059">
        <v>24.219123761665454</v>
      </c>
      <c r="AB4059">
        <v>585.43609968184478</v>
      </c>
      <c r="AC4059">
        <v>196.10813339917544</v>
      </c>
      <c r="AD4059">
        <v>247.99275701375174</v>
      </c>
      <c r="AE4059">
        <v>1558.1983185359361</v>
      </c>
    </row>
    <row r="4060" spans="1:31" x14ac:dyDescent="0.25">
      <c r="A4060">
        <v>2215514</v>
      </c>
      <c r="B4060">
        <v>1</v>
      </c>
      <c r="C4060" t="s">
        <v>81</v>
      </c>
      <c r="D4060" t="s">
        <v>127</v>
      </c>
      <c r="E4060" t="s">
        <v>132</v>
      </c>
      <c r="F4060" t="s">
        <v>2936</v>
      </c>
      <c r="G4060" t="s">
        <v>176</v>
      </c>
      <c r="H4060" t="s">
        <v>135</v>
      </c>
      <c r="I4060" t="s">
        <v>136</v>
      </c>
      <c r="J4060" t="s">
        <v>137</v>
      </c>
      <c r="K4060" t="s">
        <v>138</v>
      </c>
      <c r="L4060" t="s">
        <v>11912</v>
      </c>
      <c r="M4060" t="s">
        <v>11913</v>
      </c>
      <c r="N4060">
        <v>6.8033333330000003</v>
      </c>
      <c r="O4060">
        <v>0</v>
      </c>
      <c r="P4060">
        <v>0</v>
      </c>
      <c r="Q4060">
        <v>0</v>
      </c>
      <c r="R4060">
        <v>3</v>
      </c>
      <c r="S4060">
        <v>0</v>
      </c>
      <c r="T4060">
        <v>1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1.1944941405954663</v>
      </c>
      <c r="AA4060">
        <v>0</v>
      </c>
      <c r="AB4060">
        <v>20.660925494570797</v>
      </c>
      <c r="AC4060">
        <v>0</v>
      </c>
      <c r="AD4060">
        <v>0</v>
      </c>
      <c r="AE4060">
        <v>21.855419635166264</v>
      </c>
    </row>
    <row r="4061" spans="1:31" x14ac:dyDescent="0.25">
      <c r="A4061">
        <v>2226729</v>
      </c>
      <c r="B4061">
        <v>1</v>
      </c>
      <c r="C4061" t="s">
        <v>80</v>
      </c>
      <c r="D4061" t="s">
        <v>104</v>
      </c>
      <c r="E4061" t="s">
        <v>141</v>
      </c>
      <c r="F4061" t="s">
        <v>11914</v>
      </c>
      <c r="G4061" t="s">
        <v>233</v>
      </c>
      <c r="H4061" t="s">
        <v>144</v>
      </c>
      <c r="I4061" t="s">
        <v>136</v>
      </c>
      <c r="J4061" t="s">
        <v>137</v>
      </c>
      <c r="K4061" t="s">
        <v>234</v>
      </c>
      <c r="L4061" t="s">
        <v>11915</v>
      </c>
      <c r="M4061" t="s">
        <v>11916</v>
      </c>
      <c r="N4061">
        <v>6.6338897220000002</v>
      </c>
      <c r="O4061">
        <v>0</v>
      </c>
      <c r="P4061">
        <v>10</v>
      </c>
      <c r="Q4061">
        <v>0</v>
      </c>
      <c r="R4061">
        <v>21</v>
      </c>
      <c r="S4061">
        <v>0</v>
      </c>
      <c r="T4061">
        <v>2</v>
      </c>
      <c r="U4061">
        <v>0</v>
      </c>
      <c r="V4061">
        <v>0</v>
      </c>
      <c r="W4061">
        <v>0</v>
      </c>
      <c r="X4061">
        <v>23.011055855556467</v>
      </c>
      <c r="Y4061">
        <v>0</v>
      </c>
      <c r="Z4061">
        <v>44.236477957046326</v>
      </c>
      <c r="AA4061">
        <v>0</v>
      </c>
      <c r="AB4061">
        <v>1.1451212217749294</v>
      </c>
      <c r="AC4061">
        <v>0</v>
      </c>
      <c r="AD4061">
        <v>0</v>
      </c>
      <c r="AE4061">
        <v>68.392655034377725</v>
      </c>
    </row>
    <row r="4062" spans="1:31" x14ac:dyDescent="0.25">
      <c r="A4062">
        <v>2225401</v>
      </c>
      <c r="B4062">
        <v>1</v>
      </c>
      <c r="C4062" t="s">
        <v>80</v>
      </c>
      <c r="D4062" t="s">
        <v>90</v>
      </c>
      <c r="E4062" t="s">
        <v>156</v>
      </c>
      <c r="F4062" t="s">
        <v>11917</v>
      </c>
      <c r="G4062" t="s">
        <v>172</v>
      </c>
      <c r="H4062" t="s">
        <v>135</v>
      </c>
      <c r="I4062" t="s">
        <v>136</v>
      </c>
      <c r="J4062" t="s">
        <v>137</v>
      </c>
      <c r="K4062" t="s">
        <v>138</v>
      </c>
      <c r="L4062" t="s">
        <v>11918</v>
      </c>
      <c r="M4062" t="s">
        <v>11919</v>
      </c>
      <c r="N4062">
        <v>9.0872222219999994</v>
      </c>
      <c r="O4062">
        <v>0</v>
      </c>
      <c r="P4062">
        <v>5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8.9297338113148541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8.9297338113148541</v>
      </c>
    </row>
    <row r="4063" spans="1:31" x14ac:dyDescent="0.25">
      <c r="A4063">
        <v>2219759</v>
      </c>
      <c r="B4063">
        <v>1</v>
      </c>
      <c r="C4063" t="s">
        <v>80</v>
      </c>
      <c r="D4063" t="s">
        <v>88</v>
      </c>
      <c r="E4063" t="s">
        <v>156</v>
      </c>
      <c r="F4063" t="s">
        <v>11920</v>
      </c>
      <c r="G4063" t="s">
        <v>172</v>
      </c>
      <c r="H4063" t="s">
        <v>135</v>
      </c>
      <c r="I4063" t="s">
        <v>136</v>
      </c>
      <c r="J4063" t="s">
        <v>137</v>
      </c>
      <c r="K4063" t="s">
        <v>138</v>
      </c>
      <c r="L4063" t="s">
        <v>11921</v>
      </c>
      <c r="M4063" t="s">
        <v>11922</v>
      </c>
      <c r="N4063">
        <v>8.664722222</v>
      </c>
      <c r="O4063">
        <v>0</v>
      </c>
      <c r="P4063">
        <v>22</v>
      </c>
      <c r="Q4063">
        <v>0</v>
      </c>
      <c r="R4063">
        <v>0</v>
      </c>
      <c r="S4063">
        <v>0</v>
      </c>
      <c r="T4063">
        <v>1</v>
      </c>
      <c r="U4063">
        <v>0</v>
      </c>
      <c r="V4063">
        <v>0</v>
      </c>
      <c r="W4063">
        <v>0</v>
      </c>
      <c r="X4063">
        <v>48.494827750922596</v>
      </c>
      <c r="Y4063">
        <v>0</v>
      </c>
      <c r="Z4063">
        <v>0</v>
      </c>
      <c r="AA4063">
        <v>0</v>
      </c>
      <c r="AB4063">
        <v>0.19752626576115334</v>
      </c>
      <c r="AC4063">
        <v>0</v>
      </c>
      <c r="AD4063">
        <v>0</v>
      </c>
      <c r="AE4063">
        <v>48.692354016683751</v>
      </c>
    </row>
    <row r="4064" spans="1:31" x14ac:dyDescent="0.25">
      <c r="A4064">
        <v>2225378</v>
      </c>
      <c r="B4064">
        <v>1</v>
      </c>
      <c r="C4064" t="s">
        <v>80</v>
      </c>
      <c r="D4064" t="s">
        <v>108</v>
      </c>
      <c r="E4064" t="s">
        <v>151</v>
      </c>
      <c r="F4064" t="s">
        <v>5131</v>
      </c>
      <c r="G4064" t="s">
        <v>213</v>
      </c>
      <c r="H4064" t="s">
        <v>135</v>
      </c>
      <c r="I4064" t="s">
        <v>136</v>
      </c>
      <c r="J4064" t="s">
        <v>137</v>
      </c>
      <c r="K4064" t="s">
        <v>138</v>
      </c>
      <c r="L4064" t="s">
        <v>11923</v>
      </c>
      <c r="M4064" t="s">
        <v>11924</v>
      </c>
      <c r="N4064">
        <v>4.58</v>
      </c>
      <c r="O4064">
        <v>0</v>
      </c>
      <c r="P4064">
        <v>1</v>
      </c>
      <c r="Q4064">
        <v>0</v>
      </c>
      <c r="R4064">
        <v>1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0.74037588144256006</v>
      </c>
      <c r="Y4064">
        <v>0</v>
      </c>
      <c r="Z4064">
        <v>0.4291180680356817</v>
      </c>
      <c r="AA4064">
        <v>0</v>
      </c>
      <c r="AB4064">
        <v>0</v>
      </c>
      <c r="AC4064">
        <v>0</v>
      </c>
      <c r="AD4064">
        <v>0</v>
      </c>
      <c r="AE4064">
        <v>1.1694939494782417</v>
      </c>
    </row>
    <row r="4065" spans="1:31" x14ac:dyDescent="0.25">
      <c r="A4065">
        <v>2223858</v>
      </c>
      <c r="B4065">
        <v>1</v>
      </c>
      <c r="C4065" t="s">
        <v>80</v>
      </c>
      <c r="D4065" t="s">
        <v>84</v>
      </c>
      <c r="E4065" t="s">
        <v>156</v>
      </c>
      <c r="F4065" t="s">
        <v>11925</v>
      </c>
      <c r="G4065" t="s">
        <v>161</v>
      </c>
      <c r="H4065" t="s">
        <v>135</v>
      </c>
      <c r="I4065" t="s">
        <v>136</v>
      </c>
      <c r="J4065" t="s">
        <v>137</v>
      </c>
      <c r="K4065" t="s">
        <v>138</v>
      </c>
      <c r="L4065" t="s">
        <v>11926</v>
      </c>
      <c r="M4065" t="s">
        <v>11927</v>
      </c>
      <c r="N4065">
        <v>1.840833333</v>
      </c>
      <c r="O4065">
        <v>0</v>
      </c>
      <c r="P4065">
        <v>8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4.1295270013049707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4.1295270013049707</v>
      </c>
    </row>
    <row r="4066" spans="1:31" x14ac:dyDescent="0.25">
      <c r="A4066">
        <v>2221279</v>
      </c>
      <c r="B4066">
        <v>1</v>
      </c>
      <c r="C4066" t="s">
        <v>80</v>
      </c>
      <c r="D4066" t="s">
        <v>82</v>
      </c>
      <c r="E4066" t="s">
        <v>151</v>
      </c>
      <c r="F4066" t="s">
        <v>3215</v>
      </c>
      <c r="G4066" t="s">
        <v>213</v>
      </c>
      <c r="H4066" t="s">
        <v>135</v>
      </c>
      <c r="I4066" t="s">
        <v>136</v>
      </c>
      <c r="J4066" t="s">
        <v>137</v>
      </c>
      <c r="K4066" t="s">
        <v>138</v>
      </c>
      <c r="L4066" t="s">
        <v>11928</v>
      </c>
      <c r="M4066" t="s">
        <v>11929</v>
      </c>
      <c r="N4066">
        <v>1.4836111110000001</v>
      </c>
      <c r="O4066">
        <v>0</v>
      </c>
      <c r="P4066">
        <v>64</v>
      </c>
      <c r="Q4066">
        <v>0</v>
      </c>
      <c r="R4066">
        <v>0</v>
      </c>
      <c r="S4066">
        <v>0</v>
      </c>
      <c r="T4066">
        <v>4</v>
      </c>
      <c r="U4066">
        <v>0</v>
      </c>
      <c r="V4066">
        <v>0</v>
      </c>
      <c r="W4066">
        <v>0</v>
      </c>
      <c r="X4066">
        <v>57.070084096606038</v>
      </c>
      <c r="Y4066">
        <v>0</v>
      </c>
      <c r="Z4066">
        <v>0</v>
      </c>
      <c r="AA4066">
        <v>0</v>
      </c>
      <c r="AB4066">
        <v>31.826446372593232</v>
      </c>
      <c r="AC4066">
        <v>0</v>
      </c>
      <c r="AD4066">
        <v>0</v>
      </c>
      <c r="AE4066">
        <v>88.896530469199263</v>
      </c>
    </row>
    <row r="4067" spans="1:31" x14ac:dyDescent="0.25">
      <c r="A4067">
        <v>2225209</v>
      </c>
      <c r="B4067">
        <v>1</v>
      </c>
      <c r="C4067" t="s">
        <v>80</v>
      </c>
      <c r="D4067" t="s">
        <v>110</v>
      </c>
      <c r="E4067" t="s">
        <v>151</v>
      </c>
      <c r="F4067" t="s">
        <v>11930</v>
      </c>
      <c r="G4067" t="s">
        <v>213</v>
      </c>
      <c r="H4067" t="s">
        <v>135</v>
      </c>
      <c r="I4067" t="s">
        <v>136</v>
      </c>
      <c r="J4067" t="s">
        <v>137</v>
      </c>
      <c r="K4067" t="s">
        <v>138</v>
      </c>
      <c r="L4067" t="s">
        <v>11931</v>
      </c>
      <c r="M4067" t="s">
        <v>11932</v>
      </c>
      <c r="N4067">
        <v>1.469166666</v>
      </c>
      <c r="O4067">
        <v>0</v>
      </c>
      <c r="P4067">
        <v>200</v>
      </c>
      <c r="Q4067">
        <v>0</v>
      </c>
      <c r="R4067">
        <v>0</v>
      </c>
      <c r="S4067">
        <v>0</v>
      </c>
      <c r="T4067">
        <v>21</v>
      </c>
      <c r="U4067">
        <v>0</v>
      </c>
      <c r="V4067">
        <v>0</v>
      </c>
      <c r="W4067">
        <v>0</v>
      </c>
      <c r="X4067">
        <v>80.377236431907178</v>
      </c>
      <c r="Y4067">
        <v>0</v>
      </c>
      <c r="Z4067">
        <v>0</v>
      </c>
      <c r="AA4067">
        <v>0</v>
      </c>
      <c r="AB4067">
        <v>36.877237378734449</v>
      </c>
      <c r="AC4067">
        <v>0</v>
      </c>
      <c r="AD4067">
        <v>0</v>
      </c>
      <c r="AE4067">
        <v>117.25447381064163</v>
      </c>
    </row>
    <row r="4068" spans="1:31" x14ac:dyDescent="0.25">
      <c r="A4068">
        <v>2223881</v>
      </c>
      <c r="B4068">
        <v>1</v>
      </c>
      <c r="C4068" t="s">
        <v>80</v>
      </c>
      <c r="D4068" t="s">
        <v>82</v>
      </c>
      <c r="E4068" t="s">
        <v>156</v>
      </c>
      <c r="F4068" t="s">
        <v>11933</v>
      </c>
      <c r="G4068" t="s">
        <v>134</v>
      </c>
      <c r="H4068" t="s">
        <v>135</v>
      </c>
      <c r="I4068" t="s">
        <v>136</v>
      </c>
      <c r="J4068" t="s">
        <v>137</v>
      </c>
      <c r="K4068" t="s">
        <v>138</v>
      </c>
      <c r="L4068" t="s">
        <v>11934</v>
      </c>
      <c r="M4068" t="s">
        <v>11935</v>
      </c>
      <c r="N4068">
        <v>2.3369444439999998</v>
      </c>
      <c r="O4068">
        <v>0</v>
      </c>
      <c r="P4068">
        <v>1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0.31148540418730669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0.31148540418730669</v>
      </c>
    </row>
    <row r="4069" spans="1:31" x14ac:dyDescent="0.25">
      <c r="A4069">
        <v>2212743</v>
      </c>
      <c r="B4069">
        <v>1</v>
      </c>
      <c r="C4069" t="s">
        <v>80</v>
      </c>
      <c r="D4069" t="s">
        <v>100</v>
      </c>
      <c r="E4069" t="s">
        <v>132</v>
      </c>
      <c r="F4069" t="s">
        <v>10221</v>
      </c>
      <c r="G4069" t="s">
        <v>176</v>
      </c>
      <c r="H4069" t="s">
        <v>135</v>
      </c>
      <c r="I4069" t="s">
        <v>136</v>
      </c>
      <c r="J4069" t="s">
        <v>137</v>
      </c>
      <c r="K4069" t="s">
        <v>138</v>
      </c>
      <c r="L4069" t="s">
        <v>11936</v>
      </c>
      <c r="M4069" t="s">
        <v>11937</v>
      </c>
      <c r="N4069">
        <v>4.0444444439999998</v>
      </c>
      <c r="O4069">
        <v>0</v>
      </c>
      <c r="P4069">
        <v>574</v>
      </c>
      <c r="Q4069">
        <v>0</v>
      </c>
      <c r="R4069">
        <v>0</v>
      </c>
      <c r="S4069">
        <v>0</v>
      </c>
      <c r="T4069">
        <v>31</v>
      </c>
      <c r="U4069">
        <v>0</v>
      </c>
      <c r="V4069">
        <v>0</v>
      </c>
      <c r="W4069">
        <v>0</v>
      </c>
      <c r="X4069">
        <v>466.35295394935082</v>
      </c>
      <c r="Y4069">
        <v>0</v>
      </c>
      <c r="Z4069">
        <v>0</v>
      </c>
      <c r="AA4069">
        <v>0</v>
      </c>
      <c r="AB4069">
        <v>149.21028362636608</v>
      </c>
      <c r="AC4069">
        <v>0</v>
      </c>
      <c r="AD4069">
        <v>0</v>
      </c>
      <c r="AE4069">
        <v>615.56323757571693</v>
      </c>
    </row>
    <row r="4070" spans="1:31" x14ac:dyDescent="0.25">
      <c r="A4070">
        <v>2222484</v>
      </c>
      <c r="B4070">
        <v>1</v>
      </c>
      <c r="C4070" t="s">
        <v>81</v>
      </c>
      <c r="D4070" t="s">
        <v>122</v>
      </c>
      <c r="E4070" t="s">
        <v>132</v>
      </c>
      <c r="F4070" t="s">
        <v>9116</v>
      </c>
      <c r="G4070" t="s">
        <v>233</v>
      </c>
      <c r="H4070" t="s">
        <v>135</v>
      </c>
      <c r="I4070" t="s">
        <v>136</v>
      </c>
      <c r="J4070" t="s">
        <v>137</v>
      </c>
      <c r="K4070" t="s">
        <v>234</v>
      </c>
      <c r="L4070" t="s">
        <v>11938</v>
      </c>
      <c r="M4070" t="s">
        <v>11939</v>
      </c>
      <c r="N4070">
        <v>8.1791952769999998</v>
      </c>
      <c r="O4070">
        <v>0</v>
      </c>
      <c r="P4070">
        <v>57</v>
      </c>
      <c r="Q4070">
        <v>0</v>
      </c>
      <c r="R4070">
        <v>0</v>
      </c>
      <c r="S4070">
        <v>0</v>
      </c>
      <c r="T4070">
        <v>2</v>
      </c>
      <c r="U4070">
        <v>0</v>
      </c>
      <c r="V4070">
        <v>0</v>
      </c>
      <c r="W4070">
        <v>0</v>
      </c>
      <c r="X4070">
        <v>43.879502792477943</v>
      </c>
      <c r="Y4070">
        <v>0</v>
      </c>
      <c r="Z4070">
        <v>0</v>
      </c>
      <c r="AA4070">
        <v>0</v>
      </c>
      <c r="AB4070">
        <v>4.80532869489757</v>
      </c>
      <c r="AC4070">
        <v>0</v>
      </c>
      <c r="AD4070">
        <v>0</v>
      </c>
      <c r="AE4070">
        <v>48.684831487375511</v>
      </c>
    </row>
    <row r="4071" spans="1:31" x14ac:dyDescent="0.25">
      <c r="A4071">
        <v>2212597</v>
      </c>
      <c r="B4071">
        <v>1</v>
      </c>
      <c r="C4071" t="s">
        <v>80</v>
      </c>
      <c r="D4071" t="s">
        <v>93</v>
      </c>
      <c r="E4071" t="s">
        <v>132</v>
      </c>
      <c r="F4071" t="s">
        <v>11940</v>
      </c>
      <c r="G4071" t="s">
        <v>176</v>
      </c>
      <c r="H4071" t="s">
        <v>135</v>
      </c>
      <c r="I4071" t="s">
        <v>136</v>
      </c>
      <c r="J4071" t="s">
        <v>137</v>
      </c>
      <c r="K4071" t="s">
        <v>138</v>
      </c>
      <c r="L4071" t="s">
        <v>11941</v>
      </c>
      <c r="M4071" t="s">
        <v>11942</v>
      </c>
      <c r="N4071">
        <v>2.1663888880000002</v>
      </c>
      <c r="O4071">
        <v>0</v>
      </c>
      <c r="P4071">
        <v>92</v>
      </c>
      <c r="Q4071">
        <v>0</v>
      </c>
      <c r="R4071">
        <v>16</v>
      </c>
      <c r="S4071">
        <v>0</v>
      </c>
      <c r="T4071">
        <v>13</v>
      </c>
      <c r="U4071">
        <v>0</v>
      </c>
      <c r="V4071">
        <v>0</v>
      </c>
      <c r="W4071">
        <v>0</v>
      </c>
      <c r="X4071">
        <v>17.372311426532004</v>
      </c>
      <c r="Y4071">
        <v>0</v>
      </c>
      <c r="Z4071">
        <v>4.1655196888402468</v>
      </c>
      <c r="AA4071">
        <v>0</v>
      </c>
      <c r="AB4071">
        <v>5.8129378715467954</v>
      </c>
      <c r="AC4071">
        <v>0</v>
      </c>
      <c r="AD4071">
        <v>0</v>
      </c>
      <c r="AE4071">
        <v>27.350768986919043</v>
      </c>
    </row>
    <row r="4072" spans="1:31" x14ac:dyDescent="0.25">
      <c r="A4072">
        <v>2212720</v>
      </c>
      <c r="B4072">
        <v>1</v>
      </c>
      <c r="C4072" t="s">
        <v>80</v>
      </c>
      <c r="D4072" t="s">
        <v>104</v>
      </c>
      <c r="E4072" t="s">
        <v>225</v>
      </c>
      <c r="F4072" t="s">
        <v>11943</v>
      </c>
      <c r="G4072" t="s">
        <v>345</v>
      </c>
      <c r="H4072" t="s">
        <v>135</v>
      </c>
      <c r="I4072" t="s">
        <v>136</v>
      </c>
      <c r="J4072" t="s">
        <v>137</v>
      </c>
      <c r="K4072" t="s">
        <v>138</v>
      </c>
      <c r="L4072" t="s">
        <v>11944</v>
      </c>
      <c r="M4072" t="s">
        <v>11945</v>
      </c>
      <c r="N4072">
        <v>0.86055555500000003</v>
      </c>
      <c r="O4072">
        <v>0</v>
      </c>
      <c r="P4072">
        <v>81</v>
      </c>
      <c r="Q4072">
        <v>0</v>
      </c>
      <c r="R4072">
        <v>0</v>
      </c>
      <c r="S4072">
        <v>0</v>
      </c>
      <c r="T4072">
        <v>15</v>
      </c>
      <c r="U4072">
        <v>0</v>
      </c>
      <c r="V4072">
        <v>0</v>
      </c>
      <c r="W4072">
        <v>0</v>
      </c>
      <c r="X4072">
        <v>14.772819041495678</v>
      </c>
      <c r="Y4072">
        <v>0</v>
      </c>
      <c r="Z4072">
        <v>0</v>
      </c>
      <c r="AA4072">
        <v>0</v>
      </c>
      <c r="AB4072">
        <v>8.9430552810208823</v>
      </c>
      <c r="AC4072">
        <v>0</v>
      </c>
      <c r="AD4072">
        <v>0</v>
      </c>
      <c r="AE4072">
        <v>23.715874322516562</v>
      </c>
    </row>
    <row r="4073" spans="1:31" x14ac:dyDescent="0.25">
      <c r="A4073">
        <v>2223958</v>
      </c>
      <c r="B4073">
        <v>1</v>
      </c>
      <c r="C4073" t="s">
        <v>81</v>
      </c>
      <c r="D4073" t="s">
        <v>122</v>
      </c>
      <c r="E4073" t="s">
        <v>147</v>
      </c>
      <c r="F4073" t="s">
        <v>7303</v>
      </c>
      <c r="G4073" t="s">
        <v>143</v>
      </c>
      <c r="H4073" t="s">
        <v>144</v>
      </c>
      <c r="I4073" t="s">
        <v>136</v>
      </c>
      <c r="J4073" t="s">
        <v>137</v>
      </c>
      <c r="K4073" t="s">
        <v>138</v>
      </c>
      <c r="L4073" t="s">
        <v>11946</v>
      </c>
      <c r="M4073" t="s">
        <v>11947</v>
      </c>
      <c r="N4073">
        <v>0.35805555500000003</v>
      </c>
      <c r="O4073">
        <v>25</v>
      </c>
      <c r="P4073">
        <v>838</v>
      </c>
      <c r="Q4073">
        <v>68</v>
      </c>
      <c r="R4073">
        <v>34</v>
      </c>
      <c r="S4073">
        <v>23</v>
      </c>
      <c r="T4073">
        <v>53</v>
      </c>
      <c r="U4073">
        <v>0</v>
      </c>
      <c r="V4073">
        <v>2</v>
      </c>
      <c r="W4073">
        <v>1.3465407997808807</v>
      </c>
      <c r="X4073">
        <v>44.871457236967821</v>
      </c>
      <c r="Y4073">
        <v>15.461757863658928</v>
      </c>
      <c r="Z4073">
        <v>3.6712414664863653</v>
      </c>
      <c r="AA4073">
        <v>31.883529648651297</v>
      </c>
      <c r="AB4073">
        <v>4.6770115777981447</v>
      </c>
      <c r="AC4073">
        <v>0</v>
      </c>
      <c r="AD4073">
        <v>0.72284920751739556</v>
      </c>
      <c r="AE4073">
        <v>102.63438780086084</v>
      </c>
    </row>
    <row r="4074" spans="1:31" x14ac:dyDescent="0.25">
      <c r="A4074">
        <v>2213802</v>
      </c>
      <c r="B4074">
        <v>1</v>
      </c>
      <c r="C4074" t="s">
        <v>80</v>
      </c>
      <c r="D4074" t="s">
        <v>103</v>
      </c>
      <c r="E4074" t="s">
        <v>151</v>
      </c>
      <c r="F4074" t="s">
        <v>11948</v>
      </c>
      <c r="G4074" t="s">
        <v>280</v>
      </c>
      <c r="H4074" t="s">
        <v>135</v>
      </c>
      <c r="I4074" t="s">
        <v>136</v>
      </c>
      <c r="J4074" t="s">
        <v>137</v>
      </c>
      <c r="K4074" t="s">
        <v>138</v>
      </c>
      <c r="L4074" t="s">
        <v>11949</v>
      </c>
      <c r="M4074" t="s">
        <v>11950</v>
      </c>
      <c r="N4074">
        <v>1.3163888880000001</v>
      </c>
      <c r="O4074">
        <v>0</v>
      </c>
      <c r="P4074">
        <v>87</v>
      </c>
      <c r="Q4074">
        <v>0</v>
      </c>
      <c r="R4074">
        <v>3</v>
      </c>
      <c r="S4074">
        <v>0</v>
      </c>
      <c r="T4074">
        <v>5</v>
      </c>
      <c r="U4074">
        <v>0</v>
      </c>
      <c r="V4074">
        <v>0</v>
      </c>
      <c r="W4074">
        <v>0</v>
      </c>
      <c r="X4074">
        <v>38.99943402571482</v>
      </c>
      <c r="Y4074">
        <v>0</v>
      </c>
      <c r="Z4074">
        <v>1.3227161786986383</v>
      </c>
      <c r="AA4074">
        <v>0</v>
      </c>
      <c r="AB4074">
        <v>2.1710494317442</v>
      </c>
      <c r="AC4074">
        <v>0</v>
      </c>
      <c r="AD4074">
        <v>0</v>
      </c>
      <c r="AE4074">
        <v>42.493199636157662</v>
      </c>
    </row>
    <row r="4075" spans="1:31" x14ac:dyDescent="0.25">
      <c r="A4075">
        <v>2222507</v>
      </c>
      <c r="B4075">
        <v>1</v>
      </c>
      <c r="C4075" t="s">
        <v>80</v>
      </c>
      <c r="D4075" t="s">
        <v>101</v>
      </c>
      <c r="E4075" t="s">
        <v>151</v>
      </c>
      <c r="F4075" t="s">
        <v>11951</v>
      </c>
      <c r="G4075" t="s">
        <v>536</v>
      </c>
      <c r="H4075" t="s">
        <v>135</v>
      </c>
      <c r="I4075" t="s">
        <v>136</v>
      </c>
      <c r="J4075" t="s">
        <v>137</v>
      </c>
      <c r="K4075" t="s">
        <v>138</v>
      </c>
      <c r="L4075" t="s">
        <v>11952</v>
      </c>
      <c r="M4075" t="s">
        <v>11953</v>
      </c>
      <c r="N4075">
        <v>2.048333333</v>
      </c>
      <c r="O4075">
        <v>0</v>
      </c>
      <c r="P4075">
        <v>1</v>
      </c>
      <c r="Q4075">
        <v>0</v>
      </c>
      <c r="R4075">
        <v>0</v>
      </c>
      <c r="S4075">
        <v>0</v>
      </c>
      <c r="T4075">
        <v>2</v>
      </c>
      <c r="U4075">
        <v>0</v>
      </c>
      <c r="V4075">
        <v>0</v>
      </c>
      <c r="W4075">
        <v>0</v>
      </c>
      <c r="X4075">
        <v>0.48426311255559995</v>
      </c>
      <c r="Y4075">
        <v>0</v>
      </c>
      <c r="Z4075">
        <v>0</v>
      </c>
      <c r="AA4075">
        <v>0</v>
      </c>
      <c r="AB4075">
        <v>7.6276165879268989</v>
      </c>
      <c r="AC4075">
        <v>0</v>
      </c>
      <c r="AD4075">
        <v>0</v>
      </c>
      <c r="AE4075">
        <v>8.1118797004824987</v>
      </c>
    </row>
    <row r="4076" spans="1:31" x14ac:dyDescent="0.25">
      <c r="A4076">
        <v>2227021</v>
      </c>
      <c r="B4076">
        <v>1</v>
      </c>
      <c r="C4076" t="s">
        <v>80</v>
      </c>
      <c r="D4076" t="s">
        <v>101</v>
      </c>
      <c r="E4076" t="s">
        <v>198</v>
      </c>
      <c r="F4076" t="s">
        <v>3455</v>
      </c>
      <c r="G4076" t="s">
        <v>143</v>
      </c>
      <c r="H4076" t="s">
        <v>144</v>
      </c>
      <c r="I4076" t="s">
        <v>136</v>
      </c>
      <c r="J4076" t="s">
        <v>137</v>
      </c>
      <c r="K4076" t="s">
        <v>138</v>
      </c>
      <c r="L4076" t="s">
        <v>11954</v>
      </c>
      <c r="M4076" t="s">
        <v>11955</v>
      </c>
      <c r="N4076">
        <v>0.35083333300000002</v>
      </c>
      <c r="O4076">
        <v>30</v>
      </c>
      <c r="P4076">
        <v>4231</v>
      </c>
      <c r="Q4076">
        <v>31</v>
      </c>
      <c r="R4076">
        <v>8</v>
      </c>
      <c r="S4076">
        <v>74</v>
      </c>
      <c r="T4076">
        <v>341</v>
      </c>
      <c r="U4076">
        <v>2</v>
      </c>
      <c r="V4076">
        <v>0</v>
      </c>
      <c r="W4076">
        <v>15.485103548457417</v>
      </c>
      <c r="X4076">
        <v>707.39309845687649</v>
      </c>
      <c r="Y4076">
        <v>32.362443773520503</v>
      </c>
      <c r="Z4076">
        <v>0.17358876281268668</v>
      </c>
      <c r="AA4076">
        <v>1333.2287803558831</v>
      </c>
      <c r="AB4076">
        <v>85.809682244065115</v>
      </c>
      <c r="AC4076">
        <v>65.273906703987606</v>
      </c>
      <c r="AD4076">
        <v>0</v>
      </c>
      <c r="AE4076">
        <v>2239.7266038456028</v>
      </c>
    </row>
    <row r="4077" spans="1:31" x14ac:dyDescent="0.25">
      <c r="A4077">
        <v>2219444</v>
      </c>
      <c r="B4077">
        <v>1</v>
      </c>
      <c r="C4077" t="s">
        <v>80</v>
      </c>
      <c r="D4077" t="s">
        <v>90</v>
      </c>
      <c r="E4077" t="s">
        <v>156</v>
      </c>
      <c r="F4077" t="s">
        <v>11956</v>
      </c>
      <c r="G4077" t="s">
        <v>161</v>
      </c>
      <c r="H4077" t="s">
        <v>135</v>
      </c>
      <c r="I4077" t="s">
        <v>136</v>
      </c>
      <c r="J4077" t="s">
        <v>137</v>
      </c>
      <c r="K4077" t="s">
        <v>138</v>
      </c>
      <c r="L4077" t="s">
        <v>11957</v>
      </c>
      <c r="M4077" t="s">
        <v>11958</v>
      </c>
      <c r="N4077">
        <v>6.448611111</v>
      </c>
      <c r="O4077">
        <v>0</v>
      </c>
      <c r="P4077">
        <v>2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2.8926938673706357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2.8926938673706357</v>
      </c>
    </row>
    <row r="4078" spans="1:31" x14ac:dyDescent="0.25">
      <c r="A4078">
        <v>2214286</v>
      </c>
      <c r="B4078">
        <v>1</v>
      </c>
      <c r="C4078" t="s">
        <v>81</v>
      </c>
      <c r="D4078" t="s">
        <v>128</v>
      </c>
      <c r="E4078" t="s">
        <v>151</v>
      </c>
      <c r="F4078" t="s">
        <v>11959</v>
      </c>
      <c r="G4078" t="s">
        <v>153</v>
      </c>
      <c r="H4078" t="s">
        <v>135</v>
      </c>
      <c r="I4078" t="s">
        <v>136</v>
      </c>
      <c r="J4078" t="s">
        <v>137</v>
      </c>
      <c r="K4078" t="s">
        <v>138</v>
      </c>
      <c r="L4078" t="s">
        <v>11960</v>
      </c>
      <c r="M4078" t="s">
        <v>11961</v>
      </c>
      <c r="N4078">
        <v>7.6377777770000002</v>
      </c>
      <c r="O4078">
        <v>0</v>
      </c>
      <c r="P4078">
        <v>219</v>
      </c>
      <c r="Q4078">
        <v>0</v>
      </c>
      <c r="R4078">
        <v>1</v>
      </c>
      <c r="S4078">
        <v>0</v>
      </c>
      <c r="T4078">
        <v>19</v>
      </c>
      <c r="U4078">
        <v>0</v>
      </c>
      <c r="V4078">
        <v>0</v>
      </c>
      <c r="W4078">
        <v>0</v>
      </c>
      <c r="X4078">
        <v>398.1449280409355</v>
      </c>
      <c r="Y4078">
        <v>0</v>
      </c>
      <c r="Z4078">
        <v>13.599994084077238</v>
      </c>
      <c r="AA4078">
        <v>0</v>
      </c>
      <c r="AB4078">
        <v>128.21323597864253</v>
      </c>
      <c r="AC4078">
        <v>0</v>
      </c>
      <c r="AD4078">
        <v>0</v>
      </c>
      <c r="AE4078">
        <v>539.95815810365525</v>
      </c>
    </row>
    <row r="4079" spans="1:31" x14ac:dyDescent="0.25">
      <c r="A4079">
        <v>2215614</v>
      </c>
      <c r="B4079">
        <v>1</v>
      </c>
      <c r="C4079" t="s">
        <v>80</v>
      </c>
      <c r="D4079" t="s">
        <v>95</v>
      </c>
      <c r="E4079" t="s">
        <v>198</v>
      </c>
      <c r="F4079" t="s">
        <v>11962</v>
      </c>
      <c r="G4079" t="s">
        <v>143</v>
      </c>
      <c r="H4079" t="s">
        <v>144</v>
      </c>
      <c r="I4079" t="s">
        <v>136</v>
      </c>
      <c r="J4079" t="s">
        <v>137</v>
      </c>
      <c r="K4079" t="s">
        <v>138</v>
      </c>
      <c r="L4079" t="s">
        <v>11963</v>
      </c>
      <c r="M4079" t="s">
        <v>11964</v>
      </c>
      <c r="N4079">
        <v>0.48722222199999998</v>
      </c>
      <c r="O4079">
        <v>0</v>
      </c>
      <c r="P4079">
        <v>0</v>
      </c>
      <c r="Q4079">
        <v>0</v>
      </c>
      <c r="R4079">
        <v>0</v>
      </c>
      <c r="S4079">
        <v>25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65.574970251349129</v>
      </c>
      <c r="AB4079">
        <v>0</v>
      </c>
      <c r="AC4079">
        <v>0</v>
      </c>
      <c r="AD4079">
        <v>0</v>
      </c>
      <c r="AE4079">
        <v>65.574970251349129</v>
      </c>
    </row>
    <row r="4080" spans="1:31" x14ac:dyDescent="0.25">
      <c r="A4080">
        <v>2228349</v>
      </c>
      <c r="B4080">
        <v>1</v>
      </c>
      <c r="C4080" t="s">
        <v>81</v>
      </c>
      <c r="D4080" t="s">
        <v>128</v>
      </c>
      <c r="E4080" t="s">
        <v>151</v>
      </c>
      <c r="F4080" t="s">
        <v>11965</v>
      </c>
      <c r="G4080" t="s">
        <v>213</v>
      </c>
      <c r="H4080" t="s">
        <v>135</v>
      </c>
      <c r="I4080" t="s">
        <v>136</v>
      </c>
      <c r="J4080" t="s">
        <v>137</v>
      </c>
      <c r="K4080" t="s">
        <v>138</v>
      </c>
      <c r="L4080" t="s">
        <v>11966</v>
      </c>
      <c r="M4080" t="s">
        <v>11967</v>
      </c>
      <c r="N4080">
        <v>3.2113888880000001</v>
      </c>
      <c r="O4080">
        <v>0</v>
      </c>
      <c r="P4080">
        <v>5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3.3671034176734906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3.3671034176734906</v>
      </c>
    </row>
    <row r="4081" spans="1:31" x14ac:dyDescent="0.25">
      <c r="A4081">
        <v>2224127</v>
      </c>
      <c r="B4081">
        <v>1</v>
      </c>
      <c r="C4081" t="s">
        <v>80</v>
      </c>
      <c r="D4081" t="s">
        <v>103</v>
      </c>
      <c r="E4081" t="s">
        <v>147</v>
      </c>
      <c r="F4081" t="s">
        <v>11968</v>
      </c>
      <c r="G4081" t="s">
        <v>143</v>
      </c>
      <c r="H4081" t="s">
        <v>144</v>
      </c>
      <c r="I4081" t="s">
        <v>136</v>
      </c>
      <c r="J4081" t="s">
        <v>137</v>
      </c>
      <c r="K4081" t="s">
        <v>138</v>
      </c>
      <c r="L4081" t="s">
        <v>11969</v>
      </c>
      <c r="M4081" t="s">
        <v>11970</v>
      </c>
      <c r="N4081">
        <v>0.60861111099999998</v>
      </c>
      <c r="O4081">
        <v>1</v>
      </c>
      <c r="P4081">
        <v>100</v>
      </c>
      <c r="Q4081">
        <v>21</v>
      </c>
      <c r="R4081">
        <v>13</v>
      </c>
      <c r="S4081">
        <v>7</v>
      </c>
      <c r="T4081">
        <v>13</v>
      </c>
      <c r="U4081">
        <v>0</v>
      </c>
      <c r="V4081">
        <v>0</v>
      </c>
      <c r="W4081">
        <v>7.8306853301367219E-2</v>
      </c>
      <c r="X4081">
        <v>16.396764376453458</v>
      </c>
      <c r="Y4081">
        <v>2.5832922740389312</v>
      </c>
      <c r="Z4081">
        <v>3.8890466664147092</v>
      </c>
      <c r="AA4081">
        <v>8.029318495050898</v>
      </c>
      <c r="AB4081">
        <v>1.2251140081966334</v>
      </c>
      <c r="AC4081">
        <v>0</v>
      </c>
      <c r="AD4081">
        <v>0</v>
      </c>
      <c r="AE4081">
        <v>32.201842673455999</v>
      </c>
    </row>
    <row r="4082" spans="1:31" x14ac:dyDescent="0.25">
      <c r="A4082">
        <v>2215176</v>
      </c>
      <c r="B4082">
        <v>1</v>
      </c>
      <c r="C4082" t="s">
        <v>81</v>
      </c>
      <c r="D4082" t="s">
        <v>115</v>
      </c>
      <c r="E4082" t="s">
        <v>198</v>
      </c>
      <c r="F4082" t="s">
        <v>4919</v>
      </c>
      <c r="G4082" t="s">
        <v>143</v>
      </c>
      <c r="H4082" t="s">
        <v>144</v>
      </c>
      <c r="I4082" t="s">
        <v>136</v>
      </c>
      <c r="J4082" t="s">
        <v>137</v>
      </c>
      <c r="K4082" t="s">
        <v>138</v>
      </c>
      <c r="L4082" t="s">
        <v>11971</v>
      </c>
      <c r="M4082" t="s">
        <v>11972</v>
      </c>
      <c r="N4082">
        <v>1.371111111</v>
      </c>
      <c r="O4082">
        <v>0</v>
      </c>
      <c r="P4082">
        <v>187</v>
      </c>
      <c r="Q4082">
        <v>0</v>
      </c>
      <c r="R4082">
        <v>3</v>
      </c>
      <c r="S4082">
        <v>0</v>
      </c>
      <c r="T4082">
        <v>14</v>
      </c>
      <c r="U4082">
        <v>0</v>
      </c>
      <c r="V4082">
        <v>0</v>
      </c>
      <c r="W4082">
        <v>0</v>
      </c>
      <c r="X4082">
        <v>40.191017335188334</v>
      </c>
      <c r="Y4082">
        <v>0</v>
      </c>
      <c r="Z4082">
        <v>1.176110622212778</v>
      </c>
      <c r="AA4082">
        <v>0</v>
      </c>
      <c r="AB4082">
        <v>3.3682072096381326</v>
      </c>
      <c r="AC4082">
        <v>0</v>
      </c>
      <c r="AD4082">
        <v>0</v>
      </c>
      <c r="AE4082">
        <v>44.735335167039239</v>
      </c>
    </row>
    <row r="4083" spans="1:31" x14ac:dyDescent="0.25">
      <c r="A4083">
        <v>2219490</v>
      </c>
      <c r="B4083">
        <v>1</v>
      </c>
      <c r="C4083" t="s">
        <v>80</v>
      </c>
      <c r="D4083" t="s">
        <v>105</v>
      </c>
      <c r="E4083" t="s">
        <v>156</v>
      </c>
      <c r="F4083" t="s">
        <v>11973</v>
      </c>
      <c r="G4083" t="s">
        <v>172</v>
      </c>
      <c r="H4083" t="s">
        <v>135</v>
      </c>
      <c r="I4083" t="s">
        <v>136</v>
      </c>
      <c r="J4083" t="s">
        <v>137</v>
      </c>
      <c r="K4083" t="s">
        <v>138</v>
      </c>
      <c r="L4083" t="s">
        <v>11974</v>
      </c>
      <c r="M4083" t="s">
        <v>11975</v>
      </c>
      <c r="N4083">
        <v>2.9608333330000001</v>
      </c>
      <c r="O4083">
        <v>0</v>
      </c>
      <c r="P4083">
        <v>5</v>
      </c>
      <c r="Q4083">
        <v>0</v>
      </c>
      <c r="R4083">
        <v>0</v>
      </c>
      <c r="S4083">
        <v>0</v>
      </c>
      <c r="T4083">
        <v>1</v>
      </c>
      <c r="U4083">
        <v>0</v>
      </c>
      <c r="V4083">
        <v>0</v>
      </c>
      <c r="W4083">
        <v>0</v>
      </c>
      <c r="X4083">
        <v>3.0758804540435034</v>
      </c>
      <c r="Y4083">
        <v>0</v>
      </c>
      <c r="Z4083">
        <v>0</v>
      </c>
      <c r="AA4083">
        <v>0</v>
      </c>
      <c r="AB4083">
        <v>0.82629089418361512</v>
      </c>
      <c r="AC4083">
        <v>0</v>
      </c>
      <c r="AD4083">
        <v>0</v>
      </c>
      <c r="AE4083">
        <v>3.9021713482271183</v>
      </c>
    </row>
    <row r="4084" spans="1:31" x14ac:dyDescent="0.25">
      <c r="A4084">
        <v>2226975</v>
      </c>
      <c r="B4084">
        <v>1</v>
      </c>
      <c r="C4084" t="s">
        <v>80</v>
      </c>
      <c r="D4084" t="s">
        <v>82</v>
      </c>
      <c r="E4084" t="s">
        <v>225</v>
      </c>
      <c r="F4084" t="s">
        <v>11976</v>
      </c>
      <c r="G4084" t="s">
        <v>213</v>
      </c>
      <c r="H4084" t="s">
        <v>135</v>
      </c>
      <c r="I4084" t="s">
        <v>136</v>
      </c>
      <c r="J4084" t="s">
        <v>137</v>
      </c>
      <c r="K4084" t="s">
        <v>138</v>
      </c>
      <c r="L4084" t="s">
        <v>11977</v>
      </c>
      <c r="M4084" t="s">
        <v>11978</v>
      </c>
      <c r="N4084">
        <v>2.7536111110000001</v>
      </c>
      <c r="O4084">
        <v>0</v>
      </c>
      <c r="P4084">
        <v>1</v>
      </c>
      <c r="Q4084">
        <v>0</v>
      </c>
      <c r="R4084">
        <v>0</v>
      </c>
      <c r="S4084">
        <v>0</v>
      </c>
      <c r="T4084">
        <v>23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113.66513724273051</v>
      </c>
      <c r="AC4084">
        <v>0</v>
      </c>
      <c r="AD4084">
        <v>0</v>
      </c>
      <c r="AE4084">
        <v>113.66513724273051</v>
      </c>
    </row>
    <row r="4085" spans="1:31" x14ac:dyDescent="0.25">
      <c r="A4085">
        <v>2212912</v>
      </c>
      <c r="B4085">
        <v>1</v>
      </c>
      <c r="C4085" t="s">
        <v>80</v>
      </c>
      <c r="D4085" t="s">
        <v>100</v>
      </c>
      <c r="E4085" t="s">
        <v>147</v>
      </c>
      <c r="F4085" t="s">
        <v>11979</v>
      </c>
      <c r="G4085" t="s">
        <v>143</v>
      </c>
      <c r="H4085" t="s">
        <v>144</v>
      </c>
      <c r="I4085" t="s">
        <v>136</v>
      </c>
      <c r="J4085" t="s">
        <v>137</v>
      </c>
      <c r="K4085" t="s">
        <v>138</v>
      </c>
      <c r="L4085" t="s">
        <v>11980</v>
      </c>
      <c r="M4085" t="s">
        <v>11981</v>
      </c>
      <c r="N4085">
        <v>1.4911111109999999</v>
      </c>
      <c r="O4085">
        <v>6</v>
      </c>
      <c r="P4085">
        <v>11</v>
      </c>
      <c r="Q4085">
        <v>59</v>
      </c>
      <c r="R4085">
        <v>35</v>
      </c>
      <c r="S4085">
        <v>8</v>
      </c>
      <c r="T4085">
        <v>10</v>
      </c>
      <c r="U4085">
        <v>0</v>
      </c>
      <c r="V4085">
        <v>0</v>
      </c>
      <c r="W4085">
        <v>7.3207045244678293</v>
      </c>
      <c r="X4085">
        <v>3.0745982891462393</v>
      </c>
      <c r="Y4085">
        <v>30.810150868566847</v>
      </c>
      <c r="Z4085">
        <v>28.471178888825261</v>
      </c>
      <c r="AA4085">
        <v>15.097015634997025</v>
      </c>
      <c r="AB4085">
        <v>6.1197223705921537</v>
      </c>
      <c r="AC4085">
        <v>0</v>
      </c>
      <c r="AD4085">
        <v>0</v>
      </c>
      <c r="AE4085">
        <v>90.893370576595359</v>
      </c>
    </row>
    <row r="4086" spans="1:31" x14ac:dyDescent="0.25">
      <c r="A4086">
        <v>2225255</v>
      </c>
      <c r="B4086">
        <v>1</v>
      </c>
      <c r="C4086" t="s">
        <v>80</v>
      </c>
      <c r="D4086" t="s">
        <v>85</v>
      </c>
      <c r="E4086" t="s">
        <v>225</v>
      </c>
      <c r="F4086" t="s">
        <v>7044</v>
      </c>
      <c r="G4086" t="s">
        <v>600</v>
      </c>
      <c r="H4086" t="s">
        <v>135</v>
      </c>
      <c r="I4086" t="s">
        <v>136</v>
      </c>
      <c r="J4086" t="s">
        <v>137</v>
      </c>
      <c r="K4086" t="s">
        <v>138</v>
      </c>
      <c r="L4086" t="s">
        <v>11982</v>
      </c>
      <c r="M4086" t="s">
        <v>11983</v>
      </c>
      <c r="N4086">
        <v>1.875555555</v>
      </c>
      <c r="O4086">
        <v>0</v>
      </c>
      <c r="P4086">
        <v>130</v>
      </c>
      <c r="Q4086">
        <v>0</v>
      </c>
      <c r="R4086">
        <v>0</v>
      </c>
      <c r="S4086">
        <v>0</v>
      </c>
      <c r="T4086">
        <v>11</v>
      </c>
      <c r="U4086">
        <v>0</v>
      </c>
      <c r="V4086">
        <v>0</v>
      </c>
      <c r="W4086">
        <v>0</v>
      </c>
      <c r="X4086">
        <v>71.891996088407751</v>
      </c>
      <c r="Y4086">
        <v>0</v>
      </c>
      <c r="Z4086">
        <v>0</v>
      </c>
      <c r="AA4086">
        <v>0</v>
      </c>
      <c r="AB4086">
        <v>27.125030824150134</v>
      </c>
      <c r="AC4086">
        <v>0</v>
      </c>
      <c r="AD4086">
        <v>0</v>
      </c>
      <c r="AE4086">
        <v>99.017026912557881</v>
      </c>
    </row>
    <row r="4087" spans="1:31" x14ac:dyDescent="0.25">
      <c r="A4087">
        <v>2218554</v>
      </c>
      <c r="B4087">
        <v>1</v>
      </c>
      <c r="C4087" t="s">
        <v>81</v>
      </c>
      <c r="D4087" t="s">
        <v>112</v>
      </c>
      <c r="E4087" t="s">
        <v>151</v>
      </c>
      <c r="F4087" t="s">
        <v>11984</v>
      </c>
      <c r="G4087" t="s">
        <v>213</v>
      </c>
      <c r="H4087" t="s">
        <v>135</v>
      </c>
      <c r="I4087" t="s">
        <v>136</v>
      </c>
      <c r="J4087" t="s">
        <v>137</v>
      </c>
      <c r="K4087" t="s">
        <v>138</v>
      </c>
      <c r="L4087" t="s">
        <v>11985</v>
      </c>
      <c r="M4087" t="s">
        <v>11986</v>
      </c>
      <c r="N4087">
        <v>1.1616666659999999</v>
      </c>
      <c r="O4087">
        <v>0</v>
      </c>
      <c r="P4087">
        <v>190</v>
      </c>
      <c r="Q4087">
        <v>0</v>
      </c>
      <c r="R4087">
        <v>11</v>
      </c>
      <c r="S4087">
        <v>0</v>
      </c>
      <c r="T4087">
        <v>6</v>
      </c>
      <c r="U4087">
        <v>0</v>
      </c>
      <c r="V4087">
        <v>0</v>
      </c>
      <c r="W4087">
        <v>0</v>
      </c>
      <c r="X4087">
        <v>49.538408324059723</v>
      </c>
      <c r="Y4087">
        <v>0</v>
      </c>
      <c r="Z4087">
        <v>9.4606156744641654E-3</v>
      </c>
      <c r="AA4087">
        <v>0</v>
      </c>
      <c r="AB4087">
        <v>4.261944141322747</v>
      </c>
      <c r="AC4087">
        <v>0</v>
      </c>
      <c r="AD4087">
        <v>0</v>
      </c>
      <c r="AE4087">
        <v>53.80981308105693</v>
      </c>
    </row>
    <row r="4088" spans="1:31" x14ac:dyDescent="0.25">
      <c r="A4088">
        <v>2224173</v>
      </c>
      <c r="B4088">
        <v>1</v>
      </c>
      <c r="C4088" t="s">
        <v>80</v>
      </c>
      <c r="D4088" t="s">
        <v>94</v>
      </c>
      <c r="E4088" t="s">
        <v>147</v>
      </c>
      <c r="F4088" t="s">
        <v>11987</v>
      </c>
      <c r="G4088" t="s">
        <v>200</v>
      </c>
      <c r="H4088" t="s">
        <v>144</v>
      </c>
      <c r="I4088" t="s">
        <v>451</v>
      </c>
      <c r="J4088" t="s">
        <v>137</v>
      </c>
      <c r="K4088" t="s">
        <v>138</v>
      </c>
      <c r="L4088" t="s">
        <v>11988</v>
      </c>
      <c r="M4088" t="s">
        <v>11989</v>
      </c>
      <c r="N4088">
        <v>3.0833333000000001E-2</v>
      </c>
      <c r="O4088">
        <v>0</v>
      </c>
      <c r="P4088">
        <v>1243</v>
      </c>
      <c r="Q4088">
        <v>10</v>
      </c>
      <c r="R4088">
        <v>68</v>
      </c>
      <c r="S4088">
        <v>14</v>
      </c>
      <c r="T4088">
        <v>140</v>
      </c>
      <c r="U4088">
        <v>8</v>
      </c>
      <c r="V4088">
        <v>0</v>
      </c>
      <c r="W4088">
        <v>0</v>
      </c>
      <c r="X4088">
        <v>6.8483931176841653</v>
      </c>
      <c r="Y4088">
        <v>0.97810449992389992</v>
      </c>
      <c r="Z4088">
        <v>1.1644825914896531</v>
      </c>
      <c r="AA4088">
        <v>4.084576949640331</v>
      </c>
      <c r="AB4088">
        <v>1.3689976783136399</v>
      </c>
      <c r="AC4088">
        <v>27.025699828918437</v>
      </c>
      <c r="AD4088">
        <v>0</v>
      </c>
      <c r="AE4088">
        <v>41.470254665970124</v>
      </c>
    </row>
    <row r="4089" spans="1:31" x14ac:dyDescent="0.25">
      <c r="A4089">
        <v>2219882</v>
      </c>
      <c r="B4089">
        <v>1</v>
      </c>
      <c r="C4089" t="s">
        <v>80</v>
      </c>
      <c r="D4089" t="s">
        <v>105</v>
      </c>
      <c r="E4089" t="s">
        <v>141</v>
      </c>
      <c r="F4089" t="s">
        <v>11990</v>
      </c>
      <c r="G4089" t="s">
        <v>349</v>
      </c>
      <c r="H4089" t="s">
        <v>144</v>
      </c>
      <c r="I4089" t="s">
        <v>136</v>
      </c>
      <c r="J4089" t="s">
        <v>137</v>
      </c>
      <c r="K4089" t="s">
        <v>138</v>
      </c>
      <c r="L4089" t="s">
        <v>11991</v>
      </c>
      <c r="M4089" t="s">
        <v>11992</v>
      </c>
      <c r="N4089">
        <v>1.033055555</v>
      </c>
      <c r="O4089">
        <v>0</v>
      </c>
      <c r="P4089">
        <v>106</v>
      </c>
      <c r="Q4089">
        <v>1</v>
      </c>
      <c r="R4089">
        <v>1</v>
      </c>
      <c r="S4089">
        <v>0</v>
      </c>
      <c r="T4089">
        <v>35</v>
      </c>
      <c r="U4089">
        <v>0</v>
      </c>
      <c r="V4089">
        <v>0</v>
      </c>
      <c r="W4089">
        <v>0</v>
      </c>
      <c r="X4089">
        <v>48.287334340445192</v>
      </c>
      <c r="Y4089">
        <v>0.56245152749015626</v>
      </c>
      <c r="Z4089">
        <v>8.0972818640869998E-2</v>
      </c>
      <c r="AA4089">
        <v>0</v>
      </c>
      <c r="AB4089">
        <v>47.968516928068951</v>
      </c>
      <c r="AC4089">
        <v>0</v>
      </c>
      <c r="AD4089">
        <v>0</v>
      </c>
      <c r="AE4089">
        <v>96.899275614645177</v>
      </c>
    </row>
    <row r="4090" spans="1:31" x14ac:dyDescent="0.25">
      <c r="A4090">
        <v>2215222</v>
      </c>
      <c r="B4090">
        <v>1</v>
      </c>
      <c r="C4090" t="s">
        <v>80</v>
      </c>
      <c r="D4090" t="s">
        <v>82</v>
      </c>
      <c r="E4090" t="s">
        <v>141</v>
      </c>
      <c r="F4090" t="s">
        <v>11993</v>
      </c>
      <c r="G4090" t="s">
        <v>143</v>
      </c>
      <c r="H4090" t="s">
        <v>144</v>
      </c>
      <c r="I4090" t="s">
        <v>136</v>
      </c>
      <c r="J4090" t="s">
        <v>137</v>
      </c>
      <c r="K4090" t="s">
        <v>138</v>
      </c>
      <c r="L4090" t="s">
        <v>11994</v>
      </c>
      <c r="M4090" t="s">
        <v>11995</v>
      </c>
      <c r="N4090">
        <v>0.52694444399999996</v>
      </c>
      <c r="O4090">
        <v>1</v>
      </c>
      <c r="P4090">
        <v>1135</v>
      </c>
      <c r="Q4090">
        <v>0</v>
      </c>
      <c r="R4090">
        <v>97</v>
      </c>
      <c r="S4090">
        <v>0</v>
      </c>
      <c r="T4090">
        <v>252</v>
      </c>
      <c r="U4090">
        <v>0</v>
      </c>
      <c r="V4090">
        <v>0</v>
      </c>
      <c r="W4090">
        <v>14.118187128152837</v>
      </c>
      <c r="X4090">
        <v>207.92309979370492</v>
      </c>
      <c r="Y4090">
        <v>0</v>
      </c>
      <c r="Z4090">
        <v>26.561522849681449</v>
      </c>
      <c r="AA4090">
        <v>0</v>
      </c>
      <c r="AB4090">
        <v>101.909085444886</v>
      </c>
      <c r="AC4090">
        <v>0</v>
      </c>
      <c r="AD4090">
        <v>0</v>
      </c>
      <c r="AE4090">
        <v>350.51189521642522</v>
      </c>
    </row>
    <row r="4091" spans="1:31" x14ac:dyDescent="0.25">
      <c r="A4091">
        <v>2216696</v>
      </c>
      <c r="B4091">
        <v>1</v>
      </c>
      <c r="C4091" t="s">
        <v>80</v>
      </c>
      <c r="D4091" t="s">
        <v>110</v>
      </c>
      <c r="E4091" t="s">
        <v>151</v>
      </c>
      <c r="F4091" t="s">
        <v>8945</v>
      </c>
      <c r="G4091" t="s">
        <v>213</v>
      </c>
      <c r="H4091" t="s">
        <v>135</v>
      </c>
      <c r="I4091" t="s">
        <v>136</v>
      </c>
      <c r="J4091" t="s">
        <v>137</v>
      </c>
      <c r="K4091" t="s">
        <v>138</v>
      </c>
      <c r="L4091" t="s">
        <v>11996</v>
      </c>
      <c r="M4091" t="s">
        <v>11997</v>
      </c>
      <c r="N4091">
        <v>3.4566666659999998</v>
      </c>
      <c r="O4091">
        <v>0</v>
      </c>
      <c r="P4091">
        <v>58</v>
      </c>
      <c r="Q4091">
        <v>0</v>
      </c>
      <c r="R4091">
        <v>0</v>
      </c>
      <c r="S4091">
        <v>0</v>
      </c>
      <c r="T4091">
        <v>1</v>
      </c>
      <c r="U4091">
        <v>0</v>
      </c>
      <c r="V4091">
        <v>0</v>
      </c>
      <c r="W4091">
        <v>0</v>
      </c>
      <c r="X4091">
        <v>71.904730286552052</v>
      </c>
      <c r="Y4091">
        <v>0</v>
      </c>
      <c r="Z4091">
        <v>0</v>
      </c>
      <c r="AA4091">
        <v>0</v>
      </c>
      <c r="AB4091">
        <v>1.5493511670901334</v>
      </c>
      <c r="AC4091">
        <v>0</v>
      </c>
      <c r="AD4091">
        <v>0</v>
      </c>
      <c r="AE4091">
        <v>73.454081453642189</v>
      </c>
    </row>
    <row r="4092" spans="1:31" x14ac:dyDescent="0.25">
      <c r="A4092">
        <v>2218362</v>
      </c>
      <c r="B4092">
        <v>1</v>
      </c>
      <c r="C4092" t="s">
        <v>80</v>
      </c>
      <c r="D4092" t="s">
        <v>93</v>
      </c>
      <c r="E4092" t="s">
        <v>132</v>
      </c>
      <c r="F4092" t="s">
        <v>11998</v>
      </c>
      <c r="G4092" t="s">
        <v>192</v>
      </c>
      <c r="H4092" t="s">
        <v>135</v>
      </c>
      <c r="I4092" t="s">
        <v>136</v>
      </c>
      <c r="J4092" t="s">
        <v>137</v>
      </c>
      <c r="K4092" t="s">
        <v>138</v>
      </c>
      <c r="L4092" t="s">
        <v>11999</v>
      </c>
      <c r="M4092" t="s">
        <v>12000</v>
      </c>
      <c r="N4092">
        <v>3.2422222220000001</v>
      </c>
      <c r="O4092">
        <v>0</v>
      </c>
      <c r="P4092">
        <v>91</v>
      </c>
      <c r="Q4092">
        <v>0</v>
      </c>
      <c r="R4092">
        <v>12</v>
      </c>
      <c r="S4092">
        <v>0</v>
      </c>
      <c r="T4092">
        <v>19</v>
      </c>
      <c r="U4092">
        <v>0</v>
      </c>
      <c r="V4092">
        <v>1</v>
      </c>
      <c r="W4092">
        <v>0</v>
      </c>
      <c r="X4092">
        <v>42.839905449947615</v>
      </c>
      <c r="Y4092">
        <v>0</v>
      </c>
      <c r="Z4092">
        <v>5.8068485141728532</v>
      </c>
      <c r="AA4092">
        <v>0</v>
      </c>
      <c r="AB4092">
        <v>16.720452284590809</v>
      </c>
      <c r="AC4092">
        <v>0</v>
      </c>
      <c r="AD4092">
        <v>0</v>
      </c>
      <c r="AE4092">
        <v>65.367206248711284</v>
      </c>
    </row>
    <row r="4093" spans="1:31" x14ac:dyDescent="0.25">
      <c r="A4093">
        <v>2216596</v>
      </c>
      <c r="B4093">
        <v>1</v>
      </c>
      <c r="C4093" t="s">
        <v>81</v>
      </c>
      <c r="D4093" t="s">
        <v>128</v>
      </c>
      <c r="E4093" t="s">
        <v>151</v>
      </c>
      <c r="F4093" t="s">
        <v>12001</v>
      </c>
      <c r="G4093" t="s">
        <v>213</v>
      </c>
      <c r="H4093" t="s">
        <v>135</v>
      </c>
      <c r="I4093" t="s">
        <v>136</v>
      </c>
      <c r="J4093" t="s">
        <v>137</v>
      </c>
      <c r="K4093" t="s">
        <v>138</v>
      </c>
      <c r="L4093" t="s">
        <v>12002</v>
      </c>
      <c r="M4093" t="s">
        <v>12003</v>
      </c>
      <c r="N4093">
        <v>5.99</v>
      </c>
      <c r="O4093">
        <v>0</v>
      </c>
      <c r="P4093">
        <v>57</v>
      </c>
      <c r="Q4093">
        <v>0</v>
      </c>
      <c r="R4093">
        <v>2</v>
      </c>
      <c r="S4093">
        <v>0</v>
      </c>
      <c r="T4093">
        <v>2</v>
      </c>
      <c r="U4093">
        <v>0</v>
      </c>
      <c r="V4093">
        <v>0</v>
      </c>
      <c r="W4093">
        <v>0</v>
      </c>
      <c r="X4093">
        <v>84.053309346311281</v>
      </c>
      <c r="Y4093">
        <v>0</v>
      </c>
      <c r="Z4093">
        <v>0.46174653805549343</v>
      </c>
      <c r="AA4093">
        <v>0</v>
      </c>
      <c r="AB4093">
        <v>1.4679221422293556</v>
      </c>
      <c r="AC4093">
        <v>0</v>
      </c>
      <c r="AD4093">
        <v>0</v>
      </c>
      <c r="AE4093">
        <v>85.982978026596129</v>
      </c>
    </row>
    <row r="4094" spans="1:31" x14ac:dyDescent="0.25">
      <c r="A4094">
        <v>2218262</v>
      </c>
      <c r="B4094">
        <v>1</v>
      </c>
      <c r="C4094" t="s">
        <v>81</v>
      </c>
      <c r="D4094" t="s">
        <v>124</v>
      </c>
      <c r="E4094" t="s">
        <v>156</v>
      </c>
      <c r="F4094" t="s">
        <v>12004</v>
      </c>
      <c r="G4094" t="s">
        <v>161</v>
      </c>
      <c r="H4094" t="s">
        <v>135</v>
      </c>
      <c r="I4094" t="s">
        <v>136</v>
      </c>
      <c r="J4094" t="s">
        <v>137</v>
      </c>
      <c r="K4094" t="s">
        <v>138</v>
      </c>
      <c r="L4094" t="s">
        <v>12005</v>
      </c>
      <c r="M4094" t="s">
        <v>12006</v>
      </c>
      <c r="N4094">
        <v>1.250555555</v>
      </c>
      <c r="O4094">
        <v>0</v>
      </c>
      <c r="P4094">
        <v>1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0.15550250493873335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0.15550250493873335</v>
      </c>
    </row>
    <row r="4095" spans="1:31" x14ac:dyDescent="0.25">
      <c r="A4095">
        <v>2228541</v>
      </c>
      <c r="B4095">
        <v>1</v>
      </c>
      <c r="C4095" t="s">
        <v>80</v>
      </c>
      <c r="D4095" t="s">
        <v>90</v>
      </c>
      <c r="E4095" t="s">
        <v>156</v>
      </c>
      <c r="F4095" t="s">
        <v>12007</v>
      </c>
      <c r="G4095" t="s">
        <v>172</v>
      </c>
      <c r="H4095" t="s">
        <v>135</v>
      </c>
      <c r="I4095" t="s">
        <v>136</v>
      </c>
      <c r="J4095" t="s">
        <v>137</v>
      </c>
      <c r="K4095" t="s">
        <v>138</v>
      </c>
      <c r="L4095" t="s">
        <v>12008</v>
      </c>
      <c r="M4095" t="s">
        <v>12009</v>
      </c>
      <c r="N4095">
        <v>2.1825000000000001</v>
      </c>
      <c r="O4095">
        <v>0</v>
      </c>
      <c r="P4095">
        <v>8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2.5955528980759643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2.5955528980759643</v>
      </c>
    </row>
    <row r="4096" spans="1:31" x14ac:dyDescent="0.25">
      <c r="A4096">
        <v>2217924</v>
      </c>
      <c r="B4096">
        <v>1</v>
      </c>
      <c r="C4096" t="s">
        <v>80</v>
      </c>
      <c r="D4096" t="s">
        <v>96</v>
      </c>
      <c r="E4096" t="s">
        <v>151</v>
      </c>
      <c r="F4096" t="s">
        <v>11293</v>
      </c>
      <c r="G4096" t="s">
        <v>245</v>
      </c>
      <c r="H4096" t="s">
        <v>135</v>
      </c>
      <c r="I4096" t="s">
        <v>136</v>
      </c>
      <c r="J4096" t="s">
        <v>137</v>
      </c>
      <c r="K4096" t="s">
        <v>138</v>
      </c>
      <c r="L4096" t="s">
        <v>12010</v>
      </c>
      <c r="M4096" t="s">
        <v>12011</v>
      </c>
      <c r="N4096">
        <v>3.4305555550000002</v>
      </c>
      <c r="O4096">
        <v>0</v>
      </c>
      <c r="P4096">
        <v>51</v>
      </c>
      <c r="Q4096">
        <v>0</v>
      </c>
      <c r="R4096">
        <v>0</v>
      </c>
      <c r="S4096">
        <v>0</v>
      </c>
      <c r="T4096">
        <v>7</v>
      </c>
      <c r="U4096">
        <v>0</v>
      </c>
      <c r="V4096">
        <v>0</v>
      </c>
      <c r="W4096">
        <v>0</v>
      </c>
      <c r="X4096">
        <v>95.789400538994357</v>
      </c>
      <c r="Y4096">
        <v>0</v>
      </c>
      <c r="Z4096">
        <v>0</v>
      </c>
      <c r="AA4096">
        <v>0</v>
      </c>
      <c r="AB4096">
        <v>81.851624159488907</v>
      </c>
      <c r="AC4096">
        <v>0</v>
      </c>
      <c r="AD4096">
        <v>0</v>
      </c>
      <c r="AE4096">
        <v>177.64102469848325</v>
      </c>
    </row>
    <row r="4097" spans="1:31" x14ac:dyDescent="0.25">
      <c r="A4097">
        <v>2228203</v>
      </c>
      <c r="B4097">
        <v>1</v>
      </c>
      <c r="C4097" t="s">
        <v>80</v>
      </c>
      <c r="D4097" t="s">
        <v>92</v>
      </c>
      <c r="E4097" t="s">
        <v>147</v>
      </c>
      <c r="F4097" t="s">
        <v>7941</v>
      </c>
      <c r="G4097" t="s">
        <v>143</v>
      </c>
      <c r="H4097" t="s">
        <v>144</v>
      </c>
      <c r="I4097" t="s">
        <v>136</v>
      </c>
      <c r="J4097" t="s">
        <v>137</v>
      </c>
      <c r="K4097" t="s">
        <v>138</v>
      </c>
      <c r="L4097" t="s">
        <v>12012</v>
      </c>
      <c r="M4097" t="s">
        <v>12013</v>
      </c>
      <c r="N4097">
        <v>1.573611111</v>
      </c>
      <c r="O4097">
        <v>0</v>
      </c>
      <c r="P4097">
        <v>88</v>
      </c>
      <c r="Q4097">
        <v>7</v>
      </c>
      <c r="R4097">
        <v>20</v>
      </c>
      <c r="S4097">
        <v>4</v>
      </c>
      <c r="T4097">
        <v>7</v>
      </c>
      <c r="U4097">
        <v>1</v>
      </c>
      <c r="V4097">
        <v>0</v>
      </c>
      <c r="W4097">
        <v>0</v>
      </c>
      <c r="X4097">
        <v>31.112237111642319</v>
      </c>
      <c r="Y4097">
        <v>83.225424934743543</v>
      </c>
      <c r="Z4097">
        <v>2.7235595929069305</v>
      </c>
      <c r="AA4097">
        <v>119.02211350652021</v>
      </c>
      <c r="AB4097">
        <v>13.730303316047449</v>
      </c>
      <c r="AC4097">
        <v>8.464354394081667</v>
      </c>
      <c r="AD4097">
        <v>0</v>
      </c>
      <c r="AE4097">
        <v>258.2779928559421</v>
      </c>
    </row>
    <row r="4098" spans="1:31" x14ac:dyDescent="0.25">
      <c r="A4098">
        <v>2216988</v>
      </c>
      <c r="B4098">
        <v>1</v>
      </c>
      <c r="C4098" t="s">
        <v>80</v>
      </c>
      <c r="D4098" t="s">
        <v>96</v>
      </c>
      <c r="E4098" t="s">
        <v>156</v>
      </c>
      <c r="F4098" t="s">
        <v>12014</v>
      </c>
      <c r="G4098" t="s">
        <v>134</v>
      </c>
      <c r="H4098" t="s">
        <v>135</v>
      </c>
      <c r="I4098" t="s">
        <v>136</v>
      </c>
      <c r="J4098" t="s">
        <v>137</v>
      </c>
      <c r="K4098" t="s">
        <v>138</v>
      </c>
      <c r="L4098" t="s">
        <v>12015</v>
      </c>
      <c r="M4098" t="s">
        <v>12016</v>
      </c>
      <c r="N4098">
        <v>1.7036111110000001</v>
      </c>
      <c r="O4098">
        <v>0</v>
      </c>
      <c r="P4098">
        <v>1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9.4723813203929447E-2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9.4723813203929447E-2</v>
      </c>
    </row>
    <row r="4099" spans="1:31" x14ac:dyDescent="0.25">
      <c r="A4099">
        <v>2218070</v>
      </c>
      <c r="B4099">
        <v>1</v>
      </c>
      <c r="C4099" t="s">
        <v>80</v>
      </c>
      <c r="D4099" t="s">
        <v>103</v>
      </c>
      <c r="E4099" t="s">
        <v>156</v>
      </c>
      <c r="F4099" t="s">
        <v>12017</v>
      </c>
      <c r="G4099" t="s">
        <v>280</v>
      </c>
      <c r="H4099" t="s">
        <v>135</v>
      </c>
      <c r="I4099" t="s">
        <v>136</v>
      </c>
      <c r="J4099" t="s">
        <v>3</v>
      </c>
      <c r="K4099" t="s">
        <v>138</v>
      </c>
      <c r="L4099" t="s">
        <v>12018</v>
      </c>
      <c r="M4099" t="s">
        <v>12019</v>
      </c>
      <c r="N4099">
        <v>3.4611111110000001</v>
      </c>
      <c r="O4099">
        <v>0</v>
      </c>
      <c r="P4099">
        <v>2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1.5036033070399604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1.5036033070399604</v>
      </c>
    </row>
    <row r="4100" spans="1:31" x14ac:dyDescent="0.25">
      <c r="A4100">
        <v>2215660</v>
      </c>
      <c r="B4100">
        <v>1</v>
      </c>
      <c r="C4100" t="s">
        <v>81</v>
      </c>
      <c r="D4100" t="s">
        <v>118</v>
      </c>
      <c r="E4100" t="s">
        <v>151</v>
      </c>
      <c r="F4100" t="s">
        <v>12020</v>
      </c>
      <c r="G4100" t="s">
        <v>213</v>
      </c>
      <c r="H4100" t="s">
        <v>135</v>
      </c>
      <c r="I4100" t="s">
        <v>136</v>
      </c>
      <c r="J4100" t="s">
        <v>137</v>
      </c>
      <c r="K4100" t="s">
        <v>138</v>
      </c>
      <c r="L4100" t="s">
        <v>12021</v>
      </c>
      <c r="M4100" t="s">
        <v>12022</v>
      </c>
      <c r="N4100">
        <v>1.675277777</v>
      </c>
      <c r="O4100">
        <v>0</v>
      </c>
      <c r="P4100">
        <v>12</v>
      </c>
      <c r="Q4100">
        <v>0</v>
      </c>
      <c r="R4100">
        <v>0</v>
      </c>
      <c r="S4100">
        <v>0</v>
      </c>
      <c r="T4100">
        <v>2</v>
      </c>
      <c r="U4100">
        <v>0</v>
      </c>
      <c r="V4100">
        <v>0</v>
      </c>
      <c r="W4100">
        <v>0</v>
      </c>
      <c r="X4100">
        <v>1.8114889943597134</v>
      </c>
      <c r="Y4100">
        <v>0</v>
      </c>
      <c r="Z4100">
        <v>0</v>
      </c>
      <c r="AA4100">
        <v>0</v>
      </c>
      <c r="AB4100">
        <v>6.1983812246400004E-3</v>
      </c>
      <c r="AC4100">
        <v>0</v>
      </c>
      <c r="AD4100">
        <v>0</v>
      </c>
      <c r="AE4100">
        <v>1.8176873755843534</v>
      </c>
    </row>
    <row r="4101" spans="1:31" x14ac:dyDescent="0.25">
      <c r="A4101">
        <v>2228395</v>
      </c>
      <c r="B4101">
        <v>1</v>
      </c>
      <c r="C4101" t="s">
        <v>80</v>
      </c>
      <c r="D4101" t="s">
        <v>90</v>
      </c>
      <c r="E4101" t="s">
        <v>156</v>
      </c>
      <c r="F4101" t="s">
        <v>12023</v>
      </c>
      <c r="G4101" t="s">
        <v>165</v>
      </c>
      <c r="H4101" t="s">
        <v>135</v>
      </c>
      <c r="I4101" t="s">
        <v>136</v>
      </c>
      <c r="J4101" t="s">
        <v>137</v>
      </c>
      <c r="K4101" t="s">
        <v>138</v>
      </c>
      <c r="L4101" t="s">
        <v>12024</v>
      </c>
      <c r="M4101" t="s">
        <v>12025</v>
      </c>
      <c r="N4101">
        <v>2.9141666659999999</v>
      </c>
      <c r="O4101">
        <v>0</v>
      </c>
      <c r="P4101">
        <v>8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10.069554534582078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10.069554534582078</v>
      </c>
    </row>
    <row r="4102" spans="1:31" x14ac:dyDescent="0.25">
      <c r="A4102">
        <v>2229331</v>
      </c>
      <c r="B4102">
        <v>1</v>
      </c>
      <c r="C4102" t="s">
        <v>80</v>
      </c>
      <c r="D4102" t="s">
        <v>83</v>
      </c>
      <c r="E4102" t="s">
        <v>141</v>
      </c>
      <c r="F4102" t="s">
        <v>12026</v>
      </c>
      <c r="G4102" t="s">
        <v>349</v>
      </c>
      <c r="H4102" t="s">
        <v>144</v>
      </c>
      <c r="I4102" t="s">
        <v>136</v>
      </c>
      <c r="J4102" t="s">
        <v>137</v>
      </c>
      <c r="K4102" t="s">
        <v>138</v>
      </c>
      <c r="L4102" t="s">
        <v>12027</v>
      </c>
      <c r="M4102" t="s">
        <v>12028</v>
      </c>
      <c r="N4102">
        <v>0.47333333300000002</v>
      </c>
      <c r="O4102">
        <v>0</v>
      </c>
      <c r="P4102">
        <v>160</v>
      </c>
      <c r="Q4102">
        <v>0</v>
      </c>
      <c r="R4102">
        <v>0</v>
      </c>
      <c r="S4102">
        <v>3</v>
      </c>
      <c r="T4102">
        <v>53</v>
      </c>
      <c r="U4102">
        <v>1</v>
      </c>
      <c r="V4102">
        <v>1</v>
      </c>
      <c r="W4102">
        <v>0</v>
      </c>
      <c r="X4102">
        <v>44.934173902208983</v>
      </c>
      <c r="Y4102">
        <v>0</v>
      </c>
      <c r="Z4102">
        <v>0</v>
      </c>
      <c r="AA4102">
        <v>1.5630037845384002</v>
      </c>
      <c r="AB4102">
        <v>16.1220170965933</v>
      </c>
      <c r="AC4102">
        <v>39.227365946641868</v>
      </c>
      <c r="AD4102">
        <v>6.7426576526774404</v>
      </c>
      <c r="AE4102">
        <v>108.58921838265999</v>
      </c>
    </row>
    <row r="4103" spans="1:31" x14ac:dyDescent="0.25">
      <c r="A4103">
        <v>2216888</v>
      </c>
      <c r="B4103">
        <v>1</v>
      </c>
      <c r="C4103" t="s">
        <v>80</v>
      </c>
      <c r="D4103" t="s">
        <v>90</v>
      </c>
      <c r="E4103" t="s">
        <v>151</v>
      </c>
      <c r="F4103" t="s">
        <v>12029</v>
      </c>
      <c r="G4103" t="s">
        <v>405</v>
      </c>
      <c r="H4103" t="s">
        <v>135</v>
      </c>
      <c r="I4103" t="s">
        <v>136</v>
      </c>
      <c r="J4103" t="s">
        <v>137</v>
      </c>
      <c r="K4103" t="s">
        <v>234</v>
      </c>
      <c r="L4103" t="s">
        <v>12030</v>
      </c>
      <c r="M4103" t="s">
        <v>12031</v>
      </c>
      <c r="N4103">
        <v>1.2166666660000001</v>
      </c>
      <c r="O4103">
        <v>0</v>
      </c>
      <c r="P4103">
        <v>197</v>
      </c>
      <c r="Q4103">
        <v>0</v>
      </c>
      <c r="R4103">
        <v>0</v>
      </c>
      <c r="S4103">
        <v>0</v>
      </c>
      <c r="T4103">
        <v>9</v>
      </c>
      <c r="U4103">
        <v>0</v>
      </c>
      <c r="V4103">
        <v>0</v>
      </c>
      <c r="W4103">
        <v>0</v>
      </c>
      <c r="X4103">
        <v>102.54239151519744</v>
      </c>
      <c r="Y4103">
        <v>0</v>
      </c>
      <c r="Z4103">
        <v>0</v>
      </c>
      <c r="AA4103">
        <v>0</v>
      </c>
      <c r="AB4103">
        <v>7.8540633568600011</v>
      </c>
      <c r="AC4103">
        <v>0</v>
      </c>
      <c r="AD4103">
        <v>0</v>
      </c>
      <c r="AE4103">
        <v>110.39645487205743</v>
      </c>
    </row>
    <row r="4104" spans="1:31" x14ac:dyDescent="0.25">
      <c r="A4104">
        <v>2219298</v>
      </c>
      <c r="B4104">
        <v>1</v>
      </c>
      <c r="C4104" t="s">
        <v>80</v>
      </c>
      <c r="D4104" t="s">
        <v>107</v>
      </c>
      <c r="E4104" t="s">
        <v>151</v>
      </c>
      <c r="F4104" t="s">
        <v>12032</v>
      </c>
      <c r="G4104" t="s">
        <v>213</v>
      </c>
      <c r="H4104" t="s">
        <v>135</v>
      </c>
      <c r="I4104" t="s">
        <v>136</v>
      </c>
      <c r="J4104" t="s">
        <v>137</v>
      </c>
      <c r="K4104" t="s">
        <v>138</v>
      </c>
      <c r="L4104" t="s">
        <v>12033</v>
      </c>
      <c r="M4104" t="s">
        <v>12034</v>
      </c>
      <c r="N4104">
        <v>5.4508333330000003</v>
      </c>
      <c r="O4104">
        <v>0</v>
      </c>
      <c r="P4104">
        <v>26</v>
      </c>
      <c r="Q4104">
        <v>0</v>
      </c>
      <c r="R4104">
        <v>0</v>
      </c>
      <c r="S4104">
        <v>0</v>
      </c>
      <c r="T4104">
        <v>5</v>
      </c>
      <c r="U4104">
        <v>0</v>
      </c>
      <c r="V4104">
        <v>0</v>
      </c>
      <c r="W4104">
        <v>0</v>
      </c>
      <c r="X4104">
        <v>54.18335101036957</v>
      </c>
      <c r="Y4104">
        <v>0</v>
      </c>
      <c r="Z4104">
        <v>0</v>
      </c>
      <c r="AA4104">
        <v>0</v>
      </c>
      <c r="AB4104">
        <v>19.751635600274504</v>
      </c>
      <c r="AC4104">
        <v>0</v>
      </c>
      <c r="AD4104">
        <v>0</v>
      </c>
      <c r="AE4104">
        <v>73.934986610644074</v>
      </c>
    </row>
    <row r="4105" spans="1:31" x14ac:dyDescent="0.25">
      <c r="A4105">
        <v>2217134</v>
      </c>
      <c r="B4105">
        <v>1</v>
      </c>
      <c r="C4105" t="s">
        <v>80</v>
      </c>
      <c r="D4105" t="s">
        <v>94</v>
      </c>
      <c r="E4105" t="s">
        <v>156</v>
      </c>
      <c r="F4105" t="s">
        <v>12035</v>
      </c>
      <c r="G4105" t="s">
        <v>161</v>
      </c>
      <c r="H4105" t="s">
        <v>135</v>
      </c>
      <c r="I4105" t="s">
        <v>136</v>
      </c>
      <c r="J4105" t="s">
        <v>137</v>
      </c>
      <c r="K4105" t="s">
        <v>138</v>
      </c>
      <c r="L4105" t="s">
        <v>12036</v>
      </c>
      <c r="M4105" t="s">
        <v>12037</v>
      </c>
      <c r="N4105">
        <v>1.754444444</v>
      </c>
      <c r="O4105">
        <v>0</v>
      </c>
      <c r="P4105">
        <v>1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0.13150623299898781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0.13150623299898781</v>
      </c>
    </row>
    <row r="4106" spans="1:31" x14ac:dyDescent="0.25">
      <c r="A4106">
        <v>2218216</v>
      </c>
      <c r="B4106">
        <v>1</v>
      </c>
      <c r="C4106" t="s">
        <v>80</v>
      </c>
      <c r="D4106" t="s">
        <v>97</v>
      </c>
      <c r="E4106" t="s">
        <v>151</v>
      </c>
      <c r="F4106" t="s">
        <v>12038</v>
      </c>
      <c r="G4106" t="s">
        <v>153</v>
      </c>
      <c r="H4106" t="s">
        <v>135</v>
      </c>
      <c r="I4106" t="s">
        <v>136</v>
      </c>
      <c r="J4106" t="s">
        <v>137</v>
      </c>
      <c r="K4106" t="s">
        <v>138</v>
      </c>
      <c r="L4106" t="s">
        <v>12039</v>
      </c>
      <c r="M4106" t="s">
        <v>12040</v>
      </c>
      <c r="N4106">
        <v>0.73222222199999998</v>
      </c>
      <c r="O4106">
        <v>0</v>
      </c>
      <c r="P4106">
        <v>13</v>
      </c>
      <c r="Q4106">
        <v>0</v>
      </c>
      <c r="R4106">
        <v>1</v>
      </c>
      <c r="S4106">
        <v>0</v>
      </c>
      <c r="T4106">
        <v>1</v>
      </c>
      <c r="U4106">
        <v>0</v>
      </c>
      <c r="V4106">
        <v>0</v>
      </c>
      <c r="W4106">
        <v>0</v>
      </c>
      <c r="X4106">
        <v>3.0769916492835954</v>
      </c>
      <c r="Y4106">
        <v>0</v>
      </c>
      <c r="Z4106">
        <v>2.0852811643128737</v>
      </c>
      <c r="AA4106">
        <v>0</v>
      </c>
      <c r="AB4106">
        <v>1.1982910260043333</v>
      </c>
      <c r="AC4106">
        <v>0</v>
      </c>
      <c r="AD4106">
        <v>0</v>
      </c>
      <c r="AE4106">
        <v>6.3605638396008022</v>
      </c>
    </row>
    <row r="4107" spans="1:31" x14ac:dyDescent="0.25">
      <c r="A4107">
        <v>2224442</v>
      </c>
      <c r="B4107">
        <v>1</v>
      </c>
      <c r="C4107" t="s">
        <v>80</v>
      </c>
      <c r="D4107" t="s">
        <v>96</v>
      </c>
      <c r="E4107" t="s">
        <v>156</v>
      </c>
      <c r="F4107" t="s">
        <v>12041</v>
      </c>
      <c r="G4107" t="s">
        <v>280</v>
      </c>
      <c r="H4107" t="s">
        <v>135</v>
      </c>
      <c r="I4107" t="s">
        <v>136</v>
      </c>
      <c r="J4107" t="s">
        <v>137</v>
      </c>
      <c r="K4107" t="s">
        <v>138</v>
      </c>
      <c r="L4107" t="s">
        <v>12042</v>
      </c>
      <c r="M4107" t="s">
        <v>12043</v>
      </c>
      <c r="N4107">
        <v>6.454722222</v>
      </c>
      <c r="O4107">
        <v>0</v>
      </c>
      <c r="P4107">
        <v>0</v>
      </c>
      <c r="Q4107">
        <v>0</v>
      </c>
      <c r="R4107">
        <v>1</v>
      </c>
      <c r="S4107">
        <v>0</v>
      </c>
      <c r="T4107">
        <v>1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3.5729895890103278</v>
      </c>
      <c r="AA4107">
        <v>0</v>
      </c>
      <c r="AB4107">
        <v>11.937776892438228</v>
      </c>
      <c r="AC4107">
        <v>0</v>
      </c>
      <c r="AD4107">
        <v>0</v>
      </c>
      <c r="AE4107">
        <v>15.510766481448556</v>
      </c>
    </row>
    <row r="4108" spans="1:31" x14ac:dyDescent="0.25">
      <c r="A4108">
        <v>2217801</v>
      </c>
      <c r="B4108">
        <v>1</v>
      </c>
      <c r="C4108" t="s">
        <v>80</v>
      </c>
      <c r="D4108" t="s">
        <v>88</v>
      </c>
      <c r="E4108" t="s">
        <v>156</v>
      </c>
      <c r="F4108" t="s">
        <v>12044</v>
      </c>
      <c r="G4108" t="s">
        <v>165</v>
      </c>
      <c r="H4108" t="s">
        <v>135</v>
      </c>
      <c r="I4108" t="s">
        <v>136</v>
      </c>
      <c r="J4108" t="s">
        <v>137</v>
      </c>
      <c r="K4108" t="s">
        <v>138</v>
      </c>
      <c r="L4108" t="s">
        <v>12045</v>
      </c>
      <c r="M4108" t="s">
        <v>12046</v>
      </c>
      <c r="N4108">
        <v>1.1063888879999999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1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</row>
    <row r="4109" spans="1:31" x14ac:dyDescent="0.25">
      <c r="A4109">
        <v>2223068</v>
      </c>
      <c r="B4109">
        <v>1</v>
      </c>
      <c r="C4109" t="s">
        <v>80</v>
      </c>
      <c r="D4109" t="s">
        <v>98</v>
      </c>
      <c r="E4109" t="s">
        <v>151</v>
      </c>
      <c r="F4109" t="s">
        <v>12047</v>
      </c>
      <c r="G4109" t="s">
        <v>1155</v>
      </c>
      <c r="H4109" t="s">
        <v>135</v>
      </c>
      <c r="I4109" t="s">
        <v>136</v>
      </c>
      <c r="J4109" t="s">
        <v>137</v>
      </c>
      <c r="K4109" t="s">
        <v>138</v>
      </c>
      <c r="L4109" t="s">
        <v>12048</v>
      </c>
      <c r="M4109" t="s">
        <v>12049</v>
      </c>
      <c r="N4109">
        <v>0.95305555500000005</v>
      </c>
      <c r="O4109">
        <v>0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6.6305421983444447E-3</v>
      </c>
      <c r="AA4109">
        <v>0</v>
      </c>
      <c r="AB4109">
        <v>0</v>
      </c>
      <c r="AC4109">
        <v>0</v>
      </c>
      <c r="AD4109">
        <v>0</v>
      </c>
      <c r="AE4109">
        <v>6.6305421983444447E-3</v>
      </c>
    </row>
    <row r="4110" spans="1:31" x14ac:dyDescent="0.25">
      <c r="A4110">
        <v>2226314</v>
      </c>
      <c r="B4110">
        <v>1</v>
      </c>
      <c r="C4110" t="s">
        <v>80</v>
      </c>
      <c r="D4110" t="s">
        <v>83</v>
      </c>
      <c r="E4110" t="s">
        <v>156</v>
      </c>
      <c r="F4110" t="s">
        <v>12050</v>
      </c>
      <c r="G4110" t="s">
        <v>165</v>
      </c>
      <c r="H4110" t="s">
        <v>135</v>
      </c>
      <c r="I4110" t="s">
        <v>136</v>
      </c>
      <c r="J4110" t="s">
        <v>137</v>
      </c>
      <c r="K4110" t="s">
        <v>138</v>
      </c>
      <c r="L4110" t="s">
        <v>12051</v>
      </c>
      <c r="M4110" t="s">
        <v>12052</v>
      </c>
      <c r="N4110">
        <v>2.917777777</v>
      </c>
      <c r="O4110">
        <v>0</v>
      </c>
      <c r="P4110">
        <v>4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4.9976849030146644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4.9976849030146644</v>
      </c>
    </row>
    <row r="4111" spans="1:31" x14ac:dyDescent="0.25">
      <c r="A4111">
        <v>2215076</v>
      </c>
      <c r="B4111">
        <v>1</v>
      </c>
      <c r="C4111" t="s">
        <v>80</v>
      </c>
      <c r="D4111" t="s">
        <v>90</v>
      </c>
      <c r="E4111" t="s">
        <v>151</v>
      </c>
      <c r="F4111" t="s">
        <v>316</v>
      </c>
      <c r="G4111" t="s">
        <v>213</v>
      </c>
      <c r="H4111" t="s">
        <v>135</v>
      </c>
      <c r="I4111" t="s">
        <v>136</v>
      </c>
      <c r="J4111" t="s">
        <v>137</v>
      </c>
      <c r="K4111" t="s">
        <v>138</v>
      </c>
      <c r="L4111" t="s">
        <v>12053</v>
      </c>
      <c r="M4111" t="s">
        <v>12054</v>
      </c>
      <c r="N4111">
        <v>2.74</v>
      </c>
      <c r="O4111">
        <v>0</v>
      </c>
      <c r="P4111">
        <v>173</v>
      </c>
      <c r="Q4111">
        <v>0</v>
      </c>
      <c r="R4111">
        <v>0</v>
      </c>
      <c r="S4111">
        <v>0</v>
      </c>
      <c r="T4111">
        <v>6</v>
      </c>
      <c r="U4111">
        <v>0</v>
      </c>
      <c r="V4111">
        <v>0</v>
      </c>
      <c r="W4111">
        <v>0</v>
      </c>
      <c r="X4111">
        <v>162.9341588108843</v>
      </c>
      <c r="Y4111">
        <v>0</v>
      </c>
      <c r="Z4111">
        <v>0</v>
      </c>
      <c r="AA4111">
        <v>0</v>
      </c>
      <c r="AB4111">
        <v>0.24348942839165341</v>
      </c>
      <c r="AC4111">
        <v>0</v>
      </c>
      <c r="AD4111">
        <v>0</v>
      </c>
      <c r="AE4111">
        <v>163.17764823927595</v>
      </c>
    </row>
    <row r="4112" spans="1:31" x14ac:dyDescent="0.25">
      <c r="A4112">
        <v>2213081</v>
      </c>
      <c r="B4112">
        <v>1</v>
      </c>
      <c r="C4112" t="s">
        <v>80</v>
      </c>
      <c r="D4112" t="s">
        <v>100</v>
      </c>
      <c r="E4112" t="s">
        <v>151</v>
      </c>
      <c r="F4112" t="s">
        <v>2434</v>
      </c>
      <c r="G4112" t="s">
        <v>213</v>
      </c>
      <c r="H4112" t="s">
        <v>135</v>
      </c>
      <c r="I4112" t="s">
        <v>136</v>
      </c>
      <c r="J4112" t="s">
        <v>137</v>
      </c>
      <c r="K4112" t="s">
        <v>138</v>
      </c>
      <c r="L4112" t="s">
        <v>12055</v>
      </c>
      <c r="M4112" t="s">
        <v>12056</v>
      </c>
      <c r="N4112">
        <v>1.1583333330000001</v>
      </c>
      <c r="O4112">
        <v>0</v>
      </c>
      <c r="P4112">
        <v>59</v>
      </c>
      <c r="Q4112">
        <v>0</v>
      </c>
      <c r="R4112">
        <v>0</v>
      </c>
      <c r="S4112">
        <v>0</v>
      </c>
      <c r="T4112">
        <v>5</v>
      </c>
      <c r="U4112">
        <v>0</v>
      </c>
      <c r="V4112">
        <v>0</v>
      </c>
      <c r="W4112">
        <v>0</v>
      </c>
      <c r="X4112">
        <v>12.106398686271241</v>
      </c>
      <c r="Y4112">
        <v>0</v>
      </c>
      <c r="Z4112">
        <v>0</v>
      </c>
      <c r="AA4112">
        <v>0</v>
      </c>
      <c r="AB4112">
        <v>5.2822272178105507</v>
      </c>
      <c r="AC4112">
        <v>0</v>
      </c>
      <c r="AD4112">
        <v>0</v>
      </c>
      <c r="AE4112">
        <v>17.388625904081792</v>
      </c>
    </row>
    <row r="4113" spans="1:31" x14ac:dyDescent="0.25">
      <c r="A4113">
        <v>2223397</v>
      </c>
      <c r="B4113">
        <v>1</v>
      </c>
      <c r="C4113" t="s">
        <v>80</v>
      </c>
      <c r="D4113" t="s">
        <v>88</v>
      </c>
      <c r="E4113" t="s">
        <v>151</v>
      </c>
      <c r="F4113" t="s">
        <v>2101</v>
      </c>
      <c r="G4113" t="s">
        <v>153</v>
      </c>
      <c r="H4113" t="s">
        <v>135</v>
      </c>
      <c r="I4113" t="s">
        <v>136</v>
      </c>
      <c r="J4113" t="s">
        <v>137</v>
      </c>
      <c r="K4113" t="s">
        <v>138</v>
      </c>
      <c r="L4113" t="s">
        <v>12057</v>
      </c>
      <c r="M4113" t="s">
        <v>12058</v>
      </c>
      <c r="N4113">
        <v>1.4424999999999999</v>
      </c>
      <c r="O4113">
        <v>0</v>
      </c>
      <c r="P4113">
        <v>143</v>
      </c>
      <c r="Q4113">
        <v>0</v>
      </c>
      <c r="R4113">
        <v>0</v>
      </c>
      <c r="S4113">
        <v>0</v>
      </c>
      <c r="T4113">
        <v>19</v>
      </c>
      <c r="U4113">
        <v>0</v>
      </c>
      <c r="V4113">
        <v>0</v>
      </c>
      <c r="W4113">
        <v>0</v>
      </c>
      <c r="X4113">
        <v>80.359627931474876</v>
      </c>
      <c r="Y4113">
        <v>0</v>
      </c>
      <c r="Z4113">
        <v>0</v>
      </c>
      <c r="AA4113">
        <v>0</v>
      </c>
      <c r="AB4113">
        <v>32.854823318598761</v>
      </c>
      <c r="AC4113">
        <v>0</v>
      </c>
      <c r="AD4113">
        <v>0</v>
      </c>
      <c r="AE4113">
        <v>113.21445125007364</v>
      </c>
    </row>
    <row r="4114" spans="1:31" x14ac:dyDescent="0.25">
      <c r="A4114">
        <v>2218677</v>
      </c>
      <c r="B4114">
        <v>1</v>
      </c>
      <c r="C4114" t="s">
        <v>81</v>
      </c>
      <c r="D4114" t="s">
        <v>128</v>
      </c>
      <c r="E4114" t="s">
        <v>151</v>
      </c>
      <c r="F4114" t="s">
        <v>12059</v>
      </c>
      <c r="G4114" t="s">
        <v>153</v>
      </c>
      <c r="H4114" t="s">
        <v>135</v>
      </c>
      <c r="I4114" t="s">
        <v>136</v>
      </c>
      <c r="J4114" t="s">
        <v>137</v>
      </c>
      <c r="K4114" t="s">
        <v>138</v>
      </c>
      <c r="L4114" t="s">
        <v>12060</v>
      </c>
      <c r="M4114" t="s">
        <v>12061</v>
      </c>
      <c r="N4114">
        <v>3.9683333329999999</v>
      </c>
      <c r="O4114">
        <v>0</v>
      </c>
      <c r="P4114">
        <v>46</v>
      </c>
      <c r="Q4114">
        <v>0</v>
      </c>
      <c r="R4114">
        <v>0</v>
      </c>
      <c r="S4114">
        <v>0</v>
      </c>
      <c r="T4114">
        <v>1</v>
      </c>
      <c r="U4114">
        <v>0</v>
      </c>
      <c r="V4114">
        <v>0</v>
      </c>
      <c r="W4114">
        <v>0</v>
      </c>
      <c r="X4114">
        <v>13.88384472212007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13.88384472212007</v>
      </c>
    </row>
    <row r="4115" spans="1:31" x14ac:dyDescent="0.25">
      <c r="A4115">
        <v>2216427</v>
      </c>
      <c r="B4115">
        <v>1</v>
      </c>
      <c r="C4115" t="s">
        <v>80</v>
      </c>
      <c r="D4115" t="s">
        <v>91</v>
      </c>
      <c r="E4115" t="s">
        <v>198</v>
      </c>
      <c r="F4115" t="s">
        <v>12062</v>
      </c>
      <c r="G4115" t="s">
        <v>143</v>
      </c>
      <c r="H4115" t="s">
        <v>144</v>
      </c>
      <c r="I4115" t="s">
        <v>136</v>
      </c>
      <c r="J4115" t="s">
        <v>137</v>
      </c>
      <c r="K4115" t="s">
        <v>138</v>
      </c>
      <c r="L4115" t="s">
        <v>12063</v>
      </c>
      <c r="M4115" t="s">
        <v>12064</v>
      </c>
      <c r="N4115">
        <v>0.86055555500000003</v>
      </c>
      <c r="O4115">
        <v>3</v>
      </c>
      <c r="P4115">
        <v>0</v>
      </c>
      <c r="Q4115">
        <v>1</v>
      </c>
      <c r="R4115">
        <v>0</v>
      </c>
      <c r="S4115">
        <v>1</v>
      </c>
      <c r="T4115">
        <v>0</v>
      </c>
      <c r="U4115">
        <v>1</v>
      </c>
      <c r="V4115">
        <v>0</v>
      </c>
      <c r="W4115">
        <v>0.34976140204130002</v>
      </c>
      <c r="X4115">
        <v>0</v>
      </c>
      <c r="Y4115">
        <v>2.1709897207396391</v>
      </c>
      <c r="Z4115">
        <v>0</v>
      </c>
      <c r="AA4115">
        <v>6.1106540728407786E-2</v>
      </c>
      <c r="AB4115">
        <v>0</v>
      </c>
      <c r="AC4115">
        <v>0.22671098745793331</v>
      </c>
      <c r="AD4115">
        <v>0</v>
      </c>
      <c r="AE4115">
        <v>2.8085686509672803</v>
      </c>
    </row>
    <row r="4116" spans="1:31" x14ac:dyDescent="0.25">
      <c r="A4116">
        <v>2226437</v>
      </c>
      <c r="B4116">
        <v>1</v>
      </c>
      <c r="C4116" t="s">
        <v>80</v>
      </c>
      <c r="D4116" t="s">
        <v>107</v>
      </c>
      <c r="E4116" t="s">
        <v>151</v>
      </c>
      <c r="F4116" t="s">
        <v>12065</v>
      </c>
      <c r="G4116" t="s">
        <v>192</v>
      </c>
      <c r="H4116" t="s">
        <v>135</v>
      </c>
      <c r="I4116" t="s">
        <v>136</v>
      </c>
      <c r="J4116" t="s">
        <v>137</v>
      </c>
      <c r="K4116" t="s">
        <v>138</v>
      </c>
      <c r="L4116" t="s">
        <v>12066</v>
      </c>
      <c r="M4116" t="s">
        <v>12067</v>
      </c>
      <c r="N4116">
        <v>1.7791666660000001</v>
      </c>
      <c r="O4116">
        <v>0</v>
      </c>
      <c r="P4116">
        <v>35</v>
      </c>
      <c r="Q4116">
        <v>0</v>
      </c>
      <c r="R4116">
        <v>0</v>
      </c>
      <c r="S4116">
        <v>0</v>
      </c>
      <c r="T4116">
        <v>4</v>
      </c>
      <c r="U4116">
        <v>0</v>
      </c>
      <c r="V4116">
        <v>0</v>
      </c>
      <c r="W4116">
        <v>0</v>
      </c>
      <c r="X4116">
        <v>13.09834037265572</v>
      </c>
      <c r="Y4116">
        <v>0</v>
      </c>
      <c r="Z4116">
        <v>0</v>
      </c>
      <c r="AA4116">
        <v>0</v>
      </c>
      <c r="AB4116">
        <v>2.4823249523995006E-2</v>
      </c>
      <c r="AC4116">
        <v>0</v>
      </c>
      <c r="AD4116">
        <v>0</v>
      </c>
      <c r="AE4116">
        <v>13.123163622179716</v>
      </c>
    </row>
    <row r="4117" spans="1:31" x14ac:dyDescent="0.25">
      <c r="A4117">
        <v>2221694</v>
      </c>
      <c r="B4117">
        <v>1</v>
      </c>
      <c r="C4117" t="s">
        <v>80</v>
      </c>
      <c r="D4117" t="s">
        <v>103</v>
      </c>
      <c r="E4117" t="s">
        <v>156</v>
      </c>
      <c r="F4117" t="s">
        <v>12068</v>
      </c>
      <c r="G4117" t="s">
        <v>161</v>
      </c>
      <c r="H4117" t="s">
        <v>135</v>
      </c>
      <c r="I4117" t="s">
        <v>136</v>
      </c>
      <c r="J4117" t="s">
        <v>137</v>
      </c>
      <c r="K4117" t="s">
        <v>138</v>
      </c>
      <c r="L4117" t="s">
        <v>12069</v>
      </c>
      <c r="M4117" t="s">
        <v>12070</v>
      </c>
      <c r="N4117">
        <v>1.3997222220000001</v>
      </c>
      <c r="O4117">
        <v>0</v>
      </c>
      <c r="P4117">
        <v>1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1.9210020002850585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1.9210020002850585</v>
      </c>
    </row>
    <row r="4118" spans="1:31" x14ac:dyDescent="0.25">
      <c r="A4118">
        <v>2224273</v>
      </c>
      <c r="B4118">
        <v>1</v>
      </c>
      <c r="C4118" t="s">
        <v>80</v>
      </c>
      <c r="D4118" t="s">
        <v>103</v>
      </c>
      <c r="E4118" t="s">
        <v>132</v>
      </c>
      <c r="F4118" t="s">
        <v>12071</v>
      </c>
      <c r="G4118" t="s">
        <v>176</v>
      </c>
      <c r="H4118" t="s">
        <v>135</v>
      </c>
      <c r="I4118" t="s">
        <v>136</v>
      </c>
      <c r="J4118" t="s">
        <v>137</v>
      </c>
      <c r="K4118" t="s">
        <v>138</v>
      </c>
      <c r="L4118" t="s">
        <v>12072</v>
      </c>
      <c r="M4118" t="s">
        <v>12073</v>
      </c>
      <c r="N4118">
        <v>1.090833333</v>
      </c>
      <c r="O4118">
        <v>0</v>
      </c>
      <c r="P4118">
        <v>3</v>
      </c>
      <c r="Q4118">
        <v>0</v>
      </c>
      <c r="R4118">
        <v>18</v>
      </c>
      <c r="S4118">
        <v>0</v>
      </c>
      <c r="T4118">
        <v>3</v>
      </c>
      <c r="U4118">
        <v>0</v>
      </c>
      <c r="V4118">
        <v>0</v>
      </c>
      <c r="W4118">
        <v>0</v>
      </c>
      <c r="X4118">
        <v>1.4416459470198144</v>
      </c>
      <c r="Y4118">
        <v>0</v>
      </c>
      <c r="Z4118">
        <v>25.521825382512986</v>
      </c>
      <c r="AA4118">
        <v>0</v>
      </c>
      <c r="AB4118">
        <v>0.99786972651582295</v>
      </c>
      <c r="AC4118">
        <v>0</v>
      </c>
      <c r="AD4118">
        <v>0</v>
      </c>
      <c r="AE4118">
        <v>27.961341056048624</v>
      </c>
    </row>
    <row r="4119" spans="1:31" x14ac:dyDescent="0.25">
      <c r="A4119">
        <v>2214953</v>
      </c>
      <c r="B4119">
        <v>1</v>
      </c>
      <c r="C4119" t="s">
        <v>81</v>
      </c>
      <c r="D4119" t="s">
        <v>115</v>
      </c>
      <c r="E4119" t="s">
        <v>141</v>
      </c>
      <c r="F4119" t="s">
        <v>12074</v>
      </c>
      <c r="G4119" t="s">
        <v>233</v>
      </c>
      <c r="H4119" t="s">
        <v>144</v>
      </c>
      <c r="I4119" t="s">
        <v>136</v>
      </c>
      <c r="J4119" t="s">
        <v>137</v>
      </c>
      <c r="K4119" t="s">
        <v>234</v>
      </c>
      <c r="L4119" t="s">
        <v>12075</v>
      </c>
      <c r="M4119" t="s">
        <v>12076</v>
      </c>
      <c r="N4119">
        <v>3.6156961110000001</v>
      </c>
      <c r="O4119">
        <v>0</v>
      </c>
      <c r="P4119">
        <v>253</v>
      </c>
      <c r="Q4119">
        <v>0</v>
      </c>
      <c r="R4119">
        <v>0</v>
      </c>
      <c r="S4119">
        <v>0</v>
      </c>
      <c r="T4119">
        <v>20</v>
      </c>
      <c r="U4119">
        <v>0</v>
      </c>
      <c r="V4119">
        <v>0</v>
      </c>
      <c r="W4119">
        <v>0</v>
      </c>
      <c r="X4119">
        <v>66.463987816778001</v>
      </c>
      <c r="Y4119">
        <v>0</v>
      </c>
      <c r="Z4119">
        <v>0</v>
      </c>
      <c r="AA4119">
        <v>0</v>
      </c>
      <c r="AB4119">
        <v>4.6269128115627449</v>
      </c>
      <c r="AC4119">
        <v>0</v>
      </c>
      <c r="AD4119">
        <v>0</v>
      </c>
      <c r="AE4119">
        <v>71.090900628340748</v>
      </c>
    </row>
    <row r="4120" spans="1:31" x14ac:dyDescent="0.25">
      <c r="A4120">
        <v>2220028</v>
      </c>
      <c r="B4120">
        <v>1</v>
      </c>
      <c r="C4120" t="s">
        <v>80</v>
      </c>
      <c r="D4120" t="s">
        <v>96</v>
      </c>
      <c r="E4120" t="s">
        <v>156</v>
      </c>
      <c r="F4120" t="s">
        <v>12077</v>
      </c>
      <c r="G4120" t="s">
        <v>280</v>
      </c>
      <c r="H4120" t="s">
        <v>135</v>
      </c>
      <c r="I4120" t="s">
        <v>136</v>
      </c>
      <c r="J4120" t="s">
        <v>3</v>
      </c>
      <c r="K4120" t="s">
        <v>138</v>
      </c>
      <c r="L4120" t="s">
        <v>12078</v>
      </c>
      <c r="M4120" t="s">
        <v>12079</v>
      </c>
      <c r="N4120">
        <v>3.295833333</v>
      </c>
      <c r="O4120">
        <v>0</v>
      </c>
      <c r="P4120">
        <v>1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9.7674693458025459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9.7674693458025459</v>
      </c>
    </row>
    <row r="4121" spans="1:31" x14ac:dyDescent="0.25">
      <c r="A4121">
        <v>2213387</v>
      </c>
      <c r="B4121">
        <v>1</v>
      </c>
      <c r="C4121" t="s">
        <v>80</v>
      </c>
      <c r="D4121" t="s">
        <v>93</v>
      </c>
      <c r="E4121" t="s">
        <v>151</v>
      </c>
      <c r="F4121" t="s">
        <v>12080</v>
      </c>
      <c r="G4121" t="s">
        <v>153</v>
      </c>
      <c r="H4121" t="s">
        <v>135</v>
      </c>
      <c r="I4121" t="s">
        <v>136</v>
      </c>
      <c r="J4121" t="s">
        <v>137</v>
      </c>
      <c r="K4121" t="s">
        <v>138</v>
      </c>
      <c r="L4121" t="s">
        <v>12081</v>
      </c>
      <c r="M4121" t="s">
        <v>12082</v>
      </c>
      <c r="N4121">
        <v>1.3286111110000001</v>
      </c>
      <c r="O4121">
        <v>0</v>
      </c>
      <c r="P4121">
        <v>23</v>
      </c>
      <c r="Q4121">
        <v>0</v>
      </c>
      <c r="R4121">
        <v>0</v>
      </c>
      <c r="S4121">
        <v>0</v>
      </c>
      <c r="T4121">
        <v>2</v>
      </c>
      <c r="U4121">
        <v>0</v>
      </c>
      <c r="V4121">
        <v>0</v>
      </c>
      <c r="W4121">
        <v>0</v>
      </c>
      <c r="X4121">
        <v>10.119544672518447</v>
      </c>
      <c r="Y4121">
        <v>0</v>
      </c>
      <c r="Z4121">
        <v>0</v>
      </c>
      <c r="AA4121">
        <v>0</v>
      </c>
      <c r="AB4121">
        <v>0.35666200555967947</v>
      </c>
      <c r="AC4121">
        <v>0</v>
      </c>
      <c r="AD4121">
        <v>0</v>
      </c>
      <c r="AE4121">
        <v>10.476206678078126</v>
      </c>
    </row>
    <row r="4122" spans="1:31" x14ac:dyDescent="0.25">
      <c r="A4122">
        <v>2226414</v>
      </c>
      <c r="B4122">
        <v>1</v>
      </c>
      <c r="C4122" t="s">
        <v>80</v>
      </c>
      <c r="D4122" t="s">
        <v>85</v>
      </c>
      <c r="E4122" t="s">
        <v>251</v>
      </c>
      <c r="F4122" t="s">
        <v>9190</v>
      </c>
      <c r="G4122" t="s">
        <v>280</v>
      </c>
      <c r="H4122" t="s">
        <v>144</v>
      </c>
      <c r="I4122" t="s">
        <v>136</v>
      </c>
      <c r="J4122" t="s">
        <v>3</v>
      </c>
      <c r="K4122" t="s">
        <v>138</v>
      </c>
      <c r="L4122" t="s">
        <v>12083</v>
      </c>
      <c r="M4122" t="s">
        <v>9191</v>
      </c>
      <c r="N4122">
        <v>0.266666666</v>
      </c>
      <c r="O4122">
        <v>0</v>
      </c>
      <c r="P4122">
        <v>9313</v>
      </c>
      <c r="Q4122">
        <v>0</v>
      </c>
      <c r="R4122">
        <v>1</v>
      </c>
      <c r="S4122">
        <v>1</v>
      </c>
      <c r="T4122">
        <v>777</v>
      </c>
      <c r="U4122">
        <v>0</v>
      </c>
      <c r="V4122">
        <v>1</v>
      </c>
      <c r="W4122">
        <v>0</v>
      </c>
      <c r="X4122">
        <v>794.20074043558532</v>
      </c>
      <c r="Y4122">
        <v>0</v>
      </c>
      <c r="Z4122">
        <v>0.15636708884</v>
      </c>
      <c r="AA4122">
        <v>5.1916542143106668</v>
      </c>
      <c r="AB4122">
        <v>223.1513968801508</v>
      </c>
      <c r="AC4122">
        <v>0</v>
      </c>
      <c r="AD4122">
        <v>2.6085617115288007</v>
      </c>
      <c r="AE4122">
        <v>1025.3087203304158</v>
      </c>
    </row>
    <row r="4123" spans="1:31" x14ac:dyDescent="0.25">
      <c r="A4123">
        <v>2216258</v>
      </c>
      <c r="B4123">
        <v>1</v>
      </c>
      <c r="C4123" t="s">
        <v>80</v>
      </c>
      <c r="D4123" t="s">
        <v>97</v>
      </c>
      <c r="E4123" t="s">
        <v>156</v>
      </c>
      <c r="F4123" t="s">
        <v>12084</v>
      </c>
      <c r="G4123" t="s">
        <v>165</v>
      </c>
      <c r="H4123" t="s">
        <v>135</v>
      </c>
      <c r="I4123" t="s">
        <v>136</v>
      </c>
      <c r="J4123" t="s">
        <v>137</v>
      </c>
      <c r="K4123" t="s">
        <v>138</v>
      </c>
      <c r="L4123" t="s">
        <v>12085</v>
      </c>
      <c r="M4123" t="s">
        <v>12086</v>
      </c>
      <c r="N4123">
        <v>5.9652777769999998</v>
      </c>
      <c r="O4123">
        <v>0</v>
      </c>
      <c r="P4123">
        <v>2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3.5248453950543697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3.5248453950543697</v>
      </c>
    </row>
    <row r="4124" spans="1:31" x14ac:dyDescent="0.25">
      <c r="A4124">
        <v>2221717</v>
      </c>
      <c r="B4124">
        <v>1</v>
      </c>
      <c r="C4124" t="s">
        <v>80</v>
      </c>
      <c r="D4124" t="s">
        <v>100</v>
      </c>
      <c r="E4124" t="s">
        <v>156</v>
      </c>
      <c r="F4124" t="s">
        <v>12087</v>
      </c>
      <c r="G4124" t="s">
        <v>161</v>
      </c>
      <c r="H4124" t="s">
        <v>135</v>
      </c>
      <c r="I4124" t="s">
        <v>136</v>
      </c>
      <c r="J4124" t="s">
        <v>137</v>
      </c>
      <c r="K4124" t="s">
        <v>138</v>
      </c>
      <c r="L4124" t="s">
        <v>12088</v>
      </c>
      <c r="M4124" t="s">
        <v>12089</v>
      </c>
      <c r="N4124">
        <v>0.88555555500000005</v>
      </c>
      <c r="O4124">
        <v>0</v>
      </c>
      <c r="P4124">
        <v>1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0.77174241581468339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0.77174241581468339</v>
      </c>
    </row>
    <row r="4125" spans="1:31" x14ac:dyDescent="0.25">
      <c r="A4125">
        <v>2224250</v>
      </c>
      <c r="B4125">
        <v>1</v>
      </c>
      <c r="C4125" t="s">
        <v>80</v>
      </c>
      <c r="D4125" t="s">
        <v>88</v>
      </c>
      <c r="E4125" t="s">
        <v>132</v>
      </c>
      <c r="F4125" t="s">
        <v>12090</v>
      </c>
      <c r="G4125" t="s">
        <v>233</v>
      </c>
      <c r="H4125" t="s">
        <v>135</v>
      </c>
      <c r="I4125" t="s">
        <v>136</v>
      </c>
      <c r="J4125" t="s">
        <v>137</v>
      </c>
      <c r="K4125" t="s">
        <v>234</v>
      </c>
      <c r="L4125" t="s">
        <v>12091</v>
      </c>
      <c r="M4125" t="s">
        <v>12092</v>
      </c>
      <c r="N4125">
        <v>4.0566666659999999</v>
      </c>
      <c r="O4125">
        <v>0</v>
      </c>
      <c r="P4125">
        <v>321</v>
      </c>
      <c r="Q4125">
        <v>0</v>
      </c>
      <c r="R4125">
        <v>0</v>
      </c>
      <c r="S4125">
        <v>0</v>
      </c>
      <c r="T4125">
        <v>6</v>
      </c>
      <c r="U4125">
        <v>0</v>
      </c>
      <c r="V4125">
        <v>0</v>
      </c>
      <c r="W4125">
        <v>0</v>
      </c>
      <c r="X4125">
        <v>304.18893317226969</v>
      </c>
      <c r="Y4125">
        <v>0</v>
      </c>
      <c r="Z4125">
        <v>0</v>
      </c>
      <c r="AA4125">
        <v>0</v>
      </c>
      <c r="AB4125">
        <v>10.011784260634929</v>
      </c>
      <c r="AC4125">
        <v>0</v>
      </c>
      <c r="AD4125">
        <v>0</v>
      </c>
      <c r="AE4125">
        <v>314.20071743290464</v>
      </c>
    </row>
    <row r="4126" spans="1:31" x14ac:dyDescent="0.25">
      <c r="A4126">
        <v>2221402</v>
      </c>
      <c r="B4126">
        <v>1</v>
      </c>
      <c r="C4126" t="s">
        <v>80</v>
      </c>
      <c r="D4126" t="s">
        <v>101</v>
      </c>
      <c r="E4126" t="s">
        <v>151</v>
      </c>
      <c r="F4126" t="s">
        <v>12093</v>
      </c>
      <c r="G4126" t="s">
        <v>134</v>
      </c>
      <c r="H4126" t="s">
        <v>135</v>
      </c>
      <c r="I4126" t="s">
        <v>136</v>
      </c>
      <c r="J4126" t="s">
        <v>137</v>
      </c>
      <c r="K4126" t="s">
        <v>138</v>
      </c>
      <c r="L4126" t="s">
        <v>12094</v>
      </c>
      <c r="M4126" t="s">
        <v>12095</v>
      </c>
      <c r="N4126">
        <v>1.1086111110000001</v>
      </c>
      <c r="O4126">
        <v>0</v>
      </c>
      <c r="P4126">
        <v>9</v>
      </c>
      <c r="Q4126">
        <v>0</v>
      </c>
      <c r="R4126">
        <v>0</v>
      </c>
      <c r="S4126">
        <v>0</v>
      </c>
      <c r="T4126">
        <v>2</v>
      </c>
      <c r="U4126">
        <v>0</v>
      </c>
      <c r="V4126">
        <v>0</v>
      </c>
      <c r="W4126">
        <v>0</v>
      </c>
      <c r="X4126">
        <v>5.2908567190003879</v>
      </c>
      <c r="Y4126">
        <v>0</v>
      </c>
      <c r="Z4126">
        <v>0</v>
      </c>
      <c r="AA4126">
        <v>0</v>
      </c>
      <c r="AB4126">
        <v>4.079775399066766</v>
      </c>
      <c r="AC4126">
        <v>0</v>
      </c>
      <c r="AD4126">
        <v>0</v>
      </c>
      <c r="AE4126">
        <v>9.370632118067153</v>
      </c>
    </row>
    <row r="4127" spans="1:31" x14ac:dyDescent="0.25">
      <c r="A4127">
        <v>2223566</v>
      </c>
      <c r="B4127">
        <v>1</v>
      </c>
      <c r="C4127" t="s">
        <v>80</v>
      </c>
      <c r="D4127" t="s">
        <v>93</v>
      </c>
      <c r="E4127" t="s">
        <v>147</v>
      </c>
      <c r="F4127" t="s">
        <v>12096</v>
      </c>
      <c r="G4127" t="s">
        <v>405</v>
      </c>
      <c r="H4127" t="s">
        <v>144</v>
      </c>
      <c r="I4127" t="s">
        <v>136</v>
      </c>
      <c r="J4127" t="s">
        <v>137</v>
      </c>
      <c r="K4127" t="s">
        <v>234</v>
      </c>
      <c r="L4127" t="s">
        <v>12097</v>
      </c>
      <c r="M4127" t="s">
        <v>12098</v>
      </c>
      <c r="N4127">
        <v>0.26116388800000001</v>
      </c>
      <c r="O4127">
        <v>0</v>
      </c>
      <c r="P4127">
        <v>1884</v>
      </c>
      <c r="Q4127">
        <v>0</v>
      </c>
      <c r="R4127">
        <v>61</v>
      </c>
      <c r="S4127">
        <v>6</v>
      </c>
      <c r="T4127">
        <v>241</v>
      </c>
      <c r="U4127">
        <v>4</v>
      </c>
      <c r="V4127">
        <v>1</v>
      </c>
      <c r="W4127">
        <v>0</v>
      </c>
      <c r="X4127">
        <v>134.31429441037383</v>
      </c>
      <c r="Y4127">
        <v>0</v>
      </c>
      <c r="Z4127">
        <v>7.6899381210304556</v>
      </c>
      <c r="AA4127">
        <v>8.2671627306382511</v>
      </c>
      <c r="AB4127">
        <v>46.018172212758103</v>
      </c>
      <c r="AC4127">
        <v>55.307384042253496</v>
      </c>
      <c r="AD4127">
        <v>0</v>
      </c>
      <c r="AE4127">
        <v>251.59695151705415</v>
      </c>
    </row>
    <row r="4128" spans="1:31" x14ac:dyDescent="0.25">
      <c r="A4128">
        <v>2226145</v>
      </c>
      <c r="B4128">
        <v>1</v>
      </c>
      <c r="C4128" t="s">
        <v>80</v>
      </c>
      <c r="D4128" t="s">
        <v>90</v>
      </c>
      <c r="E4128" t="s">
        <v>151</v>
      </c>
      <c r="F4128" t="s">
        <v>12099</v>
      </c>
      <c r="G4128" t="s">
        <v>213</v>
      </c>
      <c r="H4128" t="s">
        <v>135</v>
      </c>
      <c r="I4128" t="s">
        <v>136</v>
      </c>
      <c r="J4128" t="s">
        <v>137</v>
      </c>
      <c r="K4128" t="s">
        <v>138</v>
      </c>
      <c r="L4128" t="s">
        <v>12100</v>
      </c>
      <c r="M4128" t="s">
        <v>12101</v>
      </c>
      <c r="N4128">
        <v>1.115</v>
      </c>
      <c r="O4128">
        <v>0</v>
      </c>
      <c r="P4128">
        <v>238</v>
      </c>
      <c r="Q4128">
        <v>0</v>
      </c>
      <c r="R4128">
        <v>0</v>
      </c>
      <c r="S4128">
        <v>0</v>
      </c>
      <c r="T4128">
        <v>13</v>
      </c>
      <c r="U4128">
        <v>0</v>
      </c>
      <c r="V4128">
        <v>0</v>
      </c>
      <c r="W4128">
        <v>0</v>
      </c>
      <c r="X4128">
        <v>97.832174785959708</v>
      </c>
      <c r="Y4128">
        <v>0</v>
      </c>
      <c r="Z4128">
        <v>0</v>
      </c>
      <c r="AA4128">
        <v>0</v>
      </c>
      <c r="AB4128">
        <v>7.6616579870797752</v>
      </c>
      <c r="AC4128">
        <v>0</v>
      </c>
      <c r="AD4128">
        <v>0</v>
      </c>
      <c r="AE4128">
        <v>105.49383277303949</v>
      </c>
    </row>
    <row r="4129" spans="1:31" x14ac:dyDescent="0.25">
      <c r="A4129">
        <v>2213579</v>
      </c>
      <c r="B4129">
        <v>1</v>
      </c>
      <c r="C4129" t="s">
        <v>81</v>
      </c>
      <c r="D4129" t="s">
        <v>123</v>
      </c>
      <c r="E4129" t="s">
        <v>198</v>
      </c>
      <c r="F4129" t="s">
        <v>12102</v>
      </c>
      <c r="G4129" t="s">
        <v>233</v>
      </c>
      <c r="H4129" t="s">
        <v>144</v>
      </c>
      <c r="I4129" t="s">
        <v>136</v>
      </c>
      <c r="J4129" t="s">
        <v>137</v>
      </c>
      <c r="K4129" t="s">
        <v>234</v>
      </c>
      <c r="L4129" t="s">
        <v>12103</v>
      </c>
      <c r="M4129" t="s">
        <v>12104</v>
      </c>
      <c r="N4129">
        <v>7.8946500000000004</v>
      </c>
      <c r="O4129">
        <v>0</v>
      </c>
      <c r="P4129">
        <v>360</v>
      </c>
      <c r="Q4129">
        <v>5</v>
      </c>
      <c r="R4129">
        <v>80</v>
      </c>
      <c r="S4129">
        <v>5</v>
      </c>
      <c r="T4129">
        <v>45</v>
      </c>
      <c r="U4129">
        <v>0</v>
      </c>
      <c r="V4129">
        <v>0</v>
      </c>
      <c r="W4129">
        <v>0</v>
      </c>
      <c r="X4129">
        <v>751.54333507625211</v>
      </c>
      <c r="Y4129">
        <v>283.78915224868382</v>
      </c>
      <c r="Z4129">
        <v>283.39715628839207</v>
      </c>
      <c r="AA4129">
        <v>49.676463614344144</v>
      </c>
      <c r="AB4129">
        <v>306.56433655554463</v>
      </c>
      <c r="AC4129">
        <v>0</v>
      </c>
      <c r="AD4129">
        <v>0</v>
      </c>
      <c r="AE4129">
        <v>1674.970443783217</v>
      </c>
    </row>
    <row r="4130" spans="1:31" x14ac:dyDescent="0.25">
      <c r="A4130">
        <v>2222876</v>
      </c>
      <c r="B4130">
        <v>1</v>
      </c>
      <c r="C4130" t="s">
        <v>80</v>
      </c>
      <c r="D4130" t="s">
        <v>101</v>
      </c>
      <c r="E4130" t="s">
        <v>141</v>
      </c>
      <c r="F4130" t="s">
        <v>12105</v>
      </c>
      <c r="G4130" t="s">
        <v>1628</v>
      </c>
      <c r="H4130" t="s">
        <v>144</v>
      </c>
      <c r="I4130" t="s">
        <v>136</v>
      </c>
      <c r="J4130" t="s">
        <v>137</v>
      </c>
      <c r="K4130" t="s">
        <v>138</v>
      </c>
      <c r="L4130" t="s">
        <v>12106</v>
      </c>
      <c r="M4130" t="s">
        <v>12107</v>
      </c>
      <c r="N4130">
        <v>2.923611111</v>
      </c>
      <c r="O4130">
        <v>0</v>
      </c>
      <c r="P4130">
        <v>341</v>
      </c>
      <c r="Q4130">
        <v>0</v>
      </c>
      <c r="R4130">
        <v>1</v>
      </c>
      <c r="S4130">
        <v>0</v>
      </c>
      <c r="T4130">
        <v>65</v>
      </c>
      <c r="U4130">
        <v>0</v>
      </c>
      <c r="V4130">
        <v>0</v>
      </c>
      <c r="W4130">
        <v>0</v>
      </c>
      <c r="X4130">
        <v>412.76087793278742</v>
      </c>
      <c r="Y4130">
        <v>0</v>
      </c>
      <c r="Z4130">
        <v>0</v>
      </c>
      <c r="AA4130">
        <v>0</v>
      </c>
      <c r="AB4130">
        <v>114.10950583119964</v>
      </c>
      <c r="AC4130">
        <v>0</v>
      </c>
      <c r="AD4130">
        <v>0</v>
      </c>
      <c r="AE4130">
        <v>526.87038376398709</v>
      </c>
    </row>
    <row r="4131" spans="1:31" x14ac:dyDescent="0.25">
      <c r="A4131">
        <v>2223589</v>
      </c>
      <c r="B4131">
        <v>1</v>
      </c>
      <c r="C4131" t="s">
        <v>80</v>
      </c>
      <c r="D4131" t="s">
        <v>83</v>
      </c>
      <c r="E4131" t="s">
        <v>156</v>
      </c>
      <c r="F4131" t="s">
        <v>12108</v>
      </c>
      <c r="G4131" t="s">
        <v>172</v>
      </c>
      <c r="H4131" t="s">
        <v>135</v>
      </c>
      <c r="I4131" t="s">
        <v>136</v>
      </c>
      <c r="J4131" t="s">
        <v>137</v>
      </c>
      <c r="K4131" t="s">
        <v>138</v>
      </c>
      <c r="L4131" t="s">
        <v>12109</v>
      </c>
      <c r="M4131" t="s">
        <v>12110</v>
      </c>
      <c r="N4131">
        <v>4.6241666659999998</v>
      </c>
      <c r="O4131">
        <v>0</v>
      </c>
      <c r="P4131">
        <v>10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11.773725831216687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11.773725831216687</v>
      </c>
    </row>
    <row r="4132" spans="1:31" x14ac:dyDescent="0.25">
      <c r="A4132">
        <v>2220343</v>
      </c>
      <c r="B4132">
        <v>1</v>
      </c>
      <c r="C4132" t="s">
        <v>80</v>
      </c>
      <c r="D4132" t="s">
        <v>90</v>
      </c>
      <c r="E4132" t="s">
        <v>156</v>
      </c>
      <c r="F4132" t="s">
        <v>12111</v>
      </c>
      <c r="G4132" t="s">
        <v>134</v>
      </c>
      <c r="H4132" t="s">
        <v>135</v>
      </c>
      <c r="I4132" t="s">
        <v>136</v>
      </c>
      <c r="J4132" t="s">
        <v>137</v>
      </c>
      <c r="K4132" t="s">
        <v>138</v>
      </c>
      <c r="L4132" t="s">
        <v>12112</v>
      </c>
      <c r="M4132" t="s">
        <v>12113</v>
      </c>
      <c r="N4132">
        <v>2.5891666660000001</v>
      </c>
      <c r="O4132">
        <v>0</v>
      </c>
      <c r="P4132">
        <v>1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0.72138163069138339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0.72138163069138339</v>
      </c>
    </row>
    <row r="4133" spans="1:31" x14ac:dyDescent="0.25">
      <c r="A4133">
        <v>2226108</v>
      </c>
      <c r="B4133">
        <v>1</v>
      </c>
      <c r="C4133" t="s">
        <v>80</v>
      </c>
      <c r="D4133" t="s">
        <v>82</v>
      </c>
      <c r="E4133" t="s">
        <v>251</v>
      </c>
      <c r="F4133" t="s">
        <v>12114</v>
      </c>
      <c r="G4133" t="s">
        <v>143</v>
      </c>
      <c r="H4133" t="s">
        <v>144</v>
      </c>
      <c r="I4133" t="s">
        <v>136</v>
      </c>
      <c r="J4133" t="s">
        <v>137</v>
      </c>
      <c r="K4133" t="s">
        <v>138</v>
      </c>
      <c r="L4133" t="s">
        <v>12115</v>
      </c>
      <c r="M4133" t="s">
        <v>12116</v>
      </c>
      <c r="N4133">
        <v>1.316944444</v>
      </c>
      <c r="O4133">
        <v>7</v>
      </c>
      <c r="P4133">
        <v>1121</v>
      </c>
      <c r="Q4133">
        <v>0</v>
      </c>
      <c r="R4133">
        <v>0</v>
      </c>
      <c r="S4133">
        <v>4</v>
      </c>
      <c r="T4133">
        <v>614</v>
      </c>
      <c r="U4133">
        <v>0</v>
      </c>
      <c r="V4133">
        <v>0</v>
      </c>
      <c r="W4133">
        <v>3.6904457194671276</v>
      </c>
      <c r="X4133">
        <v>502.45068751789927</v>
      </c>
      <c r="Y4133">
        <v>0</v>
      </c>
      <c r="Z4133">
        <v>0</v>
      </c>
      <c r="AA4133">
        <v>529.31612568928551</v>
      </c>
      <c r="AB4133">
        <v>836.93101283119529</v>
      </c>
      <c r="AC4133">
        <v>0</v>
      </c>
      <c r="AD4133">
        <v>0</v>
      </c>
      <c r="AE4133">
        <v>1872.3882717578472</v>
      </c>
    </row>
    <row r="4134" spans="1:31" x14ac:dyDescent="0.25">
      <c r="A4134">
        <v>2223689</v>
      </c>
      <c r="B4134">
        <v>1</v>
      </c>
      <c r="C4134" t="s">
        <v>80</v>
      </c>
      <c r="D4134" t="s">
        <v>85</v>
      </c>
      <c r="E4134" t="s">
        <v>151</v>
      </c>
      <c r="F4134" t="s">
        <v>9955</v>
      </c>
      <c r="G4134" t="s">
        <v>213</v>
      </c>
      <c r="H4134" t="s">
        <v>135</v>
      </c>
      <c r="I4134" t="s">
        <v>136</v>
      </c>
      <c r="J4134" t="s">
        <v>137</v>
      </c>
      <c r="K4134" t="s">
        <v>138</v>
      </c>
      <c r="L4134" t="s">
        <v>12117</v>
      </c>
      <c r="M4134" t="s">
        <v>12118</v>
      </c>
      <c r="N4134">
        <v>1.1883333330000001</v>
      </c>
      <c r="O4134">
        <v>0</v>
      </c>
      <c r="P4134">
        <v>138</v>
      </c>
      <c r="Q4134">
        <v>0</v>
      </c>
      <c r="R4134">
        <v>0</v>
      </c>
      <c r="S4134">
        <v>0</v>
      </c>
      <c r="T4134">
        <v>2</v>
      </c>
      <c r="U4134">
        <v>0</v>
      </c>
      <c r="V4134">
        <v>0</v>
      </c>
      <c r="W4134">
        <v>0</v>
      </c>
      <c r="X4134">
        <v>48.108214131765713</v>
      </c>
      <c r="Y4134">
        <v>0</v>
      </c>
      <c r="Z4134">
        <v>0</v>
      </c>
      <c r="AA4134">
        <v>0</v>
      </c>
      <c r="AB4134">
        <v>0.24563767355875002</v>
      </c>
      <c r="AC4134">
        <v>0</v>
      </c>
      <c r="AD4134">
        <v>0</v>
      </c>
      <c r="AE4134">
        <v>48.35385180532446</v>
      </c>
    </row>
    <row r="4135" spans="1:31" x14ac:dyDescent="0.25">
      <c r="A4135">
        <v>2213871</v>
      </c>
      <c r="B4135">
        <v>1</v>
      </c>
      <c r="C4135" t="s">
        <v>80</v>
      </c>
      <c r="D4135" t="s">
        <v>82</v>
      </c>
      <c r="E4135" t="s">
        <v>147</v>
      </c>
      <c r="F4135" t="s">
        <v>12119</v>
      </c>
      <c r="G4135" t="s">
        <v>4368</v>
      </c>
      <c r="H4135" t="s">
        <v>144</v>
      </c>
      <c r="I4135" t="s">
        <v>136</v>
      </c>
      <c r="J4135" t="s">
        <v>137</v>
      </c>
      <c r="K4135" t="s">
        <v>138</v>
      </c>
      <c r="L4135" t="s">
        <v>12120</v>
      </c>
      <c r="M4135" t="s">
        <v>12121</v>
      </c>
      <c r="N4135">
        <v>0.391666666</v>
      </c>
      <c r="O4135">
        <v>0</v>
      </c>
      <c r="P4135">
        <v>6496</v>
      </c>
      <c r="Q4135">
        <v>0</v>
      </c>
      <c r="R4135">
        <v>0</v>
      </c>
      <c r="S4135">
        <v>1</v>
      </c>
      <c r="T4135">
        <v>3826</v>
      </c>
      <c r="U4135">
        <v>0</v>
      </c>
      <c r="V4135">
        <v>4</v>
      </c>
      <c r="W4135">
        <v>0</v>
      </c>
      <c r="X4135">
        <v>759.85362928902362</v>
      </c>
      <c r="Y4135">
        <v>0</v>
      </c>
      <c r="Z4135">
        <v>0</v>
      </c>
      <c r="AA4135">
        <v>28.651585342818258</v>
      </c>
      <c r="AB4135">
        <v>862.59876693737726</v>
      </c>
      <c r="AC4135">
        <v>0</v>
      </c>
      <c r="AD4135">
        <v>70.245155851547224</v>
      </c>
      <c r="AE4135">
        <v>1721.3491374207665</v>
      </c>
    </row>
    <row r="4136" spans="1:31" x14ac:dyDescent="0.25">
      <c r="A4136">
        <v>2226606</v>
      </c>
      <c r="B4136">
        <v>1</v>
      </c>
      <c r="C4136" t="s">
        <v>80</v>
      </c>
      <c r="D4136" t="s">
        <v>104</v>
      </c>
      <c r="E4136" t="s">
        <v>132</v>
      </c>
      <c r="F4136" t="s">
        <v>4584</v>
      </c>
      <c r="G4136" t="s">
        <v>176</v>
      </c>
      <c r="H4136" t="s">
        <v>135</v>
      </c>
      <c r="I4136" t="s">
        <v>136</v>
      </c>
      <c r="J4136" t="s">
        <v>137</v>
      </c>
      <c r="K4136" t="s">
        <v>138</v>
      </c>
      <c r="L4136" t="s">
        <v>12122</v>
      </c>
      <c r="M4136" t="s">
        <v>12123</v>
      </c>
      <c r="N4136">
        <v>0.71222222199999996</v>
      </c>
      <c r="O4136">
        <v>0</v>
      </c>
      <c r="P4136">
        <v>4</v>
      </c>
      <c r="Q4136">
        <v>0</v>
      </c>
      <c r="R4136">
        <v>12</v>
      </c>
      <c r="S4136">
        <v>0</v>
      </c>
      <c r="T4136">
        <v>19</v>
      </c>
      <c r="U4136">
        <v>0</v>
      </c>
      <c r="V4136">
        <v>0</v>
      </c>
      <c r="W4136">
        <v>0</v>
      </c>
      <c r="X4136">
        <v>3.2292253523374574</v>
      </c>
      <c r="Y4136">
        <v>0</v>
      </c>
      <c r="Z4136">
        <v>1.6722212598144024</v>
      </c>
      <c r="AA4136">
        <v>0</v>
      </c>
      <c r="AB4136">
        <v>16.823034826047998</v>
      </c>
      <c r="AC4136">
        <v>0</v>
      </c>
      <c r="AD4136">
        <v>0</v>
      </c>
      <c r="AE4136">
        <v>21.724481438199859</v>
      </c>
    </row>
    <row r="4137" spans="1:31" x14ac:dyDescent="0.25">
      <c r="A4137">
        <v>2219859</v>
      </c>
      <c r="B4137">
        <v>1</v>
      </c>
      <c r="C4137" t="s">
        <v>80</v>
      </c>
      <c r="D4137" t="s">
        <v>86</v>
      </c>
      <c r="E4137" t="s">
        <v>156</v>
      </c>
      <c r="F4137" t="s">
        <v>12124</v>
      </c>
      <c r="G4137" t="s">
        <v>165</v>
      </c>
      <c r="H4137" t="s">
        <v>135</v>
      </c>
      <c r="I4137" t="s">
        <v>136</v>
      </c>
      <c r="J4137" t="s">
        <v>137</v>
      </c>
      <c r="K4137" t="s">
        <v>138</v>
      </c>
      <c r="L4137" t="s">
        <v>12125</v>
      </c>
      <c r="M4137" t="s">
        <v>12126</v>
      </c>
      <c r="N4137">
        <v>1.31</v>
      </c>
      <c r="O4137">
        <v>0</v>
      </c>
      <c r="P4137">
        <v>1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0.68106325067186257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0.68106325067186257</v>
      </c>
    </row>
    <row r="4138" spans="1:31" x14ac:dyDescent="0.25">
      <c r="A4138">
        <v>2217701</v>
      </c>
      <c r="B4138">
        <v>1</v>
      </c>
      <c r="C4138" t="s">
        <v>81</v>
      </c>
      <c r="D4138" t="s">
        <v>127</v>
      </c>
      <c r="E4138" t="s">
        <v>156</v>
      </c>
      <c r="F4138" t="s">
        <v>12127</v>
      </c>
      <c r="G4138" t="s">
        <v>161</v>
      </c>
      <c r="H4138" t="s">
        <v>135</v>
      </c>
      <c r="I4138" t="s">
        <v>136</v>
      </c>
      <c r="J4138" t="s">
        <v>137</v>
      </c>
      <c r="K4138" t="s">
        <v>138</v>
      </c>
      <c r="L4138" t="s">
        <v>12128</v>
      </c>
      <c r="M4138" t="s">
        <v>12129</v>
      </c>
      <c r="N4138">
        <v>1.096944444</v>
      </c>
      <c r="O4138">
        <v>0</v>
      </c>
      <c r="P4138">
        <v>1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1.9023647488E-4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1.9023647488E-4</v>
      </c>
    </row>
    <row r="4139" spans="1:31" x14ac:dyDescent="0.25">
      <c r="A4139">
        <v>2226998</v>
      </c>
      <c r="B4139">
        <v>1</v>
      </c>
      <c r="C4139" t="s">
        <v>80</v>
      </c>
      <c r="D4139" t="s">
        <v>97</v>
      </c>
      <c r="E4139" t="s">
        <v>151</v>
      </c>
      <c r="F4139" t="s">
        <v>12130</v>
      </c>
      <c r="G4139" t="s">
        <v>213</v>
      </c>
      <c r="H4139" t="s">
        <v>135</v>
      </c>
      <c r="I4139" t="s">
        <v>136</v>
      </c>
      <c r="J4139" t="s">
        <v>137</v>
      </c>
      <c r="K4139" t="s">
        <v>138</v>
      </c>
      <c r="L4139" t="s">
        <v>8910</v>
      </c>
      <c r="M4139" t="s">
        <v>12131</v>
      </c>
      <c r="N4139">
        <v>0.757222222</v>
      </c>
      <c r="O4139">
        <v>0</v>
      </c>
      <c r="P4139">
        <v>14</v>
      </c>
      <c r="Q4139">
        <v>0</v>
      </c>
      <c r="R4139">
        <v>0</v>
      </c>
      <c r="S4139">
        <v>0</v>
      </c>
      <c r="T4139">
        <v>1</v>
      </c>
      <c r="U4139">
        <v>0</v>
      </c>
      <c r="V4139">
        <v>0</v>
      </c>
      <c r="W4139">
        <v>0</v>
      </c>
      <c r="X4139">
        <v>7.3514796780971707</v>
      </c>
      <c r="Y4139">
        <v>0</v>
      </c>
      <c r="Z4139">
        <v>0</v>
      </c>
      <c r="AA4139">
        <v>0</v>
      </c>
      <c r="AB4139">
        <v>5.4900539595322551</v>
      </c>
      <c r="AC4139">
        <v>0</v>
      </c>
      <c r="AD4139">
        <v>0</v>
      </c>
      <c r="AE4139">
        <v>12.841533637629425</v>
      </c>
    </row>
    <row r="4140" spans="1:31" x14ac:dyDescent="0.25">
      <c r="A4140">
        <v>2219467</v>
      </c>
      <c r="B4140">
        <v>1</v>
      </c>
      <c r="C4140" t="s">
        <v>80</v>
      </c>
      <c r="D4140" t="s">
        <v>103</v>
      </c>
      <c r="E4140" t="s">
        <v>198</v>
      </c>
      <c r="F4140" t="s">
        <v>12132</v>
      </c>
      <c r="G4140" t="s">
        <v>143</v>
      </c>
      <c r="H4140" t="s">
        <v>144</v>
      </c>
      <c r="I4140" t="s">
        <v>136</v>
      </c>
      <c r="J4140" t="s">
        <v>137</v>
      </c>
      <c r="K4140" t="s">
        <v>138</v>
      </c>
      <c r="L4140" t="s">
        <v>12133</v>
      </c>
      <c r="M4140" t="s">
        <v>12134</v>
      </c>
      <c r="N4140">
        <v>1.680833333</v>
      </c>
      <c r="O4140">
        <v>3</v>
      </c>
      <c r="P4140">
        <v>1987</v>
      </c>
      <c r="Q4140">
        <v>21</v>
      </c>
      <c r="R4140">
        <v>268</v>
      </c>
      <c r="S4140">
        <v>29</v>
      </c>
      <c r="T4140">
        <v>639</v>
      </c>
      <c r="U4140">
        <v>2</v>
      </c>
      <c r="V4140">
        <v>1</v>
      </c>
      <c r="W4140">
        <v>1.2680403112630767</v>
      </c>
      <c r="X4140">
        <v>633.7842871331369</v>
      </c>
      <c r="Y4140">
        <v>53.651068099938591</v>
      </c>
      <c r="Z4140">
        <v>45.794230117227677</v>
      </c>
      <c r="AA4140">
        <v>140.31632829789234</v>
      </c>
      <c r="AB4140">
        <v>235.83235271374721</v>
      </c>
      <c r="AC4140">
        <v>99.510840568172213</v>
      </c>
      <c r="AD4140">
        <v>13.840817720315627</v>
      </c>
      <c r="AE4140">
        <v>1223.9979649616937</v>
      </c>
    </row>
    <row r="4141" spans="1:31" x14ac:dyDescent="0.25">
      <c r="A4141">
        <v>2227496</v>
      </c>
      <c r="B4141">
        <v>1</v>
      </c>
      <c r="C4141" t="s">
        <v>81</v>
      </c>
      <c r="D4141" t="s">
        <v>118</v>
      </c>
      <c r="E4141" t="s">
        <v>156</v>
      </c>
      <c r="F4141" t="s">
        <v>12135</v>
      </c>
      <c r="G4141" t="s">
        <v>161</v>
      </c>
      <c r="H4141" t="s">
        <v>135</v>
      </c>
      <c r="I4141" t="s">
        <v>136</v>
      </c>
      <c r="J4141" t="s">
        <v>137</v>
      </c>
      <c r="K4141" t="s">
        <v>138</v>
      </c>
      <c r="L4141" t="s">
        <v>12136</v>
      </c>
      <c r="M4141" t="s">
        <v>12137</v>
      </c>
      <c r="N4141">
        <v>1.285833333</v>
      </c>
      <c r="O4141">
        <v>0</v>
      </c>
      <c r="P4141">
        <v>1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2.6721783433655555E-3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2.6721783433655555E-3</v>
      </c>
    </row>
    <row r="4142" spans="1:31" x14ac:dyDescent="0.25">
      <c r="A4142">
        <v>2223168</v>
      </c>
      <c r="B4142">
        <v>1</v>
      </c>
      <c r="C4142" t="s">
        <v>80</v>
      </c>
      <c r="D4142" t="s">
        <v>100</v>
      </c>
      <c r="E4142" t="s">
        <v>141</v>
      </c>
      <c r="F4142" t="s">
        <v>12138</v>
      </c>
      <c r="G4142" t="s">
        <v>280</v>
      </c>
      <c r="H4142" t="s">
        <v>144</v>
      </c>
      <c r="I4142" t="s">
        <v>136</v>
      </c>
      <c r="J4142" t="s">
        <v>3</v>
      </c>
      <c r="K4142" t="s">
        <v>138</v>
      </c>
      <c r="L4142" t="s">
        <v>12139</v>
      </c>
      <c r="M4142" t="s">
        <v>12140</v>
      </c>
      <c r="N4142">
        <v>0.52638888800000005</v>
      </c>
      <c r="O4142">
        <v>0</v>
      </c>
      <c r="P4142">
        <v>1441</v>
      </c>
      <c r="Q4142">
        <v>0</v>
      </c>
      <c r="R4142">
        <v>0</v>
      </c>
      <c r="S4142">
        <v>0</v>
      </c>
      <c r="T4142">
        <v>75</v>
      </c>
      <c r="U4142">
        <v>0</v>
      </c>
      <c r="V4142">
        <v>0</v>
      </c>
      <c r="W4142">
        <v>0</v>
      </c>
      <c r="X4142">
        <v>200.12230996403244</v>
      </c>
      <c r="Y4142">
        <v>0</v>
      </c>
      <c r="Z4142">
        <v>0</v>
      </c>
      <c r="AA4142">
        <v>0</v>
      </c>
      <c r="AB4142">
        <v>59.878112719748664</v>
      </c>
      <c r="AC4142">
        <v>0</v>
      </c>
      <c r="AD4142">
        <v>0</v>
      </c>
      <c r="AE4142">
        <v>260.0004226837811</v>
      </c>
    </row>
    <row r="4143" spans="1:31" x14ac:dyDescent="0.25">
      <c r="A4143">
        <v>2223297</v>
      </c>
      <c r="B4143">
        <v>1</v>
      </c>
      <c r="C4143" t="s">
        <v>80</v>
      </c>
      <c r="D4143" t="s">
        <v>90</v>
      </c>
      <c r="E4143" t="s">
        <v>141</v>
      </c>
      <c r="F4143" t="s">
        <v>12141</v>
      </c>
      <c r="G4143" t="s">
        <v>200</v>
      </c>
      <c r="H4143" t="s">
        <v>144</v>
      </c>
      <c r="I4143" t="s">
        <v>136</v>
      </c>
      <c r="J4143" t="s">
        <v>137</v>
      </c>
      <c r="K4143" t="s">
        <v>234</v>
      </c>
      <c r="L4143" t="s">
        <v>12142</v>
      </c>
      <c r="M4143" t="s">
        <v>12143</v>
      </c>
      <c r="N4143">
        <v>0.91138888799999995</v>
      </c>
      <c r="O4143">
        <v>0</v>
      </c>
      <c r="P4143">
        <v>2580</v>
      </c>
      <c r="Q4143">
        <v>0</v>
      </c>
      <c r="R4143">
        <v>0</v>
      </c>
      <c r="S4143">
        <v>0</v>
      </c>
      <c r="T4143">
        <v>168</v>
      </c>
      <c r="U4143">
        <v>0</v>
      </c>
      <c r="V4143">
        <v>0</v>
      </c>
      <c r="W4143">
        <v>0</v>
      </c>
      <c r="X4143">
        <v>994.98460744232671</v>
      </c>
      <c r="Y4143">
        <v>0</v>
      </c>
      <c r="Z4143">
        <v>0</v>
      </c>
      <c r="AA4143">
        <v>0</v>
      </c>
      <c r="AB4143">
        <v>110.15032796655991</v>
      </c>
      <c r="AC4143">
        <v>0</v>
      </c>
      <c r="AD4143">
        <v>0</v>
      </c>
      <c r="AE4143">
        <v>1105.1349354088866</v>
      </c>
    </row>
    <row r="4144" spans="1:31" x14ac:dyDescent="0.25">
      <c r="A4144">
        <v>2228564</v>
      </c>
      <c r="B4144">
        <v>1</v>
      </c>
      <c r="C4144" t="s">
        <v>81</v>
      </c>
      <c r="D4144" t="s">
        <v>122</v>
      </c>
      <c r="E4144" t="s">
        <v>151</v>
      </c>
      <c r="F4144" t="s">
        <v>12144</v>
      </c>
      <c r="G4144" t="s">
        <v>233</v>
      </c>
      <c r="H4144" t="s">
        <v>135</v>
      </c>
      <c r="I4144" t="s">
        <v>136</v>
      </c>
      <c r="J4144" t="s">
        <v>137</v>
      </c>
      <c r="K4144" t="s">
        <v>234</v>
      </c>
      <c r="L4144" t="s">
        <v>12145</v>
      </c>
      <c r="M4144" t="s">
        <v>12146</v>
      </c>
      <c r="N4144">
        <v>2.1533250000000002</v>
      </c>
      <c r="O4144">
        <v>0</v>
      </c>
      <c r="P4144">
        <v>154</v>
      </c>
      <c r="Q4144">
        <v>0</v>
      </c>
      <c r="R4144">
        <v>0</v>
      </c>
      <c r="S4144">
        <v>0</v>
      </c>
      <c r="T4144">
        <v>3</v>
      </c>
      <c r="U4144">
        <v>0</v>
      </c>
      <c r="V4144">
        <v>0</v>
      </c>
      <c r="W4144">
        <v>0</v>
      </c>
      <c r="X4144">
        <v>64.579584907546021</v>
      </c>
      <c r="Y4144">
        <v>0</v>
      </c>
      <c r="Z4144">
        <v>0</v>
      </c>
      <c r="AA4144">
        <v>0</v>
      </c>
      <c r="AB4144">
        <v>1.4456763581953065</v>
      </c>
      <c r="AC4144">
        <v>0</v>
      </c>
      <c r="AD4144">
        <v>0</v>
      </c>
      <c r="AE4144">
        <v>66.025261265741321</v>
      </c>
    </row>
    <row r="4145" spans="1:31" x14ac:dyDescent="0.25">
      <c r="A4145">
        <v>2221233</v>
      </c>
      <c r="B4145">
        <v>1</v>
      </c>
      <c r="C4145" t="s">
        <v>80</v>
      </c>
      <c r="D4145" t="s">
        <v>100</v>
      </c>
      <c r="E4145" t="s">
        <v>156</v>
      </c>
      <c r="F4145" t="s">
        <v>12147</v>
      </c>
      <c r="G4145" t="s">
        <v>161</v>
      </c>
      <c r="H4145" t="s">
        <v>135</v>
      </c>
      <c r="I4145" t="s">
        <v>136</v>
      </c>
      <c r="J4145" t="s">
        <v>137</v>
      </c>
      <c r="K4145" t="s">
        <v>138</v>
      </c>
      <c r="L4145" t="s">
        <v>12148</v>
      </c>
      <c r="M4145" t="s">
        <v>12149</v>
      </c>
      <c r="N4145">
        <v>1.549722222</v>
      </c>
      <c r="O4145">
        <v>0</v>
      </c>
      <c r="P4145">
        <v>1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0.28487994503759917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0.28487994503759917</v>
      </c>
    </row>
    <row r="4146" spans="1:31" x14ac:dyDescent="0.25">
      <c r="A4146">
        <v>2216327</v>
      </c>
      <c r="B4146">
        <v>1</v>
      </c>
      <c r="C4146" t="s">
        <v>81</v>
      </c>
      <c r="D4146" t="s">
        <v>123</v>
      </c>
      <c r="E4146" t="s">
        <v>151</v>
      </c>
      <c r="F4146" t="s">
        <v>12150</v>
      </c>
      <c r="G4146" t="s">
        <v>233</v>
      </c>
      <c r="H4146" t="s">
        <v>135</v>
      </c>
      <c r="I4146" t="s">
        <v>136</v>
      </c>
      <c r="J4146" t="s">
        <v>137</v>
      </c>
      <c r="K4146" t="s">
        <v>234</v>
      </c>
      <c r="L4146" t="s">
        <v>12151</v>
      </c>
      <c r="M4146" t="s">
        <v>12152</v>
      </c>
      <c r="N4146">
        <v>7.8826258329999996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1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8.0900545442987841</v>
      </c>
      <c r="AC4146">
        <v>0</v>
      </c>
      <c r="AD4146">
        <v>0</v>
      </c>
      <c r="AE4146">
        <v>8.0900545442987841</v>
      </c>
    </row>
    <row r="4147" spans="1:31" x14ac:dyDescent="0.25">
      <c r="A4147">
        <v>2227482</v>
      </c>
      <c r="B4147">
        <v>1</v>
      </c>
      <c r="C4147" t="s">
        <v>80</v>
      </c>
      <c r="D4147" t="s">
        <v>96</v>
      </c>
      <c r="E4147" t="s">
        <v>156</v>
      </c>
      <c r="F4147" t="s">
        <v>12153</v>
      </c>
      <c r="G4147" t="s">
        <v>172</v>
      </c>
      <c r="H4147" t="s">
        <v>135</v>
      </c>
      <c r="I4147" t="s">
        <v>136</v>
      </c>
      <c r="J4147" t="s">
        <v>137</v>
      </c>
      <c r="K4147" t="s">
        <v>138</v>
      </c>
      <c r="L4147" t="s">
        <v>12154</v>
      </c>
      <c r="M4147" t="s">
        <v>12155</v>
      </c>
      <c r="N4147">
        <v>3.838333333</v>
      </c>
      <c r="O4147">
        <v>0</v>
      </c>
      <c r="P4147">
        <v>1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7.0247713052051957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7.0247713052051957</v>
      </c>
    </row>
    <row r="4148" spans="1:31" x14ac:dyDescent="0.25">
      <c r="A4148">
        <v>2222315</v>
      </c>
      <c r="B4148">
        <v>1</v>
      </c>
      <c r="C4148" t="s">
        <v>80</v>
      </c>
      <c r="D4148" t="s">
        <v>83</v>
      </c>
      <c r="E4148" t="s">
        <v>156</v>
      </c>
      <c r="F4148" t="s">
        <v>12156</v>
      </c>
      <c r="G4148" t="s">
        <v>161</v>
      </c>
      <c r="H4148" t="s">
        <v>135</v>
      </c>
      <c r="I4148" t="s">
        <v>136</v>
      </c>
      <c r="J4148" t="s">
        <v>137</v>
      </c>
      <c r="K4148" t="s">
        <v>138</v>
      </c>
      <c r="L4148" t="s">
        <v>12157</v>
      </c>
      <c r="M4148" t="s">
        <v>12158</v>
      </c>
      <c r="N4148">
        <v>2.696666666</v>
      </c>
      <c r="O4148">
        <v>0</v>
      </c>
      <c r="P4148">
        <v>3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1.7546011879302128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1.7546011879302128</v>
      </c>
    </row>
    <row r="4149" spans="1:31" x14ac:dyDescent="0.25">
      <c r="A4149">
        <v>2220841</v>
      </c>
      <c r="B4149">
        <v>1</v>
      </c>
      <c r="C4149" t="s">
        <v>81</v>
      </c>
      <c r="D4149" t="s">
        <v>122</v>
      </c>
      <c r="E4149" t="s">
        <v>141</v>
      </c>
      <c r="F4149" t="s">
        <v>352</v>
      </c>
      <c r="G4149" t="s">
        <v>405</v>
      </c>
      <c r="H4149" t="s">
        <v>144</v>
      </c>
      <c r="I4149" t="s">
        <v>136</v>
      </c>
      <c r="J4149" t="s">
        <v>137</v>
      </c>
      <c r="K4149" t="s">
        <v>234</v>
      </c>
      <c r="L4149" t="s">
        <v>12159</v>
      </c>
      <c r="M4149" t="s">
        <v>12160</v>
      </c>
      <c r="N4149">
        <v>8.0772016660000006</v>
      </c>
      <c r="O4149">
        <v>0</v>
      </c>
      <c r="P4149">
        <v>57</v>
      </c>
      <c r="Q4149">
        <v>0</v>
      </c>
      <c r="R4149">
        <v>0</v>
      </c>
      <c r="S4149">
        <v>0</v>
      </c>
      <c r="T4149">
        <v>2</v>
      </c>
      <c r="U4149">
        <v>0</v>
      </c>
      <c r="V4149">
        <v>0</v>
      </c>
      <c r="W4149">
        <v>0</v>
      </c>
      <c r="X4149">
        <v>36.631480206244333</v>
      </c>
      <c r="Y4149">
        <v>0</v>
      </c>
      <c r="Z4149">
        <v>0</v>
      </c>
      <c r="AA4149">
        <v>0</v>
      </c>
      <c r="AB4149">
        <v>2.7719604305963248</v>
      </c>
      <c r="AC4149">
        <v>0</v>
      </c>
      <c r="AD4149">
        <v>0</v>
      </c>
      <c r="AE4149">
        <v>39.403440636840656</v>
      </c>
    </row>
    <row r="4150" spans="1:31" x14ac:dyDescent="0.25">
      <c r="A4150">
        <v>2228956</v>
      </c>
      <c r="B4150">
        <v>1</v>
      </c>
      <c r="C4150" t="s">
        <v>80</v>
      </c>
      <c r="D4150" t="s">
        <v>98</v>
      </c>
      <c r="E4150" t="s">
        <v>132</v>
      </c>
      <c r="F4150" t="s">
        <v>9362</v>
      </c>
      <c r="G4150" t="s">
        <v>233</v>
      </c>
      <c r="H4150" t="s">
        <v>135</v>
      </c>
      <c r="I4150" t="s">
        <v>136</v>
      </c>
      <c r="J4150" t="s">
        <v>137</v>
      </c>
      <c r="K4150" t="s">
        <v>234</v>
      </c>
      <c r="L4150" t="s">
        <v>12161</v>
      </c>
      <c r="M4150" t="s">
        <v>12162</v>
      </c>
      <c r="N4150">
        <v>7.1843044440000003</v>
      </c>
      <c r="O4150">
        <v>0</v>
      </c>
      <c r="P4150">
        <v>273</v>
      </c>
      <c r="Q4150">
        <v>0</v>
      </c>
      <c r="R4150">
        <v>1</v>
      </c>
      <c r="S4150">
        <v>0</v>
      </c>
      <c r="T4150">
        <v>20</v>
      </c>
      <c r="U4150">
        <v>0</v>
      </c>
      <c r="V4150">
        <v>0</v>
      </c>
      <c r="W4150">
        <v>0</v>
      </c>
      <c r="X4150">
        <v>527.7670163299789</v>
      </c>
      <c r="Y4150">
        <v>0</v>
      </c>
      <c r="Z4150">
        <v>0</v>
      </c>
      <c r="AA4150">
        <v>0</v>
      </c>
      <c r="AB4150">
        <v>79.086803979582726</v>
      </c>
      <c r="AC4150">
        <v>0</v>
      </c>
      <c r="AD4150">
        <v>0</v>
      </c>
      <c r="AE4150">
        <v>606.85382030956157</v>
      </c>
    </row>
    <row r="4151" spans="1:31" x14ac:dyDescent="0.25">
      <c r="A4151">
        <v>2224542</v>
      </c>
      <c r="B4151">
        <v>1</v>
      </c>
      <c r="C4151" t="s">
        <v>80</v>
      </c>
      <c r="D4151" t="s">
        <v>96</v>
      </c>
      <c r="E4151" t="s">
        <v>156</v>
      </c>
      <c r="F4151" t="s">
        <v>12163</v>
      </c>
      <c r="G4151" t="s">
        <v>161</v>
      </c>
      <c r="H4151" t="s">
        <v>135</v>
      </c>
      <c r="I4151" t="s">
        <v>136</v>
      </c>
      <c r="J4151" t="s">
        <v>137</v>
      </c>
      <c r="K4151" t="s">
        <v>138</v>
      </c>
      <c r="L4151" t="s">
        <v>12164</v>
      </c>
      <c r="M4151" t="s">
        <v>12165</v>
      </c>
      <c r="N4151">
        <v>3.2877777770000001</v>
      </c>
      <c r="O4151">
        <v>0</v>
      </c>
      <c r="P4151">
        <v>1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7.767637785255495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7.767637785255495</v>
      </c>
    </row>
    <row r="4152" spans="1:31" x14ac:dyDescent="0.25">
      <c r="A4152">
        <v>2217509</v>
      </c>
      <c r="B4152">
        <v>1</v>
      </c>
      <c r="C4152" t="s">
        <v>80</v>
      </c>
      <c r="D4152" t="s">
        <v>94</v>
      </c>
      <c r="E4152" t="s">
        <v>198</v>
      </c>
      <c r="F4152" t="s">
        <v>12166</v>
      </c>
      <c r="G4152" t="s">
        <v>143</v>
      </c>
      <c r="H4152" t="s">
        <v>144</v>
      </c>
      <c r="I4152" t="s">
        <v>136</v>
      </c>
      <c r="J4152" t="s">
        <v>137</v>
      </c>
      <c r="K4152" t="s">
        <v>138</v>
      </c>
      <c r="L4152" t="s">
        <v>12167</v>
      </c>
      <c r="M4152" t="s">
        <v>12168</v>
      </c>
      <c r="N4152">
        <v>0.44916666599999999</v>
      </c>
      <c r="O4152">
        <v>1</v>
      </c>
      <c r="P4152">
        <v>587</v>
      </c>
      <c r="Q4152">
        <v>11</v>
      </c>
      <c r="R4152">
        <v>180</v>
      </c>
      <c r="S4152">
        <v>28</v>
      </c>
      <c r="T4152">
        <v>82</v>
      </c>
      <c r="U4152">
        <v>4</v>
      </c>
      <c r="V4152">
        <v>0</v>
      </c>
      <c r="W4152">
        <v>0.53272797349316425</v>
      </c>
      <c r="X4152">
        <v>34.005713539194979</v>
      </c>
      <c r="Y4152">
        <v>2.2901097182455796</v>
      </c>
      <c r="Z4152">
        <v>40.938331218763921</v>
      </c>
      <c r="AA4152">
        <v>15.473283264605191</v>
      </c>
      <c r="AB4152">
        <v>24.871423152536153</v>
      </c>
      <c r="AC4152">
        <v>299.2640485537753</v>
      </c>
      <c r="AD4152">
        <v>0</v>
      </c>
      <c r="AE4152">
        <v>417.37563742061428</v>
      </c>
    </row>
    <row r="4153" spans="1:31" x14ac:dyDescent="0.25">
      <c r="A4153">
        <v>2217595</v>
      </c>
      <c r="B4153">
        <v>1</v>
      </c>
      <c r="C4153" t="s">
        <v>81</v>
      </c>
      <c r="D4153" t="s">
        <v>123</v>
      </c>
      <c r="E4153" t="s">
        <v>156</v>
      </c>
      <c r="F4153" t="s">
        <v>12169</v>
      </c>
      <c r="G4153" t="s">
        <v>161</v>
      </c>
      <c r="H4153" t="s">
        <v>135</v>
      </c>
      <c r="I4153" t="s">
        <v>136</v>
      </c>
      <c r="J4153" t="s">
        <v>137</v>
      </c>
      <c r="K4153" t="s">
        <v>138</v>
      </c>
      <c r="L4153" t="s">
        <v>12170</v>
      </c>
      <c r="M4153" t="s">
        <v>12171</v>
      </c>
      <c r="N4153">
        <v>8.3716666659999994</v>
      </c>
      <c r="O4153">
        <v>0</v>
      </c>
      <c r="P4153">
        <v>2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8.7564125841725851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8.7564125841725851</v>
      </c>
    </row>
    <row r="4154" spans="1:31" x14ac:dyDescent="0.25">
      <c r="A4154">
        <v>2213181</v>
      </c>
      <c r="B4154">
        <v>1</v>
      </c>
      <c r="C4154" t="s">
        <v>80</v>
      </c>
      <c r="D4154" t="s">
        <v>83</v>
      </c>
      <c r="E4154" t="s">
        <v>141</v>
      </c>
      <c r="F4154" t="s">
        <v>12172</v>
      </c>
      <c r="G4154" t="s">
        <v>233</v>
      </c>
      <c r="H4154" t="s">
        <v>144</v>
      </c>
      <c r="I4154" t="s">
        <v>136</v>
      </c>
      <c r="J4154" t="s">
        <v>137</v>
      </c>
      <c r="K4154" t="s">
        <v>234</v>
      </c>
      <c r="L4154" t="s">
        <v>12173</v>
      </c>
      <c r="M4154" t="s">
        <v>12174</v>
      </c>
      <c r="N4154">
        <v>4.2720211109999999</v>
      </c>
      <c r="O4154">
        <v>0</v>
      </c>
      <c r="P4154">
        <v>0</v>
      </c>
      <c r="Q4154">
        <v>0</v>
      </c>
      <c r="R4154">
        <v>0</v>
      </c>
      <c r="S4154">
        <v>1</v>
      </c>
      <c r="T4154">
        <v>0</v>
      </c>
      <c r="U4154">
        <v>2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191.04797464528531</v>
      </c>
      <c r="AB4154">
        <v>0</v>
      </c>
      <c r="AC4154">
        <v>1555.9783811726059</v>
      </c>
      <c r="AD4154">
        <v>0</v>
      </c>
      <c r="AE4154">
        <v>1747.0263558178913</v>
      </c>
    </row>
    <row r="4155" spans="1:31" x14ac:dyDescent="0.25">
      <c r="A4155">
        <v>2218777</v>
      </c>
      <c r="B4155">
        <v>1</v>
      </c>
      <c r="C4155" t="s">
        <v>80</v>
      </c>
      <c r="D4155" t="s">
        <v>100</v>
      </c>
      <c r="E4155" t="s">
        <v>147</v>
      </c>
      <c r="F4155" t="s">
        <v>12175</v>
      </c>
      <c r="G4155" t="s">
        <v>405</v>
      </c>
      <c r="H4155" t="s">
        <v>144</v>
      </c>
      <c r="I4155" t="s">
        <v>136</v>
      </c>
      <c r="J4155" t="s">
        <v>137</v>
      </c>
      <c r="K4155" t="s">
        <v>234</v>
      </c>
      <c r="L4155" t="s">
        <v>12176</v>
      </c>
      <c r="M4155" t="s">
        <v>12177</v>
      </c>
      <c r="N4155">
        <v>3.1944444440000002</v>
      </c>
      <c r="O4155">
        <v>0</v>
      </c>
      <c r="P4155">
        <v>2274</v>
      </c>
      <c r="Q4155">
        <v>0</v>
      </c>
      <c r="R4155">
        <v>13</v>
      </c>
      <c r="S4155">
        <v>2</v>
      </c>
      <c r="T4155">
        <v>165</v>
      </c>
      <c r="U4155">
        <v>0</v>
      </c>
      <c r="V4155">
        <v>0</v>
      </c>
      <c r="W4155">
        <v>0</v>
      </c>
      <c r="X4155">
        <v>2104.9998200837554</v>
      </c>
      <c r="Y4155">
        <v>0</v>
      </c>
      <c r="Z4155">
        <v>20.959519070215382</v>
      </c>
      <c r="AA4155">
        <v>96.854137154703565</v>
      </c>
      <c r="AB4155">
        <v>466.24945136538048</v>
      </c>
      <c r="AC4155">
        <v>0</v>
      </c>
      <c r="AD4155">
        <v>0</v>
      </c>
      <c r="AE4155">
        <v>2689.0629276740547</v>
      </c>
    </row>
    <row r="4156" spans="1:31" x14ac:dyDescent="0.25">
      <c r="A4156">
        <v>2229354</v>
      </c>
      <c r="B4156">
        <v>1</v>
      </c>
      <c r="C4156" t="s">
        <v>80</v>
      </c>
      <c r="D4156" t="s">
        <v>84</v>
      </c>
      <c r="E4156" t="s">
        <v>156</v>
      </c>
      <c r="F4156" t="s">
        <v>12178</v>
      </c>
      <c r="G4156" t="s">
        <v>165</v>
      </c>
      <c r="H4156" t="s">
        <v>135</v>
      </c>
      <c r="I4156" t="s">
        <v>136</v>
      </c>
      <c r="J4156" t="s">
        <v>137</v>
      </c>
      <c r="K4156" t="s">
        <v>138</v>
      </c>
      <c r="L4156" t="s">
        <v>12179</v>
      </c>
      <c r="M4156" t="s">
        <v>12180</v>
      </c>
      <c r="N4156">
        <v>1.2813888879999999</v>
      </c>
      <c r="O4156">
        <v>0</v>
      </c>
      <c r="P4156">
        <v>8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2.254520505399543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2.254520505399543</v>
      </c>
    </row>
    <row r="4157" spans="1:31" x14ac:dyDescent="0.25">
      <c r="A4157">
        <v>2217111</v>
      </c>
      <c r="B4157">
        <v>1</v>
      </c>
      <c r="C4157" t="s">
        <v>81</v>
      </c>
      <c r="D4157" t="s">
        <v>127</v>
      </c>
      <c r="E4157" t="s">
        <v>156</v>
      </c>
      <c r="F4157" t="s">
        <v>12181</v>
      </c>
      <c r="G4157" t="s">
        <v>161</v>
      </c>
      <c r="H4157" t="s">
        <v>135</v>
      </c>
      <c r="I4157" t="s">
        <v>136</v>
      </c>
      <c r="J4157" t="s">
        <v>137</v>
      </c>
      <c r="K4157" t="s">
        <v>138</v>
      </c>
      <c r="L4157" t="s">
        <v>12182</v>
      </c>
      <c r="M4157" t="s">
        <v>12183</v>
      </c>
      <c r="N4157">
        <v>5.1491666660000002</v>
      </c>
      <c r="O4157">
        <v>0</v>
      </c>
      <c r="P4157">
        <v>1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1.6094810155657975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1.6094810155657975</v>
      </c>
    </row>
    <row r="4158" spans="1:31" x14ac:dyDescent="0.25">
      <c r="A4158">
        <v>2223360</v>
      </c>
      <c r="B4158">
        <v>1</v>
      </c>
      <c r="C4158" t="s">
        <v>81</v>
      </c>
      <c r="D4158" t="s">
        <v>127</v>
      </c>
      <c r="E4158" t="s">
        <v>156</v>
      </c>
      <c r="F4158" t="s">
        <v>12184</v>
      </c>
      <c r="G4158" t="s">
        <v>165</v>
      </c>
      <c r="H4158" t="s">
        <v>135</v>
      </c>
      <c r="I4158" t="s">
        <v>136</v>
      </c>
      <c r="J4158" t="s">
        <v>137</v>
      </c>
      <c r="K4158" t="s">
        <v>138</v>
      </c>
      <c r="L4158" t="s">
        <v>12185</v>
      </c>
      <c r="M4158" t="s">
        <v>12186</v>
      </c>
      <c r="N4158">
        <v>2.0419444439999999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1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4.3743822872454681</v>
      </c>
      <c r="AC4158">
        <v>0</v>
      </c>
      <c r="AD4158">
        <v>0</v>
      </c>
      <c r="AE4158">
        <v>4.3743822872454681</v>
      </c>
    </row>
    <row r="4159" spans="1:31" x14ac:dyDescent="0.25">
      <c r="A4159">
        <v>2218883</v>
      </c>
      <c r="B4159">
        <v>1</v>
      </c>
      <c r="C4159" t="s">
        <v>81</v>
      </c>
      <c r="D4159" t="s">
        <v>123</v>
      </c>
      <c r="E4159" t="s">
        <v>151</v>
      </c>
      <c r="F4159" t="s">
        <v>7771</v>
      </c>
      <c r="G4159" t="s">
        <v>213</v>
      </c>
      <c r="H4159" t="s">
        <v>135</v>
      </c>
      <c r="I4159" t="s">
        <v>136</v>
      </c>
      <c r="J4159" t="s">
        <v>137</v>
      </c>
      <c r="K4159" t="s">
        <v>138</v>
      </c>
      <c r="L4159" t="s">
        <v>12187</v>
      </c>
      <c r="M4159" t="s">
        <v>12188</v>
      </c>
      <c r="N4159">
        <v>1.0938888879999999</v>
      </c>
      <c r="O4159">
        <v>0</v>
      </c>
      <c r="P4159">
        <v>0</v>
      </c>
      <c r="Q4159">
        <v>0</v>
      </c>
      <c r="R4159">
        <v>10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0.9362958666072001</v>
      </c>
      <c r="AA4159">
        <v>0</v>
      </c>
      <c r="AB4159">
        <v>0</v>
      </c>
      <c r="AC4159">
        <v>0</v>
      </c>
      <c r="AD4159">
        <v>0</v>
      </c>
      <c r="AE4159">
        <v>0.9362958666072001</v>
      </c>
    </row>
    <row r="4160" spans="1:31" x14ac:dyDescent="0.25">
      <c r="A4160">
        <v>2218385</v>
      </c>
      <c r="B4160">
        <v>1</v>
      </c>
      <c r="C4160" t="s">
        <v>80</v>
      </c>
      <c r="D4160" t="s">
        <v>94</v>
      </c>
      <c r="E4160" t="s">
        <v>151</v>
      </c>
      <c r="F4160" t="s">
        <v>10292</v>
      </c>
      <c r="G4160" t="s">
        <v>213</v>
      </c>
      <c r="H4160" t="s">
        <v>135</v>
      </c>
      <c r="I4160" t="s">
        <v>136</v>
      </c>
      <c r="J4160" t="s">
        <v>137</v>
      </c>
      <c r="K4160" t="s">
        <v>138</v>
      </c>
      <c r="L4160" t="s">
        <v>12189</v>
      </c>
      <c r="M4160" t="s">
        <v>12190</v>
      </c>
      <c r="N4160">
        <v>1.382777777</v>
      </c>
      <c r="O4160">
        <v>0</v>
      </c>
      <c r="P4160">
        <v>36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1.5660463444200674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1.5660463444200674</v>
      </c>
    </row>
    <row r="4161" spans="1:31" x14ac:dyDescent="0.25">
      <c r="A4161">
        <v>2227582</v>
      </c>
      <c r="B4161">
        <v>1</v>
      </c>
      <c r="C4161" t="s">
        <v>80</v>
      </c>
      <c r="D4161" t="s">
        <v>104</v>
      </c>
      <c r="E4161" t="s">
        <v>156</v>
      </c>
      <c r="F4161" t="s">
        <v>10408</v>
      </c>
      <c r="G4161" t="s">
        <v>172</v>
      </c>
      <c r="H4161" t="s">
        <v>135</v>
      </c>
      <c r="I4161" t="s">
        <v>136</v>
      </c>
      <c r="J4161" t="s">
        <v>137</v>
      </c>
      <c r="K4161" t="s">
        <v>138</v>
      </c>
      <c r="L4161" t="s">
        <v>12191</v>
      </c>
      <c r="M4161" t="s">
        <v>12192</v>
      </c>
      <c r="N4161">
        <v>1.8805555549999999</v>
      </c>
      <c r="O4161">
        <v>0</v>
      </c>
      <c r="P4161">
        <v>5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1.8502444311489445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1.8502444311489445</v>
      </c>
    </row>
    <row r="4162" spans="1:31" x14ac:dyDescent="0.25">
      <c r="A4162">
        <v>2228080</v>
      </c>
      <c r="B4162">
        <v>1</v>
      </c>
      <c r="C4162" t="s">
        <v>80</v>
      </c>
      <c r="D4162" t="s">
        <v>93</v>
      </c>
      <c r="E4162" t="s">
        <v>151</v>
      </c>
      <c r="F4162" t="s">
        <v>8968</v>
      </c>
      <c r="G4162" t="s">
        <v>213</v>
      </c>
      <c r="H4162" t="s">
        <v>135</v>
      </c>
      <c r="I4162" t="s">
        <v>136</v>
      </c>
      <c r="J4162" t="s">
        <v>137</v>
      </c>
      <c r="K4162" t="s">
        <v>138</v>
      </c>
      <c r="L4162" t="s">
        <v>12193</v>
      </c>
      <c r="M4162" t="s">
        <v>12194</v>
      </c>
      <c r="N4162">
        <v>0.75305555499999999</v>
      </c>
      <c r="O4162">
        <v>0</v>
      </c>
      <c r="P4162">
        <v>0</v>
      </c>
      <c r="Q4162">
        <v>0</v>
      </c>
      <c r="R4162">
        <v>3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3.6782092793558263</v>
      </c>
      <c r="AA4162">
        <v>0</v>
      </c>
      <c r="AB4162">
        <v>0</v>
      </c>
      <c r="AC4162">
        <v>0</v>
      </c>
      <c r="AD4162">
        <v>0</v>
      </c>
      <c r="AE4162">
        <v>3.6782092793558263</v>
      </c>
    </row>
    <row r="4163" spans="1:31" x14ac:dyDescent="0.25">
      <c r="A4163">
        <v>2225916</v>
      </c>
      <c r="B4163">
        <v>1</v>
      </c>
      <c r="C4163" t="s">
        <v>81</v>
      </c>
      <c r="D4163" t="s">
        <v>123</v>
      </c>
      <c r="E4163" t="s">
        <v>156</v>
      </c>
      <c r="F4163" t="s">
        <v>12195</v>
      </c>
      <c r="G4163" t="s">
        <v>165</v>
      </c>
      <c r="H4163" t="s">
        <v>135</v>
      </c>
      <c r="I4163" t="s">
        <v>136</v>
      </c>
      <c r="J4163" t="s">
        <v>137</v>
      </c>
      <c r="K4163" t="s">
        <v>138</v>
      </c>
      <c r="L4163" t="s">
        <v>12196</v>
      </c>
      <c r="M4163" t="s">
        <v>12197</v>
      </c>
      <c r="N4163">
        <v>0.62305555499999998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2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0.25845037691756639</v>
      </c>
      <c r="AC4163">
        <v>0</v>
      </c>
      <c r="AD4163">
        <v>0</v>
      </c>
      <c r="AE4163">
        <v>0.25845037691756639</v>
      </c>
    </row>
    <row r="4164" spans="1:31" x14ac:dyDescent="0.25">
      <c r="A4164">
        <v>2226898</v>
      </c>
      <c r="B4164">
        <v>1</v>
      </c>
      <c r="C4164" t="s">
        <v>80</v>
      </c>
      <c r="D4164" t="s">
        <v>101</v>
      </c>
      <c r="E4164" t="s">
        <v>225</v>
      </c>
      <c r="F4164" t="s">
        <v>12198</v>
      </c>
      <c r="G4164" t="s">
        <v>213</v>
      </c>
      <c r="H4164" t="s">
        <v>135</v>
      </c>
      <c r="I4164" t="s">
        <v>136</v>
      </c>
      <c r="J4164" t="s">
        <v>137</v>
      </c>
      <c r="K4164" t="s">
        <v>138</v>
      </c>
      <c r="L4164" t="s">
        <v>12199</v>
      </c>
      <c r="M4164" t="s">
        <v>12200</v>
      </c>
      <c r="N4164">
        <v>2.4922222220000001</v>
      </c>
      <c r="O4164">
        <v>0</v>
      </c>
      <c r="P4164">
        <v>116</v>
      </c>
      <c r="Q4164">
        <v>0</v>
      </c>
      <c r="R4164">
        <v>0</v>
      </c>
      <c r="S4164">
        <v>0</v>
      </c>
      <c r="T4164">
        <v>72</v>
      </c>
      <c r="U4164">
        <v>0</v>
      </c>
      <c r="V4164">
        <v>0</v>
      </c>
      <c r="W4164">
        <v>0</v>
      </c>
      <c r="X4164">
        <v>102.87504759412698</v>
      </c>
      <c r="Y4164">
        <v>0</v>
      </c>
      <c r="Z4164">
        <v>0</v>
      </c>
      <c r="AA4164">
        <v>0</v>
      </c>
      <c r="AB4164">
        <v>175.3432742788429</v>
      </c>
      <c r="AC4164">
        <v>0</v>
      </c>
      <c r="AD4164">
        <v>0</v>
      </c>
      <c r="AE4164">
        <v>278.21832187296991</v>
      </c>
    </row>
    <row r="4165" spans="1:31" x14ac:dyDescent="0.25">
      <c r="A4165">
        <v>2224734</v>
      </c>
      <c r="B4165">
        <v>1</v>
      </c>
      <c r="C4165" t="s">
        <v>81</v>
      </c>
      <c r="D4165" t="s">
        <v>113</v>
      </c>
      <c r="E4165" t="s">
        <v>151</v>
      </c>
      <c r="F4165" t="s">
        <v>12201</v>
      </c>
      <c r="G4165" t="s">
        <v>192</v>
      </c>
      <c r="H4165" t="s">
        <v>135</v>
      </c>
      <c r="I4165" t="s">
        <v>136</v>
      </c>
      <c r="J4165" t="s">
        <v>137</v>
      </c>
      <c r="K4165" t="s">
        <v>138</v>
      </c>
      <c r="L4165" t="s">
        <v>12202</v>
      </c>
      <c r="M4165" t="s">
        <v>12203</v>
      </c>
      <c r="N4165">
        <v>3.1427777770000001</v>
      </c>
      <c r="O4165">
        <v>0</v>
      </c>
      <c r="P4165">
        <v>6</v>
      </c>
      <c r="Q4165">
        <v>0</v>
      </c>
      <c r="R4165">
        <v>1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1.9119239114929356</v>
      </c>
      <c r="Y4165">
        <v>0</v>
      </c>
      <c r="Z4165">
        <v>1.4273234778333334E-5</v>
      </c>
      <c r="AA4165">
        <v>0</v>
      </c>
      <c r="AB4165">
        <v>0</v>
      </c>
      <c r="AC4165">
        <v>0</v>
      </c>
      <c r="AD4165">
        <v>0</v>
      </c>
      <c r="AE4165">
        <v>1.9119381847277139</v>
      </c>
    </row>
    <row r="4166" spans="1:31" x14ac:dyDescent="0.25">
      <c r="A4166">
        <v>2217403</v>
      </c>
      <c r="B4166">
        <v>1</v>
      </c>
      <c r="C4166" t="s">
        <v>81</v>
      </c>
      <c r="D4166" t="s">
        <v>112</v>
      </c>
      <c r="E4166" t="s">
        <v>147</v>
      </c>
      <c r="F4166" t="s">
        <v>12204</v>
      </c>
      <c r="G4166" t="s">
        <v>143</v>
      </c>
      <c r="H4166" t="s">
        <v>144</v>
      </c>
      <c r="I4166" t="s">
        <v>136</v>
      </c>
      <c r="J4166" t="s">
        <v>137</v>
      </c>
      <c r="K4166" t="s">
        <v>138</v>
      </c>
      <c r="L4166" t="s">
        <v>12205</v>
      </c>
      <c r="M4166" t="s">
        <v>12206</v>
      </c>
      <c r="N4166">
        <v>0.52</v>
      </c>
      <c r="O4166">
        <v>0</v>
      </c>
      <c r="P4166">
        <v>438</v>
      </c>
      <c r="Q4166">
        <v>0</v>
      </c>
      <c r="R4166">
        <v>59</v>
      </c>
      <c r="S4166">
        <v>7</v>
      </c>
      <c r="T4166">
        <v>65</v>
      </c>
      <c r="U4166">
        <v>2</v>
      </c>
      <c r="V4166">
        <v>0</v>
      </c>
      <c r="W4166">
        <v>0</v>
      </c>
      <c r="X4166">
        <v>122.85986173561464</v>
      </c>
      <c r="Y4166">
        <v>0</v>
      </c>
      <c r="Z4166">
        <v>4.9387267410951603</v>
      </c>
      <c r="AA4166">
        <v>59.284392025700406</v>
      </c>
      <c r="AB4166">
        <v>21.559039098196596</v>
      </c>
      <c r="AC4166">
        <v>174.77402250948643</v>
      </c>
      <c r="AD4166">
        <v>0</v>
      </c>
      <c r="AE4166">
        <v>383.41604211009326</v>
      </c>
    </row>
    <row r="4167" spans="1:31" x14ac:dyDescent="0.25">
      <c r="A4167">
        <v>2227980</v>
      </c>
      <c r="B4167">
        <v>1</v>
      </c>
      <c r="C4167" t="s">
        <v>80</v>
      </c>
      <c r="D4167" t="s">
        <v>83</v>
      </c>
      <c r="E4167" t="s">
        <v>141</v>
      </c>
      <c r="F4167" t="s">
        <v>3095</v>
      </c>
      <c r="G4167" t="s">
        <v>405</v>
      </c>
      <c r="H4167" t="s">
        <v>144</v>
      </c>
      <c r="I4167" t="s">
        <v>136</v>
      </c>
      <c r="J4167" t="s">
        <v>137</v>
      </c>
      <c r="K4167" t="s">
        <v>234</v>
      </c>
      <c r="L4167" t="s">
        <v>12207</v>
      </c>
      <c r="M4167" t="s">
        <v>12208</v>
      </c>
      <c r="N4167">
        <v>7.0374999999999996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23011.339143306814</v>
      </c>
      <c r="AD4167">
        <v>0</v>
      </c>
      <c r="AE4167">
        <v>23011.339143306814</v>
      </c>
    </row>
    <row r="4168" spans="1:31" x14ac:dyDescent="0.25">
      <c r="A4168">
        <v>2227290</v>
      </c>
      <c r="B4168">
        <v>1</v>
      </c>
      <c r="C4168" t="s">
        <v>80</v>
      </c>
      <c r="D4168" t="s">
        <v>90</v>
      </c>
      <c r="E4168" t="s">
        <v>151</v>
      </c>
      <c r="F4168" t="s">
        <v>12209</v>
      </c>
      <c r="G4168" t="s">
        <v>192</v>
      </c>
      <c r="H4168" t="s">
        <v>135</v>
      </c>
      <c r="I4168" t="s">
        <v>136</v>
      </c>
      <c r="J4168" t="s">
        <v>137</v>
      </c>
      <c r="K4168" t="s">
        <v>138</v>
      </c>
      <c r="L4168" t="s">
        <v>12210</v>
      </c>
      <c r="M4168" t="s">
        <v>12211</v>
      </c>
      <c r="N4168">
        <v>3.1349999999999998</v>
      </c>
      <c r="O4168">
        <v>0</v>
      </c>
      <c r="P4168">
        <v>48</v>
      </c>
      <c r="Q4168">
        <v>0</v>
      </c>
      <c r="R4168">
        <v>0</v>
      </c>
      <c r="S4168">
        <v>0</v>
      </c>
      <c r="T4168">
        <v>3</v>
      </c>
      <c r="U4168">
        <v>0</v>
      </c>
      <c r="V4168">
        <v>0</v>
      </c>
      <c r="W4168">
        <v>0</v>
      </c>
      <c r="X4168">
        <v>57.61288090910957</v>
      </c>
      <c r="Y4168">
        <v>0</v>
      </c>
      <c r="Z4168">
        <v>0</v>
      </c>
      <c r="AA4168">
        <v>0</v>
      </c>
      <c r="AB4168">
        <v>6.7439137420401796</v>
      </c>
      <c r="AC4168">
        <v>0</v>
      </c>
      <c r="AD4168">
        <v>0</v>
      </c>
      <c r="AE4168">
        <v>64.356794651149755</v>
      </c>
    </row>
    <row r="4169" spans="1:31" x14ac:dyDescent="0.25">
      <c r="A4169">
        <v>2214847</v>
      </c>
      <c r="B4169">
        <v>1</v>
      </c>
      <c r="C4169" t="s">
        <v>81</v>
      </c>
      <c r="D4169" t="s">
        <v>127</v>
      </c>
      <c r="E4169" t="s">
        <v>156</v>
      </c>
      <c r="F4169" t="s">
        <v>12212</v>
      </c>
      <c r="G4169" t="s">
        <v>161</v>
      </c>
      <c r="H4169" t="s">
        <v>135</v>
      </c>
      <c r="I4169" t="s">
        <v>136</v>
      </c>
      <c r="J4169" t="s">
        <v>137</v>
      </c>
      <c r="K4169" t="s">
        <v>138</v>
      </c>
      <c r="L4169" t="s">
        <v>12213</v>
      </c>
      <c r="M4169" t="s">
        <v>12214</v>
      </c>
      <c r="N4169">
        <v>5.6052777770000004</v>
      </c>
      <c r="O4169">
        <v>0</v>
      </c>
      <c r="P4169">
        <v>1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7.0336251400500004E-4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7.0336251400500004E-4</v>
      </c>
    </row>
    <row r="4170" spans="1:31" x14ac:dyDescent="0.25">
      <c r="A4170">
        <v>2219175</v>
      </c>
      <c r="B4170">
        <v>1</v>
      </c>
      <c r="C4170" t="s">
        <v>80</v>
      </c>
      <c r="D4170" t="s">
        <v>99</v>
      </c>
      <c r="E4170" t="s">
        <v>225</v>
      </c>
      <c r="F4170" t="s">
        <v>12215</v>
      </c>
      <c r="G4170" t="s">
        <v>600</v>
      </c>
      <c r="H4170" t="s">
        <v>135</v>
      </c>
      <c r="I4170" t="s">
        <v>136</v>
      </c>
      <c r="J4170" t="s">
        <v>137</v>
      </c>
      <c r="K4170" t="s">
        <v>138</v>
      </c>
      <c r="L4170" t="s">
        <v>12216</v>
      </c>
      <c r="M4170" t="s">
        <v>12217</v>
      </c>
      <c r="N4170">
        <v>4.813055555</v>
      </c>
      <c r="O4170">
        <v>0</v>
      </c>
      <c r="P4170">
        <v>29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46.497259910448925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46.497259910448925</v>
      </c>
    </row>
    <row r="4171" spans="1:31" x14ac:dyDescent="0.25">
      <c r="A4171">
        <v>2220257</v>
      </c>
      <c r="B4171">
        <v>1</v>
      </c>
      <c r="C4171" t="s">
        <v>80</v>
      </c>
      <c r="D4171" t="s">
        <v>96</v>
      </c>
      <c r="E4171" t="s">
        <v>156</v>
      </c>
      <c r="F4171" t="s">
        <v>12218</v>
      </c>
      <c r="G4171" t="s">
        <v>161</v>
      </c>
      <c r="H4171" t="s">
        <v>135</v>
      </c>
      <c r="I4171" t="s">
        <v>136</v>
      </c>
      <c r="J4171" t="s">
        <v>137</v>
      </c>
      <c r="K4171" t="s">
        <v>138</v>
      </c>
      <c r="L4171" t="s">
        <v>12219</v>
      </c>
      <c r="M4171" t="s">
        <v>12220</v>
      </c>
      <c r="N4171">
        <v>1.7236111110000001</v>
      </c>
      <c r="O4171">
        <v>0</v>
      </c>
      <c r="P4171">
        <v>1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0.41440182827156946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0.41440182827156946</v>
      </c>
    </row>
    <row r="4172" spans="1:31" x14ac:dyDescent="0.25">
      <c r="A4172">
        <v>2228372</v>
      </c>
      <c r="B4172">
        <v>1</v>
      </c>
      <c r="C4172" t="s">
        <v>80</v>
      </c>
      <c r="D4172" t="s">
        <v>83</v>
      </c>
      <c r="E4172" t="s">
        <v>156</v>
      </c>
      <c r="F4172" t="s">
        <v>12221</v>
      </c>
      <c r="G4172" t="s">
        <v>172</v>
      </c>
      <c r="H4172" t="s">
        <v>135</v>
      </c>
      <c r="I4172" t="s">
        <v>136</v>
      </c>
      <c r="J4172" t="s">
        <v>137</v>
      </c>
      <c r="K4172" t="s">
        <v>138</v>
      </c>
      <c r="L4172" t="s">
        <v>12222</v>
      </c>
      <c r="M4172" t="s">
        <v>12223</v>
      </c>
      <c r="N4172">
        <v>6.3347222219999999</v>
      </c>
      <c r="O4172">
        <v>0</v>
      </c>
      <c r="P4172">
        <v>1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</row>
    <row r="4173" spans="1:31" x14ac:dyDescent="0.25">
      <c r="A4173">
        <v>2229102</v>
      </c>
      <c r="B4173">
        <v>1</v>
      </c>
      <c r="C4173" t="s">
        <v>80</v>
      </c>
      <c r="D4173" t="s">
        <v>98</v>
      </c>
      <c r="E4173" t="s">
        <v>156</v>
      </c>
      <c r="F4173" t="s">
        <v>12224</v>
      </c>
      <c r="G4173" t="s">
        <v>161</v>
      </c>
      <c r="H4173" t="s">
        <v>135</v>
      </c>
      <c r="I4173" t="s">
        <v>136</v>
      </c>
      <c r="J4173" t="s">
        <v>137</v>
      </c>
      <c r="K4173" t="s">
        <v>138</v>
      </c>
      <c r="L4173" t="s">
        <v>12225</v>
      </c>
      <c r="M4173" t="s">
        <v>12226</v>
      </c>
      <c r="N4173">
        <v>1.6655555550000001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2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11.279047476768238</v>
      </c>
      <c r="AC4173">
        <v>0</v>
      </c>
      <c r="AD4173">
        <v>0</v>
      </c>
      <c r="AE4173">
        <v>11.279047476768238</v>
      </c>
    </row>
    <row r="4174" spans="1:31" x14ac:dyDescent="0.25">
      <c r="A4174">
        <v>2226185</v>
      </c>
      <c r="B4174">
        <v>1</v>
      </c>
      <c r="C4174" t="s">
        <v>80</v>
      </c>
      <c r="D4174" t="s">
        <v>99</v>
      </c>
      <c r="E4174" t="s">
        <v>151</v>
      </c>
      <c r="F4174" t="s">
        <v>8948</v>
      </c>
      <c r="G4174" t="s">
        <v>213</v>
      </c>
      <c r="H4174" t="s">
        <v>135</v>
      </c>
      <c r="I4174" t="s">
        <v>136</v>
      </c>
      <c r="J4174" t="s">
        <v>137</v>
      </c>
      <c r="K4174" t="s">
        <v>138</v>
      </c>
      <c r="L4174" t="s">
        <v>12227</v>
      </c>
      <c r="M4174" t="s">
        <v>12228</v>
      </c>
      <c r="N4174">
        <v>3.7622222220000001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1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658.72532868840369</v>
      </c>
      <c r="AE4174">
        <v>658.72532868840369</v>
      </c>
    </row>
    <row r="4175" spans="1:31" x14ac:dyDescent="0.25">
      <c r="A4175">
        <v>2216035</v>
      </c>
      <c r="B4175">
        <v>1</v>
      </c>
      <c r="C4175" t="s">
        <v>80</v>
      </c>
      <c r="D4175" t="s">
        <v>104</v>
      </c>
      <c r="E4175" t="s">
        <v>156</v>
      </c>
      <c r="F4175" t="s">
        <v>12229</v>
      </c>
      <c r="G4175" t="s">
        <v>165</v>
      </c>
      <c r="H4175" t="s">
        <v>135</v>
      </c>
      <c r="I4175" t="s">
        <v>136</v>
      </c>
      <c r="J4175" t="s">
        <v>137</v>
      </c>
      <c r="K4175" t="s">
        <v>138</v>
      </c>
      <c r="L4175" t="s">
        <v>12230</v>
      </c>
      <c r="M4175" t="s">
        <v>12231</v>
      </c>
      <c r="N4175">
        <v>1.9766666660000001</v>
      </c>
      <c r="O4175">
        <v>0</v>
      </c>
      <c r="P4175">
        <v>4</v>
      </c>
      <c r="Q4175">
        <v>0</v>
      </c>
      <c r="R4175">
        <v>0</v>
      </c>
      <c r="S4175">
        <v>0</v>
      </c>
      <c r="T4175">
        <v>4</v>
      </c>
      <c r="U4175">
        <v>0</v>
      </c>
      <c r="V4175">
        <v>0</v>
      </c>
      <c r="W4175">
        <v>0</v>
      </c>
      <c r="X4175">
        <v>2.2716703431459804</v>
      </c>
      <c r="Y4175">
        <v>0</v>
      </c>
      <c r="Z4175">
        <v>0</v>
      </c>
      <c r="AA4175">
        <v>0</v>
      </c>
      <c r="AB4175">
        <v>2.6719685055976914</v>
      </c>
      <c r="AC4175">
        <v>0</v>
      </c>
      <c r="AD4175">
        <v>0</v>
      </c>
      <c r="AE4175">
        <v>4.9436388487436718</v>
      </c>
    </row>
    <row r="4176" spans="1:31" x14ac:dyDescent="0.25">
      <c r="A4176">
        <v>2224857</v>
      </c>
      <c r="B4176">
        <v>1</v>
      </c>
      <c r="C4176" t="s">
        <v>81</v>
      </c>
      <c r="D4176" t="s">
        <v>120</v>
      </c>
      <c r="E4176" t="s">
        <v>151</v>
      </c>
      <c r="F4176" t="s">
        <v>12232</v>
      </c>
      <c r="G4176" t="s">
        <v>213</v>
      </c>
      <c r="H4176" t="s">
        <v>135</v>
      </c>
      <c r="I4176" t="s">
        <v>136</v>
      </c>
      <c r="J4176" t="s">
        <v>137</v>
      </c>
      <c r="K4176" t="s">
        <v>138</v>
      </c>
      <c r="L4176" t="s">
        <v>12233</v>
      </c>
      <c r="M4176" t="s">
        <v>12234</v>
      </c>
      <c r="N4176">
        <v>1.331388888</v>
      </c>
      <c r="O4176">
        <v>0</v>
      </c>
      <c r="P4176">
        <v>4</v>
      </c>
      <c r="Q4176">
        <v>0</v>
      </c>
      <c r="R4176">
        <v>1</v>
      </c>
      <c r="S4176">
        <v>0</v>
      </c>
      <c r="T4176">
        <v>1</v>
      </c>
      <c r="U4176">
        <v>0</v>
      </c>
      <c r="V4176">
        <v>0</v>
      </c>
      <c r="W4176">
        <v>0</v>
      </c>
      <c r="X4176">
        <v>2.2697244768047464</v>
      </c>
      <c r="Y4176">
        <v>0</v>
      </c>
      <c r="Z4176">
        <v>8.0663978520750009E-4</v>
      </c>
      <c r="AA4176">
        <v>0</v>
      </c>
      <c r="AB4176">
        <v>0.1897332407541</v>
      </c>
      <c r="AC4176">
        <v>0</v>
      </c>
      <c r="AD4176">
        <v>0</v>
      </c>
      <c r="AE4176">
        <v>2.4602643573440539</v>
      </c>
    </row>
    <row r="4177" spans="1:31" x14ac:dyDescent="0.25">
      <c r="A4177">
        <v>2222959</v>
      </c>
      <c r="B4177">
        <v>1</v>
      </c>
      <c r="C4177" t="s">
        <v>80</v>
      </c>
      <c r="D4177" t="s">
        <v>83</v>
      </c>
      <c r="E4177" t="s">
        <v>141</v>
      </c>
      <c r="F4177" t="s">
        <v>12235</v>
      </c>
      <c r="G4177" t="s">
        <v>4368</v>
      </c>
      <c r="H4177" t="s">
        <v>144</v>
      </c>
      <c r="I4177" t="s">
        <v>136</v>
      </c>
      <c r="J4177" t="s">
        <v>137</v>
      </c>
      <c r="K4177" t="s">
        <v>138</v>
      </c>
      <c r="L4177" t="s">
        <v>12236</v>
      </c>
      <c r="M4177" t="s">
        <v>12237</v>
      </c>
      <c r="N4177">
        <v>2.344166666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41</v>
      </c>
      <c r="U4177">
        <v>0</v>
      </c>
      <c r="V4177">
        <v>7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229.34134169959717</v>
      </c>
      <c r="AC4177">
        <v>0</v>
      </c>
      <c r="AD4177">
        <v>1295.600403493477</v>
      </c>
      <c r="AE4177">
        <v>1524.9417451930742</v>
      </c>
    </row>
    <row r="4178" spans="1:31" x14ac:dyDescent="0.25">
      <c r="A4178">
        <v>2228793</v>
      </c>
      <c r="B4178">
        <v>1</v>
      </c>
      <c r="C4178" t="s">
        <v>80</v>
      </c>
      <c r="D4178" t="s">
        <v>82</v>
      </c>
      <c r="E4178" t="s">
        <v>132</v>
      </c>
      <c r="F4178" t="s">
        <v>12238</v>
      </c>
      <c r="G4178" t="s">
        <v>610</v>
      </c>
      <c r="H4178" t="s">
        <v>135</v>
      </c>
      <c r="I4178" t="s">
        <v>136</v>
      </c>
      <c r="J4178" t="s">
        <v>137</v>
      </c>
      <c r="K4178" t="s">
        <v>138</v>
      </c>
      <c r="L4178" t="s">
        <v>12239</v>
      </c>
      <c r="M4178" t="s">
        <v>12240</v>
      </c>
      <c r="N4178">
        <v>0.67777777699999997</v>
      </c>
      <c r="O4178">
        <v>0</v>
      </c>
      <c r="P4178">
        <v>764</v>
      </c>
      <c r="Q4178">
        <v>0</v>
      </c>
      <c r="R4178">
        <v>0</v>
      </c>
      <c r="S4178">
        <v>0</v>
      </c>
      <c r="T4178">
        <v>18</v>
      </c>
      <c r="U4178">
        <v>0</v>
      </c>
      <c r="V4178">
        <v>0</v>
      </c>
      <c r="W4178">
        <v>0</v>
      </c>
      <c r="X4178">
        <v>173.68830852180906</v>
      </c>
      <c r="Y4178">
        <v>0</v>
      </c>
      <c r="Z4178">
        <v>0</v>
      </c>
      <c r="AA4178">
        <v>0</v>
      </c>
      <c r="AB4178">
        <v>3.3520094480401821</v>
      </c>
      <c r="AC4178">
        <v>0</v>
      </c>
      <c r="AD4178">
        <v>0</v>
      </c>
      <c r="AE4178">
        <v>177.04031796984924</v>
      </c>
    </row>
    <row r="4179" spans="1:31" x14ac:dyDescent="0.25">
      <c r="A4179">
        <v>2218737</v>
      </c>
      <c r="B4179">
        <v>1</v>
      </c>
      <c r="C4179" t="s">
        <v>80</v>
      </c>
      <c r="D4179" t="s">
        <v>82</v>
      </c>
      <c r="E4179" t="s">
        <v>132</v>
      </c>
      <c r="F4179" t="s">
        <v>12241</v>
      </c>
      <c r="G4179" t="s">
        <v>405</v>
      </c>
      <c r="H4179" t="s">
        <v>135</v>
      </c>
      <c r="I4179" t="s">
        <v>136</v>
      </c>
      <c r="J4179" t="s">
        <v>137</v>
      </c>
      <c r="K4179" t="s">
        <v>234</v>
      </c>
      <c r="L4179" t="s">
        <v>12242</v>
      </c>
      <c r="M4179" t="s">
        <v>12243</v>
      </c>
      <c r="N4179">
        <v>4.0291563879999996</v>
      </c>
      <c r="O4179">
        <v>0</v>
      </c>
      <c r="P4179">
        <v>203</v>
      </c>
      <c r="Q4179">
        <v>0</v>
      </c>
      <c r="R4179">
        <v>0</v>
      </c>
      <c r="S4179">
        <v>0</v>
      </c>
      <c r="T4179">
        <v>10</v>
      </c>
      <c r="U4179">
        <v>0</v>
      </c>
      <c r="V4179">
        <v>0</v>
      </c>
      <c r="W4179">
        <v>0</v>
      </c>
      <c r="X4179">
        <v>300.29138985961737</v>
      </c>
      <c r="Y4179">
        <v>0</v>
      </c>
      <c r="Z4179">
        <v>0</v>
      </c>
      <c r="AA4179">
        <v>0</v>
      </c>
      <c r="AB4179">
        <v>112.39479987459057</v>
      </c>
      <c r="AC4179">
        <v>0</v>
      </c>
      <c r="AD4179">
        <v>0</v>
      </c>
      <c r="AE4179">
        <v>412.68618973420791</v>
      </c>
    </row>
    <row r="4180" spans="1:31" x14ac:dyDescent="0.25">
      <c r="A4180">
        <v>2222982</v>
      </c>
      <c r="B4180">
        <v>1</v>
      </c>
      <c r="C4180" t="s">
        <v>81</v>
      </c>
      <c r="D4180" t="s">
        <v>113</v>
      </c>
      <c r="E4180" t="s">
        <v>156</v>
      </c>
      <c r="F4180" t="s">
        <v>12244</v>
      </c>
      <c r="G4180" t="s">
        <v>165</v>
      </c>
      <c r="H4180" t="s">
        <v>135</v>
      </c>
      <c r="I4180" t="s">
        <v>136</v>
      </c>
      <c r="J4180" t="s">
        <v>137</v>
      </c>
      <c r="K4180" t="s">
        <v>138</v>
      </c>
      <c r="L4180" t="s">
        <v>12245</v>
      </c>
      <c r="M4180" t="s">
        <v>12246</v>
      </c>
      <c r="N4180">
        <v>1.4436111110000001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1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45.25433808927562</v>
      </c>
      <c r="AE4180">
        <v>45.25433808927562</v>
      </c>
    </row>
    <row r="4181" spans="1:31" x14ac:dyDescent="0.25">
      <c r="A4181">
        <v>2229056</v>
      </c>
      <c r="B4181">
        <v>1</v>
      </c>
      <c r="C4181" t="s">
        <v>80</v>
      </c>
      <c r="D4181" t="s">
        <v>100</v>
      </c>
      <c r="E4181" t="s">
        <v>141</v>
      </c>
      <c r="F4181" t="s">
        <v>12247</v>
      </c>
      <c r="G4181" t="s">
        <v>349</v>
      </c>
      <c r="H4181" t="s">
        <v>144</v>
      </c>
      <c r="I4181" t="s">
        <v>136</v>
      </c>
      <c r="J4181" t="s">
        <v>137</v>
      </c>
      <c r="K4181" t="s">
        <v>138</v>
      </c>
      <c r="L4181" t="s">
        <v>12248</v>
      </c>
      <c r="M4181" t="s">
        <v>12249</v>
      </c>
      <c r="N4181">
        <v>2.4080555549999998</v>
      </c>
      <c r="O4181">
        <v>4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4.961734773612446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4.961734773612446</v>
      </c>
    </row>
    <row r="4182" spans="1:31" x14ac:dyDescent="0.25">
      <c r="A4182">
        <v>2227396</v>
      </c>
      <c r="B4182">
        <v>1</v>
      </c>
      <c r="C4182" t="s">
        <v>81</v>
      </c>
      <c r="D4182" t="s">
        <v>119</v>
      </c>
      <c r="E4182" t="s">
        <v>198</v>
      </c>
      <c r="F4182" t="s">
        <v>6996</v>
      </c>
      <c r="G4182" t="s">
        <v>143</v>
      </c>
      <c r="H4182" t="s">
        <v>144</v>
      </c>
      <c r="I4182" t="s">
        <v>136</v>
      </c>
      <c r="J4182" t="s">
        <v>137</v>
      </c>
      <c r="K4182" t="s">
        <v>138</v>
      </c>
      <c r="L4182" t="s">
        <v>12250</v>
      </c>
      <c r="M4182" t="s">
        <v>12251</v>
      </c>
      <c r="N4182">
        <v>0.28694444400000002</v>
      </c>
      <c r="O4182">
        <v>0</v>
      </c>
      <c r="P4182">
        <v>981</v>
      </c>
      <c r="Q4182">
        <v>66</v>
      </c>
      <c r="R4182">
        <v>57</v>
      </c>
      <c r="S4182">
        <v>4</v>
      </c>
      <c r="T4182">
        <v>74</v>
      </c>
      <c r="U4182">
        <v>0</v>
      </c>
      <c r="V4182">
        <v>2</v>
      </c>
      <c r="W4182">
        <v>0</v>
      </c>
      <c r="X4182">
        <v>42.093635618298478</v>
      </c>
      <c r="Y4182">
        <v>10.311557917087645</v>
      </c>
      <c r="Z4182">
        <v>8.9639594425869689</v>
      </c>
      <c r="AA4182">
        <v>3.7778225375560739</v>
      </c>
      <c r="AB4182">
        <v>14.031248483003997</v>
      </c>
      <c r="AC4182">
        <v>0</v>
      </c>
      <c r="AD4182">
        <v>5.0088474534334644</v>
      </c>
      <c r="AE4182">
        <v>84.187071451966617</v>
      </c>
    </row>
    <row r="4183" spans="1:31" x14ac:dyDescent="0.25">
      <c r="A4183">
        <v>2229079</v>
      </c>
      <c r="B4183">
        <v>1</v>
      </c>
      <c r="C4183" t="s">
        <v>80</v>
      </c>
      <c r="D4183" t="s">
        <v>111</v>
      </c>
      <c r="E4183" t="s">
        <v>141</v>
      </c>
      <c r="F4183" t="s">
        <v>12252</v>
      </c>
      <c r="G4183" t="s">
        <v>323</v>
      </c>
      <c r="H4183" t="s">
        <v>144</v>
      </c>
      <c r="I4183" t="s">
        <v>136</v>
      </c>
      <c r="J4183" t="s">
        <v>137</v>
      </c>
      <c r="K4183" t="s">
        <v>138</v>
      </c>
      <c r="L4183" t="s">
        <v>12253</v>
      </c>
      <c r="M4183" t="s">
        <v>12254</v>
      </c>
      <c r="N4183">
        <v>6.443888888</v>
      </c>
      <c r="O4183">
        <v>0</v>
      </c>
      <c r="P4183">
        <v>14</v>
      </c>
      <c r="Q4183">
        <v>0</v>
      </c>
      <c r="R4183">
        <v>15</v>
      </c>
      <c r="S4183">
        <v>0</v>
      </c>
      <c r="T4183">
        <v>13</v>
      </c>
      <c r="U4183">
        <v>0</v>
      </c>
      <c r="V4183">
        <v>0</v>
      </c>
      <c r="W4183">
        <v>0</v>
      </c>
      <c r="X4183">
        <v>32.618682126334846</v>
      </c>
      <c r="Y4183">
        <v>0</v>
      </c>
      <c r="Z4183">
        <v>42.207483554061788</v>
      </c>
      <c r="AA4183">
        <v>0</v>
      </c>
      <c r="AB4183">
        <v>78.862604311177066</v>
      </c>
      <c r="AC4183">
        <v>0</v>
      </c>
      <c r="AD4183">
        <v>0</v>
      </c>
      <c r="AE4183">
        <v>153.68876999157368</v>
      </c>
    </row>
    <row r="4184" spans="1:31" x14ac:dyDescent="0.25">
      <c r="A4184">
        <v>2218714</v>
      </c>
      <c r="B4184">
        <v>1</v>
      </c>
      <c r="C4184" t="s">
        <v>80</v>
      </c>
      <c r="D4184" t="s">
        <v>97</v>
      </c>
      <c r="E4184" t="s">
        <v>147</v>
      </c>
      <c r="F4184" t="s">
        <v>1756</v>
      </c>
      <c r="G4184" t="s">
        <v>143</v>
      </c>
      <c r="H4184" t="s">
        <v>144</v>
      </c>
      <c r="I4184" t="s">
        <v>136</v>
      </c>
      <c r="J4184" t="s">
        <v>137</v>
      </c>
      <c r="K4184" t="s">
        <v>138</v>
      </c>
      <c r="L4184" t="s">
        <v>12255</v>
      </c>
      <c r="M4184" t="s">
        <v>12256</v>
      </c>
      <c r="N4184">
        <v>8.3611111000000002E-2</v>
      </c>
      <c r="O4184">
        <v>4</v>
      </c>
      <c r="P4184">
        <v>2527</v>
      </c>
      <c r="Q4184">
        <v>5</v>
      </c>
      <c r="R4184">
        <v>439</v>
      </c>
      <c r="S4184">
        <v>29</v>
      </c>
      <c r="T4184">
        <v>653</v>
      </c>
      <c r="U4184">
        <v>6</v>
      </c>
      <c r="V4184">
        <v>1</v>
      </c>
      <c r="W4184">
        <v>14.577539491545286</v>
      </c>
      <c r="X4184">
        <v>111.67199565828908</v>
      </c>
      <c r="Y4184">
        <v>1.3437904208059275</v>
      </c>
      <c r="Z4184">
        <v>17.382012750723355</v>
      </c>
      <c r="AA4184">
        <v>32.592515714396555</v>
      </c>
      <c r="AB4184">
        <v>54.029517910076116</v>
      </c>
      <c r="AC4184">
        <v>28.239392106885688</v>
      </c>
      <c r="AD4184">
        <v>0.31751218762695244</v>
      </c>
      <c r="AE4184">
        <v>260.15427624034896</v>
      </c>
    </row>
    <row r="4185" spans="1:31" x14ac:dyDescent="0.25">
      <c r="A4185">
        <v>2219046</v>
      </c>
      <c r="B4185">
        <v>1</v>
      </c>
      <c r="C4185" t="s">
        <v>80</v>
      </c>
      <c r="D4185" t="s">
        <v>96</v>
      </c>
      <c r="E4185" t="s">
        <v>151</v>
      </c>
      <c r="F4185" t="s">
        <v>12257</v>
      </c>
      <c r="G4185" t="s">
        <v>153</v>
      </c>
      <c r="H4185" t="s">
        <v>135</v>
      </c>
      <c r="I4185" t="s">
        <v>136</v>
      </c>
      <c r="J4185" t="s">
        <v>137</v>
      </c>
      <c r="K4185" t="s">
        <v>138</v>
      </c>
      <c r="L4185" t="s">
        <v>12258</v>
      </c>
      <c r="M4185" t="s">
        <v>12259</v>
      </c>
      <c r="N4185">
        <v>4.8661111110000004</v>
      </c>
      <c r="O4185">
        <v>0</v>
      </c>
      <c r="P4185">
        <v>75</v>
      </c>
      <c r="Q4185">
        <v>0</v>
      </c>
      <c r="R4185">
        <v>1</v>
      </c>
      <c r="S4185">
        <v>0</v>
      </c>
      <c r="T4185">
        <v>5</v>
      </c>
      <c r="U4185">
        <v>0</v>
      </c>
      <c r="V4185">
        <v>0</v>
      </c>
      <c r="W4185">
        <v>0</v>
      </c>
      <c r="X4185">
        <v>101.43623048221855</v>
      </c>
      <c r="Y4185">
        <v>0</v>
      </c>
      <c r="Z4185">
        <v>2.9456473242748666</v>
      </c>
      <c r="AA4185">
        <v>0</v>
      </c>
      <c r="AB4185">
        <v>24.509112166033987</v>
      </c>
      <c r="AC4185">
        <v>0</v>
      </c>
      <c r="AD4185">
        <v>0</v>
      </c>
      <c r="AE4185">
        <v>128.89098997252739</v>
      </c>
    </row>
    <row r="4186" spans="1:31" x14ac:dyDescent="0.25">
      <c r="A4186">
        <v>2224665</v>
      </c>
      <c r="B4186">
        <v>1</v>
      </c>
      <c r="C4186" t="s">
        <v>80</v>
      </c>
      <c r="D4186" t="s">
        <v>97</v>
      </c>
      <c r="E4186" t="s">
        <v>156</v>
      </c>
      <c r="F4186" t="s">
        <v>12260</v>
      </c>
      <c r="G4186" t="s">
        <v>165</v>
      </c>
      <c r="H4186" t="s">
        <v>135</v>
      </c>
      <c r="I4186" t="s">
        <v>136</v>
      </c>
      <c r="J4186" t="s">
        <v>137</v>
      </c>
      <c r="K4186" t="s">
        <v>138</v>
      </c>
      <c r="L4186" t="s">
        <v>12261</v>
      </c>
      <c r="M4186" t="s">
        <v>12262</v>
      </c>
      <c r="N4186">
        <v>1.7880555549999999</v>
      </c>
      <c r="O4186">
        <v>0</v>
      </c>
      <c r="P4186">
        <v>5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10.6835724427418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10.6835724427418</v>
      </c>
    </row>
    <row r="4187" spans="1:31" x14ac:dyDescent="0.25">
      <c r="A4187">
        <v>2217718</v>
      </c>
      <c r="B4187">
        <v>1</v>
      </c>
      <c r="C4187" t="s">
        <v>80</v>
      </c>
      <c r="D4187" t="s">
        <v>100</v>
      </c>
      <c r="E4187" t="s">
        <v>132</v>
      </c>
      <c r="F4187" t="s">
        <v>12263</v>
      </c>
      <c r="G4187" t="s">
        <v>134</v>
      </c>
      <c r="H4187" t="s">
        <v>135</v>
      </c>
      <c r="I4187" t="s">
        <v>136</v>
      </c>
      <c r="J4187" t="s">
        <v>137</v>
      </c>
      <c r="K4187" t="s">
        <v>138</v>
      </c>
      <c r="L4187" t="s">
        <v>12264</v>
      </c>
      <c r="M4187" t="s">
        <v>12265</v>
      </c>
      <c r="N4187">
        <v>0.37777777699999998</v>
      </c>
      <c r="O4187">
        <v>0</v>
      </c>
      <c r="P4187">
        <v>90</v>
      </c>
      <c r="Q4187">
        <v>0</v>
      </c>
      <c r="R4187">
        <v>1</v>
      </c>
      <c r="S4187">
        <v>0</v>
      </c>
      <c r="T4187">
        <v>2</v>
      </c>
      <c r="U4187">
        <v>0</v>
      </c>
      <c r="V4187">
        <v>0</v>
      </c>
      <c r="W4187">
        <v>0</v>
      </c>
      <c r="X4187">
        <v>15.898282475001595</v>
      </c>
      <c r="Y4187">
        <v>0</v>
      </c>
      <c r="Z4187">
        <v>1.3329930973333335E-4</v>
      </c>
      <c r="AA4187">
        <v>0</v>
      </c>
      <c r="AB4187">
        <v>0.28044330858133337</v>
      </c>
      <c r="AC4187">
        <v>0</v>
      </c>
      <c r="AD4187">
        <v>0</v>
      </c>
      <c r="AE4187">
        <v>16.178859082892661</v>
      </c>
    </row>
    <row r="4188" spans="1:31" x14ac:dyDescent="0.25">
      <c r="A4188">
        <v>2223460</v>
      </c>
      <c r="B4188">
        <v>1</v>
      </c>
      <c r="C4188" t="s">
        <v>80</v>
      </c>
      <c r="D4188" t="s">
        <v>104</v>
      </c>
      <c r="E4188" t="s">
        <v>151</v>
      </c>
      <c r="F4188" t="s">
        <v>12266</v>
      </c>
      <c r="G4188" t="s">
        <v>213</v>
      </c>
      <c r="H4188" t="s">
        <v>135</v>
      </c>
      <c r="I4188" t="s">
        <v>136</v>
      </c>
      <c r="J4188" t="s">
        <v>137</v>
      </c>
      <c r="K4188" t="s">
        <v>138</v>
      </c>
      <c r="L4188" t="s">
        <v>12267</v>
      </c>
      <c r="M4188" t="s">
        <v>12268</v>
      </c>
      <c r="N4188">
        <v>0.84027777699999995</v>
      </c>
      <c r="O4188">
        <v>0</v>
      </c>
      <c r="P4188">
        <v>89</v>
      </c>
      <c r="Q4188">
        <v>0</v>
      </c>
      <c r="R4188">
        <v>0</v>
      </c>
      <c r="S4188">
        <v>0</v>
      </c>
      <c r="T4188">
        <v>3</v>
      </c>
      <c r="U4188">
        <v>0</v>
      </c>
      <c r="V4188">
        <v>0</v>
      </c>
      <c r="W4188">
        <v>0</v>
      </c>
      <c r="X4188">
        <v>24.548046019881674</v>
      </c>
      <c r="Y4188">
        <v>0</v>
      </c>
      <c r="Z4188">
        <v>0</v>
      </c>
      <c r="AA4188">
        <v>0</v>
      </c>
      <c r="AB4188">
        <v>0.56246333944215765</v>
      </c>
      <c r="AC4188">
        <v>0</v>
      </c>
      <c r="AD4188">
        <v>0</v>
      </c>
      <c r="AE4188">
        <v>25.110509359323832</v>
      </c>
    </row>
    <row r="4189" spans="1:31" x14ac:dyDescent="0.25">
      <c r="A4189">
        <v>2227350</v>
      </c>
      <c r="B4189">
        <v>1</v>
      </c>
      <c r="C4189" t="s">
        <v>80</v>
      </c>
      <c r="D4189" t="s">
        <v>96</v>
      </c>
      <c r="E4189" t="s">
        <v>225</v>
      </c>
      <c r="F4189" t="s">
        <v>4160</v>
      </c>
      <c r="G4189" t="s">
        <v>213</v>
      </c>
      <c r="H4189" t="s">
        <v>135</v>
      </c>
      <c r="I4189" t="s">
        <v>136</v>
      </c>
      <c r="J4189" t="s">
        <v>137</v>
      </c>
      <c r="K4189" t="s">
        <v>138</v>
      </c>
      <c r="L4189" t="s">
        <v>12269</v>
      </c>
      <c r="M4189" t="s">
        <v>12270</v>
      </c>
      <c r="N4189">
        <v>3.474444444</v>
      </c>
      <c r="O4189">
        <v>0</v>
      </c>
      <c r="P4189">
        <v>38</v>
      </c>
      <c r="Q4189">
        <v>0</v>
      </c>
      <c r="R4189">
        <v>0</v>
      </c>
      <c r="S4189">
        <v>0</v>
      </c>
      <c r="T4189">
        <v>22</v>
      </c>
      <c r="U4189">
        <v>0</v>
      </c>
      <c r="V4189">
        <v>0</v>
      </c>
      <c r="W4189">
        <v>0</v>
      </c>
      <c r="X4189">
        <v>156.63137048200667</v>
      </c>
      <c r="Y4189">
        <v>0</v>
      </c>
      <c r="Z4189">
        <v>0</v>
      </c>
      <c r="AA4189">
        <v>0</v>
      </c>
      <c r="AB4189">
        <v>143.2069285356271</v>
      </c>
      <c r="AC4189">
        <v>0</v>
      </c>
      <c r="AD4189">
        <v>0</v>
      </c>
      <c r="AE4189">
        <v>299.83829901763374</v>
      </c>
    </row>
    <row r="4190" spans="1:31" x14ac:dyDescent="0.25">
      <c r="A4190">
        <v>2229248</v>
      </c>
      <c r="B4190">
        <v>1</v>
      </c>
      <c r="C4190" t="s">
        <v>80</v>
      </c>
      <c r="D4190" t="s">
        <v>110</v>
      </c>
      <c r="E4190" t="s">
        <v>151</v>
      </c>
      <c r="F4190" t="s">
        <v>2362</v>
      </c>
      <c r="G4190" t="s">
        <v>245</v>
      </c>
      <c r="H4190" t="s">
        <v>135</v>
      </c>
      <c r="I4190" t="s">
        <v>136</v>
      </c>
      <c r="J4190" t="s">
        <v>137</v>
      </c>
      <c r="K4190" t="s">
        <v>138</v>
      </c>
      <c r="L4190" t="s">
        <v>12271</v>
      </c>
      <c r="M4190" t="s">
        <v>12272</v>
      </c>
      <c r="N4190">
        <v>2.5919444440000001</v>
      </c>
      <c r="O4190">
        <v>0</v>
      </c>
      <c r="P4190">
        <v>218</v>
      </c>
      <c r="Q4190">
        <v>0</v>
      </c>
      <c r="R4190">
        <v>0</v>
      </c>
      <c r="S4190">
        <v>0</v>
      </c>
      <c r="T4190">
        <v>14</v>
      </c>
      <c r="U4190">
        <v>0</v>
      </c>
      <c r="V4190">
        <v>0</v>
      </c>
      <c r="W4190">
        <v>0</v>
      </c>
      <c r="X4190">
        <v>288.70556711520459</v>
      </c>
      <c r="Y4190">
        <v>0</v>
      </c>
      <c r="Z4190">
        <v>0</v>
      </c>
      <c r="AA4190">
        <v>0</v>
      </c>
      <c r="AB4190">
        <v>10.963895937308729</v>
      </c>
      <c r="AC4190">
        <v>0</v>
      </c>
      <c r="AD4190">
        <v>0</v>
      </c>
      <c r="AE4190">
        <v>299.66946305251332</v>
      </c>
    </row>
    <row r="4191" spans="1:31" x14ac:dyDescent="0.25">
      <c r="A4191">
        <v>2226045</v>
      </c>
      <c r="B4191">
        <v>1</v>
      </c>
      <c r="C4191" t="s">
        <v>81</v>
      </c>
      <c r="D4191" t="s">
        <v>127</v>
      </c>
      <c r="E4191" t="s">
        <v>198</v>
      </c>
      <c r="F4191" t="s">
        <v>12273</v>
      </c>
      <c r="G4191" t="s">
        <v>143</v>
      </c>
      <c r="H4191" t="s">
        <v>144</v>
      </c>
      <c r="I4191" t="s">
        <v>136</v>
      </c>
      <c r="J4191" t="s">
        <v>137</v>
      </c>
      <c r="K4191" t="s">
        <v>138</v>
      </c>
      <c r="L4191" t="s">
        <v>12274</v>
      </c>
      <c r="M4191" t="s">
        <v>12275</v>
      </c>
      <c r="N4191">
        <v>1.6811111110000001</v>
      </c>
      <c r="O4191">
        <v>3</v>
      </c>
      <c r="P4191">
        <v>469</v>
      </c>
      <c r="Q4191">
        <v>79</v>
      </c>
      <c r="R4191">
        <v>75</v>
      </c>
      <c r="S4191">
        <v>17</v>
      </c>
      <c r="T4191">
        <v>39</v>
      </c>
      <c r="U4191">
        <v>5</v>
      </c>
      <c r="V4191">
        <v>0</v>
      </c>
      <c r="W4191">
        <v>0.74499368106186004</v>
      </c>
      <c r="X4191">
        <v>159.12234805997718</v>
      </c>
      <c r="Y4191">
        <v>86.454593431839186</v>
      </c>
      <c r="Z4191">
        <v>37.518697257023106</v>
      </c>
      <c r="AA4191">
        <v>736.07271881381212</v>
      </c>
      <c r="AB4191">
        <v>69.403174058199738</v>
      </c>
      <c r="AC4191">
        <v>583.46286813005645</v>
      </c>
      <c r="AD4191">
        <v>0</v>
      </c>
      <c r="AE4191">
        <v>1672.7793934319698</v>
      </c>
    </row>
    <row r="4192" spans="1:31" x14ac:dyDescent="0.25">
      <c r="A4192">
        <v>2227373</v>
      </c>
      <c r="B4192">
        <v>1</v>
      </c>
      <c r="C4192" t="s">
        <v>81</v>
      </c>
      <c r="D4192" t="s">
        <v>127</v>
      </c>
      <c r="E4192" t="s">
        <v>156</v>
      </c>
      <c r="F4192" t="s">
        <v>12276</v>
      </c>
      <c r="G4192" t="s">
        <v>172</v>
      </c>
      <c r="H4192" t="s">
        <v>135</v>
      </c>
      <c r="I4192" t="s">
        <v>136</v>
      </c>
      <c r="J4192" t="s">
        <v>137</v>
      </c>
      <c r="K4192" t="s">
        <v>138</v>
      </c>
      <c r="L4192" t="s">
        <v>12277</v>
      </c>
      <c r="M4192" t="s">
        <v>12278</v>
      </c>
      <c r="N4192">
        <v>2.4288888879999999</v>
      </c>
      <c r="O4192">
        <v>0</v>
      </c>
      <c r="P4192">
        <v>8</v>
      </c>
      <c r="Q4192">
        <v>0</v>
      </c>
      <c r="R4192">
        <v>0</v>
      </c>
      <c r="S4192">
        <v>0</v>
      </c>
      <c r="T4192">
        <v>2</v>
      </c>
      <c r="U4192">
        <v>0</v>
      </c>
      <c r="V4192">
        <v>0</v>
      </c>
      <c r="W4192">
        <v>0</v>
      </c>
      <c r="X4192">
        <v>4.4115303633126306</v>
      </c>
      <c r="Y4192">
        <v>0</v>
      </c>
      <c r="Z4192">
        <v>0</v>
      </c>
      <c r="AA4192">
        <v>0</v>
      </c>
      <c r="AB4192">
        <v>9.0641900950315986</v>
      </c>
      <c r="AC4192">
        <v>0</v>
      </c>
      <c r="AD4192">
        <v>0</v>
      </c>
      <c r="AE4192">
        <v>13.475720458344229</v>
      </c>
    </row>
    <row r="4193" spans="1:31" x14ac:dyDescent="0.25">
      <c r="A4193">
        <v>2217887</v>
      </c>
      <c r="B4193">
        <v>1</v>
      </c>
      <c r="C4193" t="s">
        <v>80</v>
      </c>
      <c r="D4193" t="s">
        <v>101</v>
      </c>
      <c r="E4193" t="s">
        <v>141</v>
      </c>
      <c r="F4193" t="s">
        <v>12279</v>
      </c>
      <c r="G4193" t="s">
        <v>523</v>
      </c>
      <c r="H4193" t="s">
        <v>144</v>
      </c>
      <c r="I4193" t="s">
        <v>136</v>
      </c>
      <c r="J4193" t="s">
        <v>137</v>
      </c>
      <c r="K4193" t="s">
        <v>138</v>
      </c>
      <c r="L4193" t="s">
        <v>12280</v>
      </c>
      <c r="M4193" t="s">
        <v>12281</v>
      </c>
      <c r="N4193">
        <v>1.0225</v>
      </c>
      <c r="O4193">
        <v>0</v>
      </c>
      <c r="P4193">
        <v>3551</v>
      </c>
      <c r="Q4193">
        <v>0</v>
      </c>
      <c r="R4193">
        <v>3</v>
      </c>
      <c r="S4193">
        <v>2</v>
      </c>
      <c r="T4193">
        <v>163</v>
      </c>
      <c r="U4193">
        <v>0</v>
      </c>
      <c r="V4193">
        <v>0</v>
      </c>
      <c r="W4193">
        <v>0</v>
      </c>
      <c r="X4193">
        <v>1638.1654239114398</v>
      </c>
      <c r="Y4193">
        <v>0</v>
      </c>
      <c r="Z4193">
        <v>0.12585059796195</v>
      </c>
      <c r="AA4193">
        <v>430.26812711261437</v>
      </c>
      <c r="AB4193">
        <v>264.09879264434534</v>
      </c>
      <c r="AC4193">
        <v>0</v>
      </c>
      <c r="AD4193">
        <v>0</v>
      </c>
      <c r="AE4193">
        <v>2332.6581942663615</v>
      </c>
    </row>
    <row r="4194" spans="1:31" x14ac:dyDescent="0.25">
      <c r="A4194">
        <v>2213264</v>
      </c>
      <c r="B4194">
        <v>1</v>
      </c>
      <c r="C4194" t="s">
        <v>80</v>
      </c>
      <c r="D4194" t="s">
        <v>90</v>
      </c>
      <c r="E4194" t="s">
        <v>156</v>
      </c>
      <c r="F4194" t="s">
        <v>12282</v>
      </c>
      <c r="G4194" t="s">
        <v>172</v>
      </c>
      <c r="H4194" t="s">
        <v>135</v>
      </c>
      <c r="I4194" t="s">
        <v>136</v>
      </c>
      <c r="J4194" t="s">
        <v>137</v>
      </c>
      <c r="K4194" t="s">
        <v>138</v>
      </c>
      <c r="L4194" t="s">
        <v>12283</v>
      </c>
      <c r="M4194" t="s">
        <v>12284</v>
      </c>
      <c r="N4194">
        <v>7.6875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1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38.154882856912508</v>
      </c>
      <c r="AC4194">
        <v>0</v>
      </c>
      <c r="AD4194">
        <v>0</v>
      </c>
      <c r="AE4194">
        <v>38.154882856912508</v>
      </c>
    </row>
    <row r="4195" spans="1:31" x14ac:dyDescent="0.25">
      <c r="A4195">
        <v>2215989</v>
      </c>
      <c r="B4195">
        <v>1</v>
      </c>
      <c r="C4195" t="s">
        <v>80</v>
      </c>
      <c r="D4195" t="s">
        <v>100</v>
      </c>
      <c r="E4195" t="s">
        <v>141</v>
      </c>
      <c r="F4195" t="s">
        <v>12285</v>
      </c>
      <c r="G4195" t="s">
        <v>349</v>
      </c>
      <c r="H4195" t="s">
        <v>144</v>
      </c>
      <c r="I4195" t="s">
        <v>136</v>
      </c>
      <c r="J4195" t="s">
        <v>137</v>
      </c>
      <c r="K4195" t="s">
        <v>138</v>
      </c>
      <c r="L4195" t="s">
        <v>12286</v>
      </c>
      <c r="M4195" t="s">
        <v>12287</v>
      </c>
      <c r="N4195">
        <v>2.0944444440000001</v>
      </c>
      <c r="O4195">
        <v>0</v>
      </c>
      <c r="P4195">
        <v>129</v>
      </c>
      <c r="Q4195">
        <v>0</v>
      </c>
      <c r="R4195">
        <v>0</v>
      </c>
      <c r="S4195">
        <v>1</v>
      </c>
      <c r="T4195">
        <v>12</v>
      </c>
      <c r="U4195">
        <v>0</v>
      </c>
      <c r="V4195">
        <v>0</v>
      </c>
      <c r="W4195">
        <v>0</v>
      </c>
      <c r="X4195">
        <v>80.734981450048949</v>
      </c>
      <c r="Y4195">
        <v>0</v>
      </c>
      <c r="Z4195">
        <v>0</v>
      </c>
      <c r="AA4195">
        <v>18.884840276112431</v>
      </c>
      <c r="AB4195">
        <v>7.2658880863998956</v>
      </c>
      <c r="AC4195">
        <v>0</v>
      </c>
      <c r="AD4195">
        <v>0</v>
      </c>
      <c r="AE4195">
        <v>106.88570981256127</v>
      </c>
    </row>
    <row r="4196" spans="1:31" x14ac:dyDescent="0.25">
      <c r="A4196">
        <v>2219238</v>
      </c>
      <c r="B4196">
        <v>1</v>
      </c>
      <c r="C4196" t="s">
        <v>81</v>
      </c>
      <c r="D4196" t="s">
        <v>127</v>
      </c>
      <c r="E4196" t="s">
        <v>151</v>
      </c>
      <c r="F4196" t="s">
        <v>12288</v>
      </c>
      <c r="G4196" t="s">
        <v>153</v>
      </c>
      <c r="H4196" t="s">
        <v>135</v>
      </c>
      <c r="I4196" t="s">
        <v>136</v>
      </c>
      <c r="J4196" t="s">
        <v>137</v>
      </c>
      <c r="K4196" t="s">
        <v>138</v>
      </c>
      <c r="L4196" t="s">
        <v>12289</v>
      </c>
      <c r="M4196" t="s">
        <v>12290</v>
      </c>
      <c r="N4196">
        <v>10.615277776999999</v>
      </c>
      <c r="O4196">
        <v>0</v>
      </c>
      <c r="P4196">
        <v>2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2.0352261786805417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2.0352261786805417</v>
      </c>
    </row>
    <row r="4197" spans="1:31" x14ac:dyDescent="0.25">
      <c r="A4197">
        <v>2219407</v>
      </c>
      <c r="B4197">
        <v>1</v>
      </c>
      <c r="C4197" t="s">
        <v>80</v>
      </c>
      <c r="D4197" t="s">
        <v>83</v>
      </c>
      <c r="E4197" t="s">
        <v>156</v>
      </c>
      <c r="F4197" t="s">
        <v>12291</v>
      </c>
      <c r="G4197" t="s">
        <v>161</v>
      </c>
      <c r="H4197" t="s">
        <v>135</v>
      </c>
      <c r="I4197" t="s">
        <v>136</v>
      </c>
      <c r="J4197" t="s">
        <v>137</v>
      </c>
      <c r="K4197" t="s">
        <v>138</v>
      </c>
      <c r="L4197" t="s">
        <v>12292</v>
      </c>
      <c r="M4197" t="s">
        <v>12293</v>
      </c>
      <c r="N4197">
        <v>1.8008333329999999</v>
      </c>
      <c r="O4197">
        <v>0</v>
      </c>
      <c r="P4197">
        <v>3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1.37935426613839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1.37935426613839</v>
      </c>
    </row>
    <row r="4198" spans="1:31" x14ac:dyDescent="0.25">
      <c r="A4198">
        <v>2224402</v>
      </c>
      <c r="B4198">
        <v>1</v>
      </c>
      <c r="C4198" t="s">
        <v>81</v>
      </c>
      <c r="D4198" t="s">
        <v>123</v>
      </c>
      <c r="E4198" t="s">
        <v>156</v>
      </c>
      <c r="F4198" t="s">
        <v>9510</v>
      </c>
      <c r="G4198" t="s">
        <v>161</v>
      </c>
      <c r="H4198" t="s">
        <v>135</v>
      </c>
      <c r="I4198" t="s">
        <v>136</v>
      </c>
      <c r="J4198" t="s">
        <v>137</v>
      </c>
      <c r="K4198" t="s">
        <v>138</v>
      </c>
      <c r="L4198" t="s">
        <v>12294</v>
      </c>
      <c r="M4198" t="s">
        <v>12295</v>
      </c>
      <c r="N4198">
        <v>3.650833333</v>
      </c>
      <c r="O4198">
        <v>0</v>
      </c>
      <c r="P4198">
        <v>7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4.9190636096483562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4.9190636096483562</v>
      </c>
    </row>
    <row r="4199" spans="1:31" x14ac:dyDescent="0.25">
      <c r="A4199">
        <v>2224648</v>
      </c>
      <c r="B4199">
        <v>1</v>
      </c>
      <c r="C4199" t="s">
        <v>80</v>
      </c>
      <c r="D4199" t="s">
        <v>96</v>
      </c>
      <c r="E4199" t="s">
        <v>151</v>
      </c>
      <c r="F4199" t="s">
        <v>12296</v>
      </c>
      <c r="G4199" t="s">
        <v>213</v>
      </c>
      <c r="H4199" t="s">
        <v>135</v>
      </c>
      <c r="I4199" t="s">
        <v>136</v>
      </c>
      <c r="J4199" t="s">
        <v>137</v>
      </c>
      <c r="K4199" t="s">
        <v>138</v>
      </c>
      <c r="L4199" t="s">
        <v>12297</v>
      </c>
      <c r="M4199" t="s">
        <v>12298</v>
      </c>
      <c r="N4199">
        <v>1.373611111</v>
      </c>
      <c r="O4199">
        <v>0</v>
      </c>
      <c r="P4199">
        <v>58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39.507964678530186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39.507964678530186</v>
      </c>
    </row>
    <row r="4200" spans="1:31" x14ac:dyDescent="0.25">
      <c r="A4200">
        <v>2225730</v>
      </c>
      <c r="B4200">
        <v>1</v>
      </c>
      <c r="C4200" t="s">
        <v>80</v>
      </c>
      <c r="D4200" t="s">
        <v>88</v>
      </c>
      <c r="E4200" t="s">
        <v>156</v>
      </c>
      <c r="F4200" t="s">
        <v>12299</v>
      </c>
      <c r="G4200" t="s">
        <v>172</v>
      </c>
      <c r="H4200" t="s">
        <v>135</v>
      </c>
      <c r="I4200" t="s">
        <v>136</v>
      </c>
      <c r="J4200" t="s">
        <v>137</v>
      </c>
      <c r="K4200" t="s">
        <v>138</v>
      </c>
      <c r="L4200" t="s">
        <v>12300</v>
      </c>
      <c r="M4200" t="s">
        <v>12301</v>
      </c>
      <c r="N4200">
        <v>1.160555555</v>
      </c>
      <c r="O4200">
        <v>0</v>
      </c>
      <c r="P4200">
        <v>5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1.3682846713041601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1.3682846713041601</v>
      </c>
    </row>
    <row r="4201" spans="1:31" x14ac:dyDescent="0.25">
      <c r="A4201">
        <v>2220489</v>
      </c>
      <c r="B4201">
        <v>1</v>
      </c>
      <c r="C4201" t="s">
        <v>80</v>
      </c>
      <c r="D4201" t="s">
        <v>101</v>
      </c>
      <c r="E4201" t="s">
        <v>156</v>
      </c>
      <c r="F4201" t="s">
        <v>12302</v>
      </c>
      <c r="G4201" t="s">
        <v>161</v>
      </c>
      <c r="H4201" t="s">
        <v>135</v>
      </c>
      <c r="I4201" t="s">
        <v>136</v>
      </c>
      <c r="J4201" t="s">
        <v>137</v>
      </c>
      <c r="K4201" t="s">
        <v>138</v>
      </c>
      <c r="L4201" t="s">
        <v>12303</v>
      </c>
      <c r="M4201" t="s">
        <v>12304</v>
      </c>
      <c r="N4201">
        <v>3.736388888</v>
      </c>
      <c r="O4201">
        <v>0</v>
      </c>
      <c r="P4201">
        <v>31</v>
      </c>
      <c r="Q4201">
        <v>0</v>
      </c>
      <c r="R4201">
        <v>0</v>
      </c>
      <c r="S4201">
        <v>0</v>
      </c>
      <c r="T4201">
        <v>1</v>
      </c>
      <c r="U4201">
        <v>0</v>
      </c>
      <c r="V4201">
        <v>0</v>
      </c>
      <c r="W4201">
        <v>0</v>
      </c>
      <c r="X4201">
        <v>49.354138289903339</v>
      </c>
      <c r="Y4201">
        <v>0</v>
      </c>
      <c r="Z4201">
        <v>0</v>
      </c>
      <c r="AA4201">
        <v>0</v>
      </c>
      <c r="AB4201">
        <v>7.932782503046778</v>
      </c>
      <c r="AC4201">
        <v>0</v>
      </c>
      <c r="AD4201">
        <v>0</v>
      </c>
      <c r="AE4201">
        <v>57.28692079295012</v>
      </c>
    </row>
    <row r="4202" spans="1:31" x14ac:dyDescent="0.25">
      <c r="A4202">
        <v>2225899</v>
      </c>
      <c r="B4202">
        <v>1</v>
      </c>
      <c r="C4202" t="s">
        <v>80</v>
      </c>
      <c r="D4202" t="s">
        <v>83</v>
      </c>
      <c r="E4202" t="s">
        <v>141</v>
      </c>
      <c r="F4202" t="s">
        <v>6542</v>
      </c>
      <c r="G4202" t="s">
        <v>143</v>
      </c>
      <c r="H4202" t="s">
        <v>144</v>
      </c>
      <c r="I4202" t="s">
        <v>136</v>
      </c>
      <c r="J4202" t="s">
        <v>137</v>
      </c>
      <c r="K4202" t="s">
        <v>138</v>
      </c>
      <c r="L4202" t="s">
        <v>12305</v>
      </c>
      <c r="M4202" t="s">
        <v>12306</v>
      </c>
      <c r="N4202">
        <v>2.3377777769999999</v>
      </c>
      <c r="O4202">
        <v>0</v>
      </c>
      <c r="P4202">
        <v>132</v>
      </c>
      <c r="Q4202">
        <v>0</v>
      </c>
      <c r="R4202">
        <v>1</v>
      </c>
      <c r="S4202">
        <v>23</v>
      </c>
      <c r="T4202">
        <v>17</v>
      </c>
      <c r="U4202">
        <v>10</v>
      </c>
      <c r="V4202">
        <v>3</v>
      </c>
      <c r="W4202">
        <v>0</v>
      </c>
      <c r="X4202">
        <v>94.179185629552123</v>
      </c>
      <c r="Y4202">
        <v>0</v>
      </c>
      <c r="Z4202">
        <v>0.96515777031444672</v>
      </c>
      <c r="AA4202">
        <v>1046.3634210556602</v>
      </c>
      <c r="AB4202">
        <v>27.908104680319862</v>
      </c>
      <c r="AC4202">
        <v>431.03595384332107</v>
      </c>
      <c r="AD4202">
        <v>224.14067553527087</v>
      </c>
      <c r="AE4202">
        <v>1824.5924985144386</v>
      </c>
    </row>
    <row r="4203" spans="1:31" x14ac:dyDescent="0.25">
      <c r="A4203">
        <v>2227204</v>
      </c>
      <c r="B4203">
        <v>1</v>
      </c>
      <c r="C4203" t="s">
        <v>81</v>
      </c>
      <c r="D4203" t="s">
        <v>125</v>
      </c>
      <c r="E4203" t="s">
        <v>141</v>
      </c>
      <c r="F4203" t="s">
        <v>12307</v>
      </c>
      <c r="G4203" t="s">
        <v>349</v>
      </c>
      <c r="H4203" t="s">
        <v>144</v>
      </c>
      <c r="I4203" t="s">
        <v>136</v>
      </c>
      <c r="J4203" t="s">
        <v>137</v>
      </c>
      <c r="K4203" t="s">
        <v>138</v>
      </c>
      <c r="L4203" t="s">
        <v>12308</v>
      </c>
      <c r="M4203" t="s">
        <v>12309</v>
      </c>
      <c r="N4203">
        <v>2.1927777769999999</v>
      </c>
      <c r="O4203">
        <v>0</v>
      </c>
      <c r="P4203">
        <v>135</v>
      </c>
      <c r="Q4203">
        <v>0</v>
      </c>
      <c r="R4203">
        <v>1</v>
      </c>
      <c r="S4203">
        <v>0</v>
      </c>
      <c r="T4203">
        <v>9</v>
      </c>
      <c r="U4203">
        <v>0</v>
      </c>
      <c r="V4203">
        <v>0</v>
      </c>
      <c r="W4203">
        <v>0</v>
      </c>
      <c r="X4203">
        <v>32.722576027278805</v>
      </c>
      <c r="Y4203">
        <v>0</v>
      </c>
      <c r="Z4203">
        <v>4.9248273091906665E-2</v>
      </c>
      <c r="AA4203">
        <v>0</v>
      </c>
      <c r="AB4203">
        <v>1.7859145213647767</v>
      </c>
      <c r="AC4203">
        <v>0</v>
      </c>
      <c r="AD4203">
        <v>0</v>
      </c>
      <c r="AE4203">
        <v>34.557738821735484</v>
      </c>
    </row>
    <row r="4204" spans="1:31" x14ac:dyDescent="0.25">
      <c r="A4204">
        <v>2215843</v>
      </c>
      <c r="B4204">
        <v>1</v>
      </c>
      <c r="C4204" t="s">
        <v>81</v>
      </c>
      <c r="D4204" t="s">
        <v>120</v>
      </c>
      <c r="E4204" t="s">
        <v>141</v>
      </c>
      <c r="F4204" t="s">
        <v>12310</v>
      </c>
      <c r="G4204" t="s">
        <v>143</v>
      </c>
      <c r="H4204" t="s">
        <v>144</v>
      </c>
      <c r="I4204" t="s">
        <v>136</v>
      </c>
      <c r="J4204" t="s">
        <v>137</v>
      </c>
      <c r="K4204" t="s">
        <v>138</v>
      </c>
      <c r="L4204" t="s">
        <v>12311</v>
      </c>
      <c r="M4204" t="s">
        <v>12312</v>
      </c>
      <c r="N4204">
        <v>0.136944444</v>
      </c>
      <c r="O4204">
        <v>0</v>
      </c>
      <c r="P4204">
        <v>1082</v>
      </c>
      <c r="Q4204">
        <v>23</v>
      </c>
      <c r="R4204">
        <v>12</v>
      </c>
      <c r="S4204">
        <v>10</v>
      </c>
      <c r="T4204">
        <v>301</v>
      </c>
      <c r="U4204">
        <v>5</v>
      </c>
      <c r="V4204">
        <v>2</v>
      </c>
      <c r="W4204">
        <v>0</v>
      </c>
      <c r="X4204">
        <v>32.746205338480131</v>
      </c>
      <c r="Y4204">
        <v>2.1399374573173127</v>
      </c>
      <c r="Z4204">
        <v>0.32263703209114702</v>
      </c>
      <c r="AA4204">
        <v>1.1447245679695817</v>
      </c>
      <c r="AB4204">
        <v>24.664980856169674</v>
      </c>
      <c r="AC4204">
        <v>58.474637159567266</v>
      </c>
      <c r="AD4204">
        <v>6.2042753208338359</v>
      </c>
      <c r="AE4204">
        <v>125.69739773242894</v>
      </c>
    </row>
    <row r="4205" spans="1:31" x14ac:dyDescent="0.25">
      <c r="A4205">
        <v>2215966</v>
      </c>
      <c r="B4205">
        <v>1</v>
      </c>
      <c r="C4205" t="s">
        <v>80</v>
      </c>
      <c r="D4205" t="s">
        <v>97</v>
      </c>
      <c r="E4205" t="s">
        <v>156</v>
      </c>
      <c r="F4205" t="s">
        <v>12313</v>
      </c>
      <c r="G4205" t="s">
        <v>161</v>
      </c>
      <c r="H4205" t="s">
        <v>135</v>
      </c>
      <c r="I4205" t="s">
        <v>136</v>
      </c>
      <c r="J4205" t="s">
        <v>137</v>
      </c>
      <c r="K4205" t="s">
        <v>138</v>
      </c>
      <c r="L4205" t="s">
        <v>12314</v>
      </c>
      <c r="M4205" t="s">
        <v>12315</v>
      </c>
      <c r="N4205">
        <v>2.9927777770000001</v>
      </c>
      <c r="O4205">
        <v>0</v>
      </c>
      <c r="P4205">
        <v>1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1.0388636803389195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1.0388636803389195</v>
      </c>
    </row>
    <row r="4206" spans="1:31" x14ac:dyDescent="0.25">
      <c r="A4206">
        <v>2219384</v>
      </c>
      <c r="B4206">
        <v>1</v>
      </c>
      <c r="C4206" t="s">
        <v>80</v>
      </c>
      <c r="D4206" t="s">
        <v>106</v>
      </c>
      <c r="E4206" t="s">
        <v>132</v>
      </c>
      <c r="F4206" t="s">
        <v>12316</v>
      </c>
      <c r="G4206" t="s">
        <v>1470</v>
      </c>
      <c r="H4206" t="s">
        <v>135</v>
      </c>
      <c r="I4206" t="s">
        <v>136</v>
      </c>
      <c r="J4206" t="s">
        <v>137</v>
      </c>
      <c r="K4206" t="s">
        <v>138</v>
      </c>
      <c r="L4206" t="s">
        <v>12317</v>
      </c>
      <c r="M4206" t="s">
        <v>12318</v>
      </c>
      <c r="N4206">
        <v>1.1441666660000001</v>
      </c>
      <c r="O4206">
        <v>0</v>
      </c>
      <c r="P4206">
        <v>28</v>
      </c>
      <c r="Q4206">
        <v>0</v>
      </c>
      <c r="R4206">
        <v>10</v>
      </c>
      <c r="S4206">
        <v>0</v>
      </c>
      <c r="T4206">
        <v>16</v>
      </c>
      <c r="U4206">
        <v>0</v>
      </c>
      <c r="V4206">
        <v>0</v>
      </c>
      <c r="W4206">
        <v>0</v>
      </c>
      <c r="X4206">
        <v>15.091411133573489</v>
      </c>
      <c r="Y4206">
        <v>0</v>
      </c>
      <c r="Z4206">
        <v>7.1601804478634028</v>
      </c>
      <c r="AA4206">
        <v>0</v>
      </c>
      <c r="AB4206">
        <v>8.9379437349315225</v>
      </c>
      <c r="AC4206">
        <v>0</v>
      </c>
      <c r="AD4206">
        <v>0</v>
      </c>
      <c r="AE4206">
        <v>31.189535316368413</v>
      </c>
    </row>
    <row r="4207" spans="1:31" x14ac:dyDescent="0.25">
      <c r="A4207">
        <v>2220466</v>
      </c>
      <c r="B4207">
        <v>1</v>
      </c>
      <c r="C4207" t="s">
        <v>81</v>
      </c>
      <c r="D4207" t="s">
        <v>123</v>
      </c>
      <c r="E4207" t="s">
        <v>151</v>
      </c>
      <c r="F4207" t="s">
        <v>12319</v>
      </c>
      <c r="G4207" t="s">
        <v>153</v>
      </c>
      <c r="H4207" t="s">
        <v>135</v>
      </c>
      <c r="I4207" t="s">
        <v>136</v>
      </c>
      <c r="J4207" t="s">
        <v>137</v>
      </c>
      <c r="K4207" t="s">
        <v>138</v>
      </c>
      <c r="L4207" t="s">
        <v>12320</v>
      </c>
      <c r="M4207" t="s">
        <v>12321</v>
      </c>
      <c r="N4207">
        <v>0.99194444400000004</v>
      </c>
      <c r="O4207">
        <v>0</v>
      </c>
      <c r="P4207">
        <v>243</v>
      </c>
      <c r="Q4207">
        <v>0</v>
      </c>
      <c r="R4207">
        <v>1</v>
      </c>
      <c r="S4207">
        <v>0</v>
      </c>
      <c r="T4207">
        <v>18</v>
      </c>
      <c r="U4207">
        <v>0</v>
      </c>
      <c r="V4207">
        <v>0</v>
      </c>
      <c r="W4207">
        <v>0</v>
      </c>
      <c r="X4207">
        <v>66.897581482507576</v>
      </c>
      <c r="Y4207">
        <v>0</v>
      </c>
      <c r="Z4207">
        <v>0.53582927263302493</v>
      </c>
      <c r="AA4207">
        <v>0</v>
      </c>
      <c r="AB4207">
        <v>5.058381651525174</v>
      </c>
      <c r="AC4207">
        <v>0</v>
      </c>
      <c r="AD4207">
        <v>0</v>
      </c>
      <c r="AE4207">
        <v>72.49179240666578</v>
      </c>
    </row>
    <row r="4208" spans="1:31" x14ac:dyDescent="0.25">
      <c r="A4208">
        <v>2225876</v>
      </c>
      <c r="B4208">
        <v>1</v>
      </c>
      <c r="C4208" t="s">
        <v>80</v>
      </c>
      <c r="D4208" t="s">
        <v>110</v>
      </c>
      <c r="E4208" t="s">
        <v>141</v>
      </c>
      <c r="F4208" t="s">
        <v>12322</v>
      </c>
      <c r="G4208" t="s">
        <v>349</v>
      </c>
      <c r="H4208" t="s">
        <v>144</v>
      </c>
      <c r="I4208" t="s">
        <v>136</v>
      </c>
      <c r="J4208" t="s">
        <v>137</v>
      </c>
      <c r="K4208" t="s">
        <v>138</v>
      </c>
      <c r="L4208" t="s">
        <v>12323</v>
      </c>
      <c r="M4208" t="s">
        <v>12324</v>
      </c>
      <c r="N4208">
        <v>7.3969444439999998</v>
      </c>
      <c r="O4208">
        <v>0</v>
      </c>
      <c r="P4208">
        <v>365</v>
      </c>
      <c r="Q4208">
        <v>0</v>
      </c>
      <c r="R4208">
        <v>0</v>
      </c>
      <c r="S4208">
        <v>0</v>
      </c>
      <c r="T4208">
        <v>22</v>
      </c>
      <c r="U4208">
        <v>0</v>
      </c>
      <c r="V4208">
        <v>0</v>
      </c>
      <c r="W4208">
        <v>0</v>
      </c>
      <c r="X4208">
        <v>994.37470857373341</v>
      </c>
      <c r="Y4208">
        <v>0</v>
      </c>
      <c r="Z4208">
        <v>0</v>
      </c>
      <c r="AA4208">
        <v>0</v>
      </c>
      <c r="AB4208">
        <v>108.34062921333279</v>
      </c>
      <c r="AC4208">
        <v>0</v>
      </c>
      <c r="AD4208">
        <v>0</v>
      </c>
      <c r="AE4208">
        <v>1102.7153377870661</v>
      </c>
    </row>
    <row r="4209" spans="1:31" x14ac:dyDescent="0.25">
      <c r="A4209">
        <v>2226523</v>
      </c>
      <c r="B4209">
        <v>1</v>
      </c>
      <c r="C4209" t="s">
        <v>80</v>
      </c>
      <c r="D4209" t="s">
        <v>108</v>
      </c>
      <c r="E4209" t="s">
        <v>151</v>
      </c>
      <c r="F4209" t="s">
        <v>12325</v>
      </c>
      <c r="G4209" t="s">
        <v>238</v>
      </c>
      <c r="H4209" t="s">
        <v>135</v>
      </c>
      <c r="I4209" t="s">
        <v>136</v>
      </c>
      <c r="J4209" t="s">
        <v>137</v>
      </c>
      <c r="K4209" t="s">
        <v>138</v>
      </c>
      <c r="L4209" t="s">
        <v>12326</v>
      </c>
      <c r="M4209" t="s">
        <v>12327</v>
      </c>
      <c r="N4209">
        <v>4.1172222219999997</v>
      </c>
      <c r="O4209">
        <v>0</v>
      </c>
      <c r="P4209">
        <v>4</v>
      </c>
      <c r="Q4209">
        <v>0</v>
      </c>
      <c r="R4209">
        <v>1</v>
      </c>
      <c r="S4209">
        <v>0</v>
      </c>
      <c r="T4209">
        <v>1</v>
      </c>
      <c r="U4209">
        <v>0</v>
      </c>
      <c r="V4209">
        <v>0</v>
      </c>
      <c r="W4209">
        <v>0</v>
      </c>
      <c r="X4209">
        <v>2.5144029920731779</v>
      </c>
      <c r="Y4209">
        <v>0</v>
      </c>
      <c r="Z4209">
        <v>8.487613077887779E-2</v>
      </c>
      <c r="AA4209">
        <v>0</v>
      </c>
      <c r="AB4209">
        <v>4.2843935214421668E-2</v>
      </c>
      <c r="AC4209">
        <v>0</v>
      </c>
      <c r="AD4209">
        <v>0</v>
      </c>
      <c r="AE4209">
        <v>2.6421230580664776</v>
      </c>
    </row>
    <row r="4210" spans="1:31" x14ac:dyDescent="0.25">
      <c r="A4210">
        <v>2227519</v>
      </c>
      <c r="B4210">
        <v>1</v>
      </c>
      <c r="C4210" t="s">
        <v>80</v>
      </c>
      <c r="D4210" t="s">
        <v>85</v>
      </c>
      <c r="E4210" t="s">
        <v>156</v>
      </c>
      <c r="F4210" t="s">
        <v>12328</v>
      </c>
      <c r="G4210" t="s">
        <v>161</v>
      </c>
      <c r="H4210" t="s">
        <v>135</v>
      </c>
      <c r="I4210" t="s">
        <v>136</v>
      </c>
      <c r="J4210" t="s">
        <v>137</v>
      </c>
      <c r="K4210" t="s">
        <v>138</v>
      </c>
      <c r="L4210" t="s">
        <v>12329</v>
      </c>
      <c r="M4210" t="s">
        <v>12330</v>
      </c>
      <c r="N4210">
        <v>2.0519444440000001</v>
      </c>
      <c r="O4210">
        <v>0</v>
      </c>
      <c r="P4210">
        <v>4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3.2682457459976568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3.2682457459976568</v>
      </c>
    </row>
    <row r="4211" spans="1:31" x14ac:dyDescent="0.25">
      <c r="A4211">
        <v>2220274</v>
      </c>
      <c r="B4211">
        <v>1</v>
      </c>
      <c r="C4211" t="s">
        <v>80</v>
      </c>
      <c r="D4211" t="s">
        <v>105</v>
      </c>
      <c r="E4211" t="s">
        <v>151</v>
      </c>
      <c r="F4211" t="s">
        <v>12331</v>
      </c>
      <c r="G4211" t="s">
        <v>233</v>
      </c>
      <c r="H4211" t="s">
        <v>135</v>
      </c>
      <c r="I4211" t="s">
        <v>136</v>
      </c>
      <c r="J4211" t="s">
        <v>137</v>
      </c>
      <c r="K4211" t="s">
        <v>234</v>
      </c>
      <c r="L4211" t="s">
        <v>12332</v>
      </c>
      <c r="M4211" t="s">
        <v>12333</v>
      </c>
      <c r="N4211">
        <v>7.6443222219999996</v>
      </c>
      <c r="O4211">
        <v>0</v>
      </c>
      <c r="P4211">
        <v>160</v>
      </c>
      <c r="Q4211">
        <v>0</v>
      </c>
      <c r="R4211">
        <v>0</v>
      </c>
      <c r="S4211">
        <v>0</v>
      </c>
      <c r="T4211">
        <v>3</v>
      </c>
      <c r="U4211">
        <v>0</v>
      </c>
      <c r="V4211">
        <v>0</v>
      </c>
      <c r="W4211">
        <v>0</v>
      </c>
      <c r="X4211">
        <v>295.27790465914256</v>
      </c>
      <c r="Y4211">
        <v>0</v>
      </c>
      <c r="Z4211">
        <v>0</v>
      </c>
      <c r="AA4211">
        <v>0</v>
      </c>
      <c r="AB4211">
        <v>8.0522184715894998</v>
      </c>
      <c r="AC4211">
        <v>0</v>
      </c>
      <c r="AD4211">
        <v>0</v>
      </c>
      <c r="AE4211">
        <v>303.33012313073209</v>
      </c>
    </row>
    <row r="4212" spans="1:31" x14ac:dyDescent="0.25">
      <c r="A4212">
        <v>2223191</v>
      </c>
      <c r="B4212">
        <v>1</v>
      </c>
      <c r="C4212" t="s">
        <v>80</v>
      </c>
      <c r="D4212" t="s">
        <v>100</v>
      </c>
      <c r="E4212" t="s">
        <v>156</v>
      </c>
      <c r="F4212" t="s">
        <v>12334</v>
      </c>
      <c r="G4212" t="s">
        <v>165</v>
      </c>
      <c r="H4212" t="s">
        <v>135</v>
      </c>
      <c r="I4212" t="s">
        <v>136</v>
      </c>
      <c r="J4212" t="s">
        <v>137</v>
      </c>
      <c r="K4212" t="s">
        <v>138</v>
      </c>
      <c r="L4212" t="s">
        <v>12335</v>
      </c>
      <c r="M4212" t="s">
        <v>12336</v>
      </c>
      <c r="N4212">
        <v>1.029722222</v>
      </c>
      <c r="O4212">
        <v>0</v>
      </c>
      <c r="P4212">
        <v>5</v>
      </c>
      <c r="Q4212">
        <v>0</v>
      </c>
      <c r="R4212">
        <v>0</v>
      </c>
      <c r="S4212">
        <v>0</v>
      </c>
      <c r="T4212">
        <v>2</v>
      </c>
      <c r="U4212">
        <v>0</v>
      </c>
      <c r="V4212">
        <v>0</v>
      </c>
      <c r="W4212">
        <v>0</v>
      </c>
      <c r="X4212">
        <v>1.563554514647759</v>
      </c>
      <c r="Y4212">
        <v>0</v>
      </c>
      <c r="Z4212">
        <v>0</v>
      </c>
      <c r="AA4212">
        <v>0</v>
      </c>
      <c r="AB4212">
        <v>0.73563486030555003</v>
      </c>
      <c r="AC4212">
        <v>0</v>
      </c>
      <c r="AD4212">
        <v>0</v>
      </c>
      <c r="AE4212">
        <v>2.299189374953309</v>
      </c>
    </row>
    <row r="4213" spans="1:31" x14ac:dyDescent="0.25">
      <c r="A4213">
        <v>2227127</v>
      </c>
      <c r="B4213">
        <v>1</v>
      </c>
      <c r="C4213" t="s">
        <v>81</v>
      </c>
      <c r="D4213" t="s">
        <v>127</v>
      </c>
      <c r="E4213" t="s">
        <v>156</v>
      </c>
      <c r="F4213" t="s">
        <v>12337</v>
      </c>
      <c r="G4213" t="s">
        <v>2326</v>
      </c>
      <c r="H4213" t="s">
        <v>135</v>
      </c>
      <c r="I4213" t="s">
        <v>136</v>
      </c>
      <c r="J4213" t="s">
        <v>137</v>
      </c>
      <c r="K4213" t="s">
        <v>138</v>
      </c>
      <c r="L4213" t="s">
        <v>12338</v>
      </c>
      <c r="M4213" t="s">
        <v>12339</v>
      </c>
      <c r="N4213">
        <v>0.30277777700000003</v>
      </c>
      <c r="O4213">
        <v>0</v>
      </c>
      <c r="P4213">
        <v>7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0.54273396008889785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0.54273396008889785</v>
      </c>
    </row>
    <row r="4214" spans="1:31" x14ac:dyDescent="0.25">
      <c r="A4214">
        <v>2213350</v>
      </c>
      <c r="B4214">
        <v>1</v>
      </c>
      <c r="C4214" t="s">
        <v>80</v>
      </c>
      <c r="D4214" t="s">
        <v>108</v>
      </c>
      <c r="E4214" t="s">
        <v>198</v>
      </c>
      <c r="F4214" t="s">
        <v>12340</v>
      </c>
      <c r="G4214" t="s">
        <v>143</v>
      </c>
      <c r="H4214" t="s">
        <v>144</v>
      </c>
      <c r="I4214" t="s">
        <v>451</v>
      </c>
      <c r="J4214" t="s">
        <v>137</v>
      </c>
      <c r="K4214" t="s">
        <v>138</v>
      </c>
      <c r="L4214" t="s">
        <v>12341</v>
      </c>
      <c r="M4214" t="s">
        <v>12342</v>
      </c>
      <c r="N4214">
        <v>8.8888879999999993E-3</v>
      </c>
      <c r="O4214">
        <v>0</v>
      </c>
      <c r="P4214">
        <v>3585</v>
      </c>
      <c r="Q4214">
        <v>2</v>
      </c>
      <c r="R4214">
        <v>754</v>
      </c>
      <c r="S4214">
        <v>25</v>
      </c>
      <c r="T4214">
        <v>583</v>
      </c>
      <c r="U4214">
        <v>1</v>
      </c>
      <c r="V4214">
        <v>0</v>
      </c>
      <c r="W4214">
        <v>0</v>
      </c>
      <c r="X4214">
        <v>4.1042744663974293</v>
      </c>
      <c r="Y4214">
        <v>3.5185801257688894E-2</v>
      </c>
      <c r="Z4214">
        <v>1.4628128809363998</v>
      </c>
      <c r="AA4214">
        <v>0.26031545923835558</v>
      </c>
      <c r="AB4214">
        <v>1.8291180412947461</v>
      </c>
      <c r="AC4214">
        <v>0</v>
      </c>
      <c r="AD4214">
        <v>0</v>
      </c>
      <c r="AE4214">
        <v>7.6917066491246189</v>
      </c>
    </row>
    <row r="4215" spans="1:31" x14ac:dyDescent="0.25">
      <c r="A4215">
        <v>2228455</v>
      </c>
      <c r="B4215">
        <v>1</v>
      </c>
      <c r="C4215" t="s">
        <v>81</v>
      </c>
      <c r="D4215" t="s">
        <v>128</v>
      </c>
      <c r="E4215" t="s">
        <v>156</v>
      </c>
      <c r="F4215" t="s">
        <v>12343</v>
      </c>
      <c r="G4215" t="s">
        <v>161</v>
      </c>
      <c r="H4215" t="s">
        <v>135</v>
      </c>
      <c r="I4215" t="s">
        <v>136</v>
      </c>
      <c r="J4215" t="s">
        <v>137</v>
      </c>
      <c r="K4215" t="s">
        <v>138</v>
      </c>
      <c r="L4215" t="s">
        <v>12344</v>
      </c>
      <c r="M4215" t="s">
        <v>12345</v>
      </c>
      <c r="N4215">
        <v>3.0444444439999998</v>
      </c>
      <c r="O4215">
        <v>0</v>
      </c>
      <c r="P4215">
        <v>1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2.8752843937353334E-2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2.8752843937353334E-2</v>
      </c>
    </row>
    <row r="4216" spans="1:31" x14ac:dyDescent="0.25">
      <c r="A4216">
        <v>2217678</v>
      </c>
      <c r="B4216">
        <v>1</v>
      </c>
      <c r="C4216" t="s">
        <v>80</v>
      </c>
      <c r="D4216" t="s">
        <v>100</v>
      </c>
      <c r="E4216" t="s">
        <v>147</v>
      </c>
      <c r="F4216" t="s">
        <v>1442</v>
      </c>
      <c r="G4216" t="s">
        <v>200</v>
      </c>
      <c r="H4216" t="s">
        <v>144</v>
      </c>
      <c r="I4216" t="s">
        <v>136</v>
      </c>
      <c r="J4216" t="s">
        <v>137</v>
      </c>
      <c r="K4216" t="s">
        <v>138</v>
      </c>
      <c r="L4216" t="s">
        <v>12346</v>
      </c>
      <c r="M4216" t="s">
        <v>12347</v>
      </c>
      <c r="N4216">
        <v>0.1525</v>
      </c>
      <c r="O4216">
        <v>1</v>
      </c>
      <c r="P4216">
        <v>1326</v>
      </c>
      <c r="Q4216">
        <v>18</v>
      </c>
      <c r="R4216">
        <v>432</v>
      </c>
      <c r="S4216">
        <v>13</v>
      </c>
      <c r="T4216">
        <v>294</v>
      </c>
      <c r="U4216">
        <v>0</v>
      </c>
      <c r="V4216">
        <v>1</v>
      </c>
      <c r="W4216">
        <v>3.5635915195880004E-2</v>
      </c>
      <c r="X4216">
        <v>69.793927492533982</v>
      </c>
      <c r="Y4216">
        <v>16.176730323532276</v>
      </c>
      <c r="Z4216">
        <v>33.349540749959459</v>
      </c>
      <c r="AA4216">
        <v>13.348630774620091</v>
      </c>
      <c r="AB4216">
        <v>28.854459904922855</v>
      </c>
      <c r="AC4216">
        <v>0</v>
      </c>
      <c r="AD4216">
        <v>0.57371617474310999</v>
      </c>
      <c r="AE4216">
        <v>162.13264133550766</v>
      </c>
    </row>
    <row r="4217" spans="1:31" x14ac:dyDescent="0.25">
      <c r="A4217">
        <v>2218568</v>
      </c>
      <c r="B4217">
        <v>1</v>
      </c>
      <c r="C4217" t="s">
        <v>80</v>
      </c>
      <c r="D4217" t="s">
        <v>110</v>
      </c>
      <c r="E4217" t="s">
        <v>156</v>
      </c>
      <c r="F4217" t="s">
        <v>12348</v>
      </c>
      <c r="G4217" t="s">
        <v>161</v>
      </c>
      <c r="H4217" t="s">
        <v>135</v>
      </c>
      <c r="I4217" t="s">
        <v>136</v>
      </c>
      <c r="J4217" t="s">
        <v>137</v>
      </c>
      <c r="K4217" t="s">
        <v>138</v>
      </c>
      <c r="L4217" t="s">
        <v>12349</v>
      </c>
      <c r="M4217" t="s">
        <v>12350</v>
      </c>
      <c r="N4217">
        <v>0.90305555500000001</v>
      </c>
      <c r="O4217">
        <v>0</v>
      </c>
      <c r="P4217">
        <v>2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0.25355931994859254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0.25355931994859254</v>
      </c>
    </row>
    <row r="4218" spans="1:31" x14ac:dyDescent="0.25">
      <c r="A4218">
        <v>2228647</v>
      </c>
      <c r="B4218">
        <v>1</v>
      </c>
      <c r="C4218" t="s">
        <v>80</v>
      </c>
      <c r="D4218" t="s">
        <v>98</v>
      </c>
      <c r="E4218" t="s">
        <v>141</v>
      </c>
      <c r="F4218" t="s">
        <v>12351</v>
      </c>
      <c r="G4218" t="s">
        <v>349</v>
      </c>
      <c r="H4218" t="s">
        <v>144</v>
      </c>
      <c r="I4218" t="s">
        <v>136</v>
      </c>
      <c r="J4218" t="s">
        <v>137</v>
      </c>
      <c r="K4218" t="s">
        <v>138</v>
      </c>
      <c r="L4218" t="s">
        <v>12352</v>
      </c>
      <c r="M4218" t="s">
        <v>12353</v>
      </c>
      <c r="N4218">
        <v>1.674722222</v>
      </c>
      <c r="O4218">
        <v>0</v>
      </c>
      <c r="P4218">
        <v>28</v>
      </c>
      <c r="Q4218">
        <v>0</v>
      </c>
      <c r="R4218">
        <v>3</v>
      </c>
      <c r="S4218">
        <v>0</v>
      </c>
      <c r="T4218">
        <v>10</v>
      </c>
      <c r="U4218">
        <v>0</v>
      </c>
      <c r="V4218">
        <v>0</v>
      </c>
      <c r="W4218">
        <v>0</v>
      </c>
      <c r="X4218">
        <v>21.026999732696318</v>
      </c>
      <c r="Y4218">
        <v>0</v>
      </c>
      <c r="Z4218">
        <v>7.8612415551204862</v>
      </c>
      <c r="AA4218">
        <v>0</v>
      </c>
      <c r="AB4218">
        <v>7.2060391119077991</v>
      </c>
      <c r="AC4218">
        <v>0</v>
      </c>
      <c r="AD4218">
        <v>0</v>
      </c>
      <c r="AE4218">
        <v>36.094280399724603</v>
      </c>
    </row>
    <row r="4219" spans="1:31" x14ac:dyDescent="0.25">
      <c r="A4219">
        <v>2227565</v>
      </c>
      <c r="B4219">
        <v>1</v>
      </c>
      <c r="C4219" t="s">
        <v>80</v>
      </c>
      <c r="D4219" t="s">
        <v>84</v>
      </c>
      <c r="E4219" t="s">
        <v>156</v>
      </c>
      <c r="F4219" t="s">
        <v>12354</v>
      </c>
      <c r="G4219" t="s">
        <v>165</v>
      </c>
      <c r="H4219" t="s">
        <v>135</v>
      </c>
      <c r="I4219" t="s">
        <v>136</v>
      </c>
      <c r="J4219" t="s">
        <v>137</v>
      </c>
      <c r="K4219" t="s">
        <v>138</v>
      </c>
      <c r="L4219" t="s">
        <v>12355</v>
      </c>
      <c r="M4219" t="s">
        <v>12356</v>
      </c>
      <c r="N4219">
        <v>1.446388888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1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0.50926234173864005</v>
      </c>
      <c r="AC4219">
        <v>0</v>
      </c>
      <c r="AD4219">
        <v>0</v>
      </c>
      <c r="AE4219">
        <v>0.50926234173864005</v>
      </c>
    </row>
    <row r="4220" spans="1:31" x14ac:dyDescent="0.25">
      <c r="A4220">
        <v>2223583</v>
      </c>
      <c r="B4220">
        <v>1</v>
      </c>
      <c r="C4220" t="s">
        <v>80</v>
      </c>
      <c r="D4220" t="s">
        <v>96</v>
      </c>
      <c r="E4220" t="s">
        <v>132</v>
      </c>
      <c r="F4220" t="s">
        <v>12357</v>
      </c>
      <c r="G4220" t="s">
        <v>176</v>
      </c>
      <c r="H4220" t="s">
        <v>135</v>
      </c>
      <c r="I4220" t="s">
        <v>136</v>
      </c>
      <c r="J4220" t="s">
        <v>137</v>
      </c>
      <c r="K4220" t="s">
        <v>138</v>
      </c>
      <c r="L4220" t="s">
        <v>12358</v>
      </c>
      <c r="M4220" t="s">
        <v>12359</v>
      </c>
      <c r="N4220">
        <v>2.1558333329999999</v>
      </c>
      <c r="O4220">
        <v>0</v>
      </c>
      <c r="P4220">
        <v>45</v>
      </c>
      <c r="Q4220">
        <v>0</v>
      </c>
      <c r="R4220">
        <v>11</v>
      </c>
      <c r="S4220">
        <v>0</v>
      </c>
      <c r="T4220">
        <v>9</v>
      </c>
      <c r="U4220">
        <v>0</v>
      </c>
      <c r="V4220">
        <v>0</v>
      </c>
      <c r="W4220">
        <v>0</v>
      </c>
      <c r="X4220">
        <v>37.594870674757239</v>
      </c>
      <c r="Y4220">
        <v>0</v>
      </c>
      <c r="Z4220">
        <v>8.8728043046855412</v>
      </c>
      <c r="AA4220">
        <v>0</v>
      </c>
      <c r="AB4220">
        <v>7.375898295907362</v>
      </c>
      <c r="AC4220">
        <v>0</v>
      </c>
      <c r="AD4220">
        <v>0</v>
      </c>
      <c r="AE4220">
        <v>53.843573275350138</v>
      </c>
    </row>
    <row r="4221" spans="1:31" x14ac:dyDescent="0.25">
      <c r="A4221">
        <v>2223775</v>
      </c>
      <c r="B4221">
        <v>1</v>
      </c>
      <c r="C4221" t="s">
        <v>80</v>
      </c>
      <c r="D4221" t="s">
        <v>101</v>
      </c>
      <c r="E4221" t="s">
        <v>151</v>
      </c>
      <c r="F4221" t="s">
        <v>12360</v>
      </c>
      <c r="G4221" t="s">
        <v>134</v>
      </c>
      <c r="H4221" t="s">
        <v>135</v>
      </c>
      <c r="I4221" t="s">
        <v>136</v>
      </c>
      <c r="J4221" t="s">
        <v>137</v>
      </c>
      <c r="K4221" t="s">
        <v>138</v>
      </c>
      <c r="L4221" t="s">
        <v>12361</v>
      </c>
      <c r="M4221" t="s">
        <v>12362</v>
      </c>
      <c r="N4221">
        <v>0.55694444399999998</v>
      </c>
      <c r="O4221">
        <v>0</v>
      </c>
      <c r="P4221">
        <v>103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15.20793769101641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15.20793769101641</v>
      </c>
    </row>
    <row r="4222" spans="1:31" x14ac:dyDescent="0.25">
      <c r="A4222">
        <v>2227605</v>
      </c>
      <c r="B4222">
        <v>1</v>
      </c>
      <c r="C4222" t="s">
        <v>81</v>
      </c>
      <c r="D4222" t="s">
        <v>128</v>
      </c>
      <c r="E4222" t="s">
        <v>156</v>
      </c>
      <c r="F4222" t="s">
        <v>12363</v>
      </c>
      <c r="G4222" t="s">
        <v>165</v>
      </c>
      <c r="H4222" t="s">
        <v>135</v>
      </c>
      <c r="I4222" t="s">
        <v>136</v>
      </c>
      <c r="J4222" t="s">
        <v>137</v>
      </c>
      <c r="K4222" t="s">
        <v>138</v>
      </c>
      <c r="L4222" t="s">
        <v>12364</v>
      </c>
      <c r="M4222" t="s">
        <v>12365</v>
      </c>
      <c r="N4222">
        <v>0.82888888800000005</v>
      </c>
      <c r="O4222">
        <v>0</v>
      </c>
      <c r="P4222">
        <v>6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1.7212554328493335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1.7212554328493335</v>
      </c>
    </row>
    <row r="4223" spans="1:31" x14ac:dyDescent="0.25">
      <c r="A4223">
        <v>2225939</v>
      </c>
      <c r="B4223">
        <v>1</v>
      </c>
      <c r="C4223" t="s">
        <v>80</v>
      </c>
      <c r="D4223" t="s">
        <v>108</v>
      </c>
      <c r="E4223" t="s">
        <v>151</v>
      </c>
      <c r="F4223" t="s">
        <v>12366</v>
      </c>
      <c r="G4223" t="s">
        <v>213</v>
      </c>
      <c r="H4223" t="s">
        <v>135</v>
      </c>
      <c r="I4223" t="s">
        <v>136</v>
      </c>
      <c r="J4223" t="s">
        <v>137</v>
      </c>
      <c r="K4223" t="s">
        <v>138</v>
      </c>
      <c r="L4223" t="s">
        <v>12367</v>
      </c>
      <c r="M4223" t="s">
        <v>12368</v>
      </c>
      <c r="N4223">
        <v>3.52</v>
      </c>
      <c r="O4223">
        <v>0</v>
      </c>
      <c r="P4223">
        <v>8</v>
      </c>
      <c r="Q4223">
        <v>0</v>
      </c>
      <c r="R4223">
        <v>2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2.0724420444423597</v>
      </c>
      <c r="Y4223">
        <v>0</v>
      </c>
      <c r="Z4223">
        <v>0.70147152437759996</v>
      </c>
      <c r="AA4223">
        <v>0</v>
      </c>
      <c r="AB4223">
        <v>0</v>
      </c>
      <c r="AC4223">
        <v>0</v>
      </c>
      <c r="AD4223">
        <v>0</v>
      </c>
      <c r="AE4223">
        <v>2.7739135688199594</v>
      </c>
    </row>
    <row r="4224" spans="1:31" x14ac:dyDescent="0.25">
      <c r="A4224">
        <v>2218760</v>
      </c>
      <c r="B4224">
        <v>1</v>
      </c>
      <c r="C4224" t="s">
        <v>80</v>
      </c>
      <c r="D4224" t="s">
        <v>89</v>
      </c>
      <c r="E4224" t="s">
        <v>151</v>
      </c>
      <c r="F4224" t="s">
        <v>12369</v>
      </c>
      <c r="G4224" t="s">
        <v>233</v>
      </c>
      <c r="H4224" t="s">
        <v>135</v>
      </c>
      <c r="I4224" t="s">
        <v>136</v>
      </c>
      <c r="J4224" t="s">
        <v>137</v>
      </c>
      <c r="K4224" t="s">
        <v>234</v>
      </c>
      <c r="L4224" t="s">
        <v>12370</v>
      </c>
      <c r="M4224" t="s">
        <v>12371</v>
      </c>
      <c r="N4224">
        <v>8.075685</v>
      </c>
      <c r="O4224">
        <v>0</v>
      </c>
      <c r="P4224">
        <v>7</v>
      </c>
      <c r="Q4224">
        <v>0</v>
      </c>
      <c r="R4224">
        <v>0</v>
      </c>
      <c r="S4224">
        <v>0</v>
      </c>
      <c r="T4224">
        <v>5</v>
      </c>
      <c r="U4224">
        <v>0</v>
      </c>
      <c r="V4224">
        <v>0</v>
      </c>
      <c r="W4224">
        <v>0</v>
      </c>
      <c r="X4224">
        <v>31.469383180695853</v>
      </c>
      <c r="Y4224">
        <v>0</v>
      </c>
      <c r="Z4224">
        <v>0</v>
      </c>
      <c r="AA4224">
        <v>0</v>
      </c>
      <c r="AB4224">
        <v>138.8912419029117</v>
      </c>
      <c r="AC4224">
        <v>0</v>
      </c>
      <c r="AD4224">
        <v>0</v>
      </c>
      <c r="AE4224">
        <v>170.36062508360754</v>
      </c>
    </row>
    <row r="4225" spans="1:31" x14ac:dyDescent="0.25">
      <c r="A4225">
        <v>2216098</v>
      </c>
      <c r="B4225">
        <v>1</v>
      </c>
      <c r="C4225" t="s">
        <v>81</v>
      </c>
      <c r="D4225" t="s">
        <v>127</v>
      </c>
      <c r="E4225" t="s">
        <v>132</v>
      </c>
      <c r="F4225" t="s">
        <v>1031</v>
      </c>
      <c r="G4225" t="s">
        <v>176</v>
      </c>
      <c r="H4225" t="s">
        <v>135</v>
      </c>
      <c r="I4225" t="s">
        <v>136</v>
      </c>
      <c r="J4225" t="s">
        <v>137</v>
      </c>
      <c r="K4225" t="s">
        <v>138</v>
      </c>
      <c r="L4225" t="s">
        <v>12372</v>
      </c>
      <c r="M4225" t="s">
        <v>12373</v>
      </c>
      <c r="N4225">
        <v>3.9986111110000002</v>
      </c>
      <c r="O4225">
        <v>0</v>
      </c>
      <c r="P4225">
        <v>68</v>
      </c>
      <c r="Q4225">
        <v>0</v>
      </c>
      <c r="R4225">
        <v>15</v>
      </c>
      <c r="S4225">
        <v>0</v>
      </c>
      <c r="T4225">
        <v>8</v>
      </c>
      <c r="U4225">
        <v>0</v>
      </c>
      <c r="V4225">
        <v>1</v>
      </c>
      <c r="W4225">
        <v>0</v>
      </c>
      <c r="X4225">
        <v>46.698346272448568</v>
      </c>
      <c r="Y4225">
        <v>0</v>
      </c>
      <c r="Z4225">
        <v>8.6579836150642837</v>
      </c>
      <c r="AA4225">
        <v>0</v>
      </c>
      <c r="AB4225">
        <v>18.766267356328694</v>
      </c>
      <c r="AC4225">
        <v>0</v>
      </c>
      <c r="AD4225">
        <v>0.95214937997533677</v>
      </c>
      <c r="AE4225">
        <v>75.074746623816878</v>
      </c>
    </row>
    <row r="4226" spans="1:31" x14ac:dyDescent="0.25">
      <c r="A4226">
        <v>2213934</v>
      </c>
      <c r="B4226">
        <v>1</v>
      </c>
      <c r="C4226" t="s">
        <v>80</v>
      </c>
      <c r="D4226" t="s">
        <v>82</v>
      </c>
      <c r="E4226" t="s">
        <v>141</v>
      </c>
      <c r="F4226" t="s">
        <v>12374</v>
      </c>
      <c r="G4226" t="s">
        <v>143</v>
      </c>
      <c r="H4226" t="s">
        <v>144</v>
      </c>
      <c r="I4226" t="s">
        <v>136</v>
      </c>
      <c r="J4226" t="s">
        <v>137</v>
      </c>
      <c r="K4226" t="s">
        <v>138</v>
      </c>
      <c r="L4226" t="s">
        <v>12375</v>
      </c>
      <c r="M4226" t="s">
        <v>12376</v>
      </c>
      <c r="N4226">
        <v>1.5027777769999999</v>
      </c>
      <c r="O4226">
        <v>0</v>
      </c>
      <c r="P4226">
        <v>6581</v>
      </c>
      <c r="Q4226">
        <v>0</v>
      </c>
      <c r="R4226">
        <v>0</v>
      </c>
      <c r="S4226">
        <v>4</v>
      </c>
      <c r="T4226">
        <v>7058</v>
      </c>
      <c r="U4226">
        <v>0</v>
      </c>
      <c r="V4226">
        <v>12</v>
      </c>
      <c r="W4226">
        <v>0</v>
      </c>
      <c r="X4226">
        <v>3047.9471758428754</v>
      </c>
      <c r="Y4226">
        <v>0</v>
      </c>
      <c r="Z4226">
        <v>0</v>
      </c>
      <c r="AA4226">
        <v>1157.776365065858</v>
      </c>
      <c r="AB4226">
        <v>4406.9980531989886</v>
      </c>
      <c r="AC4226">
        <v>0</v>
      </c>
      <c r="AD4226">
        <v>266.48520585426064</v>
      </c>
      <c r="AE4226">
        <v>8879.2067999619831</v>
      </c>
    </row>
    <row r="4227" spans="1:31" x14ac:dyDescent="0.25">
      <c r="A4227">
        <v>2224711</v>
      </c>
      <c r="B4227">
        <v>1</v>
      </c>
      <c r="C4227" t="s">
        <v>80</v>
      </c>
      <c r="D4227" t="s">
        <v>101</v>
      </c>
      <c r="E4227" t="s">
        <v>225</v>
      </c>
      <c r="F4227" t="s">
        <v>12377</v>
      </c>
      <c r="G4227" t="s">
        <v>507</v>
      </c>
      <c r="H4227" t="s">
        <v>135</v>
      </c>
      <c r="I4227" t="s">
        <v>136</v>
      </c>
      <c r="J4227" t="s">
        <v>137</v>
      </c>
      <c r="K4227" t="s">
        <v>138</v>
      </c>
      <c r="L4227" t="s">
        <v>12378</v>
      </c>
      <c r="M4227" t="s">
        <v>12379</v>
      </c>
      <c r="N4227">
        <v>1.037222222</v>
      </c>
      <c r="O4227">
        <v>0</v>
      </c>
      <c r="P4227">
        <v>61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15.887931814072481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15.887931814072481</v>
      </c>
    </row>
    <row r="4228" spans="1:31" x14ac:dyDescent="0.25">
      <c r="A4228">
        <v>2214578</v>
      </c>
      <c r="B4228">
        <v>1</v>
      </c>
      <c r="C4228" t="s">
        <v>80</v>
      </c>
      <c r="D4228" t="s">
        <v>92</v>
      </c>
      <c r="E4228" t="s">
        <v>156</v>
      </c>
      <c r="F4228" t="s">
        <v>12380</v>
      </c>
      <c r="G4228" t="s">
        <v>161</v>
      </c>
      <c r="H4228" t="s">
        <v>135</v>
      </c>
      <c r="I4228" t="s">
        <v>136</v>
      </c>
      <c r="J4228" t="s">
        <v>137</v>
      </c>
      <c r="K4228" t="s">
        <v>138</v>
      </c>
      <c r="L4228" t="s">
        <v>12381</v>
      </c>
      <c r="M4228" t="s">
        <v>12382</v>
      </c>
      <c r="N4228">
        <v>0.818333333</v>
      </c>
      <c r="O4228">
        <v>0</v>
      </c>
      <c r="P4228">
        <v>1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0.21983480138517336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0.21983480138517336</v>
      </c>
    </row>
    <row r="4229" spans="1:31" x14ac:dyDescent="0.25">
      <c r="A4229">
        <v>2213496</v>
      </c>
      <c r="B4229">
        <v>1</v>
      </c>
      <c r="C4229" t="s">
        <v>80</v>
      </c>
      <c r="D4229" t="s">
        <v>103</v>
      </c>
      <c r="E4229" t="s">
        <v>156</v>
      </c>
      <c r="F4229" t="s">
        <v>12383</v>
      </c>
      <c r="G4229" t="s">
        <v>165</v>
      </c>
      <c r="H4229" t="s">
        <v>135</v>
      </c>
      <c r="I4229" t="s">
        <v>136</v>
      </c>
      <c r="J4229" t="s">
        <v>137</v>
      </c>
      <c r="K4229" t="s">
        <v>138</v>
      </c>
      <c r="L4229" t="s">
        <v>12384</v>
      </c>
      <c r="M4229" t="s">
        <v>12385</v>
      </c>
      <c r="N4229">
        <v>0.92277777699999997</v>
      </c>
      <c r="O4229">
        <v>0</v>
      </c>
      <c r="P4229">
        <v>1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0.22660891358769442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0.22660891358769442</v>
      </c>
    </row>
    <row r="4230" spans="1:31" x14ac:dyDescent="0.25">
      <c r="A4230">
        <v>2219988</v>
      </c>
      <c r="B4230">
        <v>1</v>
      </c>
      <c r="C4230" t="s">
        <v>81</v>
      </c>
      <c r="D4230" t="s">
        <v>119</v>
      </c>
      <c r="E4230" t="s">
        <v>147</v>
      </c>
      <c r="F4230" t="s">
        <v>12386</v>
      </c>
      <c r="G4230" t="s">
        <v>143</v>
      </c>
      <c r="H4230" t="s">
        <v>144</v>
      </c>
      <c r="I4230" t="s">
        <v>451</v>
      </c>
      <c r="J4230" t="s">
        <v>137</v>
      </c>
      <c r="K4230" t="s">
        <v>138</v>
      </c>
      <c r="L4230" t="s">
        <v>12387</v>
      </c>
      <c r="M4230" t="s">
        <v>12388</v>
      </c>
      <c r="N4230">
        <v>3.3333333E-2</v>
      </c>
      <c r="O4230">
        <v>3</v>
      </c>
      <c r="P4230">
        <v>2721</v>
      </c>
      <c r="Q4230">
        <v>29</v>
      </c>
      <c r="R4230">
        <v>551</v>
      </c>
      <c r="S4230">
        <v>17</v>
      </c>
      <c r="T4230">
        <v>282</v>
      </c>
      <c r="U4230">
        <v>0</v>
      </c>
      <c r="V4230">
        <v>3</v>
      </c>
      <c r="W4230">
        <v>2.3666327392800002E-2</v>
      </c>
      <c r="X4230">
        <v>10.243912985147498</v>
      </c>
      <c r="Y4230">
        <v>0.17322751143600001</v>
      </c>
      <c r="Z4230">
        <v>2.5901529888831321</v>
      </c>
      <c r="AA4230">
        <v>3.2926022227297338</v>
      </c>
      <c r="AB4230">
        <v>6.3625959931338265</v>
      </c>
      <c r="AC4230">
        <v>0</v>
      </c>
      <c r="AD4230">
        <v>0.21733397631760001</v>
      </c>
      <c r="AE4230">
        <v>22.90349200504059</v>
      </c>
    </row>
    <row r="4231" spans="1:31" x14ac:dyDescent="0.25">
      <c r="A4231">
        <v>2217824</v>
      </c>
      <c r="B4231">
        <v>1</v>
      </c>
      <c r="C4231" t="s">
        <v>80</v>
      </c>
      <c r="D4231" t="s">
        <v>95</v>
      </c>
      <c r="E4231" t="s">
        <v>251</v>
      </c>
      <c r="F4231" t="s">
        <v>2802</v>
      </c>
      <c r="G4231" t="s">
        <v>143</v>
      </c>
      <c r="H4231" t="s">
        <v>144</v>
      </c>
      <c r="I4231" t="s">
        <v>136</v>
      </c>
      <c r="J4231" t="s">
        <v>137</v>
      </c>
      <c r="K4231" t="s">
        <v>138</v>
      </c>
      <c r="L4231" t="s">
        <v>12389</v>
      </c>
      <c r="M4231" t="s">
        <v>12390</v>
      </c>
      <c r="N4231">
        <v>5.4385000000000003E-2</v>
      </c>
      <c r="O4231">
        <v>55</v>
      </c>
      <c r="P4231">
        <v>4896</v>
      </c>
      <c r="Q4231">
        <v>85</v>
      </c>
      <c r="R4231">
        <v>171</v>
      </c>
      <c r="S4231">
        <v>93</v>
      </c>
      <c r="T4231">
        <v>643</v>
      </c>
      <c r="U4231">
        <v>10</v>
      </c>
      <c r="V4231">
        <v>1</v>
      </c>
      <c r="W4231">
        <v>2.0516043483812498</v>
      </c>
      <c r="X4231">
        <v>86.343503835764935</v>
      </c>
      <c r="Y4231">
        <v>25.963434571337579</v>
      </c>
      <c r="Z4231">
        <v>1.7665306234153504</v>
      </c>
      <c r="AA4231">
        <v>15.006709123134414</v>
      </c>
      <c r="AB4231">
        <v>18.537280300792091</v>
      </c>
      <c r="AC4231">
        <v>22.882471905999552</v>
      </c>
      <c r="AD4231">
        <v>0.14715843150146671</v>
      </c>
      <c r="AE4231">
        <v>172.69869314032667</v>
      </c>
    </row>
    <row r="4232" spans="1:31" x14ac:dyDescent="0.25">
      <c r="A4232">
        <v>2216052</v>
      </c>
      <c r="B4232">
        <v>1</v>
      </c>
      <c r="C4232" t="s">
        <v>81</v>
      </c>
      <c r="D4232" t="s">
        <v>128</v>
      </c>
      <c r="E4232" t="s">
        <v>151</v>
      </c>
      <c r="F4232" t="s">
        <v>12391</v>
      </c>
      <c r="G4232" t="s">
        <v>213</v>
      </c>
      <c r="H4232" t="s">
        <v>135</v>
      </c>
      <c r="I4232" t="s">
        <v>136</v>
      </c>
      <c r="J4232" t="s">
        <v>137</v>
      </c>
      <c r="K4232" t="s">
        <v>138</v>
      </c>
      <c r="L4232" t="s">
        <v>12392</v>
      </c>
      <c r="M4232" t="s">
        <v>12393</v>
      </c>
      <c r="N4232">
        <v>0.66388888800000001</v>
      </c>
      <c r="O4232">
        <v>0</v>
      </c>
      <c r="P4232">
        <v>113</v>
      </c>
      <c r="Q4232">
        <v>0</v>
      </c>
      <c r="R4232">
        <v>1</v>
      </c>
      <c r="S4232">
        <v>0</v>
      </c>
      <c r="T4232">
        <v>1</v>
      </c>
      <c r="U4232">
        <v>0</v>
      </c>
      <c r="V4232">
        <v>0</v>
      </c>
      <c r="W4232">
        <v>0</v>
      </c>
      <c r="X4232">
        <v>21.105269032063145</v>
      </c>
      <c r="Y4232">
        <v>0</v>
      </c>
      <c r="Z4232">
        <v>0.37901309748961109</v>
      </c>
      <c r="AA4232">
        <v>0</v>
      </c>
      <c r="AB4232">
        <v>0.14533315970122501</v>
      </c>
      <c r="AC4232">
        <v>0</v>
      </c>
      <c r="AD4232">
        <v>0</v>
      </c>
      <c r="AE4232">
        <v>21.62961528925398</v>
      </c>
    </row>
    <row r="4233" spans="1:31" x14ac:dyDescent="0.25">
      <c r="A4233">
        <v>2221462</v>
      </c>
      <c r="B4233">
        <v>1</v>
      </c>
      <c r="C4233" t="s">
        <v>81</v>
      </c>
      <c r="D4233" t="s">
        <v>118</v>
      </c>
      <c r="E4233" t="s">
        <v>141</v>
      </c>
      <c r="F4233" t="s">
        <v>12394</v>
      </c>
      <c r="G4233" t="s">
        <v>143</v>
      </c>
      <c r="H4233" t="s">
        <v>144</v>
      </c>
      <c r="I4233" t="s">
        <v>136</v>
      </c>
      <c r="J4233" t="s">
        <v>137</v>
      </c>
      <c r="K4233" t="s">
        <v>138</v>
      </c>
      <c r="L4233" t="s">
        <v>12395</v>
      </c>
      <c r="M4233" t="s">
        <v>12396</v>
      </c>
      <c r="N4233">
        <v>0.191111111</v>
      </c>
      <c r="O4233">
        <v>0</v>
      </c>
      <c r="P4233">
        <v>443</v>
      </c>
      <c r="Q4233">
        <v>0</v>
      </c>
      <c r="R4233">
        <v>10</v>
      </c>
      <c r="S4233">
        <v>0</v>
      </c>
      <c r="T4233">
        <v>45</v>
      </c>
      <c r="U4233">
        <v>0</v>
      </c>
      <c r="V4233">
        <v>2</v>
      </c>
      <c r="W4233">
        <v>0</v>
      </c>
      <c r="X4233">
        <v>24.725844797694389</v>
      </c>
      <c r="Y4233">
        <v>0</v>
      </c>
      <c r="Z4233">
        <v>0.71132820583200451</v>
      </c>
      <c r="AA4233">
        <v>0</v>
      </c>
      <c r="AB4233">
        <v>18.695278583617132</v>
      </c>
      <c r="AC4233">
        <v>0</v>
      </c>
      <c r="AD4233">
        <v>6.8190525390182577</v>
      </c>
      <c r="AE4233">
        <v>50.95150412616178</v>
      </c>
    </row>
    <row r="4234" spans="1:31" x14ac:dyDescent="0.25">
      <c r="A4234">
        <v>2213888</v>
      </c>
      <c r="B4234">
        <v>1</v>
      </c>
      <c r="C4234" t="s">
        <v>81</v>
      </c>
      <c r="D4234" t="s">
        <v>128</v>
      </c>
      <c r="E4234" t="s">
        <v>156</v>
      </c>
      <c r="F4234" t="s">
        <v>12397</v>
      </c>
      <c r="G4234" t="s">
        <v>134</v>
      </c>
      <c r="H4234" t="s">
        <v>135</v>
      </c>
      <c r="I4234" t="s">
        <v>136</v>
      </c>
      <c r="J4234" t="s">
        <v>137</v>
      </c>
      <c r="K4234" t="s">
        <v>138</v>
      </c>
      <c r="L4234" t="s">
        <v>12398</v>
      </c>
      <c r="M4234" t="s">
        <v>12399</v>
      </c>
      <c r="N4234">
        <v>1.1475</v>
      </c>
      <c r="O4234">
        <v>0</v>
      </c>
      <c r="P4234">
        <v>1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0.20148088113155832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0.20148088113155832</v>
      </c>
    </row>
    <row r="4235" spans="1:31" x14ac:dyDescent="0.25">
      <c r="A4235">
        <v>2227413</v>
      </c>
      <c r="B4235">
        <v>1</v>
      </c>
      <c r="C4235" t="s">
        <v>80</v>
      </c>
      <c r="D4235" t="s">
        <v>82</v>
      </c>
      <c r="E4235" t="s">
        <v>151</v>
      </c>
      <c r="F4235" t="s">
        <v>12400</v>
      </c>
      <c r="G4235" t="s">
        <v>213</v>
      </c>
      <c r="H4235" t="s">
        <v>135</v>
      </c>
      <c r="I4235" t="s">
        <v>136</v>
      </c>
      <c r="J4235" t="s">
        <v>137</v>
      </c>
      <c r="K4235" t="s">
        <v>138</v>
      </c>
      <c r="L4235" t="s">
        <v>12401</v>
      </c>
      <c r="M4235" t="s">
        <v>12402</v>
      </c>
      <c r="N4235">
        <v>5.8683333329999998</v>
      </c>
      <c r="O4235">
        <v>0</v>
      </c>
      <c r="P4235">
        <v>257</v>
      </c>
      <c r="Q4235">
        <v>0</v>
      </c>
      <c r="R4235">
        <v>0</v>
      </c>
      <c r="S4235">
        <v>0</v>
      </c>
      <c r="T4235">
        <v>11</v>
      </c>
      <c r="U4235">
        <v>0</v>
      </c>
      <c r="V4235">
        <v>0</v>
      </c>
      <c r="W4235">
        <v>0</v>
      </c>
      <c r="X4235">
        <v>435.02846124896126</v>
      </c>
      <c r="Y4235">
        <v>0</v>
      </c>
      <c r="Z4235">
        <v>0</v>
      </c>
      <c r="AA4235">
        <v>0</v>
      </c>
      <c r="AB4235">
        <v>34.091919852642128</v>
      </c>
      <c r="AC4235">
        <v>0</v>
      </c>
      <c r="AD4235">
        <v>0</v>
      </c>
      <c r="AE4235">
        <v>469.12038110160341</v>
      </c>
    </row>
    <row r="4236" spans="1:31" x14ac:dyDescent="0.25">
      <c r="A4236">
        <v>2214970</v>
      </c>
      <c r="B4236">
        <v>1</v>
      </c>
      <c r="C4236" t="s">
        <v>80</v>
      </c>
      <c r="D4236" t="s">
        <v>97</v>
      </c>
      <c r="E4236" t="s">
        <v>156</v>
      </c>
      <c r="F4236" t="s">
        <v>12403</v>
      </c>
      <c r="G4236" t="s">
        <v>161</v>
      </c>
      <c r="H4236" t="s">
        <v>135</v>
      </c>
      <c r="I4236" t="s">
        <v>136</v>
      </c>
      <c r="J4236" t="s">
        <v>137</v>
      </c>
      <c r="K4236" t="s">
        <v>138</v>
      </c>
      <c r="L4236" t="s">
        <v>12404</v>
      </c>
      <c r="M4236" t="s">
        <v>12405</v>
      </c>
      <c r="N4236">
        <v>0.98666666599999997</v>
      </c>
      <c r="O4236">
        <v>0</v>
      </c>
      <c r="P4236">
        <v>0</v>
      </c>
      <c r="Q4236">
        <v>0</v>
      </c>
      <c r="R4236">
        <v>2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2.0471306770275002E-2</v>
      </c>
      <c r="AA4236">
        <v>0</v>
      </c>
      <c r="AB4236">
        <v>0</v>
      </c>
      <c r="AC4236">
        <v>0</v>
      </c>
      <c r="AD4236">
        <v>0</v>
      </c>
      <c r="AE4236">
        <v>2.0471306770275002E-2</v>
      </c>
    </row>
    <row r="4237" spans="1:31" x14ac:dyDescent="0.25">
      <c r="A4237">
        <v>2226268</v>
      </c>
      <c r="B4237">
        <v>1</v>
      </c>
      <c r="C4237" t="s">
        <v>80</v>
      </c>
      <c r="D4237" t="s">
        <v>100</v>
      </c>
      <c r="E4237" t="s">
        <v>151</v>
      </c>
      <c r="F4237" t="s">
        <v>12406</v>
      </c>
      <c r="G4237" t="s">
        <v>192</v>
      </c>
      <c r="H4237" t="s">
        <v>135</v>
      </c>
      <c r="I4237" t="s">
        <v>136</v>
      </c>
      <c r="J4237" t="s">
        <v>137</v>
      </c>
      <c r="K4237" t="s">
        <v>138</v>
      </c>
      <c r="L4237" t="s">
        <v>12407</v>
      </c>
      <c r="M4237" t="s">
        <v>12408</v>
      </c>
      <c r="N4237">
        <v>0.51861111100000001</v>
      </c>
      <c r="O4237">
        <v>0</v>
      </c>
      <c r="P4237">
        <v>160</v>
      </c>
      <c r="Q4237">
        <v>0</v>
      </c>
      <c r="R4237">
        <v>0</v>
      </c>
      <c r="S4237">
        <v>0</v>
      </c>
      <c r="T4237">
        <v>1</v>
      </c>
      <c r="U4237">
        <v>0</v>
      </c>
      <c r="V4237">
        <v>0</v>
      </c>
      <c r="W4237">
        <v>0</v>
      </c>
      <c r="X4237">
        <v>32.59657387584847</v>
      </c>
      <c r="Y4237">
        <v>0</v>
      </c>
      <c r="Z4237">
        <v>0</v>
      </c>
      <c r="AA4237">
        <v>0</v>
      </c>
      <c r="AB4237">
        <v>0.87489384679658333</v>
      </c>
      <c r="AC4237">
        <v>0</v>
      </c>
      <c r="AD4237">
        <v>0</v>
      </c>
      <c r="AE4237">
        <v>33.471467722645052</v>
      </c>
    </row>
    <row r="4238" spans="1:31" x14ac:dyDescent="0.25">
      <c r="A4238">
        <v>2228687</v>
      </c>
      <c r="B4238">
        <v>1</v>
      </c>
      <c r="C4238" t="s">
        <v>80</v>
      </c>
      <c r="D4238" t="s">
        <v>82</v>
      </c>
      <c r="E4238" t="s">
        <v>151</v>
      </c>
      <c r="F4238" t="s">
        <v>5341</v>
      </c>
      <c r="G4238" t="s">
        <v>213</v>
      </c>
      <c r="H4238" t="s">
        <v>135</v>
      </c>
      <c r="I4238" t="s">
        <v>136</v>
      </c>
      <c r="J4238" t="s">
        <v>137</v>
      </c>
      <c r="K4238" t="s">
        <v>138</v>
      </c>
      <c r="L4238" t="s">
        <v>12409</v>
      </c>
      <c r="M4238" t="s">
        <v>12410</v>
      </c>
      <c r="N4238">
        <v>2.136666666</v>
      </c>
      <c r="O4238">
        <v>0</v>
      </c>
      <c r="P4238">
        <v>233</v>
      </c>
      <c r="Q4238">
        <v>0</v>
      </c>
      <c r="R4238">
        <v>0</v>
      </c>
      <c r="S4238">
        <v>0</v>
      </c>
      <c r="T4238">
        <v>26</v>
      </c>
      <c r="U4238">
        <v>0</v>
      </c>
      <c r="V4238">
        <v>0</v>
      </c>
      <c r="W4238">
        <v>0</v>
      </c>
      <c r="X4238">
        <v>155.14511894290914</v>
      </c>
      <c r="Y4238">
        <v>0</v>
      </c>
      <c r="Z4238">
        <v>0</v>
      </c>
      <c r="AA4238">
        <v>0</v>
      </c>
      <c r="AB4238">
        <v>9.3272149844107126</v>
      </c>
      <c r="AC4238">
        <v>0</v>
      </c>
      <c r="AD4238">
        <v>0</v>
      </c>
      <c r="AE4238">
        <v>164.47233392731985</v>
      </c>
    </row>
    <row r="4239" spans="1:31" x14ac:dyDescent="0.25">
      <c r="A4239">
        <v>2222355</v>
      </c>
      <c r="B4239">
        <v>1</v>
      </c>
      <c r="C4239" t="s">
        <v>80</v>
      </c>
      <c r="D4239" t="s">
        <v>91</v>
      </c>
      <c r="E4239" t="s">
        <v>156</v>
      </c>
      <c r="F4239" t="s">
        <v>12411</v>
      </c>
      <c r="G4239" t="s">
        <v>165</v>
      </c>
      <c r="H4239" t="s">
        <v>135</v>
      </c>
      <c r="I4239" t="s">
        <v>136</v>
      </c>
      <c r="J4239" t="s">
        <v>137</v>
      </c>
      <c r="K4239" t="s">
        <v>138</v>
      </c>
      <c r="L4239" t="s">
        <v>12412</v>
      </c>
      <c r="M4239" t="s">
        <v>12413</v>
      </c>
      <c r="N4239">
        <v>0.60388888799999996</v>
      </c>
      <c r="O4239">
        <v>0</v>
      </c>
      <c r="P4239">
        <v>9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1.5229231811283468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1.5229231811283468</v>
      </c>
    </row>
    <row r="4240" spans="1:31" x14ac:dyDescent="0.25">
      <c r="A4240">
        <v>2225770</v>
      </c>
      <c r="B4240">
        <v>1</v>
      </c>
      <c r="C4240" t="s">
        <v>80</v>
      </c>
      <c r="D4240" t="s">
        <v>83</v>
      </c>
      <c r="E4240" t="s">
        <v>151</v>
      </c>
      <c r="F4240" t="s">
        <v>5579</v>
      </c>
      <c r="G4240" t="s">
        <v>213</v>
      </c>
      <c r="H4240" t="s">
        <v>135</v>
      </c>
      <c r="I4240" t="s">
        <v>136</v>
      </c>
      <c r="J4240" t="s">
        <v>137</v>
      </c>
      <c r="K4240" t="s">
        <v>138</v>
      </c>
      <c r="L4240" t="s">
        <v>12414</v>
      </c>
      <c r="M4240" t="s">
        <v>12415</v>
      </c>
      <c r="N4240">
        <v>1.1902777769999999</v>
      </c>
      <c r="O4240">
        <v>0</v>
      </c>
      <c r="P4240">
        <v>258</v>
      </c>
      <c r="Q4240">
        <v>0</v>
      </c>
      <c r="R4240">
        <v>0</v>
      </c>
      <c r="S4240">
        <v>0</v>
      </c>
      <c r="T4240">
        <v>6</v>
      </c>
      <c r="U4240">
        <v>0</v>
      </c>
      <c r="V4240">
        <v>0</v>
      </c>
      <c r="W4240">
        <v>0</v>
      </c>
      <c r="X4240">
        <v>127.42493489760896</v>
      </c>
      <c r="Y4240">
        <v>0</v>
      </c>
      <c r="Z4240">
        <v>0</v>
      </c>
      <c r="AA4240">
        <v>0</v>
      </c>
      <c r="AB4240">
        <v>1.76853673796125</v>
      </c>
      <c r="AC4240">
        <v>0</v>
      </c>
      <c r="AD4240">
        <v>0</v>
      </c>
      <c r="AE4240">
        <v>129.19347163557021</v>
      </c>
    </row>
    <row r="4241" spans="1:31" x14ac:dyDescent="0.25">
      <c r="A4241">
        <v>2218631</v>
      </c>
      <c r="B4241">
        <v>1</v>
      </c>
      <c r="C4241" t="s">
        <v>80</v>
      </c>
      <c r="D4241" t="s">
        <v>95</v>
      </c>
      <c r="E4241" t="s">
        <v>251</v>
      </c>
      <c r="F4241" t="s">
        <v>12416</v>
      </c>
      <c r="G4241" t="s">
        <v>143</v>
      </c>
      <c r="H4241" t="s">
        <v>144</v>
      </c>
      <c r="I4241" t="s">
        <v>136</v>
      </c>
      <c r="J4241" t="s">
        <v>137</v>
      </c>
      <c r="K4241" t="s">
        <v>138</v>
      </c>
      <c r="L4241" t="s">
        <v>12417</v>
      </c>
      <c r="M4241" t="s">
        <v>12418</v>
      </c>
      <c r="N4241">
        <v>0.85361111099999998</v>
      </c>
      <c r="O4241">
        <v>0</v>
      </c>
      <c r="P4241">
        <v>145</v>
      </c>
      <c r="Q4241">
        <v>0</v>
      </c>
      <c r="R4241">
        <v>1</v>
      </c>
      <c r="S4241">
        <v>29</v>
      </c>
      <c r="T4241">
        <v>9</v>
      </c>
      <c r="U4241">
        <v>2</v>
      </c>
      <c r="V4241">
        <v>0</v>
      </c>
      <c r="W4241">
        <v>0</v>
      </c>
      <c r="X4241">
        <v>28.065813747220311</v>
      </c>
      <c r="Y4241">
        <v>0</v>
      </c>
      <c r="Z4241">
        <v>0</v>
      </c>
      <c r="AA4241">
        <v>646.33457040965777</v>
      </c>
      <c r="AB4241">
        <v>2.1916768533016309</v>
      </c>
      <c r="AC4241">
        <v>397.12940393977385</v>
      </c>
      <c r="AD4241">
        <v>0</v>
      </c>
      <c r="AE4241">
        <v>1073.7214649499535</v>
      </c>
    </row>
    <row r="4242" spans="1:31" x14ac:dyDescent="0.25">
      <c r="A4242">
        <v>2219842</v>
      </c>
      <c r="B4242">
        <v>1</v>
      </c>
      <c r="C4242" t="s">
        <v>80</v>
      </c>
      <c r="D4242" t="s">
        <v>99</v>
      </c>
      <c r="E4242" t="s">
        <v>156</v>
      </c>
      <c r="F4242" t="s">
        <v>12419</v>
      </c>
      <c r="G4242" t="s">
        <v>161</v>
      </c>
      <c r="H4242" t="s">
        <v>135</v>
      </c>
      <c r="I4242" t="s">
        <v>136</v>
      </c>
      <c r="J4242" t="s">
        <v>137</v>
      </c>
      <c r="K4242" t="s">
        <v>138</v>
      </c>
      <c r="L4242" t="s">
        <v>12420</v>
      </c>
      <c r="M4242" t="s">
        <v>12421</v>
      </c>
      <c r="N4242">
        <v>2.6922222219999998</v>
      </c>
      <c r="O4242">
        <v>0</v>
      </c>
      <c r="P4242">
        <v>1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0.47542111586276448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0.47542111586276448</v>
      </c>
    </row>
    <row r="4243" spans="1:31" x14ac:dyDescent="0.25">
      <c r="A4243">
        <v>2226483</v>
      </c>
      <c r="B4243">
        <v>1</v>
      </c>
      <c r="C4243" t="s">
        <v>80</v>
      </c>
      <c r="D4243" t="s">
        <v>107</v>
      </c>
      <c r="E4243" t="s">
        <v>225</v>
      </c>
      <c r="F4243" t="s">
        <v>12422</v>
      </c>
      <c r="G4243" t="s">
        <v>600</v>
      </c>
      <c r="H4243" t="s">
        <v>135</v>
      </c>
      <c r="I4243" t="s">
        <v>136</v>
      </c>
      <c r="J4243" t="s">
        <v>137</v>
      </c>
      <c r="K4243" t="s">
        <v>138</v>
      </c>
      <c r="L4243" t="s">
        <v>12423</v>
      </c>
      <c r="M4243" t="s">
        <v>12424</v>
      </c>
      <c r="N4243">
        <v>0.81916666599999999</v>
      </c>
      <c r="O4243">
        <v>0</v>
      </c>
      <c r="P4243">
        <v>242</v>
      </c>
      <c r="Q4243">
        <v>0</v>
      </c>
      <c r="R4243">
        <v>0</v>
      </c>
      <c r="S4243">
        <v>0</v>
      </c>
      <c r="T4243">
        <v>9</v>
      </c>
      <c r="U4243">
        <v>0</v>
      </c>
      <c r="V4243">
        <v>0</v>
      </c>
      <c r="W4243">
        <v>0</v>
      </c>
      <c r="X4243">
        <v>72.200084423143224</v>
      </c>
      <c r="Y4243">
        <v>0</v>
      </c>
      <c r="Z4243">
        <v>0</v>
      </c>
      <c r="AA4243">
        <v>0</v>
      </c>
      <c r="AB4243">
        <v>1.2537000958879647</v>
      </c>
      <c r="AC4243">
        <v>0</v>
      </c>
      <c r="AD4243">
        <v>0</v>
      </c>
      <c r="AE4243">
        <v>73.453784519031188</v>
      </c>
    </row>
    <row r="4244" spans="1:31" x14ac:dyDescent="0.25">
      <c r="A4244">
        <v>2219650</v>
      </c>
      <c r="B4244">
        <v>1</v>
      </c>
      <c r="C4244" t="s">
        <v>80</v>
      </c>
      <c r="D4244" t="s">
        <v>83</v>
      </c>
      <c r="E4244" t="s">
        <v>156</v>
      </c>
      <c r="F4244" t="s">
        <v>12425</v>
      </c>
      <c r="G4244" t="s">
        <v>161</v>
      </c>
      <c r="H4244" t="s">
        <v>135</v>
      </c>
      <c r="I4244" t="s">
        <v>136</v>
      </c>
      <c r="J4244" t="s">
        <v>137</v>
      </c>
      <c r="K4244" t="s">
        <v>138</v>
      </c>
      <c r="L4244" t="s">
        <v>12426</v>
      </c>
      <c r="M4244" t="s">
        <v>12427</v>
      </c>
      <c r="N4244">
        <v>1.3152777769999999</v>
      </c>
      <c r="O4244">
        <v>0</v>
      </c>
      <c r="P4244">
        <v>6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3.1354669486882805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3.1354669486882805</v>
      </c>
    </row>
    <row r="4245" spans="1:31" x14ac:dyDescent="0.25">
      <c r="A4245">
        <v>2214409</v>
      </c>
      <c r="B4245">
        <v>1</v>
      </c>
      <c r="C4245" t="s">
        <v>80</v>
      </c>
      <c r="D4245" t="s">
        <v>107</v>
      </c>
      <c r="E4245" t="s">
        <v>151</v>
      </c>
      <c r="F4245" t="s">
        <v>1764</v>
      </c>
      <c r="G4245" t="s">
        <v>213</v>
      </c>
      <c r="H4245" t="s">
        <v>135</v>
      </c>
      <c r="I4245" t="s">
        <v>136</v>
      </c>
      <c r="J4245" t="s">
        <v>137</v>
      </c>
      <c r="K4245" t="s">
        <v>138</v>
      </c>
      <c r="L4245" t="s">
        <v>12428</v>
      </c>
      <c r="M4245" t="s">
        <v>12429</v>
      </c>
      <c r="N4245">
        <v>3.193333333</v>
      </c>
      <c r="O4245">
        <v>0</v>
      </c>
      <c r="P4245">
        <v>97</v>
      </c>
      <c r="Q4245">
        <v>0</v>
      </c>
      <c r="R4245">
        <v>0</v>
      </c>
      <c r="S4245">
        <v>0</v>
      </c>
      <c r="T4245">
        <v>4</v>
      </c>
      <c r="U4245">
        <v>0</v>
      </c>
      <c r="V4245">
        <v>0</v>
      </c>
      <c r="W4245">
        <v>0</v>
      </c>
      <c r="X4245">
        <v>64.32273924754324</v>
      </c>
      <c r="Y4245">
        <v>0</v>
      </c>
      <c r="Z4245">
        <v>0</v>
      </c>
      <c r="AA4245">
        <v>0</v>
      </c>
      <c r="AB4245">
        <v>3.460979136721833</v>
      </c>
      <c r="AC4245">
        <v>0</v>
      </c>
      <c r="AD4245">
        <v>0</v>
      </c>
      <c r="AE4245">
        <v>67.783718384265072</v>
      </c>
    </row>
    <row r="4246" spans="1:31" x14ac:dyDescent="0.25">
      <c r="A4246">
        <v>2219819</v>
      </c>
      <c r="B4246">
        <v>1</v>
      </c>
      <c r="C4246" t="s">
        <v>81</v>
      </c>
      <c r="D4246" t="s">
        <v>119</v>
      </c>
      <c r="E4246" t="s">
        <v>156</v>
      </c>
      <c r="F4246" t="s">
        <v>12430</v>
      </c>
      <c r="G4246" t="s">
        <v>165</v>
      </c>
      <c r="H4246" t="s">
        <v>135</v>
      </c>
      <c r="I4246" t="s">
        <v>136</v>
      </c>
      <c r="J4246" t="s">
        <v>137</v>
      </c>
      <c r="K4246" t="s">
        <v>138</v>
      </c>
      <c r="L4246" t="s">
        <v>12431</v>
      </c>
      <c r="M4246" t="s">
        <v>12432</v>
      </c>
      <c r="N4246">
        <v>0.95388888800000005</v>
      </c>
      <c r="O4246">
        <v>0</v>
      </c>
      <c r="P4246">
        <v>1</v>
      </c>
      <c r="Q4246">
        <v>0</v>
      </c>
      <c r="R4246">
        <v>0</v>
      </c>
      <c r="S4246">
        <v>0</v>
      </c>
      <c r="T4246">
        <v>1</v>
      </c>
      <c r="U4246">
        <v>0</v>
      </c>
      <c r="V4246">
        <v>0</v>
      </c>
      <c r="W4246">
        <v>0</v>
      </c>
      <c r="X4246">
        <v>0.19405082100225696</v>
      </c>
      <c r="Y4246">
        <v>0</v>
      </c>
      <c r="Z4246">
        <v>0</v>
      </c>
      <c r="AA4246">
        <v>0</v>
      </c>
      <c r="AB4246">
        <v>0.40998088176126779</v>
      </c>
      <c r="AC4246">
        <v>0</v>
      </c>
      <c r="AD4246">
        <v>0</v>
      </c>
      <c r="AE4246">
        <v>0.60403170276352469</v>
      </c>
    </row>
    <row r="4247" spans="1:31" x14ac:dyDescent="0.25">
      <c r="A4247">
        <v>2222736</v>
      </c>
      <c r="B4247">
        <v>1</v>
      </c>
      <c r="C4247" t="s">
        <v>80</v>
      </c>
      <c r="D4247" t="s">
        <v>100</v>
      </c>
      <c r="E4247" t="s">
        <v>198</v>
      </c>
      <c r="F4247" t="s">
        <v>12433</v>
      </c>
      <c r="G4247" t="s">
        <v>143</v>
      </c>
      <c r="H4247" t="s">
        <v>144</v>
      </c>
      <c r="I4247" t="s">
        <v>136</v>
      </c>
      <c r="J4247" t="s">
        <v>137</v>
      </c>
      <c r="K4247" t="s">
        <v>138</v>
      </c>
      <c r="L4247" t="s">
        <v>12434</v>
      </c>
      <c r="M4247" t="s">
        <v>12435</v>
      </c>
      <c r="N4247">
        <v>1.1100000000000001</v>
      </c>
      <c r="O4247">
        <v>0</v>
      </c>
      <c r="P4247">
        <v>251</v>
      </c>
      <c r="Q4247">
        <v>0</v>
      </c>
      <c r="R4247">
        <v>24</v>
      </c>
      <c r="S4247">
        <v>3</v>
      </c>
      <c r="T4247">
        <v>63</v>
      </c>
      <c r="U4247">
        <v>2</v>
      </c>
      <c r="V4247">
        <v>2</v>
      </c>
      <c r="W4247">
        <v>0</v>
      </c>
      <c r="X4247">
        <v>101.89546787186667</v>
      </c>
      <c r="Y4247">
        <v>0</v>
      </c>
      <c r="Z4247">
        <v>7.5789726857641497</v>
      </c>
      <c r="AA4247">
        <v>107.66847155246566</v>
      </c>
      <c r="AB4247">
        <v>72.663065994293675</v>
      </c>
      <c r="AC4247">
        <v>115.54956864323067</v>
      </c>
      <c r="AD4247">
        <v>33.273116184902129</v>
      </c>
      <c r="AE4247">
        <v>438.62866293252296</v>
      </c>
    </row>
    <row r="4248" spans="1:31" x14ac:dyDescent="0.25">
      <c r="A4248">
        <v>2215405</v>
      </c>
      <c r="B4248">
        <v>1</v>
      </c>
      <c r="C4248" t="s">
        <v>80</v>
      </c>
      <c r="D4248" t="s">
        <v>91</v>
      </c>
      <c r="E4248" t="s">
        <v>151</v>
      </c>
      <c r="F4248" t="s">
        <v>12436</v>
      </c>
      <c r="G4248" t="s">
        <v>233</v>
      </c>
      <c r="H4248" t="s">
        <v>135</v>
      </c>
      <c r="I4248" t="s">
        <v>136</v>
      </c>
      <c r="J4248" t="s">
        <v>137</v>
      </c>
      <c r="K4248" t="s">
        <v>234</v>
      </c>
      <c r="L4248" t="s">
        <v>12437</v>
      </c>
      <c r="M4248" t="s">
        <v>12438</v>
      </c>
      <c r="N4248">
        <v>6.9042480550000001</v>
      </c>
      <c r="O4248">
        <v>0</v>
      </c>
      <c r="P4248">
        <v>4</v>
      </c>
      <c r="Q4248">
        <v>0</v>
      </c>
      <c r="R4248">
        <v>0</v>
      </c>
      <c r="S4248">
        <v>0</v>
      </c>
      <c r="T4248">
        <v>3</v>
      </c>
      <c r="U4248">
        <v>0</v>
      </c>
      <c r="V4248">
        <v>0</v>
      </c>
      <c r="W4248">
        <v>0</v>
      </c>
      <c r="X4248">
        <v>24.020986735051629</v>
      </c>
      <c r="Y4248">
        <v>0</v>
      </c>
      <c r="Z4248">
        <v>0</v>
      </c>
      <c r="AA4248">
        <v>0</v>
      </c>
      <c r="AB4248">
        <v>58.802488821588504</v>
      </c>
      <c r="AC4248">
        <v>0</v>
      </c>
      <c r="AD4248">
        <v>0</v>
      </c>
      <c r="AE4248">
        <v>82.823475556640133</v>
      </c>
    </row>
    <row r="4249" spans="1:31" x14ac:dyDescent="0.25">
      <c r="A4249">
        <v>2218800</v>
      </c>
      <c r="B4249">
        <v>1</v>
      </c>
      <c r="C4249" t="s">
        <v>80</v>
      </c>
      <c r="D4249" t="s">
        <v>94</v>
      </c>
      <c r="E4249" t="s">
        <v>151</v>
      </c>
      <c r="F4249" t="s">
        <v>12439</v>
      </c>
      <c r="G4249" t="s">
        <v>213</v>
      </c>
      <c r="H4249" t="s">
        <v>135</v>
      </c>
      <c r="I4249" t="s">
        <v>136</v>
      </c>
      <c r="J4249" t="s">
        <v>137</v>
      </c>
      <c r="K4249" t="s">
        <v>138</v>
      </c>
      <c r="L4249" t="s">
        <v>12440</v>
      </c>
      <c r="M4249" t="s">
        <v>12441</v>
      </c>
      <c r="N4249">
        <v>21.528611111</v>
      </c>
      <c r="O4249">
        <v>0</v>
      </c>
      <c r="P4249">
        <v>1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2.224499574334724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2.224499574334724</v>
      </c>
    </row>
    <row r="4250" spans="1:31" x14ac:dyDescent="0.25">
      <c r="A4250">
        <v>2218345</v>
      </c>
      <c r="B4250">
        <v>1</v>
      </c>
      <c r="C4250" t="s">
        <v>80</v>
      </c>
      <c r="D4250" t="s">
        <v>84</v>
      </c>
      <c r="E4250" t="s">
        <v>225</v>
      </c>
      <c r="F4250" t="s">
        <v>12442</v>
      </c>
      <c r="G4250" t="s">
        <v>213</v>
      </c>
      <c r="H4250" t="s">
        <v>135</v>
      </c>
      <c r="I4250" t="s">
        <v>136</v>
      </c>
      <c r="J4250" t="s">
        <v>137</v>
      </c>
      <c r="K4250" t="s">
        <v>138</v>
      </c>
      <c r="L4250" t="s">
        <v>12443</v>
      </c>
      <c r="M4250" t="s">
        <v>12444</v>
      </c>
      <c r="N4250">
        <v>1.9313888880000001</v>
      </c>
      <c r="O4250">
        <v>0</v>
      </c>
      <c r="P4250">
        <v>138</v>
      </c>
      <c r="Q4250">
        <v>0</v>
      </c>
      <c r="R4250">
        <v>0</v>
      </c>
      <c r="S4250">
        <v>0</v>
      </c>
      <c r="T4250">
        <v>3</v>
      </c>
      <c r="U4250">
        <v>0</v>
      </c>
      <c r="V4250">
        <v>0</v>
      </c>
      <c r="W4250">
        <v>0</v>
      </c>
      <c r="X4250">
        <v>84.084780140299799</v>
      </c>
      <c r="Y4250">
        <v>0</v>
      </c>
      <c r="Z4250">
        <v>0</v>
      </c>
      <c r="AA4250">
        <v>0</v>
      </c>
      <c r="AB4250">
        <v>4.2863905213281646</v>
      </c>
      <c r="AC4250">
        <v>0</v>
      </c>
      <c r="AD4250">
        <v>0</v>
      </c>
      <c r="AE4250">
        <v>88.371170661627957</v>
      </c>
    </row>
    <row r="4251" spans="1:31" x14ac:dyDescent="0.25">
      <c r="A4251">
        <v>2226460</v>
      </c>
      <c r="B4251">
        <v>1</v>
      </c>
      <c r="C4251" t="s">
        <v>80</v>
      </c>
      <c r="D4251" t="s">
        <v>85</v>
      </c>
      <c r="E4251" t="s">
        <v>141</v>
      </c>
      <c r="F4251" t="s">
        <v>12445</v>
      </c>
      <c r="G4251" t="s">
        <v>280</v>
      </c>
      <c r="H4251" t="s">
        <v>144</v>
      </c>
      <c r="I4251" t="s">
        <v>136</v>
      </c>
      <c r="J4251" t="s">
        <v>3</v>
      </c>
      <c r="K4251" t="s">
        <v>138</v>
      </c>
      <c r="L4251" t="s">
        <v>9192</v>
      </c>
      <c r="M4251" t="s">
        <v>12446</v>
      </c>
      <c r="N4251">
        <v>2.8</v>
      </c>
      <c r="O4251">
        <v>0</v>
      </c>
      <c r="P4251">
        <v>6257</v>
      </c>
      <c r="Q4251">
        <v>0</v>
      </c>
      <c r="R4251">
        <v>1</v>
      </c>
      <c r="S4251">
        <v>1</v>
      </c>
      <c r="T4251">
        <v>474</v>
      </c>
      <c r="U4251">
        <v>0</v>
      </c>
      <c r="V4251">
        <v>1</v>
      </c>
      <c r="W4251">
        <v>0</v>
      </c>
      <c r="X4251">
        <v>5567.0356153819821</v>
      </c>
      <c r="Y4251">
        <v>0</v>
      </c>
      <c r="Z4251">
        <v>1.5899620792052001</v>
      </c>
      <c r="AA4251">
        <v>48.305482647216664</v>
      </c>
      <c r="AB4251">
        <v>1071.301332181893</v>
      </c>
      <c r="AC4251">
        <v>0</v>
      </c>
      <c r="AD4251">
        <v>13.6561213985712</v>
      </c>
      <c r="AE4251">
        <v>6701.8885136888694</v>
      </c>
    </row>
    <row r="4252" spans="1:31" x14ac:dyDescent="0.25">
      <c r="A4252">
        <v>2227997</v>
      </c>
      <c r="B4252">
        <v>1</v>
      </c>
      <c r="C4252" t="s">
        <v>80</v>
      </c>
      <c r="D4252" t="s">
        <v>94</v>
      </c>
      <c r="E4252" t="s">
        <v>156</v>
      </c>
      <c r="F4252" t="s">
        <v>12447</v>
      </c>
      <c r="G4252" t="s">
        <v>161</v>
      </c>
      <c r="H4252" t="s">
        <v>135</v>
      </c>
      <c r="I4252" t="s">
        <v>136</v>
      </c>
      <c r="J4252" t="s">
        <v>137</v>
      </c>
      <c r="K4252" t="s">
        <v>138</v>
      </c>
      <c r="L4252" t="s">
        <v>12448</v>
      </c>
      <c r="M4252" t="s">
        <v>12449</v>
      </c>
      <c r="N4252">
        <v>0.832777777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2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2.6450540971596928</v>
      </c>
      <c r="AC4252">
        <v>0</v>
      </c>
      <c r="AD4252">
        <v>0</v>
      </c>
      <c r="AE4252">
        <v>2.6450540971596928</v>
      </c>
    </row>
    <row r="4253" spans="1:31" x14ac:dyDescent="0.25">
      <c r="A4253">
        <v>2220858</v>
      </c>
      <c r="B4253">
        <v>1</v>
      </c>
      <c r="C4253" t="s">
        <v>80</v>
      </c>
      <c r="D4253" t="s">
        <v>103</v>
      </c>
      <c r="E4253" t="s">
        <v>141</v>
      </c>
      <c r="F4253" t="s">
        <v>12450</v>
      </c>
      <c r="G4253" t="s">
        <v>233</v>
      </c>
      <c r="H4253" t="s">
        <v>144</v>
      </c>
      <c r="I4253" t="s">
        <v>136</v>
      </c>
      <c r="J4253" t="s">
        <v>137</v>
      </c>
      <c r="K4253" t="s">
        <v>234</v>
      </c>
      <c r="L4253" t="s">
        <v>12451</v>
      </c>
      <c r="M4253" t="s">
        <v>12452</v>
      </c>
      <c r="N4253">
        <v>4.5380055549999998</v>
      </c>
      <c r="O4253">
        <v>0</v>
      </c>
      <c r="P4253">
        <v>0</v>
      </c>
      <c r="Q4253">
        <v>0</v>
      </c>
      <c r="R4253">
        <v>0</v>
      </c>
      <c r="S4253">
        <v>1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2009.758887822109</v>
      </c>
      <c r="AB4253">
        <v>0</v>
      </c>
      <c r="AC4253">
        <v>0</v>
      </c>
      <c r="AD4253">
        <v>0</v>
      </c>
      <c r="AE4253">
        <v>2009.758887822109</v>
      </c>
    </row>
    <row r="4254" spans="1:31" x14ac:dyDescent="0.25">
      <c r="A4254">
        <v>2223022</v>
      </c>
      <c r="B4254">
        <v>1</v>
      </c>
      <c r="C4254" t="s">
        <v>81</v>
      </c>
      <c r="D4254" t="s">
        <v>118</v>
      </c>
      <c r="E4254" t="s">
        <v>151</v>
      </c>
      <c r="F4254" t="s">
        <v>12453</v>
      </c>
      <c r="G4254" t="s">
        <v>405</v>
      </c>
      <c r="H4254" t="s">
        <v>135</v>
      </c>
      <c r="I4254" t="s">
        <v>136</v>
      </c>
      <c r="J4254" t="s">
        <v>137</v>
      </c>
      <c r="K4254" t="s">
        <v>234</v>
      </c>
      <c r="L4254" t="s">
        <v>12454</v>
      </c>
      <c r="M4254" t="s">
        <v>12455</v>
      </c>
      <c r="N4254">
        <v>3.8591277769999999</v>
      </c>
      <c r="O4254">
        <v>0</v>
      </c>
      <c r="P4254">
        <v>83</v>
      </c>
      <c r="Q4254">
        <v>0</v>
      </c>
      <c r="R4254">
        <v>0</v>
      </c>
      <c r="S4254">
        <v>0</v>
      </c>
      <c r="T4254">
        <v>26</v>
      </c>
      <c r="U4254">
        <v>0</v>
      </c>
      <c r="V4254">
        <v>0</v>
      </c>
      <c r="W4254">
        <v>0</v>
      </c>
      <c r="X4254">
        <v>71.715753070925004</v>
      </c>
      <c r="Y4254">
        <v>0</v>
      </c>
      <c r="Z4254">
        <v>0</v>
      </c>
      <c r="AA4254">
        <v>0</v>
      </c>
      <c r="AB4254">
        <v>55.440375534814677</v>
      </c>
      <c r="AC4254">
        <v>0</v>
      </c>
      <c r="AD4254">
        <v>0</v>
      </c>
      <c r="AE4254">
        <v>127.15612860573968</v>
      </c>
    </row>
    <row r="4255" spans="1:31" x14ac:dyDescent="0.25">
      <c r="A4255">
        <v>2220881</v>
      </c>
      <c r="B4255">
        <v>1</v>
      </c>
      <c r="C4255" t="s">
        <v>80</v>
      </c>
      <c r="D4255" t="s">
        <v>101</v>
      </c>
      <c r="E4255" t="s">
        <v>151</v>
      </c>
      <c r="F4255" t="s">
        <v>5107</v>
      </c>
      <c r="G4255" t="s">
        <v>213</v>
      </c>
      <c r="H4255" t="s">
        <v>135</v>
      </c>
      <c r="I4255" t="s">
        <v>136</v>
      </c>
      <c r="J4255" t="s">
        <v>137</v>
      </c>
      <c r="K4255" t="s">
        <v>138</v>
      </c>
      <c r="L4255" t="s">
        <v>12456</v>
      </c>
      <c r="M4255" t="s">
        <v>12457</v>
      </c>
      <c r="N4255">
        <v>1.2069444439999999</v>
      </c>
      <c r="O4255">
        <v>0</v>
      </c>
      <c r="P4255">
        <v>10</v>
      </c>
      <c r="Q4255">
        <v>0</v>
      </c>
      <c r="R4255">
        <v>1</v>
      </c>
      <c r="S4255">
        <v>0</v>
      </c>
      <c r="T4255">
        <v>1</v>
      </c>
      <c r="U4255">
        <v>0</v>
      </c>
      <c r="V4255">
        <v>0</v>
      </c>
      <c r="W4255">
        <v>0</v>
      </c>
      <c r="X4255">
        <v>13.29814673167288</v>
      </c>
      <c r="Y4255">
        <v>0</v>
      </c>
      <c r="Z4255">
        <v>5.1092185861111107E-5</v>
      </c>
      <c r="AA4255">
        <v>0</v>
      </c>
      <c r="AB4255">
        <v>9.9316325167531581</v>
      </c>
      <c r="AC4255">
        <v>0</v>
      </c>
      <c r="AD4255">
        <v>0</v>
      </c>
      <c r="AE4255">
        <v>23.229830340611898</v>
      </c>
    </row>
    <row r="4256" spans="1:31" x14ac:dyDescent="0.25">
      <c r="A4256">
        <v>2223045</v>
      </c>
      <c r="B4256">
        <v>1</v>
      </c>
      <c r="C4256" t="s">
        <v>80</v>
      </c>
      <c r="D4256" t="s">
        <v>83</v>
      </c>
      <c r="E4256" t="s">
        <v>141</v>
      </c>
      <c r="F4256" t="s">
        <v>12458</v>
      </c>
      <c r="G4256" t="s">
        <v>349</v>
      </c>
      <c r="H4256" t="s">
        <v>144</v>
      </c>
      <c r="I4256" t="s">
        <v>136</v>
      </c>
      <c r="J4256" t="s">
        <v>137</v>
      </c>
      <c r="K4256" t="s">
        <v>138</v>
      </c>
      <c r="L4256" t="s">
        <v>12459</v>
      </c>
      <c r="M4256" t="s">
        <v>12460</v>
      </c>
      <c r="N4256">
        <v>7.2494444439999999</v>
      </c>
      <c r="O4256">
        <v>0</v>
      </c>
      <c r="P4256">
        <v>9</v>
      </c>
      <c r="Q4256">
        <v>0</v>
      </c>
      <c r="R4256">
        <v>21</v>
      </c>
      <c r="S4256">
        <v>4</v>
      </c>
      <c r="T4256">
        <v>30</v>
      </c>
      <c r="U4256">
        <v>4</v>
      </c>
      <c r="V4256">
        <v>4</v>
      </c>
      <c r="W4256">
        <v>0</v>
      </c>
      <c r="X4256">
        <v>17.103603933852426</v>
      </c>
      <c r="Y4256">
        <v>0</v>
      </c>
      <c r="Z4256">
        <v>138.81976842880971</v>
      </c>
      <c r="AA4256">
        <v>407.71643835780623</v>
      </c>
      <c r="AB4256">
        <v>819.84658932420496</v>
      </c>
      <c r="AC4256">
        <v>1661.1571348465709</v>
      </c>
      <c r="AD4256">
        <v>2245.9613815874195</v>
      </c>
      <c r="AE4256">
        <v>5290.6049164786637</v>
      </c>
    </row>
    <row r="4257" spans="1:31" x14ac:dyDescent="0.25">
      <c r="A4257">
        <v>2217094</v>
      </c>
      <c r="B4257">
        <v>1</v>
      </c>
      <c r="C4257" t="s">
        <v>80</v>
      </c>
      <c r="D4257" t="s">
        <v>82</v>
      </c>
      <c r="E4257" t="s">
        <v>156</v>
      </c>
      <c r="F4257" t="s">
        <v>12461</v>
      </c>
      <c r="G4257" t="s">
        <v>134</v>
      </c>
      <c r="H4257" t="s">
        <v>135</v>
      </c>
      <c r="I4257" t="s">
        <v>136</v>
      </c>
      <c r="J4257" t="s">
        <v>137</v>
      </c>
      <c r="K4257" t="s">
        <v>138</v>
      </c>
      <c r="L4257" t="s">
        <v>12462</v>
      </c>
      <c r="M4257" t="s">
        <v>12463</v>
      </c>
      <c r="N4257">
        <v>5.2758333329999996</v>
      </c>
      <c r="O4257">
        <v>0</v>
      </c>
      <c r="P4257">
        <v>2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0.6900582409146101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0.6900582409146101</v>
      </c>
    </row>
    <row r="4258" spans="1:31" x14ac:dyDescent="0.25">
      <c r="A4258">
        <v>2221571</v>
      </c>
      <c r="B4258">
        <v>1</v>
      </c>
      <c r="C4258" t="s">
        <v>80</v>
      </c>
      <c r="D4258" t="s">
        <v>93</v>
      </c>
      <c r="E4258" t="s">
        <v>132</v>
      </c>
      <c r="F4258" t="s">
        <v>12464</v>
      </c>
      <c r="G4258" t="s">
        <v>134</v>
      </c>
      <c r="H4258" t="s">
        <v>135</v>
      </c>
      <c r="I4258" t="s">
        <v>136</v>
      </c>
      <c r="J4258" t="s">
        <v>137</v>
      </c>
      <c r="K4258" t="s">
        <v>138</v>
      </c>
      <c r="L4258" t="s">
        <v>12465</v>
      </c>
      <c r="M4258" t="s">
        <v>12466</v>
      </c>
      <c r="N4258">
        <v>0.66138888799999995</v>
      </c>
      <c r="O4258">
        <v>0</v>
      </c>
      <c r="P4258">
        <v>64</v>
      </c>
      <c r="Q4258">
        <v>0</v>
      </c>
      <c r="R4258">
        <v>20</v>
      </c>
      <c r="S4258">
        <v>0</v>
      </c>
      <c r="T4258">
        <v>35</v>
      </c>
      <c r="U4258">
        <v>0</v>
      </c>
      <c r="V4258">
        <v>0</v>
      </c>
      <c r="W4258">
        <v>0</v>
      </c>
      <c r="X4258">
        <v>11.27052431123472</v>
      </c>
      <c r="Y4258">
        <v>0</v>
      </c>
      <c r="Z4258">
        <v>6.2609350906869086</v>
      </c>
      <c r="AA4258">
        <v>0</v>
      </c>
      <c r="AB4258">
        <v>50.07435744246343</v>
      </c>
      <c r="AC4258">
        <v>0</v>
      </c>
      <c r="AD4258">
        <v>0</v>
      </c>
      <c r="AE4258">
        <v>67.60581684438506</v>
      </c>
    </row>
    <row r="4259" spans="1:31" x14ac:dyDescent="0.25">
      <c r="A4259">
        <v>2224817</v>
      </c>
      <c r="B4259">
        <v>1</v>
      </c>
      <c r="C4259" t="s">
        <v>80</v>
      </c>
      <c r="D4259" t="s">
        <v>100</v>
      </c>
      <c r="E4259" t="s">
        <v>156</v>
      </c>
      <c r="F4259" t="s">
        <v>12467</v>
      </c>
      <c r="G4259" t="s">
        <v>161</v>
      </c>
      <c r="H4259" t="s">
        <v>135</v>
      </c>
      <c r="I4259" t="s">
        <v>136</v>
      </c>
      <c r="J4259" t="s">
        <v>137</v>
      </c>
      <c r="K4259" t="s">
        <v>138</v>
      </c>
      <c r="L4259" t="s">
        <v>12468</v>
      </c>
      <c r="M4259" t="s">
        <v>12469</v>
      </c>
      <c r="N4259">
        <v>2.181944444</v>
      </c>
      <c r="O4259">
        <v>0</v>
      </c>
      <c r="P4259">
        <v>2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1.1387551595732726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1.1387551595732726</v>
      </c>
    </row>
    <row r="4260" spans="1:31" x14ac:dyDescent="0.25">
      <c r="A4260">
        <v>2225484</v>
      </c>
      <c r="B4260">
        <v>1</v>
      </c>
      <c r="C4260" t="s">
        <v>81</v>
      </c>
      <c r="D4260" t="s">
        <v>112</v>
      </c>
      <c r="E4260" t="s">
        <v>225</v>
      </c>
      <c r="F4260" t="s">
        <v>12470</v>
      </c>
      <c r="G4260" t="s">
        <v>213</v>
      </c>
      <c r="H4260" t="s">
        <v>135</v>
      </c>
      <c r="I4260" t="s">
        <v>136</v>
      </c>
      <c r="J4260" t="s">
        <v>137</v>
      </c>
      <c r="K4260" t="s">
        <v>138</v>
      </c>
      <c r="L4260" t="s">
        <v>12471</v>
      </c>
      <c r="M4260" t="s">
        <v>12472</v>
      </c>
      <c r="N4260">
        <v>0.49638888799999997</v>
      </c>
      <c r="O4260">
        <v>0</v>
      </c>
      <c r="P4260">
        <v>14</v>
      </c>
      <c r="Q4260">
        <v>0</v>
      </c>
      <c r="R4260">
        <v>0</v>
      </c>
      <c r="S4260">
        <v>0</v>
      </c>
      <c r="T4260">
        <v>6</v>
      </c>
      <c r="U4260">
        <v>0</v>
      </c>
      <c r="V4260">
        <v>0</v>
      </c>
      <c r="W4260">
        <v>0</v>
      </c>
      <c r="X4260">
        <v>1.2026909186850601</v>
      </c>
      <c r="Y4260">
        <v>0</v>
      </c>
      <c r="Z4260">
        <v>0</v>
      </c>
      <c r="AA4260">
        <v>0</v>
      </c>
      <c r="AB4260">
        <v>6.10661599582133</v>
      </c>
      <c r="AC4260">
        <v>0</v>
      </c>
      <c r="AD4260">
        <v>0</v>
      </c>
      <c r="AE4260">
        <v>7.30930691450639</v>
      </c>
    </row>
    <row r="4261" spans="1:31" x14ac:dyDescent="0.25">
      <c r="A4261">
        <v>2213433</v>
      </c>
      <c r="B4261">
        <v>1</v>
      </c>
      <c r="C4261" t="s">
        <v>80</v>
      </c>
      <c r="D4261" t="s">
        <v>94</v>
      </c>
      <c r="E4261" t="s">
        <v>151</v>
      </c>
      <c r="F4261" t="s">
        <v>12473</v>
      </c>
      <c r="G4261" t="s">
        <v>213</v>
      </c>
      <c r="H4261" t="s">
        <v>135</v>
      </c>
      <c r="I4261" t="s">
        <v>136</v>
      </c>
      <c r="J4261" t="s">
        <v>137</v>
      </c>
      <c r="K4261" t="s">
        <v>138</v>
      </c>
      <c r="L4261" t="s">
        <v>12474</v>
      </c>
      <c r="M4261" t="s">
        <v>12475</v>
      </c>
      <c r="N4261">
        <v>1.518611111</v>
      </c>
      <c r="O4261">
        <v>0</v>
      </c>
      <c r="P4261">
        <v>72</v>
      </c>
      <c r="Q4261">
        <v>0</v>
      </c>
      <c r="R4261">
        <v>0</v>
      </c>
      <c r="S4261">
        <v>0</v>
      </c>
      <c r="T4261">
        <v>4</v>
      </c>
      <c r="U4261">
        <v>0</v>
      </c>
      <c r="V4261">
        <v>0</v>
      </c>
      <c r="W4261">
        <v>0</v>
      </c>
      <c r="X4261">
        <v>21.081133683942959</v>
      </c>
      <c r="Y4261">
        <v>0</v>
      </c>
      <c r="Z4261">
        <v>0</v>
      </c>
      <c r="AA4261">
        <v>0</v>
      </c>
      <c r="AB4261">
        <v>1.3137785996325821</v>
      </c>
      <c r="AC4261">
        <v>0</v>
      </c>
      <c r="AD4261">
        <v>0</v>
      </c>
      <c r="AE4261">
        <v>22.39491228357554</v>
      </c>
    </row>
    <row r="4262" spans="1:31" x14ac:dyDescent="0.25">
      <c r="A4262">
        <v>2223712</v>
      </c>
      <c r="B4262">
        <v>1</v>
      </c>
      <c r="C4262" t="s">
        <v>81</v>
      </c>
      <c r="D4262" t="s">
        <v>123</v>
      </c>
      <c r="E4262" t="s">
        <v>156</v>
      </c>
      <c r="F4262" t="s">
        <v>12476</v>
      </c>
      <c r="G4262" t="s">
        <v>161</v>
      </c>
      <c r="H4262" t="s">
        <v>135</v>
      </c>
      <c r="I4262" t="s">
        <v>136</v>
      </c>
      <c r="J4262" t="s">
        <v>137</v>
      </c>
      <c r="K4262" t="s">
        <v>138</v>
      </c>
      <c r="L4262" t="s">
        <v>12477</v>
      </c>
      <c r="M4262" t="s">
        <v>12478</v>
      </c>
      <c r="N4262">
        <v>0.65472222199999996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1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</row>
    <row r="4263" spans="1:31" x14ac:dyDescent="0.25">
      <c r="A4263">
        <v>2226958</v>
      </c>
      <c r="B4263">
        <v>1</v>
      </c>
      <c r="C4263" t="s">
        <v>80</v>
      </c>
      <c r="D4263" t="s">
        <v>105</v>
      </c>
      <c r="E4263" t="s">
        <v>225</v>
      </c>
      <c r="F4263" t="s">
        <v>12479</v>
      </c>
      <c r="G4263" t="s">
        <v>280</v>
      </c>
      <c r="H4263" t="s">
        <v>135</v>
      </c>
      <c r="I4263" t="s">
        <v>136</v>
      </c>
      <c r="J4263" t="s">
        <v>3</v>
      </c>
      <c r="K4263" t="s">
        <v>138</v>
      </c>
      <c r="L4263" t="s">
        <v>12480</v>
      </c>
      <c r="M4263" t="s">
        <v>12481</v>
      </c>
      <c r="N4263">
        <v>1.9544444439999999</v>
      </c>
      <c r="O4263">
        <v>0</v>
      </c>
      <c r="P4263">
        <v>126</v>
      </c>
      <c r="Q4263">
        <v>0</v>
      </c>
      <c r="R4263">
        <v>0</v>
      </c>
      <c r="S4263">
        <v>0</v>
      </c>
      <c r="T4263">
        <v>2</v>
      </c>
      <c r="U4263">
        <v>0</v>
      </c>
      <c r="V4263">
        <v>0</v>
      </c>
      <c r="W4263">
        <v>0</v>
      </c>
      <c r="X4263">
        <v>75.039472950917315</v>
      </c>
      <c r="Y4263">
        <v>0</v>
      </c>
      <c r="Z4263">
        <v>0</v>
      </c>
      <c r="AA4263">
        <v>0</v>
      </c>
      <c r="AB4263">
        <v>16.749422392675832</v>
      </c>
      <c r="AC4263">
        <v>0</v>
      </c>
      <c r="AD4263">
        <v>0</v>
      </c>
      <c r="AE4263">
        <v>91.78889534359314</v>
      </c>
    </row>
    <row r="4264" spans="1:31" x14ac:dyDescent="0.25">
      <c r="A4264">
        <v>2215597</v>
      </c>
      <c r="B4264">
        <v>1</v>
      </c>
      <c r="C4264" t="s">
        <v>80</v>
      </c>
      <c r="D4264" t="s">
        <v>84</v>
      </c>
      <c r="E4264" t="s">
        <v>156</v>
      </c>
      <c r="F4264" t="s">
        <v>12482</v>
      </c>
      <c r="G4264" t="s">
        <v>161</v>
      </c>
      <c r="H4264" t="s">
        <v>135</v>
      </c>
      <c r="I4264" t="s">
        <v>136</v>
      </c>
      <c r="J4264" t="s">
        <v>137</v>
      </c>
      <c r="K4264" t="s">
        <v>138</v>
      </c>
      <c r="L4264" t="s">
        <v>12483</v>
      </c>
      <c r="M4264" t="s">
        <v>12484</v>
      </c>
      <c r="N4264">
        <v>2.5588888879999998</v>
      </c>
      <c r="O4264">
        <v>0</v>
      </c>
      <c r="P4264">
        <v>2</v>
      </c>
      <c r="Q4264">
        <v>0</v>
      </c>
      <c r="R4264">
        <v>0</v>
      </c>
      <c r="S4264">
        <v>0</v>
      </c>
      <c r="T4264">
        <v>2</v>
      </c>
      <c r="U4264">
        <v>0</v>
      </c>
      <c r="V4264">
        <v>0</v>
      </c>
      <c r="W4264">
        <v>0</v>
      </c>
      <c r="X4264">
        <v>1.3622428230361248</v>
      </c>
      <c r="Y4264">
        <v>0</v>
      </c>
      <c r="Z4264">
        <v>0</v>
      </c>
      <c r="AA4264">
        <v>0</v>
      </c>
      <c r="AB4264">
        <v>0.66746199536949335</v>
      </c>
      <c r="AC4264">
        <v>0</v>
      </c>
      <c r="AD4264">
        <v>0</v>
      </c>
      <c r="AE4264">
        <v>2.0297048184056181</v>
      </c>
    </row>
    <row r="4265" spans="1:31" x14ac:dyDescent="0.25">
      <c r="A4265">
        <v>2223606</v>
      </c>
      <c r="B4265">
        <v>1</v>
      </c>
      <c r="C4265" t="s">
        <v>80</v>
      </c>
      <c r="D4265" t="s">
        <v>96</v>
      </c>
      <c r="E4265" t="s">
        <v>151</v>
      </c>
      <c r="F4265" t="s">
        <v>12485</v>
      </c>
      <c r="G4265" t="s">
        <v>213</v>
      </c>
      <c r="H4265" t="s">
        <v>135</v>
      </c>
      <c r="I4265" t="s">
        <v>136</v>
      </c>
      <c r="J4265" t="s">
        <v>137</v>
      </c>
      <c r="K4265" t="s">
        <v>138</v>
      </c>
      <c r="L4265" t="s">
        <v>12486</v>
      </c>
      <c r="M4265" t="s">
        <v>12487</v>
      </c>
      <c r="N4265">
        <v>6.5266666659999997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1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</row>
    <row r="4266" spans="1:31" x14ac:dyDescent="0.25">
      <c r="A4266">
        <v>2224104</v>
      </c>
      <c r="B4266">
        <v>1</v>
      </c>
      <c r="C4266" t="s">
        <v>80</v>
      </c>
      <c r="D4266" t="s">
        <v>103</v>
      </c>
      <c r="E4266" t="s">
        <v>132</v>
      </c>
      <c r="F4266" t="s">
        <v>206</v>
      </c>
      <c r="G4266" t="s">
        <v>176</v>
      </c>
      <c r="H4266" t="s">
        <v>135</v>
      </c>
      <c r="I4266" t="s">
        <v>136</v>
      </c>
      <c r="J4266" t="s">
        <v>137</v>
      </c>
      <c r="K4266" t="s">
        <v>138</v>
      </c>
      <c r="L4266" t="s">
        <v>12488</v>
      </c>
      <c r="M4266" t="s">
        <v>12489</v>
      </c>
      <c r="N4266">
        <v>1.821666666</v>
      </c>
      <c r="O4266">
        <v>0</v>
      </c>
      <c r="P4266">
        <v>360</v>
      </c>
      <c r="Q4266">
        <v>0</v>
      </c>
      <c r="R4266">
        <v>1</v>
      </c>
      <c r="S4266">
        <v>0</v>
      </c>
      <c r="T4266">
        <v>42</v>
      </c>
      <c r="U4266">
        <v>0</v>
      </c>
      <c r="V4266">
        <v>0</v>
      </c>
      <c r="W4266">
        <v>0</v>
      </c>
      <c r="X4266">
        <v>194.50288438851311</v>
      </c>
      <c r="Y4266">
        <v>0</v>
      </c>
      <c r="Z4266">
        <v>9.0843019226291677E-2</v>
      </c>
      <c r="AA4266">
        <v>0</v>
      </c>
      <c r="AB4266">
        <v>38.423728299525919</v>
      </c>
      <c r="AC4266">
        <v>0</v>
      </c>
      <c r="AD4266">
        <v>0</v>
      </c>
      <c r="AE4266">
        <v>233.01745570726533</v>
      </c>
    </row>
    <row r="4267" spans="1:31" x14ac:dyDescent="0.25">
      <c r="A4267">
        <v>2213954</v>
      </c>
      <c r="B4267">
        <v>1</v>
      </c>
      <c r="C4267" t="s">
        <v>81</v>
      </c>
      <c r="D4267" t="s">
        <v>122</v>
      </c>
      <c r="E4267" t="s">
        <v>141</v>
      </c>
      <c r="F4267" t="s">
        <v>12490</v>
      </c>
      <c r="G4267" t="s">
        <v>349</v>
      </c>
      <c r="H4267" t="s">
        <v>144</v>
      </c>
      <c r="I4267" t="s">
        <v>136</v>
      </c>
      <c r="J4267" t="s">
        <v>137</v>
      </c>
      <c r="K4267" t="s">
        <v>138</v>
      </c>
      <c r="L4267" t="s">
        <v>12491</v>
      </c>
      <c r="M4267" t="s">
        <v>12492</v>
      </c>
      <c r="N4267">
        <v>1.2594444440000001</v>
      </c>
      <c r="O4267">
        <v>0</v>
      </c>
      <c r="P4267">
        <v>0</v>
      </c>
      <c r="Q4267">
        <v>0</v>
      </c>
      <c r="R4267">
        <v>0</v>
      </c>
      <c r="S4267">
        <v>1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0.26640337956226778</v>
      </c>
      <c r="AB4267">
        <v>0</v>
      </c>
      <c r="AC4267">
        <v>0</v>
      </c>
      <c r="AD4267">
        <v>0</v>
      </c>
      <c r="AE4267">
        <v>0.26640337956226778</v>
      </c>
    </row>
    <row r="4268" spans="1:31" x14ac:dyDescent="0.25">
      <c r="A4268">
        <v>2227436</v>
      </c>
      <c r="B4268">
        <v>1</v>
      </c>
      <c r="C4268" t="s">
        <v>80</v>
      </c>
      <c r="D4268" t="s">
        <v>82</v>
      </c>
      <c r="E4268" t="s">
        <v>156</v>
      </c>
      <c r="F4268" t="s">
        <v>12493</v>
      </c>
      <c r="G4268" t="s">
        <v>165</v>
      </c>
      <c r="H4268" t="s">
        <v>135</v>
      </c>
      <c r="I4268" t="s">
        <v>136</v>
      </c>
      <c r="J4268" t="s">
        <v>137</v>
      </c>
      <c r="K4268" t="s">
        <v>138</v>
      </c>
      <c r="L4268" t="s">
        <v>12494</v>
      </c>
      <c r="M4268" t="s">
        <v>12495</v>
      </c>
      <c r="N4268">
        <v>2.0161111109999998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1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</row>
    <row r="4269" spans="1:31" x14ac:dyDescent="0.25">
      <c r="A4269">
        <v>2219776</v>
      </c>
      <c r="B4269">
        <v>1</v>
      </c>
      <c r="C4269" t="s">
        <v>80</v>
      </c>
      <c r="D4269" t="s">
        <v>92</v>
      </c>
      <c r="E4269" t="s">
        <v>151</v>
      </c>
      <c r="F4269" t="s">
        <v>3747</v>
      </c>
      <c r="G4269" t="s">
        <v>405</v>
      </c>
      <c r="H4269" t="s">
        <v>135</v>
      </c>
      <c r="I4269" t="s">
        <v>136</v>
      </c>
      <c r="J4269" t="s">
        <v>137</v>
      </c>
      <c r="K4269" t="s">
        <v>234</v>
      </c>
      <c r="L4269" t="s">
        <v>12496</v>
      </c>
      <c r="M4269" t="s">
        <v>12497</v>
      </c>
      <c r="N4269">
        <v>1.307222222</v>
      </c>
      <c r="O4269">
        <v>0</v>
      </c>
      <c r="P4269">
        <v>9</v>
      </c>
      <c r="Q4269">
        <v>0</v>
      </c>
      <c r="R4269">
        <v>9</v>
      </c>
      <c r="S4269">
        <v>0</v>
      </c>
      <c r="T4269">
        <v>1</v>
      </c>
      <c r="U4269">
        <v>0</v>
      </c>
      <c r="V4269">
        <v>0</v>
      </c>
      <c r="W4269">
        <v>0</v>
      </c>
      <c r="X4269">
        <v>4.9406362028214721</v>
      </c>
      <c r="Y4269">
        <v>0</v>
      </c>
      <c r="Z4269">
        <v>8.8106087704336886</v>
      </c>
      <c r="AA4269">
        <v>0</v>
      </c>
      <c r="AB4269">
        <v>2.5018628227007165</v>
      </c>
      <c r="AC4269">
        <v>0</v>
      </c>
      <c r="AD4269">
        <v>0</v>
      </c>
      <c r="AE4269">
        <v>16.253107795955877</v>
      </c>
    </row>
    <row r="4270" spans="1:31" x14ac:dyDescent="0.25">
      <c r="A4270">
        <v>2220795</v>
      </c>
      <c r="B4270">
        <v>1</v>
      </c>
      <c r="C4270" t="s">
        <v>80</v>
      </c>
      <c r="D4270" t="s">
        <v>103</v>
      </c>
      <c r="E4270" t="s">
        <v>251</v>
      </c>
      <c r="F4270" t="s">
        <v>12498</v>
      </c>
      <c r="G4270" t="s">
        <v>200</v>
      </c>
      <c r="H4270" t="s">
        <v>144</v>
      </c>
      <c r="I4270" t="s">
        <v>136</v>
      </c>
      <c r="J4270" t="s">
        <v>137</v>
      </c>
      <c r="K4270" t="s">
        <v>234</v>
      </c>
      <c r="L4270" t="s">
        <v>12499</v>
      </c>
      <c r="M4270" t="s">
        <v>12500</v>
      </c>
      <c r="N4270">
        <v>0.14694444400000001</v>
      </c>
      <c r="O4270">
        <v>1</v>
      </c>
      <c r="P4270">
        <v>1575</v>
      </c>
      <c r="Q4270">
        <v>34</v>
      </c>
      <c r="R4270">
        <v>178</v>
      </c>
      <c r="S4270">
        <v>19</v>
      </c>
      <c r="T4270">
        <v>187</v>
      </c>
      <c r="U4270">
        <v>2</v>
      </c>
      <c r="V4270">
        <v>0</v>
      </c>
      <c r="W4270">
        <v>4.6127832112211109E-2</v>
      </c>
      <c r="X4270">
        <v>65.51316152400949</v>
      </c>
      <c r="Y4270">
        <v>1.1350245522370879</v>
      </c>
      <c r="Z4270">
        <v>18.311486351879648</v>
      </c>
      <c r="AA4270">
        <v>2.6723094157659526</v>
      </c>
      <c r="AB4270">
        <v>12.566238294463433</v>
      </c>
      <c r="AC4270">
        <v>11.373343511160485</v>
      </c>
      <c r="AD4270">
        <v>0</v>
      </c>
      <c r="AE4270">
        <v>111.6176914816283</v>
      </c>
    </row>
    <row r="4271" spans="1:31" x14ac:dyDescent="0.25">
      <c r="A4271">
        <v>2216467</v>
      </c>
      <c r="B4271">
        <v>1</v>
      </c>
      <c r="C4271" t="s">
        <v>80</v>
      </c>
      <c r="D4271" t="s">
        <v>90</v>
      </c>
      <c r="E4271" t="s">
        <v>156</v>
      </c>
      <c r="F4271" t="s">
        <v>12501</v>
      </c>
      <c r="G4271" t="s">
        <v>161</v>
      </c>
      <c r="H4271" t="s">
        <v>135</v>
      </c>
      <c r="I4271" t="s">
        <v>136</v>
      </c>
      <c r="J4271" t="s">
        <v>137</v>
      </c>
      <c r="K4271" t="s">
        <v>138</v>
      </c>
      <c r="L4271" t="s">
        <v>12502</v>
      </c>
      <c r="M4271" t="s">
        <v>12503</v>
      </c>
      <c r="N4271">
        <v>2.5299999999999998</v>
      </c>
      <c r="O4271">
        <v>0</v>
      </c>
      <c r="P4271">
        <v>1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0.30931472169833335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0.30931472169833335</v>
      </c>
    </row>
    <row r="4272" spans="1:31" x14ac:dyDescent="0.25">
      <c r="A4272">
        <v>2216965</v>
      </c>
      <c r="B4272">
        <v>1</v>
      </c>
      <c r="C4272" t="s">
        <v>80</v>
      </c>
      <c r="D4272" t="s">
        <v>95</v>
      </c>
      <c r="E4272" t="s">
        <v>156</v>
      </c>
      <c r="F4272" t="s">
        <v>12504</v>
      </c>
      <c r="G4272" t="s">
        <v>134</v>
      </c>
      <c r="H4272" t="s">
        <v>135</v>
      </c>
      <c r="I4272" t="s">
        <v>136</v>
      </c>
      <c r="J4272" t="s">
        <v>137</v>
      </c>
      <c r="K4272" t="s">
        <v>138</v>
      </c>
      <c r="L4272" t="s">
        <v>12505</v>
      </c>
      <c r="M4272" t="s">
        <v>12506</v>
      </c>
      <c r="N4272">
        <v>1.1944444439999999</v>
      </c>
      <c r="O4272">
        <v>0</v>
      </c>
      <c r="P4272">
        <v>1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1.138032392574126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1.138032392574126</v>
      </c>
    </row>
    <row r="4273" spans="1:31" x14ac:dyDescent="0.25">
      <c r="A4273">
        <v>2214346</v>
      </c>
      <c r="B4273">
        <v>1</v>
      </c>
      <c r="C4273" t="s">
        <v>81</v>
      </c>
      <c r="D4273" t="s">
        <v>123</v>
      </c>
      <c r="E4273" t="s">
        <v>141</v>
      </c>
      <c r="F4273" t="s">
        <v>12507</v>
      </c>
      <c r="G4273" t="s">
        <v>143</v>
      </c>
      <c r="H4273" t="s">
        <v>144</v>
      </c>
      <c r="I4273" t="s">
        <v>136</v>
      </c>
      <c r="J4273" t="s">
        <v>137</v>
      </c>
      <c r="K4273" t="s">
        <v>138</v>
      </c>
      <c r="L4273" t="s">
        <v>12508</v>
      </c>
      <c r="M4273" t="s">
        <v>12509</v>
      </c>
      <c r="N4273">
        <v>0.65055555499999995</v>
      </c>
      <c r="O4273">
        <v>11</v>
      </c>
      <c r="P4273">
        <v>12</v>
      </c>
      <c r="Q4273">
        <v>198</v>
      </c>
      <c r="R4273">
        <v>139</v>
      </c>
      <c r="S4273">
        <v>46</v>
      </c>
      <c r="T4273">
        <v>20</v>
      </c>
      <c r="U4273">
        <v>0</v>
      </c>
      <c r="V4273">
        <v>0</v>
      </c>
      <c r="W4273">
        <v>2.153378300098109</v>
      </c>
      <c r="X4273">
        <v>4.0464837048222293</v>
      </c>
      <c r="Y4273">
        <v>45.344130474120107</v>
      </c>
      <c r="Z4273">
        <v>42.73465315979891</v>
      </c>
      <c r="AA4273">
        <v>193.83307472104568</v>
      </c>
      <c r="AB4273">
        <v>5.6095900158229712</v>
      </c>
      <c r="AC4273">
        <v>0</v>
      </c>
      <c r="AD4273">
        <v>0</v>
      </c>
      <c r="AE4273">
        <v>293.72131037570796</v>
      </c>
    </row>
    <row r="4274" spans="1:31" x14ac:dyDescent="0.25">
      <c r="A4274">
        <v>2216573</v>
      </c>
      <c r="B4274">
        <v>1</v>
      </c>
      <c r="C4274" t="s">
        <v>81</v>
      </c>
      <c r="D4274" t="s">
        <v>120</v>
      </c>
      <c r="E4274" t="s">
        <v>132</v>
      </c>
      <c r="F4274" t="s">
        <v>12510</v>
      </c>
      <c r="G4274" t="s">
        <v>176</v>
      </c>
      <c r="H4274" t="s">
        <v>135</v>
      </c>
      <c r="I4274" t="s">
        <v>136</v>
      </c>
      <c r="J4274" t="s">
        <v>137</v>
      </c>
      <c r="K4274" t="s">
        <v>138</v>
      </c>
      <c r="L4274" t="s">
        <v>12511</v>
      </c>
      <c r="M4274" t="s">
        <v>12512</v>
      </c>
      <c r="N4274">
        <v>0.71722222199999996</v>
      </c>
      <c r="O4274">
        <v>0</v>
      </c>
      <c r="P4274">
        <v>173</v>
      </c>
      <c r="Q4274">
        <v>0</v>
      </c>
      <c r="R4274">
        <v>1</v>
      </c>
      <c r="S4274">
        <v>0</v>
      </c>
      <c r="T4274">
        <v>3</v>
      </c>
      <c r="U4274">
        <v>0</v>
      </c>
      <c r="V4274">
        <v>0</v>
      </c>
      <c r="W4274">
        <v>0</v>
      </c>
      <c r="X4274">
        <v>29.797292607839807</v>
      </c>
      <c r="Y4274">
        <v>0</v>
      </c>
      <c r="Z4274">
        <v>5.5097019601587777E-2</v>
      </c>
      <c r="AA4274">
        <v>0</v>
      </c>
      <c r="AB4274">
        <v>0.12990726074721387</v>
      </c>
      <c r="AC4274">
        <v>0</v>
      </c>
      <c r="AD4274">
        <v>0</v>
      </c>
      <c r="AE4274">
        <v>29.982296888188607</v>
      </c>
    </row>
    <row r="4275" spans="1:31" x14ac:dyDescent="0.25">
      <c r="A4275">
        <v>2216659</v>
      </c>
      <c r="B4275">
        <v>1</v>
      </c>
      <c r="C4275" t="s">
        <v>80</v>
      </c>
      <c r="D4275" t="s">
        <v>84</v>
      </c>
      <c r="E4275" t="s">
        <v>156</v>
      </c>
      <c r="F4275" t="s">
        <v>12513</v>
      </c>
      <c r="G4275" t="s">
        <v>161</v>
      </c>
      <c r="H4275" t="s">
        <v>135</v>
      </c>
      <c r="I4275" t="s">
        <v>136</v>
      </c>
      <c r="J4275" t="s">
        <v>137</v>
      </c>
      <c r="K4275" t="s">
        <v>138</v>
      </c>
      <c r="L4275" t="s">
        <v>12514</v>
      </c>
      <c r="M4275" t="s">
        <v>12515</v>
      </c>
      <c r="N4275">
        <v>3.167777777</v>
      </c>
      <c r="O4275">
        <v>0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1.0186438025537936</v>
      </c>
      <c r="AA4275">
        <v>0</v>
      </c>
      <c r="AB4275">
        <v>0</v>
      </c>
      <c r="AC4275">
        <v>0</v>
      </c>
      <c r="AD4275">
        <v>0</v>
      </c>
      <c r="AE4275">
        <v>1.0186438025537936</v>
      </c>
    </row>
    <row r="4276" spans="1:31" x14ac:dyDescent="0.25">
      <c r="A4276">
        <v>2213327</v>
      </c>
      <c r="B4276">
        <v>1</v>
      </c>
      <c r="C4276" t="s">
        <v>80</v>
      </c>
      <c r="D4276" t="s">
        <v>82</v>
      </c>
      <c r="E4276" t="s">
        <v>156</v>
      </c>
      <c r="F4276" t="s">
        <v>12516</v>
      </c>
      <c r="G4276" t="s">
        <v>172</v>
      </c>
      <c r="H4276" t="s">
        <v>135</v>
      </c>
      <c r="I4276" t="s">
        <v>136</v>
      </c>
      <c r="J4276" t="s">
        <v>137</v>
      </c>
      <c r="K4276" t="s">
        <v>138</v>
      </c>
      <c r="L4276" t="s">
        <v>12517</v>
      </c>
      <c r="M4276" t="s">
        <v>12518</v>
      </c>
      <c r="N4276">
        <v>5.1694444439999998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22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94.53517405452159</v>
      </c>
      <c r="AC4276">
        <v>0</v>
      </c>
      <c r="AD4276">
        <v>0</v>
      </c>
      <c r="AE4276">
        <v>94.53517405452159</v>
      </c>
    </row>
    <row r="4277" spans="1:31" x14ac:dyDescent="0.25">
      <c r="A4277">
        <v>2215577</v>
      </c>
      <c r="B4277">
        <v>1</v>
      </c>
      <c r="C4277" t="s">
        <v>81</v>
      </c>
      <c r="D4277" t="s">
        <v>128</v>
      </c>
      <c r="E4277" t="s">
        <v>156</v>
      </c>
      <c r="F4277" t="s">
        <v>12519</v>
      </c>
      <c r="G4277" t="s">
        <v>280</v>
      </c>
      <c r="H4277" t="s">
        <v>135</v>
      </c>
      <c r="I4277" t="s">
        <v>136</v>
      </c>
      <c r="J4277" t="s">
        <v>137</v>
      </c>
      <c r="K4277" t="s">
        <v>138</v>
      </c>
      <c r="L4277" t="s">
        <v>12520</v>
      </c>
      <c r="M4277" t="s">
        <v>12521</v>
      </c>
      <c r="N4277">
        <v>1.0536111109999999</v>
      </c>
      <c r="O4277">
        <v>0</v>
      </c>
      <c r="P4277">
        <v>5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1.2958474948449994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1.2958474948449994</v>
      </c>
    </row>
    <row r="4278" spans="1:31" x14ac:dyDescent="0.25">
      <c r="A4278">
        <v>2217263</v>
      </c>
      <c r="B4278">
        <v>1</v>
      </c>
      <c r="C4278" t="s">
        <v>81</v>
      </c>
      <c r="D4278" t="s">
        <v>127</v>
      </c>
      <c r="E4278" t="s">
        <v>132</v>
      </c>
      <c r="F4278" t="s">
        <v>12522</v>
      </c>
      <c r="G4278" t="s">
        <v>176</v>
      </c>
      <c r="H4278" t="s">
        <v>135</v>
      </c>
      <c r="I4278" t="s">
        <v>136</v>
      </c>
      <c r="J4278" t="s">
        <v>137</v>
      </c>
      <c r="K4278" t="s">
        <v>138</v>
      </c>
      <c r="L4278" t="s">
        <v>12523</v>
      </c>
      <c r="M4278" t="s">
        <v>12524</v>
      </c>
      <c r="N4278">
        <v>1.2169444439999999</v>
      </c>
      <c r="O4278">
        <v>0</v>
      </c>
      <c r="P4278">
        <v>1</v>
      </c>
      <c r="Q4278">
        <v>0</v>
      </c>
      <c r="R4278">
        <v>2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0.10491017952450002</v>
      </c>
      <c r="Y4278">
        <v>0</v>
      </c>
      <c r="Z4278">
        <v>0.58315890310949436</v>
      </c>
      <c r="AA4278">
        <v>0</v>
      </c>
      <c r="AB4278">
        <v>0</v>
      </c>
      <c r="AC4278">
        <v>0</v>
      </c>
      <c r="AD4278">
        <v>0</v>
      </c>
      <c r="AE4278">
        <v>0.68806908263399436</v>
      </c>
    </row>
    <row r="4279" spans="1:31" x14ac:dyDescent="0.25">
      <c r="A4279">
        <v>2227542</v>
      </c>
      <c r="B4279">
        <v>1</v>
      </c>
      <c r="C4279" t="s">
        <v>80</v>
      </c>
      <c r="D4279" t="s">
        <v>94</v>
      </c>
      <c r="E4279" t="s">
        <v>132</v>
      </c>
      <c r="F4279" t="s">
        <v>2846</v>
      </c>
      <c r="G4279" t="s">
        <v>176</v>
      </c>
      <c r="H4279" t="s">
        <v>135</v>
      </c>
      <c r="I4279" t="s">
        <v>136</v>
      </c>
      <c r="J4279" t="s">
        <v>137</v>
      </c>
      <c r="K4279" t="s">
        <v>138</v>
      </c>
      <c r="L4279" t="s">
        <v>12525</v>
      </c>
      <c r="M4279" t="s">
        <v>12526</v>
      </c>
      <c r="N4279">
        <v>1.899444444</v>
      </c>
      <c r="O4279">
        <v>0</v>
      </c>
      <c r="P4279">
        <v>181</v>
      </c>
      <c r="Q4279">
        <v>0</v>
      </c>
      <c r="R4279">
        <v>0</v>
      </c>
      <c r="S4279">
        <v>0</v>
      </c>
      <c r="T4279">
        <v>5</v>
      </c>
      <c r="U4279">
        <v>0</v>
      </c>
      <c r="V4279">
        <v>0</v>
      </c>
      <c r="W4279">
        <v>0</v>
      </c>
      <c r="X4279">
        <v>96.901655361161488</v>
      </c>
      <c r="Y4279">
        <v>0</v>
      </c>
      <c r="Z4279">
        <v>0</v>
      </c>
      <c r="AA4279">
        <v>0</v>
      </c>
      <c r="AB4279">
        <v>6.4934222164414859</v>
      </c>
      <c r="AC4279">
        <v>0</v>
      </c>
      <c r="AD4279">
        <v>0</v>
      </c>
      <c r="AE4279">
        <v>103.39507757760298</v>
      </c>
    </row>
    <row r="4280" spans="1:31" x14ac:dyDescent="0.25">
      <c r="A4280">
        <v>2219968</v>
      </c>
      <c r="B4280">
        <v>1</v>
      </c>
      <c r="C4280" t="s">
        <v>80</v>
      </c>
      <c r="D4280" t="s">
        <v>82</v>
      </c>
      <c r="E4280" t="s">
        <v>151</v>
      </c>
      <c r="F4280" t="s">
        <v>1080</v>
      </c>
      <c r="G4280" t="s">
        <v>213</v>
      </c>
      <c r="H4280" t="s">
        <v>135</v>
      </c>
      <c r="I4280" t="s">
        <v>136</v>
      </c>
      <c r="J4280" t="s">
        <v>137</v>
      </c>
      <c r="K4280" t="s">
        <v>138</v>
      </c>
      <c r="L4280" t="s">
        <v>12527</v>
      </c>
      <c r="M4280" t="s">
        <v>12528</v>
      </c>
      <c r="N4280">
        <v>3.187777777</v>
      </c>
      <c r="O4280">
        <v>0</v>
      </c>
      <c r="P4280">
        <v>93</v>
      </c>
      <c r="Q4280">
        <v>0</v>
      </c>
      <c r="R4280">
        <v>0</v>
      </c>
      <c r="S4280">
        <v>0</v>
      </c>
      <c r="T4280">
        <v>6</v>
      </c>
      <c r="U4280">
        <v>0</v>
      </c>
      <c r="V4280">
        <v>0</v>
      </c>
      <c r="W4280">
        <v>0</v>
      </c>
      <c r="X4280">
        <v>111.59704105236226</v>
      </c>
      <c r="Y4280">
        <v>0</v>
      </c>
      <c r="Z4280">
        <v>0</v>
      </c>
      <c r="AA4280">
        <v>0</v>
      </c>
      <c r="AB4280">
        <v>7.4629242713318682</v>
      </c>
      <c r="AC4280">
        <v>0</v>
      </c>
      <c r="AD4280">
        <v>0</v>
      </c>
      <c r="AE4280">
        <v>119.05996532369413</v>
      </c>
    </row>
    <row r="4281" spans="1:31" x14ac:dyDescent="0.25">
      <c r="A4281">
        <v>2223214</v>
      </c>
      <c r="B4281">
        <v>1</v>
      </c>
      <c r="C4281" t="s">
        <v>80</v>
      </c>
      <c r="D4281" t="s">
        <v>105</v>
      </c>
      <c r="E4281" t="s">
        <v>156</v>
      </c>
      <c r="F4281" t="s">
        <v>12529</v>
      </c>
      <c r="G4281" t="s">
        <v>280</v>
      </c>
      <c r="H4281" t="s">
        <v>135</v>
      </c>
      <c r="I4281" t="s">
        <v>136</v>
      </c>
      <c r="J4281" t="s">
        <v>137</v>
      </c>
      <c r="K4281" t="s">
        <v>138</v>
      </c>
      <c r="L4281" t="s">
        <v>12530</v>
      </c>
      <c r="M4281" t="s">
        <v>12531</v>
      </c>
      <c r="N4281">
        <v>1.243333333</v>
      </c>
      <c r="O4281">
        <v>0</v>
      </c>
      <c r="P4281">
        <v>1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0.39014928020883333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0.39014928020883333</v>
      </c>
    </row>
    <row r="4282" spans="1:31" x14ac:dyDescent="0.25">
      <c r="A4282">
        <v>2226354</v>
      </c>
      <c r="B4282">
        <v>1</v>
      </c>
      <c r="C4282" t="s">
        <v>80</v>
      </c>
      <c r="D4282" t="s">
        <v>83</v>
      </c>
      <c r="E4282" t="s">
        <v>156</v>
      </c>
      <c r="F4282" t="s">
        <v>12532</v>
      </c>
      <c r="G4282" t="s">
        <v>213</v>
      </c>
      <c r="H4282" t="s">
        <v>135</v>
      </c>
      <c r="I4282" t="s">
        <v>136</v>
      </c>
      <c r="J4282" t="s">
        <v>137</v>
      </c>
      <c r="K4282" t="s">
        <v>138</v>
      </c>
      <c r="L4282" t="s">
        <v>12533</v>
      </c>
      <c r="M4282" t="s">
        <v>12534</v>
      </c>
      <c r="N4282">
        <v>1.8261111109999999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20</v>
      </c>
      <c r="U4282">
        <v>0</v>
      </c>
      <c r="V4282">
        <v>1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93.203457595337625</v>
      </c>
      <c r="AC4282">
        <v>0</v>
      </c>
      <c r="AD4282">
        <v>297.51709285741538</v>
      </c>
      <c r="AE4282">
        <v>390.720550452753</v>
      </c>
    </row>
    <row r="4283" spans="1:31" x14ac:dyDescent="0.25">
      <c r="A4283">
        <v>2229016</v>
      </c>
      <c r="B4283">
        <v>1</v>
      </c>
      <c r="C4283" t="s">
        <v>80</v>
      </c>
      <c r="D4283" t="s">
        <v>94</v>
      </c>
      <c r="E4283" t="s">
        <v>156</v>
      </c>
      <c r="F4283" t="s">
        <v>12535</v>
      </c>
      <c r="G4283" t="s">
        <v>134</v>
      </c>
      <c r="H4283" t="s">
        <v>135</v>
      </c>
      <c r="I4283" t="s">
        <v>136</v>
      </c>
      <c r="J4283" t="s">
        <v>137</v>
      </c>
      <c r="K4283" t="s">
        <v>138</v>
      </c>
      <c r="L4283" t="s">
        <v>12536</v>
      </c>
      <c r="M4283" t="s">
        <v>12537</v>
      </c>
      <c r="N4283">
        <v>2.738888888</v>
      </c>
      <c r="O4283">
        <v>0</v>
      </c>
      <c r="P4283">
        <v>1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0.78522159205910003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0.78522159205910003</v>
      </c>
    </row>
    <row r="4284" spans="1:31" x14ac:dyDescent="0.25">
      <c r="A4284">
        <v>2224190</v>
      </c>
      <c r="B4284">
        <v>1</v>
      </c>
      <c r="C4284" t="s">
        <v>81</v>
      </c>
      <c r="D4284" t="s">
        <v>127</v>
      </c>
      <c r="E4284" t="s">
        <v>132</v>
      </c>
      <c r="F4284" t="s">
        <v>12538</v>
      </c>
      <c r="G4284" t="s">
        <v>213</v>
      </c>
      <c r="H4284" t="s">
        <v>135</v>
      </c>
      <c r="I4284" t="s">
        <v>136</v>
      </c>
      <c r="J4284" t="s">
        <v>137</v>
      </c>
      <c r="K4284" t="s">
        <v>138</v>
      </c>
      <c r="L4284" t="s">
        <v>12539</v>
      </c>
      <c r="M4284" t="s">
        <v>12540</v>
      </c>
      <c r="N4284">
        <v>3.4897222220000002</v>
      </c>
      <c r="O4284">
        <v>0</v>
      </c>
      <c r="P4284">
        <v>1</v>
      </c>
      <c r="Q4284">
        <v>0</v>
      </c>
      <c r="R4284">
        <v>5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8.8291463889159996E-2</v>
      </c>
      <c r="Y4284">
        <v>0</v>
      </c>
      <c r="Z4284">
        <v>8.4382401185955356</v>
      </c>
      <c r="AA4284">
        <v>0</v>
      </c>
      <c r="AB4284">
        <v>0</v>
      </c>
      <c r="AC4284">
        <v>0</v>
      </c>
      <c r="AD4284">
        <v>0</v>
      </c>
      <c r="AE4284">
        <v>8.5265315824846954</v>
      </c>
    </row>
    <row r="4285" spans="1:31" x14ac:dyDescent="0.25">
      <c r="A4285">
        <v>2222524</v>
      </c>
      <c r="B4285">
        <v>1</v>
      </c>
      <c r="C4285" t="s">
        <v>80</v>
      </c>
      <c r="D4285" t="s">
        <v>104</v>
      </c>
      <c r="E4285" t="s">
        <v>156</v>
      </c>
      <c r="F4285" t="s">
        <v>12541</v>
      </c>
      <c r="G4285" t="s">
        <v>172</v>
      </c>
      <c r="H4285" t="s">
        <v>135</v>
      </c>
      <c r="I4285" t="s">
        <v>136</v>
      </c>
      <c r="J4285" t="s">
        <v>137</v>
      </c>
      <c r="K4285" t="s">
        <v>138</v>
      </c>
      <c r="L4285" t="s">
        <v>12542</v>
      </c>
      <c r="M4285" t="s">
        <v>12543</v>
      </c>
      <c r="N4285">
        <v>1.8733333329999999</v>
      </c>
      <c r="O4285">
        <v>0</v>
      </c>
      <c r="P4285">
        <v>4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2.7160615850021106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2.7160615850021106</v>
      </c>
    </row>
    <row r="4286" spans="1:31" x14ac:dyDescent="0.25">
      <c r="A4286">
        <v>2215883</v>
      </c>
      <c r="B4286">
        <v>1</v>
      </c>
      <c r="C4286" t="s">
        <v>80</v>
      </c>
      <c r="D4286" t="s">
        <v>106</v>
      </c>
      <c r="E4286" t="s">
        <v>147</v>
      </c>
      <c r="F4286" t="s">
        <v>12544</v>
      </c>
      <c r="G4286" t="s">
        <v>405</v>
      </c>
      <c r="H4286" t="s">
        <v>144</v>
      </c>
      <c r="I4286" t="s">
        <v>136</v>
      </c>
      <c r="J4286" t="s">
        <v>137</v>
      </c>
      <c r="K4286" t="s">
        <v>234</v>
      </c>
      <c r="L4286" t="s">
        <v>12545</v>
      </c>
      <c r="M4286" t="s">
        <v>12546</v>
      </c>
      <c r="N4286">
        <v>3.73</v>
      </c>
      <c r="O4286">
        <v>8</v>
      </c>
      <c r="P4286">
        <v>4641</v>
      </c>
      <c r="Q4286">
        <v>295</v>
      </c>
      <c r="R4286">
        <v>681</v>
      </c>
      <c r="S4286">
        <v>66</v>
      </c>
      <c r="T4286">
        <v>931</v>
      </c>
      <c r="U4286">
        <v>2</v>
      </c>
      <c r="V4286">
        <v>0</v>
      </c>
      <c r="W4286">
        <v>5.0546138555731126</v>
      </c>
      <c r="X4286">
        <v>3149.1606544024426</v>
      </c>
      <c r="Y4286">
        <v>819.01728092688074</v>
      </c>
      <c r="Z4286">
        <v>1386.1408442786183</v>
      </c>
      <c r="AA4286">
        <v>483.23841612006044</v>
      </c>
      <c r="AB4286">
        <v>1463.8789907723124</v>
      </c>
      <c r="AC4286">
        <v>363.0852840250854</v>
      </c>
      <c r="AD4286">
        <v>0</v>
      </c>
      <c r="AE4286">
        <v>7669.576084380973</v>
      </c>
    </row>
    <row r="4287" spans="1:31" x14ac:dyDescent="0.25">
      <c r="A4287">
        <v>2224041</v>
      </c>
      <c r="B4287">
        <v>1</v>
      </c>
      <c r="C4287" t="s">
        <v>81</v>
      </c>
      <c r="D4287" t="s">
        <v>113</v>
      </c>
      <c r="E4287" t="s">
        <v>156</v>
      </c>
      <c r="F4287" t="s">
        <v>12547</v>
      </c>
      <c r="G4287" t="s">
        <v>161</v>
      </c>
      <c r="H4287" t="s">
        <v>135</v>
      </c>
      <c r="I4287" t="s">
        <v>136</v>
      </c>
      <c r="J4287" t="s">
        <v>137</v>
      </c>
      <c r="K4287" t="s">
        <v>138</v>
      </c>
      <c r="L4287" t="s">
        <v>12548</v>
      </c>
      <c r="M4287" t="s">
        <v>12549</v>
      </c>
      <c r="N4287">
        <v>1.561388888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1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1.3857713371407385</v>
      </c>
      <c r="AC4287">
        <v>0</v>
      </c>
      <c r="AD4287">
        <v>0</v>
      </c>
      <c r="AE4287">
        <v>1.3857713371407385</v>
      </c>
    </row>
    <row r="4288" spans="1:31" x14ac:dyDescent="0.25">
      <c r="A4288">
        <v>2221877</v>
      </c>
      <c r="B4288">
        <v>1</v>
      </c>
      <c r="C4288" t="s">
        <v>80</v>
      </c>
      <c r="D4288" t="s">
        <v>106</v>
      </c>
      <c r="E4288" t="s">
        <v>251</v>
      </c>
      <c r="F4288" t="s">
        <v>3402</v>
      </c>
      <c r="G4288" t="s">
        <v>405</v>
      </c>
      <c r="H4288" t="s">
        <v>144</v>
      </c>
      <c r="I4288" t="s">
        <v>136</v>
      </c>
      <c r="J4288" t="s">
        <v>137</v>
      </c>
      <c r="K4288" t="s">
        <v>234</v>
      </c>
      <c r="L4288" t="s">
        <v>12550</v>
      </c>
      <c r="M4288" t="s">
        <v>12551</v>
      </c>
      <c r="N4288">
        <v>3.5354738879999998</v>
      </c>
      <c r="O4288">
        <v>0</v>
      </c>
      <c r="P4288">
        <v>0</v>
      </c>
      <c r="Q4288">
        <v>0</v>
      </c>
      <c r="R4288">
        <v>0</v>
      </c>
      <c r="S4288">
        <v>16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5.3449962363765504</v>
      </c>
      <c r="AB4288">
        <v>0</v>
      </c>
      <c r="AC4288">
        <v>0</v>
      </c>
      <c r="AD4288">
        <v>0</v>
      </c>
      <c r="AE4288">
        <v>5.3449962363765504</v>
      </c>
    </row>
    <row r="4289" spans="1:31" x14ac:dyDescent="0.25">
      <c r="A4289">
        <v>2215385</v>
      </c>
      <c r="B4289">
        <v>1</v>
      </c>
      <c r="C4289" t="s">
        <v>80</v>
      </c>
      <c r="D4289" t="s">
        <v>110</v>
      </c>
      <c r="E4289" t="s">
        <v>151</v>
      </c>
      <c r="F4289" t="s">
        <v>2957</v>
      </c>
      <c r="G4289" t="s">
        <v>213</v>
      </c>
      <c r="H4289" t="s">
        <v>135</v>
      </c>
      <c r="I4289" t="s">
        <v>136</v>
      </c>
      <c r="J4289" t="s">
        <v>137</v>
      </c>
      <c r="K4289" t="s">
        <v>138</v>
      </c>
      <c r="L4289" t="s">
        <v>12552</v>
      </c>
      <c r="M4289" t="s">
        <v>12553</v>
      </c>
      <c r="N4289">
        <v>1.251666666</v>
      </c>
      <c r="O4289">
        <v>0</v>
      </c>
      <c r="P4289">
        <v>130</v>
      </c>
      <c r="Q4289">
        <v>0</v>
      </c>
      <c r="R4289">
        <v>0</v>
      </c>
      <c r="S4289">
        <v>0</v>
      </c>
      <c r="T4289">
        <v>6</v>
      </c>
      <c r="U4289">
        <v>0</v>
      </c>
      <c r="V4289">
        <v>0</v>
      </c>
      <c r="W4289">
        <v>0</v>
      </c>
      <c r="X4289">
        <v>77.283797874387034</v>
      </c>
      <c r="Y4289">
        <v>0</v>
      </c>
      <c r="Z4289">
        <v>0</v>
      </c>
      <c r="AA4289">
        <v>0</v>
      </c>
      <c r="AB4289">
        <v>1.9070414121514443</v>
      </c>
      <c r="AC4289">
        <v>0</v>
      </c>
      <c r="AD4289">
        <v>0</v>
      </c>
      <c r="AE4289">
        <v>79.190839286538477</v>
      </c>
    </row>
    <row r="4290" spans="1:31" x14ac:dyDescent="0.25">
      <c r="A4290">
        <v>2218239</v>
      </c>
      <c r="B4290">
        <v>1</v>
      </c>
      <c r="C4290" t="s">
        <v>81</v>
      </c>
      <c r="D4290" t="s">
        <v>122</v>
      </c>
      <c r="E4290" t="s">
        <v>147</v>
      </c>
      <c r="F4290" t="s">
        <v>9575</v>
      </c>
      <c r="G4290" t="s">
        <v>143</v>
      </c>
      <c r="H4290" t="s">
        <v>144</v>
      </c>
      <c r="I4290" t="s">
        <v>136</v>
      </c>
      <c r="J4290" t="s">
        <v>137</v>
      </c>
      <c r="K4290" t="s">
        <v>138</v>
      </c>
      <c r="L4290" t="s">
        <v>12554</v>
      </c>
      <c r="M4290" t="s">
        <v>12555</v>
      </c>
      <c r="N4290">
        <v>0.28888888800000001</v>
      </c>
      <c r="O4290">
        <v>14</v>
      </c>
      <c r="P4290">
        <v>900</v>
      </c>
      <c r="Q4290">
        <v>1</v>
      </c>
      <c r="R4290">
        <v>23</v>
      </c>
      <c r="S4290">
        <v>5</v>
      </c>
      <c r="T4290">
        <v>67</v>
      </c>
      <c r="U4290">
        <v>1</v>
      </c>
      <c r="V4290">
        <v>0</v>
      </c>
      <c r="W4290">
        <v>0.66585670968959998</v>
      </c>
      <c r="X4290">
        <v>29.197223532438002</v>
      </c>
      <c r="Y4290">
        <v>8.9772946293333327E-4</v>
      </c>
      <c r="Z4290">
        <v>0.85878032752835565</v>
      </c>
      <c r="AA4290">
        <v>30.680009943918392</v>
      </c>
      <c r="AB4290">
        <v>4.2727370052640001</v>
      </c>
      <c r="AC4290">
        <v>1.744710990463711</v>
      </c>
      <c r="AD4290">
        <v>0</v>
      </c>
      <c r="AE4290">
        <v>67.420216238765008</v>
      </c>
    </row>
    <row r="4291" spans="1:31" x14ac:dyDescent="0.25">
      <c r="A4291">
        <v>2223649</v>
      </c>
      <c r="B4291">
        <v>1</v>
      </c>
      <c r="C4291" t="s">
        <v>81</v>
      </c>
      <c r="D4291" t="s">
        <v>112</v>
      </c>
      <c r="E4291" t="s">
        <v>156</v>
      </c>
      <c r="F4291" t="s">
        <v>12556</v>
      </c>
      <c r="G4291" t="s">
        <v>161</v>
      </c>
      <c r="H4291" t="s">
        <v>135</v>
      </c>
      <c r="I4291" t="s">
        <v>136</v>
      </c>
      <c r="J4291" t="s">
        <v>137</v>
      </c>
      <c r="K4291" t="s">
        <v>138</v>
      </c>
      <c r="L4291" t="s">
        <v>12557</v>
      </c>
      <c r="M4291" t="s">
        <v>12558</v>
      </c>
      <c r="N4291">
        <v>0.448333333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1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0.21780110234554667</v>
      </c>
      <c r="AC4291">
        <v>0</v>
      </c>
      <c r="AD4291">
        <v>0</v>
      </c>
      <c r="AE4291">
        <v>0.21780110234554667</v>
      </c>
    </row>
    <row r="4292" spans="1:31" x14ac:dyDescent="0.25">
      <c r="A4292">
        <v>2219321</v>
      </c>
      <c r="B4292">
        <v>1</v>
      </c>
      <c r="C4292" t="s">
        <v>80</v>
      </c>
      <c r="D4292" t="s">
        <v>95</v>
      </c>
      <c r="E4292" t="s">
        <v>151</v>
      </c>
      <c r="F4292" t="s">
        <v>12559</v>
      </c>
      <c r="G4292" t="s">
        <v>503</v>
      </c>
      <c r="H4292" t="s">
        <v>135</v>
      </c>
      <c r="I4292" t="s">
        <v>136</v>
      </c>
      <c r="J4292" t="s">
        <v>137</v>
      </c>
      <c r="K4292" t="s">
        <v>138</v>
      </c>
      <c r="L4292" t="s">
        <v>12560</v>
      </c>
      <c r="M4292" t="s">
        <v>12561</v>
      </c>
      <c r="N4292">
        <v>0.35055555500000002</v>
      </c>
      <c r="O4292">
        <v>0</v>
      </c>
      <c r="P4292">
        <v>5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0.77386716767778063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0.77386716767778063</v>
      </c>
    </row>
    <row r="4293" spans="1:31" x14ac:dyDescent="0.25">
      <c r="A4293">
        <v>2217157</v>
      </c>
      <c r="B4293">
        <v>1</v>
      </c>
      <c r="C4293" t="s">
        <v>80</v>
      </c>
      <c r="D4293" t="s">
        <v>95</v>
      </c>
      <c r="E4293" t="s">
        <v>251</v>
      </c>
      <c r="F4293" t="s">
        <v>3607</v>
      </c>
      <c r="G4293" t="s">
        <v>143</v>
      </c>
      <c r="H4293" t="s">
        <v>144</v>
      </c>
      <c r="I4293" t="s">
        <v>136</v>
      </c>
      <c r="J4293" t="s">
        <v>137</v>
      </c>
      <c r="K4293" t="s">
        <v>138</v>
      </c>
      <c r="L4293" t="s">
        <v>12562</v>
      </c>
      <c r="M4293" t="s">
        <v>12563</v>
      </c>
      <c r="N4293">
        <v>0.13055555499999999</v>
      </c>
      <c r="O4293">
        <v>32</v>
      </c>
      <c r="P4293">
        <v>4241</v>
      </c>
      <c r="Q4293">
        <v>32</v>
      </c>
      <c r="R4293">
        <v>8</v>
      </c>
      <c r="S4293">
        <v>79</v>
      </c>
      <c r="T4293">
        <v>343</v>
      </c>
      <c r="U4293">
        <v>3</v>
      </c>
      <c r="V4293">
        <v>0</v>
      </c>
      <c r="W4293">
        <v>5.9384358727180651</v>
      </c>
      <c r="X4293">
        <v>239.11243069599814</v>
      </c>
      <c r="Y4293">
        <v>11.676337440095804</v>
      </c>
      <c r="Z4293">
        <v>6.1847296605033339E-2</v>
      </c>
      <c r="AA4293">
        <v>494.97240050840304</v>
      </c>
      <c r="AB4293">
        <v>36.037169836478867</v>
      </c>
      <c r="AC4293">
        <v>67.941289049706228</v>
      </c>
      <c r="AD4293">
        <v>0</v>
      </c>
      <c r="AE4293">
        <v>855.73991070000511</v>
      </c>
    </row>
    <row r="4294" spans="1:31" x14ac:dyDescent="0.25">
      <c r="A4294">
        <v>2212829</v>
      </c>
      <c r="B4294">
        <v>1</v>
      </c>
      <c r="C4294" t="s">
        <v>80</v>
      </c>
      <c r="D4294" t="s">
        <v>92</v>
      </c>
      <c r="E4294" t="s">
        <v>156</v>
      </c>
      <c r="F4294" t="s">
        <v>12564</v>
      </c>
      <c r="G4294" t="s">
        <v>172</v>
      </c>
      <c r="H4294" t="s">
        <v>135</v>
      </c>
      <c r="I4294" t="s">
        <v>136</v>
      </c>
      <c r="J4294" t="s">
        <v>137</v>
      </c>
      <c r="K4294" t="s">
        <v>138</v>
      </c>
      <c r="L4294" t="s">
        <v>12565</v>
      </c>
      <c r="M4294" t="s">
        <v>12566</v>
      </c>
      <c r="N4294">
        <v>1.5236111109999999</v>
      </c>
      <c r="O4294">
        <v>0</v>
      </c>
      <c r="P4294">
        <v>1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0.49949499032534833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0.49949499032534833</v>
      </c>
    </row>
    <row r="4295" spans="1:31" x14ac:dyDescent="0.25">
      <c r="A4295">
        <v>2223798</v>
      </c>
      <c r="B4295">
        <v>1</v>
      </c>
      <c r="C4295" t="s">
        <v>80</v>
      </c>
      <c r="D4295" t="s">
        <v>92</v>
      </c>
      <c r="E4295" t="s">
        <v>156</v>
      </c>
      <c r="F4295" t="s">
        <v>12567</v>
      </c>
      <c r="G4295" t="s">
        <v>165</v>
      </c>
      <c r="H4295" t="s">
        <v>135</v>
      </c>
      <c r="I4295" t="s">
        <v>136</v>
      </c>
      <c r="J4295" t="s">
        <v>137</v>
      </c>
      <c r="K4295" t="s">
        <v>138</v>
      </c>
      <c r="L4295" t="s">
        <v>12568</v>
      </c>
      <c r="M4295" t="s">
        <v>12569</v>
      </c>
      <c r="N4295">
        <v>3.1727777769999999</v>
      </c>
      <c r="O4295">
        <v>0</v>
      </c>
      <c r="P4295">
        <v>1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0.59948549467743828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0.59948549467743828</v>
      </c>
    </row>
    <row r="4296" spans="1:31" x14ac:dyDescent="0.25">
      <c r="A4296">
        <v>2222716</v>
      </c>
      <c r="B4296">
        <v>1</v>
      </c>
      <c r="C4296" t="s">
        <v>80</v>
      </c>
      <c r="D4296" t="s">
        <v>93</v>
      </c>
      <c r="E4296" t="s">
        <v>156</v>
      </c>
      <c r="F4296" t="s">
        <v>12570</v>
      </c>
      <c r="G4296" t="s">
        <v>165</v>
      </c>
      <c r="H4296" t="s">
        <v>135</v>
      </c>
      <c r="I4296" t="s">
        <v>136</v>
      </c>
      <c r="J4296" t="s">
        <v>137</v>
      </c>
      <c r="K4296" t="s">
        <v>138</v>
      </c>
      <c r="L4296" t="s">
        <v>12571</v>
      </c>
      <c r="M4296" t="s">
        <v>12572</v>
      </c>
      <c r="N4296">
        <v>2.5019444439999998</v>
      </c>
      <c r="O4296">
        <v>0</v>
      </c>
      <c r="P4296">
        <v>8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6.6396750505481137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6.6396750505481137</v>
      </c>
    </row>
    <row r="4297" spans="1:31" x14ac:dyDescent="0.25">
      <c r="A4297">
        <v>2228126</v>
      </c>
      <c r="B4297">
        <v>1</v>
      </c>
      <c r="C4297" t="s">
        <v>80</v>
      </c>
      <c r="D4297" t="s">
        <v>82</v>
      </c>
      <c r="E4297" t="s">
        <v>151</v>
      </c>
      <c r="F4297" t="s">
        <v>2186</v>
      </c>
      <c r="G4297" t="s">
        <v>213</v>
      </c>
      <c r="H4297" t="s">
        <v>135</v>
      </c>
      <c r="I4297" t="s">
        <v>136</v>
      </c>
      <c r="J4297" t="s">
        <v>137</v>
      </c>
      <c r="K4297" t="s">
        <v>138</v>
      </c>
      <c r="L4297" t="s">
        <v>12573</v>
      </c>
      <c r="M4297" t="s">
        <v>12574</v>
      </c>
      <c r="N4297">
        <v>1.443333333</v>
      </c>
      <c r="O4297">
        <v>0</v>
      </c>
      <c r="P4297">
        <v>208</v>
      </c>
      <c r="Q4297">
        <v>0</v>
      </c>
      <c r="R4297">
        <v>0</v>
      </c>
      <c r="S4297">
        <v>0</v>
      </c>
      <c r="T4297">
        <v>5</v>
      </c>
      <c r="U4297">
        <v>0</v>
      </c>
      <c r="V4297">
        <v>0</v>
      </c>
      <c r="W4297">
        <v>0</v>
      </c>
      <c r="X4297">
        <v>150.88094202550803</v>
      </c>
      <c r="Y4297">
        <v>0</v>
      </c>
      <c r="Z4297">
        <v>0</v>
      </c>
      <c r="AA4297">
        <v>0</v>
      </c>
      <c r="AB4297">
        <v>1.1809080585771312</v>
      </c>
      <c r="AC4297">
        <v>0</v>
      </c>
      <c r="AD4297">
        <v>0</v>
      </c>
      <c r="AE4297">
        <v>152.06185008408517</v>
      </c>
    </row>
    <row r="4298" spans="1:31" x14ac:dyDescent="0.25">
      <c r="A4298">
        <v>2225962</v>
      </c>
      <c r="B4298">
        <v>1</v>
      </c>
      <c r="C4298" t="s">
        <v>80</v>
      </c>
      <c r="D4298" t="s">
        <v>99</v>
      </c>
      <c r="E4298" t="s">
        <v>151</v>
      </c>
      <c r="F4298" t="s">
        <v>12575</v>
      </c>
      <c r="G4298" t="s">
        <v>213</v>
      </c>
      <c r="H4298" t="s">
        <v>135</v>
      </c>
      <c r="I4298" t="s">
        <v>136</v>
      </c>
      <c r="J4298" t="s">
        <v>137</v>
      </c>
      <c r="K4298" t="s">
        <v>138</v>
      </c>
      <c r="L4298" t="s">
        <v>12576</v>
      </c>
      <c r="M4298" t="s">
        <v>12577</v>
      </c>
      <c r="N4298">
        <v>1.135277777</v>
      </c>
      <c r="O4298">
        <v>0</v>
      </c>
      <c r="P4298">
        <v>31</v>
      </c>
      <c r="Q4298">
        <v>0</v>
      </c>
      <c r="R4298">
        <v>0</v>
      </c>
      <c r="S4298">
        <v>0</v>
      </c>
      <c r="T4298">
        <v>3</v>
      </c>
      <c r="U4298">
        <v>0</v>
      </c>
      <c r="V4298">
        <v>0</v>
      </c>
      <c r="W4298">
        <v>0</v>
      </c>
      <c r="X4298">
        <v>6.1895973136356552</v>
      </c>
      <c r="Y4298">
        <v>0</v>
      </c>
      <c r="Z4298">
        <v>0</v>
      </c>
      <c r="AA4298">
        <v>0</v>
      </c>
      <c r="AB4298">
        <v>2.2919227184739399</v>
      </c>
      <c r="AC4298">
        <v>0</v>
      </c>
      <c r="AD4298">
        <v>0</v>
      </c>
      <c r="AE4298">
        <v>8.4815200321095947</v>
      </c>
    </row>
    <row r="4299" spans="1:31" x14ac:dyDescent="0.25">
      <c r="A4299">
        <v>2229268</v>
      </c>
      <c r="B4299">
        <v>1</v>
      </c>
      <c r="C4299" t="s">
        <v>80</v>
      </c>
      <c r="D4299" t="s">
        <v>85</v>
      </c>
      <c r="E4299" t="s">
        <v>156</v>
      </c>
      <c r="F4299" t="s">
        <v>12578</v>
      </c>
      <c r="G4299" t="s">
        <v>161</v>
      </c>
      <c r="H4299" t="s">
        <v>135</v>
      </c>
      <c r="I4299" t="s">
        <v>136</v>
      </c>
      <c r="J4299" t="s">
        <v>137</v>
      </c>
      <c r="K4299" t="s">
        <v>138</v>
      </c>
      <c r="L4299" t="s">
        <v>12579</v>
      </c>
      <c r="M4299" t="s">
        <v>12580</v>
      </c>
      <c r="N4299">
        <v>2.474444444</v>
      </c>
      <c r="O4299">
        <v>0</v>
      </c>
      <c r="P4299">
        <v>1</v>
      </c>
      <c r="Q4299">
        <v>0</v>
      </c>
      <c r="R4299">
        <v>0</v>
      </c>
      <c r="S4299">
        <v>0</v>
      </c>
      <c r="T4299">
        <v>1</v>
      </c>
      <c r="U4299">
        <v>0</v>
      </c>
      <c r="V4299">
        <v>0</v>
      </c>
      <c r="W4299">
        <v>0</v>
      </c>
      <c r="X4299">
        <v>1.1453783777442534</v>
      </c>
      <c r="Y4299">
        <v>0</v>
      </c>
      <c r="Z4299">
        <v>0</v>
      </c>
      <c r="AA4299">
        <v>0</v>
      </c>
      <c r="AB4299">
        <v>0.84971645012177788</v>
      </c>
      <c r="AC4299">
        <v>0</v>
      </c>
      <c r="AD4299">
        <v>0</v>
      </c>
      <c r="AE4299">
        <v>1.9950948278660312</v>
      </c>
    </row>
    <row r="4300" spans="1:31" x14ac:dyDescent="0.25">
      <c r="A4300">
        <v>2226351</v>
      </c>
      <c r="B4300">
        <v>1</v>
      </c>
      <c r="C4300" t="s">
        <v>80</v>
      </c>
      <c r="D4300" t="s">
        <v>82</v>
      </c>
      <c r="E4300" t="s">
        <v>151</v>
      </c>
      <c r="F4300" t="s">
        <v>12581</v>
      </c>
      <c r="G4300" t="s">
        <v>213</v>
      </c>
      <c r="H4300" t="s">
        <v>135</v>
      </c>
      <c r="I4300" t="s">
        <v>136</v>
      </c>
      <c r="J4300" t="s">
        <v>137</v>
      </c>
      <c r="K4300" t="s">
        <v>138</v>
      </c>
      <c r="L4300" t="s">
        <v>12582</v>
      </c>
      <c r="M4300" t="s">
        <v>12583</v>
      </c>
      <c r="N4300">
        <v>0.69166666600000004</v>
      </c>
      <c r="O4300">
        <v>0</v>
      </c>
      <c r="P4300">
        <v>63</v>
      </c>
      <c r="Q4300">
        <v>0</v>
      </c>
      <c r="R4300">
        <v>0</v>
      </c>
      <c r="S4300">
        <v>0</v>
      </c>
      <c r="T4300">
        <v>3</v>
      </c>
      <c r="U4300">
        <v>0</v>
      </c>
      <c r="V4300">
        <v>0</v>
      </c>
      <c r="W4300">
        <v>0</v>
      </c>
      <c r="X4300">
        <v>30.776645128456003</v>
      </c>
      <c r="Y4300">
        <v>0</v>
      </c>
      <c r="Z4300">
        <v>0</v>
      </c>
      <c r="AA4300">
        <v>0</v>
      </c>
      <c r="AB4300">
        <v>0.81405478859774993</v>
      </c>
      <c r="AC4300">
        <v>0</v>
      </c>
      <c r="AD4300">
        <v>0</v>
      </c>
      <c r="AE4300">
        <v>31.590699917053755</v>
      </c>
    </row>
    <row r="4301" spans="1:31" x14ac:dyDescent="0.25">
      <c r="A4301">
        <v>2228604</v>
      </c>
      <c r="B4301">
        <v>1</v>
      </c>
      <c r="C4301" t="s">
        <v>81</v>
      </c>
      <c r="D4301" t="s">
        <v>122</v>
      </c>
      <c r="E4301" t="s">
        <v>151</v>
      </c>
      <c r="F4301" t="s">
        <v>12584</v>
      </c>
      <c r="G4301" t="s">
        <v>213</v>
      </c>
      <c r="H4301" t="s">
        <v>135</v>
      </c>
      <c r="I4301" t="s">
        <v>136</v>
      </c>
      <c r="J4301" t="s">
        <v>137</v>
      </c>
      <c r="K4301" t="s">
        <v>138</v>
      </c>
      <c r="L4301" t="s">
        <v>12585</v>
      </c>
      <c r="M4301" t="s">
        <v>12586</v>
      </c>
      <c r="N4301">
        <v>1.9144444439999999</v>
      </c>
      <c r="O4301">
        <v>0</v>
      </c>
      <c r="P4301">
        <v>54</v>
      </c>
      <c r="Q4301">
        <v>0</v>
      </c>
      <c r="R4301">
        <v>0</v>
      </c>
      <c r="S4301">
        <v>0</v>
      </c>
      <c r="T4301">
        <v>3</v>
      </c>
      <c r="U4301">
        <v>0</v>
      </c>
      <c r="V4301">
        <v>0</v>
      </c>
      <c r="W4301">
        <v>0</v>
      </c>
      <c r="X4301">
        <v>23.919649333072414</v>
      </c>
      <c r="Y4301">
        <v>0</v>
      </c>
      <c r="Z4301">
        <v>0</v>
      </c>
      <c r="AA4301">
        <v>0</v>
      </c>
      <c r="AB4301">
        <v>11.715964908607912</v>
      </c>
      <c r="AC4301">
        <v>0</v>
      </c>
      <c r="AD4301">
        <v>0</v>
      </c>
      <c r="AE4301">
        <v>35.635614241680329</v>
      </c>
    </row>
    <row r="4302" spans="1:31" x14ac:dyDescent="0.25">
      <c r="A4302">
        <v>2212952</v>
      </c>
      <c r="B4302">
        <v>1</v>
      </c>
      <c r="C4302" t="s">
        <v>81</v>
      </c>
      <c r="D4302" t="s">
        <v>128</v>
      </c>
      <c r="E4302" t="s">
        <v>151</v>
      </c>
      <c r="F4302" t="s">
        <v>9259</v>
      </c>
      <c r="G4302" t="s">
        <v>213</v>
      </c>
      <c r="H4302" t="s">
        <v>135</v>
      </c>
      <c r="I4302" t="s">
        <v>136</v>
      </c>
      <c r="J4302" t="s">
        <v>137</v>
      </c>
      <c r="K4302" t="s">
        <v>138</v>
      </c>
      <c r="L4302" t="s">
        <v>12587</v>
      </c>
      <c r="M4302" t="s">
        <v>12588</v>
      </c>
      <c r="N4302">
        <v>2.1869444439999999</v>
      </c>
      <c r="O4302">
        <v>0</v>
      </c>
      <c r="P4302">
        <v>90</v>
      </c>
      <c r="Q4302">
        <v>0</v>
      </c>
      <c r="R4302">
        <v>2</v>
      </c>
      <c r="S4302">
        <v>0</v>
      </c>
      <c r="T4302">
        <v>3</v>
      </c>
      <c r="U4302">
        <v>0</v>
      </c>
      <c r="V4302">
        <v>0</v>
      </c>
      <c r="W4302">
        <v>0</v>
      </c>
      <c r="X4302">
        <v>58.360929572856357</v>
      </c>
      <c r="Y4302">
        <v>0</v>
      </c>
      <c r="Z4302">
        <v>0.15370951822516726</v>
      </c>
      <c r="AA4302">
        <v>0</v>
      </c>
      <c r="AB4302">
        <v>1.753217900529092</v>
      </c>
      <c r="AC4302">
        <v>0</v>
      </c>
      <c r="AD4302">
        <v>0</v>
      </c>
      <c r="AE4302">
        <v>60.267856991610621</v>
      </c>
    </row>
    <row r="4303" spans="1:31" x14ac:dyDescent="0.25">
      <c r="A4303">
        <v>2225687</v>
      </c>
      <c r="B4303">
        <v>1</v>
      </c>
      <c r="C4303" t="s">
        <v>80</v>
      </c>
      <c r="D4303" t="s">
        <v>98</v>
      </c>
      <c r="E4303" t="s">
        <v>225</v>
      </c>
      <c r="F4303" t="s">
        <v>12589</v>
      </c>
      <c r="G4303" t="s">
        <v>213</v>
      </c>
      <c r="H4303" t="s">
        <v>135</v>
      </c>
      <c r="I4303" t="s">
        <v>136</v>
      </c>
      <c r="J4303" t="s">
        <v>137</v>
      </c>
      <c r="K4303" t="s">
        <v>138</v>
      </c>
      <c r="L4303" t="s">
        <v>12590</v>
      </c>
      <c r="M4303" t="s">
        <v>12591</v>
      </c>
      <c r="N4303">
        <v>1.2597222219999999</v>
      </c>
      <c r="O4303">
        <v>0</v>
      </c>
      <c r="P4303">
        <v>46</v>
      </c>
      <c r="Q4303">
        <v>0</v>
      </c>
      <c r="R4303">
        <v>0</v>
      </c>
      <c r="S4303">
        <v>0</v>
      </c>
      <c r="T4303">
        <v>1</v>
      </c>
      <c r="U4303">
        <v>0</v>
      </c>
      <c r="V4303">
        <v>0</v>
      </c>
      <c r="W4303">
        <v>0</v>
      </c>
      <c r="X4303">
        <v>16.71347972958629</v>
      </c>
      <c r="Y4303">
        <v>0</v>
      </c>
      <c r="Z4303">
        <v>0</v>
      </c>
      <c r="AA4303">
        <v>0</v>
      </c>
      <c r="AB4303">
        <v>1.4707390914074165</v>
      </c>
      <c r="AC4303">
        <v>0</v>
      </c>
      <c r="AD4303">
        <v>0</v>
      </c>
      <c r="AE4303">
        <v>18.184218820993706</v>
      </c>
    </row>
    <row r="4304" spans="1:31" x14ac:dyDescent="0.25">
      <c r="A4304">
        <v>2220801</v>
      </c>
      <c r="B4304">
        <v>1</v>
      </c>
      <c r="C4304" t="s">
        <v>80</v>
      </c>
      <c r="D4304" t="s">
        <v>111</v>
      </c>
      <c r="E4304" t="s">
        <v>141</v>
      </c>
      <c r="F4304" t="s">
        <v>12592</v>
      </c>
      <c r="G4304" t="s">
        <v>405</v>
      </c>
      <c r="H4304" t="s">
        <v>144</v>
      </c>
      <c r="I4304" t="s">
        <v>136</v>
      </c>
      <c r="J4304" t="s">
        <v>137</v>
      </c>
      <c r="K4304" t="s">
        <v>234</v>
      </c>
      <c r="L4304" t="s">
        <v>12593</v>
      </c>
      <c r="M4304" t="s">
        <v>12594</v>
      </c>
      <c r="N4304">
        <v>8.1577055549999997</v>
      </c>
      <c r="O4304">
        <v>0</v>
      </c>
      <c r="P4304">
        <v>603</v>
      </c>
      <c r="Q4304">
        <v>0</v>
      </c>
      <c r="R4304">
        <v>2</v>
      </c>
      <c r="S4304">
        <v>1</v>
      </c>
      <c r="T4304">
        <v>124</v>
      </c>
      <c r="U4304">
        <v>0</v>
      </c>
      <c r="V4304">
        <v>0</v>
      </c>
      <c r="W4304">
        <v>0</v>
      </c>
      <c r="X4304">
        <v>1214.1183346803336</v>
      </c>
      <c r="Y4304">
        <v>0</v>
      </c>
      <c r="Z4304">
        <v>20.700346264453557</v>
      </c>
      <c r="AA4304">
        <v>577.15403485465447</v>
      </c>
      <c r="AB4304">
        <v>617.3571329819348</v>
      </c>
      <c r="AC4304">
        <v>0</v>
      </c>
      <c r="AD4304">
        <v>0</v>
      </c>
      <c r="AE4304">
        <v>2429.3298487813763</v>
      </c>
    </row>
    <row r="4305" spans="1:31" x14ac:dyDescent="0.25">
      <c r="A4305">
        <v>2215846</v>
      </c>
      <c r="B4305">
        <v>1</v>
      </c>
      <c r="C4305" t="s">
        <v>81</v>
      </c>
      <c r="D4305" t="s">
        <v>128</v>
      </c>
      <c r="E4305" t="s">
        <v>147</v>
      </c>
      <c r="F4305" t="s">
        <v>10544</v>
      </c>
      <c r="G4305" t="s">
        <v>143</v>
      </c>
      <c r="H4305" t="s">
        <v>144</v>
      </c>
      <c r="I4305" t="s">
        <v>136</v>
      </c>
      <c r="J4305" t="s">
        <v>137</v>
      </c>
      <c r="K4305" t="s">
        <v>138</v>
      </c>
      <c r="L4305" t="s">
        <v>12595</v>
      </c>
      <c r="M4305" t="s">
        <v>12596</v>
      </c>
      <c r="N4305">
        <v>0.48749999999999999</v>
      </c>
      <c r="O4305">
        <v>10</v>
      </c>
      <c r="P4305">
        <v>1535</v>
      </c>
      <c r="Q4305">
        <v>67</v>
      </c>
      <c r="R4305">
        <v>102</v>
      </c>
      <c r="S4305">
        <v>14</v>
      </c>
      <c r="T4305">
        <v>127</v>
      </c>
      <c r="U4305">
        <v>3</v>
      </c>
      <c r="V4305">
        <v>1</v>
      </c>
      <c r="W4305">
        <v>1.3721065905038539</v>
      </c>
      <c r="X4305">
        <v>119.19791517855218</v>
      </c>
      <c r="Y4305">
        <v>13.327120457045313</v>
      </c>
      <c r="Z4305">
        <v>9.9095075819949745</v>
      </c>
      <c r="AA4305">
        <v>135.62253772805695</v>
      </c>
      <c r="AB4305">
        <v>25.977329942022457</v>
      </c>
      <c r="AC4305">
        <v>6.0399335814606427</v>
      </c>
      <c r="AD4305">
        <v>0.29211673658965004</v>
      </c>
      <c r="AE4305">
        <v>311.73856779622599</v>
      </c>
    </row>
    <row r="4306" spans="1:31" x14ac:dyDescent="0.25">
      <c r="A4306">
        <v>2223672</v>
      </c>
      <c r="B4306">
        <v>1</v>
      </c>
      <c r="C4306" t="s">
        <v>81</v>
      </c>
      <c r="D4306" t="s">
        <v>123</v>
      </c>
      <c r="E4306" t="s">
        <v>132</v>
      </c>
      <c r="F4306" t="s">
        <v>12597</v>
      </c>
      <c r="G4306" t="s">
        <v>233</v>
      </c>
      <c r="H4306" t="s">
        <v>135</v>
      </c>
      <c r="I4306" t="s">
        <v>136</v>
      </c>
      <c r="J4306" t="s">
        <v>137</v>
      </c>
      <c r="K4306" t="s">
        <v>234</v>
      </c>
      <c r="L4306" t="s">
        <v>12598</v>
      </c>
      <c r="M4306" t="s">
        <v>12599</v>
      </c>
      <c r="N4306">
        <v>7.5029869439999999</v>
      </c>
      <c r="O4306">
        <v>0</v>
      </c>
      <c r="P4306">
        <v>106</v>
      </c>
      <c r="Q4306">
        <v>0</v>
      </c>
      <c r="R4306">
        <v>3</v>
      </c>
      <c r="S4306">
        <v>0</v>
      </c>
      <c r="T4306">
        <v>5</v>
      </c>
      <c r="U4306">
        <v>0</v>
      </c>
      <c r="V4306">
        <v>0</v>
      </c>
      <c r="W4306">
        <v>0</v>
      </c>
      <c r="X4306">
        <v>132.82880678551768</v>
      </c>
      <c r="Y4306">
        <v>0</v>
      </c>
      <c r="Z4306">
        <v>1.41458884081201</v>
      </c>
      <c r="AA4306">
        <v>0</v>
      </c>
      <c r="AB4306">
        <v>15.481282880322905</v>
      </c>
      <c r="AC4306">
        <v>0</v>
      </c>
      <c r="AD4306">
        <v>0</v>
      </c>
      <c r="AE4306">
        <v>149.72467850665259</v>
      </c>
    </row>
    <row r="4307" spans="1:31" x14ac:dyDescent="0.25">
      <c r="A4307">
        <v>2224336</v>
      </c>
      <c r="B4307">
        <v>1</v>
      </c>
      <c r="C4307" t="s">
        <v>81</v>
      </c>
      <c r="D4307" t="s">
        <v>118</v>
      </c>
      <c r="E4307" t="s">
        <v>156</v>
      </c>
      <c r="F4307" t="s">
        <v>8231</v>
      </c>
      <c r="G4307" t="s">
        <v>161</v>
      </c>
      <c r="H4307" t="s">
        <v>135</v>
      </c>
      <c r="I4307" t="s">
        <v>136</v>
      </c>
      <c r="J4307" t="s">
        <v>137</v>
      </c>
      <c r="K4307" t="s">
        <v>138</v>
      </c>
      <c r="L4307" t="s">
        <v>12600</v>
      </c>
      <c r="M4307" t="s">
        <v>12601</v>
      </c>
      <c r="N4307">
        <v>1.1911111109999999</v>
      </c>
      <c r="O4307">
        <v>0</v>
      </c>
      <c r="P4307">
        <v>1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0.24744578423572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0.24744578423572</v>
      </c>
    </row>
    <row r="4308" spans="1:31" x14ac:dyDescent="0.25">
      <c r="A4308">
        <v>2212975</v>
      </c>
      <c r="B4308">
        <v>1</v>
      </c>
      <c r="C4308" t="s">
        <v>81</v>
      </c>
      <c r="D4308" t="s">
        <v>117</v>
      </c>
      <c r="E4308" t="s">
        <v>156</v>
      </c>
      <c r="F4308" t="s">
        <v>12602</v>
      </c>
      <c r="G4308" t="s">
        <v>161</v>
      </c>
      <c r="H4308" t="s">
        <v>135</v>
      </c>
      <c r="I4308" t="s">
        <v>136</v>
      </c>
      <c r="J4308" t="s">
        <v>137</v>
      </c>
      <c r="K4308" t="s">
        <v>138</v>
      </c>
      <c r="L4308" t="s">
        <v>12603</v>
      </c>
      <c r="M4308" t="s">
        <v>12604</v>
      </c>
      <c r="N4308">
        <v>1.513055555</v>
      </c>
      <c r="O4308">
        <v>0</v>
      </c>
      <c r="P4308">
        <v>1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7.7793294670529173E-2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7.7793294670529173E-2</v>
      </c>
    </row>
    <row r="4309" spans="1:31" x14ac:dyDescent="0.25">
      <c r="A4309">
        <v>2218740</v>
      </c>
      <c r="B4309">
        <v>1</v>
      </c>
      <c r="C4309" t="s">
        <v>81</v>
      </c>
      <c r="D4309" t="s">
        <v>115</v>
      </c>
      <c r="E4309" t="s">
        <v>132</v>
      </c>
      <c r="F4309" t="s">
        <v>5935</v>
      </c>
      <c r="G4309" t="s">
        <v>233</v>
      </c>
      <c r="H4309" t="s">
        <v>135</v>
      </c>
      <c r="I4309" t="s">
        <v>136</v>
      </c>
      <c r="J4309" t="s">
        <v>137</v>
      </c>
      <c r="K4309" t="s">
        <v>234</v>
      </c>
      <c r="L4309" t="s">
        <v>12605</v>
      </c>
      <c r="M4309" t="s">
        <v>12606</v>
      </c>
      <c r="N4309">
        <v>9.163068333</v>
      </c>
      <c r="O4309">
        <v>0</v>
      </c>
      <c r="P4309">
        <v>147</v>
      </c>
      <c r="Q4309">
        <v>0</v>
      </c>
      <c r="R4309">
        <v>0</v>
      </c>
      <c r="S4309">
        <v>0</v>
      </c>
      <c r="T4309">
        <v>8</v>
      </c>
      <c r="U4309">
        <v>0</v>
      </c>
      <c r="V4309">
        <v>0</v>
      </c>
      <c r="W4309">
        <v>0</v>
      </c>
      <c r="X4309">
        <v>173.58428602848323</v>
      </c>
      <c r="Y4309">
        <v>0</v>
      </c>
      <c r="Z4309">
        <v>0</v>
      </c>
      <c r="AA4309">
        <v>0</v>
      </c>
      <c r="AB4309">
        <v>150.32815440014946</v>
      </c>
      <c r="AC4309">
        <v>0</v>
      </c>
      <c r="AD4309">
        <v>0</v>
      </c>
      <c r="AE4309">
        <v>323.91244042863269</v>
      </c>
    </row>
    <row r="4310" spans="1:31" x14ac:dyDescent="0.25">
      <c r="A4310">
        <v>2215823</v>
      </c>
      <c r="B4310">
        <v>1</v>
      </c>
      <c r="C4310" t="s">
        <v>81</v>
      </c>
      <c r="D4310" t="s">
        <v>117</v>
      </c>
      <c r="E4310" t="s">
        <v>141</v>
      </c>
      <c r="F4310" t="s">
        <v>12607</v>
      </c>
      <c r="G4310" t="s">
        <v>233</v>
      </c>
      <c r="H4310" t="s">
        <v>144</v>
      </c>
      <c r="I4310" t="s">
        <v>136</v>
      </c>
      <c r="J4310" t="s">
        <v>137</v>
      </c>
      <c r="K4310" t="s">
        <v>234</v>
      </c>
      <c r="L4310" t="s">
        <v>12608</v>
      </c>
      <c r="M4310" t="s">
        <v>12609</v>
      </c>
      <c r="N4310">
        <v>1.93</v>
      </c>
      <c r="O4310">
        <v>0</v>
      </c>
      <c r="P4310">
        <v>9</v>
      </c>
      <c r="Q4310">
        <v>0</v>
      </c>
      <c r="R4310">
        <v>7</v>
      </c>
      <c r="S4310">
        <v>3</v>
      </c>
      <c r="T4310">
        <v>6</v>
      </c>
      <c r="U4310">
        <v>1</v>
      </c>
      <c r="V4310">
        <v>0</v>
      </c>
      <c r="W4310">
        <v>0</v>
      </c>
      <c r="X4310">
        <v>1.8648835524481404</v>
      </c>
      <c r="Y4310">
        <v>0</v>
      </c>
      <c r="Z4310">
        <v>6.3286139674574166E-2</v>
      </c>
      <c r="AA4310">
        <v>44.42780601510389</v>
      </c>
      <c r="AB4310">
        <v>3.2287131719348299</v>
      </c>
      <c r="AC4310">
        <v>56.300436711793679</v>
      </c>
      <c r="AD4310">
        <v>0</v>
      </c>
      <c r="AE4310">
        <v>105.88512559095511</v>
      </c>
    </row>
    <row r="4311" spans="1:31" x14ac:dyDescent="0.25">
      <c r="A4311">
        <v>2219404</v>
      </c>
      <c r="B4311">
        <v>1</v>
      </c>
      <c r="C4311" t="s">
        <v>80</v>
      </c>
      <c r="D4311" t="s">
        <v>97</v>
      </c>
      <c r="E4311" t="s">
        <v>151</v>
      </c>
      <c r="F4311" t="s">
        <v>12610</v>
      </c>
      <c r="G4311" t="s">
        <v>213</v>
      </c>
      <c r="H4311" t="s">
        <v>135</v>
      </c>
      <c r="I4311" t="s">
        <v>136</v>
      </c>
      <c r="J4311" t="s">
        <v>137</v>
      </c>
      <c r="K4311" t="s">
        <v>138</v>
      </c>
      <c r="L4311" t="s">
        <v>12611</v>
      </c>
      <c r="M4311" t="s">
        <v>12612</v>
      </c>
      <c r="N4311">
        <v>7.4527777769999997</v>
      </c>
      <c r="O4311">
        <v>0</v>
      </c>
      <c r="P4311">
        <v>33</v>
      </c>
      <c r="Q4311">
        <v>0</v>
      </c>
      <c r="R4311">
        <v>0</v>
      </c>
      <c r="S4311">
        <v>0</v>
      </c>
      <c r="T4311">
        <v>1</v>
      </c>
      <c r="U4311">
        <v>0</v>
      </c>
      <c r="V4311">
        <v>0</v>
      </c>
      <c r="W4311">
        <v>0</v>
      </c>
      <c r="X4311">
        <v>47.98583226715494</v>
      </c>
      <c r="Y4311">
        <v>0</v>
      </c>
      <c r="Z4311">
        <v>0</v>
      </c>
      <c r="AA4311">
        <v>0</v>
      </c>
      <c r="AB4311">
        <v>4.5127057994888888E-3</v>
      </c>
      <c r="AC4311">
        <v>0</v>
      </c>
      <c r="AD4311">
        <v>0</v>
      </c>
      <c r="AE4311">
        <v>47.990344972954432</v>
      </c>
    </row>
    <row r="4312" spans="1:31" x14ac:dyDescent="0.25">
      <c r="A4312">
        <v>2220755</v>
      </c>
      <c r="B4312">
        <v>1</v>
      </c>
      <c r="C4312" t="s">
        <v>80</v>
      </c>
      <c r="D4312" t="s">
        <v>101</v>
      </c>
      <c r="E4312" t="s">
        <v>151</v>
      </c>
      <c r="F4312" t="s">
        <v>7592</v>
      </c>
      <c r="G4312" t="s">
        <v>507</v>
      </c>
      <c r="H4312" t="s">
        <v>135</v>
      </c>
      <c r="I4312" t="s">
        <v>136</v>
      </c>
      <c r="J4312" t="s">
        <v>137</v>
      </c>
      <c r="K4312" t="s">
        <v>138</v>
      </c>
      <c r="L4312" t="s">
        <v>12613</v>
      </c>
      <c r="M4312" t="s">
        <v>12614</v>
      </c>
      <c r="N4312">
        <v>0.99333333300000004</v>
      </c>
      <c r="O4312">
        <v>0</v>
      </c>
      <c r="P4312">
        <v>116</v>
      </c>
      <c r="Q4312">
        <v>0</v>
      </c>
      <c r="R4312">
        <v>0</v>
      </c>
      <c r="S4312">
        <v>0</v>
      </c>
      <c r="T4312">
        <v>2</v>
      </c>
      <c r="U4312">
        <v>0</v>
      </c>
      <c r="V4312">
        <v>0</v>
      </c>
      <c r="W4312">
        <v>0</v>
      </c>
      <c r="X4312">
        <v>16.736548184470895</v>
      </c>
      <c r="Y4312">
        <v>0</v>
      </c>
      <c r="Z4312">
        <v>0</v>
      </c>
      <c r="AA4312">
        <v>0</v>
      </c>
      <c r="AB4312">
        <v>0.93087748205716658</v>
      </c>
      <c r="AC4312">
        <v>0</v>
      </c>
      <c r="AD4312">
        <v>0</v>
      </c>
      <c r="AE4312">
        <v>17.667425666528061</v>
      </c>
    </row>
    <row r="4313" spans="1:31" x14ac:dyDescent="0.25">
      <c r="A4313">
        <v>2215800</v>
      </c>
      <c r="B4313">
        <v>1</v>
      </c>
      <c r="C4313" t="s">
        <v>80</v>
      </c>
      <c r="D4313" t="s">
        <v>97</v>
      </c>
      <c r="E4313" t="s">
        <v>151</v>
      </c>
      <c r="F4313" t="s">
        <v>12615</v>
      </c>
      <c r="G4313" t="s">
        <v>1096</v>
      </c>
      <c r="H4313" t="s">
        <v>135</v>
      </c>
      <c r="I4313" t="s">
        <v>136</v>
      </c>
      <c r="J4313" t="s">
        <v>137</v>
      </c>
      <c r="K4313" t="s">
        <v>138</v>
      </c>
      <c r="L4313" t="s">
        <v>12616</v>
      </c>
      <c r="M4313" t="s">
        <v>12617</v>
      </c>
      <c r="N4313">
        <v>2.358333333</v>
      </c>
      <c r="O4313">
        <v>0</v>
      </c>
      <c r="P4313">
        <v>35</v>
      </c>
      <c r="Q4313">
        <v>0</v>
      </c>
      <c r="R4313">
        <v>1</v>
      </c>
      <c r="S4313">
        <v>0</v>
      </c>
      <c r="T4313">
        <v>7</v>
      </c>
      <c r="U4313">
        <v>0</v>
      </c>
      <c r="V4313">
        <v>0</v>
      </c>
      <c r="W4313">
        <v>0</v>
      </c>
      <c r="X4313">
        <v>40.077897342797677</v>
      </c>
      <c r="Y4313">
        <v>0</v>
      </c>
      <c r="Z4313">
        <v>0.51768599246124447</v>
      </c>
      <c r="AA4313">
        <v>0</v>
      </c>
      <c r="AB4313">
        <v>9.7886182376034547</v>
      </c>
      <c r="AC4313">
        <v>0</v>
      </c>
      <c r="AD4313">
        <v>0</v>
      </c>
      <c r="AE4313">
        <v>50.384201572862381</v>
      </c>
    </row>
    <row r="4314" spans="1:31" x14ac:dyDescent="0.25">
      <c r="A4314">
        <v>2219427</v>
      </c>
      <c r="B4314">
        <v>1</v>
      </c>
      <c r="C4314" t="s">
        <v>80</v>
      </c>
      <c r="D4314" t="s">
        <v>82</v>
      </c>
      <c r="E4314" t="s">
        <v>156</v>
      </c>
      <c r="F4314" t="s">
        <v>12618</v>
      </c>
      <c r="G4314" t="s">
        <v>165</v>
      </c>
      <c r="H4314" t="s">
        <v>135</v>
      </c>
      <c r="I4314" t="s">
        <v>136</v>
      </c>
      <c r="J4314" t="s">
        <v>137</v>
      </c>
      <c r="K4314" t="s">
        <v>138</v>
      </c>
      <c r="L4314" t="s">
        <v>12619</v>
      </c>
      <c r="M4314" t="s">
        <v>12620</v>
      </c>
      <c r="N4314">
        <v>1.18</v>
      </c>
      <c r="O4314">
        <v>0</v>
      </c>
      <c r="P4314">
        <v>1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0.45020410126262222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0.45020410126262222</v>
      </c>
    </row>
    <row r="4315" spans="1:31" x14ac:dyDescent="0.25">
      <c r="A4315">
        <v>2215013</v>
      </c>
      <c r="B4315">
        <v>1</v>
      </c>
      <c r="C4315" t="s">
        <v>81</v>
      </c>
      <c r="D4315" t="s">
        <v>113</v>
      </c>
      <c r="E4315" t="s">
        <v>151</v>
      </c>
      <c r="F4315" t="s">
        <v>12621</v>
      </c>
      <c r="G4315" t="s">
        <v>345</v>
      </c>
      <c r="H4315" t="s">
        <v>135</v>
      </c>
      <c r="I4315" t="s">
        <v>136</v>
      </c>
      <c r="J4315" t="s">
        <v>137</v>
      </c>
      <c r="K4315" t="s">
        <v>138</v>
      </c>
      <c r="L4315" t="s">
        <v>12622</v>
      </c>
      <c r="M4315" t="s">
        <v>12623</v>
      </c>
      <c r="N4315">
        <v>8.0566666659999999</v>
      </c>
      <c r="O4315">
        <v>0</v>
      </c>
      <c r="P4315">
        <v>227</v>
      </c>
      <c r="Q4315">
        <v>0</v>
      </c>
      <c r="R4315">
        <v>0</v>
      </c>
      <c r="S4315">
        <v>0</v>
      </c>
      <c r="T4315">
        <v>10</v>
      </c>
      <c r="U4315">
        <v>0</v>
      </c>
      <c r="V4315">
        <v>0</v>
      </c>
      <c r="W4315">
        <v>0</v>
      </c>
      <c r="X4315">
        <v>541.73239771249268</v>
      </c>
      <c r="Y4315">
        <v>0</v>
      </c>
      <c r="Z4315">
        <v>0</v>
      </c>
      <c r="AA4315">
        <v>0</v>
      </c>
      <c r="AB4315">
        <v>85.261628001694461</v>
      </c>
      <c r="AC4315">
        <v>0</v>
      </c>
      <c r="AD4315">
        <v>0</v>
      </c>
      <c r="AE4315">
        <v>626.99402571418716</v>
      </c>
    </row>
    <row r="4316" spans="1:31" x14ac:dyDescent="0.25">
      <c r="A4316">
        <v>2225710</v>
      </c>
      <c r="B4316">
        <v>1</v>
      </c>
      <c r="C4316" t="s">
        <v>80</v>
      </c>
      <c r="D4316" t="s">
        <v>83</v>
      </c>
      <c r="E4316" t="s">
        <v>132</v>
      </c>
      <c r="F4316" t="s">
        <v>1305</v>
      </c>
      <c r="G4316" t="s">
        <v>176</v>
      </c>
      <c r="H4316" t="s">
        <v>135</v>
      </c>
      <c r="I4316" t="s">
        <v>136</v>
      </c>
      <c r="J4316" t="s">
        <v>137</v>
      </c>
      <c r="K4316" t="s">
        <v>138</v>
      </c>
      <c r="L4316" t="s">
        <v>12624</v>
      </c>
      <c r="M4316" t="s">
        <v>12625</v>
      </c>
      <c r="N4316">
        <v>0.66916666599999997</v>
      </c>
      <c r="O4316">
        <v>0</v>
      </c>
      <c r="P4316">
        <v>153</v>
      </c>
      <c r="Q4316">
        <v>0</v>
      </c>
      <c r="R4316">
        <v>0</v>
      </c>
      <c r="S4316">
        <v>0</v>
      </c>
      <c r="T4316">
        <v>27</v>
      </c>
      <c r="U4316">
        <v>0</v>
      </c>
      <c r="V4316">
        <v>0</v>
      </c>
      <c r="W4316">
        <v>0</v>
      </c>
      <c r="X4316">
        <v>44.094277568877907</v>
      </c>
      <c r="Y4316">
        <v>0</v>
      </c>
      <c r="Z4316">
        <v>0</v>
      </c>
      <c r="AA4316">
        <v>0</v>
      </c>
      <c r="AB4316">
        <v>9.4670477661160852</v>
      </c>
      <c r="AC4316">
        <v>0</v>
      </c>
      <c r="AD4316">
        <v>0</v>
      </c>
      <c r="AE4316">
        <v>53.561325334993995</v>
      </c>
    </row>
    <row r="4317" spans="1:31" x14ac:dyDescent="0.25">
      <c r="A4317">
        <v>2225192</v>
      </c>
      <c r="B4317">
        <v>1</v>
      </c>
      <c r="C4317" t="s">
        <v>80</v>
      </c>
      <c r="D4317" t="s">
        <v>89</v>
      </c>
      <c r="E4317" t="s">
        <v>198</v>
      </c>
      <c r="F4317" t="s">
        <v>12626</v>
      </c>
      <c r="G4317" t="s">
        <v>1136</v>
      </c>
      <c r="H4317" t="s">
        <v>144</v>
      </c>
      <c r="I4317" t="s">
        <v>136</v>
      </c>
      <c r="J4317" t="s">
        <v>137</v>
      </c>
      <c r="K4317" t="s">
        <v>138</v>
      </c>
      <c r="L4317" t="s">
        <v>12627</v>
      </c>
      <c r="M4317" t="s">
        <v>12628</v>
      </c>
      <c r="N4317">
        <v>6.9622222220000003</v>
      </c>
      <c r="O4317">
        <v>0</v>
      </c>
      <c r="P4317">
        <v>189</v>
      </c>
      <c r="Q4317">
        <v>0</v>
      </c>
      <c r="R4317">
        <v>5</v>
      </c>
      <c r="S4317">
        <v>0</v>
      </c>
      <c r="T4317">
        <v>1</v>
      </c>
      <c r="U4317">
        <v>0</v>
      </c>
      <c r="V4317">
        <v>0</v>
      </c>
      <c r="W4317">
        <v>0</v>
      </c>
      <c r="X4317">
        <v>780.5836198103932</v>
      </c>
      <c r="Y4317">
        <v>0</v>
      </c>
      <c r="Z4317">
        <v>7.5287955096865877</v>
      </c>
      <c r="AA4317">
        <v>0</v>
      </c>
      <c r="AB4317">
        <v>0.36141835701784497</v>
      </c>
      <c r="AC4317">
        <v>0</v>
      </c>
      <c r="AD4317">
        <v>0</v>
      </c>
      <c r="AE4317">
        <v>788.47383367709767</v>
      </c>
    </row>
    <row r="4318" spans="1:31" x14ac:dyDescent="0.25">
      <c r="A4318">
        <v>2216364</v>
      </c>
      <c r="B4318">
        <v>1</v>
      </c>
      <c r="C4318" t="s">
        <v>80</v>
      </c>
      <c r="D4318" t="s">
        <v>103</v>
      </c>
      <c r="E4318" t="s">
        <v>141</v>
      </c>
      <c r="F4318" t="s">
        <v>12629</v>
      </c>
      <c r="G4318" t="s">
        <v>233</v>
      </c>
      <c r="H4318" t="s">
        <v>144</v>
      </c>
      <c r="I4318" t="s">
        <v>136</v>
      </c>
      <c r="J4318" t="s">
        <v>137</v>
      </c>
      <c r="K4318" t="s">
        <v>234</v>
      </c>
      <c r="L4318" t="s">
        <v>12630</v>
      </c>
      <c r="M4318" t="s">
        <v>12631</v>
      </c>
      <c r="N4318">
        <v>7.4594444439999998</v>
      </c>
      <c r="O4318">
        <v>0</v>
      </c>
      <c r="P4318">
        <v>145</v>
      </c>
      <c r="Q4318">
        <v>0</v>
      </c>
      <c r="R4318">
        <v>20</v>
      </c>
      <c r="S4318">
        <v>0</v>
      </c>
      <c r="T4318">
        <v>14</v>
      </c>
      <c r="U4318">
        <v>0</v>
      </c>
      <c r="V4318">
        <v>0</v>
      </c>
      <c r="W4318">
        <v>0</v>
      </c>
      <c r="X4318">
        <v>340.46240427528483</v>
      </c>
      <c r="Y4318">
        <v>0</v>
      </c>
      <c r="Z4318">
        <v>58.826753446948977</v>
      </c>
      <c r="AA4318">
        <v>0</v>
      </c>
      <c r="AB4318">
        <v>62.177949015311647</v>
      </c>
      <c r="AC4318">
        <v>0</v>
      </c>
      <c r="AD4318">
        <v>0</v>
      </c>
      <c r="AE4318">
        <v>461.46710673754546</v>
      </c>
    </row>
    <row r="4319" spans="1:31" x14ac:dyDescent="0.25">
      <c r="A4319">
        <v>2219258</v>
      </c>
      <c r="B4319">
        <v>1</v>
      </c>
      <c r="C4319" t="s">
        <v>80</v>
      </c>
      <c r="D4319" t="s">
        <v>104</v>
      </c>
      <c r="E4319" t="s">
        <v>151</v>
      </c>
      <c r="F4319" t="s">
        <v>12632</v>
      </c>
      <c r="G4319" t="s">
        <v>192</v>
      </c>
      <c r="H4319" t="s">
        <v>135</v>
      </c>
      <c r="I4319" t="s">
        <v>136</v>
      </c>
      <c r="J4319" t="s">
        <v>137</v>
      </c>
      <c r="K4319" t="s">
        <v>138</v>
      </c>
      <c r="L4319" t="s">
        <v>12633</v>
      </c>
      <c r="M4319" t="s">
        <v>12634</v>
      </c>
      <c r="N4319">
        <v>2.2888888879999998</v>
      </c>
      <c r="O4319">
        <v>0</v>
      </c>
      <c r="P4319">
        <v>0</v>
      </c>
      <c r="Q4319">
        <v>0</v>
      </c>
      <c r="R4319">
        <v>6</v>
      </c>
      <c r="S4319">
        <v>0</v>
      </c>
      <c r="T4319">
        <v>2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2.5353130379171551</v>
      </c>
      <c r="AA4319">
        <v>0</v>
      </c>
      <c r="AB4319">
        <v>6.9369974823546805</v>
      </c>
      <c r="AC4319">
        <v>0</v>
      </c>
      <c r="AD4319">
        <v>0</v>
      </c>
      <c r="AE4319">
        <v>9.4723105202718365</v>
      </c>
    </row>
    <row r="4320" spans="1:31" x14ac:dyDescent="0.25">
      <c r="A4320">
        <v>2219381</v>
      </c>
      <c r="B4320">
        <v>1</v>
      </c>
      <c r="C4320" t="s">
        <v>80</v>
      </c>
      <c r="D4320" t="s">
        <v>83</v>
      </c>
      <c r="E4320" t="s">
        <v>151</v>
      </c>
      <c r="F4320" t="s">
        <v>12635</v>
      </c>
      <c r="G4320" t="s">
        <v>245</v>
      </c>
      <c r="H4320" t="s">
        <v>135</v>
      </c>
      <c r="I4320" t="s">
        <v>136</v>
      </c>
      <c r="J4320" t="s">
        <v>137</v>
      </c>
      <c r="K4320" t="s">
        <v>138</v>
      </c>
      <c r="L4320" t="s">
        <v>12636</v>
      </c>
      <c r="M4320" t="s">
        <v>12637</v>
      </c>
      <c r="N4320">
        <v>1.2880555549999999</v>
      </c>
      <c r="O4320">
        <v>0</v>
      </c>
      <c r="P4320">
        <v>157</v>
      </c>
      <c r="Q4320">
        <v>0</v>
      </c>
      <c r="R4320">
        <v>0</v>
      </c>
      <c r="S4320">
        <v>0</v>
      </c>
      <c r="T4320">
        <v>20</v>
      </c>
      <c r="U4320">
        <v>0</v>
      </c>
      <c r="V4320">
        <v>0</v>
      </c>
      <c r="W4320">
        <v>0</v>
      </c>
      <c r="X4320">
        <v>83.525875875431467</v>
      </c>
      <c r="Y4320">
        <v>0</v>
      </c>
      <c r="Z4320">
        <v>0</v>
      </c>
      <c r="AA4320">
        <v>0</v>
      </c>
      <c r="AB4320">
        <v>9.6351968969263684</v>
      </c>
      <c r="AC4320">
        <v>0</v>
      </c>
      <c r="AD4320">
        <v>0</v>
      </c>
      <c r="AE4320">
        <v>93.161072772357841</v>
      </c>
    </row>
    <row r="4321" spans="1:31" x14ac:dyDescent="0.25">
      <c r="A4321">
        <v>2219922</v>
      </c>
      <c r="B4321">
        <v>1</v>
      </c>
      <c r="C4321" t="s">
        <v>81</v>
      </c>
      <c r="D4321" t="s">
        <v>119</v>
      </c>
      <c r="E4321" t="s">
        <v>141</v>
      </c>
      <c r="F4321" t="s">
        <v>12638</v>
      </c>
      <c r="G4321" t="s">
        <v>1136</v>
      </c>
      <c r="H4321" t="s">
        <v>144</v>
      </c>
      <c r="I4321" t="s">
        <v>136</v>
      </c>
      <c r="J4321" t="s">
        <v>137</v>
      </c>
      <c r="K4321" t="s">
        <v>138</v>
      </c>
      <c r="L4321" t="s">
        <v>12639</v>
      </c>
      <c r="M4321" t="s">
        <v>12640</v>
      </c>
      <c r="N4321">
        <v>2.5775000000000001</v>
      </c>
      <c r="O4321">
        <v>0</v>
      </c>
      <c r="P4321">
        <v>39</v>
      </c>
      <c r="Q4321">
        <v>3</v>
      </c>
      <c r="R4321">
        <v>11</v>
      </c>
      <c r="S4321">
        <v>0</v>
      </c>
      <c r="T4321">
        <v>1</v>
      </c>
      <c r="U4321">
        <v>0</v>
      </c>
      <c r="V4321">
        <v>0</v>
      </c>
      <c r="W4321">
        <v>0</v>
      </c>
      <c r="X4321">
        <v>9.8706560812024087</v>
      </c>
      <c r="Y4321">
        <v>1.1095294359766541</v>
      </c>
      <c r="Z4321">
        <v>11.97548081081607</v>
      </c>
      <c r="AA4321">
        <v>0</v>
      </c>
      <c r="AB4321">
        <v>0</v>
      </c>
      <c r="AC4321">
        <v>0</v>
      </c>
      <c r="AD4321">
        <v>0</v>
      </c>
      <c r="AE4321">
        <v>22.955666327995132</v>
      </c>
    </row>
    <row r="4322" spans="1:31" x14ac:dyDescent="0.25">
      <c r="A4322">
        <v>2227748</v>
      </c>
      <c r="B4322">
        <v>1</v>
      </c>
      <c r="C4322" t="s">
        <v>80</v>
      </c>
      <c r="D4322" t="s">
        <v>97</v>
      </c>
      <c r="E4322" t="s">
        <v>151</v>
      </c>
      <c r="F4322" t="s">
        <v>12641</v>
      </c>
      <c r="G4322" t="s">
        <v>233</v>
      </c>
      <c r="H4322" t="s">
        <v>135</v>
      </c>
      <c r="I4322" t="s">
        <v>136</v>
      </c>
      <c r="J4322" t="s">
        <v>137</v>
      </c>
      <c r="K4322" t="s">
        <v>234</v>
      </c>
      <c r="L4322" t="s">
        <v>12642</v>
      </c>
      <c r="M4322" t="s">
        <v>9789</v>
      </c>
      <c r="N4322">
        <v>7.553718333</v>
      </c>
      <c r="O4322">
        <v>0</v>
      </c>
      <c r="P4322">
        <v>7</v>
      </c>
      <c r="Q4322">
        <v>0</v>
      </c>
      <c r="R4322">
        <v>15</v>
      </c>
      <c r="S4322">
        <v>0</v>
      </c>
      <c r="T4322">
        <v>2</v>
      </c>
      <c r="U4322">
        <v>0</v>
      </c>
      <c r="V4322">
        <v>0</v>
      </c>
      <c r="W4322">
        <v>0</v>
      </c>
      <c r="X4322">
        <v>23.285535256878799</v>
      </c>
      <c r="Y4322">
        <v>0</v>
      </c>
      <c r="Z4322">
        <v>74.443290446485392</v>
      </c>
      <c r="AA4322">
        <v>0</v>
      </c>
      <c r="AB4322">
        <v>12.168440582033243</v>
      </c>
      <c r="AC4322">
        <v>0</v>
      </c>
      <c r="AD4322">
        <v>0</v>
      </c>
      <c r="AE4322">
        <v>109.89726628539744</v>
      </c>
    </row>
    <row r="4323" spans="1:31" x14ac:dyDescent="0.25">
      <c r="A4323">
        <v>2227230</v>
      </c>
      <c r="B4323">
        <v>1</v>
      </c>
      <c r="C4323" t="s">
        <v>81</v>
      </c>
      <c r="D4323" t="s">
        <v>126</v>
      </c>
      <c r="E4323" t="s">
        <v>141</v>
      </c>
      <c r="F4323" t="s">
        <v>12643</v>
      </c>
      <c r="G4323" t="s">
        <v>233</v>
      </c>
      <c r="H4323" t="s">
        <v>144</v>
      </c>
      <c r="I4323" t="s">
        <v>136</v>
      </c>
      <c r="J4323" t="s">
        <v>137</v>
      </c>
      <c r="K4323" t="s">
        <v>234</v>
      </c>
      <c r="L4323" t="s">
        <v>12644</v>
      </c>
      <c r="M4323" t="s">
        <v>12645</v>
      </c>
      <c r="N4323">
        <v>6.5874933330000003</v>
      </c>
      <c r="O4323">
        <v>0</v>
      </c>
      <c r="P4323">
        <v>28</v>
      </c>
      <c r="Q4323">
        <v>0</v>
      </c>
      <c r="R4323">
        <v>2</v>
      </c>
      <c r="S4323">
        <v>0</v>
      </c>
      <c r="T4323">
        <v>2</v>
      </c>
      <c r="U4323">
        <v>0</v>
      </c>
      <c r="V4323">
        <v>0</v>
      </c>
      <c r="W4323">
        <v>0</v>
      </c>
      <c r="X4323">
        <v>21.4749860213823</v>
      </c>
      <c r="Y4323">
        <v>0</v>
      </c>
      <c r="Z4323">
        <v>0.13751971413610889</v>
      </c>
      <c r="AA4323">
        <v>0</v>
      </c>
      <c r="AB4323">
        <v>26.742198562461965</v>
      </c>
      <c r="AC4323">
        <v>0</v>
      </c>
      <c r="AD4323">
        <v>0</v>
      </c>
      <c r="AE4323">
        <v>48.354704297980376</v>
      </c>
    </row>
    <row r="4324" spans="1:31" x14ac:dyDescent="0.25">
      <c r="A4324">
        <v>2228727</v>
      </c>
      <c r="B4324">
        <v>1</v>
      </c>
      <c r="C4324" t="s">
        <v>80</v>
      </c>
      <c r="D4324" t="s">
        <v>103</v>
      </c>
      <c r="E4324" t="s">
        <v>225</v>
      </c>
      <c r="F4324" t="s">
        <v>12646</v>
      </c>
      <c r="G4324" t="s">
        <v>600</v>
      </c>
      <c r="H4324" t="s">
        <v>135</v>
      </c>
      <c r="I4324" t="s">
        <v>136</v>
      </c>
      <c r="J4324" t="s">
        <v>137</v>
      </c>
      <c r="K4324" t="s">
        <v>138</v>
      </c>
      <c r="L4324" t="s">
        <v>12647</v>
      </c>
      <c r="M4324" t="s">
        <v>12648</v>
      </c>
      <c r="N4324">
        <v>1.9013888880000001</v>
      </c>
      <c r="O4324">
        <v>0</v>
      </c>
      <c r="P4324">
        <v>171</v>
      </c>
      <c r="Q4324">
        <v>0</v>
      </c>
      <c r="R4324">
        <v>0</v>
      </c>
      <c r="S4324">
        <v>0</v>
      </c>
      <c r="T4324">
        <v>5</v>
      </c>
      <c r="U4324">
        <v>0</v>
      </c>
      <c r="V4324">
        <v>0</v>
      </c>
      <c r="W4324">
        <v>0</v>
      </c>
      <c r="X4324">
        <v>92.719896747479197</v>
      </c>
      <c r="Y4324">
        <v>0</v>
      </c>
      <c r="Z4324">
        <v>0</v>
      </c>
      <c r="AA4324">
        <v>0</v>
      </c>
      <c r="AB4324">
        <v>3.6997299486626507</v>
      </c>
      <c r="AC4324">
        <v>0</v>
      </c>
      <c r="AD4324">
        <v>0</v>
      </c>
      <c r="AE4324">
        <v>96.419626696141847</v>
      </c>
    </row>
    <row r="4325" spans="1:31" x14ac:dyDescent="0.25">
      <c r="A4325">
        <v>2216410</v>
      </c>
      <c r="B4325">
        <v>1</v>
      </c>
      <c r="C4325" t="s">
        <v>80</v>
      </c>
      <c r="D4325" t="s">
        <v>92</v>
      </c>
      <c r="E4325" t="s">
        <v>132</v>
      </c>
      <c r="F4325" t="s">
        <v>1594</v>
      </c>
      <c r="G4325" t="s">
        <v>176</v>
      </c>
      <c r="H4325" t="s">
        <v>135</v>
      </c>
      <c r="I4325" t="s">
        <v>136</v>
      </c>
      <c r="J4325" t="s">
        <v>137</v>
      </c>
      <c r="K4325" t="s">
        <v>138</v>
      </c>
      <c r="L4325" t="s">
        <v>12649</v>
      </c>
      <c r="M4325" t="s">
        <v>12650</v>
      </c>
      <c r="N4325">
        <v>1.8819444439999999</v>
      </c>
      <c r="O4325">
        <v>0</v>
      </c>
      <c r="P4325">
        <v>177</v>
      </c>
      <c r="Q4325">
        <v>0</v>
      </c>
      <c r="R4325">
        <v>2</v>
      </c>
      <c r="S4325">
        <v>0</v>
      </c>
      <c r="T4325">
        <v>19</v>
      </c>
      <c r="U4325">
        <v>0</v>
      </c>
      <c r="V4325">
        <v>0</v>
      </c>
      <c r="W4325">
        <v>0</v>
      </c>
      <c r="X4325">
        <v>40.728222400490445</v>
      </c>
      <c r="Y4325">
        <v>0</v>
      </c>
      <c r="Z4325">
        <v>4.5084907347588896E-2</v>
      </c>
      <c r="AA4325">
        <v>0</v>
      </c>
      <c r="AB4325">
        <v>6.372568992294986</v>
      </c>
      <c r="AC4325">
        <v>0</v>
      </c>
      <c r="AD4325">
        <v>0</v>
      </c>
      <c r="AE4325">
        <v>47.145876300133018</v>
      </c>
    </row>
    <row r="4326" spans="1:31" x14ac:dyDescent="0.25">
      <c r="A4326">
        <v>2218425</v>
      </c>
      <c r="B4326">
        <v>1</v>
      </c>
      <c r="C4326" t="s">
        <v>80</v>
      </c>
      <c r="D4326" t="s">
        <v>83</v>
      </c>
      <c r="E4326" t="s">
        <v>132</v>
      </c>
      <c r="F4326" t="s">
        <v>12651</v>
      </c>
      <c r="G4326" t="s">
        <v>245</v>
      </c>
      <c r="H4326" t="s">
        <v>135</v>
      </c>
      <c r="I4326" t="s">
        <v>136</v>
      </c>
      <c r="J4326" t="s">
        <v>137</v>
      </c>
      <c r="K4326" t="s">
        <v>138</v>
      </c>
      <c r="L4326" t="s">
        <v>12652</v>
      </c>
      <c r="M4326" t="s">
        <v>12653</v>
      </c>
      <c r="N4326">
        <v>0.98250000000000004</v>
      </c>
      <c r="O4326">
        <v>0</v>
      </c>
      <c r="P4326">
        <v>599</v>
      </c>
      <c r="Q4326">
        <v>0</v>
      </c>
      <c r="R4326">
        <v>0</v>
      </c>
      <c r="S4326">
        <v>0</v>
      </c>
      <c r="T4326">
        <v>67</v>
      </c>
      <c r="U4326">
        <v>0</v>
      </c>
      <c r="V4326">
        <v>0</v>
      </c>
      <c r="W4326">
        <v>0</v>
      </c>
      <c r="X4326">
        <v>238.15561758571394</v>
      </c>
      <c r="Y4326">
        <v>0</v>
      </c>
      <c r="Z4326">
        <v>0</v>
      </c>
      <c r="AA4326">
        <v>0</v>
      </c>
      <c r="AB4326">
        <v>23.042992216062196</v>
      </c>
      <c r="AC4326">
        <v>0</v>
      </c>
      <c r="AD4326">
        <v>0</v>
      </c>
      <c r="AE4326">
        <v>261.19860980177612</v>
      </c>
    </row>
    <row r="4327" spans="1:31" x14ac:dyDescent="0.25">
      <c r="A4327">
        <v>2228704</v>
      </c>
      <c r="B4327">
        <v>1</v>
      </c>
      <c r="C4327" t="s">
        <v>80</v>
      </c>
      <c r="D4327" t="s">
        <v>82</v>
      </c>
      <c r="E4327" t="s">
        <v>132</v>
      </c>
      <c r="F4327" t="s">
        <v>12654</v>
      </c>
      <c r="G4327" t="s">
        <v>134</v>
      </c>
      <c r="H4327" t="s">
        <v>135</v>
      </c>
      <c r="I4327" t="s">
        <v>136</v>
      </c>
      <c r="J4327" t="s">
        <v>137</v>
      </c>
      <c r="K4327" t="s">
        <v>138</v>
      </c>
      <c r="L4327" t="s">
        <v>12655</v>
      </c>
      <c r="M4327" t="s">
        <v>12656</v>
      </c>
      <c r="N4327">
        <v>0.52249999999999996</v>
      </c>
      <c r="O4327">
        <v>0</v>
      </c>
      <c r="P4327">
        <v>507</v>
      </c>
      <c r="Q4327">
        <v>0</v>
      </c>
      <c r="R4327">
        <v>0</v>
      </c>
      <c r="S4327">
        <v>0</v>
      </c>
      <c r="T4327">
        <v>39</v>
      </c>
      <c r="U4327">
        <v>0</v>
      </c>
      <c r="V4327">
        <v>0</v>
      </c>
      <c r="W4327">
        <v>0</v>
      </c>
      <c r="X4327">
        <v>85.630958462159185</v>
      </c>
      <c r="Y4327">
        <v>0</v>
      </c>
      <c r="Z4327">
        <v>0</v>
      </c>
      <c r="AA4327">
        <v>0</v>
      </c>
      <c r="AB4327">
        <v>4.8043865589931753</v>
      </c>
      <c r="AC4327">
        <v>0</v>
      </c>
      <c r="AD4327">
        <v>0</v>
      </c>
      <c r="AE4327">
        <v>90.435345021152358</v>
      </c>
    </row>
    <row r="4328" spans="1:31" x14ac:dyDescent="0.25">
      <c r="A4328">
        <v>2217343</v>
      </c>
      <c r="B4328">
        <v>1</v>
      </c>
      <c r="C4328" t="s">
        <v>80</v>
      </c>
      <c r="D4328" t="s">
        <v>90</v>
      </c>
      <c r="E4328" t="s">
        <v>156</v>
      </c>
      <c r="F4328" t="s">
        <v>12657</v>
      </c>
      <c r="G4328" t="s">
        <v>161</v>
      </c>
      <c r="H4328" t="s">
        <v>135</v>
      </c>
      <c r="I4328" t="s">
        <v>136</v>
      </c>
      <c r="J4328" t="s">
        <v>137</v>
      </c>
      <c r="K4328" t="s">
        <v>138</v>
      </c>
      <c r="L4328" t="s">
        <v>12658</v>
      </c>
      <c r="M4328" t="s">
        <v>12659</v>
      </c>
      <c r="N4328">
        <v>1.968611111</v>
      </c>
      <c r="O4328">
        <v>0</v>
      </c>
      <c r="P4328">
        <v>4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1.6922813217507422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1.6922813217507422</v>
      </c>
    </row>
    <row r="4329" spans="1:31" x14ac:dyDescent="0.25">
      <c r="A4329">
        <v>2227794</v>
      </c>
      <c r="B4329">
        <v>1</v>
      </c>
      <c r="C4329" t="s">
        <v>80</v>
      </c>
      <c r="D4329" t="s">
        <v>93</v>
      </c>
      <c r="E4329" t="s">
        <v>147</v>
      </c>
      <c r="F4329" t="s">
        <v>7920</v>
      </c>
      <c r="G4329" t="s">
        <v>405</v>
      </c>
      <c r="H4329" t="s">
        <v>144</v>
      </c>
      <c r="I4329" t="s">
        <v>136</v>
      </c>
      <c r="J4329" t="s">
        <v>137</v>
      </c>
      <c r="K4329" t="s">
        <v>234</v>
      </c>
      <c r="L4329" t="s">
        <v>12660</v>
      </c>
      <c r="M4329" t="s">
        <v>12661</v>
      </c>
      <c r="N4329">
        <v>3.2116277769999999</v>
      </c>
      <c r="O4329">
        <v>0</v>
      </c>
      <c r="P4329">
        <v>425</v>
      </c>
      <c r="Q4329">
        <v>48</v>
      </c>
      <c r="R4329">
        <v>327</v>
      </c>
      <c r="S4329">
        <v>19</v>
      </c>
      <c r="T4329">
        <v>239</v>
      </c>
      <c r="U4329">
        <v>0</v>
      </c>
      <c r="V4329">
        <v>1</v>
      </c>
      <c r="W4329">
        <v>0</v>
      </c>
      <c r="X4329">
        <v>303.72147690730066</v>
      </c>
      <c r="Y4329">
        <v>27.45194000175654</v>
      </c>
      <c r="Z4329">
        <v>317.88680828076798</v>
      </c>
      <c r="AA4329">
        <v>257.61655613242556</v>
      </c>
      <c r="AB4329">
        <v>402.26778813176799</v>
      </c>
      <c r="AC4329">
        <v>0</v>
      </c>
      <c r="AD4329">
        <v>566.08565637962886</v>
      </c>
      <c r="AE4329">
        <v>1875.0302258336474</v>
      </c>
    </row>
    <row r="4330" spans="1:31" x14ac:dyDescent="0.25">
      <c r="A4330">
        <v>2217884</v>
      </c>
      <c r="B4330">
        <v>1</v>
      </c>
      <c r="C4330" t="s">
        <v>80</v>
      </c>
      <c r="D4330" t="s">
        <v>97</v>
      </c>
      <c r="E4330" t="s">
        <v>156</v>
      </c>
      <c r="F4330" t="s">
        <v>12662</v>
      </c>
      <c r="G4330" t="s">
        <v>161</v>
      </c>
      <c r="H4330" t="s">
        <v>135</v>
      </c>
      <c r="I4330" t="s">
        <v>136</v>
      </c>
      <c r="J4330" t="s">
        <v>137</v>
      </c>
      <c r="K4330" t="s">
        <v>138</v>
      </c>
      <c r="L4330" t="s">
        <v>12663</v>
      </c>
      <c r="M4330" t="s">
        <v>12664</v>
      </c>
      <c r="N4330">
        <v>2.8075000000000001</v>
      </c>
      <c r="O4330">
        <v>0</v>
      </c>
      <c r="P4330">
        <v>2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1.0500457472937041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1.0500457472937041</v>
      </c>
    </row>
    <row r="4331" spans="1:31" x14ac:dyDescent="0.25">
      <c r="A4331">
        <v>2214867</v>
      </c>
      <c r="B4331">
        <v>1</v>
      </c>
      <c r="C4331" t="s">
        <v>81</v>
      </c>
      <c r="D4331" t="s">
        <v>122</v>
      </c>
      <c r="E4331" t="s">
        <v>141</v>
      </c>
      <c r="F4331" t="s">
        <v>12665</v>
      </c>
      <c r="G4331" t="s">
        <v>143</v>
      </c>
      <c r="H4331" t="s">
        <v>144</v>
      </c>
      <c r="I4331" t="s">
        <v>451</v>
      </c>
      <c r="J4331" t="s">
        <v>137</v>
      </c>
      <c r="K4331" t="s">
        <v>138</v>
      </c>
      <c r="L4331" t="s">
        <v>12666</v>
      </c>
      <c r="M4331" t="s">
        <v>12667</v>
      </c>
      <c r="N4331">
        <v>3.8888888000000003E-2</v>
      </c>
      <c r="O4331">
        <v>0</v>
      </c>
      <c r="P4331">
        <v>363</v>
      </c>
      <c r="Q4331">
        <v>1</v>
      </c>
      <c r="R4331">
        <v>18</v>
      </c>
      <c r="S4331">
        <v>3</v>
      </c>
      <c r="T4331">
        <v>46</v>
      </c>
      <c r="U4331">
        <v>0</v>
      </c>
      <c r="V4331">
        <v>0</v>
      </c>
      <c r="W4331">
        <v>0</v>
      </c>
      <c r="X4331">
        <v>1.9731408597736129</v>
      </c>
      <c r="Y4331">
        <v>2.3747804750833334E-2</v>
      </c>
      <c r="Z4331">
        <v>0.15338307140022225</v>
      </c>
      <c r="AA4331">
        <v>1.1346667534015336</v>
      </c>
      <c r="AB4331">
        <v>1.4354873632094338</v>
      </c>
      <c r="AC4331">
        <v>0</v>
      </c>
      <c r="AD4331">
        <v>0</v>
      </c>
      <c r="AE4331">
        <v>4.7204258525356355</v>
      </c>
    </row>
    <row r="4332" spans="1:31" x14ac:dyDescent="0.25">
      <c r="A4332">
        <v>2226274</v>
      </c>
      <c r="B4332">
        <v>1</v>
      </c>
      <c r="C4332" t="s">
        <v>80</v>
      </c>
      <c r="D4332" t="s">
        <v>88</v>
      </c>
      <c r="E4332" t="s">
        <v>225</v>
      </c>
      <c r="F4332" t="s">
        <v>12668</v>
      </c>
      <c r="G4332" t="s">
        <v>192</v>
      </c>
      <c r="H4332" t="s">
        <v>135</v>
      </c>
      <c r="I4332" t="s">
        <v>136</v>
      </c>
      <c r="J4332" t="s">
        <v>137</v>
      </c>
      <c r="K4332" t="s">
        <v>138</v>
      </c>
      <c r="L4332" t="s">
        <v>12669</v>
      </c>
      <c r="M4332" t="s">
        <v>12670</v>
      </c>
      <c r="N4332">
        <v>6.0036111109999997</v>
      </c>
      <c r="O4332">
        <v>0</v>
      </c>
      <c r="P4332">
        <v>63</v>
      </c>
      <c r="Q4332">
        <v>0</v>
      </c>
      <c r="R4332">
        <v>0</v>
      </c>
      <c r="S4332">
        <v>0</v>
      </c>
      <c r="T4332">
        <v>3</v>
      </c>
      <c r="U4332">
        <v>0</v>
      </c>
      <c r="V4332">
        <v>0</v>
      </c>
      <c r="W4332">
        <v>0</v>
      </c>
      <c r="X4332">
        <v>123.75061339194885</v>
      </c>
      <c r="Y4332">
        <v>0</v>
      </c>
      <c r="Z4332">
        <v>0</v>
      </c>
      <c r="AA4332">
        <v>0</v>
      </c>
      <c r="AB4332">
        <v>16.6689705329592</v>
      </c>
      <c r="AC4332">
        <v>0</v>
      </c>
      <c r="AD4332">
        <v>0</v>
      </c>
      <c r="AE4332">
        <v>140.41958392490804</v>
      </c>
    </row>
    <row r="4333" spans="1:31" x14ac:dyDescent="0.25">
      <c r="A4333">
        <v>2215946</v>
      </c>
      <c r="B4333">
        <v>1</v>
      </c>
      <c r="C4333" t="s">
        <v>80</v>
      </c>
      <c r="D4333" t="s">
        <v>105</v>
      </c>
      <c r="E4333" t="s">
        <v>151</v>
      </c>
      <c r="F4333" t="s">
        <v>7410</v>
      </c>
      <c r="G4333" t="s">
        <v>213</v>
      </c>
      <c r="H4333" t="s">
        <v>135</v>
      </c>
      <c r="I4333" t="s">
        <v>136</v>
      </c>
      <c r="J4333" t="s">
        <v>137</v>
      </c>
      <c r="K4333" t="s">
        <v>138</v>
      </c>
      <c r="L4333" t="s">
        <v>12671</v>
      </c>
      <c r="M4333" t="s">
        <v>12672</v>
      </c>
      <c r="N4333">
        <v>1.893333333</v>
      </c>
      <c r="O4333">
        <v>0</v>
      </c>
      <c r="P4333">
        <v>2</v>
      </c>
      <c r="Q4333">
        <v>0</v>
      </c>
      <c r="R4333">
        <v>14</v>
      </c>
      <c r="S4333">
        <v>0</v>
      </c>
      <c r="T4333">
        <v>2</v>
      </c>
      <c r="U4333">
        <v>0</v>
      </c>
      <c r="V4333">
        <v>0</v>
      </c>
      <c r="W4333">
        <v>0</v>
      </c>
      <c r="X4333">
        <v>0.65079998732567224</v>
      </c>
      <c r="Y4333">
        <v>0</v>
      </c>
      <c r="Z4333">
        <v>4.7249704665560008</v>
      </c>
      <c r="AA4333">
        <v>0</v>
      </c>
      <c r="AB4333">
        <v>2.0980463003159286</v>
      </c>
      <c r="AC4333">
        <v>0</v>
      </c>
      <c r="AD4333">
        <v>0</v>
      </c>
      <c r="AE4333">
        <v>7.4738167541976015</v>
      </c>
    </row>
    <row r="4334" spans="1:31" x14ac:dyDescent="0.25">
      <c r="A4334">
        <v>2217784</v>
      </c>
      <c r="B4334">
        <v>1</v>
      </c>
      <c r="C4334" t="s">
        <v>80</v>
      </c>
      <c r="D4334" t="s">
        <v>94</v>
      </c>
      <c r="E4334" t="s">
        <v>147</v>
      </c>
      <c r="F4334" t="s">
        <v>12673</v>
      </c>
      <c r="G4334" t="s">
        <v>143</v>
      </c>
      <c r="H4334" t="s">
        <v>144</v>
      </c>
      <c r="I4334" t="s">
        <v>451</v>
      </c>
      <c r="J4334" t="s">
        <v>137</v>
      </c>
      <c r="K4334" t="s">
        <v>138</v>
      </c>
      <c r="L4334" t="s">
        <v>12674</v>
      </c>
      <c r="M4334" t="s">
        <v>12675</v>
      </c>
      <c r="N4334">
        <v>1.6388888000000001E-2</v>
      </c>
      <c r="O4334">
        <v>1</v>
      </c>
      <c r="P4334">
        <v>1709</v>
      </c>
      <c r="Q4334">
        <v>14</v>
      </c>
      <c r="R4334">
        <v>55</v>
      </c>
      <c r="S4334">
        <v>24</v>
      </c>
      <c r="T4334">
        <v>373</v>
      </c>
      <c r="U4334">
        <v>12</v>
      </c>
      <c r="V4334">
        <v>1</v>
      </c>
      <c r="W4334">
        <v>1.9534310387482504E-2</v>
      </c>
      <c r="X4334">
        <v>4.9387950928803228</v>
      </c>
      <c r="Y4334">
        <v>6.8405144190040026E-2</v>
      </c>
      <c r="Z4334">
        <v>0.20808857832302755</v>
      </c>
      <c r="AA4334">
        <v>2.5870687971214732</v>
      </c>
      <c r="AB4334">
        <v>1.4063163840336257</v>
      </c>
      <c r="AC4334">
        <v>10.069169045910229</v>
      </c>
      <c r="AD4334">
        <v>1.1503864519210447</v>
      </c>
      <c r="AE4334">
        <v>20.447763804767245</v>
      </c>
    </row>
    <row r="4335" spans="1:31" x14ac:dyDescent="0.25">
      <c r="A4335">
        <v>2218471</v>
      </c>
      <c r="B4335">
        <v>1</v>
      </c>
      <c r="C4335" t="s">
        <v>80</v>
      </c>
      <c r="D4335" t="s">
        <v>83</v>
      </c>
      <c r="E4335" t="s">
        <v>156</v>
      </c>
      <c r="F4335" t="s">
        <v>12676</v>
      </c>
      <c r="G4335" t="s">
        <v>161</v>
      </c>
      <c r="H4335" t="s">
        <v>135</v>
      </c>
      <c r="I4335" t="s">
        <v>136</v>
      </c>
      <c r="J4335" t="s">
        <v>137</v>
      </c>
      <c r="K4335" t="s">
        <v>138</v>
      </c>
      <c r="L4335" t="s">
        <v>12677</v>
      </c>
      <c r="M4335" t="s">
        <v>12678</v>
      </c>
      <c r="N4335">
        <v>2.2369444440000001</v>
      </c>
      <c r="O4335">
        <v>0</v>
      </c>
      <c r="P4335">
        <v>2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0.60077735169950164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0.60077735169950164</v>
      </c>
    </row>
    <row r="4336" spans="1:31" x14ac:dyDescent="0.25">
      <c r="A4336">
        <v>2226666</v>
      </c>
      <c r="B4336">
        <v>1</v>
      </c>
      <c r="C4336" t="s">
        <v>81</v>
      </c>
      <c r="D4336" t="s">
        <v>128</v>
      </c>
      <c r="E4336" t="s">
        <v>141</v>
      </c>
      <c r="F4336" t="s">
        <v>12679</v>
      </c>
      <c r="G4336" t="s">
        <v>233</v>
      </c>
      <c r="H4336" t="s">
        <v>144</v>
      </c>
      <c r="I4336" t="s">
        <v>136</v>
      </c>
      <c r="J4336" t="s">
        <v>137</v>
      </c>
      <c r="K4336" t="s">
        <v>234</v>
      </c>
      <c r="L4336" t="s">
        <v>12680</v>
      </c>
      <c r="M4336" t="s">
        <v>12681</v>
      </c>
      <c r="N4336">
        <v>3.1321027770000001</v>
      </c>
      <c r="O4336">
        <v>0</v>
      </c>
      <c r="P4336">
        <v>718</v>
      </c>
      <c r="Q4336">
        <v>0</v>
      </c>
      <c r="R4336">
        <v>1</v>
      </c>
      <c r="S4336">
        <v>0</v>
      </c>
      <c r="T4336">
        <v>103</v>
      </c>
      <c r="U4336">
        <v>0</v>
      </c>
      <c r="V4336">
        <v>0</v>
      </c>
      <c r="W4336">
        <v>0</v>
      </c>
      <c r="X4336">
        <v>619.14390001329912</v>
      </c>
      <c r="Y4336">
        <v>0</v>
      </c>
      <c r="Z4336">
        <v>1.2038803003724445E-2</v>
      </c>
      <c r="AA4336">
        <v>0</v>
      </c>
      <c r="AB4336">
        <v>345.38870297519446</v>
      </c>
      <c r="AC4336">
        <v>0</v>
      </c>
      <c r="AD4336">
        <v>0</v>
      </c>
      <c r="AE4336">
        <v>964.54464179149727</v>
      </c>
    </row>
    <row r="4337" spans="1:31" x14ac:dyDescent="0.25">
      <c r="A4337">
        <v>2219799</v>
      </c>
      <c r="B4337">
        <v>1</v>
      </c>
      <c r="C4337" t="s">
        <v>80</v>
      </c>
      <c r="D4337" t="s">
        <v>99</v>
      </c>
      <c r="E4337" t="s">
        <v>151</v>
      </c>
      <c r="F4337" t="s">
        <v>12682</v>
      </c>
      <c r="G4337" t="s">
        <v>238</v>
      </c>
      <c r="H4337" t="s">
        <v>135</v>
      </c>
      <c r="I4337" t="s">
        <v>136</v>
      </c>
      <c r="J4337" t="s">
        <v>137</v>
      </c>
      <c r="K4337" t="s">
        <v>138</v>
      </c>
      <c r="L4337" t="s">
        <v>12683</v>
      </c>
      <c r="M4337" t="s">
        <v>12684</v>
      </c>
      <c r="N4337">
        <v>2.6688888880000001</v>
      </c>
      <c r="O4337">
        <v>0</v>
      </c>
      <c r="P4337">
        <v>13</v>
      </c>
      <c r="Q4337">
        <v>0</v>
      </c>
      <c r="R4337">
        <v>0</v>
      </c>
      <c r="S4337">
        <v>0</v>
      </c>
      <c r="T4337">
        <v>2</v>
      </c>
      <c r="U4337">
        <v>0</v>
      </c>
      <c r="V4337">
        <v>1</v>
      </c>
      <c r="W4337">
        <v>0</v>
      </c>
      <c r="X4337">
        <v>11.043860716516743</v>
      </c>
      <c r="Y4337">
        <v>0</v>
      </c>
      <c r="Z4337">
        <v>0</v>
      </c>
      <c r="AA4337">
        <v>0</v>
      </c>
      <c r="AB4337">
        <v>0.74794480114917339</v>
      </c>
      <c r="AC4337">
        <v>0</v>
      </c>
      <c r="AD4337">
        <v>0</v>
      </c>
      <c r="AE4337">
        <v>11.791805517665917</v>
      </c>
    </row>
    <row r="4338" spans="1:31" x14ac:dyDescent="0.25">
      <c r="A4338">
        <v>2212852</v>
      </c>
      <c r="B4338">
        <v>1</v>
      </c>
      <c r="C4338" t="s">
        <v>81</v>
      </c>
      <c r="D4338" t="s">
        <v>123</v>
      </c>
      <c r="E4338" t="s">
        <v>132</v>
      </c>
      <c r="F4338" t="s">
        <v>12685</v>
      </c>
      <c r="G4338" t="s">
        <v>176</v>
      </c>
      <c r="H4338" t="s">
        <v>135</v>
      </c>
      <c r="I4338" t="s">
        <v>136</v>
      </c>
      <c r="J4338" t="s">
        <v>137</v>
      </c>
      <c r="K4338" t="s">
        <v>138</v>
      </c>
      <c r="L4338" t="s">
        <v>12686</v>
      </c>
      <c r="M4338" t="s">
        <v>12687</v>
      </c>
      <c r="N4338">
        <v>1.2549999999999999</v>
      </c>
      <c r="O4338">
        <v>0</v>
      </c>
      <c r="P4338">
        <v>108</v>
      </c>
      <c r="Q4338">
        <v>0</v>
      </c>
      <c r="R4338">
        <v>8</v>
      </c>
      <c r="S4338">
        <v>0</v>
      </c>
      <c r="T4338">
        <v>16</v>
      </c>
      <c r="U4338">
        <v>0</v>
      </c>
      <c r="V4338">
        <v>0</v>
      </c>
      <c r="W4338">
        <v>0</v>
      </c>
      <c r="X4338">
        <v>38.982107692925894</v>
      </c>
      <c r="Y4338">
        <v>0</v>
      </c>
      <c r="Z4338">
        <v>2.1407155299024914</v>
      </c>
      <c r="AA4338">
        <v>0</v>
      </c>
      <c r="AB4338">
        <v>8.341147684817761</v>
      </c>
      <c r="AC4338">
        <v>0</v>
      </c>
      <c r="AD4338">
        <v>0</v>
      </c>
      <c r="AE4338">
        <v>49.46397090764615</v>
      </c>
    </row>
    <row r="4339" spans="1:31" x14ac:dyDescent="0.25">
      <c r="A4339">
        <v>2224900</v>
      </c>
      <c r="B4339">
        <v>1</v>
      </c>
      <c r="C4339" t="s">
        <v>80</v>
      </c>
      <c r="D4339" t="s">
        <v>87</v>
      </c>
      <c r="E4339" t="s">
        <v>151</v>
      </c>
      <c r="F4339" t="s">
        <v>1344</v>
      </c>
      <c r="G4339" t="s">
        <v>213</v>
      </c>
      <c r="H4339" t="s">
        <v>135</v>
      </c>
      <c r="I4339" t="s">
        <v>136</v>
      </c>
      <c r="J4339" t="s">
        <v>137</v>
      </c>
      <c r="K4339" t="s">
        <v>138</v>
      </c>
      <c r="L4339" t="s">
        <v>12688</v>
      </c>
      <c r="M4339" t="s">
        <v>12689</v>
      </c>
      <c r="N4339">
        <v>3.0927777769999998</v>
      </c>
      <c r="O4339">
        <v>0</v>
      </c>
      <c r="P4339">
        <v>236</v>
      </c>
      <c r="Q4339">
        <v>0</v>
      </c>
      <c r="R4339">
        <v>0</v>
      </c>
      <c r="S4339">
        <v>0</v>
      </c>
      <c r="T4339">
        <v>6</v>
      </c>
      <c r="U4339">
        <v>0</v>
      </c>
      <c r="V4339">
        <v>0</v>
      </c>
      <c r="W4339">
        <v>0</v>
      </c>
      <c r="X4339">
        <v>244.77179580470758</v>
      </c>
      <c r="Y4339">
        <v>0</v>
      </c>
      <c r="Z4339">
        <v>0</v>
      </c>
      <c r="AA4339">
        <v>0</v>
      </c>
      <c r="AB4339">
        <v>7.2452261121611352</v>
      </c>
      <c r="AC4339">
        <v>0</v>
      </c>
      <c r="AD4339">
        <v>0</v>
      </c>
      <c r="AE4339">
        <v>252.01702191686871</v>
      </c>
    </row>
    <row r="4340" spans="1:31" x14ac:dyDescent="0.25">
      <c r="A4340">
        <v>2225146</v>
      </c>
      <c r="B4340">
        <v>1</v>
      </c>
      <c r="C4340" t="s">
        <v>80</v>
      </c>
      <c r="D4340" t="s">
        <v>96</v>
      </c>
      <c r="E4340" t="s">
        <v>156</v>
      </c>
      <c r="F4340" t="s">
        <v>12690</v>
      </c>
      <c r="G4340" t="s">
        <v>161</v>
      </c>
      <c r="H4340" t="s">
        <v>135</v>
      </c>
      <c r="I4340" t="s">
        <v>136</v>
      </c>
      <c r="J4340" t="s">
        <v>137</v>
      </c>
      <c r="K4340" t="s">
        <v>138</v>
      </c>
      <c r="L4340" t="s">
        <v>12691</v>
      </c>
      <c r="M4340" t="s">
        <v>12692</v>
      </c>
      <c r="N4340">
        <v>0.52749999999999997</v>
      </c>
      <c r="O4340">
        <v>0</v>
      </c>
      <c r="P4340">
        <v>1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1.4691447840924898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1.4691447840924898</v>
      </c>
    </row>
    <row r="4341" spans="1:31" x14ac:dyDescent="0.25">
      <c r="A4341">
        <v>2217569</v>
      </c>
      <c r="B4341">
        <v>1</v>
      </c>
      <c r="C4341" t="s">
        <v>80</v>
      </c>
      <c r="D4341" t="s">
        <v>92</v>
      </c>
      <c r="E4341" t="s">
        <v>198</v>
      </c>
      <c r="F4341" t="s">
        <v>12693</v>
      </c>
      <c r="G4341" t="s">
        <v>143</v>
      </c>
      <c r="H4341" t="s">
        <v>144</v>
      </c>
      <c r="I4341" t="s">
        <v>136</v>
      </c>
      <c r="J4341" t="s">
        <v>137</v>
      </c>
      <c r="K4341" t="s">
        <v>138</v>
      </c>
      <c r="L4341" t="s">
        <v>12694</v>
      </c>
      <c r="M4341" t="s">
        <v>12695</v>
      </c>
      <c r="N4341">
        <v>1.095555555</v>
      </c>
      <c r="O4341">
        <v>0</v>
      </c>
      <c r="P4341">
        <v>0</v>
      </c>
      <c r="Q4341">
        <v>0</v>
      </c>
      <c r="R4341">
        <v>0</v>
      </c>
      <c r="S4341">
        <v>1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93.912618634815516</v>
      </c>
      <c r="AB4341">
        <v>0</v>
      </c>
      <c r="AC4341">
        <v>0</v>
      </c>
      <c r="AD4341">
        <v>0</v>
      </c>
      <c r="AE4341">
        <v>93.912618634815516</v>
      </c>
    </row>
    <row r="4342" spans="1:31" x14ac:dyDescent="0.25">
      <c r="A4342">
        <v>2216882</v>
      </c>
      <c r="B4342">
        <v>1</v>
      </c>
      <c r="C4342" t="s">
        <v>81</v>
      </c>
      <c r="D4342" t="s">
        <v>128</v>
      </c>
      <c r="E4342" t="s">
        <v>141</v>
      </c>
      <c r="F4342" t="s">
        <v>12696</v>
      </c>
      <c r="G4342" t="s">
        <v>143</v>
      </c>
      <c r="H4342" t="s">
        <v>144</v>
      </c>
      <c r="I4342" t="s">
        <v>451</v>
      </c>
      <c r="J4342" t="s">
        <v>137</v>
      </c>
      <c r="K4342" t="s">
        <v>138</v>
      </c>
      <c r="L4342" t="s">
        <v>12697</v>
      </c>
      <c r="M4342" t="s">
        <v>12698</v>
      </c>
      <c r="N4342">
        <v>1.1111111E-2</v>
      </c>
      <c r="O4342">
        <v>0</v>
      </c>
      <c r="P4342">
        <v>541</v>
      </c>
      <c r="Q4342">
        <v>3</v>
      </c>
      <c r="R4342">
        <v>27</v>
      </c>
      <c r="S4342">
        <v>3</v>
      </c>
      <c r="T4342">
        <v>67</v>
      </c>
      <c r="U4342">
        <v>0</v>
      </c>
      <c r="V4342">
        <v>0</v>
      </c>
      <c r="W4342">
        <v>0</v>
      </c>
      <c r="X4342">
        <v>1.2895210246472648</v>
      </c>
      <c r="Y4342">
        <v>2.9975199751466668E-2</v>
      </c>
      <c r="Z4342">
        <v>7.070582369371109E-2</v>
      </c>
      <c r="AA4342">
        <v>3.7207952978666664E-2</v>
      </c>
      <c r="AB4342">
        <v>0.60143271233862206</v>
      </c>
      <c r="AC4342">
        <v>0</v>
      </c>
      <c r="AD4342">
        <v>0</v>
      </c>
      <c r="AE4342">
        <v>2.0288427134097313</v>
      </c>
    </row>
    <row r="4343" spans="1:31" x14ac:dyDescent="0.25">
      <c r="A4343">
        <v>2221960</v>
      </c>
      <c r="B4343">
        <v>1</v>
      </c>
      <c r="C4343" t="s">
        <v>81</v>
      </c>
      <c r="D4343" t="s">
        <v>124</v>
      </c>
      <c r="E4343" t="s">
        <v>198</v>
      </c>
      <c r="F4343" t="s">
        <v>12699</v>
      </c>
      <c r="G4343" t="s">
        <v>143</v>
      </c>
      <c r="H4343" t="s">
        <v>144</v>
      </c>
      <c r="I4343" t="s">
        <v>136</v>
      </c>
      <c r="J4343" t="s">
        <v>137</v>
      </c>
      <c r="K4343" t="s">
        <v>138</v>
      </c>
      <c r="L4343" t="s">
        <v>12700</v>
      </c>
      <c r="M4343" t="s">
        <v>2736</v>
      </c>
      <c r="N4343">
        <v>0.520277777</v>
      </c>
      <c r="O4343">
        <v>0</v>
      </c>
      <c r="P4343">
        <v>0</v>
      </c>
      <c r="Q4343">
        <v>40</v>
      </c>
      <c r="R4343">
        <v>0</v>
      </c>
      <c r="S4343">
        <v>3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13.968953503978394</v>
      </c>
      <c r="Z4343">
        <v>0</v>
      </c>
      <c r="AA4343">
        <v>2.1760401100741968</v>
      </c>
      <c r="AB4343">
        <v>0</v>
      </c>
      <c r="AC4343">
        <v>0</v>
      </c>
      <c r="AD4343">
        <v>0</v>
      </c>
      <c r="AE4343">
        <v>16.144993614052591</v>
      </c>
    </row>
    <row r="4344" spans="1:31" x14ac:dyDescent="0.25">
      <c r="A4344">
        <v>2226915</v>
      </c>
      <c r="B4344">
        <v>1</v>
      </c>
      <c r="C4344" t="s">
        <v>80</v>
      </c>
      <c r="D4344" t="s">
        <v>85</v>
      </c>
      <c r="E4344" t="s">
        <v>156</v>
      </c>
      <c r="F4344" t="s">
        <v>12701</v>
      </c>
      <c r="G4344" t="s">
        <v>165</v>
      </c>
      <c r="H4344" t="s">
        <v>135</v>
      </c>
      <c r="I4344" t="s">
        <v>136</v>
      </c>
      <c r="J4344" t="s">
        <v>137</v>
      </c>
      <c r="K4344" t="s">
        <v>138</v>
      </c>
      <c r="L4344" t="s">
        <v>12702</v>
      </c>
      <c r="M4344" t="s">
        <v>12703</v>
      </c>
      <c r="N4344">
        <v>2.9836111110000001</v>
      </c>
      <c r="O4344">
        <v>0</v>
      </c>
      <c r="P4344">
        <v>5</v>
      </c>
      <c r="Q4344">
        <v>0</v>
      </c>
      <c r="R4344">
        <v>0</v>
      </c>
      <c r="S4344">
        <v>0</v>
      </c>
      <c r="T4344">
        <v>1</v>
      </c>
      <c r="U4344">
        <v>0</v>
      </c>
      <c r="V4344">
        <v>0</v>
      </c>
      <c r="W4344">
        <v>0</v>
      </c>
      <c r="X4344">
        <v>2.8136686065024126</v>
      </c>
      <c r="Y4344">
        <v>0</v>
      </c>
      <c r="Z4344">
        <v>0</v>
      </c>
      <c r="AA4344">
        <v>0</v>
      </c>
      <c r="AB4344">
        <v>7.6369507421745233</v>
      </c>
      <c r="AC4344">
        <v>0</v>
      </c>
      <c r="AD4344">
        <v>0</v>
      </c>
      <c r="AE4344">
        <v>10.450619348676936</v>
      </c>
    </row>
    <row r="4345" spans="1:31" x14ac:dyDescent="0.25">
      <c r="A4345">
        <v>2225833</v>
      </c>
      <c r="B4345">
        <v>1</v>
      </c>
      <c r="C4345" t="s">
        <v>80</v>
      </c>
      <c r="D4345" t="s">
        <v>95</v>
      </c>
      <c r="E4345" t="s">
        <v>251</v>
      </c>
      <c r="F4345" t="s">
        <v>12704</v>
      </c>
      <c r="G4345" t="s">
        <v>143</v>
      </c>
      <c r="H4345" t="s">
        <v>144</v>
      </c>
      <c r="I4345" t="s">
        <v>136</v>
      </c>
      <c r="J4345" t="s">
        <v>137</v>
      </c>
      <c r="K4345" t="s">
        <v>138</v>
      </c>
      <c r="L4345" t="s">
        <v>12705</v>
      </c>
      <c r="M4345" t="s">
        <v>12706</v>
      </c>
      <c r="N4345">
        <v>0.1575</v>
      </c>
      <c r="O4345">
        <v>2</v>
      </c>
      <c r="P4345">
        <v>375</v>
      </c>
      <c r="Q4345">
        <v>0</v>
      </c>
      <c r="R4345">
        <v>2</v>
      </c>
      <c r="S4345">
        <v>22</v>
      </c>
      <c r="T4345">
        <v>32</v>
      </c>
      <c r="U4345">
        <v>5</v>
      </c>
      <c r="V4345">
        <v>0</v>
      </c>
      <c r="W4345">
        <v>8.8141614402239998E-2</v>
      </c>
      <c r="X4345">
        <v>12.589689876948443</v>
      </c>
      <c r="Y4345">
        <v>0</v>
      </c>
      <c r="Z4345">
        <v>6.6802085058240007E-2</v>
      </c>
      <c r="AA4345">
        <v>35.184085556984449</v>
      </c>
      <c r="AB4345">
        <v>2.5894860780864599</v>
      </c>
      <c r="AC4345">
        <v>36.074069782702566</v>
      </c>
      <c r="AD4345">
        <v>0</v>
      </c>
      <c r="AE4345">
        <v>86.592274994182389</v>
      </c>
    </row>
    <row r="4346" spans="1:31" x14ac:dyDescent="0.25">
      <c r="A4346">
        <v>2214034</v>
      </c>
      <c r="B4346">
        <v>1</v>
      </c>
      <c r="C4346" t="s">
        <v>80</v>
      </c>
      <c r="D4346" t="s">
        <v>103</v>
      </c>
      <c r="E4346" t="s">
        <v>156</v>
      </c>
      <c r="F4346" t="s">
        <v>12707</v>
      </c>
      <c r="G4346" t="s">
        <v>165</v>
      </c>
      <c r="H4346" t="s">
        <v>135</v>
      </c>
      <c r="I4346" t="s">
        <v>136</v>
      </c>
      <c r="J4346" t="s">
        <v>137</v>
      </c>
      <c r="K4346" t="s">
        <v>138</v>
      </c>
      <c r="L4346" t="s">
        <v>12708</v>
      </c>
      <c r="M4346" t="s">
        <v>12709</v>
      </c>
      <c r="N4346">
        <v>1.0958333330000001</v>
      </c>
      <c r="O4346">
        <v>0</v>
      </c>
      <c r="P4346">
        <v>4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0.89972386383449066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0.89972386383449066</v>
      </c>
    </row>
    <row r="4347" spans="1:31" x14ac:dyDescent="0.25">
      <c r="A4347">
        <v>2221860</v>
      </c>
      <c r="B4347">
        <v>1</v>
      </c>
      <c r="C4347" t="s">
        <v>80</v>
      </c>
      <c r="D4347" t="s">
        <v>108</v>
      </c>
      <c r="E4347" t="s">
        <v>132</v>
      </c>
      <c r="F4347" t="s">
        <v>12710</v>
      </c>
      <c r="G4347" t="s">
        <v>233</v>
      </c>
      <c r="H4347" t="s">
        <v>135</v>
      </c>
      <c r="I4347" t="s">
        <v>136</v>
      </c>
      <c r="J4347" t="s">
        <v>137</v>
      </c>
      <c r="K4347" t="s">
        <v>234</v>
      </c>
      <c r="L4347" t="s">
        <v>12711</v>
      </c>
      <c r="M4347" t="s">
        <v>12712</v>
      </c>
      <c r="N4347">
        <v>7.8671249999999997</v>
      </c>
      <c r="O4347">
        <v>0</v>
      </c>
      <c r="P4347">
        <v>103</v>
      </c>
      <c r="Q4347">
        <v>0</v>
      </c>
      <c r="R4347">
        <v>21</v>
      </c>
      <c r="S4347">
        <v>0</v>
      </c>
      <c r="T4347">
        <v>25</v>
      </c>
      <c r="U4347">
        <v>0</v>
      </c>
      <c r="V4347">
        <v>0</v>
      </c>
      <c r="W4347">
        <v>0</v>
      </c>
      <c r="X4347">
        <v>166.28167315231747</v>
      </c>
      <c r="Y4347">
        <v>0</v>
      </c>
      <c r="Z4347">
        <v>10.431369931113208</v>
      </c>
      <c r="AA4347">
        <v>0</v>
      </c>
      <c r="AB4347">
        <v>146.03133109125932</v>
      </c>
      <c r="AC4347">
        <v>0</v>
      </c>
      <c r="AD4347">
        <v>0</v>
      </c>
      <c r="AE4347">
        <v>322.74437417468999</v>
      </c>
    </row>
    <row r="4348" spans="1:31" x14ac:dyDescent="0.25">
      <c r="A4348">
        <v>2219696</v>
      </c>
      <c r="B4348">
        <v>1</v>
      </c>
      <c r="C4348" t="s">
        <v>80</v>
      </c>
      <c r="D4348" t="s">
        <v>90</v>
      </c>
      <c r="E4348" t="s">
        <v>156</v>
      </c>
      <c r="F4348" t="s">
        <v>12713</v>
      </c>
      <c r="G4348" t="s">
        <v>161</v>
      </c>
      <c r="H4348" t="s">
        <v>135</v>
      </c>
      <c r="I4348" t="s">
        <v>136</v>
      </c>
      <c r="J4348" t="s">
        <v>137</v>
      </c>
      <c r="K4348" t="s">
        <v>138</v>
      </c>
      <c r="L4348" t="s">
        <v>12714</v>
      </c>
      <c r="M4348" t="s">
        <v>12715</v>
      </c>
      <c r="N4348">
        <v>6.9749999999999996</v>
      </c>
      <c r="O4348">
        <v>0</v>
      </c>
      <c r="P4348">
        <v>3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6.1128054223924018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6.1128054223924018</v>
      </c>
    </row>
    <row r="4349" spans="1:31" x14ac:dyDescent="0.25">
      <c r="A4349">
        <v>2224605</v>
      </c>
      <c r="B4349">
        <v>1</v>
      </c>
      <c r="C4349" t="s">
        <v>81</v>
      </c>
      <c r="D4349" t="s">
        <v>113</v>
      </c>
      <c r="E4349" t="s">
        <v>147</v>
      </c>
      <c r="F4349" t="s">
        <v>12716</v>
      </c>
      <c r="G4349" t="s">
        <v>200</v>
      </c>
      <c r="H4349" t="s">
        <v>144</v>
      </c>
      <c r="I4349" t="s">
        <v>136</v>
      </c>
      <c r="J4349" t="s">
        <v>137</v>
      </c>
      <c r="K4349" t="s">
        <v>138</v>
      </c>
      <c r="L4349" t="s">
        <v>12717</v>
      </c>
      <c r="M4349" t="s">
        <v>12718</v>
      </c>
      <c r="N4349">
        <v>1.3902777770000001</v>
      </c>
      <c r="O4349">
        <v>15</v>
      </c>
      <c r="P4349">
        <v>345</v>
      </c>
      <c r="Q4349">
        <v>151</v>
      </c>
      <c r="R4349">
        <v>167</v>
      </c>
      <c r="S4349">
        <v>23</v>
      </c>
      <c r="T4349">
        <v>30</v>
      </c>
      <c r="U4349">
        <v>1</v>
      </c>
      <c r="V4349">
        <v>0</v>
      </c>
      <c r="W4349">
        <v>3.567742159373573</v>
      </c>
      <c r="X4349">
        <v>117.36973837250902</v>
      </c>
      <c r="Y4349">
        <v>91.916667255833289</v>
      </c>
      <c r="Z4349">
        <v>73.961245707849613</v>
      </c>
      <c r="AA4349">
        <v>57.412657879875518</v>
      </c>
      <c r="AB4349">
        <v>9.7173030166981569</v>
      </c>
      <c r="AC4349">
        <v>85.917643296304504</v>
      </c>
      <c r="AD4349">
        <v>0</v>
      </c>
      <c r="AE4349">
        <v>439.86299768844367</v>
      </c>
    </row>
    <row r="4350" spans="1:31" x14ac:dyDescent="0.25">
      <c r="A4350">
        <v>2224854</v>
      </c>
      <c r="B4350">
        <v>1</v>
      </c>
      <c r="C4350" t="s">
        <v>80</v>
      </c>
      <c r="D4350" t="s">
        <v>96</v>
      </c>
      <c r="E4350" t="s">
        <v>156</v>
      </c>
      <c r="F4350" t="s">
        <v>12719</v>
      </c>
      <c r="G4350" t="s">
        <v>172</v>
      </c>
      <c r="H4350" t="s">
        <v>135</v>
      </c>
      <c r="I4350" t="s">
        <v>136</v>
      </c>
      <c r="J4350" t="s">
        <v>137</v>
      </c>
      <c r="K4350" t="s">
        <v>138</v>
      </c>
      <c r="L4350" t="s">
        <v>12720</v>
      </c>
      <c r="M4350" t="s">
        <v>12721</v>
      </c>
      <c r="N4350">
        <v>1.513055555</v>
      </c>
      <c r="O4350">
        <v>0</v>
      </c>
      <c r="P4350">
        <v>7</v>
      </c>
      <c r="Q4350">
        <v>0</v>
      </c>
      <c r="R4350">
        <v>0</v>
      </c>
      <c r="S4350">
        <v>0</v>
      </c>
      <c r="T4350">
        <v>1</v>
      </c>
      <c r="U4350">
        <v>0</v>
      </c>
      <c r="V4350">
        <v>0</v>
      </c>
      <c r="W4350">
        <v>0</v>
      </c>
      <c r="X4350">
        <v>2.043398460609148</v>
      </c>
      <c r="Y4350">
        <v>0</v>
      </c>
      <c r="Z4350">
        <v>0</v>
      </c>
      <c r="AA4350">
        <v>0</v>
      </c>
      <c r="AB4350">
        <v>1.5855176368115165</v>
      </c>
      <c r="AC4350">
        <v>0</v>
      </c>
      <c r="AD4350">
        <v>0</v>
      </c>
      <c r="AE4350">
        <v>3.6289160974206647</v>
      </c>
    </row>
    <row r="4351" spans="1:31" x14ac:dyDescent="0.25">
      <c r="A4351">
        <v>2225441</v>
      </c>
      <c r="B4351">
        <v>1</v>
      </c>
      <c r="C4351" t="s">
        <v>80</v>
      </c>
      <c r="D4351" t="s">
        <v>90</v>
      </c>
      <c r="E4351" t="s">
        <v>156</v>
      </c>
      <c r="F4351" t="s">
        <v>12722</v>
      </c>
      <c r="G4351" t="s">
        <v>161</v>
      </c>
      <c r="H4351" t="s">
        <v>135</v>
      </c>
      <c r="I4351" t="s">
        <v>136</v>
      </c>
      <c r="J4351" t="s">
        <v>137</v>
      </c>
      <c r="K4351" t="s">
        <v>138</v>
      </c>
      <c r="L4351" t="s">
        <v>12723</v>
      </c>
      <c r="M4351" t="s">
        <v>12724</v>
      </c>
      <c r="N4351">
        <v>2.023055555</v>
      </c>
      <c r="O4351">
        <v>0</v>
      </c>
      <c r="P4351">
        <v>2</v>
      </c>
      <c r="Q4351">
        <v>0</v>
      </c>
      <c r="R4351">
        <v>0</v>
      </c>
      <c r="S4351">
        <v>0</v>
      </c>
      <c r="T4351">
        <v>1</v>
      </c>
      <c r="U4351">
        <v>0</v>
      </c>
      <c r="V4351">
        <v>0</v>
      </c>
      <c r="W4351">
        <v>0</v>
      </c>
      <c r="X4351">
        <v>2.2435202318009422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2.2435202318009422</v>
      </c>
    </row>
    <row r="4352" spans="1:31" x14ac:dyDescent="0.25">
      <c r="A4352">
        <v>2213393</v>
      </c>
      <c r="B4352">
        <v>1</v>
      </c>
      <c r="C4352" t="s">
        <v>80</v>
      </c>
      <c r="D4352" t="s">
        <v>96</v>
      </c>
      <c r="E4352" t="s">
        <v>156</v>
      </c>
      <c r="F4352" t="s">
        <v>12725</v>
      </c>
      <c r="G4352" t="s">
        <v>161</v>
      </c>
      <c r="H4352" t="s">
        <v>135</v>
      </c>
      <c r="I4352" t="s">
        <v>136</v>
      </c>
      <c r="J4352" t="s">
        <v>137</v>
      </c>
      <c r="K4352" t="s">
        <v>138</v>
      </c>
      <c r="L4352" t="s">
        <v>12726</v>
      </c>
      <c r="M4352" t="s">
        <v>12727</v>
      </c>
      <c r="N4352">
        <v>2.4441666660000001</v>
      </c>
      <c r="O4352">
        <v>0</v>
      </c>
      <c r="P4352">
        <v>1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1.4540917753775001E-3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1.4540917753775001E-3</v>
      </c>
    </row>
    <row r="4353" spans="1:31" x14ac:dyDescent="0.25">
      <c r="A4353">
        <v>2221711</v>
      </c>
      <c r="B4353">
        <v>1</v>
      </c>
      <c r="C4353" t="s">
        <v>81</v>
      </c>
      <c r="D4353" t="s">
        <v>123</v>
      </c>
      <c r="E4353" t="s">
        <v>151</v>
      </c>
      <c r="F4353" t="s">
        <v>9226</v>
      </c>
      <c r="G4353" t="s">
        <v>213</v>
      </c>
      <c r="H4353" t="s">
        <v>135</v>
      </c>
      <c r="I4353" t="s">
        <v>136</v>
      </c>
      <c r="J4353" t="s">
        <v>137</v>
      </c>
      <c r="K4353" t="s">
        <v>138</v>
      </c>
      <c r="L4353" t="s">
        <v>12728</v>
      </c>
      <c r="M4353" t="s">
        <v>12729</v>
      </c>
      <c r="N4353">
        <v>1.963055555</v>
      </c>
      <c r="O4353">
        <v>0</v>
      </c>
      <c r="P4353">
        <v>180</v>
      </c>
      <c r="Q4353">
        <v>0</v>
      </c>
      <c r="R4353">
        <v>0</v>
      </c>
      <c r="S4353">
        <v>0</v>
      </c>
      <c r="T4353">
        <v>4</v>
      </c>
      <c r="U4353">
        <v>0</v>
      </c>
      <c r="V4353">
        <v>0</v>
      </c>
      <c r="W4353">
        <v>0</v>
      </c>
      <c r="X4353">
        <v>104.37450691495143</v>
      </c>
      <c r="Y4353">
        <v>0</v>
      </c>
      <c r="Z4353">
        <v>0</v>
      </c>
      <c r="AA4353">
        <v>0</v>
      </c>
      <c r="AB4353">
        <v>2.2379775409044087</v>
      </c>
      <c r="AC4353">
        <v>0</v>
      </c>
      <c r="AD4353">
        <v>0</v>
      </c>
      <c r="AE4353">
        <v>106.61248445585584</v>
      </c>
    </row>
    <row r="4354" spans="1:31" x14ac:dyDescent="0.25">
      <c r="A4354">
        <v>2224213</v>
      </c>
      <c r="B4354">
        <v>1</v>
      </c>
      <c r="C4354" t="s">
        <v>81</v>
      </c>
      <c r="D4354" t="s">
        <v>128</v>
      </c>
      <c r="E4354" t="s">
        <v>141</v>
      </c>
      <c r="F4354" t="s">
        <v>12730</v>
      </c>
      <c r="G4354" t="s">
        <v>349</v>
      </c>
      <c r="H4354" t="s">
        <v>144</v>
      </c>
      <c r="I4354" t="s">
        <v>136</v>
      </c>
      <c r="J4354" t="s">
        <v>137</v>
      </c>
      <c r="K4354" t="s">
        <v>138</v>
      </c>
      <c r="L4354" t="s">
        <v>12731</v>
      </c>
      <c r="M4354" t="s">
        <v>12732</v>
      </c>
      <c r="N4354">
        <v>2.889444444</v>
      </c>
      <c r="O4354">
        <v>2</v>
      </c>
      <c r="P4354">
        <v>0</v>
      </c>
      <c r="Q4354">
        <v>7</v>
      </c>
      <c r="R4354">
        <v>0</v>
      </c>
      <c r="S4354">
        <v>1</v>
      </c>
      <c r="T4354">
        <v>2</v>
      </c>
      <c r="U4354">
        <v>0</v>
      </c>
      <c r="V4354">
        <v>0</v>
      </c>
      <c r="W4354">
        <v>116.06601089074974</v>
      </c>
      <c r="X4354">
        <v>0</v>
      </c>
      <c r="Y4354">
        <v>6.9162324708196117</v>
      </c>
      <c r="Z4354">
        <v>0</v>
      </c>
      <c r="AA4354">
        <v>6.2187475913883965</v>
      </c>
      <c r="AB4354">
        <v>3.2295757939500467</v>
      </c>
      <c r="AC4354">
        <v>0</v>
      </c>
      <c r="AD4354">
        <v>0</v>
      </c>
      <c r="AE4354">
        <v>132.43056674690777</v>
      </c>
    </row>
    <row r="4355" spans="1:31" x14ac:dyDescent="0.25">
      <c r="A4355">
        <v>2222252</v>
      </c>
      <c r="B4355">
        <v>1</v>
      </c>
      <c r="C4355" t="s">
        <v>80</v>
      </c>
      <c r="D4355" t="s">
        <v>84</v>
      </c>
      <c r="E4355" t="s">
        <v>151</v>
      </c>
      <c r="F4355" t="s">
        <v>6043</v>
      </c>
      <c r="G4355" t="s">
        <v>213</v>
      </c>
      <c r="H4355" t="s">
        <v>135</v>
      </c>
      <c r="I4355" t="s">
        <v>136</v>
      </c>
      <c r="J4355" t="s">
        <v>137</v>
      </c>
      <c r="K4355" t="s">
        <v>138</v>
      </c>
      <c r="L4355" t="s">
        <v>12733</v>
      </c>
      <c r="M4355" t="s">
        <v>12734</v>
      </c>
      <c r="N4355">
        <v>0.97250000000000003</v>
      </c>
      <c r="O4355">
        <v>0</v>
      </c>
      <c r="P4355">
        <v>44</v>
      </c>
      <c r="Q4355">
        <v>0</v>
      </c>
      <c r="R4355">
        <v>0</v>
      </c>
      <c r="S4355">
        <v>0</v>
      </c>
      <c r="T4355">
        <v>13</v>
      </c>
      <c r="U4355">
        <v>0</v>
      </c>
      <c r="V4355">
        <v>0</v>
      </c>
      <c r="W4355">
        <v>0</v>
      </c>
      <c r="X4355">
        <v>10.445303938714016</v>
      </c>
      <c r="Y4355">
        <v>0</v>
      </c>
      <c r="Z4355">
        <v>0</v>
      </c>
      <c r="AA4355">
        <v>0</v>
      </c>
      <c r="AB4355">
        <v>7.1078929935032855</v>
      </c>
      <c r="AC4355">
        <v>0</v>
      </c>
      <c r="AD4355">
        <v>0</v>
      </c>
      <c r="AE4355">
        <v>17.5531969322173</v>
      </c>
    </row>
    <row r="4356" spans="1:31" x14ac:dyDescent="0.25">
      <c r="A4356">
        <v>2224754</v>
      </c>
      <c r="B4356">
        <v>1</v>
      </c>
      <c r="C4356" t="s">
        <v>80</v>
      </c>
      <c r="D4356" t="s">
        <v>93</v>
      </c>
      <c r="E4356" t="s">
        <v>151</v>
      </c>
      <c r="F4356" t="s">
        <v>1436</v>
      </c>
      <c r="G4356" t="s">
        <v>213</v>
      </c>
      <c r="H4356" t="s">
        <v>135</v>
      </c>
      <c r="I4356" t="s">
        <v>136</v>
      </c>
      <c r="J4356" t="s">
        <v>137</v>
      </c>
      <c r="K4356" t="s">
        <v>138</v>
      </c>
      <c r="L4356" t="s">
        <v>12735</v>
      </c>
      <c r="M4356" t="s">
        <v>12736</v>
      </c>
      <c r="N4356">
        <v>1.1133333329999999</v>
      </c>
      <c r="O4356">
        <v>0</v>
      </c>
      <c r="P4356">
        <v>5</v>
      </c>
      <c r="Q4356">
        <v>0</v>
      </c>
      <c r="R4356">
        <v>4</v>
      </c>
      <c r="S4356">
        <v>0</v>
      </c>
      <c r="T4356">
        <v>2</v>
      </c>
      <c r="U4356">
        <v>0</v>
      </c>
      <c r="V4356">
        <v>0</v>
      </c>
      <c r="W4356">
        <v>0</v>
      </c>
      <c r="X4356">
        <v>4.6039603727387073</v>
      </c>
      <c r="Y4356">
        <v>0</v>
      </c>
      <c r="Z4356">
        <v>9.2711935927430389</v>
      </c>
      <c r="AA4356">
        <v>0</v>
      </c>
      <c r="AB4356">
        <v>2.6418800087590535</v>
      </c>
      <c r="AC4356">
        <v>0</v>
      </c>
      <c r="AD4356">
        <v>0</v>
      </c>
      <c r="AE4356">
        <v>16.5170339742408</v>
      </c>
    </row>
    <row r="4357" spans="1:31" x14ac:dyDescent="0.25">
      <c r="A4357">
        <v>2223921</v>
      </c>
      <c r="B4357">
        <v>1</v>
      </c>
      <c r="C4357" t="s">
        <v>81</v>
      </c>
      <c r="D4357" t="s">
        <v>118</v>
      </c>
      <c r="E4357" t="s">
        <v>151</v>
      </c>
      <c r="F4357" t="s">
        <v>12737</v>
      </c>
      <c r="G4357" t="s">
        <v>213</v>
      </c>
      <c r="H4357" t="s">
        <v>135</v>
      </c>
      <c r="I4357" t="s">
        <v>136</v>
      </c>
      <c r="J4357" t="s">
        <v>137</v>
      </c>
      <c r="K4357" t="s">
        <v>138</v>
      </c>
      <c r="L4357" t="s">
        <v>12738</v>
      </c>
      <c r="M4357" t="s">
        <v>12739</v>
      </c>
      <c r="N4357">
        <v>1.5491666660000001</v>
      </c>
      <c r="O4357">
        <v>0</v>
      </c>
      <c r="P4357">
        <v>52</v>
      </c>
      <c r="Q4357">
        <v>0</v>
      </c>
      <c r="R4357">
        <v>2</v>
      </c>
      <c r="S4357">
        <v>0</v>
      </c>
      <c r="T4357">
        <v>8</v>
      </c>
      <c r="U4357">
        <v>0</v>
      </c>
      <c r="V4357">
        <v>0</v>
      </c>
      <c r="W4357">
        <v>0</v>
      </c>
      <c r="X4357">
        <v>18.466319190448154</v>
      </c>
      <c r="Y4357">
        <v>0</v>
      </c>
      <c r="Z4357">
        <v>0.10883344373150335</v>
      </c>
      <c r="AA4357">
        <v>0</v>
      </c>
      <c r="AB4357">
        <v>9.2162729188990848</v>
      </c>
      <c r="AC4357">
        <v>0</v>
      </c>
      <c r="AD4357">
        <v>0</v>
      </c>
      <c r="AE4357">
        <v>27.791425553078739</v>
      </c>
    </row>
    <row r="4358" spans="1:31" x14ac:dyDescent="0.25">
      <c r="A4358">
        <v>2221757</v>
      </c>
      <c r="B4358">
        <v>1</v>
      </c>
      <c r="C4358" t="s">
        <v>80</v>
      </c>
      <c r="D4358" t="s">
        <v>85</v>
      </c>
      <c r="E4358" t="s">
        <v>156</v>
      </c>
      <c r="F4358" t="s">
        <v>12740</v>
      </c>
      <c r="G4358" t="s">
        <v>165</v>
      </c>
      <c r="H4358" t="s">
        <v>135</v>
      </c>
      <c r="I4358" t="s">
        <v>136</v>
      </c>
      <c r="J4358" t="s">
        <v>137</v>
      </c>
      <c r="K4358" t="s">
        <v>138</v>
      </c>
      <c r="L4358" t="s">
        <v>12741</v>
      </c>
      <c r="M4358" t="s">
        <v>12742</v>
      </c>
      <c r="N4358">
        <v>3.1347222220000002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1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</row>
    <row r="4359" spans="1:31" x14ac:dyDescent="0.25">
      <c r="A4359">
        <v>2223380</v>
      </c>
      <c r="B4359">
        <v>1</v>
      </c>
      <c r="C4359" t="s">
        <v>80</v>
      </c>
      <c r="D4359" t="s">
        <v>96</v>
      </c>
      <c r="E4359" t="s">
        <v>151</v>
      </c>
      <c r="F4359" t="s">
        <v>3270</v>
      </c>
      <c r="G4359" t="s">
        <v>345</v>
      </c>
      <c r="H4359" t="s">
        <v>135</v>
      </c>
      <c r="I4359" t="s">
        <v>136</v>
      </c>
      <c r="J4359" t="s">
        <v>137</v>
      </c>
      <c r="K4359" t="s">
        <v>138</v>
      </c>
      <c r="L4359" t="s">
        <v>12743</v>
      </c>
      <c r="M4359" t="s">
        <v>12744</v>
      </c>
      <c r="N4359">
        <v>0.875</v>
      </c>
      <c r="O4359">
        <v>0</v>
      </c>
      <c r="P4359">
        <v>33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14.83606967238522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14.83606967238522</v>
      </c>
    </row>
    <row r="4360" spans="1:31" x14ac:dyDescent="0.25">
      <c r="A4360">
        <v>2221027</v>
      </c>
      <c r="B4360">
        <v>1</v>
      </c>
      <c r="C4360" t="s">
        <v>81</v>
      </c>
      <c r="D4360" t="s">
        <v>115</v>
      </c>
      <c r="E4360" t="s">
        <v>151</v>
      </c>
      <c r="F4360" t="s">
        <v>8971</v>
      </c>
      <c r="G4360" t="s">
        <v>213</v>
      </c>
      <c r="H4360" t="s">
        <v>135</v>
      </c>
      <c r="I4360" t="s">
        <v>136</v>
      </c>
      <c r="J4360" t="s">
        <v>137</v>
      </c>
      <c r="K4360" t="s">
        <v>138</v>
      </c>
      <c r="L4360" t="s">
        <v>12745</v>
      </c>
      <c r="M4360" t="s">
        <v>12746</v>
      </c>
      <c r="N4360">
        <v>1.38</v>
      </c>
      <c r="O4360">
        <v>0</v>
      </c>
      <c r="P4360">
        <v>22</v>
      </c>
      <c r="Q4360">
        <v>0</v>
      </c>
      <c r="R4360">
        <v>1</v>
      </c>
      <c r="S4360">
        <v>0</v>
      </c>
      <c r="T4360">
        <v>2</v>
      </c>
      <c r="U4360">
        <v>0</v>
      </c>
      <c r="V4360">
        <v>0</v>
      </c>
      <c r="W4360">
        <v>0</v>
      </c>
      <c r="X4360">
        <v>3.3304779591454468</v>
      </c>
      <c r="Y4360">
        <v>0</v>
      </c>
      <c r="Z4360">
        <v>0</v>
      </c>
      <c r="AA4360">
        <v>0</v>
      </c>
      <c r="AB4360">
        <v>0.82944435418664175</v>
      </c>
      <c r="AC4360">
        <v>0</v>
      </c>
      <c r="AD4360">
        <v>0</v>
      </c>
      <c r="AE4360">
        <v>4.1599223133320882</v>
      </c>
    </row>
    <row r="4361" spans="1:31" x14ac:dyDescent="0.25">
      <c r="A4361">
        <v>2229019</v>
      </c>
      <c r="B4361">
        <v>1</v>
      </c>
      <c r="C4361" t="s">
        <v>80</v>
      </c>
      <c r="D4361" t="s">
        <v>100</v>
      </c>
      <c r="E4361" t="s">
        <v>147</v>
      </c>
      <c r="F4361" t="s">
        <v>12747</v>
      </c>
      <c r="G4361" t="s">
        <v>143</v>
      </c>
      <c r="H4361" t="s">
        <v>144</v>
      </c>
      <c r="I4361" t="s">
        <v>136</v>
      </c>
      <c r="J4361" t="s">
        <v>137</v>
      </c>
      <c r="K4361" t="s">
        <v>138</v>
      </c>
      <c r="L4361" t="s">
        <v>12748</v>
      </c>
      <c r="M4361" t="s">
        <v>12749</v>
      </c>
      <c r="N4361">
        <v>1.2736111109999999</v>
      </c>
      <c r="O4361">
        <v>1</v>
      </c>
      <c r="P4361">
        <v>352</v>
      </c>
      <c r="Q4361">
        <v>175</v>
      </c>
      <c r="R4361">
        <v>203</v>
      </c>
      <c r="S4361">
        <v>15</v>
      </c>
      <c r="T4361">
        <v>44</v>
      </c>
      <c r="U4361">
        <v>1</v>
      </c>
      <c r="V4361">
        <v>0</v>
      </c>
      <c r="W4361">
        <v>0.71785342538881669</v>
      </c>
      <c r="X4361">
        <v>178.26552178465099</v>
      </c>
      <c r="Y4361">
        <v>349.89545086550424</v>
      </c>
      <c r="Z4361">
        <v>307.25720920463363</v>
      </c>
      <c r="AA4361">
        <v>15.942235991570342</v>
      </c>
      <c r="AB4361">
        <v>41.524165744428288</v>
      </c>
      <c r="AC4361">
        <v>181.01579522973344</v>
      </c>
      <c r="AD4361">
        <v>0</v>
      </c>
      <c r="AE4361">
        <v>1074.6182322459099</v>
      </c>
    </row>
    <row r="4362" spans="1:31" x14ac:dyDescent="0.25">
      <c r="A4362">
        <v>2220363</v>
      </c>
      <c r="B4362">
        <v>1</v>
      </c>
      <c r="C4362" t="s">
        <v>80</v>
      </c>
      <c r="D4362" t="s">
        <v>90</v>
      </c>
      <c r="E4362" t="s">
        <v>151</v>
      </c>
      <c r="F4362" t="s">
        <v>12750</v>
      </c>
      <c r="G4362" t="s">
        <v>134</v>
      </c>
      <c r="H4362" t="s">
        <v>135</v>
      </c>
      <c r="I4362" t="s">
        <v>136</v>
      </c>
      <c r="J4362" t="s">
        <v>137</v>
      </c>
      <c r="K4362" t="s">
        <v>138</v>
      </c>
      <c r="L4362" t="s">
        <v>12751</v>
      </c>
      <c r="M4362" t="s">
        <v>12752</v>
      </c>
      <c r="N4362">
        <v>1.2752777769999999</v>
      </c>
      <c r="O4362">
        <v>0</v>
      </c>
      <c r="P4362">
        <v>12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3.0874671050726858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3.0874671050726858</v>
      </c>
    </row>
    <row r="4363" spans="1:31" x14ac:dyDescent="0.25">
      <c r="A4363">
        <v>2225936</v>
      </c>
      <c r="B4363">
        <v>1</v>
      </c>
      <c r="C4363" t="s">
        <v>81</v>
      </c>
      <c r="D4363" t="s">
        <v>122</v>
      </c>
      <c r="E4363" t="s">
        <v>147</v>
      </c>
      <c r="F4363" t="s">
        <v>12753</v>
      </c>
      <c r="G4363" t="s">
        <v>200</v>
      </c>
      <c r="H4363" t="s">
        <v>144</v>
      </c>
      <c r="I4363" t="s">
        <v>136</v>
      </c>
      <c r="J4363" t="s">
        <v>137</v>
      </c>
      <c r="K4363" t="s">
        <v>234</v>
      </c>
      <c r="L4363" t="s">
        <v>12754</v>
      </c>
      <c r="M4363" t="s">
        <v>12755</v>
      </c>
      <c r="N4363">
        <v>0.49583333299999999</v>
      </c>
      <c r="O4363">
        <v>0</v>
      </c>
      <c r="P4363">
        <v>3179</v>
      </c>
      <c r="Q4363">
        <v>0</v>
      </c>
      <c r="R4363">
        <v>33</v>
      </c>
      <c r="S4363">
        <v>0</v>
      </c>
      <c r="T4363">
        <v>134</v>
      </c>
      <c r="U4363">
        <v>0</v>
      </c>
      <c r="V4363">
        <v>0</v>
      </c>
      <c r="W4363">
        <v>0</v>
      </c>
      <c r="X4363">
        <v>331.10028048752406</v>
      </c>
      <c r="Y4363">
        <v>0</v>
      </c>
      <c r="Z4363">
        <v>3.3074716936656969</v>
      </c>
      <c r="AA4363">
        <v>0</v>
      </c>
      <c r="AB4363">
        <v>59.691606436515812</v>
      </c>
      <c r="AC4363">
        <v>0</v>
      </c>
      <c r="AD4363">
        <v>0</v>
      </c>
      <c r="AE4363">
        <v>394.0993586177056</v>
      </c>
    </row>
    <row r="4364" spans="1:31" x14ac:dyDescent="0.25">
      <c r="A4364">
        <v>2221004</v>
      </c>
      <c r="B4364">
        <v>1</v>
      </c>
      <c r="C4364" t="s">
        <v>80</v>
      </c>
      <c r="D4364" t="s">
        <v>95</v>
      </c>
      <c r="E4364" t="s">
        <v>156</v>
      </c>
      <c r="F4364" t="s">
        <v>12756</v>
      </c>
      <c r="G4364" t="s">
        <v>172</v>
      </c>
      <c r="H4364" t="s">
        <v>135</v>
      </c>
      <c r="I4364" t="s">
        <v>136</v>
      </c>
      <c r="J4364" t="s">
        <v>137</v>
      </c>
      <c r="K4364" t="s">
        <v>138</v>
      </c>
      <c r="L4364" t="s">
        <v>12757</v>
      </c>
      <c r="M4364" t="s">
        <v>12758</v>
      </c>
      <c r="N4364">
        <v>0.55833333299999999</v>
      </c>
      <c r="O4364">
        <v>0</v>
      </c>
      <c r="P4364">
        <v>10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1.3550677654388823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1.3550677654388823</v>
      </c>
    </row>
    <row r="4365" spans="1:31" x14ac:dyDescent="0.25">
      <c r="A4365">
        <v>2213344</v>
      </c>
      <c r="B4365">
        <v>1</v>
      </c>
      <c r="C4365" t="s">
        <v>81</v>
      </c>
      <c r="D4365" t="s">
        <v>128</v>
      </c>
      <c r="E4365" t="s">
        <v>151</v>
      </c>
      <c r="F4365" t="s">
        <v>12391</v>
      </c>
      <c r="G4365" t="s">
        <v>213</v>
      </c>
      <c r="H4365" t="s">
        <v>135</v>
      </c>
      <c r="I4365" t="s">
        <v>136</v>
      </c>
      <c r="J4365" t="s">
        <v>137</v>
      </c>
      <c r="K4365" t="s">
        <v>138</v>
      </c>
      <c r="L4365" t="s">
        <v>12759</v>
      </c>
      <c r="M4365" t="s">
        <v>12760</v>
      </c>
      <c r="N4365">
        <v>1.03</v>
      </c>
      <c r="O4365">
        <v>0</v>
      </c>
      <c r="P4365">
        <v>113</v>
      </c>
      <c r="Q4365">
        <v>0</v>
      </c>
      <c r="R4365">
        <v>1</v>
      </c>
      <c r="S4365">
        <v>0</v>
      </c>
      <c r="T4365">
        <v>1</v>
      </c>
      <c r="U4365">
        <v>0</v>
      </c>
      <c r="V4365">
        <v>0</v>
      </c>
      <c r="W4365">
        <v>0</v>
      </c>
      <c r="X4365">
        <v>28.411735356648933</v>
      </c>
      <c r="Y4365">
        <v>0</v>
      </c>
      <c r="Z4365">
        <v>0.55900157246036053</v>
      </c>
      <c r="AA4365">
        <v>0</v>
      </c>
      <c r="AB4365">
        <v>0.22156868642991001</v>
      </c>
      <c r="AC4365">
        <v>0</v>
      </c>
      <c r="AD4365">
        <v>0</v>
      </c>
      <c r="AE4365">
        <v>29.192305615539205</v>
      </c>
    </row>
    <row r="4366" spans="1:31" x14ac:dyDescent="0.25">
      <c r="A4366">
        <v>2218299</v>
      </c>
      <c r="B4366">
        <v>1</v>
      </c>
      <c r="C4366" t="s">
        <v>80</v>
      </c>
      <c r="D4366" t="s">
        <v>94</v>
      </c>
      <c r="E4366" t="s">
        <v>156</v>
      </c>
      <c r="F4366" t="s">
        <v>12761</v>
      </c>
      <c r="G4366" t="s">
        <v>161</v>
      </c>
      <c r="H4366" t="s">
        <v>135</v>
      </c>
      <c r="I4366" t="s">
        <v>136</v>
      </c>
      <c r="J4366" t="s">
        <v>137</v>
      </c>
      <c r="K4366" t="s">
        <v>138</v>
      </c>
      <c r="L4366" t="s">
        <v>12762</v>
      </c>
      <c r="M4366" t="s">
        <v>12763</v>
      </c>
      <c r="N4366">
        <v>6.1388888880000003</v>
      </c>
      <c r="O4366">
        <v>0</v>
      </c>
      <c r="P4366">
        <v>1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1.5149938735457109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1.5149938735457109</v>
      </c>
    </row>
    <row r="4367" spans="1:31" x14ac:dyDescent="0.25">
      <c r="A4367">
        <v>2221170</v>
      </c>
      <c r="B4367">
        <v>1</v>
      </c>
      <c r="C4367" t="s">
        <v>80</v>
      </c>
      <c r="D4367" t="s">
        <v>82</v>
      </c>
      <c r="E4367" t="s">
        <v>156</v>
      </c>
      <c r="F4367" t="s">
        <v>12764</v>
      </c>
      <c r="G4367" t="s">
        <v>161</v>
      </c>
      <c r="H4367" t="s">
        <v>135</v>
      </c>
      <c r="I4367" t="s">
        <v>136</v>
      </c>
      <c r="J4367" t="s">
        <v>137</v>
      </c>
      <c r="K4367" t="s">
        <v>138</v>
      </c>
      <c r="L4367" t="s">
        <v>12765</v>
      </c>
      <c r="M4367" t="s">
        <v>12766</v>
      </c>
      <c r="N4367">
        <v>1.7733333330000001</v>
      </c>
      <c r="O4367">
        <v>0</v>
      </c>
      <c r="P4367">
        <v>1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0.82700123379466683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0.82700123379466683</v>
      </c>
    </row>
    <row r="4368" spans="1:31" x14ac:dyDescent="0.25">
      <c r="A4368">
        <v>2225295</v>
      </c>
      <c r="B4368">
        <v>1</v>
      </c>
      <c r="C4368" t="s">
        <v>80</v>
      </c>
      <c r="D4368" t="s">
        <v>93</v>
      </c>
      <c r="E4368" t="s">
        <v>132</v>
      </c>
      <c r="F4368" t="s">
        <v>12767</v>
      </c>
      <c r="G4368" t="s">
        <v>233</v>
      </c>
      <c r="H4368" t="s">
        <v>135</v>
      </c>
      <c r="I4368" t="s">
        <v>136</v>
      </c>
      <c r="J4368" t="s">
        <v>137</v>
      </c>
      <c r="K4368" t="s">
        <v>234</v>
      </c>
      <c r="L4368" t="s">
        <v>12768</v>
      </c>
      <c r="M4368" t="s">
        <v>12769</v>
      </c>
      <c r="N4368">
        <v>7.9319211110000003</v>
      </c>
      <c r="O4368">
        <v>0</v>
      </c>
      <c r="P4368">
        <v>518</v>
      </c>
      <c r="Q4368">
        <v>0</v>
      </c>
      <c r="R4368">
        <v>0</v>
      </c>
      <c r="S4368">
        <v>0</v>
      </c>
      <c r="T4368">
        <v>35</v>
      </c>
      <c r="U4368">
        <v>0</v>
      </c>
      <c r="V4368">
        <v>0</v>
      </c>
      <c r="W4368">
        <v>0</v>
      </c>
      <c r="X4368">
        <v>1283.8010993253399</v>
      </c>
      <c r="Y4368">
        <v>0</v>
      </c>
      <c r="Z4368">
        <v>0</v>
      </c>
      <c r="AA4368">
        <v>0</v>
      </c>
      <c r="AB4368">
        <v>306.06201106359521</v>
      </c>
      <c r="AC4368">
        <v>0</v>
      </c>
      <c r="AD4368">
        <v>0</v>
      </c>
      <c r="AE4368">
        <v>1589.8631103889352</v>
      </c>
    </row>
    <row r="4369" spans="1:31" x14ac:dyDescent="0.25">
      <c r="A4369">
        <v>2214741</v>
      </c>
      <c r="B4369">
        <v>1</v>
      </c>
      <c r="C4369" t="s">
        <v>80</v>
      </c>
      <c r="D4369" t="s">
        <v>93</v>
      </c>
      <c r="E4369" t="s">
        <v>156</v>
      </c>
      <c r="F4369" t="s">
        <v>12770</v>
      </c>
      <c r="G4369" t="s">
        <v>161</v>
      </c>
      <c r="H4369" t="s">
        <v>135</v>
      </c>
      <c r="I4369" t="s">
        <v>136</v>
      </c>
      <c r="J4369" t="s">
        <v>137</v>
      </c>
      <c r="K4369" t="s">
        <v>138</v>
      </c>
      <c r="L4369" t="s">
        <v>12771</v>
      </c>
      <c r="M4369" t="s">
        <v>12772</v>
      </c>
      <c r="N4369">
        <v>1.736388888</v>
      </c>
      <c r="O4369">
        <v>0</v>
      </c>
      <c r="P4369">
        <v>1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0.53684251714129505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0.53684251714129505</v>
      </c>
    </row>
    <row r="4370" spans="1:31" x14ac:dyDescent="0.25">
      <c r="A4370">
        <v>2218322</v>
      </c>
      <c r="B4370">
        <v>1</v>
      </c>
      <c r="C4370" t="s">
        <v>80</v>
      </c>
      <c r="D4370" t="s">
        <v>97</v>
      </c>
      <c r="E4370" t="s">
        <v>156</v>
      </c>
      <c r="F4370" t="s">
        <v>12773</v>
      </c>
      <c r="G4370" t="s">
        <v>134</v>
      </c>
      <c r="H4370" t="s">
        <v>135</v>
      </c>
      <c r="I4370" t="s">
        <v>136</v>
      </c>
      <c r="J4370" t="s">
        <v>137</v>
      </c>
      <c r="K4370" t="s">
        <v>138</v>
      </c>
      <c r="L4370" t="s">
        <v>12774</v>
      </c>
      <c r="M4370" t="s">
        <v>12775</v>
      </c>
      <c r="N4370">
        <v>1.3788888880000001</v>
      </c>
      <c r="O4370">
        <v>0</v>
      </c>
      <c r="P4370">
        <v>1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3.0782309375508601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3.0782309375508601</v>
      </c>
    </row>
    <row r="4371" spans="1:31" x14ac:dyDescent="0.25">
      <c r="A4371">
        <v>2219155</v>
      </c>
      <c r="B4371">
        <v>1</v>
      </c>
      <c r="C4371" t="s">
        <v>81</v>
      </c>
      <c r="D4371" t="s">
        <v>123</v>
      </c>
      <c r="E4371" t="s">
        <v>251</v>
      </c>
      <c r="F4371" t="s">
        <v>8735</v>
      </c>
      <c r="G4371" t="s">
        <v>143</v>
      </c>
      <c r="H4371" t="s">
        <v>144</v>
      </c>
      <c r="I4371" t="s">
        <v>136</v>
      </c>
      <c r="J4371" t="s">
        <v>137</v>
      </c>
      <c r="K4371" t="s">
        <v>138</v>
      </c>
      <c r="L4371" t="s">
        <v>12776</v>
      </c>
      <c r="M4371" t="s">
        <v>12777</v>
      </c>
      <c r="N4371">
        <v>0.33333333300000001</v>
      </c>
      <c r="O4371">
        <v>22</v>
      </c>
      <c r="P4371">
        <v>1206</v>
      </c>
      <c r="Q4371">
        <v>716</v>
      </c>
      <c r="R4371">
        <v>618</v>
      </c>
      <c r="S4371">
        <v>72</v>
      </c>
      <c r="T4371">
        <v>140</v>
      </c>
      <c r="U4371">
        <v>8</v>
      </c>
      <c r="V4371">
        <v>0</v>
      </c>
      <c r="W4371">
        <v>3.0355035345996004</v>
      </c>
      <c r="X4371">
        <v>78.518556840485743</v>
      </c>
      <c r="Y4371">
        <v>176.42672167584337</v>
      </c>
      <c r="Z4371">
        <v>106.57678705528804</v>
      </c>
      <c r="AA4371">
        <v>57.78758143227158</v>
      </c>
      <c r="AB4371">
        <v>38.134780461500448</v>
      </c>
      <c r="AC4371">
        <v>532.50906232217972</v>
      </c>
      <c r="AD4371">
        <v>0</v>
      </c>
      <c r="AE4371">
        <v>992.98899332216843</v>
      </c>
    </row>
    <row r="4372" spans="1:31" x14ac:dyDescent="0.25">
      <c r="A4372">
        <v>2224064</v>
      </c>
      <c r="B4372">
        <v>1</v>
      </c>
      <c r="C4372" t="s">
        <v>80</v>
      </c>
      <c r="D4372" t="s">
        <v>97</v>
      </c>
      <c r="E4372" t="s">
        <v>156</v>
      </c>
      <c r="F4372" t="s">
        <v>12778</v>
      </c>
      <c r="G4372" t="s">
        <v>172</v>
      </c>
      <c r="H4372" t="s">
        <v>135</v>
      </c>
      <c r="I4372" t="s">
        <v>136</v>
      </c>
      <c r="J4372" t="s">
        <v>137</v>
      </c>
      <c r="K4372" t="s">
        <v>138</v>
      </c>
      <c r="L4372" t="s">
        <v>12779</v>
      </c>
      <c r="M4372" t="s">
        <v>12780</v>
      </c>
      <c r="N4372">
        <v>3.668055555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1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3.2856985203834834</v>
      </c>
      <c r="AC4372">
        <v>0</v>
      </c>
      <c r="AD4372">
        <v>0</v>
      </c>
      <c r="AE4372">
        <v>3.2856985203834834</v>
      </c>
    </row>
    <row r="4373" spans="1:31" x14ac:dyDescent="0.25">
      <c r="A4373">
        <v>2215408</v>
      </c>
      <c r="B4373">
        <v>1</v>
      </c>
      <c r="C4373" t="s">
        <v>80</v>
      </c>
      <c r="D4373" t="s">
        <v>105</v>
      </c>
      <c r="E4373" t="s">
        <v>132</v>
      </c>
      <c r="F4373" t="s">
        <v>12781</v>
      </c>
      <c r="G4373" t="s">
        <v>405</v>
      </c>
      <c r="H4373" t="s">
        <v>135</v>
      </c>
      <c r="I4373" t="s">
        <v>136</v>
      </c>
      <c r="J4373" t="s">
        <v>137</v>
      </c>
      <c r="K4373" t="s">
        <v>234</v>
      </c>
      <c r="L4373" t="s">
        <v>12782</v>
      </c>
      <c r="M4373" t="s">
        <v>12783</v>
      </c>
      <c r="N4373">
        <v>8.5256611109999998</v>
      </c>
      <c r="O4373">
        <v>0</v>
      </c>
      <c r="P4373">
        <v>244</v>
      </c>
      <c r="Q4373">
        <v>0</v>
      </c>
      <c r="R4373">
        <v>3</v>
      </c>
      <c r="S4373">
        <v>0</v>
      </c>
      <c r="T4373">
        <v>26</v>
      </c>
      <c r="U4373">
        <v>0</v>
      </c>
      <c r="V4373">
        <v>0</v>
      </c>
      <c r="W4373">
        <v>0</v>
      </c>
      <c r="X4373">
        <v>726.42595941416937</v>
      </c>
      <c r="Y4373">
        <v>0</v>
      </c>
      <c r="Z4373">
        <v>0.88137521661635254</v>
      </c>
      <c r="AA4373">
        <v>0</v>
      </c>
      <c r="AB4373">
        <v>157.19629341641479</v>
      </c>
      <c r="AC4373">
        <v>0</v>
      </c>
      <c r="AD4373">
        <v>0</v>
      </c>
      <c r="AE4373">
        <v>884.50362804720044</v>
      </c>
    </row>
    <row r="4374" spans="1:31" x14ac:dyDescent="0.25">
      <c r="A4374">
        <v>2214718</v>
      </c>
      <c r="B4374">
        <v>1</v>
      </c>
      <c r="C4374" t="s">
        <v>80</v>
      </c>
      <c r="D4374" t="s">
        <v>87</v>
      </c>
      <c r="E4374" t="s">
        <v>151</v>
      </c>
      <c r="F4374" t="s">
        <v>12784</v>
      </c>
      <c r="G4374" t="s">
        <v>1096</v>
      </c>
      <c r="H4374" t="s">
        <v>135</v>
      </c>
      <c r="I4374" t="s">
        <v>136</v>
      </c>
      <c r="J4374" t="s">
        <v>137</v>
      </c>
      <c r="K4374" t="s">
        <v>138</v>
      </c>
      <c r="L4374" t="s">
        <v>12785</v>
      </c>
      <c r="M4374" t="s">
        <v>12786</v>
      </c>
      <c r="N4374">
        <v>1.8119444440000001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2</v>
      </c>
      <c r="U4374">
        <v>0</v>
      </c>
      <c r="V4374">
        <v>1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7.5835913959488765</v>
      </c>
      <c r="AC4374">
        <v>0</v>
      </c>
      <c r="AD4374">
        <v>10.988295754237294</v>
      </c>
      <c r="AE4374">
        <v>18.571887150186171</v>
      </c>
    </row>
    <row r="4375" spans="1:31" x14ac:dyDescent="0.25">
      <c r="A4375">
        <v>2223042</v>
      </c>
      <c r="B4375">
        <v>1</v>
      </c>
      <c r="C4375" t="s">
        <v>80</v>
      </c>
      <c r="D4375" t="s">
        <v>95</v>
      </c>
      <c r="E4375" t="s">
        <v>151</v>
      </c>
      <c r="F4375" t="s">
        <v>5488</v>
      </c>
      <c r="G4375" t="s">
        <v>238</v>
      </c>
      <c r="H4375" t="s">
        <v>135</v>
      </c>
      <c r="I4375" t="s">
        <v>136</v>
      </c>
      <c r="J4375" t="s">
        <v>137</v>
      </c>
      <c r="K4375" t="s">
        <v>138</v>
      </c>
      <c r="L4375" t="s">
        <v>12787</v>
      </c>
      <c r="M4375" t="s">
        <v>12788</v>
      </c>
      <c r="N4375">
        <v>2.4883333329999999</v>
      </c>
      <c r="O4375">
        <v>0</v>
      </c>
      <c r="P4375">
        <v>24</v>
      </c>
      <c r="Q4375">
        <v>0</v>
      </c>
      <c r="R4375">
        <v>12</v>
      </c>
      <c r="S4375">
        <v>0</v>
      </c>
      <c r="T4375">
        <v>16</v>
      </c>
      <c r="U4375">
        <v>0</v>
      </c>
      <c r="V4375">
        <v>0</v>
      </c>
      <c r="W4375">
        <v>0</v>
      </c>
      <c r="X4375">
        <v>17.029627083878552</v>
      </c>
      <c r="Y4375">
        <v>0</v>
      </c>
      <c r="Z4375">
        <v>5.194311543558384</v>
      </c>
      <c r="AA4375">
        <v>0</v>
      </c>
      <c r="AB4375">
        <v>92.718452381679413</v>
      </c>
      <c r="AC4375">
        <v>0</v>
      </c>
      <c r="AD4375">
        <v>0</v>
      </c>
      <c r="AE4375">
        <v>114.94239100911635</v>
      </c>
    </row>
    <row r="4376" spans="1:31" x14ac:dyDescent="0.25">
      <c r="A4376">
        <v>2212726</v>
      </c>
      <c r="B4376">
        <v>1</v>
      </c>
      <c r="C4376" t="s">
        <v>80</v>
      </c>
      <c r="D4376" t="s">
        <v>100</v>
      </c>
      <c r="E4376" t="s">
        <v>156</v>
      </c>
      <c r="F4376" t="s">
        <v>12789</v>
      </c>
      <c r="G4376" t="s">
        <v>161</v>
      </c>
      <c r="H4376" t="s">
        <v>135</v>
      </c>
      <c r="I4376" t="s">
        <v>136</v>
      </c>
      <c r="J4376" t="s">
        <v>137</v>
      </c>
      <c r="K4376" t="s">
        <v>138</v>
      </c>
      <c r="L4376" t="s">
        <v>12790</v>
      </c>
      <c r="M4376" t="s">
        <v>12791</v>
      </c>
      <c r="N4376">
        <v>1.3008333329999999</v>
      </c>
      <c r="O4376">
        <v>0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0.23109396336775501</v>
      </c>
      <c r="AA4376">
        <v>0</v>
      </c>
      <c r="AB4376">
        <v>0</v>
      </c>
      <c r="AC4376">
        <v>0</v>
      </c>
      <c r="AD4376">
        <v>0</v>
      </c>
      <c r="AE4376">
        <v>0.23109396336775501</v>
      </c>
    </row>
    <row r="4377" spans="1:31" x14ac:dyDescent="0.25">
      <c r="A4377">
        <v>2224087</v>
      </c>
      <c r="B4377">
        <v>1</v>
      </c>
      <c r="C4377" t="s">
        <v>81</v>
      </c>
      <c r="D4377" t="s">
        <v>122</v>
      </c>
      <c r="E4377" t="s">
        <v>147</v>
      </c>
      <c r="F4377" t="s">
        <v>12792</v>
      </c>
      <c r="G4377" t="s">
        <v>143</v>
      </c>
      <c r="H4377" t="s">
        <v>144</v>
      </c>
      <c r="I4377" t="s">
        <v>136</v>
      </c>
      <c r="J4377" t="s">
        <v>137</v>
      </c>
      <c r="K4377" t="s">
        <v>138</v>
      </c>
      <c r="L4377" t="s">
        <v>12793</v>
      </c>
      <c r="M4377" t="s">
        <v>12794</v>
      </c>
      <c r="N4377">
        <v>0.48222222199999998</v>
      </c>
      <c r="O4377">
        <v>25</v>
      </c>
      <c r="P4377">
        <v>838</v>
      </c>
      <c r="Q4377">
        <v>68</v>
      </c>
      <c r="R4377">
        <v>34</v>
      </c>
      <c r="S4377">
        <v>23</v>
      </c>
      <c r="T4377">
        <v>53</v>
      </c>
      <c r="U4377">
        <v>0</v>
      </c>
      <c r="V4377">
        <v>2</v>
      </c>
      <c r="W4377">
        <v>1.794933275019734</v>
      </c>
      <c r="X4377">
        <v>56.345401585046936</v>
      </c>
      <c r="Y4377">
        <v>18.482587094160607</v>
      </c>
      <c r="Z4377">
        <v>3.5253901786509148</v>
      </c>
      <c r="AA4377">
        <v>36.697215023036712</v>
      </c>
      <c r="AB4377">
        <v>3.9870598969806741</v>
      </c>
      <c r="AC4377">
        <v>0</v>
      </c>
      <c r="AD4377">
        <v>0.58739470885797329</v>
      </c>
      <c r="AE4377">
        <v>121.41998176175355</v>
      </c>
    </row>
    <row r="4378" spans="1:31" x14ac:dyDescent="0.25">
      <c r="A4378">
        <v>2229042</v>
      </c>
      <c r="B4378">
        <v>1</v>
      </c>
      <c r="C4378" t="s">
        <v>80</v>
      </c>
      <c r="D4378" t="s">
        <v>83</v>
      </c>
      <c r="E4378" t="s">
        <v>141</v>
      </c>
      <c r="F4378" t="s">
        <v>7736</v>
      </c>
      <c r="G4378" t="s">
        <v>349</v>
      </c>
      <c r="H4378" t="s">
        <v>144</v>
      </c>
      <c r="I4378" t="s">
        <v>136</v>
      </c>
      <c r="J4378" t="s">
        <v>137</v>
      </c>
      <c r="K4378" t="s">
        <v>138</v>
      </c>
      <c r="L4378" t="s">
        <v>12795</v>
      </c>
      <c r="M4378" t="s">
        <v>12796</v>
      </c>
      <c r="N4378">
        <v>1.227777777</v>
      </c>
      <c r="O4378">
        <v>0</v>
      </c>
      <c r="P4378">
        <v>160</v>
      </c>
      <c r="Q4378">
        <v>0</v>
      </c>
      <c r="R4378">
        <v>0</v>
      </c>
      <c r="S4378">
        <v>3</v>
      </c>
      <c r="T4378">
        <v>53</v>
      </c>
      <c r="U4378">
        <v>1</v>
      </c>
      <c r="V4378">
        <v>1</v>
      </c>
      <c r="W4378">
        <v>0</v>
      </c>
      <c r="X4378">
        <v>115.70209020084248</v>
      </c>
      <c r="Y4378">
        <v>0</v>
      </c>
      <c r="Z4378">
        <v>0</v>
      </c>
      <c r="AA4378">
        <v>5.6470745354106509</v>
      </c>
      <c r="AB4378">
        <v>80.293447453858946</v>
      </c>
      <c r="AC4378">
        <v>185.13652475142266</v>
      </c>
      <c r="AD4378">
        <v>40.435865623567047</v>
      </c>
      <c r="AE4378">
        <v>427.21500256510177</v>
      </c>
    </row>
    <row r="4379" spans="1:31" x14ac:dyDescent="0.25">
      <c r="A4379">
        <v>2226792</v>
      </c>
      <c r="B4379">
        <v>1</v>
      </c>
      <c r="C4379" t="s">
        <v>80</v>
      </c>
      <c r="D4379" t="s">
        <v>96</v>
      </c>
      <c r="E4379" t="s">
        <v>156</v>
      </c>
      <c r="F4379" t="s">
        <v>12797</v>
      </c>
      <c r="G4379" t="s">
        <v>280</v>
      </c>
      <c r="H4379" t="s">
        <v>135</v>
      </c>
      <c r="I4379" t="s">
        <v>136</v>
      </c>
      <c r="J4379" t="s">
        <v>137</v>
      </c>
      <c r="K4379" t="s">
        <v>138</v>
      </c>
      <c r="L4379" t="s">
        <v>12798</v>
      </c>
      <c r="M4379" t="s">
        <v>12799</v>
      </c>
      <c r="N4379">
        <v>5.8247222220000001</v>
      </c>
      <c r="O4379">
        <v>0</v>
      </c>
      <c r="P4379">
        <v>2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3.7349460636883198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3.7349460636883198</v>
      </c>
    </row>
    <row r="4380" spans="1:31" x14ac:dyDescent="0.25">
      <c r="A4380">
        <v>2222378</v>
      </c>
      <c r="B4380">
        <v>1</v>
      </c>
      <c r="C4380" t="s">
        <v>81</v>
      </c>
      <c r="D4380" t="s">
        <v>122</v>
      </c>
      <c r="E4380" t="s">
        <v>147</v>
      </c>
      <c r="F4380" t="s">
        <v>12800</v>
      </c>
      <c r="G4380" t="s">
        <v>143</v>
      </c>
      <c r="H4380" t="s">
        <v>144</v>
      </c>
      <c r="I4380" t="s">
        <v>136</v>
      </c>
      <c r="J4380" t="s">
        <v>137</v>
      </c>
      <c r="K4380" t="s">
        <v>138</v>
      </c>
      <c r="L4380" t="s">
        <v>12801</v>
      </c>
      <c r="M4380" t="s">
        <v>12802</v>
      </c>
      <c r="N4380">
        <v>0.43006472200000001</v>
      </c>
      <c r="O4380">
        <v>24</v>
      </c>
      <c r="P4380">
        <v>1834</v>
      </c>
      <c r="Q4380">
        <v>279</v>
      </c>
      <c r="R4380">
        <v>54</v>
      </c>
      <c r="S4380">
        <v>63</v>
      </c>
      <c r="T4380">
        <v>183</v>
      </c>
      <c r="U4380">
        <v>6</v>
      </c>
      <c r="V4380">
        <v>3</v>
      </c>
      <c r="W4380">
        <v>1.4468983565764499</v>
      </c>
      <c r="X4380">
        <v>106.79163308472576</v>
      </c>
      <c r="Y4380">
        <v>35.524413617573593</v>
      </c>
      <c r="Z4380">
        <v>5.6625473860147109</v>
      </c>
      <c r="AA4380">
        <v>109.49938639967601</v>
      </c>
      <c r="AB4380">
        <v>17.552066148150946</v>
      </c>
      <c r="AC4380">
        <v>149.75625073821271</v>
      </c>
      <c r="AD4380">
        <v>0.53772941605616009</v>
      </c>
      <c r="AE4380">
        <v>426.77092514698637</v>
      </c>
    </row>
    <row r="4381" spans="1:31" x14ac:dyDescent="0.25">
      <c r="A4381">
        <v>2220337</v>
      </c>
      <c r="B4381">
        <v>1</v>
      </c>
      <c r="C4381" t="s">
        <v>80</v>
      </c>
      <c r="D4381" t="s">
        <v>110</v>
      </c>
      <c r="E4381" t="s">
        <v>141</v>
      </c>
      <c r="F4381" t="s">
        <v>12803</v>
      </c>
      <c r="G4381" t="s">
        <v>280</v>
      </c>
      <c r="H4381" t="s">
        <v>144</v>
      </c>
      <c r="I4381" t="s">
        <v>136</v>
      </c>
      <c r="J4381" t="s">
        <v>3</v>
      </c>
      <c r="K4381" t="s">
        <v>138</v>
      </c>
      <c r="L4381" t="s">
        <v>12804</v>
      </c>
      <c r="M4381" t="s">
        <v>12805</v>
      </c>
      <c r="N4381">
        <v>0.73527777699999997</v>
      </c>
      <c r="O4381">
        <v>0</v>
      </c>
      <c r="P4381">
        <v>406</v>
      </c>
      <c r="Q4381">
        <v>0</v>
      </c>
      <c r="R4381">
        <v>0</v>
      </c>
      <c r="S4381">
        <v>0</v>
      </c>
      <c r="T4381">
        <v>37</v>
      </c>
      <c r="U4381">
        <v>0</v>
      </c>
      <c r="V4381">
        <v>0</v>
      </c>
      <c r="W4381">
        <v>0</v>
      </c>
      <c r="X4381">
        <v>111.99771130575942</v>
      </c>
      <c r="Y4381">
        <v>0</v>
      </c>
      <c r="Z4381">
        <v>0</v>
      </c>
      <c r="AA4381">
        <v>0</v>
      </c>
      <c r="AB4381">
        <v>22.376237666733388</v>
      </c>
      <c r="AC4381">
        <v>0</v>
      </c>
      <c r="AD4381">
        <v>0</v>
      </c>
      <c r="AE4381">
        <v>134.37394897249283</v>
      </c>
    </row>
    <row r="4382" spans="1:31" x14ac:dyDescent="0.25">
      <c r="A4382">
        <v>2229348</v>
      </c>
      <c r="B4382">
        <v>1</v>
      </c>
      <c r="C4382" t="s">
        <v>80</v>
      </c>
      <c r="D4382" t="s">
        <v>103</v>
      </c>
      <c r="E4382" t="s">
        <v>198</v>
      </c>
      <c r="F4382" t="s">
        <v>4537</v>
      </c>
      <c r="G4382" t="s">
        <v>200</v>
      </c>
      <c r="H4382" t="s">
        <v>144</v>
      </c>
      <c r="I4382" t="s">
        <v>136</v>
      </c>
      <c r="J4382" t="s">
        <v>137</v>
      </c>
      <c r="K4382" t="s">
        <v>138</v>
      </c>
      <c r="L4382" t="s">
        <v>12806</v>
      </c>
      <c r="M4382" t="s">
        <v>12807</v>
      </c>
      <c r="N4382">
        <v>0.324722222</v>
      </c>
      <c r="O4382">
        <v>1</v>
      </c>
      <c r="P4382">
        <v>0</v>
      </c>
      <c r="Q4382">
        <v>0</v>
      </c>
      <c r="R4382">
        <v>0</v>
      </c>
      <c r="S4382">
        <v>12</v>
      </c>
      <c r="T4382">
        <v>0</v>
      </c>
      <c r="U4382">
        <v>18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15.35518278324872</v>
      </c>
      <c r="AB4382">
        <v>0</v>
      </c>
      <c r="AC4382">
        <v>204.12584015402268</v>
      </c>
      <c r="AD4382">
        <v>0</v>
      </c>
      <c r="AE4382">
        <v>219.4810229372714</v>
      </c>
    </row>
    <row r="4383" spans="1:31" x14ac:dyDescent="0.25">
      <c r="A4383">
        <v>2214200</v>
      </c>
      <c r="B4383">
        <v>1</v>
      </c>
      <c r="C4383" t="s">
        <v>80</v>
      </c>
      <c r="D4383" t="s">
        <v>96</v>
      </c>
      <c r="E4383" t="s">
        <v>156</v>
      </c>
      <c r="F4383" t="s">
        <v>12808</v>
      </c>
      <c r="G4383" t="s">
        <v>161</v>
      </c>
      <c r="H4383" t="s">
        <v>135</v>
      </c>
      <c r="I4383" t="s">
        <v>136</v>
      </c>
      <c r="J4383" t="s">
        <v>137</v>
      </c>
      <c r="K4383" t="s">
        <v>138</v>
      </c>
      <c r="L4383" t="s">
        <v>12809</v>
      </c>
      <c r="M4383" t="s">
        <v>12810</v>
      </c>
      <c r="N4383">
        <v>1.9358333329999999</v>
      </c>
      <c r="O4383">
        <v>0</v>
      </c>
      <c r="P4383">
        <v>1</v>
      </c>
      <c r="Q4383">
        <v>0</v>
      </c>
      <c r="R4383">
        <v>0</v>
      </c>
      <c r="S4383">
        <v>0</v>
      </c>
      <c r="T4383">
        <v>1</v>
      </c>
      <c r="U4383">
        <v>0</v>
      </c>
      <c r="V4383">
        <v>0</v>
      </c>
      <c r="W4383">
        <v>0</v>
      </c>
      <c r="X4383">
        <v>1.8000597836633003</v>
      </c>
      <c r="Y4383">
        <v>0</v>
      </c>
      <c r="Z4383">
        <v>0</v>
      </c>
      <c r="AA4383">
        <v>0</v>
      </c>
      <c r="AB4383">
        <v>3.2019424857736247</v>
      </c>
      <c r="AC4383">
        <v>0</v>
      </c>
      <c r="AD4383">
        <v>0</v>
      </c>
      <c r="AE4383">
        <v>5.0020022694369253</v>
      </c>
    </row>
    <row r="4384" spans="1:31" x14ac:dyDescent="0.25">
      <c r="A4384">
        <v>2217117</v>
      </c>
      <c r="B4384">
        <v>1</v>
      </c>
      <c r="C4384" t="s">
        <v>81</v>
      </c>
      <c r="D4384" t="s">
        <v>127</v>
      </c>
      <c r="E4384" t="s">
        <v>156</v>
      </c>
      <c r="F4384" t="s">
        <v>12811</v>
      </c>
      <c r="G4384" t="s">
        <v>161</v>
      </c>
      <c r="H4384" t="s">
        <v>135</v>
      </c>
      <c r="I4384" t="s">
        <v>136</v>
      </c>
      <c r="J4384" t="s">
        <v>137</v>
      </c>
      <c r="K4384" t="s">
        <v>138</v>
      </c>
      <c r="L4384" t="s">
        <v>12812</v>
      </c>
      <c r="M4384" t="s">
        <v>12813</v>
      </c>
      <c r="N4384">
        <v>1.546944444</v>
      </c>
      <c r="O4384">
        <v>0</v>
      </c>
      <c r="P4384">
        <v>11</v>
      </c>
      <c r="Q4384">
        <v>0</v>
      </c>
      <c r="R4384">
        <v>0</v>
      </c>
      <c r="S4384">
        <v>0</v>
      </c>
      <c r="T4384">
        <v>2</v>
      </c>
      <c r="U4384">
        <v>0</v>
      </c>
      <c r="V4384">
        <v>0</v>
      </c>
      <c r="W4384">
        <v>0</v>
      </c>
      <c r="X4384">
        <v>3.3074348939117999</v>
      </c>
      <c r="Y4384">
        <v>0</v>
      </c>
      <c r="Z4384">
        <v>0</v>
      </c>
      <c r="AA4384">
        <v>0</v>
      </c>
      <c r="AB4384">
        <v>0.27607519266426661</v>
      </c>
      <c r="AC4384">
        <v>0</v>
      </c>
      <c r="AD4384">
        <v>0</v>
      </c>
      <c r="AE4384">
        <v>3.5835100865760667</v>
      </c>
    </row>
    <row r="4385" spans="1:31" x14ac:dyDescent="0.25">
      <c r="A4385">
        <v>2228209</v>
      </c>
      <c r="B4385">
        <v>1</v>
      </c>
      <c r="C4385" t="s">
        <v>81</v>
      </c>
      <c r="D4385" t="s">
        <v>113</v>
      </c>
      <c r="E4385" t="s">
        <v>151</v>
      </c>
      <c r="F4385" t="s">
        <v>12814</v>
      </c>
      <c r="G4385" t="s">
        <v>213</v>
      </c>
      <c r="H4385" t="s">
        <v>135</v>
      </c>
      <c r="I4385" t="s">
        <v>136</v>
      </c>
      <c r="J4385" t="s">
        <v>137</v>
      </c>
      <c r="K4385" t="s">
        <v>138</v>
      </c>
      <c r="L4385" t="s">
        <v>12815</v>
      </c>
      <c r="M4385" t="s">
        <v>12816</v>
      </c>
      <c r="N4385">
        <v>1.226388888</v>
      </c>
      <c r="O4385">
        <v>0</v>
      </c>
      <c r="P4385">
        <v>17</v>
      </c>
      <c r="Q4385">
        <v>0</v>
      </c>
      <c r="R4385">
        <v>7</v>
      </c>
      <c r="S4385">
        <v>0</v>
      </c>
      <c r="T4385">
        <v>1</v>
      </c>
      <c r="U4385">
        <v>0</v>
      </c>
      <c r="V4385">
        <v>0</v>
      </c>
      <c r="W4385">
        <v>0</v>
      </c>
      <c r="X4385">
        <v>2.529133114849984</v>
      </c>
      <c r="Y4385">
        <v>0</v>
      </c>
      <c r="Z4385">
        <v>3.5328906945968712</v>
      </c>
      <c r="AA4385">
        <v>0</v>
      </c>
      <c r="AB4385">
        <v>0.32725824630094447</v>
      </c>
      <c r="AC4385">
        <v>0</v>
      </c>
      <c r="AD4385">
        <v>0</v>
      </c>
      <c r="AE4385">
        <v>6.3892820557477998</v>
      </c>
    </row>
    <row r="4386" spans="1:31" x14ac:dyDescent="0.25">
      <c r="A4386">
        <v>2218989</v>
      </c>
      <c r="B4386">
        <v>1</v>
      </c>
      <c r="C4386" t="s">
        <v>80</v>
      </c>
      <c r="D4386" t="s">
        <v>92</v>
      </c>
      <c r="E4386" t="s">
        <v>156</v>
      </c>
      <c r="F4386" t="s">
        <v>12817</v>
      </c>
      <c r="G4386" t="s">
        <v>134</v>
      </c>
      <c r="H4386" t="s">
        <v>135</v>
      </c>
      <c r="I4386" t="s">
        <v>136</v>
      </c>
      <c r="J4386" t="s">
        <v>137</v>
      </c>
      <c r="K4386" t="s">
        <v>138</v>
      </c>
      <c r="L4386" t="s">
        <v>12818</v>
      </c>
      <c r="M4386" t="s">
        <v>12819</v>
      </c>
      <c r="N4386">
        <v>1.8777777769999999</v>
      </c>
      <c r="O4386">
        <v>0</v>
      </c>
      <c r="P4386">
        <v>1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</row>
    <row r="4387" spans="1:31" x14ac:dyDescent="0.25">
      <c r="A4387">
        <v>2227645</v>
      </c>
      <c r="B4387">
        <v>1</v>
      </c>
      <c r="C4387" t="s">
        <v>80</v>
      </c>
      <c r="D4387" t="s">
        <v>96</v>
      </c>
      <c r="E4387" t="s">
        <v>225</v>
      </c>
      <c r="F4387" t="s">
        <v>12820</v>
      </c>
      <c r="G4387" t="s">
        <v>600</v>
      </c>
      <c r="H4387" t="s">
        <v>135</v>
      </c>
      <c r="I4387" t="s">
        <v>136</v>
      </c>
      <c r="J4387" t="s">
        <v>137</v>
      </c>
      <c r="K4387" t="s">
        <v>138</v>
      </c>
      <c r="L4387" t="s">
        <v>12821</v>
      </c>
      <c r="M4387" t="s">
        <v>12822</v>
      </c>
      <c r="N4387">
        <v>1.45</v>
      </c>
      <c r="O4387">
        <v>0</v>
      </c>
      <c r="P4387">
        <v>164</v>
      </c>
      <c r="Q4387">
        <v>0</v>
      </c>
      <c r="R4387">
        <v>0</v>
      </c>
      <c r="S4387">
        <v>0</v>
      </c>
      <c r="T4387">
        <v>36</v>
      </c>
      <c r="U4387">
        <v>0</v>
      </c>
      <c r="V4387">
        <v>0</v>
      </c>
      <c r="W4387">
        <v>0</v>
      </c>
      <c r="X4387">
        <v>104.86568114358867</v>
      </c>
      <c r="Y4387">
        <v>0</v>
      </c>
      <c r="Z4387">
        <v>0</v>
      </c>
      <c r="AA4387">
        <v>0</v>
      </c>
      <c r="AB4387">
        <v>19.671267488804961</v>
      </c>
      <c r="AC4387">
        <v>0</v>
      </c>
      <c r="AD4387">
        <v>0</v>
      </c>
      <c r="AE4387">
        <v>124.53694863239363</v>
      </c>
    </row>
    <row r="4388" spans="1:31" x14ac:dyDescent="0.25">
      <c r="A4388">
        <v>2215743</v>
      </c>
      <c r="B4388">
        <v>1</v>
      </c>
      <c r="C4388" t="s">
        <v>81</v>
      </c>
      <c r="D4388" t="s">
        <v>128</v>
      </c>
      <c r="E4388" t="s">
        <v>198</v>
      </c>
      <c r="F4388" t="s">
        <v>3033</v>
      </c>
      <c r="G4388" t="s">
        <v>143</v>
      </c>
      <c r="H4388" t="s">
        <v>144</v>
      </c>
      <c r="I4388" t="s">
        <v>136</v>
      </c>
      <c r="J4388" t="s">
        <v>137</v>
      </c>
      <c r="K4388" t="s">
        <v>138</v>
      </c>
      <c r="L4388" t="s">
        <v>12823</v>
      </c>
      <c r="M4388" t="s">
        <v>12824</v>
      </c>
      <c r="N4388">
        <v>0.25638888799999998</v>
      </c>
      <c r="O4388">
        <v>7</v>
      </c>
      <c r="P4388">
        <v>1312</v>
      </c>
      <c r="Q4388">
        <v>23</v>
      </c>
      <c r="R4388">
        <v>18</v>
      </c>
      <c r="S4388">
        <v>23</v>
      </c>
      <c r="T4388">
        <v>118</v>
      </c>
      <c r="U4388">
        <v>1</v>
      </c>
      <c r="V4388">
        <v>0</v>
      </c>
      <c r="W4388">
        <v>0.51413585159809161</v>
      </c>
      <c r="X4388">
        <v>38.195932615648289</v>
      </c>
      <c r="Y4388">
        <v>20.238507893947823</v>
      </c>
      <c r="Z4388">
        <v>0.96845655077686676</v>
      </c>
      <c r="AA4388">
        <v>17.491241223656846</v>
      </c>
      <c r="AB4388">
        <v>8.7955863344947822</v>
      </c>
      <c r="AC4388">
        <v>5.6674841274334433</v>
      </c>
      <c r="AD4388">
        <v>0</v>
      </c>
      <c r="AE4388">
        <v>91.871344597556131</v>
      </c>
    </row>
    <row r="4389" spans="1:31" x14ac:dyDescent="0.25">
      <c r="A4389">
        <v>2228876</v>
      </c>
      <c r="B4389">
        <v>1</v>
      </c>
      <c r="C4389" t="s">
        <v>80</v>
      </c>
      <c r="D4389" t="s">
        <v>101</v>
      </c>
      <c r="E4389" t="s">
        <v>156</v>
      </c>
      <c r="F4389" t="s">
        <v>12825</v>
      </c>
      <c r="G4389" t="s">
        <v>172</v>
      </c>
      <c r="H4389" t="s">
        <v>135</v>
      </c>
      <c r="I4389" t="s">
        <v>136</v>
      </c>
      <c r="J4389" t="s">
        <v>137</v>
      </c>
      <c r="K4389" t="s">
        <v>138</v>
      </c>
      <c r="L4389" t="s">
        <v>12826</v>
      </c>
      <c r="M4389" t="s">
        <v>12827</v>
      </c>
      <c r="N4389">
        <v>0.58527777700000005</v>
      </c>
      <c r="O4389">
        <v>0</v>
      </c>
      <c r="P4389">
        <v>1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9.0541504054166664E-5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9.0541504054166664E-5</v>
      </c>
    </row>
    <row r="4390" spans="1:31" x14ac:dyDescent="0.25">
      <c r="A4390">
        <v>2228335</v>
      </c>
      <c r="B4390">
        <v>1</v>
      </c>
      <c r="C4390" t="s">
        <v>80</v>
      </c>
      <c r="D4390" t="s">
        <v>96</v>
      </c>
      <c r="E4390" t="s">
        <v>156</v>
      </c>
      <c r="F4390" t="s">
        <v>603</v>
      </c>
      <c r="G4390" t="s">
        <v>172</v>
      </c>
      <c r="H4390" t="s">
        <v>135</v>
      </c>
      <c r="I4390" t="s">
        <v>136</v>
      </c>
      <c r="J4390" t="s">
        <v>137</v>
      </c>
      <c r="K4390" t="s">
        <v>138</v>
      </c>
      <c r="L4390" t="s">
        <v>12828</v>
      </c>
      <c r="M4390" t="s">
        <v>12829</v>
      </c>
      <c r="N4390">
        <v>2.188055555</v>
      </c>
      <c r="O4390">
        <v>0</v>
      </c>
      <c r="P4390">
        <v>1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1.4490161342674874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1.4490161342674874</v>
      </c>
    </row>
    <row r="4391" spans="1:31" x14ac:dyDescent="0.25">
      <c r="A4391">
        <v>2227104</v>
      </c>
      <c r="B4391">
        <v>1</v>
      </c>
      <c r="C4391" t="s">
        <v>81</v>
      </c>
      <c r="D4391" t="s">
        <v>112</v>
      </c>
      <c r="E4391" t="s">
        <v>156</v>
      </c>
      <c r="F4391" t="s">
        <v>12830</v>
      </c>
      <c r="G4391" t="s">
        <v>161</v>
      </c>
      <c r="H4391" t="s">
        <v>135</v>
      </c>
      <c r="I4391" t="s">
        <v>136</v>
      </c>
      <c r="J4391" t="s">
        <v>137</v>
      </c>
      <c r="K4391" t="s">
        <v>138</v>
      </c>
      <c r="L4391" t="s">
        <v>12831</v>
      </c>
      <c r="M4391" t="s">
        <v>12832</v>
      </c>
      <c r="N4391">
        <v>1.1025</v>
      </c>
      <c r="O4391">
        <v>0</v>
      </c>
      <c r="P4391">
        <v>7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4.9778813510649904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4.9778813510649904</v>
      </c>
    </row>
    <row r="4392" spans="1:31" x14ac:dyDescent="0.25">
      <c r="A4392">
        <v>2215531</v>
      </c>
      <c r="B4392">
        <v>1</v>
      </c>
      <c r="C4392" t="s">
        <v>80</v>
      </c>
      <c r="D4392" t="s">
        <v>97</v>
      </c>
      <c r="E4392" t="s">
        <v>156</v>
      </c>
      <c r="F4392" t="s">
        <v>12833</v>
      </c>
      <c r="G4392" t="s">
        <v>161</v>
      </c>
      <c r="H4392" t="s">
        <v>135</v>
      </c>
      <c r="I4392" t="s">
        <v>136</v>
      </c>
      <c r="J4392" t="s">
        <v>137</v>
      </c>
      <c r="K4392" t="s">
        <v>138</v>
      </c>
      <c r="L4392" t="s">
        <v>12834</v>
      </c>
      <c r="M4392" t="s">
        <v>12835</v>
      </c>
      <c r="N4392">
        <v>1.050277777</v>
      </c>
      <c r="O4392">
        <v>0</v>
      </c>
      <c r="P4392">
        <v>5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1.1610866059246643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1.1610866059246643</v>
      </c>
    </row>
    <row r="4393" spans="1:31" x14ac:dyDescent="0.25">
      <c r="A4393">
        <v>2228266</v>
      </c>
      <c r="B4393">
        <v>1</v>
      </c>
      <c r="C4393" t="s">
        <v>80</v>
      </c>
      <c r="D4393" t="s">
        <v>92</v>
      </c>
      <c r="E4393" t="s">
        <v>198</v>
      </c>
      <c r="F4393" t="s">
        <v>12836</v>
      </c>
      <c r="G4393" t="s">
        <v>233</v>
      </c>
      <c r="H4393" t="s">
        <v>144</v>
      </c>
      <c r="I4393" t="s">
        <v>136</v>
      </c>
      <c r="J4393" t="s">
        <v>137</v>
      </c>
      <c r="K4393" t="s">
        <v>234</v>
      </c>
      <c r="L4393" t="s">
        <v>12837</v>
      </c>
      <c r="M4393" t="s">
        <v>12838</v>
      </c>
      <c r="N4393">
        <v>7.6327777770000003</v>
      </c>
      <c r="O4393">
        <v>13</v>
      </c>
      <c r="P4393">
        <v>845</v>
      </c>
      <c r="Q4393">
        <v>1</v>
      </c>
      <c r="R4393">
        <v>0</v>
      </c>
      <c r="S4393">
        <v>7</v>
      </c>
      <c r="T4393">
        <v>12</v>
      </c>
      <c r="U4393">
        <v>0</v>
      </c>
      <c r="V4393">
        <v>0</v>
      </c>
      <c r="W4393">
        <v>1548.7848886385291</v>
      </c>
      <c r="X4393">
        <v>1807.4828475328261</v>
      </c>
      <c r="Y4393">
        <v>10.06765531012069</v>
      </c>
      <c r="Z4393">
        <v>0</v>
      </c>
      <c r="AA4393">
        <v>274.29156866219245</v>
      </c>
      <c r="AB4393">
        <v>102.45104882163061</v>
      </c>
      <c r="AC4393">
        <v>0</v>
      </c>
      <c r="AD4393">
        <v>0</v>
      </c>
      <c r="AE4393">
        <v>3743.0780089652985</v>
      </c>
    </row>
    <row r="4394" spans="1:31" x14ac:dyDescent="0.25">
      <c r="A4394">
        <v>2223795</v>
      </c>
      <c r="B4394">
        <v>1</v>
      </c>
      <c r="C4394" t="s">
        <v>81</v>
      </c>
      <c r="D4394" t="s">
        <v>115</v>
      </c>
      <c r="E4394" t="s">
        <v>198</v>
      </c>
      <c r="F4394" t="s">
        <v>1040</v>
      </c>
      <c r="G4394" t="s">
        <v>143</v>
      </c>
      <c r="H4394" t="s">
        <v>144</v>
      </c>
      <c r="I4394" t="s">
        <v>451</v>
      </c>
      <c r="J4394" t="s">
        <v>137</v>
      </c>
      <c r="K4394" t="s">
        <v>138</v>
      </c>
      <c r="L4394" t="s">
        <v>12839</v>
      </c>
      <c r="M4394" t="s">
        <v>12840</v>
      </c>
      <c r="N4394">
        <v>1.6388888000000001E-2</v>
      </c>
      <c r="O4394">
        <v>0</v>
      </c>
      <c r="P4394">
        <v>2127</v>
      </c>
      <c r="Q4394">
        <v>8</v>
      </c>
      <c r="R4394">
        <v>154</v>
      </c>
      <c r="S4394">
        <v>15</v>
      </c>
      <c r="T4394">
        <v>157</v>
      </c>
      <c r="U4394">
        <v>0</v>
      </c>
      <c r="V4394">
        <v>1</v>
      </c>
      <c r="W4394">
        <v>0</v>
      </c>
      <c r="X4394">
        <v>2.9836621603443869</v>
      </c>
      <c r="Y4394">
        <v>0.17341421131087673</v>
      </c>
      <c r="Z4394">
        <v>0.2592662919171016</v>
      </c>
      <c r="AA4394">
        <v>1.2839696324349199</v>
      </c>
      <c r="AB4394">
        <v>0.70252820404697214</v>
      </c>
      <c r="AC4394">
        <v>0</v>
      </c>
      <c r="AD4394">
        <v>2.7677896280555554E-5</v>
      </c>
      <c r="AE4394">
        <v>5.4028681779505376</v>
      </c>
    </row>
    <row r="4395" spans="1:31" x14ac:dyDescent="0.25">
      <c r="A4395">
        <v>2226500</v>
      </c>
      <c r="B4395">
        <v>1</v>
      </c>
      <c r="C4395" t="s">
        <v>80</v>
      </c>
      <c r="D4395" t="s">
        <v>100</v>
      </c>
      <c r="E4395" t="s">
        <v>151</v>
      </c>
      <c r="F4395" t="s">
        <v>4395</v>
      </c>
      <c r="G4395" t="s">
        <v>213</v>
      </c>
      <c r="H4395" t="s">
        <v>135</v>
      </c>
      <c r="I4395" t="s">
        <v>136</v>
      </c>
      <c r="J4395" t="s">
        <v>137</v>
      </c>
      <c r="K4395" t="s">
        <v>138</v>
      </c>
      <c r="L4395" t="s">
        <v>12841</v>
      </c>
      <c r="M4395" t="s">
        <v>12842</v>
      </c>
      <c r="N4395">
        <v>0.47527777700000001</v>
      </c>
      <c r="O4395">
        <v>0</v>
      </c>
      <c r="P4395">
        <v>149</v>
      </c>
      <c r="Q4395">
        <v>0</v>
      </c>
      <c r="R4395">
        <v>0</v>
      </c>
      <c r="S4395">
        <v>0</v>
      </c>
      <c r="T4395">
        <v>16</v>
      </c>
      <c r="U4395">
        <v>0</v>
      </c>
      <c r="V4395">
        <v>0</v>
      </c>
      <c r="W4395">
        <v>0</v>
      </c>
      <c r="X4395">
        <v>23.077558486544394</v>
      </c>
      <c r="Y4395">
        <v>0</v>
      </c>
      <c r="Z4395">
        <v>0</v>
      </c>
      <c r="AA4395">
        <v>0</v>
      </c>
      <c r="AB4395">
        <v>7.7626039287634772</v>
      </c>
      <c r="AC4395">
        <v>0</v>
      </c>
      <c r="AD4395">
        <v>0</v>
      </c>
      <c r="AE4395">
        <v>30.840162415307873</v>
      </c>
    </row>
    <row r="4396" spans="1:31" x14ac:dyDescent="0.25">
      <c r="A4396">
        <v>2215139</v>
      </c>
      <c r="B4396">
        <v>1</v>
      </c>
      <c r="C4396" t="s">
        <v>80</v>
      </c>
      <c r="D4396" t="s">
        <v>85</v>
      </c>
      <c r="E4396" t="s">
        <v>132</v>
      </c>
      <c r="F4396" t="s">
        <v>12843</v>
      </c>
      <c r="G4396" t="s">
        <v>1096</v>
      </c>
      <c r="H4396" t="s">
        <v>135</v>
      </c>
      <c r="I4396" t="s">
        <v>136</v>
      </c>
      <c r="J4396" t="s">
        <v>137</v>
      </c>
      <c r="K4396" t="s">
        <v>138</v>
      </c>
      <c r="L4396" t="s">
        <v>12844</v>
      </c>
      <c r="M4396" t="s">
        <v>12845</v>
      </c>
      <c r="N4396">
        <v>1.2738888880000001</v>
      </c>
      <c r="O4396">
        <v>0</v>
      </c>
      <c r="P4396">
        <v>280</v>
      </c>
      <c r="Q4396">
        <v>0</v>
      </c>
      <c r="R4396">
        <v>0</v>
      </c>
      <c r="S4396">
        <v>0</v>
      </c>
      <c r="T4396">
        <v>17</v>
      </c>
      <c r="U4396">
        <v>0</v>
      </c>
      <c r="V4396">
        <v>0</v>
      </c>
      <c r="W4396">
        <v>0</v>
      </c>
      <c r="X4396">
        <v>148.55959802470809</v>
      </c>
      <c r="Y4396">
        <v>0</v>
      </c>
      <c r="Z4396">
        <v>0</v>
      </c>
      <c r="AA4396">
        <v>0</v>
      </c>
      <c r="AB4396">
        <v>99.155180367236198</v>
      </c>
      <c r="AC4396">
        <v>0</v>
      </c>
      <c r="AD4396">
        <v>0</v>
      </c>
      <c r="AE4396">
        <v>247.71477839194429</v>
      </c>
    </row>
    <row r="4397" spans="1:31" x14ac:dyDescent="0.25">
      <c r="A4397">
        <v>2220904</v>
      </c>
      <c r="B4397">
        <v>1</v>
      </c>
      <c r="C4397" t="s">
        <v>80</v>
      </c>
      <c r="D4397" t="s">
        <v>94</v>
      </c>
      <c r="E4397" t="s">
        <v>141</v>
      </c>
      <c r="F4397" t="s">
        <v>12846</v>
      </c>
      <c r="G4397" t="s">
        <v>831</v>
      </c>
      <c r="H4397" t="s">
        <v>144</v>
      </c>
      <c r="I4397" t="s">
        <v>136</v>
      </c>
      <c r="J4397" t="s">
        <v>137</v>
      </c>
      <c r="K4397" t="s">
        <v>138</v>
      </c>
      <c r="L4397" t="s">
        <v>12847</v>
      </c>
      <c r="M4397" t="s">
        <v>12848</v>
      </c>
      <c r="N4397">
        <v>3.375277777</v>
      </c>
      <c r="O4397">
        <v>0</v>
      </c>
      <c r="P4397">
        <v>394</v>
      </c>
      <c r="Q4397">
        <v>0</v>
      </c>
      <c r="R4397">
        <v>0</v>
      </c>
      <c r="S4397">
        <v>0</v>
      </c>
      <c r="T4397">
        <v>20</v>
      </c>
      <c r="U4397">
        <v>0</v>
      </c>
      <c r="V4397">
        <v>0</v>
      </c>
      <c r="W4397">
        <v>0</v>
      </c>
      <c r="X4397">
        <v>269.34793412572105</v>
      </c>
      <c r="Y4397">
        <v>0</v>
      </c>
      <c r="Z4397">
        <v>0</v>
      </c>
      <c r="AA4397">
        <v>0</v>
      </c>
      <c r="AB4397">
        <v>20.334470355028436</v>
      </c>
      <c r="AC4397">
        <v>0</v>
      </c>
      <c r="AD4397">
        <v>0</v>
      </c>
      <c r="AE4397">
        <v>289.68240448074948</v>
      </c>
    </row>
    <row r="4398" spans="1:31" x14ac:dyDescent="0.25">
      <c r="A4398">
        <v>2213659</v>
      </c>
      <c r="B4398">
        <v>1</v>
      </c>
      <c r="C4398" t="s">
        <v>80</v>
      </c>
      <c r="D4398" t="s">
        <v>95</v>
      </c>
      <c r="E4398" t="s">
        <v>251</v>
      </c>
      <c r="F4398" t="s">
        <v>2802</v>
      </c>
      <c r="G4398" t="s">
        <v>523</v>
      </c>
      <c r="H4398" t="s">
        <v>144</v>
      </c>
      <c r="I4398" t="s">
        <v>136</v>
      </c>
      <c r="J4398" t="s">
        <v>137</v>
      </c>
      <c r="K4398" t="s">
        <v>138</v>
      </c>
      <c r="L4398" t="s">
        <v>12849</v>
      </c>
      <c r="M4398" t="s">
        <v>12850</v>
      </c>
      <c r="N4398">
        <v>2.1050333330000002</v>
      </c>
      <c r="O4398">
        <v>55</v>
      </c>
      <c r="P4398">
        <v>4894</v>
      </c>
      <c r="Q4398">
        <v>86</v>
      </c>
      <c r="R4398">
        <v>173</v>
      </c>
      <c r="S4398">
        <v>93</v>
      </c>
      <c r="T4398">
        <v>642</v>
      </c>
      <c r="U4398">
        <v>10</v>
      </c>
      <c r="V4398">
        <v>1</v>
      </c>
      <c r="W4398">
        <v>101.22106666367257</v>
      </c>
      <c r="X4398">
        <v>4077.4635560447728</v>
      </c>
      <c r="Y4398">
        <v>1169.6496228792339</v>
      </c>
      <c r="Z4398">
        <v>85.02625390077668</v>
      </c>
      <c r="AA4398">
        <v>931.85126513285036</v>
      </c>
      <c r="AB4398">
        <v>1521.2601617127382</v>
      </c>
      <c r="AC4398">
        <v>1578.9721261049119</v>
      </c>
      <c r="AD4398">
        <v>14.760350018604697</v>
      </c>
      <c r="AE4398">
        <v>9480.2044024575607</v>
      </c>
    </row>
    <row r="4399" spans="1:31" x14ac:dyDescent="0.25">
      <c r="A4399">
        <v>2228478</v>
      </c>
      <c r="B4399">
        <v>1</v>
      </c>
      <c r="C4399" t="s">
        <v>80</v>
      </c>
      <c r="D4399" t="s">
        <v>90</v>
      </c>
      <c r="E4399" t="s">
        <v>156</v>
      </c>
      <c r="F4399" t="s">
        <v>12851</v>
      </c>
      <c r="G4399" t="s">
        <v>161</v>
      </c>
      <c r="H4399" t="s">
        <v>135</v>
      </c>
      <c r="I4399" t="s">
        <v>136</v>
      </c>
      <c r="J4399" t="s">
        <v>137</v>
      </c>
      <c r="K4399" t="s">
        <v>138</v>
      </c>
      <c r="L4399" t="s">
        <v>12852</v>
      </c>
      <c r="M4399" t="s">
        <v>12853</v>
      </c>
      <c r="N4399">
        <v>1.236111111</v>
      </c>
      <c r="O4399">
        <v>0</v>
      </c>
      <c r="P4399">
        <v>8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2.5952413557247342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2.5952413557247342</v>
      </c>
    </row>
    <row r="4400" spans="1:31" x14ac:dyDescent="0.25">
      <c r="A4400">
        <v>2226643</v>
      </c>
      <c r="B4400">
        <v>1</v>
      </c>
      <c r="C4400" t="s">
        <v>80</v>
      </c>
      <c r="D4400" t="s">
        <v>97</v>
      </c>
      <c r="E4400" t="s">
        <v>151</v>
      </c>
      <c r="F4400" t="s">
        <v>12854</v>
      </c>
      <c r="G4400" t="s">
        <v>213</v>
      </c>
      <c r="H4400" t="s">
        <v>135</v>
      </c>
      <c r="I4400" t="s">
        <v>136</v>
      </c>
      <c r="J4400" t="s">
        <v>137</v>
      </c>
      <c r="K4400" t="s">
        <v>138</v>
      </c>
      <c r="L4400" t="s">
        <v>12855</v>
      </c>
      <c r="M4400" t="s">
        <v>12856</v>
      </c>
      <c r="N4400">
        <v>3.7877777770000001</v>
      </c>
      <c r="O4400">
        <v>0</v>
      </c>
      <c r="P4400">
        <v>5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45.439334414581943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45.439334414581943</v>
      </c>
    </row>
    <row r="4401" spans="1:31" x14ac:dyDescent="0.25">
      <c r="A4401">
        <v>2226892</v>
      </c>
      <c r="B4401">
        <v>1</v>
      </c>
      <c r="C4401" t="s">
        <v>80</v>
      </c>
      <c r="D4401" t="s">
        <v>104</v>
      </c>
      <c r="E4401" t="s">
        <v>132</v>
      </c>
      <c r="F4401" t="s">
        <v>4584</v>
      </c>
      <c r="G4401" t="s">
        <v>176</v>
      </c>
      <c r="H4401" t="s">
        <v>135</v>
      </c>
      <c r="I4401" t="s">
        <v>136</v>
      </c>
      <c r="J4401" t="s">
        <v>137</v>
      </c>
      <c r="K4401" t="s">
        <v>138</v>
      </c>
      <c r="L4401" t="s">
        <v>12857</v>
      </c>
      <c r="M4401" t="s">
        <v>12858</v>
      </c>
      <c r="N4401">
        <v>1.0180555549999999</v>
      </c>
      <c r="O4401">
        <v>0</v>
      </c>
      <c r="P4401">
        <v>4</v>
      </c>
      <c r="Q4401">
        <v>0</v>
      </c>
      <c r="R4401">
        <v>12</v>
      </c>
      <c r="S4401">
        <v>0</v>
      </c>
      <c r="T4401">
        <v>19</v>
      </c>
      <c r="U4401">
        <v>0</v>
      </c>
      <c r="V4401">
        <v>0</v>
      </c>
      <c r="W4401">
        <v>0</v>
      </c>
      <c r="X4401">
        <v>5.3968805050742983</v>
      </c>
      <c r="Y4401">
        <v>0</v>
      </c>
      <c r="Z4401">
        <v>3.1236474048355749</v>
      </c>
      <c r="AA4401">
        <v>0</v>
      </c>
      <c r="AB4401">
        <v>48.964688786074419</v>
      </c>
      <c r="AC4401">
        <v>0</v>
      </c>
      <c r="AD4401">
        <v>0</v>
      </c>
      <c r="AE4401">
        <v>57.485216695984292</v>
      </c>
    </row>
    <row r="4402" spans="1:31" x14ac:dyDescent="0.25">
      <c r="A4402">
        <v>2217154</v>
      </c>
      <c r="B4402">
        <v>1</v>
      </c>
      <c r="C4402" t="s">
        <v>80</v>
      </c>
      <c r="D4402" t="s">
        <v>89</v>
      </c>
      <c r="E4402" t="s">
        <v>132</v>
      </c>
      <c r="F4402" t="s">
        <v>12859</v>
      </c>
      <c r="G4402" t="s">
        <v>245</v>
      </c>
      <c r="H4402" t="s">
        <v>135</v>
      </c>
      <c r="I4402" t="s">
        <v>136</v>
      </c>
      <c r="J4402" t="s">
        <v>137</v>
      </c>
      <c r="K4402" t="s">
        <v>138</v>
      </c>
      <c r="L4402" t="s">
        <v>12860</v>
      </c>
      <c r="M4402" t="s">
        <v>12861</v>
      </c>
      <c r="N4402">
        <v>0.98416666600000002</v>
      </c>
      <c r="O4402">
        <v>0</v>
      </c>
      <c r="P4402">
        <v>136</v>
      </c>
      <c r="Q4402">
        <v>0</v>
      </c>
      <c r="R4402">
        <v>6</v>
      </c>
      <c r="S4402">
        <v>0</v>
      </c>
      <c r="T4402">
        <v>17</v>
      </c>
      <c r="U4402">
        <v>0</v>
      </c>
      <c r="V4402">
        <v>0</v>
      </c>
      <c r="W4402">
        <v>0</v>
      </c>
      <c r="X4402">
        <v>38.638804194535687</v>
      </c>
      <c r="Y4402">
        <v>0</v>
      </c>
      <c r="Z4402">
        <v>0.39198739417843392</v>
      </c>
      <c r="AA4402">
        <v>0</v>
      </c>
      <c r="AB4402">
        <v>3.5856078849333879</v>
      </c>
      <c r="AC4402">
        <v>0</v>
      </c>
      <c r="AD4402">
        <v>0</v>
      </c>
      <c r="AE4402">
        <v>42.616399473647512</v>
      </c>
    </row>
    <row r="4403" spans="1:31" x14ac:dyDescent="0.25">
      <c r="A4403">
        <v>2219822</v>
      </c>
      <c r="B4403">
        <v>1</v>
      </c>
      <c r="C4403" t="s">
        <v>80</v>
      </c>
      <c r="D4403" t="s">
        <v>103</v>
      </c>
      <c r="E4403" t="s">
        <v>132</v>
      </c>
      <c r="F4403" t="s">
        <v>175</v>
      </c>
      <c r="G4403" t="s">
        <v>507</v>
      </c>
      <c r="H4403" t="s">
        <v>135</v>
      </c>
      <c r="I4403" t="s">
        <v>136</v>
      </c>
      <c r="J4403" t="s">
        <v>137</v>
      </c>
      <c r="K4403" t="s">
        <v>138</v>
      </c>
      <c r="L4403" t="s">
        <v>12862</v>
      </c>
      <c r="M4403" t="s">
        <v>12863</v>
      </c>
      <c r="N4403">
        <v>0.30194444399999998</v>
      </c>
      <c r="O4403">
        <v>0</v>
      </c>
      <c r="P4403">
        <v>587</v>
      </c>
      <c r="Q4403">
        <v>0</v>
      </c>
      <c r="R4403">
        <v>2</v>
      </c>
      <c r="S4403">
        <v>0</v>
      </c>
      <c r="T4403">
        <v>27</v>
      </c>
      <c r="U4403">
        <v>0</v>
      </c>
      <c r="V4403">
        <v>0</v>
      </c>
      <c r="W4403">
        <v>0</v>
      </c>
      <c r="X4403">
        <v>55.6520183273486</v>
      </c>
      <c r="Y4403">
        <v>0</v>
      </c>
      <c r="Z4403">
        <v>0.22454118255133559</v>
      </c>
      <c r="AA4403">
        <v>0</v>
      </c>
      <c r="AB4403">
        <v>9.4022639074030678</v>
      </c>
      <c r="AC4403">
        <v>0</v>
      </c>
      <c r="AD4403">
        <v>0</v>
      </c>
      <c r="AE4403">
        <v>65.278823417303002</v>
      </c>
    </row>
    <row r="4404" spans="1:31" x14ac:dyDescent="0.25">
      <c r="A4404">
        <v>2212826</v>
      </c>
      <c r="B4404">
        <v>1</v>
      </c>
      <c r="C4404" t="s">
        <v>80</v>
      </c>
      <c r="D4404" t="s">
        <v>96</v>
      </c>
      <c r="E4404" t="s">
        <v>156</v>
      </c>
      <c r="F4404" t="s">
        <v>12864</v>
      </c>
      <c r="G4404" t="s">
        <v>134</v>
      </c>
      <c r="H4404" t="s">
        <v>135</v>
      </c>
      <c r="I4404" t="s">
        <v>136</v>
      </c>
      <c r="J4404" t="s">
        <v>137</v>
      </c>
      <c r="K4404" t="s">
        <v>138</v>
      </c>
      <c r="L4404" t="s">
        <v>12865</v>
      </c>
      <c r="M4404" t="s">
        <v>12866</v>
      </c>
      <c r="N4404">
        <v>3.3008333329999999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1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2.5455524452458302</v>
      </c>
      <c r="AC4404">
        <v>0</v>
      </c>
      <c r="AD4404">
        <v>0</v>
      </c>
      <c r="AE4404">
        <v>2.5455524452458302</v>
      </c>
    </row>
    <row r="4405" spans="1:31" x14ac:dyDescent="0.25">
      <c r="A4405">
        <v>2225561</v>
      </c>
      <c r="B4405">
        <v>1</v>
      </c>
      <c r="C4405" t="s">
        <v>80</v>
      </c>
      <c r="D4405" t="s">
        <v>96</v>
      </c>
      <c r="E4405" t="s">
        <v>151</v>
      </c>
      <c r="F4405" t="s">
        <v>5035</v>
      </c>
      <c r="G4405" t="s">
        <v>153</v>
      </c>
      <c r="H4405" t="s">
        <v>135</v>
      </c>
      <c r="I4405" t="s">
        <v>136</v>
      </c>
      <c r="J4405" t="s">
        <v>137</v>
      </c>
      <c r="K4405" t="s">
        <v>138</v>
      </c>
      <c r="L4405" t="s">
        <v>12867</v>
      </c>
      <c r="M4405" t="s">
        <v>12868</v>
      </c>
      <c r="N4405">
        <v>1.9286111109999999</v>
      </c>
      <c r="O4405">
        <v>0</v>
      </c>
      <c r="P4405">
        <v>50</v>
      </c>
      <c r="Q4405">
        <v>0</v>
      </c>
      <c r="R4405">
        <v>0</v>
      </c>
      <c r="S4405">
        <v>0</v>
      </c>
      <c r="T4405">
        <v>6</v>
      </c>
      <c r="U4405">
        <v>0</v>
      </c>
      <c r="V4405">
        <v>0</v>
      </c>
      <c r="W4405">
        <v>0</v>
      </c>
      <c r="X4405">
        <v>49.708024136959693</v>
      </c>
      <c r="Y4405">
        <v>0</v>
      </c>
      <c r="Z4405">
        <v>0</v>
      </c>
      <c r="AA4405">
        <v>0</v>
      </c>
      <c r="AB4405">
        <v>15.657164053192673</v>
      </c>
      <c r="AC4405">
        <v>0</v>
      </c>
      <c r="AD4405">
        <v>0</v>
      </c>
      <c r="AE4405">
        <v>65.365188190152367</v>
      </c>
    </row>
    <row r="4406" spans="1:31" x14ac:dyDescent="0.25">
      <c r="A4406">
        <v>2225810</v>
      </c>
      <c r="B4406">
        <v>1</v>
      </c>
      <c r="C4406" t="s">
        <v>80</v>
      </c>
      <c r="D4406" t="s">
        <v>88</v>
      </c>
      <c r="E4406" t="s">
        <v>151</v>
      </c>
      <c r="F4406" t="s">
        <v>12869</v>
      </c>
      <c r="G4406" t="s">
        <v>213</v>
      </c>
      <c r="H4406" t="s">
        <v>135</v>
      </c>
      <c r="I4406" t="s">
        <v>136</v>
      </c>
      <c r="J4406" t="s">
        <v>137</v>
      </c>
      <c r="K4406" t="s">
        <v>138</v>
      </c>
      <c r="L4406" t="s">
        <v>12870</v>
      </c>
      <c r="M4406" t="s">
        <v>12871</v>
      </c>
      <c r="N4406">
        <v>8.9166666659999994</v>
      </c>
      <c r="O4406">
        <v>0</v>
      </c>
      <c r="P4406">
        <v>70</v>
      </c>
      <c r="Q4406">
        <v>0</v>
      </c>
      <c r="R4406">
        <v>0</v>
      </c>
      <c r="S4406">
        <v>0</v>
      </c>
      <c r="T4406">
        <v>4</v>
      </c>
      <c r="U4406">
        <v>0</v>
      </c>
      <c r="V4406">
        <v>0</v>
      </c>
      <c r="W4406">
        <v>0</v>
      </c>
      <c r="X4406">
        <v>138.86830854486627</v>
      </c>
      <c r="Y4406">
        <v>0</v>
      </c>
      <c r="Z4406">
        <v>0</v>
      </c>
      <c r="AA4406">
        <v>0</v>
      </c>
      <c r="AB4406">
        <v>13.905299922770105</v>
      </c>
      <c r="AC4406">
        <v>0</v>
      </c>
      <c r="AD4406">
        <v>0</v>
      </c>
      <c r="AE4406">
        <v>152.77360846763636</v>
      </c>
    </row>
    <row r="4407" spans="1:31" x14ac:dyDescent="0.25">
      <c r="A4407">
        <v>2218591</v>
      </c>
      <c r="B4407">
        <v>1</v>
      </c>
      <c r="C4407" t="s">
        <v>80</v>
      </c>
      <c r="D4407" t="s">
        <v>104</v>
      </c>
      <c r="E4407" t="s">
        <v>198</v>
      </c>
      <c r="F4407" t="s">
        <v>12872</v>
      </c>
      <c r="G4407" t="s">
        <v>143</v>
      </c>
      <c r="H4407" t="s">
        <v>144</v>
      </c>
      <c r="I4407" t="s">
        <v>136</v>
      </c>
      <c r="J4407" t="s">
        <v>137</v>
      </c>
      <c r="K4407" t="s">
        <v>138</v>
      </c>
      <c r="L4407" t="s">
        <v>12873</v>
      </c>
      <c r="M4407" t="s">
        <v>12874</v>
      </c>
      <c r="N4407">
        <v>0.12833333299999999</v>
      </c>
      <c r="O4407">
        <v>5</v>
      </c>
      <c r="P4407">
        <v>1688</v>
      </c>
      <c r="Q4407">
        <v>10</v>
      </c>
      <c r="R4407">
        <v>9</v>
      </c>
      <c r="S4407">
        <v>17</v>
      </c>
      <c r="T4407">
        <v>197</v>
      </c>
      <c r="U4407">
        <v>4</v>
      </c>
      <c r="V4407">
        <v>0</v>
      </c>
      <c r="W4407">
        <v>6.5916753994116672E-2</v>
      </c>
      <c r="X4407">
        <v>54.900632048862391</v>
      </c>
      <c r="Y4407">
        <v>0.41083971196665831</v>
      </c>
      <c r="Z4407">
        <v>9.4409314284926674E-2</v>
      </c>
      <c r="AA4407">
        <v>50.08641176354547</v>
      </c>
      <c r="AB4407">
        <v>8.9423467929210751</v>
      </c>
      <c r="AC4407">
        <v>14.037371080619041</v>
      </c>
      <c r="AD4407">
        <v>0</v>
      </c>
      <c r="AE4407">
        <v>128.53792746619368</v>
      </c>
    </row>
    <row r="4408" spans="1:31" x14ac:dyDescent="0.25">
      <c r="A4408">
        <v>2221296</v>
      </c>
      <c r="B4408">
        <v>1</v>
      </c>
      <c r="C4408" t="s">
        <v>80</v>
      </c>
      <c r="D4408" t="s">
        <v>110</v>
      </c>
      <c r="E4408" t="s">
        <v>132</v>
      </c>
      <c r="F4408" t="s">
        <v>12875</v>
      </c>
      <c r="G4408" t="s">
        <v>134</v>
      </c>
      <c r="H4408" t="s">
        <v>135</v>
      </c>
      <c r="I4408" t="s">
        <v>136</v>
      </c>
      <c r="J4408" t="s">
        <v>137</v>
      </c>
      <c r="K4408" t="s">
        <v>138</v>
      </c>
      <c r="L4408" t="s">
        <v>12876</v>
      </c>
      <c r="M4408" t="s">
        <v>12877</v>
      </c>
      <c r="N4408">
        <v>1.104166666</v>
      </c>
      <c r="O4408">
        <v>0</v>
      </c>
      <c r="P4408">
        <v>406</v>
      </c>
      <c r="Q4408">
        <v>0</v>
      </c>
      <c r="R4408">
        <v>0</v>
      </c>
      <c r="S4408">
        <v>0</v>
      </c>
      <c r="T4408">
        <v>49</v>
      </c>
      <c r="U4408">
        <v>0</v>
      </c>
      <c r="V4408">
        <v>0</v>
      </c>
      <c r="W4408">
        <v>0</v>
      </c>
      <c r="X4408">
        <v>136.50004158025291</v>
      </c>
      <c r="Y4408">
        <v>0</v>
      </c>
      <c r="Z4408">
        <v>0</v>
      </c>
      <c r="AA4408">
        <v>0</v>
      </c>
      <c r="AB4408">
        <v>47.342037441805587</v>
      </c>
      <c r="AC4408">
        <v>0</v>
      </c>
      <c r="AD4408">
        <v>0</v>
      </c>
      <c r="AE4408">
        <v>183.8420790220585</v>
      </c>
    </row>
    <row r="4409" spans="1:31" x14ac:dyDescent="0.25">
      <c r="A4409">
        <v>2216513</v>
      </c>
      <c r="B4409">
        <v>1</v>
      </c>
      <c r="C4409" t="s">
        <v>80</v>
      </c>
      <c r="D4409" t="s">
        <v>107</v>
      </c>
      <c r="E4409" t="s">
        <v>151</v>
      </c>
      <c r="F4409" t="s">
        <v>1764</v>
      </c>
      <c r="G4409" t="s">
        <v>213</v>
      </c>
      <c r="H4409" t="s">
        <v>135</v>
      </c>
      <c r="I4409" t="s">
        <v>136</v>
      </c>
      <c r="J4409" t="s">
        <v>137</v>
      </c>
      <c r="K4409" t="s">
        <v>138</v>
      </c>
      <c r="L4409" t="s">
        <v>12878</v>
      </c>
      <c r="M4409" t="s">
        <v>12879</v>
      </c>
      <c r="N4409">
        <v>1.1375</v>
      </c>
      <c r="O4409">
        <v>0</v>
      </c>
      <c r="P4409">
        <v>97</v>
      </c>
      <c r="Q4409">
        <v>0</v>
      </c>
      <c r="R4409">
        <v>0</v>
      </c>
      <c r="S4409">
        <v>0</v>
      </c>
      <c r="T4409">
        <v>4</v>
      </c>
      <c r="U4409">
        <v>0</v>
      </c>
      <c r="V4409">
        <v>0</v>
      </c>
      <c r="W4409">
        <v>0</v>
      </c>
      <c r="X4409">
        <v>22.110231096321336</v>
      </c>
      <c r="Y4409">
        <v>0</v>
      </c>
      <c r="Z4409">
        <v>0</v>
      </c>
      <c r="AA4409">
        <v>0</v>
      </c>
      <c r="AB4409">
        <v>1.2893096161283486</v>
      </c>
      <c r="AC4409">
        <v>0</v>
      </c>
      <c r="AD4409">
        <v>0</v>
      </c>
      <c r="AE4409">
        <v>23.399540712449685</v>
      </c>
    </row>
    <row r="4410" spans="1:31" x14ac:dyDescent="0.25">
      <c r="A4410">
        <v>2221837</v>
      </c>
      <c r="B4410">
        <v>1</v>
      </c>
      <c r="C4410" t="s">
        <v>80</v>
      </c>
      <c r="D4410" t="s">
        <v>85</v>
      </c>
      <c r="E4410" t="s">
        <v>151</v>
      </c>
      <c r="F4410" t="s">
        <v>12880</v>
      </c>
      <c r="G4410" t="s">
        <v>213</v>
      </c>
      <c r="H4410" t="s">
        <v>135</v>
      </c>
      <c r="I4410" t="s">
        <v>136</v>
      </c>
      <c r="J4410" t="s">
        <v>137</v>
      </c>
      <c r="K4410" t="s">
        <v>138</v>
      </c>
      <c r="L4410" t="s">
        <v>12881</v>
      </c>
      <c r="M4410" t="s">
        <v>12882</v>
      </c>
      <c r="N4410">
        <v>8.3797222219999998</v>
      </c>
      <c r="O4410">
        <v>0</v>
      </c>
      <c r="P4410">
        <v>160</v>
      </c>
      <c r="Q4410">
        <v>0</v>
      </c>
      <c r="R4410">
        <v>0</v>
      </c>
      <c r="S4410">
        <v>0</v>
      </c>
      <c r="T4410">
        <v>8</v>
      </c>
      <c r="U4410">
        <v>0</v>
      </c>
      <c r="V4410">
        <v>0</v>
      </c>
      <c r="W4410">
        <v>0</v>
      </c>
      <c r="X4410">
        <v>359.20986548332178</v>
      </c>
      <c r="Y4410">
        <v>0</v>
      </c>
      <c r="Z4410">
        <v>0</v>
      </c>
      <c r="AA4410">
        <v>0</v>
      </c>
      <c r="AB4410">
        <v>43.465769796877801</v>
      </c>
      <c r="AC4410">
        <v>0</v>
      </c>
      <c r="AD4410">
        <v>0</v>
      </c>
      <c r="AE4410">
        <v>402.67563528019957</v>
      </c>
    </row>
    <row r="4411" spans="1:31" x14ac:dyDescent="0.25">
      <c r="A4411">
        <v>2214890</v>
      </c>
      <c r="B4411">
        <v>1</v>
      </c>
      <c r="C4411" t="s">
        <v>80</v>
      </c>
      <c r="D4411" t="s">
        <v>93</v>
      </c>
      <c r="E4411" t="s">
        <v>132</v>
      </c>
      <c r="F4411" t="s">
        <v>12883</v>
      </c>
      <c r="G4411" t="s">
        <v>233</v>
      </c>
      <c r="H4411" t="s">
        <v>135</v>
      </c>
      <c r="I4411" t="s">
        <v>136</v>
      </c>
      <c r="J4411" t="s">
        <v>137</v>
      </c>
      <c r="K4411" t="s">
        <v>234</v>
      </c>
      <c r="L4411" t="s">
        <v>12884</v>
      </c>
      <c r="M4411" t="s">
        <v>12885</v>
      </c>
      <c r="N4411">
        <v>8.2747222219999994</v>
      </c>
      <c r="O4411">
        <v>0</v>
      </c>
      <c r="P4411">
        <v>98</v>
      </c>
      <c r="Q4411">
        <v>0</v>
      </c>
      <c r="R4411">
        <v>8</v>
      </c>
      <c r="S4411">
        <v>0</v>
      </c>
      <c r="T4411">
        <v>6</v>
      </c>
      <c r="U4411">
        <v>0</v>
      </c>
      <c r="V4411">
        <v>1</v>
      </c>
      <c r="W4411">
        <v>0</v>
      </c>
      <c r="X4411">
        <v>171.33006931174742</v>
      </c>
      <c r="Y4411">
        <v>0</v>
      </c>
      <c r="Z4411">
        <v>7.2201270146749312</v>
      </c>
      <c r="AA4411">
        <v>0</v>
      </c>
      <c r="AB4411">
        <v>40.52020952919127</v>
      </c>
      <c r="AC4411">
        <v>0</v>
      </c>
      <c r="AD4411">
        <v>0</v>
      </c>
      <c r="AE4411">
        <v>219.07040585561364</v>
      </c>
    </row>
    <row r="4412" spans="1:31" x14ac:dyDescent="0.25">
      <c r="A4412">
        <v>2220214</v>
      </c>
      <c r="B4412">
        <v>1</v>
      </c>
      <c r="C4412" t="s">
        <v>80</v>
      </c>
      <c r="D4412" t="s">
        <v>82</v>
      </c>
      <c r="E4412" t="s">
        <v>151</v>
      </c>
      <c r="F4412" t="s">
        <v>3215</v>
      </c>
      <c r="G4412" t="s">
        <v>213</v>
      </c>
      <c r="H4412" t="s">
        <v>135</v>
      </c>
      <c r="I4412" t="s">
        <v>136</v>
      </c>
      <c r="J4412" t="s">
        <v>137</v>
      </c>
      <c r="K4412" t="s">
        <v>138</v>
      </c>
      <c r="L4412" t="s">
        <v>12886</v>
      </c>
      <c r="M4412" t="s">
        <v>12887</v>
      </c>
      <c r="N4412">
        <v>1.994722222</v>
      </c>
      <c r="O4412">
        <v>0</v>
      </c>
      <c r="P4412">
        <v>64</v>
      </c>
      <c r="Q4412">
        <v>0</v>
      </c>
      <c r="R4412">
        <v>0</v>
      </c>
      <c r="S4412">
        <v>0</v>
      </c>
      <c r="T4412">
        <v>4</v>
      </c>
      <c r="U4412">
        <v>0</v>
      </c>
      <c r="V4412">
        <v>0</v>
      </c>
      <c r="W4412">
        <v>0</v>
      </c>
      <c r="X4412">
        <v>65.421968540723455</v>
      </c>
      <c r="Y4412">
        <v>0</v>
      </c>
      <c r="Z4412">
        <v>0</v>
      </c>
      <c r="AA4412">
        <v>0</v>
      </c>
      <c r="AB4412">
        <v>23.71709493872628</v>
      </c>
      <c r="AC4412">
        <v>0</v>
      </c>
      <c r="AD4412">
        <v>0</v>
      </c>
      <c r="AE4412">
        <v>89.139063479449732</v>
      </c>
    </row>
    <row r="4413" spans="1:31" x14ac:dyDescent="0.25">
      <c r="A4413">
        <v>2225269</v>
      </c>
      <c r="B4413">
        <v>1</v>
      </c>
      <c r="C4413" t="s">
        <v>80</v>
      </c>
      <c r="D4413" t="s">
        <v>106</v>
      </c>
      <c r="E4413" t="s">
        <v>147</v>
      </c>
      <c r="F4413" t="s">
        <v>12888</v>
      </c>
      <c r="G4413" t="s">
        <v>143</v>
      </c>
      <c r="H4413" t="s">
        <v>144</v>
      </c>
      <c r="I4413" t="s">
        <v>136</v>
      </c>
      <c r="J4413" t="s">
        <v>137</v>
      </c>
      <c r="K4413" t="s">
        <v>138</v>
      </c>
      <c r="L4413" t="s">
        <v>12889</v>
      </c>
      <c r="M4413" t="s">
        <v>12890</v>
      </c>
      <c r="N4413">
        <v>0.60722222199999998</v>
      </c>
      <c r="O4413">
        <v>0</v>
      </c>
      <c r="P4413">
        <v>5</v>
      </c>
      <c r="Q4413">
        <v>32</v>
      </c>
      <c r="R4413">
        <v>270</v>
      </c>
      <c r="S4413">
        <v>9</v>
      </c>
      <c r="T4413">
        <v>61</v>
      </c>
      <c r="U4413">
        <v>0</v>
      </c>
      <c r="V4413">
        <v>0</v>
      </c>
      <c r="W4413">
        <v>0</v>
      </c>
      <c r="X4413">
        <v>1.0288086633973406</v>
      </c>
      <c r="Y4413">
        <v>18.460904498359543</v>
      </c>
      <c r="Z4413">
        <v>69.562674104043495</v>
      </c>
      <c r="AA4413">
        <v>5.1898761859053577</v>
      </c>
      <c r="AB4413">
        <v>34.819216038745068</v>
      </c>
      <c r="AC4413">
        <v>0</v>
      </c>
      <c r="AD4413">
        <v>0</v>
      </c>
      <c r="AE4413">
        <v>129.06147949045081</v>
      </c>
    </row>
    <row r="4414" spans="1:31" x14ac:dyDescent="0.25">
      <c r="A4414">
        <v>2227433</v>
      </c>
      <c r="B4414">
        <v>1</v>
      </c>
      <c r="C4414" t="s">
        <v>80</v>
      </c>
      <c r="D4414" t="s">
        <v>83</v>
      </c>
      <c r="E4414" t="s">
        <v>132</v>
      </c>
      <c r="F4414" t="s">
        <v>12891</v>
      </c>
      <c r="G4414" t="s">
        <v>503</v>
      </c>
      <c r="H4414" t="s">
        <v>135</v>
      </c>
      <c r="I4414" t="s">
        <v>136</v>
      </c>
      <c r="J4414" t="s">
        <v>137</v>
      </c>
      <c r="K4414" t="s">
        <v>138</v>
      </c>
      <c r="L4414" t="s">
        <v>12892</v>
      </c>
      <c r="M4414" t="s">
        <v>12893</v>
      </c>
      <c r="N4414">
        <v>0.54388888800000001</v>
      </c>
      <c r="O4414">
        <v>0</v>
      </c>
      <c r="P4414">
        <v>778</v>
      </c>
      <c r="Q4414">
        <v>0</v>
      </c>
      <c r="R4414">
        <v>0</v>
      </c>
      <c r="S4414">
        <v>0</v>
      </c>
      <c r="T4414">
        <v>49</v>
      </c>
      <c r="U4414">
        <v>0</v>
      </c>
      <c r="V4414">
        <v>0</v>
      </c>
      <c r="W4414">
        <v>0</v>
      </c>
      <c r="X4414">
        <v>139.51245509605448</v>
      </c>
      <c r="Y4414">
        <v>0</v>
      </c>
      <c r="Z4414">
        <v>0</v>
      </c>
      <c r="AA4414">
        <v>0</v>
      </c>
      <c r="AB4414">
        <v>49.232843333560432</v>
      </c>
      <c r="AC4414">
        <v>0</v>
      </c>
      <c r="AD4414">
        <v>0</v>
      </c>
      <c r="AE4414">
        <v>188.74529842961491</v>
      </c>
    </row>
    <row r="4415" spans="1:31" x14ac:dyDescent="0.25">
      <c r="A4415">
        <v>2214449</v>
      </c>
      <c r="B4415">
        <v>1</v>
      </c>
      <c r="C4415" t="s">
        <v>81</v>
      </c>
      <c r="D4415" t="s">
        <v>112</v>
      </c>
      <c r="E4415" t="s">
        <v>156</v>
      </c>
      <c r="F4415" t="s">
        <v>12894</v>
      </c>
      <c r="G4415" t="s">
        <v>172</v>
      </c>
      <c r="H4415" t="s">
        <v>135</v>
      </c>
      <c r="I4415" t="s">
        <v>136</v>
      </c>
      <c r="J4415" t="s">
        <v>137</v>
      </c>
      <c r="K4415" t="s">
        <v>138</v>
      </c>
      <c r="L4415" t="s">
        <v>12895</v>
      </c>
      <c r="M4415" t="s">
        <v>12896</v>
      </c>
      <c r="N4415">
        <v>5.7641666660000004</v>
      </c>
      <c r="O4415">
        <v>0</v>
      </c>
      <c r="P4415">
        <v>1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1.2499184384598883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1.2499184384598883</v>
      </c>
    </row>
    <row r="4416" spans="1:31" x14ac:dyDescent="0.25">
      <c r="A4416">
        <v>2227041</v>
      </c>
      <c r="B4416">
        <v>1</v>
      </c>
      <c r="C4416" t="s">
        <v>80</v>
      </c>
      <c r="D4416" t="s">
        <v>103</v>
      </c>
      <c r="E4416" t="s">
        <v>156</v>
      </c>
      <c r="F4416" t="s">
        <v>12897</v>
      </c>
      <c r="G4416" t="s">
        <v>165</v>
      </c>
      <c r="H4416" t="s">
        <v>135</v>
      </c>
      <c r="I4416" t="s">
        <v>136</v>
      </c>
      <c r="J4416" t="s">
        <v>137</v>
      </c>
      <c r="K4416" t="s">
        <v>138</v>
      </c>
      <c r="L4416" t="s">
        <v>12898</v>
      </c>
      <c r="M4416" t="s">
        <v>12899</v>
      </c>
      <c r="N4416">
        <v>1.181944444</v>
      </c>
      <c r="O4416">
        <v>0</v>
      </c>
      <c r="P4416">
        <v>6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1.8629486829265665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1.8629486829265665</v>
      </c>
    </row>
    <row r="4417" spans="1:31" x14ac:dyDescent="0.25">
      <c r="A4417">
        <v>2214057</v>
      </c>
      <c r="B4417">
        <v>1</v>
      </c>
      <c r="C4417" t="s">
        <v>80</v>
      </c>
      <c r="D4417" t="s">
        <v>105</v>
      </c>
      <c r="E4417" t="s">
        <v>132</v>
      </c>
      <c r="F4417" t="s">
        <v>4809</v>
      </c>
      <c r="G4417" t="s">
        <v>405</v>
      </c>
      <c r="H4417" t="s">
        <v>135</v>
      </c>
      <c r="I4417" t="s">
        <v>136</v>
      </c>
      <c r="J4417" t="s">
        <v>137</v>
      </c>
      <c r="K4417" t="s">
        <v>234</v>
      </c>
      <c r="L4417" t="s">
        <v>8426</v>
      </c>
      <c r="M4417" t="s">
        <v>12900</v>
      </c>
      <c r="N4417">
        <v>8.3166666659999997</v>
      </c>
      <c r="O4417">
        <v>0</v>
      </c>
      <c r="P4417">
        <v>20</v>
      </c>
      <c r="Q4417">
        <v>0</v>
      </c>
      <c r="R4417">
        <v>25</v>
      </c>
      <c r="S4417">
        <v>0</v>
      </c>
      <c r="T4417">
        <v>5</v>
      </c>
      <c r="U4417">
        <v>0</v>
      </c>
      <c r="V4417">
        <v>0</v>
      </c>
      <c r="W4417">
        <v>0</v>
      </c>
      <c r="X4417">
        <v>61.694253879300248</v>
      </c>
      <c r="Y4417">
        <v>0</v>
      </c>
      <c r="Z4417">
        <v>43.222388723448169</v>
      </c>
      <c r="AA4417">
        <v>0</v>
      </c>
      <c r="AB4417">
        <v>48.089417519925838</v>
      </c>
      <c r="AC4417">
        <v>0</v>
      </c>
      <c r="AD4417">
        <v>0</v>
      </c>
      <c r="AE4417">
        <v>153.00606012267426</v>
      </c>
    </row>
    <row r="4418" spans="1:31" x14ac:dyDescent="0.25">
      <c r="A4418">
        <v>2224877</v>
      </c>
      <c r="B4418">
        <v>1</v>
      </c>
      <c r="C4418" t="s">
        <v>80</v>
      </c>
      <c r="D4418" t="s">
        <v>90</v>
      </c>
      <c r="E4418" t="s">
        <v>132</v>
      </c>
      <c r="F4418" t="s">
        <v>5549</v>
      </c>
      <c r="G4418" t="s">
        <v>176</v>
      </c>
      <c r="H4418" t="s">
        <v>135</v>
      </c>
      <c r="I4418" t="s">
        <v>136</v>
      </c>
      <c r="J4418" t="s">
        <v>137</v>
      </c>
      <c r="K4418" t="s">
        <v>138</v>
      </c>
      <c r="L4418" t="s">
        <v>12901</v>
      </c>
      <c r="M4418" t="s">
        <v>12902</v>
      </c>
      <c r="N4418">
        <v>1.4813888879999999</v>
      </c>
      <c r="O4418">
        <v>0</v>
      </c>
      <c r="P4418">
        <v>541</v>
      </c>
      <c r="Q4418">
        <v>0</v>
      </c>
      <c r="R4418">
        <v>0</v>
      </c>
      <c r="S4418">
        <v>0</v>
      </c>
      <c r="T4418">
        <v>27</v>
      </c>
      <c r="U4418">
        <v>0</v>
      </c>
      <c r="V4418">
        <v>0</v>
      </c>
      <c r="W4418">
        <v>0</v>
      </c>
      <c r="X4418">
        <v>229.70029835923344</v>
      </c>
      <c r="Y4418">
        <v>0</v>
      </c>
      <c r="Z4418">
        <v>0</v>
      </c>
      <c r="AA4418">
        <v>0</v>
      </c>
      <c r="AB4418">
        <v>13.579494919120719</v>
      </c>
      <c r="AC4418">
        <v>0</v>
      </c>
      <c r="AD4418">
        <v>0</v>
      </c>
      <c r="AE4418">
        <v>243.27979327835416</v>
      </c>
    </row>
    <row r="4419" spans="1:31" x14ac:dyDescent="0.25">
      <c r="A4419">
        <v>2222713</v>
      </c>
      <c r="B4419">
        <v>1</v>
      </c>
      <c r="C4419" t="s">
        <v>80</v>
      </c>
      <c r="D4419" t="s">
        <v>105</v>
      </c>
      <c r="E4419" t="s">
        <v>156</v>
      </c>
      <c r="F4419" t="s">
        <v>12903</v>
      </c>
      <c r="G4419" t="s">
        <v>165</v>
      </c>
      <c r="H4419" t="s">
        <v>135</v>
      </c>
      <c r="I4419" t="s">
        <v>136</v>
      </c>
      <c r="J4419" t="s">
        <v>137</v>
      </c>
      <c r="K4419" t="s">
        <v>138</v>
      </c>
      <c r="L4419" t="s">
        <v>12904</v>
      </c>
      <c r="M4419" t="s">
        <v>12905</v>
      </c>
      <c r="N4419">
        <v>4.6974999999999998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1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</row>
    <row r="4420" spans="1:31" x14ac:dyDescent="0.25">
      <c r="A4420">
        <v>2223403</v>
      </c>
      <c r="B4420">
        <v>1</v>
      </c>
      <c r="C4420" t="s">
        <v>80</v>
      </c>
      <c r="D4420" t="s">
        <v>97</v>
      </c>
      <c r="E4420" t="s">
        <v>156</v>
      </c>
      <c r="F4420" t="s">
        <v>12906</v>
      </c>
      <c r="G4420" t="s">
        <v>161</v>
      </c>
      <c r="H4420" t="s">
        <v>135</v>
      </c>
      <c r="I4420" t="s">
        <v>136</v>
      </c>
      <c r="J4420" t="s">
        <v>137</v>
      </c>
      <c r="K4420" t="s">
        <v>138</v>
      </c>
      <c r="L4420" t="s">
        <v>12907</v>
      </c>
      <c r="M4420" t="s">
        <v>12908</v>
      </c>
      <c r="N4420">
        <v>2.557222222</v>
      </c>
      <c r="O4420">
        <v>0</v>
      </c>
      <c r="P4420">
        <v>2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5.5362975651987529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5.5362975651987529</v>
      </c>
    </row>
    <row r="4421" spans="1:31" x14ac:dyDescent="0.25">
      <c r="A4421">
        <v>2221608</v>
      </c>
      <c r="B4421">
        <v>1</v>
      </c>
      <c r="C4421" t="s">
        <v>80</v>
      </c>
      <c r="D4421" t="s">
        <v>86</v>
      </c>
      <c r="E4421" t="s">
        <v>151</v>
      </c>
      <c r="F4421" t="s">
        <v>12909</v>
      </c>
      <c r="G4421" t="s">
        <v>213</v>
      </c>
      <c r="H4421" t="s">
        <v>135</v>
      </c>
      <c r="I4421" t="s">
        <v>136</v>
      </c>
      <c r="J4421" t="s">
        <v>137</v>
      </c>
      <c r="K4421" t="s">
        <v>138</v>
      </c>
      <c r="L4421" t="s">
        <v>12910</v>
      </c>
      <c r="M4421" t="s">
        <v>12911</v>
      </c>
      <c r="N4421">
        <v>3.3080555550000001</v>
      </c>
      <c r="O4421">
        <v>0</v>
      </c>
      <c r="P4421">
        <v>61</v>
      </c>
      <c r="Q4421">
        <v>0</v>
      </c>
      <c r="R4421">
        <v>4</v>
      </c>
      <c r="S4421">
        <v>0</v>
      </c>
      <c r="T4421">
        <v>3</v>
      </c>
      <c r="U4421">
        <v>0</v>
      </c>
      <c r="V4421">
        <v>0</v>
      </c>
      <c r="W4421">
        <v>0</v>
      </c>
      <c r="X4421">
        <v>211.72184575331315</v>
      </c>
      <c r="Y4421">
        <v>0</v>
      </c>
      <c r="Z4421">
        <v>4.6403654823326894</v>
      </c>
      <c r="AA4421">
        <v>0</v>
      </c>
      <c r="AB4421">
        <v>4.6501188550110184</v>
      </c>
      <c r="AC4421">
        <v>0</v>
      </c>
      <c r="AD4421">
        <v>0</v>
      </c>
      <c r="AE4421">
        <v>221.01233009065686</v>
      </c>
    </row>
    <row r="4422" spans="1:31" x14ac:dyDescent="0.25">
      <c r="A4422">
        <v>2224525</v>
      </c>
      <c r="B4422">
        <v>1</v>
      </c>
      <c r="C4422" t="s">
        <v>81</v>
      </c>
      <c r="D4422" t="s">
        <v>116</v>
      </c>
      <c r="E4422" t="s">
        <v>198</v>
      </c>
      <c r="F4422" t="s">
        <v>12912</v>
      </c>
      <c r="G4422" t="s">
        <v>143</v>
      </c>
      <c r="H4422" t="s">
        <v>144</v>
      </c>
      <c r="I4422" t="s">
        <v>451</v>
      </c>
      <c r="J4422" t="s">
        <v>137</v>
      </c>
      <c r="K4422" t="s">
        <v>138</v>
      </c>
      <c r="L4422" t="s">
        <v>12913</v>
      </c>
      <c r="M4422" t="s">
        <v>12914</v>
      </c>
      <c r="N4422">
        <v>1.9444444000000002E-2</v>
      </c>
      <c r="O4422">
        <v>0</v>
      </c>
      <c r="P4422">
        <v>1440</v>
      </c>
      <c r="Q4422">
        <v>1</v>
      </c>
      <c r="R4422">
        <v>78</v>
      </c>
      <c r="S4422">
        <v>4</v>
      </c>
      <c r="T4422">
        <v>221</v>
      </c>
      <c r="U4422">
        <v>1</v>
      </c>
      <c r="V4422">
        <v>0</v>
      </c>
      <c r="W4422">
        <v>0</v>
      </c>
      <c r="X4422">
        <v>4.1485510540091282</v>
      </c>
      <c r="Y4422">
        <v>5.488099874833334E-2</v>
      </c>
      <c r="Z4422">
        <v>0.13080672132033333</v>
      </c>
      <c r="AA4422">
        <v>0.80120344876634997</v>
      </c>
      <c r="AB4422">
        <v>0.93706196535653374</v>
      </c>
      <c r="AC4422">
        <v>0.60781407267723342</v>
      </c>
      <c r="AD4422">
        <v>0</v>
      </c>
      <c r="AE4422">
        <v>6.6803182608779119</v>
      </c>
    </row>
    <row r="4423" spans="1:31" x14ac:dyDescent="0.25">
      <c r="A4423">
        <v>2225521</v>
      </c>
      <c r="B4423">
        <v>1</v>
      </c>
      <c r="C4423" t="s">
        <v>80</v>
      </c>
      <c r="D4423" t="s">
        <v>104</v>
      </c>
      <c r="E4423" t="s">
        <v>141</v>
      </c>
      <c r="F4423" t="s">
        <v>12915</v>
      </c>
      <c r="G4423" t="s">
        <v>143</v>
      </c>
      <c r="H4423" t="s">
        <v>144</v>
      </c>
      <c r="I4423" t="s">
        <v>136</v>
      </c>
      <c r="J4423" t="s">
        <v>137</v>
      </c>
      <c r="K4423" t="s">
        <v>138</v>
      </c>
      <c r="L4423" t="s">
        <v>12916</v>
      </c>
      <c r="M4423" t="s">
        <v>12917</v>
      </c>
      <c r="N4423">
        <v>1.686111111</v>
      </c>
      <c r="O4423">
        <v>9</v>
      </c>
      <c r="P4423">
        <v>4</v>
      </c>
      <c r="Q4423">
        <v>56</v>
      </c>
      <c r="R4423">
        <v>19</v>
      </c>
      <c r="S4423">
        <v>14</v>
      </c>
      <c r="T4423">
        <v>1</v>
      </c>
      <c r="U4423">
        <v>3</v>
      </c>
      <c r="V4423">
        <v>0</v>
      </c>
      <c r="W4423">
        <v>2.4326027035402866</v>
      </c>
      <c r="X4423">
        <v>0.58073003335105011</v>
      </c>
      <c r="Y4423">
        <v>38.537770442567727</v>
      </c>
      <c r="Z4423">
        <v>8.7158150870903981</v>
      </c>
      <c r="AA4423">
        <v>114.84528318671551</v>
      </c>
      <c r="AB4423">
        <v>2.9316521069004997</v>
      </c>
      <c r="AC4423">
        <v>506.0999265161613</v>
      </c>
      <c r="AD4423">
        <v>0</v>
      </c>
      <c r="AE4423">
        <v>674.14378007632672</v>
      </c>
    </row>
    <row r="4424" spans="1:31" x14ac:dyDescent="0.25">
      <c r="A4424">
        <v>2214137</v>
      </c>
      <c r="B4424">
        <v>1</v>
      </c>
      <c r="C4424" t="s">
        <v>80</v>
      </c>
      <c r="D4424" t="s">
        <v>94</v>
      </c>
      <c r="E4424" t="s">
        <v>141</v>
      </c>
      <c r="F4424" t="s">
        <v>12918</v>
      </c>
      <c r="G4424" t="s">
        <v>349</v>
      </c>
      <c r="H4424" t="s">
        <v>144</v>
      </c>
      <c r="I4424" t="s">
        <v>136</v>
      </c>
      <c r="J4424" t="s">
        <v>137</v>
      </c>
      <c r="K4424" t="s">
        <v>138</v>
      </c>
      <c r="L4424" t="s">
        <v>12919</v>
      </c>
      <c r="M4424" t="s">
        <v>12920</v>
      </c>
      <c r="N4424">
        <v>2.025555555</v>
      </c>
      <c r="O4424">
        <v>0</v>
      </c>
      <c r="P4424">
        <v>0</v>
      </c>
      <c r="Q4424">
        <v>0</v>
      </c>
      <c r="R4424">
        <v>12</v>
      </c>
      <c r="S4424">
        <v>0</v>
      </c>
      <c r="T4424">
        <v>1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4.0810969944432385</v>
      </c>
      <c r="AA4424">
        <v>0</v>
      </c>
      <c r="AB4424">
        <v>3.5024535851057665</v>
      </c>
      <c r="AC4424">
        <v>0</v>
      </c>
      <c r="AD4424">
        <v>0</v>
      </c>
      <c r="AE4424">
        <v>7.583550579549005</v>
      </c>
    </row>
    <row r="4425" spans="1:31" x14ac:dyDescent="0.25">
      <c r="A4425">
        <v>2224502</v>
      </c>
      <c r="B4425">
        <v>1</v>
      </c>
      <c r="C4425" t="s">
        <v>81</v>
      </c>
      <c r="D4425" t="s">
        <v>128</v>
      </c>
      <c r="E4425" t="s">
        <v>132</v>
      </c>
      <c r="F4425" t="s">
        <v>5134</v>
      </c>
      <c r="G4425" t="s">
        <v>233</v>
      </c>
      <c r="H4425" t="s">
        <v>135</v>
      </c>
      <c r="I4425" t="s">
        <v>136</v>
      </c>
      <c r="J4425" t="s">
        <v>137</v>
      </c>
      <c r="K4425" t="s">
        <v>234</v>
      </c>
      <c r="L4425" t="s">
        <v>9443</v>
      </c>
      <c r="M4425" t="s">
        <v>12921</v>
      </c>
      <c r="N4425">
        <v>5.5833333329999997</v>
      </c>
      <c r="O4425">
        <v>0</v>
      </c>
      <c r="P4425">
        <v>64</v>
      </c>
      <c r="Q4425">
        <v>0</v>
      </c>
      <c r="R4425">
        <v>11</v>
      </c>
      <c r="S4425">
        <v>0</v>
      </c>
      <c r="T4425">
        <v>12</v>
      </c>
      <c r="U4425">
        <v>0</v>
      </c>
      <c r="V4425">
        <v>0</v>
      </c>
      <c r="W4425">
        <v>0</v>
      </c>
      <c r="X4425">
        <v>116.98191785443461</v>
      </c>
      <c r="Y4425">
        <v>0</v>
      </c>
      <c r="Z4425">
        <v>14.121954149522102</v>
      </c>
      <c r="AA4425">
        <v>0</v>
      </c>
      <c r="AB4425">
        <v>13.992240012420153</v>
      </c>
      <c r="AC4425">
        <v>0</v>
      </c>
      <c r="AD4425">
        <v>0</v>
      </c>
      <c r="AE4425">
        <v>145.09611201637688</v>
      </c>
    </row>
    <row r="4426" spans="1:31" x14ac:dyDescent="0.25">
      <c r="A4426">
        <v>2213141</v>
      </c>
      <c r="B4426">
        <v>1</v>
      </c>
      <c r="C4426" t="s">
        <v>80</v>
      </c>
      <c r="D4426" t="s">
        <v>92</v>
      </c>
      <c r="E4426" t="s">
        <v>225</v>
      </c>
      <c r="F4426" t="s">
        <v>12922</v>
      </c>
      <c r="G4426" t="s">
        <v>600</v>
      </c>
      <c r="H4426" t="s">
        <v>135</v>
      </c>
      <c r="I4426" t="s">
        <v>136</v>
      </c>
      <c r="J4426" t="s">
        <v>137</v>
      </c>
      <c r="K4426" t="s">
        <v>138</v>
      </c>
      <c r="L4426" t="s">
        <v>12923</v>
      </c>
      <c r="M4426" t="s">
        <v>12924</v>
      </c>
      <c r="N4426">
        <v>2.3877777770000002</v>
      </c>
      <c r="O4426">
        <v>0</v>
      </c>
      <c r="P4426">
        <v>60</v>
      </c>
      <c r="Q4426">
        <v>0</v>
      </c>
      <c r="R4426">
        <v>0</v>
      </c>
      <c r="S4426">
        <v>0</v>
      </c>
      <c r="T4426">
        <v>15</v>
      </c>
      <c r="U4426">
        <v>0</v>
      </c>
      <c r="V4426">
        <v>0</v>
      </c>
      <c r="W4426">
        <v>0</v>
      </c>
      <c r="X4426">
        <v>52.090041491522825</v>
      </c>
      <c r="Y4426">
        <v>0</v>
      </c>
      <c r="Z4426">
        <v>0</v>
      </c>
      <c r="AA4426">
        <v>0</v>
      </c>
      <c r="AB4426">
        <v>15.541482890064684</v>
      </c>
      <c r="AC4426">
        <v>0</v>
      </c>
      <c r="AD4426">
        <v>0</v>
      </c>
      <c r="AE4426">
        <v>67.631524381587511</v>
      </c>
    </row>
    <row r="4427" spans="1:31" x14ac:dyDescent="0.25">
      <c r="A4427">
        <v>2219069</v>
      </c>
      <c r="B4427">
        <v>1</v>
      </c>
      <c r="C4427" t="s">
        <v>80</v>
      </c>
      <c r="D4427" t="s">
        <v>97</v>
      </c>
      <c r="E4427" t="s">
        <v>156</v>
      </c>
      <c r="F4427" t="s">
        <v>12925</v>
      </c>
      <c r="G4427" t="s">
        <v>172</v>
      </c>
      <c r="H4427" t="s">
        <v>135</v>
      </c>
      <c r="I4427" t="s">
        <v>136</v>
      </c>
      <c r="J4427" t="s">
        <v>137</v>
      </c>
      <c r="K4427" t="s">
        <v>138</v>
      </c>
      <c r="L4427" t="s">
        <v>12926</v>
      </c>
      <c r="M4427" t="s">
        <v>12927</v>
      </c>
      <c r="N4427">
        <v>5.0977777770000001</v>
      </c>
      <c r="O4427">
        <v>0</v>
      </c>
      <c r="P4427">
        <v>2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2.5599978987746437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2.5599978987746437</v>
      </c>
    </row>
    <row r="4428" spans="1:31" x14ac:dyDescent="0.25">
      <c r="A4428">
        <v>2224479</v>
      </c>
      <c r="B4428">
        <v>1</v>
      </c>
      <c r="C4428" t="s">
        <v>80</v>
      </c>
      <c r="D4428" t="s">
        <v>96</v>
      </c>
      <c r="E4428" t="s">
        <v>156</v>
      </c>
      <c r="F4428" t="s">
        <v>12928</v>
      </c>
      <c r="G4428" t="s">
        <v>161</v>
      </c>
      <c r="H4428" t="s">
        <v>135</v>
      </c>
      <c r="I4428" t="s">
        <v>136</v>
      </c>
      <c r="J4428" t="s">
        <v>137</v>
      </c>
      <c r="K4428" t="s">
        <v>138</v>
      </c>
      <c r="L4428" t="s">
        <v>12929</v>
      </c>
      <c r="M4428" t="s">
        <v>12930</v>
      </c>
      <c r="N4428">
        <v>3.2450000000000001</v>
      </c>
      <c r="O4428">
        <v>0</v>
      </c>
      <c r="P4428">
        <v>1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12.007895750912988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12.007895750912988</v>
      </c>
    </row>
    <row r="4429" spans="1:31" x14ac:dyDescent="0.25">
      <c r="A4429">
        <v>2218073</v>
      </c>
      <c r="B4429">
        <v>1</v>
      </c>
      <c r="C4429" t="s">
        <v>80</v>
      </c>
      <c r="D4429" t="s">
        <v>82</v>
      </c>
      <c r="E4429" t="s">
        <v>132</v>
      </c>
      <c r="F4429" t="s">
        <v>12931</v>
      </c>
      <c r="G4429" t="s">
        <v>134</v>
      </c>
      <c r="H4429" t="s">
        <v>135</v>
      </c>
      <c r="I4429" t="s">
        <v>136</v>
      </c>
      <c r="J4429" t="s">
        <v>137</v>
      </c>
      <c r="K4429" t="s">
        <v>138</v>
      </c>
      <c r="L4429" t="s">
        <v>12932</v>
      </c>
      <c r="M4429" t="s">
        <v>12933</v>
      </c>
      <c r="N4429">
        <v>1.7008333330000001</v>
      </c>
      <c r="O4429">
        <v>0</v>
      </c>
      <c r="P4429">
        <v>1051</v>
      </c>
      <c r="Q4429">
        <v>0</v>
      </c>
      <c r="R4429">
        <v>0</v>
      </c>
      <c r="S4429">
        <v>0</v>
      </c>
      <c r="T4429">
        <v>58</v>
      </c>
      <c r="U4429">
        <v>0</v>
      </c>
      <c r="V4429">
        <v>0</v>
      </c>
      <c r="W4429">
        <v>0</v>
      </c>
      <c r="X4429">
        <v>639.49568198249153</v>
      </c>
      <c r="Y4429">
        <v>0</v>
      </c>
      <c r="Z4429">
        <v>0</v>
      </c>
      <c r="AA4429">
        <v>0</v>
      </c>
      <c r="AB4429">
        <v>67.708423771193992</v>
      </c>
      <c r="AC4429">
        <v>0</v>
      </c>
      <c r="AD4429">
        <v>0</v>
      </c>
      <c r="AE4429">
        <v>707.20410575368555</v>
      </c>
    </row>
    <row r="4430" spans="1:31" x14ac:dyDescent="0.25">
      <c r="A4430">
        <v>2227419</v>
      </c>
      <c r="B4430">
        <v>1</v>
      </c>
      <c r="C4430" t="s">
        <v>80</v>
      </c>
      <c r="D4430" t="s">
        <v>108</v>
      </c>
      <c r="E4430" t="s">
        <v>132</v>
      </c>
      <c r="F4430" t="s">
        <v>12934</v>
      </c>
      <c r="G4430" t="s">
        <v>368</v>
      </c>
      <c r="H4430" t="s">
        <v>135</v>
      </c>
      <c r="I4430" t="s">
        <v>136</v>
      </c>
      <c r="J4430" t="s">
        <v>137</v>
      </c>
      <c r="K4430" t="s">
        <v>138</v>
      </c>
      <c r="L4430" t="s">
        <v>12935</v>
      </c>
      <c r="M4430" t="s">
        <v>12936</v>
      </c>
      <c r="N4430">
        <v>1.6525000000000001</v>
      </c>
      <c r="O4430">
        <v>0</v>
      </c>
      <c r="P4430">
        <v>20</v>
      </c>
      <c r="Q4430">
        <v>0</v>
      </c>
      <c r="R4430">
        <v>0</v>
      </c>
      <c r="S4430">
        <v>0</v>
      </c>
      <c r="T4430">
        <v>1</v>
      </c>
      <c r="U4430">
        <v>0</v>
      </c>
      <c r="V4430">
        <v>0</v>
      </c>
      <c r="W4430">
        <v>0</v>
      </c>
      <c r="X4430">
        <v>3.1624008411647795</v>
      </c>
      <c r="Y4430">
        <v>0</v>
      </c>
      <c r="Z4430">
        <v>0</v>
      </c>
      <c r="AA4430">
        <v>0</v>
      </c>
      <c r="AB4430">
        <v>2.9877960860957247</v>
      </c>
      <c r="AC4430">
        <v>0</v>
      </c>
      <c r="AD4430">
        <v>0</v>
      </c>
      <c r="AE4430">
        <v>6.1501969272605042</v>
      </c>
    </row>
    <row r="4431" spans="1:31" x14ac:dyDescent="0.25">
      <c r="A4431">
        <v>2218528</v>
      </c>
      <c r="B4431">
        <v>1</v>
      </c>
      <c r="C4431" t="s">
        <v>80</v>
      </c>
      <c r="D4431" t="s">
        <v>99</v>
      </c>
      <c r="E4431" t="s">
        <v>147</v>
      </c>
      <c r="F4431" t="s">
        <v>12937</v>
      </c>
      <c r="G4431" t="s">
        <v>143</v>
      </c>
      <c r="H4431" t="s">
        <v>144</v>
      </c>
      <c r="I4431" t="s">
        <v>136</v>
      </c>
      <c r="J4431" t="s">
        <v>137</v>
      </c>
      <c r="K4431" t="s">
        <v>138</v>
      </c>
      <c r="L4431" t="s">
        <v>12938</v>
      </c>
      <c r="M4431" t="s">
        <v>12939</v>
      </c>
      <c r="N4431">
        <v>2.5983333329999998</v>
      </c>
      <c r="O4431">
        <v>0</v>
      </c>
      <c r="P4431">
        <v>0</v>
      </c>
      <c r="Q4431">
        <v>0</v>
      </c>
      <c r="R4431">
        <v>0</v>
      </c>
      <c r="S4431">
        <v>8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529.12487304559113</v>
      </c>
      <c r="AB4431">
        <v>0</v>
      </c>
      <c r="AC4431">
        <v>0</v>
      </c>
      <c r="AD4431">
        <v>0</v>
      </c>
      <c r="AE4431">
        <v>529.12487304559113</v>
      </c>
    </row>
    <row r="4432" spans="1:31" x14ac:dyDescent="0.25">
      <c r="A4432">
        <v>2226022</v>
      </c>
      <c r="B4432">
        <v>1</v>
      </c>
      <c r="C4432" t="s">
        <v>80</v>
      </c>
      <c r="D4432" t="s">
        <v>104</v>
      </c>
      <c r="E4432" t="s">
        <v>198</v>
      </c>
      <c r="F4432" t="s">
        <v>12940</v>
      </c>
      <c r="G4432" t="s">
        <v>143</v>
      </c>
      <c r="H4432" t="s">
        <v>144</v>
      </c>
      <c r="I4432" t="s">
        <v>136</v>
      </c>
      <c r="J4432" t="s">
        <v>137</v>
      </c>
      <c r="K4432" t="s">
        <v>138</v>
      </c>
      <c r="L4432" t="s">
        <v>12941</v>
      </c>
      <c r="M4432" t="s">
        <v>12942</v>
      </c>
      <c r="N4432">
        <v>1.2727777769999999</v>
      </c>
      <c r="O4432">
        <v>3</v>
      </c>
      <c r="P4432">
        <v>188</v>
      </c>
      <c r="Q4432">
        <v>21</v>
      </c>
      <c r="R4432">
        <v>241</v>
      </c>
      <c r="S4432">
        <v>14</v>
      </c>
      <c r="T4432">
        <v>68</v>
      </c>
      <c r="U4432">
        <v>3</v>
      </c>
      <c r="V4432">
        <v>0</v>
      </c>
      <c r="W4432">
        <v>52.681431363786245</v>
      </c>
      <c r="X4432">
        <v>76.187608494649666</v>
      </c>
      <c r="Y4432">
        <v>11.834969176337836</v>
      </c>
      <c r="Z4432">
        <v>82.294351749477585</v>
      </c>
      <c r="AA4432">
        <v>99.70968954124065</v>
      </c>
      <c r="AB4432">
        <v>128.75123213401355</v>
      </c>
      <c r="AC4432">
        <v>264.49624992571449</v>
      </c>
      <c r="AD4432">
        <v>0</v>
      </c>
      <c r="AE4432">
        <v>715.95553238522007</v>
      </c>
    </row>
    <row r="4433" spans="1:31" x14ac:dyDescent="0.25">
      <c r="A4433">
        <v>2217194</v>
      </c>
      <c r="B4433">
        <v>1</v>
      </c>
      <c r="C4433" t="s">
        <v>80</v>
      </c>
      <c r="D4433" t="s">
        <v>85</v>
      </c>
      <c r="E4433" t="s">
        <v>156</v>
      </c>
      <c r="F4433" t="s">
        <v>12943</v>
      </c>
      <c r="G4433" t="s">
        <v>161</v>
      </c>
      <c r="H4433" t="s">
        <v>135</v>
      </c>
      <c r="I4433" t="s">
        <v>136</v>
      </c>
      <c r="J4433" t="s">
        <v>137</v>
      </c>
      <c r="K4433" t="s">
        <v>138</v>
      </c>
      <c r="L4433" t="s">
        <v>12944</v>
      </c>
      <c r="M4433" t="s">
        <v>12945</v>
      </c>
      <c r="N4433">
        <v>2.5722222220000002</v>
      </c>
      <c r="O4433">
        <v>0</v>
      </c>
      <c r="P4433">
        <v>42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30.550235549754984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30.550235549754984</v>
      </c>
    </row>
    <row r="4434" spans="1:31" x14ac:dyDescent="0.25">
      <c r="A4434">
        <v>2218551</v>
      </c>
      <c r="B4434">
        <v>1</v>
      </c>
      <c r="C4434" t="s">
        <v>80</v>
      </c>
      <c r="D4434" t="s">
        <v>108</v>
      </c>
      <c r="E4434" t="s">
        <v>151</v>
      </c>
      <c r="F4434" t="s">
        <v>12946</v>
      </c>
      <c r="G4434" t="s">
        <v>213</v>
      </c>
      <c r="H4434" t="s">
        <v>135</v>
      </c>
      <c r="I4434" t="s">
        <v>136</v>
      </c>
      <c r="J4434" t="s">
        <v>137</v>
      </c>
      <c r="K4434" t="s">
        <v>138</v>
      </c>
      <c r="L4434" t="s">
        <v>12947</v>
      </c>
      <c r="M4434" t="s">
        <v>12948</v>
      </c>
      <c r="N4434">
        <v>1.3591666659999999</v>
      </c>
      <c r="O4434">
        <v>0</v>
      </c>
      <c r="P4434">
        <v>73</v>
      </c>
      <c r="Q4434">
        <v>0</v>
      </c>
      <c r="R4434">
        <v>5</v>
      </c>
      <c r="S4434">
        <v>0</v>
      </c>
      <c r="T4434">
        <v>13</v>
      </c>
      <c r="U4434">
        <v>0</v>
      </c>
      <c r="V4434">
        <v>0</v>
      </c>
      <c r="W4434">
        <v>0</v>
      </c>
      <c r="X4434">
        <v>20.868379989068913</v>
      </c>
      <c r="Y4434">
        <v>0</v>
      </c>
      <c r="Z4434">
        <v>0.29831637027536001</v>
      </c>
      <c r="AA4434">
        <v>0</v>
      </c>
      <c r="AB4434">
        <v>14.533052828728815</v>
      </c>
      <c r="AC4434">
        <v>0</v>
      </c>
      <c r="AD4434">
        <v>0</v>
      </c>
      <c r="AE4434">
        <v>35.699749188073085</v>
      </c>
    </row>
    <row r="4435" spans="1:31" x14ac:dyDescent="0.25">
      <c r="A4435">
        <v>2228578</v>
      </c>
      <c r="B4435">
        <v>1</v>
      </c>
      <c r="C4435" t="s">
        <v>80</v>
      </c>
      <c r="D4435" t="s">
        <v>88</v>
      </c>
      <c r="E4435" t="s">
        <v>156</v>
      </c>
      <c r="F4435" t="s">
        <v>12949</v>
      </c>
      <c r="G4435" t="s">
        <v>172</v>
      </c>
      <c r="H4435" t="s">
        <v>135</v>
      </c>
      <c r="I4435" t="s">
        <v>136</v>
      </c>
      <c r="J4435" t="s">
        <v>137</v>
      </c>
      <c r="K4435" t="s">
        <v>138</v>
      </c>
      <c r="L4435" t="s">
        <v>12950</v>
      </c>
      <c r="M4435" t="s">
        <v>12951</v>
      </c>
      <c r="N4435">
        <v>1.9225000000000001</v>
      </c>
      <c r="O4435">
        <v>0</v>
      </c>
      <c r="P4435">
        <v>11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4.3280861321381989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4.3280861321381989</v>
      </c>
    </row>
    <row r="4436" spans="1:31" x14ac:dyDescent="0.25">
      <c r="A4436">
        <v>2222086</v>
      </c>
      <c r="B4436">
        <v>1</v>
      </c>
      <c r="C4436" t="s">
        <v>80</v>
      </c>
      <c r="D4436" t="s">
        <v>84</v>
      </c>
      <c r="E4436" t="s">
        <v>156</v>
      </c>
      <c r="F4436" t="s">
        <v>12952</v>
      </c>
      <c r="G4436" t="s">
        <v>213</v>
      </c>
      <c r="H4436" t="s">
        <v>135</v>
      </c>
      <c r="I4436" t="s">
        <v>136</v>
      </c>
      <c r="J4436" t="s">
        <v>137</v>
      </c>
      <c r="K4436" t="s">
        <v>138</v>
      </c>
      <c r="L4436" t="s">
        <v>12953</v>
      </c>
      <c r="M4436" t="s">
        <v>12954</v>
      </c>
      <c r="N4436">
        <v>2.9736111109999999</v>
      </c>
      <c r="O4436">
        <v>0</v>
      </c>
      <c r="P4436">
        <v>5</v>
      </c>
      <c r="Q4436">
        <v>0</v>
      </c>
      <c r="R4436">
        <v>0</v>
      </c>
      <c r="S4436">
        <v>0</v>
      </c>
      <c r="T4436">
        <v>2</v>
      </c>
      <c r="U4436">
        <v>0</v>
      </c>
      <c r="V4436">
        <v>0</v>
      </c>
      <c r="W4436">
        <v>0</v>
      </c>
      <c r="X4436">
        <v>3.197618375038092</v>
      </c>
      <c r="Y4436">
        <v>0</v>
      </c>
      <c r="Z4436">
        <v>0</v>
      </c>
      <c r="AA4436">
        <v>0</v>
      </c>
      <c r="AB4436">
        <v>0.1174021128178325</v>
      </c>
      <c r="AC4436">
        <v>0</v>
      </c>
      <c r="AD4436">
        <v>0</v>
      </c>
      <c r="AE4436">
        <v>3.3150204878559246</v>
      </c>
    </row>
    <row r="4437" spans="1:31" x14ac:dyDescent="0.25">
      <c r="A4437">
        <v>2228037</v>
      </c>
      <c r="B4437">
        <v>1</v>
      </c>
      <c r="C4437" t="s">
        <v>80</v>
      </c>
      <c r="D4437" t="s">
        <v>96</v>
      </c>
      <c r="E4437" t="s">
        <v>156</v>
      </c>
      <c r="F4437" t="s">
        <v>12955</v>
      </c>
      <c r="G4437" t="s">
        <v>134</v>
      </c>
      <c r="H4437" t="s">
        <v>135</v>
      </c>
      <c r="I4437" t="s">
        <v>136</v>
      </c>
      <c r="J4437" t="s">
        <v>137</v>
      </c>
      <c r="K4437" t="s">
        <v>138</v>
      </c>
      <c r="L4437" t="s">
        <v>12956</v>
      </c>
      <c r="M4437" t="s">
        <v>12957</v>
      </c>
      <c r="N4437">
        <v>0.92500000000000004</v>
      </c>
      <c r="O4437">
        <v>0</v>
      </c>
      <c r="P4437">
        <v>1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1.23652860570745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1.23652860570745</v>
      </c>
    </row>
    <row r="4438" spans="1:31" x14ac:dyDescent="0.25">
      <c r="A4438">
        <v>2214661</v>
      </c>
      <c r="B4438">
        <v>1</v>
      </c>
      <c r="C4438" t="s">
        <v>80</v>
      </c>
      <c r="D4438" t="s">
        <v>93</v>
      </c>
      <c r="E4438" t="s">
        <v>141</v>
      </c>
      <c r="F4438" t="s">
        <v>12958</v>
      </c>
      <c r="G4438" t="s">
        <v>1057</v>
      </c>
      <c r="H4438" t="s">
        <v>144</v>
      </c>
      <c r="I4438" t="s">
        <v>136</v>
      </c>
      <c r="J4438" t="s">
        <v>137</v>
      </c>
      <c r="K4438" t="s">
        <v>138</v>
      </c>
      <c r="L4438" t="s">
        <v>12959</v>
      </c>
      <c r="M4438" t="s">
        <v>12960</v>
      </c>
      <c r="N4438">
        <v>0.59638888800000001</v>
      </c>
      <c r="O4438">
        <v>0</v>
      </c>
      <c r="P4438">
        <v>7</v>
      </c>
      <c r="Q4438">
        <v>0</v>
      </c>
      <c r="R4438">
        <v>29</v>
      </c>
      <c r="S4438">
        <v>0</v>
      </c>
      <c r="T4438">
        <v>14</v>
      </c>
      <c r="U4438">
        <v>0</v>
      </c>
      <c r="V4438">
        <v>0</v>
      </c>
      <c r="W4438">
        <v>0</v>
      </c>
      <c r="X4438">
        <v>0.82683625293325269</v>
      </c>
      <c r="Y4438">
        <v>0</v>
      </c>
      <c r="Z4438">
        <v>3.9202386669781371</v>
      </c>
      <c r="AA4438">
        <v>0</v>
      </c>
      <c r="AB4438">
        <v>6.3846956031871915</v>
      </c>
      <c r="AC4438">
        <v>0</v>
      </c>
      <c r="AD4438">
        <v>0</v>
      </c>
      <c r="AE4438">
        <v>11.131770523098581</v>
      </c>
    </row>
    <row r="4439" spans="1:31" x14ac:dyDescent="0.25">
      <c r="A4439">
        <v>2225976</v>
      </c>
      <c r="B4439">
        <v>1</v>
      </c>
      <c r="C4439" t="s">
        <v>80</v>
      </c>
      <c r="D4439" t="s">
        <v>82</v>
      </c>
      <c r="E4439" t="s">
        <v>156</v>
      </c>
      <c r="F4439" t="s">
        <v>12961</v>
      </c>
      <c r="G4439" t="s">
        <v>161</v>
      </c>
      <c r="H4439" t="s">
        <v>135</v>
      </c>
      <c r="I4439" t="s">
        <v>136</v>
      </c>
      <c r="J4439" t="s">
        <v>137</v>
      </c>
      <c r="K4439" t="s">
        <v>138</v>
      </c>
      <c r="L4439" t="s">
        <v>12962</v>
      </c>
      <c r="M4439" t="s">
        <v>12963</v>
      </c>
      <c r="N4439">
        <v>4.130833333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1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0.34429472126634753</v>
      </c>
      <c r="AC4439">
        <v>0</v>
      </c>
      <c r="AD4439">
        <v>0</v>
      </c>
      <c r="AE4439">
        <v>0.34429472126634753</v>
      </c>
    </row>
    <row r="4440" spans="1:31" x14ac:dyDescent="0.25">
      <c r="A4440">
        <v>2226563</v>
      </c>
      <c r="B4440">
        <v>1</v>
      </c>
      <c r="C4440" t="s">
        <v>80</v>
      </c>
      <c r="D4440" t="s">
        <v>94</v>
      </c>
      <c r="E4440" t="s">
        <v>132</v>
      </c>
      <c r="F4440" t="s">
        <v>2846</v>
      </c>
      <c r="G4440" t="s">
        <v>176</v>
      </c>
      <c r="H4440" t="s">
        <v>135</v>
      </c>
      <c r="I4440" t="s">
        <v>136</v>
      </c>
      <c r="J4440" t="s">
        <v>137</v>
      </c>
      <c r="K4440" t="s">
        <v>138</v>
      </c>
      <c r="L4440" t="s">
        <v>12964</v>
      </c>
      <c r="M4440" t="s">
        <v>12965</v>
      </c>
      <c r="N4440">
        <v>0.62972222200000005</v>
      </c>
      <c r="O4440">
        <v>0</v>
      </c>
      <c r="P4440">
        <v>181</v>
      </c>
      <c r="Q4440">
        <v>0</v>
      </c>
      <c r="R4440">
        <v>0</v>
      </c>
      <c r="S4440">
        <v>0</v>
      </c>
      <c r="T4440">
        <v>5</v>
      </c>
      <c r="U4440">
        <v>0</v>
      </c>
      <c r="V4440">
        <v>0</v>
      </c>
      <c r="W4440">
        <v>0</v>
      </c>
      <c r="X4440">
        <v>27.341462363696166</v>
      </c>
      <c r="Y4440">
        <v>0</v>
      </c>
      <c r="Z4440">
        <v>0</v>
      </c>
      <c r="AA4440">
        <v>0</v>
      </c>
      <c r="AB4440">
        <v>1.5197457254890625</v>
      </c>
      <c r="AC4440">
        <v>0</v>
      </c>
      <c r="AD4440">
        <v>0</v>
      </c>
      <c r="AE4440">
        <v>28.861208089185229</v>
      </c>
    </row>
    <row r="4441" spans="1:31" x14ac:dyDescent="0.25">
      <c r="A4441">
        <v>2220566</v>
      </c>
      <c r="B4441">
        <v>1</v>
      </c>
      <c r="C4441" t="s">
        <v>81</v>
      </c>
      <c r="D4441" t="s">
        <v>122</v>
      </c>
      <c r="E4441" t="s">
        <v>151</v>
      </c>
      <c r="F4441" t="s">
        <v>9178</v>
      </c>
      <c r="G4441" t="s">
        <v>213</v>
      </c>
      <c r="H4441" t="s">
        <v>135</v>
      </c>
      <c r="I4441" t="s">
        <v>136</v>
      </c>
      <c r="J4441" t="s">
        <v>137</v>
      </c>
      <c r="K4441" t="s">
        <v>138</v>
      </c>
      <c r="L4441" t="s">
        <v>12966</v>
      </c>
      <c r="M4441" t="s">
        <v>12967</v>
      </c>
      <c r="N4441">
        <v>5.4361111109999998</v>
      </c>
      <c r="O4441">
        <v>0</v>
      </c>
      <c r="P4441">
        <v>56</v>
      </c>
      <c r="Q4441">
        <v>0</v>
      </c>
      <c r="R4441">
        <v>0</v>
      </c>
      <c r="S4441">
        <v>0</v>
      </c>
      <c r="T4441">
        <v>1</v>
      </c>
      <c r="U4441">
        <v>0</v>
      </c>
      <c r="V4441">
        <v>0</v>
      </c>
      <c r="W4441">
        <v>0</v>
      </c>
      <c r="X4441">
        <v>87.197715371692681</v>
      </c>
      <c r="Y4441">
        <v>0</v>
      </c>
      <c r="Z4441">
        <v>0</v>
      </c>
      <c r="AA4441">
        <v>0</v>
      </c>
      <c r="AB4441">
        <v>0.21250655322916667</v>
      </c>
      <c r="AC4441">
        <v>0</v>
      </c>
      <c r="AD4441">
        <v>0</v>
      </c>
      <c r="AE4441">
        <v>87.410221924921842</v>
      </c>
    </row>
    <row r="4442" spans="1:31" x14ac:dyDescent="0.25">
      <c r="A4442">
        <v>2227081</v>
      </c>
      <c r="B4442">
        <v>1</v>
      </c>
      <c r="C4442" t="s">
        <v>80</v>
      </c>
      <c r="D4442" t="s">
        <v>110</v>
      </c>
      <c r="E4442" t="s">
        <v>151</v>
      </c>
      <c r="F4442" t="s">
        <v>10015</v>
      </c>
      <c r="G4442" t="s">
        <v>213</v>
      </c>
      <c r="H4442" t="s">
        <v>135</v>
      </c>
      <c r="I4442" t="s">
        <v>136</v>
      </c>
      <c r="J4442" t="s">
        <v>137</v>
      </c>
      <c r="K4442" t="s">
        <v>138</v>
      </c>
      <c r="L4442" t="s">
        <v>12968</v>
      </c>
      <c r="M4442" t="s">
        <v>12969</v>
      </c>
      <c r="N4442">
        <v>1.724722222</v>
      </c>
      <c r="O4442">
        <v>0</v>
      </c>
      <c r="P4442">
        <v>219</v>
      </c>
      <c r="Q4442">
        <v>0</v>
      </c>
      <c r="R4442">
        <v>0</v>
      </c>
      <c r="S4442">
        <v>0</v>
      </c>
      <c r="T4442">
        <v>12</v>
      </c>
      <c r="U4442">
        <v>0</v>
      </c>
      <c r="V4442">
        <v>0</v>
      </c>
      <c r="W4442">
        <v>0</v>
      </c>
      <c r="X4442">
        <v>189.43974780373938</v>
      </c>
      <c r="Y4442">
        <v>0</v>
      </c>
      <c r="Z4442">
        <v>0</v>
      </c>
      <c r="AA4442">
        <v>0</v>
      </c>
      <c r="AB4442">
        <v>14.613201402912889</v>
      </c>
      <c r="AC4442">
        <v>0</v>
      </c>
      <c r="AD4442">
        <v>0</v>
      </c>
      <c r="AE4442">
        <v>204.05294920665227</v>
      </c>
    </row>
    <row r="4443" spans="1:31" x14ac:dyDescent="0.25">
      <c r="A4443">
        <v>2214638</v>
      </c>
      <c r="B4443">
        <v>1</v>
      </c>
      <c r="C4443" t="s">
        <v>80</v>
      </c>
      <c r="D4443" t="s">
        <v>93</v>
      </c>
      <c r="E4443" t="s">
        <v>141</v>
      </c>
      <c r="F4443" t="s">
        <v>12970</v>
      </c>
      <c r="G4443" t="s">
        <v>1628</v>
      </c>
      <c r="H4443" t="s">
        <v>144</v>
      </c>
      <c r="I4443" t="s">
        <v>136</v>
      </c>
      <c r="J4443" t="s">
        <v>137</v>
      </c>
      <c r="K4443" t="s">
        <v>138</v>
      </c>
      <c r="L4443" t="s">
        <v>12971</v>
      </c>
      <c r="M4443" t="s">
        <v>12972</v>
      </c>
      <c r="N4443">
        <v>0.266666666</v>
      </c>
      <c r="O4443">
        <v>0</v>
      </c>
      <c r="P4443">
        <v>41</v>
      </c>
      <c r="Q4443">
        <v>0</v>
      </c>
      <c r="R4443">
        <v>16</v>
      </c>
      <c r="S4443">
        <v>0</v>
      </c>
      <c r="T4443">
        <v>31</v>
      </c>
      <c r="U4443">
        <v>0</v>
      </c>
      <c r="V4443">
        <v>0</v>
      </c>
      <c r="W4443">
        <v>0</v>
      </c>
      <c r="X4443">
        <v>4.5366404531439999</v>
      </c>
      <c r="Y4443">
        <v>0</v>
      </c>
      <c r="Z4443">
        <v>3.3879595763327996</v>
      </c>
      <c r="AA4443">
        <v>0</v>
      </c>
      <c r="AB4443">
        <v>5.787857780305333</v>
      </c>
      <c r="AC4443">
        <v>0</v>
      </c>
      <c r="AD4443">
        <v>0</v>
      </c>
      <c r="AE4443">
        <v>13.712457809782133</v>
      </c>
    </row>
    <row r="4444" spans="1:31" x14ac:dyDescent="0.25">
      <c r="A4444">
        <v>2225999</v>
      </c>
      <c r="B4444">
        <v>1</v>
      </c>
      <c r="C4444" t="s">
        <v>80</v>
      </c>
      <c r="D4444" t="s">
        <v>103</v>
      </c>
      <c r="E4444" t="s">
        <v>147</v>
      </c>
      <c r="F4444" t="s">
        <v>12973</v>
      </c>
      <c r="G4444" t="s">
        <v>610</v>
      </c>
      <c r="H4444" t="s">
        <v>144</v>
      </c>
      <c r="I4444" t="s">
        <v>136</v>
      </c>
      <c r="J4444" t="s">
        <v>137</v>
      </c>
      <c r="K4444" t="s">
        <v>138</v>
      </c>
      <c r="L4444" t="s">
        <v>12974</v>
      </c>
      <c r="M4444" t="s">
        <v>12975</v>
      </c>
      <c r="N4444">
        <v>8.1833333330000002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1239.0248444089518</v>
      </c>
      <c r="AD4444">
        <v>0</v>
      </c>
      <c r="AE4444">
        <v>1239.0248444089518</v>
      </c>
    </row>
    <row r="4445" spans="1:31" x14ac:dyDescent="0.25">
      <c r="A4445">
        <v>2221130</v>
      </c>
      <c r="B4445">
        <v>1</v>
      </c>
      <c r="C4445" t="s">
        <v>80</v>
      </c>
      <c r="D4445" t="s">
        <v>110</v>
      </c>
      <c r="E4445" t="s">
        <v>151</v>
      </c>
      <c r="F4445" t="s">
        <v>12976</v>
      </c>
      <c r="G4445" t="s">
        <v>213</v>
      </c>
      <c r="H4445" t="s">
        <v>135</v>
      </c>
      <c r="I4445" t="s">
        <v>136</v>
      </c>
      <c r="J4445" t="s">
        <v>137</v>
      </c>
      <c r="K4445" t="s">
        <v>138</v>
      </c>
      <c r="L4445" t="s">
        <v>12977</v>
      </c>
      <c r="M4445" t="s">
        <v>12978</v>
      </c>
      <c r="N4445">
        <v>1.2541666659999999</v>
      </c>
      <c r="O4445">
        <v>0</v>
      </c>
      <c r="P4445">
        <v>190</v>
      </c>
      <c r="Q4445">
        <v>0</v>
      </c>
      <c r="R4445">
        <v>0</v>
      </c>
      <c r="S4445">
        <v>0</v>
      </c>
      <c r="T4445">
        <v>3</v>
      </c>
      <c r="U4445">
        <v>0</v>
      </c>
      <c r="V4445">
        <v>0</v>
      </c>
      <c r="W4445">
        <v>0</v>
      </c>
      <c r="X4445">
        <v>73.047792030753897</v>
      </c>
      <c r="Y4445">
        <v>0</v>
      </c>
      <c r="Z4445">
        <v>0</v>
      </c>
      <c r="AA4445">
        <v>0</v>
      </c>
      <c r="AB4445">
        <v>0.18332132486632002</v>
      </c>
      <c r="AC4445">
        <v>0</v>
      </c>
      <c r="AD4445">
        <v>0</v>
      </c>
      <c r="AE4445">
        <v>73.231113355620224</v>
      </c>
    </row>
    <row r="4446" spans="1:31" x14ac:dyDescent="0.25">
      <c r="A4446">
        <v>2221946</v>
      </c>
      <c r="B4446">
        <v>1</v>
      </c>
      <c r="C4446" t="s">
        <v>80</v>
      </c>
      <c r="D4446" t="s">
        <v>96</v>
      </c>
      <c r="E4446" t="s">
        <v>156</v>
      </c>
      <c r="F4446" t="s">
        <v>12979</v>
      </c>
      <c r="G4446" t="s">
        <v>161</v>
      </c>
      <c r="H4446" t="s">
        <v>135</v>
      </c>
      <c r="I4446" t="s">
        <v>136</v>
      </c>
      <c r="J4446" t="s">
        <v>137</v>
      </c>
      <c r="K4446" t="s">
        <v>138</v>
      </c>
      <c r="L4446" t="s">
        <v>12980</v>
      </c>
      <c r="M4446" t="s">
        <v>12981</v>
      </c>
      <c r="N4446">
        <v>0.74388888799999997</v>
      </c>
      <c r="O4446">
        <v>0</v>
      </c>
      <c r="P4446">
        <v>1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</row>
    <row r="4447" spans="1:31" x14ac:dyDescent="0.25">
      <c r="A4447">
        <v>2215116</v>
      </c>
      <c r="B4447">
        <v>1</v>
      </c>
      <c r="C4447" t="s">
        <v>80</v>
      </c>
      <c r="D4447" t="s">
        <v>83</v>
      </c>
      <c r="E4447" t="s">
        <v>156</v>
      </c>
      <c r="F4447" t="s">
        <v>12982</v>
      </c>
      <c r="G4447" t="s">
        <v>134</v>
      </c>
      <c r="H4447" t="s">
        <v>135</v>
      </c>
      <c r="I4447" t="s">
        <v>136</v>
      </c>
      <c r="J4447" t="s">
        <v>137</v>
      </c>
      <c r="K4447" t="s">
        <v>138</v>
      </c>
      <c r="L4447" t="s">
        <v>12983</v>
      </c>
      <c r="M4447" t="s">
        <v>12984</v>
      </c>
      <c r="N4447">
        <v>2.7227777770000001</v>
      </c>
      <c r="O4447">
        <v>0</v>
      </c>
      <c r="P4447">
        <v>1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2.3919697149774701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2.3919697149774701</v>
      </c>
    </row>
    <row r="4448" spans="1:31" x14ac:dyDescent="0.25">
      <c r="A4448">
        <v>2228100</v>
      </c>
      <c r="B4448">
        <v>1</v>
      </c>
      <c r="C4448" t="s">
        <v>80</v>
      </c>
      <c r="D4448" t="s">
        <v>101</v>
      </c>
      <c r="E4448" t="s">
        <v>156</v>
      </c>
      <c r="F4448" t="s">
        <v>12985</v>
      </c>
      <c r="G4448" t="s">
        <v>172</v>
      </c>
      <c r="H4448" t="s">
        <v>135</v>
      </c>
      <c r="I4448" t="s">
        <v>136</v>
      </c>
      <c r="J4448" t="s">
        <v>137</v>
      </c>
      <c r="K4448" t="s">
        <v>138</v>
      </c>
      <c r="L4448" t="s">
        <v>12986</v>
      </c>
      <c r="M4448" t="s">
        <v>12987</v>
      </c>
      <c r="N4448">
        <v>0.85777777700000002</v>
      </c>
      <c r="O4448">
        <v>0</v>
      </c>
      <c r="P4448">
        <v>2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1.4508690817051775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1.4508690817051775</v>
      </c>
    </row>
    <row r="4449" spans="1:31" x14ac:dyDescent="0.25">
      <c r="A4449">
        <v>2215697</v>
      </c>
      <c r="B4449">
        <v>1</v>
      </c>
      <c r="C4449" t="s">
        <v>80</v>
      </c>
      <c r="D4449" t="s">
        <v>90</v>
      </c>
      <c r="E4449" t="s">
        <v>156</v>
      </c>
      <c r="F4449" t="s">
        <v>12988</v>
      </c>
      <c r="G4449" t="s">
        <v>134</v>
      </c>
      <c r="H4449" t="s">
        <v>135</v>
      </c>
      <c r="I4449" t="s">
        <v>136</v>
      </c>
      <c r="J4449" t="s">
        <v>137</v>
      </c>
      <c r="K4449" t="s">
        <v>138</v>
      </c>
      <c r="L4449" t="s">
        <v>12989</v>
      </c>
      <c r="M4449" t="s">
        <v>12990</v>
      </c>
      <c r="N4449">
        <v>2.5952777770000002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1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0.21580612982865555</v>
      </c>
      <c r="AC4449">
        <v>0</v>
      </c>
      <c r="AD4449">
        <v>0</v>
      </c>
      <c r="AE4449">
        <v>0.21580612982865555</v>
      </c>
    </row>
    <row r="4450" spans="1:31" x14ac:dyDescent="0.25">
      <c r="A4450">
        <v>2224957</v>
      </c>
      <c r="B4450">
        <v>1</v>
      </c>
      <c r="C4450" t="s">
        <v>81</v>
      </c>
      <c r="D4450" t="s">
        <v>117</v>
      </c>
      <c r="E4450" t="s">
        <v>156</v>
      </c>
      <c r="F4450" t="s">
        <v>12991</v>
      </c>
      <c r="G4450" t="s">
        <v>165</v>
      </c>
      <c r="H4450" t="s">
        <v>135</v>
      </c>
      <c r="I4450" t="s">
        <v>136</v>
      </c>
      <c r="J4450" t="s">
        <v>137</v>
      </c>
      <c r="K4450" t="s">
        <v>138</v>
      </c>
      <c r="L4450" t="s">
        <v>12992</v>
      </c>
      <c r="M4450" t="s">
        <v>12993</v>
      </c>
      <c r="N4450">
        <v>1.311111111</v>
      </c>
      <c r="O4450">
        <v>0</v>
      </c>
      <c r="P4450">
        <v>1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0.65783537442726669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0.65783537442726669</v>
      </c>
    </row>
    <row r="4451" spans="1:31" x14ac:dyDescent="0.25">
      <c r="A4451">
        <v>2214678</v>
      </c>
      <c r="B4451">
        <v>1</v>
      </c>
      <c r="C4451" t="s">
        <v>80</v>
      </c>
      <c r="D4451" t="s">
        <v>110</v>
      </c>
      <c r="E4451" t="s">
        <v>132</v>
      </c>
      <c r="F4451" t="s">
        <v>2219</v>
      </c>
      <c r="G4451" t="s">
        <v>134</v>
      </c>
      <c r="H4451" t="s">
        <v>135</v>
      </c>
      <c r="I4451" t="s">
        <v>136</v>
      </c>
      <c r="J4451" t="s">
        <v>137</v>
      </c>
      <c r="K4451" t="s">
        <v>138</v>
      </c>
      <c r="L4451" t="s">
        <v>12994</v>
      </c>
      <c r="M4451" t="s">
        <v>12995</v>
      </c>
      <c r="N4451">
        <v>2.0852777769999999</v>
      </c>
      <c r="O4451">
        <v>0</v>
      </c>
      <c r="P4451">
        <v>429</v>
      </c>
      <c r="Q4451">
        <v>0</v>
      </c>
      <c r="R4451">
        <v>0</v>
      </c>
      <c r="S4451">
        <v>0</v>
      </c>
      <c r="T4451">
        <v>76</v>
      </c>
      <c r="U4451">
        <v>0</v>
      </c>
      <c r="V4451">
        <v>0</v>
      </c>
      <c r="W4451">
        <v>0</v>
      </c>
      <c r="X4451">
        <v>271.30227660322464</v>
      </c>
      <c r="Y4451">
        <v>0</v>
      </c>
      <c r="Z4451">
        <v>0</v>
      </c>
      <c r="AA4451">
        <v>0</v>
      </c>
      <c r="AB4451">
        <v>79.843928334388437</v>
      </c>
      <c r="AC4451">
        <v>0</v>
      </c>
      <c r="AD4451">
        <v>0</v>
      </c>
      <c r="AE4451">
        <v>351.14620493761311</v>
      </c>
    </row>
    <row r="4452" spans="1:31" x14ac:dyDescent="0.25">
      <c r="A4452">
        <v>2219006</v>
      </c>
      <c r="B4452">
        <v>1</v>
      </c>
      <c r="C4452" t="s">
        <v>80</v>
      </c>
      <c r="D4452" t="s">
        <v>96</v>
      </c>
      <c r="E4452" t="s">
        <v>156</v>
      </c>
      <c r="F4452" t="s">
        <v>12996</v>
      </c>
      <c r="G4452" t="s">
        <v>161</v>
      </c>
      <c r="H4452" t="s">
        <v>135</v>
      </c>
      <c r="I4452" t="s">
        <v>136</v>
      </c>
      <c r="J4452" t="s">
        <v>137</v>
      </c>
      <c r="K4452" t="s">
        <v>138</v>
      </c>
      <c r="L4452" t="s">
        <v>12997</v>
      </c>
      <c r="M4452" t="s">
        <v>12998</v>
      </c>
      <c r="N4452">
        <v>9.0038888880000005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1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14.678889338783666</v>
      </c>
      <c r="AC4452">
        <v>0</v>
      </c>
      <c r="AD4452">
        <v>0</v>
      </c>
      <c r="AE4452">
        <v>14.678889338783666</v>
      </c>
    </row>
    <row r="4453" spans="1:31" x14ac:dyDescent="0.25">
      <c r="A4453">
        <v>2212803</v>
      </c>
      <c r="B4453">
        <v>1</v>
      </c>
      <c r="C4453" t="s">
        <v>80</v>
      </c>
      <c r="D4453" t="s">
        <v>103</v>
      </c>
      <c r="E4453" t="s">
        <v>141</v>
      </c>
      <c r="F4453" t="s">
        <v>12999</v>
      </c>
      <c r="G4453" t="s">
        <v>143</v>
      </c>
      <c r="H4453" t="s">
        <v>144</v>
      </c>
      <c r="I4453" t="s">
        <v>136</v>
      </c>
      <c r="J4453" t="s">
        <v>137</v>
      </c>
      <c r="K4453" t="s">
        <v>138</v>
      </c>
      <c r="L4453" t="s">
        <v>13000</v>
      </c>
      <c r="M4453" t="s">
        <v>13001</v>
      </c>
      <c r="N4453">
        <v>0.43166666599999998</v>
      </c>
      <c r="O4453">
        <v>0</v>
      </c>
      <c r="P4453">
        <v>469</v>
      </c>
      <c r="Q4453">
        <v>1</v>
      </c>
      <c r="R4453">
        <v>10</v>
      </c>
      <c r="S4453">
        <v>0</v>
      </c>
      <c r="T4453">
        <v>64</v>
      </c>
      <c r="U4453">
        <v>0</v>
      </c>
      <c r="V4453">
        <v>0</v>
      </c>
      <c r="W4453">
        <v>0</v>
      </c>
      <c r="X4453">
        <v>46.389836080283288</v>
      </c>
      <c r="Y4453">
        <v>14.399938129927465</v>
      </c>
      <c r="Z4453">
        <v>0.72547898346874995</v>
      </c>
      <c r="AA4453">
        <v>0</v>
      </c>
      <c r="AB4453">
        <v>8.1185426450855971</v>
      </c>
      <c r="AC4453">
        <v>0</v>
      </c>
      <c r="AD4453">
        <v>0</v>
      </c>
      <c r="AE4453">
        <v>69.633795838765096</v>
      </c>
    </row>
    <row r="4454" spans="1:31" x14ac:dyDescent="0.25">
      <c r="A4454">
        <v>2218010</v>
      </c>
      <c r="B4454">
        <v>1</v>
      </c>
      <c r="C4454" t="s">
        <v>80</v>
      </c>
      <c r="D4454" t="s">
        <v>96</v>
      </c>
      <c r="E4454" t="s">
        <v>156</v>
      </c>
      <c r="F4454" t="s">
        <v>13002</v>
      </c>
      <c r="G4454" t="s">
        <v>165</v>
      </c>
      <c r="H4454" t="s">
        <v>135</v>
      </c>
      <c r="I4454" t="s">
        <v>136</v>
      </c>
      <c r="J4454" t="s">
        <v>137</v>
      </c>
      <c r="K4454" t="s">
        <v>138</v>
      </c>
      <c r="L4454" t="s">
        <v>13003</v>
      </c>
      <c r="M4454" t="s">
        <v>13004</v>
      </c>
      <c r="N4454">
        <v>6.119722222</v>
      </c>
      <c r="O4454">
        <v>0</v>
      </c>
      <c r="P4454">
        <v>2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1.3932069057556833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1.3932069057556833</v>
      </c>
    </row>
    <row r="4455" spans="1:31" x14ac:dyDescent="0.25">
      <c r="A4455">
        <v>2223569</v>
      </c>
      <c r="B4455">
        <v>1</v>
      </c>
      <c r="C4455" t="s">
        <v>80</v>
      </c>
      <c r="D4455" t="s">
        <v>82</v>
      </c>
      <c r="E4455" t="s">
        <v>151</v>
      </c>
      <c r="F4455" t="s">
        <v>6790</v>
      </c>
      <c r="G4455" t="s">
        <v>245</v>
      </c>
      <c r="H4455" t="s">
        <v>135</v>
      </c>
      <c r="I4455" t="s">
        <v>136</v>
      </c>
      <c r="J4455" t="s">
        <v>137</v>
      </c>
      <c r="K4455" t="s">
        <v>138</v>
      </c>
      <c r="L4455" t="s">
        <v>13005</v>
      </c>
      <c r="M4455" t="s">
        <v>13006</v>
      </c>
      <c r="N4455">
        <v>0.96111111100000002</v>
      </c>
      <c r="O4455">
        <v>0</v>
      </c>
      <c r="P4455">
        <v>29</v>
      </c>
      <c r="Q4455">
        <v>0</v>
      </c>
      <c r="R4455">
        <v>0</v>
      </c>
      <c r="S4455">
        <v>0</v>
      </c>
      <c r="T4455">
        <v>3</v>
      </c>
      <c r="U4455">
        <v>0</v>
      </c>
      <c r="V4455">
        <v>0</v>
      </c>
      <c r="W4455">
        <v>0</v>
      </c>
      <c r="X4455">
        <v>3.8206951425272027</v>
      </c>
      <c r="Y4455">
        <v>0</v>
      </c>
      <c r="Z4455">
        <v>0</v>
      </c>
      <c r="AA4455">
        <v>0</v>
      </c>
      <c r="AB4455">
        <v>0.2606392055984611</v>
      </c>
      <c r="AC4455">
        <v>0</v>
      </c>
      <c r="AD4455">
        <v>0</v>
      </c>
      <c r="AE4455">
        <v>4.0813343481256634</v>
      </c>
    </row>
    <row r="4456" spans="1:31" x14ac:dyDescent="0.25">
      <c r="A4456">
        <v>2228893</v>
      </c>
      <c r="B4456">
        <v>1</v>
      </c>
      <c r="C4456" t="s">
        <v>81</v>
      </c>
      <c r="D4456" t="s">
        <v>121</v>
      </c>
      <c r="E4456" t="s">
        <v>151</v>
      </c>
      <c r="F4456" t="s">
        <v>13007</v>
      </c>
      <c r="G4456" t="s">
        <v>213</v>
      </c>
      <c r="H4456" t="s">
        <v>135</v>
      </c>
      <c r="I4456" t="s">
        <v>136</v>
      </c>
      <c r="J4456" t="s">
        <v>137</v>
      </c>
      <c r="K4456" t="s">
        <v>138</v>
      </c>
      <c r="L4456" t="s">
        <v>13008</v>
      </c>
      <c r="M4456" t="s">
        <v>13009</v>
      </c>
      <c r="N4456">
        <v>1.2613888879999999</v>
      </c>
      <c r="O4456">
        <v>0</v>
      </c>
      <c r="P4456">
        <v>19</v>
      </c>
      <c r="Q4456">
        <v>0</v>
      </c>
      <c r="R4456">
        <v>5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3.0345503902416091</v>
      </c>
      <c r="Y4456">
        <v>0</v>
      </c>
      <c r="Z4456">
        <v>0.37256724522158774</v>
      </c>
      <c r="AA4456">
        <v>0</v>
      </c>
      <c r="AB4456">
        <v>0</v>
      </c>
      <c r="AC4456">
        <v>0</v>
      </c>
      <c r="AD4456">
        <v>0</v>
      </c>
      <c r="AE4456">
        <v>3.4071176354631967</v>
      </c>
    </row>
    <row r="4457" spans="1:31" x14ac:dyDescent="0.25">
      <c r="A4457">
        <v>2228979</v>
      </c>
      <c r="B4457">
        <v>1</v>
      </c>
      <c r="C4457" t="s">
        <v>80</v>
      </c>
      <c r="D4457" t="s">
        <v>100</v>
      </c>
      <c r="E4457" t="s">
        <v>251</v>
      </c>
      <c r="F4457" t="s">
        <v>13010</v>
      </c>
      <c r="G4457" t="s">
        <v>143</v>
      </c>
      <c r="H4457" t="s">
        <v>144</v>
      </c>
      <c r="I4457" t="s">
        <v>451</v>
      </c>
      <c r="J4457" t="s">
        <v>137</v>
      </c>
      <c r="K4457" t="s">
        <v>138</v>
      </c>
      <c r="L4457" t="s">
        <v>13011</v>
      </c>
      <c r="M4457" t="s">
        <v>13012</v>
      </c>
      <c r="N4457">
        <v>3.5833333000000002E-2</v>
      </c>
      <c r="O4457">
        <v>14</v>
      </c>
      <c r="P4457">
        <v>5507</v>
      </c>
      <c r="Q4457">
        <v>314</v>
      </c>
      <c r="R4457">
        <v>1302</v>
      </c>
      <c r="S4457">
        <v>62</v>
      </c>
      <c r="T4457">
        <v>979</v>
      </c>
      <c r="U4457">
        <v>1</v>
      </c>
      <c r="V4457">
        <v>2</v>
      </c>
      <c r="W4457">
        <v>1.0603448354448426</v>
      </c>
      <c r="X4457">
        <v>63.678958074583974</v>
      </c>
      <c r="Y4457">
        <v>23.519155322591974</v>
      </c>
      <c r="Z4457">
        <v>26.615596622111859</v>
      </c>
      <c r="AA4457">
        <v>10.075113201567422</v>
      </c>
      <c r="AB4457">
        <v>30.147890545335745</v>
      </c>
      <c r="AC4457">
        <v>5.6428940852962697</v>
      </c>
      <c r="AD4457">
        <v>7.0492886449785797</v>
      </c>
      <c r="AE4457">
        <v>167.78924133191066</v>
      </c>
    </row>
    <row r="4458" spans="1:31" x14ac:dyDescent="0.25">
      <c r="A4458">
        <v>2224565</v>
      </c>
      <c r="B4458">
        <v>1</v>
      </c>
      <c r="C4458" t="s">
        <v>80</v>
      </c>
      <c r="D4458" t="s">
        <v>94</v>
      </c>
      <c r="E4458" t="s">
        <v>251</v>
      </c>
      <c r="F4458" t="s">
        <v>13013</v>
      </c>
      <c r="G4458" t="s">
        <v>143</v>
      </c>
      <c r="H4458" t="s">
        <v>144</v>
      </c>
      <c r="I4458" t="s">
        <v>136</v>
      </c>
      <c r="J4458" t="s">
        <v>137</v>
      </c>
      <c r="K4458" t="s">
        <v>138</v>
      </c>
      <c r="L4458" t="s">
        <v>13014</v>
      </c>
      <c r="M4458" t="s">
        <v>13015</v>
      </c>
      <c r="N4458">
        <v>0.23111111100000001</v>
      </c>
      <c r="O4458">
        <v>13</v>
      </c>
      <c r="P4458">
        <v>3474</v>
      </c>
      <c r="Q4458">
        <v>131</v>
      </c>
      <c r="R4458">
        <v>607</v>
      </c>
      <c r="S4458">
        <v>52</v>
      </c>
      <c r="T4458">
        <v>384</v>
      </c>
      <c r="U4458">
        <v>3</v>
      </c>
      <c r="V4458">
        <v>0</v>
      </c>
      <c r="W4458">
        <v>1.2268488568467288</v>
      </c>
      <c r="X4458">
        <v>101.81824614876817</v>
      </c>
      <c r="Y4458">
        <v>28.559372747054127</v>
      </c>
      <c r="Z4458">
        <v>62.757751029548892</v>
      </c>
      <c r="AA4458">
        <v>23.773726056528485</v>
      </c>
      <c r="AB4458">
        <v>19.20114456560151</v>
      </c>
      <c r="AC4458">
        <v>8.9756671253777345</v>
      </c>
      <c r="AD4458">
        <v>0</v>
      </c>
      <c r="AE4458">
        <v>246.31275652972565</v>
      </c>
    </row>
    <row r="4459" spans="1:31" x14ac:dyDescent="0.25">
      <c r="A4459">
        <v>2226878</v>
      </c>
      <c r="B4459">
        <v>1</v>
      </c>
      <c r="C4459" t="s">
        <v>80</v>
      </c>
      <c r="D4459" t="s">
        <v>92</v>
      </c>
      <c r="E4459" t="s">
        <v>156</v>
      </c>
      <c r="F4459" t="s">
        <v>13016</v>
      </c>
      <c r="G4459" t="s">
        <v>165</v>
      </c>
      <c r="H4459" t="s">
        <v>135</v>
      </c>
      <c r="I4459" t="s">
        <v>136</v>
      </c>
      <c r="J4459" t="s">
        <v>137</v>
      </c>
      <c r="K4459" t="s">
        <v>138</v>
      </c>
      <c r="L4459" t="s">
        <v>13017</v>
      </c>
      <c r="M4459" t="s">
        <v>13018</v>
      </c>
      <c r="N4459">
        <v>1.208611111</v>
      </c>
      <c r="O4459">
        <v>0</v>
      </c>
      <c r="P4459">
        <v>8</v>
      </c>
      <c r="Q4459">
        <v>0</v>
      </c>
      <c r="R4459">
        <v>0</v>
      </c>
      <c r="S4459">
        <v>0</v>
      </c>
      <c r="T4459">
        <v>4</v>
      </c>
      <c r="U4459">
        <v>0</v>
      </c>
      <c r="V4459">
        <v>0</v>
      </c>
      <c r="W4459">
        <v>0</v>
      </c>
      <c r="X4459">
        <v>4.1199745166975879</v>
      </c>
      <c r="Y4459">
        <v>0</v>
      </c>
      <c r="Z4459">
        <v>0</v>
      </c>
      <c r="AA4459">
        <v>0</v>
      </c>
      <c r="AB4459">
        <v>5.1100832133532057</v>
      </c>
      <c r="AC4459">
        <v>0</v>
      </c>
      <c r="AD4459">
        <v>0</v>
      </c>
      <c r="AE4459">
        <v>9.2300577300507936</v>
      </c>
    </row>
    <row r="4460" spans="1:31" x14ac:dyDescent="0.25">
      <c r="A4460">
        <v>2227960</v>
      </c>
      <c r="B4460">
        <v>1</v>
      </c>
      <c r="C4460" t="s">
        <v>80</v>
      </c>
      <c r="D4460" t="s">
        <v>94</v>
      </c>
      <c r="E4460" t="s">
        <v>156</v>
      </c>
      <c r="F4460" t="s">
        <v>13019</v>
      </c>
      <c r="G4460" t="s">
        <v>161</v>
      </c>
      <c r="H4460" t="s">
        <v>135</v>
      </c>
      <c r="I4460" t="s">
        <v>136</v>
      </c>
      <c r="J4460" t="s">
        <v>137</v>
      </c>
      <c r="K4460" t="s">
        <v>138</v>
      </c>
      <c r="L4460" t="s">
        <v>13020</v>
      </c>
      <c r="M4460" t="s">
        <v>13021</v>
      </c>
      <c r="N4460">
        <v>4.6641666659999999</v>
      </c>
      <c r="O4460">
        <v>0</v>
      </c>
      <c r="P4460">
        <v>1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0.11400500142105166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0.11400500142105166</v>
      </c>
    </row>
    <row r="4461" spans="1:31" x14ac:dyDescent="0.25">
      <c r="A4461">
        <v>2227018</v>
      </c>
      <c r="B4461">
        <v>1</v>
      </c>
      <c r="C4461" t="s">
        <v>81</v>
      </c>
      <c r="D4461" t="s">
        <v>120</v>
      </c>
      <c r="E4461" t="s">
        <v>151</v>
      </c>
      <c r="F4461" t="s">
        <v>13022</v>
      </c>
      <c r="G4461" t="s">
        <v>213</v>
      </c>
      <c r="H4461" t="s">
        <v>135</v>
      </c>
      <c r="I4461" t="s">
        <v>136</v>
      </c>
      <c r="J4461" t="s">
        <v>137</v>
      </c>
      <c r="K4461" t="s">
        <v>138</v>
      </c>
      <c r="L4461" t="s">
        <v>13023</v>
      </c>
      <c r="M4461" t="s">
        <v>13024</v>
      </c>
      <c r="N4461">
        <v>0.87888888799999998</v>
      </c>
      <c r="O4461">
        <v>0</v>
      </c>
      <c r="P4461">
        <v>81</v>
      </c>
      <c r="Q4461">
        <v>0</v>
      </c>
      <c r="R4461">
        <v>0</v>
      </c>
      <c r="S4461">
        <v>0</v>
      </c>
      <c r="T4461">
        <v>6</v>
      </c>
      <c r="U4461">
        <v>0</v>
      </c>
      <c r="V4461">
        <v>0</v>
      </c>
      <c r="W4461">
        <v>0</v>
      </c>
      <c r="X4461">
        <v>27.189639800529179</v>
      </c>
      <c r="Y4461">
        <v>0</v>
      </c>
      <c r="Z4461">
        <v>0</v>
      </c>
      <c r="AA4461">
        <v>0</v>
      </c>
      <c r="AB4461">
        <v>5.0181321275407713</v>
      </c>
      <c r="AC4461">
        <v>0</v>
      </c>
      <c r="AD4461">
        <v>0</v>
      </c>
      <c r="AE4461">
        <v>32.207771928069953</v>
      </c>
    </row>
    <row r="4462" spans="1:31" x14ac:dyDescent="0.25">
      <c r="A4462">
        <v>2224024</v>
      </c>
      <c r="B4462">
        <v>1</v>
      </c>
      <c r="C4462" t="s">
        <v>81</v>
      </c>
      <c r="D4462" t="s">
        <v>127</v>
      </c>
      <c r="E4462" t="s">
        <v>141</v>
      </c>
      <c r="F4462" t="s">
        <v>13025</v>
      </c>
      <c r="G4462" t="s">
        <v>4368</v>
      </c>
      <c r="H4462" t="s">
        <v>144</v>
      </c>
      <c r="I4462" t="s">
        <v>136</v>
      </c>
      <c r="J4462" t="s">
        <v>137</v>
      </c>
      <c r="K4462" t="s">
        <v>138</v>
      </c>
      <c r="L4462" t="s">
        <v>13026</v>
      </c>
      <c r="M4462" t="s">
        <v>13027</v>
      </c>
      <c r="N4462">
        <v>2.8663888879999999</v>
      </c>
      <c r="O4462">
        <v>0</v>
      </c>
      <c r="P4462">
        <v>36</v>
      </c>
      <c r="Q4462">
        <v>0</v>
      </c>
      <c r="R4462">
        <v>0</v>
      </c>
      <c r="S4462">
        <v>0</v>
      </c>
      <c r="T4462">
        <v>1</v>
      </c>
      <c r="U4462">
        <v>0</v>
      </c>
      <c r="V4462">
        <v>0</v>
      </c>
      <c r="W4462">
        <v>0</v>
      </c>
      <c r="X4462">
        <v>14.705958786232566</v>
      </c>
      <c r="Y4462">
        <v>0</v>
      </c>
      <c r="Z4462">
        <v>0</v>
      </c>
      <c r="AA4462">
        <v>0</v>
      </c>
      <c r="AB4462">
        <v>2.757535646009075</v>
      </c>
      <c r="AC4462">
        <v>0</v>
      </c>
      <c r="AD4462">
        <v>0</v>
      </c>
      <c r="AE4462">
        <v>17.463494432241642</v>
      </c>
    </row>
    <row r="4463" spans="1:31" x14ac:dyDescent="0.25">
      <c r="A4463">
        <v>2222690</v>
      </c>
      <c r="B4463">
        <v>1</v>
      </c>
      <c r="C4463" t="s">
        <v>81</v>
      </c>
      <c r="D4463" t="s">
        <v>118</v>
      </c>
      <c r="E4463" t="s">
        <v>156</v>
      </c>
      <c r="F4463" t="s">
        <v>13028</v>
      </c>
      <c r="G4463" t="s">
        <v>161</v>
      </c>
      <c r="H4463" t="s">
        <v>135</v>
      </c>
      <c r="I4463" t="s">
        <v>136</v>
      </c>
      <c r="J4463" t="s">
        <v>137</v>
      </c>
      <c r="K4463" t="s">
        <v>138</v>
      </c>
      <c r="L4463" t="s">
        <v>13029</v>
      </c>
      <c r="M4463" t="s">
        <v>13030</v>
      </c>
      <c r="N4463">
        <v>0.45138888799999999</v>
      </c>
      <c r="O4463">
        <v>0</v>
      </c>
      <c r="P4463">
        <v>1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8.7006908524791676E-2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8.7006908524791676E-2</v>
      </c>
    </row>
    <row r="4464" spans="1:31" x14ac:dyDescent="0.25">
      <c r="A4464">
        <v>2220526</v>
      </c>
      <c r="B4464">
        <v>1</v>
      </c>
      <c r="C4464" t="s">
        <v>81</v>
      </c>
      <c r="D4464" t="s">
        <v>118</v>
      </c>
      <c r="E4464" t="s">
        <v>156</v>
      </c>
      <c r="F4464" t="s">
        <v>13031</v>
      </c>
      <c r="G4464" t="s">
        <v>165</v>
      </c>
      <c r="H4464" t="s">
        <v>135</v>
      </c>
      <c r="I4464" t="s">
        <v>136</v>
      </c>
      <c r="J4464" t="s">
        <v>137</v>
      </c>
      <c r="K4464" t="s">
        <v>138</v>
      </c>
      <c r="L4464" t="s">
        <v>13032</v>
      </c>
      <c r="M4464" t="s">
        <v>13033</v>
      </c>
      <c r="N4464">
        <v>0.86305555499999997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1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0.78209265105370585</v>
      </c>
      <c r="AC4464">
        <v>0</v>
      </c>
      <c r="AD4464">
        <v>0</v>
      </c>
      <c r="AE4464">
        <v>0.78209265105370585</v>
      </c>
    </row>
    <row r="4465" spans="1:31" x14ac:dyDescent="0.25">
      <c r="A4465">
        <v>2226039</v>
      </c>
      <c r="B4465">
        <v>1</v>
      </c>
      <c r="C4465" t="s">
        <v>80</v>
      </c>
      <c r="D4465" t="s">
        <v>99</v>
      </c>
      <c r="E4465" t="s">
        <v>141</v>
      </c>
      <c r="F4465" t="s">
        <v>13034</v>
      </c>
      <c r="G4465" t="s">
        <v>349</v>
      </c>
      <c r="H4465" t="s">
        <v>144</v>
      </c>
      <c r="I4465" t="s">
        <v>136</v>
      </c>
      <c r="J4465" t="s">
        <v>137</v>
      </c>
      <c r="K4465" t="s">
        <v>138</v>
      </c>
      <c r="L4465" t="s">
        <v>13035</v>
      </c>
      <c r="M4465" t="s">
        <v>13036</v>
      </c>
      <c r="N4465">
        <v>2.8591666660000001</v>
      </c>
      <c r="O4465">
        <v>0</v>
      </c>
      <c r="P4465">
        <v>20</v>
      </c>
      <c r="Q4465">
        <v>0</v>
      </c>
      <c r="R4465">
        <v>20</v>
      </c>
      <c r="S4465">
        <v>0</v>
      </c>
      <c r="T4465">
        <v>4</v>
      </c>
      <c r="U4465">
        <v>0</v>
      </c>
      <c r="V4465">
        <v>0</v>
      </c>
      <c r="W4465">
        <v>0</v>
      </c>
      <c r="X4465">
        <v>13.104032550516905</v>
      </c>
      <c r="Y4465">
        <v>0</v>
      </c>
      <c r="Z4465">
        <v>3.4689391160382272</v>
      </c>
      <c r="AA4465">
        <v>0</v>
      </c>
      <c r="AB4465">
        <v>0.92386488247442067</v>
      </c>
      <c r="AC4465">
        <v>0</v>
      </c>
      <c r="AD4465">
        <v>0</v>
      </c>
      <c r="AE4465">
        <v>17.496836549029553</v>
      </c>
    </row>
    <row r="4466" spans="1:31" x14ac:dyDescent="0.25">
      <c r="A4466">
        <v>2218880</v>
      </c>
      <c r="B4466">
        <v>1</v>
      </c>
      <c r="C4466" t="s">
        <v>80</v>
      </c>
      <c r="D4466" t="s">
        <v>84</v>
      </c>
      <c r="E4466" t="s">
        <v>151</v>
      </c>
      <c r="F4466" t="s">
        <v>13037</v>
      </c>
      <c r="G4466" t="s">
        <v>153</v>
      </c>
      <c r="H4466" t="s">
        <v>135</v>
      </c>
      <c r="I4466" t="s">
        <v>136</v>
      </c>
      <c r="J4466" t="s">
        <v>137</v>
      </c>
      <c r="K4466" t="s">
        <v>138</v>
      </c>
      <c r="L4466" t="s">
        <v>13038</v>
      </c>
      <c r="M4466" t="s">
        <v>13039</v>
      </c>
      <c r="N4466">
        <v>3.5863888880000001</v>
      </c>
      <c r="O4466">
        <v>0</v>
      </c>
      <c r="P4466">
        <v>336</v>
      </c>
      <c r="Q4466">
        <v>0</v>
      </c>
      <c r="R4466">
        <v>0</v>
      </c>
      <c r="S4466">
        <v>0</v>
      </c>
      <c r="T4466">
        <v>3</v>
      </c>
      <c r="U4466">
        <v>0</v>
      </c>
      <c r="V4466">
        <v>0</v>
      </c>
      <c r="W4466">
        <v>0</v>
      </c>
      <c r="X4466">
        <v>380.40664500553822</v>
      </c>
      <c r="Y4466">
        <v>0</v>
      </c>
      <c r="Z4466">
        <v>0</v>
      </c>
      <c r="AA4466">
        <v>0</v>
      </c>
      <c r="AB4466">
        <v>1.9221349089593645</v>
      </c>
      <c r="AC4466">
        <v>0</v>
      </c>
      <c r="AD4466">
        <v>0</v>
      </c>
      <c r="AE4466">
        <v>382.3287799144976</v>
      </c>
    </row>
    <row r="4467" spans="1:31" x14ac:dyDescent="0.25">
      <c r="A4467">
        <v>2221044</v>
      </c>
      <c r="B4467">
        <v>1</v>
      </c>
      <c r="C4467" t="s">
        <v>80</v>
      </c>
      <c r="D4467" t="s">
        <v>108</v>
      </c>
      <c r="E4467" t="s">
        <v>151</v>
      </c>
      <c r="F4467" t="s">
        <v>13040</v>
      </c>
      <c r="G4467" t="s">
        <v>213</v>
      </c>
      <c r="H4467" t="s">
        <v>135</v>
      </c>
      <c r="I4467" t="s">
        <v>136</v>
      </c>
      <c r="J4467" t="s">
        <v>137</v>
      </c>
      <c r="K4467" t="s">
        <v>138</v>
      </c>
      <c r="L4467" t="s">
        <v>13041</v>
      </c>
      <c r="M4467" t="s">
        <v>13042</v>
      </c>
      <c r="N4467">
        <v>1.2575000000000001</v>
      </c>
      <c r="O4467">
        <v>0</v>
      </c>
      <c r="P4467">
        <v>15</v>
      </c>
      <c r="Q4467">
        <v>0</v>
      </c>
      <c r="R4467">
        <v>4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1.6829435259348062</v>
      </c>
      <c r="Y4467">
        <v>0</v>
      </c>
      <c r="Z4467">
        <v>0.34611249606340166</v>
      </c>
      <c r="AA4467">
        <v>0</v>
      </c>
      <c r="AB4467">
        <v>0</v>
      </c>
      <c r="AC4467">
        <v>0</v>
      </c>
      <c r="AD4467">
        <v>0</v>
      </c>
      <c r="AE4467">
        <v>2.0290560219982079</v>
      </c>
    </row>
    <row r="4468" spans="1:31" x14ac:dyDescent="0.25">
      <c r="A4468">
        <v>2216175</v>
      </c>
      <c r="B4468">
        <v>1</v>
      </c>
      <c r="C4468" t="s">
        <v>80</v>
      </c>
      <c r="D4468" t="s">
        <v>105</v>
      </c>
      <c r="E4468" t="s">
        <v>141</v>
      </c>
      <c r="F4468" t="s">
        <v>13043</v>
      </c>
      <c r="G4468" t="s">
        <v>143</v>
      </c>
      <c r="H4468" t="s">
        <v>144</v>
      </c>
      <c r="I4468" t="s">
        <v>136</v>
      </c>
      <c r="J4468" t="s">
        <v>137</v>
      </c>
      <c r="K4468" t="s">
        <v>138</v>
      </c>
      <c r="L4468" t="s">
        <v>13044</v>
      </c>
      <c r="M4468" t="s">
        <v>13045</v>
      </c>
      <c r="N4468">
        <v>0.48833333299999998</v>
      </c>
      <c r="O4468">
        <v>0</v>
      </c>
      <c r="P4468">
        <v>375</v>
      </c>
      <c r="Q4468">
        <v>0</v>
      </c>
      <c r="R4468">
        <v>0</v>
      </c>
      <c r="S4468">
        <v>15</v>
      </c>
      <c r="T4468">
        <v>144</v>
      </c>
      <c r="U4468">
        <v>14</v>
      </c>
      <c r="V4468">
        <v>35</v>
      </c>
      <c r="W4468">
        <v>0</v>
      </c>
      <c r="X4468">
        <v>56.193391977851419</v>
      </c>
      <c r="Y4468">
        <v>0</v>
      </c>
      <c r="Z4468">
        <v>0</v>
      </c>
      <c r="AA4468">
        <v>32.296835997206621</v>
      </c>
      <c r="AB4468">
        <v>109.0704896298185</v>
      </c>
      <c r="AC4468">
        <v>407.41953697060086</v>
      </c>
      <c r="AD4468">
        <v>294.40573381288425</v>
      </c>
      <c r="AE4468">
        <v>899.38598838836162</v>
      </c>
    </row>
    <row r="4469" spans="1:31" x14ac:dyDescent="0.25">
      <c r="A4469">
        <v>2221585</v>
      </c>
      <c r="B4469">
        <v>1</v>
      </c>
      <c r="C4469" t="s">
        <v>80</v>
      </c>
      <c r="D4469" t="s">
        <v>103</v>
      </c>
      <c r="E4469" t="s">
        <v>156</v>
      </c>
      <c r="F4469" t="s">
        <v>13046</v>
      </c>
      <c r="G4469" t="s">
        <v>165</v>
      </c>
      <c r="H4469" t="s">
        <v>135</v>
      </c>
      <c r="I4469" t="s">
        <v>136</v>
      </c>
      <c r="J4469" t="s">
        <v>137</v>
      </c>
      <c r="K4469" t="s">
        <v>138</v>
      </c>
      <c r="L4469" t="s">
        <v>13047</v>
      </c>
      <c r="M4469" t="s">
        <v>13048</v>
      </c>
      <c r="N4469">
        <v>0.61805555499999998</v>
      </c>
      <c r="O4469">
        <v>0</v>
      </c>
      <c r="P4469">
        <v>3</v>
      </c>
      <c r="Q4469">
        <v>0</v>
      </c>
      <c r="R4469">
        <v>0</v>
      </c>
      <c r="S4469">
        <v>0</v>
      </c>
      <c r="T4469">
        <v>2</v>
      </c>
      <c r="U4469">
        <v>0</v>
      </c>
      <c r="V4469">
        <v>0</v>
      </c>
      <c r="W4469">
        <v>0</v>
      </c>
      <c r="X4469">
        <v>0.44482345340058338</v>
      </c>
      <c r="Y4469">
        <v>0</v>
      </c>
      <c r="Z4469">
        <v>0</v>
      </c>
      <c r="AA4469">
        <v>0</v>
      </c>
      <c r="AB4469">
        <v>0.13414201786398</v>
      </c>
      <c r="AC4469">
        <v>0</v>
      </c>
      <c r="AD4469">
        <v>0</v>
      </c>
      <c r="AE4469">
        <v>0.57896547126456332</v>
      </c>
    </row>
    <row r="4470" spans="1:31" x14ac:dyDescent="0.25">
      <c r="A4470">
        <v>2219421</v>
      </c>
      <c r="B4470">
        <v>1</v>
      </c>
      <c r="C4470" t="s">
        <v>80</v>
      </c>
      <c r="D4470" t="s">
        <v>99</v>
      </c>
      <c r="E4470" t="s">
        <v>151</v>
      </c>
      <c r="F4470" t="s">
        <v>310</v>
      </c>
      <c r="G4470" t="s">
        <v>213</v>
      </c>
      <c r="H4470" t="s">
        <v>135</v>
      </c>
      <c r="I4470" t="s">
        <v>136</v>
      </c>
      <c r="J4470" t="s">
        <v>137</v>
      </c>
      <c r="K4470" t="s">
        <v>138</v>
      </c>
      <c r="L4470" t="s">
        <v>13049</v>
      </c>
      <c r="M4470" t="s">
        <v>13050</v>
      </c>
      <c r="N4470">
        <v>8.1269444439999994</v>
      </c>
      <c r="O4470">
        <v>0</v>
      </c>
      <c r="P4470">
        <v>60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97.388273999564433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97.388273999564433</v>
      </c>
    </row>
    <row r="4471" spans="1:31" x14ac:dyDescent="0.25">
      <c r="A4471">
        <v>2220503</v>
      </c>
      <c r="B4471">
        <v>1</v>
      </c>
      <c r="C4471" t="s">
        <v>80</v>
      </c>
      <c r="D4471" t="s">
        <v>110</v>
      </c>
      <c r="E4471" t="s">
        <v>156</v>
      </c>
      <c r="F4471" t="s">
        <v>13051</v>
      </c>
      <c r="G4471" t="s">
        <v>161</v>
      </c>
      <c r="H4471" t="s">
        <v>135</v>
      </c>
      <c r="I4471" t="s">
        <v>136</v>
      </c>
      <c r="J4471" t="s">
        <v>137</v>
      </c>
      <c r="K4471" t="s">
        <v>138</v>
      </c>
      <c r="L4471" t="s">
        <v>13052</v>
      </c>
      <c r="M4471" t="s">
        <v>13053</v>
      </c>
      <c r="N4471">
        <v>1.788333333</v>
      </c>
      <c r="O4471">
        <v>0</v>
      </c>
      <c r="P4471">
        <v>3</v>
      </c>
      <c r="Q4471">
        <v>0</v>
      </c>
      <c r="R4471">
        <v>0</v>
      </c>
      <c r="S4471">
        <v>0</v>
      </c>
      <c r="T4471">
        <v>3</v>
      </c>
      <c r="U4471">
        <v>0</v>
      </c>
      <c r="V4471">
        <v>0</v>
      </c>
      <c r="W4471">
        <v>0</v>
      </c>
      <c r="X4471">
        <v>1.7463212958506746</v>
      </c>
      <c r="Y4471">
        <v>0</v>
      </c>
      <c r="Z4471">
        <v>0</v>
      </c>
      <c r="AA4471">
        <v>0</v>
      </c>
      <c r="AB4471">
        <v>0.46152491618503111</v>
      </c>
      <c r="AC4471">
        <v>0</v>
      </c>
      <c r="AD4471">
        <v>0</v>
      </c>
      <c r="AE4471">
        <v>2.2078462120357059</v>
      </c>
    </row>
    <row r="4472" spans="1:31" x14ac:dyDescent="0.25">
      <c r="A4472">
        <v>2226019</v>
      </c>
      <c r="B4472">
        <v>1</v>
      </c>
      <c r="C4472" t="s">
        <v>80</v>
      </c>
      <c r="D4472" t="s">
        <v>83</v>
      </c>
      <c r="E4472" t="s">
        <v>225</v>
      </c>
      <c r="F4472" t="s">
        <v>13054</v>
      </c>
      <c r="G4472" t="s">
        <v>213</v>
      </c>
      <c r="H4472" t="s">
        <v>135</v>
      </c>
      <c r="I4472" t="s">
        <v>136</v>
      </c>
      <c r="J4472" t="s">
        <v>137</v>
      </c>
      <c r="K4472" t="s">
        <v>138</v>
      </c>
      <c r="L4472" t="s">
        <v>13055</v>
      </c>
      <c r="M4472" t="s">
        <v>13056</v>
      </c>
      <c r="N4472">
        <v>1.58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36</v>
      </c>
      <c r="U4472">
        <v>0</v>
      </c>
      <c r="V4472">
        <v>2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145.5543027645185</v>
      </c>
      <c r="AC4472">
        <v>0</v>
      </c>
      <c r="AD4472">
        <v>75.291753319957664</v>
      </c>
      <c r="AE4472">
        <v>220.84605608447617</v>
      </c>
    </row>
    <row r="4473" spans="1:31" x14ac:dyDescent="0.25">
      <c r="A4473">
        <v>2221774</v>
      </c>
      <c r="B4473">
        <v>1</v>
      </c>
      <c r="C4473" t="s">
        <v>81</v>
      </c>
      <c r="D4473" t="s">
        <v>127</v>
      </c>
      <c r="E4473" t="s">
        <v>141</v>
      </c>
      <c r="F4473" t="s">
        <v>3443</v>
      </c>
      <c r="G4473" t="s">
        <v>143</v>
      </c>
      <c r="H4473" t="s">
        <v>144</v>
      </c>
      <c r="I4473" t="s">
        <v>136</v>
      </c>
      <c r="J4473" t="s">
        <v>137</v>
      </c>
      <c r="K4473" t="s">
        <v>138</v>
      </c>
      <c r="L4473" t="s">
        <v>13057</v>
      </c>
      <c r="M4473" t="s">
        <v>13058</v>
      </c>
      <c r="N4473">
        <v>1.5322222219999999</v>
      </c>
      <c r="O4473">
        <v>3</v>
      </c>
      <c r="P4473">
        <v>386</v>
      </c>
      <c r="Q4473">
        <v>138</v>
      </c>
      <c r="R4473">
        <v>66</v>
      </c>
      <c r="S4473">
        <v>10</v>
      </c>
      <c r="T4473">
        <v>45</v>
      </c>
      <c r="U4473">
        <v>0</v>
      </c>
      <c r="V4473">
        <v>0</v>
      </c>
      <c r="W4473">
        <v>0.32153245096965555</v>
      </c>
      <c r="X4473">
        <v>122.10506101651809</v>
      </c>
      <c r="Y4473">
        <v>91.833953165641219</v>
      </c>
      <c r="Z4473">
        <v>14.640978363245472</v>
      </c>
      <c r="AA4473">
        <v>59.363038418824587</v>
      </c>
      <c r="AB4473">
        <v>14.197797852194935</v>
      </c>
      <c r="AC4473">
        <v>0</v>
      </c>
      <c r="AD4473">
        <v>0</v>
      </c>
      <c r="AE4473">
        <v>302.46236126739393</v>
      </c>
    </row>
    <row r="4474" spans="1:31" x14ac:dyDescent="0.25">
      <c r="A4474">
        <v>2224691</v>
      </c>
      <c r="B4474">
        <v>1</v>
      </c>
      <c r="C4474" t="s">
        <v>80</v>
      </c>
      <c r="D4474" t="s">
        <v>101</v>
      </c>
      <c r="E4474" t="s">
        <v>151</v>
      </c>
      <c r="F4474" t="s">
        <v>6246</v>
      </c>
      <c r="G4474" t="s">
        <v>238</v>
      </c>
      <c r="H4474" t="s">
        <v>135</v>
      </c>
      <c r="I4474" t="s">
        <v>136</v>
      </c>
      <c r="J4474" t="s">
        <v>137</v>
      </c>
      <c r="K4474" t="s">
        <v>138</v>
      </c>
      <c r="L4474" t="s">
        <v>13059</v>
      </c>
      <c r="M4474" t="s">
        <v>13060</v>
      </c>
      <c r="N4474">
        <v>1.2511111109999999</v>
      </c>
      <c r="O4474">
        <v>0</v>
      </c>
      <c r="P4474">
        <v>123</v>
      </c>
      <c r="Q4474">
        <v>0</v>
      </c>
      <c r="R4474">
        <v>0</v>
      </c>
      <c r="S4474">
        <v>0</v>
      </c>
      <c r="T4474">
        <v>6</v>
      </c>
      <c r="U4474">
        <v>0</v>
      </c>
      <c r="V4474">
        <v>0</v>
      </c>
      <c r="W4474">
        <v>0</v>
      </c>
      <c r="X4474">
        <v>42.00618514739061</v>
      </c>
      <c r="Y4474">
        <v>0</v>
      </c>
      <c r="Z4474">
        <v>0</v>
      </c>
      <c r="AA4474">
        <v>0</v>
      </c>
      <c r="AB4474">
        <v>4.6418086382263466</v>
      </c>
      <c r="AC4474">
        <v>0</v>
      </c>
      <c r="AD4474">
        <v>0</v>
      </c>
      <c r="AE4474">
        <v>46.647993785616954</v>
      </c>
    </row>
    <row r="4475" spans="1:31" x14ac:dyDescent="0.25">
      <c r="A4475">
        <v>2220446</v>
      </c>
      <c r="B4475">
        <v>1</v>
      </c>
      <c r="C4475" t="s">
        <v>81</v>
      </c>
      <c r="D4475" t="s">
        <v>121</v>
      </c>
      <c r="E4475" t="s">
        <v>156</v>
      </c>
      <c r="F4475" t="s">
        <v>13061</v>
      </c>
      <c r="G4475" t="s">
        <v>161</v>
      </c>
      <c r="H4475" t="s">
        <v>135</v>
      </c>
      <c r="I4475" t="s">
        <v>136</v>
      </c>
      <c r="J4475" t="s">
        <v>137</v>
      </c>
      <c r="K4475" t="s">
        <v>138</v>
      </c>
      <c r="L4475" t="s">
        <v>13062</v>
      </c>
      <c r="M4475" t="s">
        <v>13063</v>
      </c>
      <c r="N4475">
        <v>1.8005555550000001</v>
      </c>
      <c r="O4475">
        <v>0</v>
      </c>
      <c r="P4475">
        <v>1</v>
      </c>
      <c r="Q4475">
        <v>0</v>
      </c>
      <c r="R4475">
        <v>0</v>
      </c>
      <c r="S4475">
        <v>0</v>
      </c>
      <c r="T4475">
        <v>1</v>
      </c>
      <c r="U4475">
        <v>0</v>
      </c>
      <c r="V4475">
        <v>0</v>
      </c>
      <c r="W4475">
        <v>0</v>
      </c>
      <c r="X4475">
        <v>8.1352932649999984E-5</v>
      </c>
      <c r="Y4475">
        <v>0</v>
      </c>
      <c r="Z4475">
        <v>0</v>
      </c>
      <c r="AA4475">
        <v>0</v>
      </c>
      <c r="AB4475">
        <v>2.0028786475654834</v>
      </c>
      <c r="AC4475">
        <v>0</v>
      </c>
      <c r="AD4475">
        <v>0</v>
      </c>
      <c r="AE4475">
        <v>2.0029600004981334</v>
      </c>
    </row>
    <row r="4476" spans="1:31" x14ac:dyDescent="0.25">
      <c r="A4476">
        <v>2213284</v>
      </c>
      <c r="B4476">
        <v>1</v>
      </c>
      <c r="C4476" t="s">
        <v>80</v>
      </c>
      <c r="D4476" t="s">
        <v>96</v>
      </c>
      <c r="E4476" t="s">
        <v>156</v>
      </c>
      <c r="F4476" t="s">
        <v>13064</v>
      </c>
      <c r="G4476" t="s">
        <v>165</v>
      </c>
      <c r="H4476" t="s">
        <v>135</v>
      </c>
      <c r="I4476" t="s">
        <v>136</v>
      </c>
      <c r="J4476" t="s">
        <v>137</v>
      </c>
      <c r="K4476" t="s">
        <v>138</v>
      </c>
      <c r="L4476" t="s">
        <v>13065</v>
      </c>
      <c r="M4476" t="s">
        <v>13066</v>
      </c>
      <c r="N4476">
        <v>5.4194444439999998</v>
      </c>
      <c r="O4476">
        <v>0</v>
      </c>
      <c r="P4476">
        <v>1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3.7267933883394888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3.7267933883394888</v>
      </c>
    </row>
    <row r="4477" spans="1:31" x14ac:dyDescent="0.25">
      <c r="A4477">
        <v>2214850</v>
      </c>
      <c r="B4477">
        <v>1</v>
      </c>
      <c r="C4477" t="s">
        <v>81</v>
      </c>
      <c r="D4477" t="s">
        <v>115</v>
      </c>
      <c r="E4477" t="s">
        <v>198</v>
      </c>
      <c r="F4477" t="s">
        <v>1040</v>
      </c>
      <c r="G4477" t="s">
        <v>143</v>
      </c>
      <c r="H4477" t="s">
        <v>144</v>
      </c>
      <c r="I4477" t="s">
        <v>451</v>
      </c>
      <c r="J4477" t="s">
        <v>137</v>
      </c>
      <c r="K4477" t="s">
        <v>138</v>
      </c>
      <c r="L4477" t="s">
        <v>13067</v>
      </c>
      <c r="M4477" t="s">
        <v>13068</v>
      </c>
      <c r="N4477">
        <v>8.3333330000000001E-3</v>
      </c>
      <c r="O4477">
        <v>0</v>
      </c>
      <c r="P4477">
        <v>2405</v>
      </c>
      <c r="Q4477">
        <v>8</v>
      </c>
      <c r="R4477">
        <v>176</v>
      </c>
      <c r="S4477">
        <v>15</v>
      </c>
      <c r="T4477">
        <v>183</v>
      </c>
      <c r="U4477">
        <v>0</v>
      </c>
      <c r="V4477">
        <v>1</v>
      </c>
      <c r="W4477">
        <v>0</v>
      </c>
      <c r="X4477">
        <v>1.7968002961126244</v>
      </c>
      <c r="Y4477">
        <v>0.10283026304230002</v>
      </c>
      <c r="Z4477">
        <v>0.21600539101192495</v>
      </c>
      <c r="AA4477">
        <v>0.67369889030892494</v>
      </c>
      <c r="AB4477">
        <v>0.41537608715592494</v>
      </c>
      <c r="AC4477">
        <v>0</v>
      </c>
      <c r="AD4477">
        <v>1.4929668974999999E-5</v>
      </c>
      <c r="AE4477">
        <v>3.2047258573006743</v>
      </c>
    </row>
    <row r="4478" spans="1:31" x14ac:dyDescent="0.25">
      <c r="A4478">
        <v>2228959</v>
      </c>
      <c r="B4478">
        <v>1</v>
      </c>
      <c r="C4478" t="s">
        <v>80</v>
      </c>
      <c r="D4478" t="s">
        <v>93</v>
      </c>
      <c r="E4478" t="s">
        <v>156</v>
      </c>
      <c r="F4478" t="s">
        <v>13069</v>
      </c>
      <c r="G4478" t="s">
        <v>161</v>
      </c>
      <c r="H4478" t="s">
        <v>135</v>
      </c>
      <c r="I4478" t="s">
        <v>136</v>
      </c>
      <c r="J4478" t="s">
        <v>137</v>
      </c>
      <c r="K4478" t="s">
        <v>138</v>
      </c>
      <c r="L4478" t="s">
        <v>13070</v>
      </c>
      <c r="M4478" t="s">
        <v>13071</v>
      </c>
      <c r="N4478">
        <v>1.8544444440000001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1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3.4582081015928332</v>
      </c>
      <c r="AC4478">
        <v>0</v>
      </c>
      <c r="AD4478">
        <v>0</v>
      </c>
      <c r="AE4478">
        <v>3.4582081015928332</v>
      </c>
    </row>
    <row r="4479" spans="1:31" x14ac:dyDescent="0.25">
      <c r="A4479">
        <v>2226065</v>
      </c>
      <c r="B4479">
        <v>1</v>
      </c>
      <c r="C4479" t="s">
        <v>81</v>
      </c>
      <c r="D4479" t="s">
        <v>115</v>
      </c>
      <c r="E4479" t="s">
        <v>141</v>
      </c>
      <c r="F4479" t="s">
        <v>13072</v>
      </c>
      <c r="G4479" t="s">
        <v>349</v>
      </c>
      <c r="H4479" t="s">
        <v>144</v>
      </c>
      <c r="I4479" t="s">
        <v>136</v>
      </c>
      <c r="J4479" t="s">
        <v>137</v>
      </c>
      <c r="K4479" t="s">
        <v>138</v>
      </c>
      <c r="L4479" t="s">
        <v>13073</v>
      </c>
      <c r="M4479" t="s">
        <v>13074</v>
      </c>
      <c r="N4479">
        <v>7.4702777769999997</v>
      </c>
      <c r="O4479">
        <v>0</v>
      </c>
      <c r="P4479">
        <v>80</v>
      </c>
      <c r="Q4479">
        <v>0</v>
      </c>
      <c r="R4479">
        <v>4</v>
      </c>
      <c r="S4479">
        <v>1</v>
      </c>
      <c r="T4479">
        <v>1</v>
      </c>
      <c r="U4479">
        <v>0</v>
      </c>
      <c r="V4479">
        <v>0</v>
      </c>
      <c r="W4479">
        <v>0</v>
      </c>
      <c r="X4479">
        <v>23.603076164167977</v>
      </c>
      <c r="Y4479">
        <v>0</v>
      </c>
      <c r="Z4479">
        <v>8.8382339208353127</v>
      </c>
      <c r="AA4479">
        <v>54.629418882803861</v>
      </c>
      <c r="AB4479">
        <v>2.1755592292301666E-2</v>
      </c>
      <c r="AC4479">
        <v>0</v>
      </c>
      <c r="AD4479">
        <v>0</v>
      </c>
      <c r="AE4479">
        <v>87.092484560099464</v>
      </c>
    </row>
    <row r="4480" spans="1:31" x14ac:dyDescent="0.25">
      <c r="A4480">
        <v>2219072</v>
      </c>
      <c r="B4480">
        <v>1</v>
      </c>
      <c r="C4480" t="s">
        <v>80</v>
      </c>
      <c r="D4480" t="s">
        <v>93</v>
      </c>
      <c r="E4480" t="s">
        <v>132</v>
      </c>
      <c r="F4480" t="s">
        <v>13075</v>
      </c>
      <c r="G4480" t="s">
        <v>176</v>
      </c>
      <c r="H4480" t="s">
        <v>135</v>
      </c>
      <c r="I4480" t="s">
        <v>136</v>
      </c>
      <c r="J4480" t="s">
        <v>137</v>
      </c>
      <c r="K4480" t="s">
        <v>138</v>
      </c>
      <c r="L4480" t="s">
        <v>13076</v>
      </c>
      <c r="M4480" t="s">
        <v>13077</v>
      </c>
      <c r="N4480">
        <v>4.8113888879999998</v>
      </c>
      <c r="O4480">
        <v>0</v>
      </c>
      <c r="P4480">
        <v>37</v>
      </c>
      <c r="Q4480">
        <v>0</v>
      </c>
      <c r="R4480">
        <v>40</v>
      </c>
      <c r="S4480">
        <v>0</v>
      </c>
      <c r="T4480">
        <v>14</v>
      </c>
      <c r="U4480">
        <v>0</v>
      </c>
      <c r="V4480">
        <v>0</v>
      </c>
      <c r="W4480">
        <v>0</v>
      </c>
      <c r="X4480">
        <v>16.699211801953656</v>
      </c>
      <c r="Y4480">
        <v>0</v>
      </c>
      <c r="Z4480">
        <v>38.487998268626811</v>
      </c>
      <c r="AA4480">
        <v>0</v>
      </c>
      <c r="AB4480">
        <v>36.572937760484471</v>
      </c>
      <c r="AC4480">
        <v>0</v>
      </c>
      <c r="AD4480">
        <v>0</v>
      </c>
      <c r="AE4480">
        <v>91.760147831064927</v>
      </c>
    </row>
    <row r="4481" spans="1:31" x14ac:dyDescent="0.25">
      <c r="A4481">
        <v>2227393</v>
      </c>
      <c r="B4481">
        <v>1</v>
      </c>
      <c r="C4481" t="s">
        <v>80</v>
      </c>
      <c r="D4481" t="s">
        <v>91</v>
      </c>
      <c r="E4481" t="s">
        <v>156</v>
      </c>
      <c r="F4481" t="s">
        <v>13078</v>
      </c>
      <c r="G4481" t="s">
        <v>165</v>
      </c>
      <c r="H4481" t="s">
        <v>135</v>
      </c>
      <c r="I4481" t="s">
        <v>136</v>
      </c>
      <c r="J4481" t="s">
        <v>137</v>
      </c>
      <c r="K4481" t="s">
        <v>138</v>
      </c>
      <c r="L4481" t="s">
        <v>13079</v>
      </c>
      <c r="M4481" t="s">
        <v>13080</v>
      </c>
      <c r="N4481">
        <v>2.0247222219999998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1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5.2780681438584442E-2</v>
      </c>
      <c r="AC4481">
        <v>0</v>
      </c>
      <c r="AD4481">
        <v>0</v>
      </c>
      <c r="AE4481">
        <v>5.2780681438584442E-2</v>
      </c>
    </row>
    <row r="4482" spans="1:31" x14ac:dyDescent="0.25">
      <c r="A4482">
        <v>2220400</v>
      </c>
      <c r="B4482">
        <v>1</v>
      </c>
      <c r="C4482" t="s">
        <v>81</v>
      </c>
      <c r="D4482" t="s">
        <v>122</v>
      </c>
      <c r="E4482" t="s">
        <v>156</v>
      </c>
      <c r="F4482" t="s">
        <v>13081</v>
      </c>
      <c r="G4482" t="s">
        <v>161</v>
      </c>
      <c r="H4482" t="s">
        <v>135</v>
      </c>
      <c r="I4482" t="s">
        <v>136</v>
      </c>
      <c r="J4482" t="s">
        <v>137</v>
      </c>
      <c r="K4482" t="s">
        <v>138</v>
      </c>
      <c r="L4482" t="s">
        <v>13082</v>
      </c>
      <c r="M4482" t="s">
        <v>13083</v>
      </c>
      <c r="N4482">
        <v>4.3744444439999999</v>
      </c>
      <c r="O4482">
        <v>0</v>
      </c>
      <c r="P4482">
        <v>1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1.2665009208856669E-2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1.2665009208856669E-2</v>
      </c>
    </row>
    <row r="4483" spans="1:31" x14ac:dyDescent="0.25">
      <c r="A4483">
        <v>2226042</v>
      </c>
      <c r="B4483">
        <v>1</v>
      </c>
      <c r="C4483" t="s">
        <v>81</v>
      </c>
      <c r="D4483" t="s">
        <v>117</v>
      </c>
      <c r="E4483" t="s">
        <v>151</v>
      </c>
      <c r="F4483" t="s">
        <v>13084</v>
      </c>
      <c r="G4483" t="s">
        <v>213</v>
      </c>
      <c r="H4483" t="s">
        <v>135</v>
      </c>
      <c r="I4483" t="s">
        <v>136</v>
      </c>
      <c r="J4483" t="s">
        <v>137</v>
      </c>
      <c r="K4483" t="s">
        <v>138</v>
      </c>
      <c r="L4483" t="s">
        <v>13085</v>
      </c>
      <c r="M4483" t="s">
        <v>13086</v>
      </c>
      <c r="N4483">
        <v>1.8958333329999999</v>
      </c>
      <c r="O4483">
        <v>0</v>
      </c>
      <c r="P4483">
        <v>0</v>
      </c>
      <c r="Q4483">
        <v>0</v>
      </c>
      <c r="R4483">
        <v>5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4.9210892191147044</v>
      </c>
      <c r="AA4483">
        <v>0</v>
      </c>
      <c r="AB4483">
        <v>0</v>
      </c>
      <c r="AC4483">
        <v>0</v>
      </c>
      <c r="AD4483">
        <v>0</v>
      </c>
      <c r="AE4483">
        <v>4.9210892191147044</v>
      </c>
    </row>
    <row r="4484" spans="1:31" x14ac:dyDescent="0.25">
      <c r="A4484">
        <v>2219095</v>
      </c>
      <c r="B4484">
        <v>1</v>
      </c>
      <c r="C4484" t="s">
        <v>80</v>
      </c>
      <c r="D4484" t="s">
        <v>100</v>
      </c>
      <c r="E4484" t="s">
        <v>132</v>
      </c>
      <c r="F4484" t="s">
        <v>13087</v>
      </c>
      <c r="G4484" t="s">
        <v>507</v>
      </c>
      <c r="H4484" t="s">
        <v>135</v>
      </c>
      <c r="I4484" t="s">
        <v>136</v>
      </c>
      <c r="J4484" t="s">
        <v>137</v>
      </c>
      <c r="K4484" t="s">
        <v>138</v>
      </c>
      <c r="L4484" t="s">
        <v>13088</v>
      </c>
      <c r="M4484" t="s">
        <v>13089</v>
      </c>
      <c r="N4484">
        <v>2.7011111109999999</v>
      </c>
      <c r="O4484">
        <v>0</v>
      </c>
      <c r="P4484">
        <v>169</v>
      </c>
      <c r="Q4484">
        <v>0</v>
      </c>
      <c r="R4484">
        <v>6</v>
      </c>
      <c r="S4484">
        <v>0</v>
      </c>
      <c r="T4484">
        <v>20</v>
      </c>
      <c r="U4484">
        <v>0</v>
      </c>
      <c r="V4484">
        <v>0</v>
      </c>
      <c r="W4484">
        <v>0</v>
      </c>
      <c r="X4484">
        <v>116.08192508436022</v>
      </c>
      <c r="Y4484">
        <v>0</v>
      </c>
      <c r="Z4484">
        <v>3.2860116788957736</v>
      </c>
      <c r="AA4484">
        <v>0</v>
      </c>
      <c r="AB4484">
        <v>39.882620717379901</v>
      </c>
      <c r="AC4484">
        <v>0</v>
      </c>
      <c r="AD4484">
        <v>0</v>
      </c>
      <c r="AE4484">
        <v>159.2505574806359</v>
      </c>
    </row>
    <row r="4485" spans="1:31" x14ac:dyDescent="0.25">
      <c r="A4485">
        <v>2224714</v>
      </c>
      <c r="B4485">
        <v>1</v>
      </c>
      <c r="C4485" t="s">
        <v>81</v>
      </c>
      <c r="D4485" t="s">
        <v>113</v>
      </c>
      <c r="E4485" t="s">
        <v>151</v>
      </c>
      <c r="F4485" t="s">
        <v>13090</v>
      </c>
      <c r="G4485" t="s">
        <v>213</v>
      </c>
      <c r="H4485" t="s">
        <v>135</v>
      </c>
      <c r="I4485" t="s">
        <v>136</v>
      </c>
      <c r="J4485" t="s">
        <v>137</v>
      </c>
      <c r="K4485" t="s">
        <v>138</v>
      </c>
      <c r="L4485" t="s">
        <v>13091</v>
      </c>
      <c r="M4485" t="s">
        <v>13092</v>
      </c>
      <c r="N4485">
        <v>1.5249999999999999</v>
      </c>
      <c r="O4485">
        <v>0</v>
      </c>
      <c r="P4485">
        <v>25</v>
      </c>
      <c r="Q4485">
        <v>0</v>
      </c>
      <c r="R4485">
        <v>2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3.7074656188664754</v>
      </c>
      <c r="Y4485">
        <v>0</v>
      </c>
      <c r="Z4485">
        <v>1.2390379698091367</v>
      </c>
      <c r="AA4485">
        <v>0</v>
      </c>
      <c r="AB4485">
        <v>0</v>
      </c>
      <c r="AC4485">
        <v>0</v>
      </c>
      <c r="AD4485">
        <v>0</v>
      </c>
      <c r="AE4485">
        <v>4.9465035886756121</v>
      </c>
    </row>
    <row r="4486" spans="1:31" x14ac:dyDescent="0.25">
      <c r="A4486">
        <v>2220423</v>
      </c>
      <c r="B4486">
        <v>1</v>
      </c>
      <c r="C4486" t="s">
        <v>80</v>
      </c>
      <c r="D4486" t="s">
        <v>93</v>
      </c>
      <c r="E4486" t="s">
        <v>151</v>
      </c>
      <c r="F4486" t="s">
        <v>13093</v>
      </c>
      <c r="G4486" t="s">
        <v>345</v>
      </c>
      <c r="H4486" t="s">
        <v>135</v>
      </c>
      <c r="I4486" t="s">
        <v>136</v>
      </c>
      <c r="J4486" t="s">
        <v>137</v>
      </c>
      <c r="K4486" t="s">
        <v>138</v>
      </c>
      <c r="L4486" t="s">
        <v>13094</v>
      </c>
      <c r="M4486" t="s">
        <v>13095</v>
      </c>
      <c r="N4486">
        <v>2.233055555</v>
      </c>
      <c r="O4486">
        <v>0</v>
      </c>
      <c r="P4486">
        <v>0</v>
      </c>
      <c r="Q4486">
        <v>0</v>
      </c>
      <c r="R4486">
        <v>6</v>
      </c>
      <c r="S4486">
        <v>0</v>
      </c>
      <c r="T4486">
        <v>3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5.9738200480804498</v>
      </c>
      <c r="AA4486">
        <v>0</v>
      </c>
      <c r="AB4486">
        <v>5.0497596829962834</v>
      </c>
      <c r="AC4486">
        <v>0</v>
      </c>
      <c r="AD4486">
        <v>0</v>
      </c>
      <c r="AE4486">
        <v>11.023579731076733</v>
      </c>
    </row>
    <row r="4487" spans="1:31" x14ac:dyDescent="0.25">
      <c r="A4487">
        <v>2224522</v>
      </c>
      <c r="B4487">
        <v>1</v>
      </c>
      <c r="C4487" t="s">
        <v>80</v>
      </c>
      <c r="D4487" t="s">
        <v>90</v>
      </c>
      <c r="E4487" t="s">
        <v>132</v>
      </c>
      <c r="F4487" t="s">
        <v>13096</v>
      </c>
      <c r="G4487" t="s">
        <v>134</v>
      </c>
      <c r="H4487" t="s">
        <v>135</v>
      </c>
      <c r="I4487" t="s">
        <v>136</v>
      </c>
      <c r="J4487" t="s">
        <v>137</v>
      </c>
      <c r="K4487" t="s">
        <v>138</v>
      </c>
      <c r="L4487" t="s">
        <v>13097</v>
      </c>
      <c r="M4487" t="s">
        <v>13098</v>
      </c>
      <c r="N4487">
        <v>2.81</v>
      </c>
      <c r="O4487">
        <v>0</v>
      </c>
      <c r="P4487">
        <v>354</v>
      </c>
      <c r="Q4487">
        <v>0</v>
      </c>
      <c r="R4487">
        <v>1</v>
      </c>
      <c r="S4487">
        <v>0</v>
      </c>
      <c r="T4487">
        <v>42</v>
      </c>
      <c r="U4487">
        <v>0</v>
      </c>
      <c r="V4487">
        <v>0</v>
      </c>
      <c r="W4487">
        <v>0</v>
      </c>
      <c r="X4487">
        <v>450.24863249387681</v>
      </c>
      <c r="Y4487">
        <v>0</v>
      </c>
      <c r="Z4487">
        <v>0.12438157929570556</v>
      </c>
      <c r="AA4487">
        <v>0</v>
      </c>
      <c r="AB4487">
        <v>103.38690901235034</v>
      </c>
      <c r="AC4487">
        <v>0</v>
      </c>
      <c r="AD4487">
        <v>0</v>
      </c>
      <c r="AE4487">
        <v>553.75992308552281</v>
      </c>
    </row>
    <row r="4488" spans="1:31" x14ac:dyDescent="0.25">
      <c r="A4488">
        <v>2223194</v>
      </c>
      <c r="B4488">
        <v>1</v>
      </c>
      <c r="C4488" t="s">
        <v>80</v>
      </c>
      <c r="D4488" t="s">
        <v>99</v>
      </c>
      <c r="E4488" t="s">
        <v>156</v>
      </c>
      <c r="F4488" t="s">
        <v>13099</v>
      </c>
      <c r="G4488" t="s">
        <v>161</v>
      </c>
      <c r="H4488" t="s">
        <v>135</v>
      </c>
      <c r="I4488" t="s">
        <v>136</v>
      </c>
      <c r="J4488" t="s">
        <v>137</v>
      </c>
      <c r="K4488" t="s">
        <v>138</v>
      </c>
      <c r="L4488" t="s">
        <v>13100</v>
      </c>
      <c r="M4488" t="s">
        <v>13101</v>
      </c>
      <c r="N4488">
        <v>5.488888888</v>
      </c>
      <c r="O4488">
        <v>0</v>
      </c>
      <c r="P4488">
        <v>1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0.59942407899421668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0.59942407899421668</v>
      </c>
    </row>
    <row r="4489" spans="1:31" x14ac:dyDescent="0.25">
      <c r="A4489">
        <v>2213430</v>
      </c>
      <c r="B4489">
        <v>1</v>
      </c>
      <c r="C4489" t="s">
        <v>80</v>
      </c>
      <c r="D4489" t="s">
        <v>82</v>
      </c>
      <c r="E4489" t="s">
        <v>156</v>
      </c>
      <c r="F4489" t="s">
        <v>13102</v>
      </c>
      <c r="G4489" t="s">
        <v>161</v>
      </c>
      <c r="H4489" t="s">
        <v>135</v>
      </c>
      <c r="I4489" t="s">
        <v>136</v>
      </c>
      <c r="J4489" t="s">
        <v>137</v>
      </c>
      <c r="K4489" t="s">
        <v>138</v>
      </c>
      <c r="L4489" t="s">
        <v>13103</v>
      </c>
      <c r="M4489" t="s">
        <v>13104</v>
      </c>
      <c r="N4489">
        <v>2.116944444</v>
      </c>
      <c r="O4489">
        <v>0</v>
      </c>
      <c r="P4489">
        <v>2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0.52502036189343992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0.52502036189343992</v>
      </c>
    </row>
    <row r="4490" spans="1:31" x14ac:dyDescent="0.25">
      <c r="A4490">
        <v>2225873</v>
      </c>
      <c r="B4490">
        <v>1</v>
      </c>
      <c r="C4490" t="s">
        <v>80</v>
      </c>
      <c r="D4490" t="s">
        <v>82</v>
      </c>
      <c r="E4490" t="s">
        <v>151</v>
      </c>
      <c r="F4490" t="s">
        <v>11010</v>
      </c>
      <c r="G4490" t="s">
        <v>213</v>
      </c>
      <c r="H4490" t="s">
        <v>135</v>
      </c>
      <c r="I4490" t="s">
        <v>136</v>
      </c>
      <c r="J4490" t="s">
        <v>137</v>
      </c>
      <c r="K4490" t="s">
        <v>138</v>
      </c>
      <c r="L4490" t="s">
        <v>13105</v>
      </c>
      <c r="M4490" t="s">
        <v>13106</v>
      </c>
      <c r="N4490">
        <v>0.81861111099999995</v>
      </c>
      <c r="O4490">
        <v>0</v>
      </c>
      <c r="P4490">
        <v>225</v>
      </c>
      <c r="Q4490">
        <v>0</v>
      </c>
      <c r="R4490">
        <v>0</v>
      </c>
      <c r="S4490">
        <v>0</v>
      </c>
      <c r="T4490">
        <v>15</v>
      </c>
      <c r="U4490">
        <v>0</v>
      </c>
      <c r="V4490">
        <v>0</v>
      </c>
      <c r="W4490">
        <v>0</v>
      </c>
      <c r="X4490">
        <v>54.840909211967841</v>
      </c>
      <c r="Y4490">
        <v>0</v>
      </c>
      <c r="Z4490">
        <v>0</v>
      </c>
      <c r="AA4490">
        <v>0</v>
      </c>
      <c r="AB4490">
        <v>3.9747631624870401</v>
      </c>
      <c r="AC4490">
        <v>0</v>
      </c>
      <c r="AD4490">
        <v>0</v>
      </c>
      <c r="AE4490">
        <v>58.815672374454877</v>
      </c>
    </row>
    <row r="4491" spans="1:31" x14ac:dyDescent="0.25">
      <c r="A4491">
        <v>2221820</v>
      </c>
      <c r="B4491">
        <v>1</v>
      </c>
      <c r="C4491" t="s">
        <v>80</v>
      </c>
      <c r="D4491" t="s">
        <v>94</v>
      </c>
      <c r="E4491" t="s">
        <v>141</v>
      </c>
      <c r="F4491" t="s">
        <v>6425</v>
      </c>
      <c r="G4491" t="s">
        <v>143</v>
      </c>
      <c r="H4491" t="s">
        <v>144</v>
      </c>
      <c r="I4491" t="s">
        <v>136</v>
      </c>
      <c r="J4491" t="s">
        <v>137</v>
      </c>
      <c r="K4491" t="s">
        <v>138</v>
      </c>
      <c r="L4491" t="s">
        <v>13107</v>
      </c>
      <c r="M4491" t="s">
        <v>13108</v>
      </c>
      <c r="N4491">
        <v>4.2722222219999999</v>
      </c>
      <c r="O4491">
        <v>0</v>
      </c>
      <c r="P4491">
        <v>28</v>
      </c>
      <c r="Q4491">
        <v>0</v>
      </c>
      <c r="R4491">
        <v>101</v>
      </c>
      <c r="S4491">
        <v>0</v>
      </c>
      <c r="T4491">
        <v>18</v>
      </c>
      <c r="U4491">
        <v>0</v>
      </c>
      <c r="V4491">
        <v>0</v>
      </c>
      <c r="W4491">
        <v>0</v>
      </c>
      <c r="X4491">
        <v>24.502695565074553</v>
      </c>
      <c r="Y4491">
        <v>0</v>
      </c>
      <c r="Z4491">
        <v>132.03987994547498</v>
      </c>
      <c r="AA4491">
        <v>0</v>
      </c>
      <c r="AB4491">
        <v>64.093333228511042</v>
      </c>
      <c r="AC4491">
        <v>0</v>
      </c>
      <c r="AD4491">
        <v>0</v>
      </c>
      <c r="AE4491">
        <v>220.6359087390606</v>
      </c>
    </row>
    <row r="4492" spans="1:31" x14ac:dyDescent="0.25">
      <c r="A4492">
        <v>2224499</v>
      </c>
      <c r="B4492">
        <v>1</v>
      </c>
      <c r="C4492" t="s">
        <v>80</v>
      </c>
      <c r="D4492" t="s">
        <v>92</v>
      </c>
      <c r="E4492" t="s">
        <v>156</v>
      </c>
      <c r="F4492" t="s">
        <v>8050</v>
      </c>
      <c r="G4492" t="s">
        <v>134</v>
      </c>
      <c r="H4492" t="s">
        <v>135</v>
      </c>
      <c r="I4492" t="s">
        <v>136</v>
      </c>
      <c r="J4492" t="s">
        <v>137</v>
      </c>
      <c r="K4492" t="s">
        <v>138</v>
      </c>
      <c r="L4492" t="s">
        <v>13109</v>
      </c>
      <c r="M4492" t="s">
        <v>13110</v>
      </c>
      <c r="N4492">
        <v>2.5522222220000002</v>
      </c>
      <c r="O4492">
        <v>0</v>
      </c>
      <c r="P4492">
        <v>1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0.1346927753142175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0.1346927753142175</v>
      </c>
    </row>
    <row r="4493" spans="1:31" x14ac:dyDescent="0.25">
      <c r="A4493">
        <v>2223171</v>
      </c>
      <c r="B4493">
        <v>1</v>
      </c>
      <c r="C4493" t="s">
        <v>80</v>
      </c>
      <c r="D4493" t="s">
        <v>97</v>
      </c>
      <c r="E4493" t="s">
        <v>156</v>
      </c>
      <c r="F4493" t="s">
        <v>13111</v>
      </c>
      <c r="G4493" t="s">
        <v>161</v>
      </c>
      <c r="H4493" t="s">
        <v>135</v>
      </c>
      <c r="I4493" t="s">
        <v>136</v>
      </c>
      <c r="J4493" t="s">
        <v>137</v>
      </c>
      <c r="K4493" t="s">
        <v>138</v>
      </c>
      <c r="L4493" t="s">
        <v>13112</v>
      </c>
      <c r="M4493" t="s">
        <v>13113</v>
      </c>
      <c r="N4493">
        <v>3.403611111</v>
      </c>
      <c r="O4493">
        <v>0</v>
      </c>
      <c r="P4493">
        <v>1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0.15028606535617642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0.15028606535617642</v>
      </c>
    </row>
    <row r="4494" spans="1:31" x14ac:dyDescent="0.25">
      <c r="A4494">
        <v>2223294</v>
      </c>
      <c r="B4494">
        <v>1</v>
      </c>
      <c r="C4494" t="s">
        <v>80</v>
      </c>
      <c r="D4494" t="s">
        <v>100</v>
      </c>
      <c r="E4494" t="s">
        <v>156</v>
      </c>
      <c r="F4494" t="s">
        <v>13114</v>
      </c>
      <c r="G4494" t="s">
        <v>161</v>
      </c>
      <c r="H4494" t="s">
        <v>135</v>
      </c>
      <c r="I4494" t="s">
        <v>136</v>
      </c>
      <c r="J4494" t="s">
        <v>137</v>
      </c>
      <c r="K4494" t="s">
        <v>138</v>
      </c>
      <c r="L4494" t="s">
        <v>13115</v>
      </c>
      <c r="M4494" t="s">
        <v>13116</v>
      </c>
      <c r="N4494">
        <v>1.849722222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2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1.6560763307372221E-3</v>
      </c>
      <c r="AC4494">
        <v>0</v>
      </c>
      <c r="AD4494">
        <v>0</v>
      </c>
      <c r="AE4494">
        <v>1.6560763307372221E-3</v>
      </c>
    </row>
    <row r="4495" spans="1:31" x14ac:dyDescent="0.25">
      <c r="A4495">
        <v>2213138</v>
      </c>
      <c r="B4495">
        <v>1</v>
      </c>
      <c r="C4495" t="s">
        <v>80</v>
      </c>
      <c r="D4495" t="s">
        <v>97</v>
      </c>
      <c r="E4495" t="s">
        <v>156</v>
      </c>
      <c r="F4495" t="s">
        <v>13117</v>
      </c>
      <c r="G4495" t="s">
        <v>165</v>
      </c>
      <c r="H4495" t="s">
        <v>135</v>
      </c>
      <c r="I4495" t="s">
        <v>136</v>
      </c>
      <c r="J4495" t="s">
        <v>137</v>
      </c>
      <c r="K4495" t="s">
        <v>138</v>
      </c>
      <c r="L4495" t="s">
        <v>13118</v>
      </c>
      <c r="M4495" t="s">
        <v>13119</v>
      </c>
      <c r="N4495">
        <v>3.8897222220000001</v>
      </c>
      <c r="O4495">
        <v>0</v>
      </c>
      <c r="P4495">
        <v>4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8.0741754648785999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8.0741754648785999</v>
      </c>
    </row>
    <row r="4496" spans="1:31" x14ac:dyDescent="0.25">
      <c r="A4496">
        <v>2213261</v>
      </c>
      <c r="B4496">
        <v>1</v>
      </c>
      <c r="C4496" t="s">
        <v>80</v>
      </c>
      <c r="D4496" t="s">
        <v>92</v>
      </c>
      <c r="E4496" t="s">
        <v>156</v>
      </c>
      <c r="F4496" t="s">
        <v>13120</v>
      </c>
      <c r="G4496" t="s">
        <v>172</v>
      </c>
      <c r="H4496" t="s">
        <v>135</v>
      </c>
      <c r="I4496" t="s">
        <v>136</v>
      </c>
      <c r="J4496" t="s">
        <v>137</v>
      </c>
      <c r="K4496" t="s">
        <v>138</v>
      </c>
      <c r="L4496" t="s">
        <v>13121</v>
      </c>
      <c r="M4496" t="s">
        <v>13122</v>
      </c>
      <c r="N4496">
        <v>2.432222222</v>
      </c>
      <c r="O4496">
        <v>0</v>
      </c>
      <c r="P4496">
        <v>1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0.75810938861637001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0.75810938861637001</v>
      </c>
    </row>
    <row r="4497" spans="1:31" x14ac:dyDescent="0.25">
      <c r="A4497">
        <v>2214535</v>
      </c>
      <c r="B4497">
        <v>1</v>
      </c>
      <c r="C4497" t="s">
        <v>80</v>
      </c>
      <c r="D4497" t="s">
        <v>96</v>
      </c>
      <c r="E4497" t="s">
        <v>156</v>
      </c>
      <c r="F4497" t="s">
        <v>13123</v>
      </c>
      <c r="G4497" t="s">
        <v>165</v>
      </c>
      <c r="H4497" t="s">
        <v>135</v>
      </c>
      <c r="I4497" t="s">
        <v>136</v>
      </c>
      <c r="J4497" t="s">
        <v>137</v>
      </c>
      <c r="K4497" t="s">
        <v>138</v>
      </c>
      <c r="L4497" t="s">
        <v>13124</v>
      </c>
      <c r="M4497" t="s">
        <v>13125</v>
      </c>
      <c r="N4497">
        <v>4.2436111109999999</v>
      </c>
      <c r="O4497">
        <v>0</v>
      </c>
      <c r="P4497">
        <v>1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0.53470308879119999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0.53470308879119999</v>
      </c>
    </row>
    <row r="4498" spans="1:31" x14ac:dyDescent="0.25">
      <c r="A4498">
        <v>2227270</v>
      </c>
      <c r="B4498">
        <v>1</v>
      </c>
      <c r="C4498" t="s">
        <v>80</v>
      </c>
      <c r="D4498" t="s">
        <v>104</v>
      </c>
      <c r="E4498" t="s">
        <v>198</v>
      </c>
      <c r="F4498" t="s">
        <v>4495</v>
      </c>
      <c r="G4498" t="s">
        <v>233</v>
      </c>
      <c r="H4498" t="s">
        <v>144</v>
      </c>
      <c r="I4498" t="s">
        <v>136</v>
      </c>
      <c r="J4498" t="s">
        <v>137</v>
      </c>
      <c r="K4498" t="s">
        <v>234</v>
      </c>
      <c r="L4498" t="s">
        <v>13126</v>
      </c>
      <c r="M4498" t="s">
        <v>13127</v>
      </c>
      <c r="N4498">
        <v>7.5193433330000001</v>
      </c>
      <c r="O4498">
        <v>2</v>
      </c>
      <c r="P4498">
        <v>71</v>
      </c>
      <c r="Q4498">
        <v>4</v>
      </c>
      <c r="R4498">
        <v>22</v>
      </c>
      <c r="S4498">
        <v>6</v>
      </c>
      <c r="T4498">
        <v>3</v>
      </c>
      <c r="U4498">
        <v>0</v>
      </c>
      <c r="V4498">
        <v>0</v>
      </c>
      <c r="W4498">
        <v>35.556409971024415</v>
      </c>
      <c r="X4498">
        <v>75.892430375883336</v>
      </c>
      <c r="Y4498">
        <v>532.51044347174604</v>
      </c>
      <c r="Z4498">
        <v>65.720663408951822</v>
      </c>
      <c r="AA4498">
        <v>237.7949946588007</v>
      </c>
      <c r="AB4498">
        <v>28.118791653746264</v>
      </c>
      <c r="AC4498">
        <v>0</v>
      </c>
      <c r="AD4498">
        <v>0</v>
      </c>
      <c r="AE4498">
        <v>975.5937335401527</v>
      </c>
    </row>
    <row r="4499" spans="1:31" x14ac:dyDescent="0.25">
      <c r="A4499">
        <v>2225942</v>
      </c>
      <c r="B4499">
        <v>1</v>
      </c>
      <c r="C4499" t="s">
        <v>80</v>
      </c>
      <c r="D4499" t="s">
        <v>83</v>
      </c>
      <c r="E4499" t="s">
        <v>151</v>
      </c>
      <c r="F4499" t="s">
        <v>1549</v>
      </c>
      <c r="G4499" t="s">
        <v>213</v>
      </c>
      <c r="H4499" t="s">
        <v>135</v>
      </c>
      <c r="I4499" t="s">
        <v>136</v>
      </c>
      <c r="J4499" t="s">
        <v>137</v>
      </c>
      <c r="K4499" t="s">
        <v>138</v>
      </c>
      <c r="L4499" t="s">
        <v>13128</v>
      </c>
      <c r="M4499" t="s">
        <v>13129</v>
      </c>
      <c r="N4499">
        <v>5.625277777</v>
      </c>
      <c r="O4499">
        <v>0</v>
      </c>
      <c r="P4499">
        <v>37</v>
      </c>
      <c r="Q4499">
        <v>0</v>
      </c>
      <c r="R4499">
        <v>0</v>
      </c>
      <c r="S4499">
        <v>0</v>
      </c>
      <c r="T4499">
        <v>8</v>
      </c>
      <c r="U4499">
        <v>0</v>
      </c>
      <c r="V4499">
        <v>3</v>
      </c>
      <c r="W4499">
        <v>0</v>
      </c>
      <c r="X4499">
        <v>72.677659256201622</v>
      </c>
      <c r="Y4499">
        <v>0</v>
      </c>
      <c r="Z4499">
        <v>0</v>
      </c>
      <c r="AA4499">
        <v>0</v>
      </c>
      <c r="AB4499">
        <v>38.050503025290453</v>
      </c>
      <c r="AC4499">
        <v>0</v>
      </c>
      <c r="AD4499">
        <v>149.51369331192879</v>
      </c>
      <c r="AE4499">
        <v>260.24185559342084</v>
      </c>
    </row>
    <row r="4500" spans="1:31" x14ac:dyDescent="0.25">
      <c r="A4500">
        <v>2218803</v>
      </c>
      <c r="B4500">
        <v>1</v>
      </c>
      <c r="C4500" t="s">
        <v>80</v>
      </c>
      <c r="D4500" t="s">
        <v>100</v>
      </c>
      <c r="E4500" t="s">
        <v>132</v>
      </c>
      <c r="F4500" t="s">
        <v>13130</v>
      </c>
      <c r="G4500" t="s">
        <v>507</v>
      </c>
      <c r="H4500" t="s">
        <v>135</v>
      </c>
      <c r="I4500" t="s">
        <v>136</v>
      </c>
      <c r="J4500" t="s">
        <v>137</v>
      </c>
      <c r="K4500" t="s">
        <v>138</v>
      </c>
      <c r="L4500" t="s">
        <v>13131</v>
      </c>
      <c r="M4500" t="s">
        <v>13132</v>
      </c>
      <c r="N4500">
        <v>3.5330555549999998</v>
      </c>
      <c r="O4500">
        <v>0</v>
      </c>
      <c r="P4500">
        <v>451</v>
      </c>
      <c r="Q4500">
        <v>0</v>
      </c>
      <c r="R4500">
        <v>3</v>
      </c>
      <c r="S4500">
        <v>0</v>
      </c>
      <c r="T4500">
        <v>64</v>
      </c>
      <c r="U4500">
        <v>0</v>
      </c>
      <c r="V4500">
        <v>0</v>
      </c>
      <c r="W4500">
        <v>0</v>
      </c>
      <c r="X4500">
        <v>382.98509155183808</v>
      </c>
      <c r="Y4500">
        <v>0</v>
      </c>
      <c r="Z4500">
        <v>1.9418108755713002</v>
      </c>
      <c r="AA4500">
        <v>0</v>
      </c>
      <c r="AB4500">
        <v>332.92726003964174</v>
      </c>
      <c r="AC4500">
        <v>0</v>
      </c>
      <c r="AD4500">
        <v>0</v>
      </c>
      <c r="AE4500">
        <v>717.85416246705108</v>
      </c>
    </row>
    <row r="4501" spans="1:31" x14ac:dyDescent="0.25">
      <c r="A4501">
        <v>2226334</v>
      </c>
      <c r="B4501">
        <v>1</v>
      </c>
      <c r="C4501" t="s">
        <v>80</v>
      </c>
      <c r="D4501" t="s">
        <v>108</v>
      </c>
      <c r="E4501" t="s">
        <v>156</v>
      </c>
      <c r="F4501" t="s">
        <v>13133</v>
      </c>
      <c r="G4501" t="s">
        <v>161</v>
      </c>
      <c r="H4501" t="s">
        <v>135</v>
      </c>
      <c r="I4501" t="s">
        <v>136</v>
      </c>
      <c r="J4501" t="s">
        <v>137</v>
      </c>
      <c r="K4501" t="s">
        <v>138</v>
      </c>
      <c r="L4501" t="s">
        <v>13134</v>
      </c>
      <c r="M4501" t="s">
        <v>13135</v>
      </c>
      <c r="N4501">
        <v>2.5327777770000002</v>
      </c>
      <c r="O4501">
        <v>0</v>
      </c>
      <c r="P4501">
        <v>1</v>
      </c>
      <c r="Q4501">
        <v>0</v>
      </c>
      <c r="R4501">
        <v>0</v>
      </c>
      <c r="S4501">
        <v>0</v>
      </c>
      <c r="T4501">
        <v>1</v>
      </c>
      <c r="U4501">
        <v>0</v>
      </c>
      <c r="V4501">
        <v>0</v>
      </c>
      <c r="W4501">
        <v>0</v>
      </c>
      <c r="X4501">
        <v>4.2688052270397021</v>
      </c>
      <c r="Y4501">
        <v>0</v>
      </c>
      <c r="Z4501">
        <v>0</v>
      </c>
      <c r="AA4501">
        <v>0</v>
      </c>
      <c r="AB4501">
        <v>0.45333783048000947</v>
      </c>
      <c r="AC4501">
        <v>0</v>
      </c>
      <c r="AD4501">
        <v>0</v>
      </c>
      <c r="AE4501">
        <v>4.7221430575197116</v>
      </c>
    </row>
    <row r="4502" spans="1:31" x14ac:dyDescent="0.25">
      <c r="A4502">
        <v>2216301</v>
      </c>
      <c r="B4502">
        <v>1</v>
      </c>
      <c r="C4502" t="s">
        <v>81</v>
      </c>
      <c r="D4502" t="s">
        <v>127</v>
      </c>
      <c r="E4502" t="s">
        <v>251</v>
      </c>
      <c r="F4502" t="s">
        <v>13136</v>
      </c>
      <c r="G4502" t="s">
        <v>405</v>
      </c>
      <c r="H4502" t="s">
        <v>144</v>
      </c>
      <c r="I4502" t="s">
        <v>136</v>
      </c>
      <c r="J4502" t="s">
        <v>137</v>
      </c>
      <c r="K4502" t="s">
        <v>234</v>
      </c>
      <c r="L4502" t="s">
        <v>13137</v>
      </c>
      <c r="M4502" t="s">
        <v>13138</v>
      </c>
      <c r="N4502">
        <v>5.6107138880000003</v>
      </c>
      <c r="O4502">
        <v>7</v>
      </c>
      <c r="P4502">
        <v>142</v>
      </c>
      <c r="Q4502">
        <v>198</v>
      </c>
      <c r="R4502">
        <v>187</v>
      </c>
      <c r="S4502">
        <v>12</v>
      </c>
      <c r="T4502">
        <v>25</v>
      </c>
      <c r="U4502">
        <v>0</v>
      </c>
      <c r="V4502">
        <v>0</v>
      </c>
      <c r="W4502">
        <v>8.213259597309488</v>
      </c>
      <c r="X4502">
        <v>137.33547259127846</v>
      </c>
      <c r="Y4502">
        <v>443.37356858369435</v>
      </c>
      <c r="Z4502">
        <v>689.16948366985855</v>
      </c>
      <c r="AA4502">
        <v>64.130202446941595</v>
      </c>
      <c r="AB4502">
        <v>58.195071622395467</v>
      </c>
      <c r="AC4502">
        <v>0</v>
      </c>
      <c r="AD4502">
        <v>0</v>
      </c>
      <c r="AE4502">
        <v>1400.4170585114782</v>
      </c>
    </row>
    <row r="4503" spans="1:31" x14ac:dyDescent="0.25">
      <c r="A4503">
        <v>2214973</v>
      </c>
      <c r="B4503">
        <v>1</v>
      </c>
      <c r="C4503" t="s">
        <v>80</v>
      </c>
      <c r="D4503" t="s">
        <v>103</v>
      </c>
      <c r="E4503" t="s">
        <v>156</v>
      </c>
      <c r="F4503" t="s">
        <v>13139</v>
      </c>
      <c r="G4503" t="s">
        <v>165</v>
      </c>
      <c r="H4503" t="s">
        <v>135</v>
      </c>
      <c r="I4503" t="s">
        <v>136</v>
      </c>
      <c r="J4503" t="s">
        <v>137</v>
      </c>
      <c r="K4503" t="s">
        <v>138</v>
      </c>
      <c r="L4503" t="s">
        <v>13140</v>
      </c>
      <c r="M4503" t="s">
        <v>13141</v>
      </c>
      <c r="N4503">
        <v>2.1522222219999998</v>
      </c>
      <c r="O4503">
        <v>0</v>
      </c>
      <c r="P4503">
        <v>45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27.71598075376961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27.71598075376961</v>
      </c>
    </row>
    <row r="4504" spans="1:31" x14ac:dyDescent="0.25">
      <c r="A4504">
        <v>2229228</v>
      </c>
      <c r="B4504">
        <v>1</v>
      </c>
      <c r="C4504" t="s">
        <v>80</v>
      </c>
      <c r="D4504" t="s">
        <v>91</v>
      </c>
      <c r="E4504" t="s">
        <v>156</v>
      </c>
      <c r="F4504" t="s">
        <v>13142</v>
      </c>
      <c r="G4504" t="s">
        <v>161</v>
      </c>
      <c r="H4504" t="s">
        <v>135</v>
      </c>
      <c r="I4504" t="s">
        <v>136</v>
      </c>
      <c r="J4504" t="s">
        <v>137</v>
      </c>
      <c r="K4504" t="s">
        <v>138</v>
      </c>
      <c r="L4504" t="s">
        <v>13143</v>
      </c>
      <c r="M4504" t="s">
        <v>13144</v>
      </c>
      <c r="N4504">
        <v>3.2233333329999998</v>
      </c>
      <c r="O4504">
        <v>0</v>
      </c>
      <c r="P4504">
        <v>1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2.0202245067973079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2.0202245067973079</v>
      </c>
    </row>
    <row r="4505" spans="1:31" x14ac:dyDescent="0.25">
      <c r="A4505">
        <v>2215909</v>
      </c>
      <c r="B4505">
        <v>1</v>
      </c>
      <c r="C4505" t="s">
        <v>81</v>
      </c>
      <c r="D4505" t="s">
        <v>128</v>
      </c>
      <c r="E4505" t="s">
        <v>198</v>
      </c>
      <c r="F4505" t="s">
        <v>3762</v>
      </c>
      <c r="G4505" t="s">
        <v>143</v>
      </c>
      <c r="H4505" t="s">
        <v>144</v>
      </c>
      <c r="I4505" t="s">
        <v>136</v>
      </c>
      <c r="J4505" t="s">
        <v>137</v>
      </c>
      <c r="K4505" t="s">
        <v>138</v>
      </c>
      <c r="L4505" t="s">
        <v>13145</v>
      </c>
      <c r="M4505" t="s">
        <v>13146</v>
      </c>
      <c r="N4505">
        <v>1.9211111110000001</v>
      </c>
      <c r="O4505">
        <v>0</v>
      </c>
      <c r="P4505">
        <v>0</v>
      </c>
      <c r="Q4505">
        <v>0</v>
      </c>
      <c r="R4505">
        <v>0</v>
      </c>
      <c r="S4505">
        <v>15</v>
      </c>
      <c r="T4505">
        <v>0</v>
      </c>
      <c r="U4505">
        <v>10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101.64519787502962</v>
      </c>
      <c r="AB4505">
        <v>0</v>
      </c>
      <c r="AC4505">
        <v>714.61519990689919</v>
      </c>
      <c r="AD4505">
        <v>0</v>
      </c>
      <c r="AE4505">
        <v>816.26039778192876</v>
      </c>
    </row>
    <row r="4506" spans="1:31" x14ac:dyDescent="0.25">
      <c r="A4506">
        <v>2219241</v>
      </c>
      <c r="B4506">
        <v>1</v>
      </c>
      <c r="C4506" t="s">
        <v>80</v>
      </c>
      <c r="D4506" t="s">
        <v>104</v>
      </c>
      <c r="E4506" t="s">
        <v>156</v>
      </c>
      <c r="F4506" t="s">
        <v>13147</v>
      </c>
      <c r="G4506" t="s">
        <v>161</v>
      </c>
      <c r="H4506" t="s">
        <v>135</v>
      </c>
      <c r="I4506" t="s">
        <v>136</v>
      </c>
      <c r="J4506" t="s">
        <v>137</v>
      </c>
      <c r="K4506" t="s">
        <v>138</v>
      </c>
      <c r="L4506" t="s">
        <v>13148</v>
      </c>
      <c r="M4506" t="s">
        <v>13149</v>
      </c>
      <c r="N4506">
        <v>3.4125000000000001</v>
      </c>
      <c r="O4506">
        <v>0</v>
      </c>
      <c r="P4506">
        <v>1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0.77817329172386529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0.77817329172386529</v>
      </c>
    </row>
    <row r="4507" spans="1:31" x14ac:dyDescent="0.25">
      <c r="A4507">
        <v>2224568</v>
      </c>
      <c r="B4507">
        <v>1</v>
      </c>
      <c r="C4507" t="s">
        <v>81</v>
      </c>
      <c r="D4507" t="s">
        <v>112</v>
      </c>
      <c r="E4507" t="s">
        <v>156</v>
      </c>
      <c r="F4507" t="s">
        <v>13150</v>
      </c>
      <c r="G4507" t="s">
        <v>161</v>
      </c>
      <c r="H4507" t="s">
        <v>135</v>
      </c>
      <c r="I4507" t="s">
        <v>136</v>
      </c>
      <c r="J4507" t="s">
        <v>137</v>
      </c>
      <c r="K4507" t="s">
        <v>138</v>
      </c>
      <c r="L4507" t="s">
        <v>13151</v>
      </c>
      <c r="M4507" t="s">
        <v>13152</v>
      </c>
      <c r="N4507">
        <v>1.093611111</v>
      </c>
      <c r="O4507">
        <v>0</v>
      </c>
      <c r="P4507">
        <v>1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0.34035965515587224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0.34035965515587224</v>
      </c>
    </row>
    <row r="4508" spans="1:31" x14ac:dyDescent="0.25">
      <c r="A4508">
        <v>2217237</v>
      </c>
      <c r="B4508">
        <v>1</v>
      </c>
      <c r="C4508" t="s">
        <v>81</v>
      </c>
      <c r="D4508" t="s">
        <v>122</v>
      </c>
      <c r="E4508" t="s">
        <v>156</v>
      </c>
      <c r="F4508" t="s">
        <v>13153</v>
      </c>
      <c r="G4508" t="s">
        <v>161</v>
      </c>
      <c r="H4508" t="s">
        <v>135</v>
      </c>
      <c r="I4508" t="s">
        <v>136</v>
      </c>
      <c r="J4508" t="s">
        <v>137</v>
      </c>
      <c r="K4508" t="s">
        <v>138</v>
      </c>
      <c r="L4508" t="s">
        <v>13154</v>
      </c>
      <c r="M4508" t="s">
        <v>13155</v>
      </c>
      <c r="N4508">
        <v>3.4508333329999998</v>
      </c>
      <c r="O4508">
        <v>0</v>
      </c>
      <c r="P4508">
        <v>1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5.4129201990000007E-2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5.4129201990000007E-2</v>
      </c>
    </row>
    <row r="4509" spans="1:31" x14ac:dyDescent="0.25">
      <c r="A4509">
        <v>2224814</v>
      </c>
      <c r="B4509">
        <v>1</v>
      </c>
      <c r="C4509" t="s">
        <v>80</v>
      </c>
      <c r="D4509" t="s">
        <v>83</v>
      </c>
      <c r="E4509" t="s">
        <v>141</v>
      </c>
      <c r="F4509" t="s">
        <v>13156</v>
      </c>
      <c r="G4509" t="s">
        <v>143</v>
      </c>
      <c r="H4509" t="s">
        <v>144</v>
      </c>
      <c r="I4509" t="s">
        <v>136</v>
      </c>
      <c r="J4509" t="s">
        <v>137</v>
      </c>
      <c r="K4509" t="s">
        <v>138</v>
      </c>
      <c r="L4509" t="s">
        <v>10091</v>
      </c>
      <c r="M4509" t="s">
        <v>13157</v>
      </c>
      <c r="N4509">
        <v>1.733333333</v>
      </c>
      <c r="O4509">
        <v>0</v>
      </c>
      <c r="P4509">
        <v>9001</v>
      </c>
      <c r="Q4509">
        <v>0</v>
      </c>
      <c r="R4509">
        <v>0</v>
      </c>
      <c r="S4509">
        <v>0</v>
      </c>
      <c r="T4509">
        <v>462</v>
      </c>
      <c r="U4509">
        <v>0</v>
      </c>
      <c r="V4509">
        <v>0</v>
      </c>
      <c r="W4509">
        <v>0</v>
      </c>
      <c r="X4509">
        <v>3562.547109180704</v>
      </c>
      <c r="Y4509">
        <v>0</v>
      </c>
      <c r="Z4509">
        <v>0</v>
      </c>
      <c r="AA4509">
        <v>0</v>
      </c>
      <c r="AB4509">
        <v>559.29859075834861</v>
      </c>
      <c r="AC4509">
        <v>0</v>
      </c>
      <c r="AD4509">
        <v>0</v>
      </c>
      <c r="AE4509">
        <v>4121.8456999390528</v>
      </c>
    </row>
    <row r="4510" spans="1:31" x14ac:dyDescent="0.25">
      <c r="A4510">
        <v>2220323</v>
      </c>
      <c r="B4510">
        <v>1</v>
      </c>
      <c r="C4510" t="s">
        <v>80</v>
      </c>
      <c r="D4510" t="s">
        <v>92</v>
      </c>
      <c r="E4510" t="s">
        <v>141</v>
      </c>
      <c r="F4510" t="s">
        <v>13158</v>
      </c>
      <c r="G4510" t="s">
        <v>349</v>
      </c>
      <c r="H4510" t="s">
        <v>144</v>
      </c>
      <c r="I4510" t="s">
        <v>136</v>
      </c>
      <c r="J4510" t="s">
        <v>137</v>
      </c>
      <c r="K4510" t="s">
        <v>138</v>
      </c>
      <c r="L4510" t="s">
        <v>13159</v>
      </c>
      <c r="M4510" t="s">
        <v>13160</v>
      </c>
      <c r="N4510">
        <v>2.17</v>
      </c>
      <c r="O4510">
        <v>0</v>
      </c>
      <c r="P4510">
        <v>79</v>
      </c>
      <c r="Q4510">
        <v>0</v>
      </c>
      <c r="R4510">
        <v>3</v>
      </c>
      <c r="S4510">
        <v>0</v>
      </c>
      <c r="T4510">
        <v>6</v>
      </c>
      <c r="U4510">
        <v>0</v>
      </c>
      <c r="V4510">
        <v>0</v>
      </c>
      <c r="W4510">
        <v>0</v>
      </c>
      <c r="X4510">
        <v>59.818221731905211</v>
      </c>
      <c r="Y4510">
        <v>0</v>
      </c>
      <c r="Z4510">
        <v>3.1202060696381202</v>
      </c>
      <c r="AA4510">
        <v>0</v>
      </c>
      <c r="AB4510">
        <v>18.040527106039626</v>
      </c>
      <c r="AC4510">
        <v>0</v>
      </c>
      <c r="AD4510">
        <v>0</v>
      </c>
      <c r="AE4510">
        <v>80.97895490758296</v>
      </c>
    </row>
    <row r="4511" spans="1:31" x14ac:dyDescent="0.25">
      <c r="A4511">
        <v>2225896</v>
      </c>
      <c r="B4511">
        <v>1</v>
      </c>
      <c r="C4511" t="s">
        <v>80</v>
      </c>
      <c r="D4511" t="s">
        <v>101</v>
      </c>
      <c r="E4511" t="s">
        <v>132</v>
      </c>
      <c r="F4511" t="s">
        <v>13161</v>
      </c>
      <c r="G4511" t="s">
        <v>610</v>
      </c>
      <c r="H4511" t="s">
        <v>135</v>
      </c>
      <c r="I4511" t="s">
        <v>136</v>
      </c>
      <c r="J4511" t="s">
        <v>137</v>
      </c>
      <c r="K4511" t="s">
        <v>138</v>
      </c>
      <c r="L4511" t="s">
        <v>6012</v>
      </c>
      <c r="M4511" t="s">
        <v>13162</v>
      </c>
      <c r="N4511">
        <v>0.58472222200000001</v>
      </c>
      <c r="O4511">
        <v>0</v>
      </c>
      <c r="P4511">
        <v>148</v>
      </c>
      <c r="Q4511">
        <v>0</v>
      </c>
      <c r="R4511">
        <v>0</v>
      </c>
      <c r="S4511">
        <v>0</v>
      </c>
      <c r="T4511">
        <v>82</v>
      </c>
      <c r="U4511">
        <v>0</v>
      </c>
      <c r="V4511">
        <v>0</v>
      </c>
      <c r="W4511">
        <v>0</v>
      </c>
      <c r="X4511">
        <v>29.550400811568451</v>
      </c>
      <c r="Y4511">
        <v>0</v>
      </c>
      <c r="Z4511">
        <v>0</v>
      </c>
      <c r="AA4511">
        <v>0</v>
      </c>
      <c r="AB4511">
        <v>13.916521456467915</v>
      </c>
      <c r="AC4511">
        <v>0</v>
      </c>
      <c r="AD4511">
        <v>0</v>
      </c>
      <c r="AE4511">
        <v>43.46692226803637</v>
      </c>
    </row>
    <row r="4512" spans="1:31" x14ac:dyDescent="0.25">
      <c r="A4512">
        <v>2224960</v>
      </c>
      <c r="B4512">
        <v>1</v>
      </c>
      <c r="C4512" t="s">
        <v>81</v>
      </c>
      <c r="D4512" t="s">
        <v>112</v>
      </c>
      <c r="E4512" t="s">
        <v>156</v>
      </c>
      <c r="F4512" t="s">
        <v>13163</v>
      </c>
      <c r="G4512" t="s">
        <v>161</v>
      </c>
      <c r="H4512" t="s">
        <v>135</v>
      </c>
      <c r="I4512" t="s">
        <v>136</v>
      </c>
      <c r="J4512" t="s">
        <v>137</v>
      </c>
      <c r="K4512" t="s">
        <v>138</v>
      </c>
      <c r="L4512" t="s">
        <v>13164</v>
      </c>
      <c r="M4512" t="s">
        <v>13165</v>
      </c>
      <c r="N4512">
        <v>0.93277777699999997</v>
      </c>
      <c r="O4512">
        <v>0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0.20200390811498334</v>
      </c>
      <c r="AA4512">
        <v>0</v>
      </c>
      <c r="AB4512">
        <v>0</v>
      </c>
      <c r="AC4512">
        <v>0</v>
      </c>
      <c r="AD4512">
        <v>0</v>
      </c>
      <c r="AE4512">
        <v>0.20200390811498334</v>
      </c>
    </row>
    <row r="4513" spans="1:31" x14ac:dyDescent="0.25">
      <c r="A4513">
        <v>2220177</v>
      </c>
      <c r="B4513">
        <v>1</v>
      </c>
      <c r="C4513" t="s">
        <v>80</v>
      </c>
      <c r="D4513" t="s">
        <v>97</v>
      </c>
      <c r="E4513" t="s">
        <v>151</v>
      </c>
      <c r="F4513" t="s">
        <v>7548</v>
      </c>
      <c r="G4513" t="s">
        <v>213</v>
      </c>
      <c r="H4513" t="s">
        <v>135</v>
      </c>
      <c r="I4513" t="s">
        <v>136</v>
      </c>
      <c r="J4513" t="s">
        <v>137</v>
      </c>
      <c r="K4513" t="s">
        <v>138</v>
      </c>
      <c r="L4513" t="s">
        <v>13166</v>
      </c>
      <c r="M4513" t="s">
        <v>13167</v>
      </c>
      <c r="N4513">
        <v>0.80249999999999999</v>
      </c>
      <c r="O4513">
        <v>0</v>
      </c>
      <c r="P4513">
        <v>81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33.621168902958289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33.621168902958289</v>
      </c>
    </row>
    <row r="4514" spans="1:31" x14ac:dyDescent="0.25">
      <c r="A4514">
        <v>2218611</v>
      </c>
      <c r="B4514">
        <v>1</v>
      </c>
      <c r="C4514" t="s">
        <v>81</v>
      </c>
      <c r="D4514" t="s">
        <v>112</v>
      </c>
      <c r="E4514" t="s">
        <v>147</v>
      </c>
      <c r="F4514" t="s">
        <v>13168</v>
      </c>
      <c r="G4514" t="s">
        <v>143</v>
      </c>
      <c r="H4514" t="s">
        <v>144</v>
      </c>
      <c r="I4514" t="s">
        <v>136</v>
      </c>
      <c r="J4514" t="s">
        <v>137</v>
      </c>
      <c r="K4514" t="s">
        <v>138</v>
      </c>
      <c r="L4514" t="s">
        <v>4920</v>
      </c>
      <c r="M4514" t="s">
        <v>13169</v>
      </c>
      <c r="N4514">
        <v>0.55416666599999997</v>
      </c>
      <c r="O4514">
        <v>2</v>
      </c>
      <c r="P4514">
        <v>15134</v>
      </c>
      <c r="Q4514">
        <v>1</v>
      </c>
      <c r="R4514">
        <v>219</v>
      </c>
      <c r="S4514">
        <v>68</v>
      </c>
      <c r="T4514">
        <v>1948</v>
      </c>
      <c r="U4514">
        <v>9</v>
      </c>
      <c r="V4514">
        <v>8</v>
      </c>
      <c r="W4514">
        <v>0</v>
      </c>
      <c r="X4514">
        <v>1616.3650300801683</v>
      </c>
      <c r="Y4514">
        <v>0.70730080744706247</v>
      </c>
      <c r="Z4514">
        <v>17.050740208520207</v>
      </c>
      <c r="AA4514">
        <v>339.73762332092286</v>
      </c>
      <c r="AB4514">
        <v>488.89726802695901</v>
      </c>
      <c r="AC4514">
        <v>194.03639635870047</v>
      </c>
      <c r="AD4514">
        <v>58.927825853018732</v>
      </c>
      <c r="AE4514">
        <v>2715.7221846557372</v>
      </c>
    </row>
    <row r="4515" spans="1:31" x14ac:dyDescent="0.25">
      <c r="A4515">
        <v>2226188</v>
      </c>
      <c r="B4515">
        <v>1</v>
      </c>
      <c r="C4515" t="s">
        <v>80</v>
      </c>
      <c r="D4515" t="s">
        <v>83</v>
      </c>
      <c r="E4515" t="s">
        <v>151</v>
      </c>
      <c r="F4515" t="s">
        <v>13170</v>
      </c>
      <c r="G4515" t="s">
        <v>213</v>
      </c>
      <c r="H4515" t="s">
        <v>135</v>
      </c>
      <c r="I4515" t="s">
        <v>136</v>
      </c>
      <c r="J4515" t="s">
        <v>137</v>
      </c>
      <c r="K4515" t="s">
        <v>138</v>
      </c>
      <c r="L4515" t="s">
        <v>13171</v>
      </c>
      <c r="M4515" t="s">
        <v>13172</v>
      </c>
      <c r="N4515">
        <v>0.52944444400000001</v>
      </c>
      <c r="O4515">
        <v>0</v>
      </c>
      <c r="P4515">
        <v>1</v>
      </c>
      <c r="Q4515">
        <v>0</v>
      </c>
      <c r="R4515">
        <v>0</v>
      </c>
      <c r="S4515">
        <v>0</v>
      </c>
      <c r="T4515">
        <v>8</v>
      </c>
      <c r="U4515">
        <v>0</v>
      </c>
      <c r="V4515">
        <v>0</v>
      </c>
      <c r="W4515">
        <v>0</v>
      </c>
      <c r="X4515">
        <v>2.5144252755152228E-2</v>
      </c>
      <c r="Y4515">
        <v>0</v>
      </c>
      <c r="Z4515">
        <v>0</v>
      </c>
      <c r="AA4515">
        <v>0</v>
      </c>
      <c r="AB4515">
        <v>3.4142961177401312</v>
      </c>
      <c r="AC4515">
        <v>0</v>
      </c>
      <c r="AD4515">
        <v>0</v>
      </c>
      <c r="AE4515">
        <v>3.4394403704952836</v>
      </c>
    </row>
    <row r="4516" spans="1:31" x14ac:dyDescent="0.25">
      <c r="A4516">
        <v>2216447</v>
      </c>
      <c r="B4516">
        <v>1</v>
      </c>
      <c r="C4516" t="s">
        <v>80</v>
      </c>
      <c r="D4516" t="s">
        <v>104</v>
      </c>
      <c r="E4516" t="s">
        <v>156</v>
      </c>
      <c r="F4516" t="s">
        <v>13173</v>
      </c>
      <c r="G4516" t="s">
        <v>161</v>
      </c>
      <c r="H4516" t="s">
        <v>135</v>
      </c>
      <c r="I4516" t="s">
        <v>136</v>
      </c>
      <c r="J4516" t="s">
        <v>137</v>
      </c>
      <c r="K4516" t="s">
        <v>138</v>
      </c>
      <c r="L4516" t="s">
        <v>13174</v>
      </c>
      <c r="M4516" t="s">
        <v>13175</v>
      </c>
      <c r="N4516">
        <v>4.5194444440000003</v>
      </c>
      <c r="O4516">
        <v>0</v>
      </c>
      <c r="P4516">
        <v>1</v>
      </c>
      <c r="Q4516">
        <v>0</v>
      </c>
      <c r="R4516">
        <v>1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3.4806739343075002E-2</v>
      </c>
      <c r="AA4516">
        <v>0</v>
      </c>
      <c r="AB4516">
        <v>0</v>
      </c>
      <c r="AC4516">
        <v>0</v>
      </c>
      <c r="AD4516">
        <v>0</v>
      </c>
      <c r="AE4516">
        <v>3.4806739343075002E-2</v>
      </c>
    </row>
    <row r="4517" spans="1:31" x14ac:dyDescent="0.25">
      <c r="A4517">
        <v>2227516</v>
      </c>
      <c r="B4517">
        <v>1</v>
      </c>
      <c r="C4517" t="s">
        <v>80</v>
      </c>
      <c r="D4517" t="s">
        <v>84</v>
      </c>
      <c r="E4517" t="s">
        <v>156</v>
      </c>
      <c r="F4517" t="s">
        <v>13176</v>
      </c>
      <c r="G4517" t="s">
        <v>165</v>
      </c>
      <c r="H4517" t="s">
        <v>135</v>
      </c>
      <c r="I4517" t="s">
        <v>136</v>
      </c>
      <c r="J4517" t="s">
        <v>137</v>
      </c>
      <c r="K4517" t="s">
        <v>138</v>
      </c>
      <c r="L4517" t="s">
        <v>13177</v>
      </c>
      <c r="M4517" t="s">
        <v>13178</v>
      </c>
      <c r="N4517">
        <v>1.8191666660000001</v>
      </c>
      <c r="O4517">
        <v>0</v>
      </c>
      <c r="P4517">
        <v>3</v>
      </c>
      <c r="Q4517">
        <v>0</v>
      </c>
      <c r="R4517">
        <v>0</v>
      </c>
      <c r="S4517">
        <v>0</v>
      </c>
      <c r="T4517">
        <v>1</v>
      </c>
      <c r="U4517">
        <v>0</v>
      </c>
      <c r="V4517">
        <v>0</v>
      </c>
      <c r="W4517">
        <v>0</v>
      </c>
      <c r="X4517">
        <v>2.2758310122581471</v>
      </c>
      <c r="Y4517">
        <v>0</v>
      </c>
      <c r="Z4517">
        <v>0</v>
      </c>
      <c r="AA4517">
        <v>0</v>
      </c>
      <c r="AB4517">
        <v>0.73861714153727831</v>
      </c>
      <c r="AC4517">
        <v>0</v>
      </c>
      <c r="AD4517">
        <v>0</v>
      </c>
      <c r="AE4517">
        <v>3.0144481537954255</v>
      </c>
    </row>
    <row r="4518" spans="1:31" x14ac:dyDescent="0.25">
      <c r="A4518">
        <v>2215119</v>
      </c>
      <c r="B4518">
        <v>1</v>
      </c>
      <c r="C4518" t="s">
        <v>81</v>
      </c>
      <c r="D4518" t="s">
        <v>123</v>
      </c>
      <c r="E4518" t="s">
        <v>132</v>
      </c>
      <c r="F4518" t="s">
        <v>13179</v>
      </c>
      <c r="G4518" t="s">
        <v>213</v>
      </c>
      <c r="H4518" t="s">
        <v>135</v>
      </c>
      <c r="I4518" t="s">
        <v>136</v>
      </c>
      <c r="J4518" t="s">
        <v>137</v>
      </c>
      <c r="K4518" t="s">
        <v>138</v>
      </c>
      <c r="L4518" t="s">
        <v>13180</v>
      </c>
      <c r="M4518" t="s">
        <v>13181</v>
      </c>
      <c r="N4518">
        <v>2.3325</v>
      </c>
      <c r="O4518">
        <v>0</v>
      </c>
      <c r="P4518">
        <v>0</v>
      </c>
      <c r="Q4518">
        <v>0</v>
      </c>
      <c r="R4518">
        <v>3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1.0612064155588012</v>
      </c>
      <c r="AA4518">
        <v>0</v>
      </c>
      <c r="AB4518">
        <v>0</v>
      </c>
      <c r="AC4518">
        <v>0</v>
      </c>
      <c r="AD4518">
        <v>0</v>
      </c>
      <c r="AE4518">
        <v>1.0612064155588012</v>
      </c>
    </row>
    <row r="4519" spans="1:31" x14ac:dyDescent="0.25">
      <c r="A4519">
        <v>2220277</v>
      </c>
      <c r="B4519">
        <v>1</v>
      </c>
      <c r="C4519" t="s">
        <v>80</v>
      </c>
      <c r="D4519" t="s">
        <v>108</v>
      </c>
      <c r="E4519" t="s">
        <v>132</v>
      </c>
      <c r="F4519" t="s">
        <v>718</v>
      </c>
      <c r="G4519" t="s">
        <v>233</v>
      </c>
      <c r="H4519" t="s">
        <v>135</v>
      </c>
      <c r="I4519" t="s">
        <v>136</v>
      </c>
      <c r="J4519" t="s">
        <v>137</v>
      </c>
      <c r="K4519" t="s">
        <v>234</v>
      </c>
      <c r="L4519" t="s">
        <v>13182</v>
      </c>
      <c r="M4519" t="s">
        <v>13183</v>
      </c>
      <c r="N4519">
        <v>8.0900666660000002</v>
      </c>
      <c r="O4519">
        <v>0</v>
      </c>
      <c r="P4519">
        <v>52</v>
      </c>
      <c r="Q4519">
        <v>0</v>
      </c>
      <c r="R4519">
        <v>30</v>
      </c>
      <c r="S4519">
        <v>0</v>
      </c>
      <c r="T4519">
        <v>14</v>
      </c>
      <c r="U4519">
        <v>0</v>
      </c>
      <c r="V4519">
        <v>0</v>
      </c>
      <c r="W4519">
        <v>0</v>
      </c>
      <c r="X4519">
        <v>124.13097862839751</v>
      </c>
      <c r="Y4519">
        <v>0</v>
      </c>
      <c r="Z4519">
        <v>67.882653511633336</v>
      </c>
      <c r="AA4519">
        <v>0</v>
      </c>
      <c r="AB4519">
        <v>82.607336468666489</v>
      </c>
      <c r="AC4519">
        <v>0</v>
      </c>
      <c r="AD4519">
        <v>0</v>
      </c>
      <c r="AE4519">
        <v>274.62096860869735</v>
      </c>
    </row>
    <row r="4520" spans="1:31" x14ac:dyDescent="0.25">
      <c r="A4520">
        <v>2228744</v>
      </c>
      <c r="B4520">
        <v>1</v>
      </c>
      <c r="C4520" t="s">
        <v>81</v>
      </c>
      <c r="D4520" t="s">
        <v>120</v>
      </c>
      <c r="E4520" t="s">
        <v>198</v>
      </c>
      <c r="F4520" t="s">
        <v>13184</v>
      </c>
      <c r="G4520" t="s">
        <v>143</v>
      </c>
      <c r="H4520" t="s">
        <v>144</v>
      </c>
      <c r="I4520" t="s">
        <v>136</v>
      </c>
      <c r="J4520" t="s">
        <v>137</v>
      </c>
      <c r="K4520" t="s">
        <v>138</v>
      </c>
      <c r="L4520" t="s">
        <v>13185</v>
      </c>
      <c r="M4520" t="s">
        <v>13186</v>
      </c>
      <c r="N4520">
        <v>1.254444444</v>
      </c>
      <c r="O4520">
        <v>5</v>
      </c>
      <c r="P4520">
        <v>2</v>
      </c>
      <c r="Q4520">
        <v>124</v>
      </c>
      <c r="R4520">
        <v>2</v>
      </c>
      <c r="S4520">
        <v>5</v>
      </c>
      <c r="T4520">
        <v>0</v>
      </c>
      <c r="U4520">
        <v>0</v>
      </c>
      <c r="V4520">
        <v>0</v>
      </c>
      <c r="W4520">
        <v>2.1054476976987004</v>
      </c>
      <c r="X4520">
        <v>0.21224768883779555</v>
      </c>
      <c r="Y4520">
        <v>55.858171047400496</v>
      </c>
      <c r="Z4520">
        <v>5.3543939702780007E-2</v>
      </c>
      <c r="AA4520">
        <v>1.764753977014649</v>
      </c>
      <c r="AB4520">
        <v>0</v>
      </c>
      <c r="AC4520">
        <v>0</v>
      </c>
      <c r="AD4520">
        <v>0</v>
      </c>
      <c r="AE4520">
        <v>59.994164350654415</v>
      </c>
    </row>
    <row r="4521" spans="1:31" x14ac:dyDescent="0.25">
      <c r="A4521">
        <v>2217383</v>
      </c>
      <c r="B4521">
        <v>1</v>
      </c>
      <c r="C4521" t="s">
        <v>81</v>
      </c>
      <c r="D4521" t="s">
        <v>123</v>
      </c>
      <c r="E4521" t="s">
        <v>141</v>
      </c>
      <c r="F4521" t="s">
        <v>13187</v>
      </c>
      <c r="G4521" t="s">
        <v>233</v>
      </c>
      <c r="H4521" t="s">
        <v>144</v>
      </c>
      <c r="I4521" t="s">
        <v>136</v>
      </c>
      <c r="J4521" t="s">
        <v>137</v>
      </c>
      <c r="K4521" t="s">
        <v>234</v>
      </c>
      <c r="L4521" t="s">
        <v>13188</v>
      </c>
      <c r="M4521" t="s">
        <v>13189</v>
      </c>
      <c r="N4521">
        <v>8.9006222220000009</v>
      </c>
      <c r="O4521">
        <v>0</v>
      </c>
      <c r="P4521">
        <v>1</v>
      </c>
      <c r="Q4521">
        <v>0</v>
      </c>
      <c r="R4521">
        <v>2</v>
      </c>
      <c r="S4521">
        <v>2</v>
      </c>
      <c r="T4521">
        <v>62</v>
      </c>
      <c r="U4521">
        <v>3</v>
      </c>
      <c r="V4521">
        <v>5</v>
      </c>
      <c r="W4521">
        <v>0</v>
      </c>
      <c r="X4521">
        <v>2.6207407744108697</v>
      </c>
      <c r="Y4521">
        <v>0</v>
      </c>
      <c r="Z4521">
        <v>0.44575505465495002</v>
      </c>
      <c r="AA4521">
        <v>249.25901929134324</v>
      </c>
      <c r="AB4521">
        <v>899.97046644289253</v>
      </c>
      <c r="AC4521">
        <v>683.03794473573771</v>
      </c>
      <c r="AD4521">
        <v>3218.173489808983</v>
      </c>
      <c r="AE4521">
        <v>5053.5074161080229</v>
      </c>
    </row>
    <row r="4522" spans="1:31" x14ac:dyDescent="0.25">
      <c r="A4522">
        <v>2218657</v>
      </c>
      <c r="B4522">
        <v>1</v>
      </c>
      <c r="C4522" t="s">
        <v>80</v>
      </c>
      <c r="D4522" t="s">
        <v>110</v>
      </c>
      <c r="E4522" t="s">
        <v>156</v>
      </c>
      <c r="F4522" t="s">
        <v>13190</v>
      </c>
      <c r="G4522" t="s">
        <v>161</v>
      </c>
      <c r="H4522" t="s">
        <v>135</v>
      </c>
      <c r="I4522" t="s">
        <v>136</v>
      </c>
      <c r="J4522" t="s">
        <v>137</v>
      </c>
      <c r="K4522" t="s">
        <v>138</v>
      </c>
      <c r="L4522" t="s">
        <v>13191</v>
      </c>
      <c r="M4522" t="s">
        <v>13192</v>
      </c>
      <c r="N4522">
        <v>3.73</v>
      </c>
      <c r="O4522">
        <v>0</v>
      </c>
      <c r="P4522">
        <v>1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</row>
    <row r="4523" spans="1:31" x14ac:dyDescent="0.25">
      <c r="A4523">
        <v>2218903</v>
      </c>
      <c r="B4523">
        <v>1</v>
      </c>
      <c r="C4523" t="s">
        <v>81</v>
      </c>
      <c r="D4523" t="s">
        <v>123</v>
      </c>
      <c r="E4523" t="s">
        <v>147</v>
      </c>
      <c r="F4523" t="s">
        <v>13193</v>
      </c>
      <c r="G4523" t="s">
        <v>143</v>
      </c>
      <c r="H4523" t="s">
        <v>144</v>
      </c>
      <c r="I4523" t="s">
        <v>136</v>
      </c>
      <c r="J4523" t="s">
        <v>137</v>
      </c>
      <c r="K4523" t="s">
        <v>138</v>
      </c>
      <c r="L4523" t="s">
        <v>13194</v>
      </c>
      <c r="M4523" t="s">
        <v>13195</v>
      </c>
      <c r="N4523">
        <v>1.143333333</v>
      </c>
      <c r="O4523">
        <v>22</v>
      </c>
      <c r="P4523">
        <v>1206</v>
      </c>
      <c r="Q4523">
        <v>716</v>
      </c>
      <c r="R4523">
        <v>618</v>
      </c>
      <c r="S4523">
        <v>72</v>
      </c>
      <c r="T4523">
        <v>140</v>
      </c>
      <c r="U4523">
        <v>8</v>
      </c>
      <c r="V4523">
        <v>0</v>
      </c>
      <c r="W4523">
        <v>10.45406449966946</v>
      </c>
      <c r="X4523">
        <v>276.00615276477032</v>
      </c>
      <c r="Y4523">
        <v>601.34618252870052</v>
      </c>
      <c r="Z4523">
        <v>374.75364599711321</v>
      </c>
      <c r="AA4523">
        <v>205.74468540849873</v>
      </c>
      <c r="AB4523">
        <v>139.22594964637335</v>
      </c>
      <c r="AC4523">
        <v>1715.2257536756906</v>
      </c>
      <c r="AD4523">
        <v>0</v>
      </c>
      <c r="AE4523">
        <v>3322.7564345208161</v>
      </c>
    </row>
    <row r="4524" spans="1:31" x14ac:dyDescent="0.25">
      <c r="A4524">
        <v>2228644</v>
      </c>
      <c r="B4524">
        <v>1</v>
      </c>
      <c r="C4524" t="s">
        <v>80</v>
      </c>
      <c r="D4524" t="s">
        <v>84</v>
      </c>
      <c r="E4524" t="s">
        <v>151</v>
      </c>
      <c r="F4524" t="s">
        <v>13196</v>
      </c>
      <c r="G4524" t="s">
        <v>153</v>
      </c>
      <c r="H4524" t="s">
        <v>135</v>
      </c>
      <c r="I4524" t="s">
        <v>136</v>
      </c>
      <c r="J4524" t="s">
        <v>137</v>
      </c>
      <c r="K4524" t="s">
        <v>138</v>
      </c>
      <c r="L4524" t="s">
        <v>13197</v>
      </c>
      <c r="M4524" t="s">
        <v>13198</v>
      </c>
      <c r="N4524">
        <v>1.2977777770000001</v>
      </c>
      <c r="O4524">
        <v>0</v>
      </c>
      <c r="P4524">
        <v>18</v>
      </c>
      <c r="Q4524">
        <v>0</v>
      </c>
      <c r="R4524">
        <v>0</v>
      </c>
      <c r="S4524">
        <v>0</v>
      </c>
      <c r="T4524">
        <v>47</v>
      </c>
      <c r="U4524">
        <v>0</v>
      </c>
      <c r="V4524">
        <v>0</v>
      </c>
      <c r="W4524">
        <v>0</v>
      </c>
      <c r="X4524">
        <v>6.3039541617094113</v>
      </c>
      <c r="Y4524">
        <v>0</v>
      </c>
      <c r="Z4524">
        <v>0</v>
      </c>
      <c r="AA4524">
        <v>0</v>
      </c>
      <c r="AB4524">
        <v>39.536473820431198</v>
      </c>
      <c r="AC4524">
        <v>0</v>
      </c>
      <c r="AD4524">
        <v>0</v>
      </c>
      <c r="AE4524">
        <v>45.840427982140611</v>
      </c>
    </row>
    <row r="4525" spans="1:31" x14ac:dyDescent="0.25">
      <c r="A4525">
        <v>2228890</v>
      </c>
      <c r="B4525">
        <v>1</v>
      </c>
      <c r="C4525" t="s">
        <v>80</v>
      </c>
      <c r="D4525" t="s">
        <v>96</v>
      </c>
      <c r="E4525" t="s">
        <v>156</v>
      </c>
      <c r="F4525" t="s">
        <v>13199</v>
      </c>
      <c r="G4525" t="s">
        <v>172</v>
      </c>
      <c r="H4525" t="s">
        <v>135</v>
      </c>
      <c r="I4525" t="s">
        <v>136</v>
      </c>
      <c r="J4525" t="s">
        <v>137</v>
      </c>
      <c r="K4525" t="s">
        <v>138</v>
      </c>
      <c r="L4525" t="s">
        <v>13200</v>
      </c>
      <c r="M4525" t="s">
        <v>13201</v>
      </c>
      <c r="N4525">
        <v>1.155277777</v>
      </c>
      <c r="O4525">
        <v>0</v>
      </c>
      <c r="P4525">
        <v>4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0.58070985548397924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0.58070985548397924</v>
      </c>
    </row>
    <row r="4526" spans="1:31" x14ac:dyDescent="0.25">
      <c r="A4526">
        <v>2226480</v>
      </c>
      <c r="B4526">
        <v>1</v>
      </c>
      <c r="C4526" t="s">
        <v>80</v>
      </c>
      <c r="D4526" t="s">
        <v>92</v>
      </c>
      <c r="E4526" t="s">
        <v>151</v>
      </c>
      <c r="F4526" t="s">
        <v>13202</v>
      </c>
      <c r="G4526" t="s">
        <v>153</v>
      </c>
      <c r="H4526" t="s">
        <v>135</v>
      </c>
      <c r="I4526" t="s">
        <v>136</v>
      </c>
      <c r="J4526" t="s">
        <v>137</v>
      </c>
      <c r="K4526" t="s">
        <v>138</v>
      </c>
      <c r="L4526" t="s">
        <v>13203</v>
      </c>
      <c r="M4526" t="s">
        <v>13204</v>
      </c>
      <c r="N4526">
        <v>2.1802777770000001</v>
      </c>
      <c r="O4526">
        <v>0</v>
      </c>
      <c r="P4526">
        <v>19</v>
      </c>
      <c r="Q4526">
        <v>0</v>
      </c>
      <c r="R4526">
        <v>3</v>
      </c>
      <c r="S4526">
        <v>0</v>
      </c>
      <c r="T4526">
        <v>1</v>
      </c>
      <c r="U4526">
        <v>0</v>
      </c>
      <c r="V4526">
        <v>0</v>
      </c>
      <c r="W4526">
        <v>0</v>
      </c>
      <c r="X4526">
        <v>12.118837205785596</v>
      </c>
      <c r="Y4526">
        <v>0</v>
      </c>
      <c r="Z4526">
        <v>1.40042946141405</v>
      </c>
      <c r="AA4526">
        <v>0</v>
      </c>
      <c r="AB4526">
        <v>2.248894896485</v>
      </c>
      <c r="AC4526">
        <v>0</v>
      </c>
      <c r="AD4526">
        <v>0</v>
      </c>
      <c r="AE4526">
        <v>15.768161563684645</v>
      </c>
    </row>
    <row r="4527" spans="1:31" x14ac:dyDescent="0.25">
      <c r="A4527">
        <v>2216493</v>
      </c>
      <c r="B4527">
        <v>1</v>
      </c>
      <c r="C4527" t="s">
        <v>81</v>
      </c>
      <c r="D4527" t="s">
        <v>127</v>
      </c>
      <c r="E4527" t="s">
        <v>251</v>
      </c>
      <c r="F4527" t="s">
        <v>13136</v>
      </c>
      <c r="G4527" t="s">
        <v>405</v>
      </c>
      <c r="H4527" t="s">
        <v>144</v>
      </c>
      <c r="I4527" t="s">
        <v>136</v>
      </c>
      <c r="J4527" t="s">
        <v>137</v>
      </c>
      <c r="K4527" t="s">
        <v>234</v>
      </c>
      <c r="L4527" t="s">
        <v>13205</v>
      </c>
      <c r="M4527" t="s">
        <v>13206</v>
      </c>
      <c r="N4527">
        <v>0.72666666599999996</v>
      </c>
      <c r="O4527">
        <v>7</v>
      </c>
      <c r="P4527">
        <v>142</v>
      </c>
      <c r="Q4527">
        <v>198</v>
      </c>
      <c r="R4527">
        <v>187</v>
      </c>
      <c r="S4527">
        <v>12</v>
      </c>
      <c r="T4527">
        <v>25</v>
      </c>
      <c r="U4527">
        <v>0</v>
      </c>
      <c r="V4527">
        <v>0</v>
      </c>
      <c r="W4527">
        <v>1.0032174956708568</v>
      </c>
      <c r="X4527">
        <v>17.46041153423451</v>
      </c>
      <c r="Y4527">
        <v>54.403422413346988</v>
      </c>
      <c r="Z4527">
        <v>85.626186765932545</v>
      </c>
      <c r="AA4527">
        <v>8.1323842502787738</v>
      </c>
      <c r="AB4527">
        <v>7.1298696218018298</v>
      </c>
      <c r="AC4527">
        <v>0</v>
      </c>
      <c r="AD4527">
        <v>0</v>
      </c>
      <c r="AE4527">
        <v>173.75549208126546</v>
      </c>
    </row>
    <row r="4528" spans="1:31" x14ac:dyDescent="0.25">
      <c r="A4528">
        <v>2227562</v>
      </c>
      <c r="B4528">
        <v>1</v>
      </c>
      <c r="C4528" t="s">
        <v>80</v>
      </c>
      <c r="D4528" t="s">
        <v>82</v>
      </c>
      <c r="E4528" t="s">
        <v>132</v>
      </c>
      <c r="F4528" t="s">
        <v>13207</v>
      </c>
      <c r="G4528" t="s">
        <v>213</v>
      </c>
      <c r="H4528" t="s">
        <v>135</v>
      </c>
      <c r="I4528" t="s">
        <v>136</v>
      </c>
      <c r="J4528" t="s">
        <v>137</v>
      </c>
      <c r="K4528" t="s">
        <v>138</v>
      </c>
      <c r="L4528" t="s">
        <v>13208</v>
      </c>
      <c r="M4528" t="s">
        <v>13209</v>
      </c>
      <c r="N4528">
        <v>1.0747222219999999</v>
      </c>
      <c r="O4528">
        <v>0</v>
      </c>
      <c r="P4528">
        <v>977</v>
      </c>
      <c r="Q4528">
        <v>0</v>
      </c>
      <c r="R4528">
        <v>0</v>
      </c>
      <c r="S4528">
        <v>0</v>
      </c>
      <c r="T4528">
        <v>41</v>
      </c>
      <c r="U4528">
        <v>0</v>
      </c>
      <c r="V4528">
        <v>0</v>
      </c>
      <c r="W4528">
        <v>0</v>
      </c>
      <c r="X4528">
        <v>370.51702690548063</v>
      </c>
      <c r="Y4528">
        <v>0</v>
      </c>
      <c r="Z4528">
        <v>0</v>
      </c>
      <c r="AA4528">
        <v>0</v>
      </c>
      <c r="AB4528">
        <v>25.497132943930826</v>
      </c>
      <c r="AC4528">
        <v>0</v>
      </c>
      <c r="AD4528">
        <v>0</v>
      </c>
      <c r="AE4528">
        <v>396.01415984941144</v>
      </c>
    </row>
    <row r="4529" spans="1:31" x14ac:dyDescent="0.25">
      <c r="A4529">
        <v>2219985</v>
      </c>
      <c r="B4529">
        <v>1</v>
      </c>
      <c r="C4529" t="s">
        <v>81</v>
      </c>
      <c r="D4529" t="s">
        <v>119</v>
      </c>
      <c r="E4529" t="s">
        <v>147</v>
      </c>
      <c r="F4529" t="s">
        <v>13210</v>
      </c>
      <c r="G4529" t="s">
        <v>143</v>
      </c>
      <c r="H4529" t="s">
        <v>144</v>
      </c>
      <c r="I4529" t="s">
        <v>451</v>
      </c>
      <c r="J4529" t="s">
        <v>137</v>
      </c>
      <c r="K4529" t="s">
        <v>138</v>
      </c>
      <c r="L4529" t="s">
        <v>13211</v>
      </c>
      <c r="M4529" t="s">
        <v>13212</v>
      </c>
      <c r="N4529">
        <v>3.1666666000000003E-2</v>
      </c>
      <c r="O4529">
        <v>8</v>
      </c>
      <c r="P4529">
        <v>9702</v>
      </c>
      <c r="Q4529">
        <v>401</v>
      </c>
      <c r="R4529">
        <v>1685</v>
      </c>
      <c r="S4529">
        <v>35</v>
      </c>
      <c r="T4529">
        <v>1355</v>
      </c>
      <c r="U4529">
        <v>2</v>
      </c>
      <c r="V4529">
        <v>6</v>
      </c>
      <c r="W4529">
        <v>2.7635351337065E-2</v>
      </c>
      <c r="X4529">
        <v>52.3438166221271</v>
      </c>
      <c r="Y4529">
        <v>2.63904003083295</v>
      </c>
      <c r="Z4529">
        <v>12.967211160434157</v>
      </c>
      <c r="AA4529">
        <v>6.6758262168341806</v>
      </c>
      <c r="AB4529">
        <v>30.304007163059268</v>
      </c>
      <c r="AC4529">
        <v>0.46761848648910009</v>
      </c>
      <c r="AD4529">
        <v>5.773109622413088</v>
      </c>
      <c r="AE4529">
        <v>111.19826465352692</v>
      </c>
    </row>
    <row r="4530" spans="1:31" x14ac:dyDescent="0.25">
      <c r="A4530">
        <v>2217575</v>
      </c>
      <c r="B4530">
        <v>1</v>
      </c>
      <c r="C4530" t="s">
        <v>80</v>
      </c>
      <c r="D4530" t="s">
        <v>82</v>
      </c>
      <c r="E4530" t="s">
        <v>156</v>
      </c>
      <c r="F4530" t="s">
        <v>13213</v>
      </c>
      <c r="G4530" t="s">
        <v>134</v>
      </c>
      <c r="H4530" t="s">
        <v>135</v>
      </c>
      <c r="I4530" t="s">
        <v>136</v>
      </c>
      <c r="J4530" t="s">
        <v>137</v>
      </c>
      <c r="K4530" t="s">
        <v>138</v>
      </c>
      <c r="L4530" t="s">
        <v>13214</v>
      </c>
      <c r="M4530" t="s">
        <v>13215</v>
      </c>
      <c r="N4530">
        <v>1.0463888880000001</v>
      </c>
      <c r="O4530">
        <v>0</v>
      </c>
      <c r="P4530">
        <v>5</v>
      </c>
      <c r="Q4530">
        <v>0</v>
      </c>
      <c r="R4530">
        <v>0</v>
      </c>
      <c r="S4530">
        <v>0</v>
      </c>
      <c r="T4530">
        <v>1</v>
      </c>
      <c r="U4530">
        <v>0</v>
      </c>
      <c r="V4530">
        <v>0</v>
      </c>
      <c r="W4530">
        <v>0</v>
      </c>
      <c r="X4530">
        <v>1.0096488368492169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1.0096488368492169</v>
      </c>
    </row>
    <row r="4531" spans="1:31" x14ac:dyDescent="0.25">
      <c r="A4531">
        <v>2217821</v>
      </c>
      <c r="B4531">
        <v>1</v>
      </c>
      <c r="C4531" t="s">
        <v>81</v>
      </c>
      <c r="D4531" t="s">
        <v>128</v>
      </c>
      <c r="E4531" t="s">
        <v>156</v>
      </c>
      <c r="F4531" t="s">
        <v>13216</v>
      </c>
      <c r="G4531" t="s">
        <v>165</v>
      </c>
      <c r="H4531" t="s">
        <v>135</v>
      </c>
      <c r="I4531" t="s">
        <v>136</v>
      </c>
      <c r="J4531" t="s">
        <v>137</v>
      </c>
      <c r="K4531" t="s">
        <v>138</v>
      </c>
      <c r="L4531" t="s">
        <v>13217</v>
      </c>
      <c r="M4531" t="s">
        <v>13218</v>
      </c>
      <c r="N4531">
        <v>5.9483333329999999</v>
      </c>
      <c r="O4531">
        <v>0</v>
      </c>
      <c r="P4531">
        <v>8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4.8562141233127152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4.8562141233127152</v>
      </c>
    </row>
    <row r="4532" spans="1:31" x14ac:dyDescent="0.25">
      <c r="A4532">
        <v>2228790</v>
      </c>
      <c r="B4532">
        <v>1</v>
      </c>
      <c r="C4532" t="s">
        <v>80</v>
      </c>
      <c r="D4532" t="s">
        <v>96</v>
      </c>
      <c r="E4532" t="s">
        <v>156</v>
      </c>
      <c r="F4532" t="s">
        <v>13219</v>
      </c>
      <c r="G4532" t="s">
        <v>172</v>
      </c>
      <c r="H4532" t="s">
        <v>135</v>
      </c>
      <c r="I4532" t="s">
        <v>136</v>
      </c>
      <c r="J4532" t="s">
        <v>137</v>
      </c>
      <c r="K4532" t="s">
        <v>138</v>
      </c>
      <c r="L4532" t="s">
        <v>13220</v>
      </c>
      <c r="M4532" t="s">
        <v>13221</v>
      </c>
      <c r="N4532">
        <v>0.79111111099999998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1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0.15022733986767112</v>
      </c>
      <c r="AC4532">
        <v>0</v>
      </c>
      <c r="AD4532">
        <v>0</v>
      </c>
      <c r="AE4532">
        <v>0.15022733986767112</v>
      </c>
    </row>
    <row r="4533" spans="1:31" x14ac:dyDescent="0.25">
      <c r="A4533">
        <v>2217429</v>
      </c>
      <c r="B4533">
        <v>1</v>
      </c>
      <c r="C4533" t="s">
        <v>80</v>
      </c>
      <c r="D4533" t="s">
        <v>95</v>
      </c>
      <c r="E4533" t="s">
        <v>151</v>
      </c>
      <c r="F4533" t="s">
        <v>13222</v>
      </c>
      <c r="G4533" t="s">
        <v>233</v>
      </c>
      <c r="H4533" t="s">
        <v>135</v>
      </c>
      <c r="I4533" t="s">
        <v>136</v>
      </c>
      <c r="J4533" t="s">
        <v>137</v>
      </c>
      <c r="K4533" t="s">
        <v>234</v>
      </c>
      <c r="L4533" t="s">
        <v>13223</v>
      </c>
      <c r="M4533" t="s">
        <v>13224</v>
      </c>
      <c r="N4533">
        <v>7.25</v>
      </c>
      <c r="O4533">
        <v>0</v>
      </c>
      <c r="P4533">
        <v>28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63.971609491893609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63.971609491893609</v>
      </c>
    </row>
    <row r="4534" spans="1:31" x14ac:dyDescent="0.25">
      <c r="A4534">
        <v>2217675</v>
      </c>
      <c r="B4534">
        <v>1</v>
      </c>
      <c r="C4534" t="s">
        <v>81</v>
      </c>
      <c r="D4534" t="s">
        <v>125</v>
      </c>
      <c r="E4534" t="s">
        <v>156</v>
      </c>
      <c r="F4534" t="s">
        <v>13225</v>
      </c>
      <c r="G4534" t="s">
        <v>161</v>
      </c>
      <c r="H4534" t="s">
        <v>135</v>
      </c>
      <c r="I4534" t="s">
        <v>136</v>
      </c>
      <c r="J4534" t="s">
        <v>137</v>
      </c>
      <c r="K4534" t="s">
        <v>138</v>
      </c>
      <c r="L4534" t="s">
        <v>13226</v>
      </c>
      <c r="M4534" t="s">
        <v>13227</v>
      </c>
      <c r="N4534">
        <v>3.6644444439999999</v>
      </c>
      <c r="O4534">
        <v>0</v>
      </c>
      <c r="P4534">
        <v>1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7.3703023385916666E-2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7.3703023385916666E-2</v>
      </c>
    </row>
    <row r="4535" spans="1:31" x14ac:dyDescent="0.25">
      <c r="A4535">
        <v>2225106</v>
      </c>
      <c r="B4535">
        <v>1</v>
      </c>
      <c r="C4535" t="s">
        <v>80</v>
      </c>
      <c r="D4535" t="s">
        <v>95</v>
      </c>
      <c r="E4535" t="s">
        <v>156</v>
      </c>
      <c r="F4535" t="s">
        <v>13228</v>
      </c>
      <c r="G4535" t="s">
        <v>161</v>
      </c>
      <c r="H4535" t="s">
        <v>135</v>
      </c>
      <c r="I4535" t="s">
        <v>136</v>
      </c>
      <c r="J4535" t="s">
        <v>137</v>
      </c>
      <c r="K4535" t="s">
        <v>138</v>
      </c>
      <c r="L4535" t="s">
        <v>13229</v>
      </c>
      <c r="M4535" t="s">
        <v>13230</v>
      </c>
      <c r="N4535">
        <v>1.211944444</v>
      </c>
      <c r="O4535">
        <v>0</v>
      </c>
      <c r="P4535">
        <v>1</v>
      </c>
      <c r="Q4535">
        <v>0</v>
      </c>
      <c r="R4535">
        <v>0</v>
      </c>
      <c r="S4535">
        <v>0</v>
      </c>
      <c r="T4535">
        <v>1</v>
      </c>
      <c r="U4535">
        <v>0</v>
      </c>
      <c r="V4535">
        <v>0</v>
      </c>
      <c r="W4535">
        <v>0</v>
      </c>
      <c r="X4535">
        <v>3.5883591267303587</v>
      </c>
      <c r="Y4535">
        <v>0</v>
      </c>
      <c r="Z4535">
        <v>0</v>
      </c>
      <c r="AA4535">
        <v>0</v>
      </c>
      <c r="AB4535">
        <v>5.4574691135743381</v>
      </c>
      <c r="AC4535">
        <v>0</v>
      </c>
      <c r="AD4535">
        <v>0</v>
      </c>
      <c r="AE4535">
        <v>9.0458282403046972</v>
      </c>
    </row>
    <row r="4536" spans="1:31" x14ac:dyDescent="0.25">
      <c r="A4536">
        <v>2221359</v>
      </c>
      <c r="B4536">
        <v>1</v>
      </c>
      <c r="C4536" t="s">
        <v>80</v>
      </c>
      <c r="D4536" t="s">
        <v>97</v>
      </c>
      <c r="E4536" t="s">
        <v>141</v>
      </c>
      <c r="F4536" t="s">
        <v>10659</v>
      </c>
      <c r="G4536" t="s">
        <v>200</v>
      </c>
      <c r="H4536" t="s">
        <v>144</v>
      </c>
      <c r="I4536" t="s">
        <v>451</v>
      </c>
      <c r="J4536" t="s">
        <v>137</v>
      </c>
      <c r="K4536" t="s">
        <v>234</v>
      </c>
      <c r="L4536" t="s">
        <v>12877</v>
      </c>
      <c r="M4536" t="s">
        <v>13231</v>
      </c>
      <c r="N4536">
        <v>1.6666666E-2</v>
      </c>
      <c r="O4536">
        <v>0</v>
      </c>
      <c r="P4536">
        <v>557</v>
      </c>
      <c r="Q4536">
        <v>2</v>
      </c>
      <c r="R4536">
        <v>87</v>
      </c>
      <c r="S4536">
        <v>12</v>
      </c>
      <c r="T4536">
        <v>357</v>
      </c>
      <c r="U4536">
        <v>6</v>
      </c>
      <c r="V4536">
        <v>1</v>
      </c>
      <c r="W4536">
        <v>0</v>
      </c>
      <c r="X4536">
        <v>4.7129265611675102</v>
      </c>
      <c r="Y4536">
        <v>0.2092199060952</v>
      </c>
      <c r="Z4536">
        <v>0.67683493458554989</v>
      </c>
      <c r="AA4536">
        <v>1.8216021151097335</v>
      </c>
      <c r="AB4536">
        <v>6.8495841917371258</v>
      </c>
      <c r="AC4536">
        <v>5.4220322337032503</v>
      </c>
      <c r="AD4536">
        <v>6.2459817629766656E-2</v>
      </c>
      <c r="AE4536">
        <v>19.754659760028133</v>
      </c>
    </row>
    <row r="4537" spans="1:31" x14ac:dyDescent="0.25">
      <c r="A4537">
        <v>2228521</v>
      </c>
      <c r="B4537">
        <v>1</v>
      </c>
      <c r="C4537" t="s">
        <v>81</v>
      </c>
      <c r="D4537" t="s">
        <v>128</v>
      </c>
      <c r="E4537" t="s">
        <v>225</v>
      </c>
      <c r="F4537" t="s">
        <v>13232</v>
      </c>
      <c r="G4537" t="s">
        <v>3957</v>
      </c>
      <c r="H4537" t="s">
        <v>135</v>
      </c>
      <c r="I4537" t="s">
        <v>136</v>
      </c>
      <c r="J4537" t="s">
        <v>137</v>
      </c>
      <c r="K4537" t="s">
        <v>138</v>
      </c>
      <c r="L4537" t="s">
        <v>13233</v>
      </c>
      <c r="M4537" t="s">
        <v>13234</v>
      </c>
      <c r="N4537">
        <v>0.90972222199999997</v>
      </c>
      <c r="O4537">
        <v>0</v>
      </c>
      <c r="P4537">
        <v>162</v>
      </c>
      <c r="Q4537">
        <v>0</v>
      </c>
      <c r="R4537">
        <v>0</v>
      </c>
      <c r="S4537">
        <v>0</v>
      </c>
      <c r="T4537">
        <v>6</v>
      </c>
      <c r="U4537">
        <v>0</v>
      </c>
      <c r="V4537">
        <v>0</v>
      </c>
      <c r="W4537">
        <v>0</v>
      </c>
      <c r="X4537">
        <v>31.734002339477115</v>
      </c>
      <c r="Y4537">
        <v>0</v>
      </c>
      <c r="Z4537">
        <v>0</v>
      </c>
      <c r="AA4537">
        <v>0</v>
      </c>
      <c r="AB4537">
        <v>1.3766582416221556</v>
      </c>
      <c r="AC4537">
        <v>0</v>
      </c>
      <c r="AD4537">
        <v>0</v>
      </c>
      <c r="AE4537">
        <v>33.110660581099268</v>
      </c>
    </row>
    <row r="4538" spans="1:31" x14ac:dyDescent="0.25">
      <c r="A4538">
        <v>2212869</v>
      </c>
      <c r="B4538">
        <v>1</v>
      </c>
      <c r="C4538" t="s">
        <v>81</v>
      </c>
      <c r="D4538" t="s">
        <v>113</v>
      </c>
      <c r="E4538" t="s">
        <v>151</v>
      </c>
      <c r="F4538" t="s">
        <v>13235</v>
      </c>
      <c r="G4538" t="s">
        <v>213</v>
      </c>
      <c r="H4538" t="s">
        <v>135</v>
      </c>
      <c r="I4538" t="s">
        <v>136</v>
      </c>
      <c r="J4538" t="s">
        <v>137</v>
      </c>
      <c r="K4538" t="s">
        <v>138</v>
      </c>
      <c r="L4538" t="s">
        <v>13236</v>
      </c>
      <c r="M4538" t="s">
        <v>13237</v>
      </c>
      <c r="N4538">
        <v>1.1116666660000001</v>
      </c>
      <c r="O4538">
        <v>0</v>
      </c>
      <c r="P4538">
        <v>40</v>
      </c>
      <c r="Q4538">
        <v>0</v>
      </c>
      <c r="R4538">
        <v>0</v>
      </c>
      <c r="S4538">
        <v>0</v>
      </c>
      <c r="T4538">
        <v>1</v>
      </c>
      <c r="U4538">
        <v>0</v>
      </c>
      <c r="V4538">
        <v>0</v>
      </c>
      <c r="W4538">
        <v>0</v>
      </c>
      <c r="X4538">
        <v>10.144425223499571</v>
      </c>
      <c r="Y4538">
        <v>0</v>
      </c>
      <c r="Z4538">
        <v>0</v>
      </c>
      <c r="AA4538">
        <v>0</v>
      </c>
      <c r="AB4538">
        <v>0.2000017343634678</v>
      </c>
      <c r="AC4538">
        <v>0</v>
      </c>
      <c r="AD4538">
        <v>0</v>
      </c>
      <c r="AE4538">
        <v>10.344426957863039</v>
      </c>
    </row>
    <row r="4539" spans="1:31" x14ac:dyDescent="0.25">
      <c r="A4539">
        <v>2225604</v>
      </c>
      <c r="B4539">
        <v>1</v>
      </c>
      <c r="C4539" t="s">
        <v>80</v>
      </c>
      <c r="D4539" t="s">
        <v>97</v>
      </c>
      <c r="E4539" t="s">
        <v>141</v>
      </c>
      <c r="F4539" t="s">
        <v>13238</v>
      </c>
      <c r="G4539" t="s">
        <v>1628</v>
      </c>
      <c r="H4539" t="s">
        <v>144</v>
      </c>
      <c r="I4539" t="s">
        <v>136</v>
      </c>
      <c r="J4539" t="s">
        <v>137</v>
      </c>
      <c r="K4539" t="s">
        <v>138</v>
      </c>
      <c r="L4539" t="s">
        <v>13239</v>
      </c>
      <c r="M4539" t="s">
        <v>13240</v>
      </c>
      <c r="N4539">
        <v>2.909166666</v>
      </c>
      <c r="O4539">
        <v>0</v>
      </c>
      <c r="P4539">
        <v>139</v>
      </c>
      <c r="Q4539">
        <v>0</v>
      </c>
      <c r="R4539">
        <v>0</v>
      </c>
      <c r="S4539">
        <v>0</v>
      </c>
      <c r="T4539">
        <v>5</v>
      </c>
      <c r="U4539">
        <v>0</v>
      </c>
      <c r="V4539">
        <v>0</v>
      </c>
      <c r="W4539">
        <v>0</v>
      </c>
      <c r="X4539">
        <v>536.9933936378884</v>
      </c>
      <c r="Y4539">
        <v>0</v>
      </c>
      <c r="Z4539">
        <v>0</v>
      </c>
      <c r="AA4539">
        <v>0</v>
      </c>
      <c r="AB4539">
        <v>19.413635487541434</v>
      </c>
      <c r="AC4539">
        <v>0</v>
      </c>
      <c r="AD4539">
        <v>0</v>
      </c>
      <c r="AE4539">
        <v>556.40702912542986</v>
      </c>
    </row>
    <row r="4540" spans="1:31" x14ac:dyDescent="0.25">
      <c r="A4540">
        <v>2216639</v>
      </c>
      <c r="B4540">
        <v>1</v>
      </c>
      <c r="C4540" t="s">
        <v>80</v>
      </c>
      <c r="D4540" t="s">
        <v>93</v>
      </c>
      <c r="E4540" t="s">
        <v>156</v>
      </c>
      <c r="F4540" t="s">
        <v>13241</v>
      </c>
      <c r="G4540" t="s">
        <v>165</v>
      </c>
      <c r="H4540" t="s">
        <v>135</v>
      </c>
      <c r="I4540" t="s">
        <v>136</v>
      </c>
      <c r="J4540" t="s">
        <v>137</v>
      </c>
      <c r="K4540" t="s">
        <v>138</v>
      </c>
      <c r="L4540" t="s">
        <v>13242</v>
      </c>
      <c r="M4540" t="s">
        <v>13243</v>
      </c>
      <c r="N4540">
        <v>0.69805555500000005</v>
      </c>
      <c r="O4540">
        <v>0</v>
      </c>
      <c r="P4540">
        <v>9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2.3606115913861201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2.3606115913861201</v>
      </c>
    </row>
    <row r="4541" spans="1:31" x14ac:dyDescent="0.25">
      <c r="A4541">
        <v>2218465</v>
      </c>
      <c r="B4541">
        <v>1</v>
      </c>
      <c r="C4541" t="s">
        <v>80</v>
      </c>
      <c r="D4541" t="s">
        <v>105</v>
      </c>
      <c r="E4541" t="s">
        <v>156</v>
      </c>
      <c r="F4541" t="s">
        <v>13244</v>
      </c>
      <c r="G4541" t="s">
        <v>161</v>
      </c>
      <c r="H4541" t="s">
        <v>135</v>
      </c>
      <c r="I4541" t="s">
        <v>136</v>
      </c>
      <c r="J4541" t="s">
        <v>137</v>
      </c>
      <c r="K4541" t="s">
        <v>138</v>
      </c>
      <c r="L4541" t="s">
        <v>13245</v>
      </c>
      <c r="M4541" t="s">
        <v>13246</v>
      </c>
      <c r="N4541">
        <v>0.57999999999999996</v>
      </c>
      <c r="O4541">
        <v>0</v>
      </c>
      <c r="P4541">
        <v>1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0.19115800055059998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0.19115800055059998</v>
      </c>
    </row>
    <row r="4542" spans="1:31" x14ac:dyDescent="0.25">
      <c r="A4542">
        <v>2220008</v>
      </c>
      <c r="B4542">
        <v>1</v>
      </c>
      <c r="C4542" t="s">
        <v>80</v>
      </c>
      <c r="D4542" t="s">
        <v>103</v>
      </c>
      <c r="E4542" t="s">
        <v>156</v>
      </c>
      <c r="F4542" t="s">
        <v>13247</v>
      </c>
      <c r="G4542" t="s">
        <v>161</v>
      </c>
      <c r="H4542" t="s">
        <v>135</v>
      </c>
      <c r="I4542" t="s">
        <v>136</v>
      </c>
      <c r="J4542" t="s">
        <v>137</v>
      </c>
      <c r="K4542" t="s">
        <v>138</v>
      </c>
      <c r="L4542" t="s">
        <v>13248</v>
      </c>
      <c r="M4542" t="s">
        <v>13249</v>
      </c>
      <c r="N4542">
        <v>0.83333333300000001</v>
      </c>
      <c r="O4542">
        <v>0</v>
      </c>
      <c r="P4542">
        <v>2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0.89776649050461654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0.89776649050461654</v>
      </c>
    </row>
    <row r="4543" spans="1:31" x14ac:dyDescent="0.25">
      <c r="A4543">
        <v>2223732</v>
      </c>
      <c r="B4543">
        <v>1</v>
      </c>
      <c r="C4543" t="s">
        <v>80</v>
      </c>
      <c r="D4543" t="s">
        <v>99</v>
      </c>
      <c r="E4543" t="s">
        <v>151</v>
      </c>
      <c r="F4543" t="s">
        <v>13250</v>
      </c>
      <c r="G4543" t="s">
        <v>213</v>
      </c>
      <c r="H4543" t="s">
        <v>135</v>
      </c>
      <c r="I4543" t="s">
        <v>136</v>
      </c>
      <c r="J4543" t="s">
        <v>137</v>
      </c>
      <c r="K4543" t="s">
        <v>138</v>
      </c>
      <c r="L4543" t="s">
        <v>13251</v>
      </c>
      <c r="M4543" t="s">
        <v>13252</v>
      </c>
      <c r="N4543">
        <v>2.153333333</v>
      </c>
      <c r="O4543">
        <v>0</v>
      </c>
      <c r="P4543">
        <v>15</v>
      </c>
      <c r="Q4543">
        <v>0</v>
      </c>
      <c r="R4543">
        <v>0</v>
      </c>
      <c r="S4543">
        <v>0</v>
      </c>
      <c r="T4543">
        <v>2</v>
      </c>
      <c r="U4543">
        <v>0</v>
      </c>
      <c r="V4543">
        <v>0</v>
      </c>
      <c r="W4543">
        <v>0</v>
      </c>
      <c r="X4543">
        <v>9.623435510120931</v>
      </c>
      <c r="Y4543">
        <v>0</v>
      </c>
      <c r="Z4543">
        <v>0</v>
      </c>
      <c r="AA4543">
        <v>0</v>
      </c>
      <c r="AB4543">
        <v>7.9242854939742005</v>
      </c>
      <c r="AC4543">
        <v>0</v>
      </c>
      <c r="AD4543">
        <v>0</v>
      </c>
      <c r="AE4543">
        <v>17.547721004095131</v>
      </c>
    </row>
    <row r="4544" spans="1:31" x14ac:dyDescent="0.25">
      <c r="A4544">
        <v>2213745</v>
      </c>
      <c r="B4544">
        <v>1</v>
      </c>
      <c r="C4544" t="s">
        <v>80</v>
      </c>
      <c r="D4544" t="s">
        <v>100</v>
      </c>
      <c r="E4544" t="s">
        <v>198</v>
      </c>
      <c r="F4544" t="s">
        <v>380</v>
      </c>
      <c r="G4544" t="s">
        <v>143</v>
      </c>
      <c r="H4544" t="s">
        <v>144</v>
      </c>
      <c r="I4544" t="s">
        <v>136</v>
      </c>
      <c r="J4544" t="s">
        <v>137</v>
      </c>
      <c r="K4544" t="s">
        <v>138</v>
      </c>
      <c r="L4544" t="s">
        <v>13253</v>
      </c>
      <c r="M4544" t="s">
        <v>13254</v>
      </c>
      <c r="N4544">
        <v>1.746388888</v>
      </c>
      <c r="O4544">
        <v>0</v>
      </c>
      <c r="P4544">
        <v>3</v>
      </c>
      <c r="Q4544">
        <v>59</v>
      </c>
      <c r="R4544">
        <v>73</v>
      </c>
      <c r="S4544">
        <v>3</v>
      </c>
      <c r="T4544">
        <v>5</v>
      </c>
      <c r="U4544">
        <v>0</v>
      </c>
      <c r="V4544">
        <v>0</v>
      </c>
      <c r="W4544">
        <v>0</v>
      </c>
      <c r="X4544">
        <v>1.3176219556485158</v>
      </c>
      <c r="Y4544">
        <v>186.54229295419029</v>
      </c>
      <c r="Z4544">
        <v>133.76618571719203</v>
      </c>
      <c r="AA4544">
        <v>5.4801972612434504</v>
      </c>
      <c r="AB4544">
        <v>7.1937505058265598</v>
      </c>
      <c r="AC4544">
        <v>0</v>
      </c>
      <c r="AD4544">
        <v>0</v>
      </c>
      <c r="AE4544">
        <v>334.30004839410088</v>
      </c>
    </row>
    <row r="4545" spans="1:31" x14ac:dyDescent="0.25">
      <c r="A4545">
        <v>2219318</v>
      </c>
      <c r="B4545">
        <v>1</v>
      </c>
      <c r="C4545" t="s">
        <v>80</v>
      </c>
      <c r="D4545" t="s">
        <v>92</v>
      </c>
      <c r="E4545" t="s">
        <v>156</v>
      </c>
      <c r="F4545" t="s">
        <v>13255</v>
      </c>
      <c r="G4545" t="s">
        <v>161</v>
      </c>
      <c r="H4545" t="s">
        <v>135</v>
      </c>
      <c r="I4545" t="s">
        <v>136</v>
      </c>
      <c r="J4545" t="s">
        <v>137</v>
      </c>
      <c r="K4545" t="s">
        <v>138</v>
      </c>
      <c r="L4545" t="s">
        <v>13256</v>
      </c>
      <c r="M4545" t="s">
        <v>13257</v>
      </c>
      <c r="N4545">
        <v>7.3480555550000002</v>
      </c>
      <c r="O4545">
        <v>0</v>
      </c>
      <c r="P4545">
        <v>1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14.559297910820902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14.559297910820902</v>
      </c>
    </row>
    <row r="4546" spans="1:31" x14ac:dyDescent="0.25">
      <c r="A4546">
        <v>2219487</v>
      </c>
      <c r="B4546">
        <v>1</v>
      </c>
      <c r="C4546" t="s">
        <v>80</v>
      </c>
      <c r="D4546" t="s">
        <v>95</v>
      </c>
      <c r="E4546" t="s">
        <v>156</v>
      </c>
      <c r="F4546" t="s">
        <v>13258</v>
      </c>
      <c r="G4546" t="s">
        <v>161</v>
      </c>
      <c r="H4546" t="s">
        <v>135</v>
      </c>
      <c r="I4546" t="s">
        <v>136</v>
      </c>
      <c r="J4546" t="s">
        <v>137</v>
      </c>
      <c r="K4546" t="s">
        <v>138</v>
      </c>
      <c r="L4546" t="s">
        <v>13259</v>
      </c>
      <c r="M4546" t="s">
        <v>13260</v>
      </c>
      <c r="N4546">
        <v>1.541111111</v>
      </c>
      <c r="O4546">
        <v>0</v>
      </c>
      <c r="P4546">
        <v>1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0.60595140854394991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0.60595140854394991</v>
      </c>
    </row>
    <row r="4547" spans="1:31" x14ac:dyDescent="0.25">
      <c r="A4547">
        <v>2213722</v>
      </c>
      <c r="B4547">
        <v>1</v>
      </c>
      <c r="C4547" t="s">
        <v>80</v>
      </c>
      <c r="D4547" t="s">
        <v>86</v>
      </c>
      <c r="E4547" t="s">
        <v>156</v>
      </c>
      <c r="F4547" t="s">
        <v>13261</v>
      </c>
      <c r="G4547" t="s">
        <v>172</v>
      </c>
      <c r="H4547" t="s">
        <v>135</v>
      </c>
      <c r="I4547" t="s">
        <v>136</v>
      </c>
      <c r="J4547" t="s">
        <v>137</v>
      </c>
      <c r="K4547" t="s">
        <v>138</v>
      </c>
      <c r="L4547" t="s">
        <v>13262</v>
      </c>
      <c r="M4547" t="s">
        <v>13263</v>
      </c>
      <c r="N4547">
        <v>8.6841666659999994</v>
      </c>
      <c r="O4547">
        <v>0</v>
      </c>
      <c r="P4547">
        <v>1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5.3607355505279628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5.3607355505279628</v>
      </c>
    </row>
    <row r="4548" spans="1:31" x14ac:dyDescent="0.25">
      <c r="A4548">
        <v>2218013</v>
      </c>
      <c r="B4548">
        <v>1</v>
      </c>
      <c r="C4548" t="s">
        <v>80</v>
      </c>
      <c r="D4548" t="s">
        <v>103</v>
      </c>
      <c r="E4548" t="s">
        <v>251</v>
      </c>
      <c r="F4548" t="s">
        <v>13264</v>
      </c>
      <c r="G4548" t="s">
        <v>280</v>
      </c>
      <c r="H4548" t="s">
        <v>144</v>
      </c>
      <c r="I4548" t="s">
        <v>136</v>
      </c>
      <c r="J4548" t="s">
        <v>3</v>
      </c>
      <c r="K4548" t="s">
        <v>138</v>
      </c>
      <c r="L4548" t="s">
        <v>13265</v>
      </c>
      <c r="M4548" t="s">
        <v>13266</v>
      </c>
      <c r="N4548">
        <v>0.258333333</v>
      </c>
      <c r="O4548">
        <v>0</v>
      </c>
      <c r="P4548">
        <v>11047</v>
      </c>
      <c r="Q4548">
        <v>1</v>
      </c>
      <c r="R4548">
        <v>20</v>
      </c>
      <c r="S4548">
        <v>3</v>
      </c>
      <c r="T4548">
        <v>933</v>
      </c>
      <c r="U4548">
        <v>0</v>
      </c>
      <c r="V4548">
        <v>0</v>
      </c>
      <c r="W4548">
        <v>0</v>
      </c>
      <c r="X4548">
        <v>898.41940653904567</v>
      </c>
      <c r="Y4548">
        <v>4.3570094365485668</v>
      </c>
      <c r="Z4548">
        <v>5.1937566759572498</v>
      </c>
      <c r="AA4548">
        <v>7.8254981788712499</v>
      </c>
      <c r="AB4548">
        <v>349.43392388569026</v>
      </c>
      <c r="AC4548">
        <v>0</v>
      </c>
      <c r="AD4548">
        <v>0</v>
      </c>
      <c r="AE4548">
        <v>1265.2295947161131</v>
      </c>
    </row>
    <row r="4549" spans="1:31" x14ac:dyDescent="0.25">
      <c r="A4549">
        <v>2225796</v>
      </c>
      <c r="B4549">
        <v>1</v>
      </c>
      <c r="C4549" t="s">
        <v>80</v>
      </c>
      <c r="D4549" t="s">
        <v>95</v>
      </c>
      <c r="E4549" t="s">
        <v>156</v>
      </c>
      <c r="F4549" t="s">
        <v>13267</v>
      </c>
      <c r="G4549" t="s">
        <v>161</v>
      </c>
      <c r="H4549" t="s">
        <v>135</v>
      </c>
      <c r="I4549" t="s">
        <v>136</v>
      </c>
      <c r="J4549" t="s">
        <v>137</v>
      </c>
      <c r="K4549" t="s">
        <v>138</v>
      </c>
      <c r="L4549" t="s">
        <v>13268</v>
      </c>
      <c r="M4549" t="s">
        <v>13269</v>
      </c>
      <c r="N4549">
        <v>0.78</v>
      </c>
      <c r="O4549">
        <v>0</v>
      </c>
      <c r="P4549">
        <v>4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0.42762543291780009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0.42762543291780009</v>
      </c>
    </row>
    <row r="4550" spans="1:31" x14ac:dyDescent="0.25">
      <c r="A4550">
        <v>2228329</v>
      </c>
      <c r="B4550">
        <v>1</v>
      </c>
      <c r="C4550" t="s">
        <v>80</v>
      </c>
      <c r="D4550" t="s">
        <v>96</v>
      </c>
      <c r="E4550" t="s">
        <v>151</v>
      </c>
      <c r="F4550" t="s">
        <v>11101</v>
      </c>
      <c r="G4550" t="s">
        <v>507</v>
      </c>
      <c r="H4550" t="s">
        <v>135</v>
      </c>
      <c r="I4550" t="s">
        <v>136</v>
      </c>
      <c r="J4550" t="s">
        <v>137</v>
      </c>
      <c r="K4550" t="s">
        <v>138</v>
      </c>
      <c r="L4550" t="s">
        <v>13270</v>
      </c>
      <c r="M4550" t="s">
        <v>13271</v>
      </c>
      <c r="N4550">
        <v>2.7919444439999999</v>
      </c>
      <c r="O4550">
        <v>0</v>
      </c>
      <c r="P4550">
        <v>124</v>
      </c>
      <c r="Q4550">
        <v>0</v>
      </c>
      <c r="R4550">
        <v>0</v>
      </c>
      <c r="S4550">
        <v>0</v>
      </c>
      <c r="T4550">
        <v>12</v>
      </c>
      <c r="U4550">
        <v>0</v>
      </c>
      <c r="V4550">
        <v>0</v>
      </c>
      <c r="W4550">
        <v>0</v>
      </c>
      <c r="X4550">
        <v>154.08235468946722</v>
      </c>
      <c r="Y4550">
        <v>0</v>
      </c>
      <c r="Z4550">
        <v>0</v>
      </c>
      <c r="AA4550">
        <v>0</v>
      </c>
      <c r="AB4550">
        <v>9.5322490276567358</v>
      </c>
      <c r="AC4550">
        <v>0</v>
      </c>
      <c r="AD4550">
        <v>0</v>
      </c>
      <c r="AE4550">
        <v>163.61460371712397</v>
      </c>
    </row>
    <row r="4551" spans="1:31" x14ac:dyDescent="0.25">
      <c r="A4551">
        <v>2222358</v>
      </c>
      <c r="B4551">
        <v>1</v>
      </c>
      <c r="C4551" t="s">
        <v>80</v>
      </c>
      <c r="D4551" t="s">
        <v>104</v>
      </c>
      <c r="E4551" t="s">
        <v>156</v>
      </c>
      <c r="F4551" t="s">
        <v>13272</v>
      </c>
      <c r="G4551" t="s">
        <v>161</v>
      </c>
      <c r="H4551" t="s">
        <v>135</v>
      </c>
      <c r="I4551" t="s">
        <v>136</v>
      </c>
      <c r="J4551" t="s">
        <v>137</v>
      </c>
      <c r="K4551" t="s">
        <v>138</v>
      </c>
      <c r="L4551" t="s">
        <v>13273</v>
      </c>
      <c r="M4551" t="s">
        <v>13274</v>
      </c>
      <c r="N4551">
        <v>2.2027777770000001</v>
      </c>
      <c r="O4551">
        <v>0</v>
      </c>
      <c r="P4551">
        <v>1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0.43259548504315831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0.43259548504315831</v>
      </c>
    </row>
    <row r="4552" spans="1:31" x14ac:dyDescent="0.25">
      <c r="A4552">
        <v>2225773</v>
      </c>
      <c r="B4552">
        <v>1</v>
      </c>
      <c r="C4552" t="s">
        <v>80</v>
      </c>
      <c r="D4552" t="s">
        <v>90</v>
      </c>
      <c r="E4552" t="s">
        <v>151</v>
      </c>
      <c r="F4552" t="s">
        <v>13275</v>
      </c>
      <c r="G4552" t="s">
        <v>802</v>
      </c>
      <c r="H4552" t="s">
        <v>135</v>
      </c>
      <c r="I4552" t="s">
        <v>136</v>
      </c>
      <c r="J4552" t="s">
        <v>137</v>
      </c>
      <c r="K4552" t="s">
        <v>138</v>
      </c>
      <c r="L4552" t="s">
        <v>13276</v>
      </c>
      <c r="M4552" t="s">
        <v>13277</v>
      </c>
      <c r="N4552">
        <v>1.034166666</v>
      </c>
      <c r="O4552">
        <v>0</v>
      </c>
      <c r="P4552">
        <v>147</v>
      </c>
      <c r="Q4552">
        <v>0</v>
      </c>
      <c r="R4552">
        <v>0</v>
      </c>
      <c r="S4552">
        <v>0</v>
      </c>
      <c r="T4552">
        <v>7</v>
      </c>
      <c r="U4552">
        <v>0</v>
      </c>
      <c r="V4552">
        <v>0</v>
      </c>
      <c r="W4552">
        <v>0</v>
      </c>
      <c r="X4552">
        <v>36.50924142008639</v>
      </c>
      <c r="Y4552">
        <v>0</v>
      </c>
      <c r="Z4552">
        <v>0</v>
      </c>
      <c r="AA4552">
        <v>0</v>
      </c>
      <c r="AB4552">
        <v>5.5947220287851396</v>
      </c>
      <c r="AC4552">
        <v>0</v>
      </c>
      <c r="AD4552">
        <v>0</v>
      </c>
      <c r="AE4552">
        <v>42.103963448871532</v>
      </c>
    </row>
    <row r="4553" spans="1:31" x14ac:dyDescent="0.25">
      <c r="A4553">
        <v>2215617</v>
      </c>
      <c r="B4553">
        <v>1</v>
      </c>
      <c r="C4553" t="s">
        <v>80</v>
      </c>
      <c r="D4553" t="s">
        <v>109</v>
      </c>
      <c r="E4553" t="s">
        <v>151</v>
      </c>
      <c r="F4553" t="s">
        <v>13278</v>
      </c>
      <c r="G4553" t="s">
        <v>213</v>
      </c>
      <c r="H4553" t="s">
        <v>135</v>
      </c>
      <c r="I4553" t="s">
        <v>136</v>
      </c>
      <c r="J4553" t="s">
        <v>137</v>
      </c>
      <c r="K4553" t="s">
        <v>138</v>
      </c>
      <c r="L4553" t="s">
        <v>13279</v>
      </c>
      <c r="M4553" t="s">
        <v>13280</v>
      </c>
      <c r="N4553">
        <v>3.1205555550000001</v>
      </c>
      <c r="O4553">
        <v>0</v>
      </c>
      <c r="P4553">
        <v>4</v>
      </c>
      <c r="Q4553">
        <v>0</v>
      </c>
      <c r="R4553">
        <v>4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0.34098338721786886</v>
      </c>
      <c r="Y4553">
        <v>0</v>
      </c>
      <c r="Z4553">
        <v>0.85389181775665568</v>
      </c>
      <c r="AA4553">
        <v>0</v>
      </c>
      <c r="AB4553">
        <v>0</v>
      </c>
      <c r="AC4553">
        <v>0</v>
      </c>
      <c r="AD4553">
        <v>0</v>
      </c>
      <c r="AE4553">
        <v>1.1948752049745246</v>
      </c>
    </row>
    <row r="4554" spans="1:31" x14ac:dyDescent="0.25">
      <c r="A4554">
        <v>2213553</v>
      </c>
      <c r="B4554">
        <v>1</v>
      </c>
      <c r="C4554" t="s">
        <v>80</v>
      </c>
      <c r="D4554" t="s">
        <v>100</v>
      </c>
      <c r="E4554" t="s">
        <v>156</v>
      </c>
      <c r="F4554" t="s">
        <v>13281</v>
      </c>
      <c r="G4554" t="s">
        <v>165</v>
      </c>
      <c r="H4554" t="s">
        <v>135</v>
      </c>
      <c r="I4554" t="s">
        <v>136</v>
      </c>
      <c r="J4554" t="s">
        <v>137</v>
      </c>
      <c r="K4554" t="s">
        <v>138</v>
      </c>
      <c r="L4554" t="s">
        <v>13282</v>
      </c>
      <c r="M4554" t="s">
        <v>13283</v>
      </c>
      <c r="N4554">
        <v>3.4155555550000001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1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6.5507608465502507</v>
      </c>
      <c r="AC4554">
        <v>0</v>
      </c>
      <c r="AD4554">
        <v>0</v>
      </c>
      <c r="AE4554">
        <v>6.5507608465502507</v>
      </c>
    </row>
    <row r="4555" spans="1:31" x14ac:dyDescent="0.25">
      <c r="A4555">
        <v>2221551</v>
      </c>
      <c r="B4555">
        <v>1</v>
      </c>
      <c r="C4555" t="s">
        <v>80</v>
      </c>
      <c r="D4555" t="s">
        <v>90</v>
      </c>
      <c r="E4555" t="s">
        <v>151</v>
      </c>
      <c r="F4555" t="s">
        <v>13284</v>
      </c>
      <c r="G4555" t="s">
        <v>213</v>
      </c>
      <c r="H4555" t="s">
        <v>135</v>
      </c>
      <c r="I4555" t="s">
        <v>136</v>
      </c>
      <c r="J4555" t="s">
        <v>137</v>
      </c>
      <c r="K4555" t="s">
        <v>138</v>
      </c>
      <c r="L4555" t="s">
        <v>13285</v>
      </c>
      <c r="M4555" t="s">
        <v>13286</v>
      </c>
      <c r="N4555">
        <v>1.9116666659999999</v>
      </c>
      <c r="O4555">
        <v>0</v>
      </c>
      <c r="P4555">
        <v>2</v>
      </c>
      <c r="Q4555">
        <v>0</v>
      </c>
      <c r="R4555">
        <v>0</v>
      </c>
      <c r="S4555">
        <v>0</v>
      </c>
      <c r="T4555">
        <v>226</v>
      </c>
      <c r="U4555">
        <v>0</v>
      </c>
      <c r="V4555">
        <v>0</v>
      </c>
      <c r="W4555">
        <v>0</v>
      </c>
      <c r="X4555">
        <v>4.3303691857918825</v>
      </c>
      <c r="Y4555">
        <v>0</v>
      </c>
      <c r="Z4555">
        <v>0</v>
      </c>
      <c r="AA4555">
        <v>0</v>
      </c>
      <c r="AB4555">
        <v>365.19800762169871</v>
      </c>
      <c r="AC4555">
        <v>0</v>
      </c>
      <c r="AD4555">
        <v>0</v>
      </c>
      <c r="AE4555">
        <v>369.52837680749059</v>
      </c>
    </row>
    <row r="4556" spans="1:31" x14ac:dyDescent="0.25">
      <c r="A4556">
        <v>2224207</v>
      </c>
      <c r="B4556">
        <v>1</v>
      </c>
      <c r="C4556" t="s">
        <v>80</v>
      </c>
      <c r="D4556" t="s">
        <v>87</v>
      </c>
      <c r="E4556" t="s">
        <v>225</v>
      </c>
      <c r="F4556" t="s">
        <v>13287</v>
      </c>
      <c r="G4556" t="s">
        <v>345</v>
      </c>
      <c r="H4556" t="s">
        <v>135</v>
      </c>
      <c r="I4556" t="s">
        <v>136</v>
      </c>
      <c r="J4556" t="s">
        <v>137</v>
      </c>
      <c r="K4556" t="s">
        <v>138</v>
      </c>
      <c r="L4556" t="s">
        <v>13288</v>
      </c>
      <c r="M4556" t="s">
        <v>13289</v>
      </c>
      <c r="N4556">
        <v>9.2569444440000002</v>
      </c>
      <c r="O4556">
        <v>0</v>
      </c>
      <c r="P4556">
        <v>9</v>
      </c>
      <c r="Q4556">
        <v>0</v>
      </c>
      <c r="R4556">
        <v>0</v>
      </c>
      <c r="S4556">
        <v>0</v>
      </c>
      <c r="T4556">
        <v>4</v>
      </c>
      <c r="U4556">
        <v>0</v>
      </c>
      <c r="V4556">
        <v>0</v>
      </c>
      <c r="W4556">
        <v>0</v>
      </c>
      <c r="X4556">
        <v>28.17038799883262</v>
      </c>
      <c r="Y4556">
        <v>0</v>
      </c>
      <c r="Z4556">
        <v>0</v>
      </c>
      <c r="AA4556">
        <v>0</v>
      </c>
      <c r="AB4556">
        <v>71.854364622507433</v>
      </c>
      <c r="AC4556">
        <v>0</v>
      </c>
      <c r="AD4556">
        <v>0</v>
      </c>
      <c r="AE4556">
        <v>100.02475262134006</v>
      </c>
    </row>
    <row r="4557" spans="1:31" x14ac:dyDescent="0.25">
      <c r="A4557">
        <v>2224422</v>
      </c>
      <c r="B4557">
        <v>1</v>
      </c>
      <c r="C4557" t="s">
        <v>80</v>
      </c>
      <c r="D4557" t="s">
        <v>110</v>
      </c>
      <c r="E4557" t="s">
        <v>156</v>
      </c>
      <c r="F4557" t="s">
        <v>13290</v>
      </c>
      <c r="G4557" t="s">
        <v>165</v>
      </c>
      <c r="H4557" t="s">
        <v>135</v>
      </c>
      <c r="I4557" t="s">
        <v>136</v>
      </c>
      <c r="J4557" t="s">
        <v>137</v>
      </c>
      <c r="K4557" t="s">
        <v>138</v>
      </c>
      <c r="L4557" t="s">
        <v>13291</v>
      </c>
      <c r="M4557" t="s">
        <v>13292</v>
      </c>
      <c r="N4557">
        <v>0.84583333299999997</v>
      </c>
      <c r="O4557">
        <v>0</v>
      </c>
      <c r="P4557">
        <v>4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0.90003441020061248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0.90003441020061248</v>
      </c>
    </row>
    <row r="4558" spans="1:31" x14ac:dyDescent="0.25">
      <c r="A4558">
        <v>2222043</v>
      </c>
      <c r="B4558">
        <v>1</v>
      </c>
      <c r="C4558" t="s">
        <v>81</v>
      </c>
      <c r="D4558" t="s">
        <v>115</v>
      </c>
      <c r="E4558" t="s">
        <v>151</v>
      </c>
      <c r="F4558" t="s">
        <v>454</v>
      </c>
      <c r="G4558" t="s">
        <v>213</v>
      </c>
      <c r="H4558" t="s">
        <v>135</v>
      </c>
      <c r="I4558" t="s">
        <v>136</v>
      </c>
      <c r="J4558" t="s">
        <v>137</v>
      </c>
      <c r="K4558" t="s">
        <v>138</v>
      </c>
      <c r="L4558" t="s">
        <v>13293</v>
      </c>
      <c r="M4558" t="s">
        <v>13294</v>
      </c>
      <c r="N4558">
        <v>1.373611111</v>
      </c>
      <c r="O4558">
        <v>0</v>
      </c>
      <c r="P4558">
        <v>1</v>
      </c>
      <c r="Q4558">
        <v>0</v>
      </c>
      <c r="R4558">
        <v>1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0.1415180014440422</v>
      </c>
      <c r="Y4558">
        <v>0</v>
      </c>
      <c r="Z4558">
        <v>0.99551487917433912</v>
      </c>
      <c r="AA4558">
        <v>0</v>
      </c>
      <c r="AB4558">
        <v>0</v>
      </c>
      <c r="AC4558">
        <v>0</v>
      </c>
      <c r="AD4558">
        <v>0</v>
      </c>
      <c r="AE4558">
        <v>1.1370328806183814</v>
      </c>
    </row>
    <row r="4559" spans="1:31" x14ac:dyDescent="0.25">
      <c r="A4559">
        <v>2220984</v>
      </c>
      <c r="B4559">
        <v>1</v>
      </c>
      <c r="C4559" t="s">
        <v>80</v>
      </c>
      <c r="D4559" t="s">
        <v>96</v>
      </c>
      <c r="E4559" t="s">
        <v>156</v>
      </c>
      <c r="F4559" t="s">
        <v>13295</v>
      </c>
      <c r="G4559" t="s">
        <v>161</v>
      </c>
      <c r="H4559" t="s">
        <v>135</v>
      </c>
      <c r="I4559" t="s">
        <v>136</v>
      </c>
      <c r="J4559" t="s">
        <v>137</v>
      </c>
      <c r="K4559" t="s">
        <v>138</v>
      </c>
      <c r="L4559" t="s">
        <v>13296</v>
      </c>
      <c r="M4559" t="s">
        <v>13297</v>
      </c>
      <c r="N4559">
        <v>3.0863888880000001</v>
      </c>
      <c r="O4559">
        <v>0</v>
      </c>
      <c r="P4559">
        <v>1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5.1027843513348872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5.1027843513348872</v>
      </c>
    </row>
    <row r="4560" spans="1:31" x14ac:dyDescent="0.25">
      <c r="A4560">
        <v>2212746</v>
      </c>
      <c r="B4560">
        <v>1</v>
      </c>
      <c r="C4560" t="s">
        <v>80</v>
      </c>
      <c r="D4560" t="s">
        <v>96</v>
      </c>
      <c r="E4560" t="s">
        <v>151</v>
      </c>
      <c r="F4560" t="s">
        <v>13298</v>
      </c>
      <c r="G4560" t="s">
        <v>153</v>
      </c>
      <c r="H4560" t="s">
        <v>135</v>
      </c>
      <c r="I4560" t="s">
        <v>136</v>
      </c>
      <c r="J4560" t="s">
        <v>137</v>
      </c>
      <c r="K4560" t="s">
        <v>138</v>
      </c>
      <c r="L4560" t="s">
        <v>13299</v>
      </c>
      <c r="M4560" t="s">
        <v>13300</v>
      </c>
      <c r="N4560">
        <v>3.366666666</v>
      </c>
      <c r="O4560">
        <v>0</v>
      </c>
      <c r="P4560">
        <v>7</v>
      </c>
      <c r="Q4560">
        <v>0</v>
      </c>
      <c r="R4560">
        <v>2</v>
      </c>
      <c r="S4560">
        <v>0</v>
      </c>
      <c r="T4560">
        <v>1</v>
      </c>
      <c r="U4560">
        <v>0</v>
      </c>
      <c r="V4560">
        <v>0</v>
      </c>
      <c r="W4560">
        <v>0</v>
      </c>
      <c r="X4560">
        <v>18.12432988891257</v>
      </c>
      <c r="Y4560">
        <v>0</v>
      </c>
      <c r="Z4560">
        <v>4.3709478915136186</v>
      </c>
      <c r="AA4560">
        <v>0</v>
      </c>
      <c r="AB4560">
        <v>0.79368505492002261</v>
      </c>
      <c r="AC4560">
        <v>0</v>
      </c>
      <c r="AD4560">
        <v>0</v>
      </c>
      <c r="AE4560">
        <v>23.288962835346211</v>
      </c>
    </row>
    <row r="4561" spans="1:31" x14ac:dyDescent="0.25">
      <c r="A4561">
        <v>2224399</v>
      </c>
      <c r="B4561">
        <v>1</v>
      </c>
      <c r="C4561" t="s">
        <v>81</v>
      </c>
      <c r="D4561" t="s">
        <v>128</v>
      </c>
      <c r="E4561" t="s">
        <v>198</v>
      </c>
      <c r="F4561" t="s">
        <v>13301</v>
      </c>
      <c r="G4561" t="s">
        <v>143</v>
      </c>
      <c r="H4561" t="s">
        <v>144</v>
      </c>
      <c r="I4561" t="s">
        <v>136</v>
      </c>
      <c r="J4561" t="s">
        <v>137</v>
      </c>
      <c r="K4561" t="s">
        <v>138</v>
      </c>
      <c r="L4561" t="s">
        <v>13302</v>
      </c>
      <c r="M4561" t="s">
        <v>13303</v>
      </c>
      <c r="N4561">
        <v>1.8763888879999999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722.56823515786323</v>
      </c>
      <c r="AD4561">
        <v>0</v>
      </c>
      <c r="AE4561">
        <v>722.56823515786323</v>
      </c>
    </row>
    <row r="4562" spans="1:31" x14ac:dyDescent="0.25">
      <c r="A4562">
        <v>2222235</v>
      </c>
      <c r="B4562">
        <v>1</v>
      </c>
      <c r="C4562" t="s">
        <v>81</v>
      </c>
      <c r="D4562" t="s">
        <v>114</v>
      </c>
      <c r="E4562" t="s">
        <v>151</v>
      </c>
      <c r="F4562" t="s">
        <v>13304</v>
      </c>
      <c r="G4562" t="s">
        <v>213</v>
      </c>
      <c r="H4562" t="s">
        <v>135</v>
      </c>
      <c r="I4562" t="s">
        <v>136</v>
      </c>
      <c r="J4562" t="s">
        <v>137</v>
      </c>
      <c r="K4562" t="s">
        <v>138</v>
      </c>
      <c r="L4562" t="s">
        <v>13305</v>
      </c>
      <c r="M4562" t="s">
        <v>13306</v>
      </c>
      <c r="N4562">
        <v>1.8372222220000001</v>
      </c>
      <c r="O4562">
        <v>0</v>
      </c>
      <c r="P4562">
        <v>13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3.3185459204784298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3.3185459204784298</v>
      </c>
    </row>
    <row r="4563" spans="1:31" x14ac:dyDescent="0.25">
      <c r="A4563">
        <v>2220884</v>
      </c>
      <c r="B4563">
        <v>1</v>
      </c>
      <c r="C4563" t="s">
        <v>80</v>
      </c>
      <c r="D4563" t="s">
        <v>93</v>
      </c>
      <c r="E4563" t="s">
        <v>156</v>
      </c>
      <c r="F4563" t="s">
        <v>13307</v>
      </c>
      <c r="G4563" t="s">
        <v>161</v>
      </c>
      <c r="H4563" t="s">
        <v>135</v>
      </c>
      <c r="I4563" t="s">
        <v>136</v>
      </c>
      <c r="J4563" t="s">
        <v>137</v>
      </c>
      <c r="K4563" t="s">
        <v>138</v>
      </c>
      <c r="L4563" t="s">
        <v>13308</v>
      </c>
      <c r="M4563" t="s">
        <v>13309</v>
      </c>
      <c r="N4563">
        <v>2.852777777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1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0.34092747254790445</v>
      </c>
      <c r="AC4563">
        <v>0</v>
      </c>
      <c r="AD4563">
        <v>0</v>
      </c>
      <c r="AE4563">
        <v>0.34092747254790445</v>
      </c>
    </row>
    <row r="4564" spans="1:31" x14ac:dyDescent="0.25">
      <c r="A4564">
        <v>2223048</v>
      </c>
      <c r="B4564">
        <v>1</v>
      </c>
      <c r="C4564" t="s">
        <v>80</v>
      </c>
      <c r="D4564" t="s">
        <v>88</v>
      </c>
      <c r="E4564" t="s">
        <v>132</v>
      </c>
      <c r="F4564" t="s">
        <v>1350</v>
      </c>
      <c r="G4564" t="s">
        <v>233</v>
      </c>
      <c r="H4564" t="s">
        <v>135</v>
      </c>
      <c r="I4564" t="s">
        <v>136</v>
      </c>
      <c r="J4564" t="s">
        <v>137</v>
      </c>
      <c r="K4564" t="s">
        <v>234</v>
      </c>
      <c r="L4564" t="s">
        <v>13310</v>
      </c>
      <c r="M4564" t="s">
        <v>13311</v>
      </c>
      <c r="N4564">
        <v>1.136666666</v>
      </c>
      <c r="O4564">
        <v>0</v>
      </c>
      <c r="P4564">
        <v>637</v>
      </c>
      <c r="Q4564">
        <v>0</v>
      </c>
      <c r="R4564">
        <v>0</v>
      </c>
      <c r="S4564">
        <v>0</v>
      </c>
      <c r="T4564">
        <v>25</v>
      </c>
      <c r="U4564">
        <v>0</v>
      </c>
      <c r="V4564">
        <v>0</v>
      </c>
      <c r="W4564">
        <v>0</v>
      </c>
      <c r="X4564">
        <v>216.78948380315683</v>
      </c>
      <c r="Y4564">
        <v>0</v>
      </c>
      <c r="Z4564">
        <v>0</v>
      </c>
      <c r="AA4564">
        <v>0</v>
      </c>
      <c r="AB4564">
        <v>16.359687165242679</v>
      </c>
      <c r="AC4564">
        <v>0</v>
      </c>
      <c r="AD4564">
        <v>0</v>
      </c>
      <c r="AE4564">
        <v>233.14917096839952</v>
      </c>
    </row>
    <row r="4565" spans="1:31" x14ac:dyDescent="0.25">
      <c r="A4565">
        <v>2224130</v>
      </c>
      <c r="B4565">
        <v>1</v>
      </c>
      <c r="C4565" t="s">
        <v>80</v>
      </c>
      <c r="D4565" t="s">
        <v>103</v>
      </c>
      <c r="E4565" t="s">
        <v>147</v>
      </c>
      <c r="F4565" t="s">
        <v>13312</v>
      </c>
      <c r="G4565" t="s">
        <v>143</v>
      </c>
      <c r="H4565" t="s">
        <v>144</v>
      </c>
      <c r="I4565" t="s">
        <v>136</v>
      </c>
      <c r="J4565" t="s">
        <v>137</v>
      </c>
      <c r="K4565" t="s">
        <v>138</v>
      </c>
      <c r="L4565" t="s">
        <v>13313</v>
      </c>
      <c r="M4565" t="s">
        <v>13314</v>
      </c>
      <c r="N4565">
        <v>0.55083333300000004</v>
      </c>
      <c r="O4565">
        <v>1</v>
      </c>
      <c r="P4565">
        <v>286</v>
      </c>
      <c r="Q4565">
        <v>18</v>
      </c>
      <c r="R4565">
        <v>108</v>
      </c>
      <c r="S4565">
        <v>8</v>
      </c>
      <c r="T4565">
        <v>45</v>
      </c>
      <c r="U4565">
        <v>5</v>
      </c>
      <c r="V4565">
        <v>0</v>
      </c>
      <c r="W4565">
        <v>1.1551029605770755</v>
      </c>
      <c r="X4565">
        <v>35.821632531234698</v>
      </c>
      <c r="Y4565">
        <v>105.87047020206477</v>
      </c>
      <c r="Z4565">
        <v>62.027428371977351</v>
      </c>
      <c r="AA4565">
        <v>3.1191840641032993</v>
      </c>
      <c r="AB4565">
        <v>11.328648870208534</v>
      </c>
      <c r="AC4565">
        <v>219.88362402948042</v>
      </c>
      <c r="AD4565">
        <v>0</v>
      </c>
      <c r="AE4565">
        <v>439.20609102964613</v>
      </c>
    </row>
    <row r="4566" spans="1:31" x14ac:dyDescent="0.25">
      <c r="A4566">
        <v>2214220</v>
      </c>
      <c r="B4566">
        <v>1</v>
      </c>
      <c r="C4566" t="s">
        <v>80</v>
      </c>
      <c r="D4566" t="s">
        <v>97</v>
      </c>
      <c r="E4566" t="s">
        <v>156</v>
      </c>
      <c r="F4566" t="s">
        <v>13315</v>
      </c>
      <c r="G4566" t="s">
        <v>161</v>
      </c>
      <c r="H4566" t="s">
        <v>135</v>
      </c>
      <c r="I4566" t="s">
        <v>136</v>
      </c>
      <c r="J4566" t="s">
        <v>137</v>
      </c>
      <c r="K4566" t="s">
        <v>138</v>
      </c>
      <c r="L4566" t="s">
        <v>13316</v>
      </c>
      <c r="M4566" t="s">
        <v>13317</v>
      </c>
      <c r="N4566">
        <v>2.7497222219999999</v>
      </c>
      <c r="O4566">
        <v>0</v>
      </c>
      <c r="P4566">
        <v>1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1.31778964335555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1.31778964335555</v>
      </c>
    </row>
    <row r="4567" spans="1:31" x14ac:dyDescent="0.25">
      <c r="A4567">
        <v>2214343</v>
      </c>
      <c r="B4567">
        <v>1</v>
      </c>
      <c r="C4567" t="s">
        <v>80</v>
      </c>
      <c r="D4567" t="s">
        <v>99</v>
      </c>
      <c r="E4567" t="s">
        <v>151</v>
      </c>
      <c r="F4567" t="s">
        <v>13318</v>
      </c>
      <c r="G4567" t="s">
        <v>153</v>
      </c>
      <c r="H4567" t="s">
        <v>135</v>
      </c>
      <c r="I4567" t="s">
        <v>136</v>
      </c>
      <c r="J4567" t="s">
        <v>137</v>
      </c>
      <c r="K4567" t="s">
        <v>138</v>
      </c>
      <c r="L4567" t="s">
        <v>13319</v>
      </c>
      <c r="M4567" t="s">
        <v>13320</v>
      </c>
      <c r="N4567">
        <v>2.0766666659999999</v>
      </c>
      <c r="O4567">
        <v>0</v>
      </c>
      <c r="P4567">
        <v>16</v>
      </c>
      <c r="Q4567">
        <v>0</v>
      </c>
      <c r="R4567">
        <v>0</v>
      </c>
      <c r="S4567">
        <v>0</v>
      </c>
      <c r="T4567">
        <v>2</v>
      </c>
      <c r="U4567">
        <v>0</v>
      </c>
      <c r="V4567">
        <v>0</v>
      </c>
      <c r="W4567">
        <v>0</v>
      </c>
      <c r="X4567">
        <v>16.514332042144009</v>
      </c>
      <c r="Y4567">
        <v>0</v>
      </c>
      <c r="Z4567">
        <v>0</v>
      </c>
      <c r="AA4567">
        <v>0</v>
      </c>
      <c r="AB4567">
        <v>2.6063185726451041</v>
      </c>
      <c r="AC4567">
        <v>0</v>
      </c>
      <c r="AD4567">
        <v>0</v>
      </c>
      <c r="AE4567">
        <v>19.120650614789113</v>
      </c>
    </row>
    <row r="4568" spans="1:31" x14ac:dyDescent="0.25">
      <c r="A4568">
        <v>2222335</v>
      </c>
      <c r="B4568">
        <v>1</v>
      </c>
      <c r="C4568" t="s">
        <v>80</v>
      </c>
      <c r="D4568" t="s">
        <v>108</v>
      </c>
      <c r="E4568" t="s">
        <v>198</v>
      </c>
      <c r="F4568" t="s">
        <v>13321</v>
      </c>
      <c r="G4568" t="s">
        <v>143</v>
      </c>
      <c r="H4568" t="s">
        <v>144</v>
      </c>
      <c r="I4568" t="s">
        <v>136</v>
      </c>
      <c r="J4568" t="s">
        <v>137</v>
      </c>
      <c r="K4568" t="s">
        <v>138</v>
      </c>
      <c r="L4568" t="s">
        <v>13322</v>
      </c>
      <c r="M4568" t="s">
        <v>13323</v>
      </c>
      <c r="N4568">
        <v>0.33111111100000001</v>
      </c>
      <c r="O4568">
        <v>0</v>
      </c>
      <c r="P4568">
        <v>682</v>
      </c>
      <c r="Q4568">
        <v>0</v>
      </c>
      <c r="R4568">
        <v>103</v>
      </c>
      <c r="S4568">
        <v>3</v>
      </c>
      <c r="T4568">
        <v>112</v>
      </c>
      <c r="U4568">
        <v>0</v>
      </c>
      <c r="V4568">
        <v>0</v>
      </c>
      <c r="W4568">
        <v>0</v>
      </c>
      <c r="X4568">
        <v>32.782026344677924</v>
      </c>
      <c r="Y4568">
        <v>0</v>
      </c>
      <c r="Z4568">
        <v>4.508441176098871</v>
      </c>
      <c r="AA4568">
        <v>0.90630439957706677</v>
      </c>
      <c r="AB4568">
        <v>9.8036333966752185</v>
      </c>
      <c r="AC4568">
        <v>0</v>
      </c>
      <c r="AD4568">
        <v>0</v>
      </c>
      <c r="AE4568">
        <v>48.000405317029077</v>
      </c>
    </row>
    <row r="4569" spans="1:31" x14ac:dyDescent="0.25">
      <c r="A4569">
        <v>2225581</v>
      </c>
      <c r="B4569">
        <v>1</v>
      </c>
      <c r="C4569" t="s">
        <v>80</v>
      </c>
      <c r="D4569" t="s">
        <v>82</v>
      </c>
      <c r="E4569" t="s">
        <v>156</v>
      </c>
      <c r="F4569" t="s">
        <v>13324</v>
      </c>
      <c r="G4569" t="s">
        <v>165</v>
      </c>
      <c r="H4569" t="s">
        <v>135</v>
      </c>
      <c r="I4569" t="s">
        <v>136</v>
      </c>
      <c r="J4569" t="s">
        <v>137</v>
      </c>
      <c r="K4569" t="s">
        <v>138</v>
      </c>
      <c r="L4569" t="s">
        <v>13325</v>
      </c>
      <c r="M4569" t="s">
        <v>13326</v>
      </c>
      <c r="N4569">
        <v>3.7422222220000001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4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2.2697677721754661</v>
      </c>
      <c r="AC4569">
        <v>0</v>
      </c>
      <c r="AD4569">
        <v>0</v>
      </c>
      <c r="AE4569">
        <v>2.2697677721754661</v>
      </c>
    </row>
    <row r="4570" spans="1:31" x14ac:dyDescent="0.25">
      <c r="A4570">
        <v>2215425</v>
      </c>
      <c r="B4570">
        <v>1</v>
      </c>
      <c r="C4570" t="s">
        <v>81</v>
      </c>
      <c r="D4570" t="s">
        <v>121</v>
      </c>
      <c r="E4570" t="s">
        <v>132</v>
      </c>
      <c r="F4570" t="s">
        <v>13327</v>
      </c>
      <c r="G4570" t="s">
        <v>233</v>
      </c>
      <c r="H4570" t="s">
        <v>135</v>
      </c>
      <c r="I4570" t="s">
        <v>136</v>
      </c>
      <c r="J4570" t="s">
        <v>137</v>
      </c>
      <c r="K4570" t="s">
        <v>234</v>
      </c>
      <c r="L4570" t="s">
        <v>13328</v>
      </c>
      <c r="M4570" t="s">
        <v>13329</v>
      </c>
      <c r="N4570">
        <v>7.0116063879999997</v>
      </c>
      <c r="O4570">
        <v>0</v>
      </c>
      <c r="P4570">
        <v>26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10.898085942754633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10.898085942754633</v>
      </c>
    </row>
    <row r="4571" spans="1:31" x14ac:dyDescent="0.25">
      <c r="A4571">
        <v>2223938</v>
      </c>
      <c r="B4571">
        <v>1</v>
      </c>
      <c r="C4571" t="s">
        <v>80</v>
      </c>
      <c r="D4571" t="s">
        <v>100</v>
      </c>
      <c r="E4571" t="s">
        <v>156</v>
      </c>
      <c r="F4571" t="s">
        <v>13330</v>
      </c>
      <c r="G4571" t="s">
        <v>161</v>
      </c>
      <c r="H4571" t="s">
        <v>135</v>
      </c>
      <c r="I4571" t="s">
        <v>136</v>
      </c>
      <c r="J4571" t="s">
        <v>137</v>
      </c>
      <c r="K4571" t="s">
        <v>138</v>
      </c>
      <c r="L4571" t="s">
        <v>5445</v>
      </c>
      <c r="M4571" t="s">
        <v>13331</v>
      </c>
      <c r="N4571">
        <v>0.895277777</v>
      </c>
      <c r="O4571">
        <v>0</v>
      </c>
      <c r="P4571">
        <v>1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0.13458062084467837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0.13458062084467837</v>
      </c>
    </row>
    <row r="4572" spans="1:31" x14ac:dyDescent="0.25">
      <c r="A4572">
        <v>2226855</v>
      </c>
      <c r="B4572">
        <v>1</v>
      </c>
      <c r="C4572" t="s">
        <v>81</v>
      </c>
      <c r="D4572" t="s">
        <v>112</v>
      </c>
      <c r="E4572" t="s">
        <v>151</v>
      </c>
      <c r="F4572" t="s">
        <v>13332</v>
      </c>
      <c r="G4572" t="s">
        <v>213</v>
      </c>
      <c r="H4572" t="s">
        <v>135</v>
      </c>
      <c r="I4572" t="s">
        <v>136</v>
      </c>
      <c r="J4572" t="s">
        <v>137</v>
      </c>
      <c r="K4572" t="s">
        <v>138</v>
      </c>
      <c r="L4572" t="s">
        <v>13333</v>
      </c>
      <c r="M4572" t="s">
        <v>13334</v>
      </c>
      <c r="N4572">
        <v>1.297222222</v>
      </c>
      <c r="O4572">
        <v>0</v>
      </c>
      <c r="P4572">
        <v>98</v>
      </c>
      <c r="Q4572">
        <v>0</v>
      </c>
      <c r="R4572">
        <v>7</v>
      </c>
      <c r="S4572">
        <v>0</v>
      </c>
      <c r="T4572">
        <v>9</v>
      </c>
      <c r="U4572">
        <v>0</v>
      </c>
      <c r="V4572">
        <v>0</v>
      </c>
      <c r="W4572">
        <v>0</v>
      </c>
      <c r="X4572">
        <v>22.180634744704129</v>
      </c>
      <c r="Y4572">
        <v>0</v>
      </c>
      <c r="Z4572">
        <v>0.45868084902809442</v>
      </c>
      <c r="AA4572">
        <v>0</v>
      </c>
      <c r="AB4572">
        <v>12.414429985503579</v>
      </c>
      <c r="AC4572">
        <v>0</v>
      </c>
      <c r="AD4572">
        <v>0</v>
      </c>
      <c r="AE4572">
        <v>35.053745579235802</v>
      </c>
    </row>
    <row r="4573" spans="1:31" x14ac:dyDescent="0.25">
      <c r="A4573">
        <v>2219610</v>
      </c>
      <c r="B4573">
        <v>1</v>
      </c>
      <c r="C4573" t="s">
        <v>80</v>
      </c>
      <c r="D4573" t="s">
        <v>84</v>
      </c>
      <c r="E4573" t="s">
        <v>156</v>
      </c>
      <c r="F4573" t="s">
        <v>13335</v>
      </c>
      <c r="G4573" t="s">
        <v>161</v>
      </c>
      <c r="H4573" t="s">
        <v>135</v>
      </c>
      <c r="I4573" t="s">
        <v>136</v>
      </c>
      <c r="J4573" t="s">
        <v>137</v>
      </c>
      <c r="K4573" t="s">
        <v>138</v>
      </c>
      <c r="L4573" t="s">
        <v>13336</v>
      </c>
      <c r="M4573" t="s">
        <v>13337</v>
      </c>
      <c r="N4573">
        <v>1.559722222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1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2.8671723446438753</v>
      </c>
      <c r="AC4573">
        <v>0</v>
      </c>
      <c r="AD4573">
        <v>0</v>
      </c>
      <c r="AE4573">
        <v>2.8671723446438753</v>
      </c>
    </row>
    <row r="4574" spans="1:31" x14ac:dyDescent="0.25">
      <c r="A4574">
        <v>2222527</v>
      </c>
      <c r="B4574">
        <v>1</v>
      </c>
      <c r="C4574" t="s">
        <v>80</v>
      </c>
      <c r="D4574" t="s">
        <v>98</v>
      </c>
      <c r="E4574" t="s">
        <v>156</v>
      </c>
      <c r="F4574" t="s">
        <v>13338</v>
      </c>
      <c r="G4574" t="s">
        <v>161</v>
      </c>
      <c r="H4574" t="s">
        <v>135</v>
      </c>
      <c r="I4574" t="s">
        <v>136</v>
      </c>
      <c r="J4574" t="s">
        <v>137</v>
      </c>
      <c r="K4574" t="s">
        <v>138</v>
      </c>
      <c r="L4574" t="s">
        <v>13339</v>
      </c>
      <c r="M4574" t="s">
        <v>13340</v>
      </c>
      <c r="N4574">
        <v>2.869444444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0.84882397207077087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0.84882397207077087</v>
      </c>
    </row>
    <row r="4575" spans="1:31" x14ac:dyDescent="0.25">
      <c r="A4575">
        <v>2220108</v>
      </c>
      <c r="B4575">
        <v>1</v>
      </c>
      <c r="C4575" t="s">
        <v>80</v>
      </c>
      <c r="D4575" t="s">
        <v>97</v>
      </c>
      <c r="E4575" t="s">
        <v>156</v>
      </c>
      <c r="F4575" t="s">
        <v>13341</v>
      </c>
      <c r="G4575" t="s">
        <v>134</v>
      </c>
      <c r="H4575" t="s">
        <v>135</v>
      </c>
      <c r="I4575" t="s">
        <v>136</v>
      </c>
      <c r="J4575" t="s">
        <v>137</v>
      </c>
      <c r="K4575" t="s">
        <v>138</v>
      </c>
      <c r="L4575" t="s">
        <v>13342</v>
      </c>
      <c r="M4575" t="s">
        <v>13343</v>
      </c>
      <c r="N4575">
        <v>4.0138888880000003</v>
      </c>
      <c r="O4575">
        <v>0</v>
      </c>
      <c r="P4575">
        <v>1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7.0232724918222226E-4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7.0232724918222226E-4</v>
      </c>
    </row>
    <row r="4576" spans="1:31" x14ac:dyDescent="0.25">
      <c r="A4576">
        <v>2218342</v>
      </c>
      <c r="B4576">
        <v>1</v>
      </c>
      <c r="C4576" t="s">
        <v>80</v>
      </c>
      <c r="D4576" t="s">
        <v>95</v>
      </c>
      <c r="E4576" t="s">
        <v>151</v>
      </c>
      <c r="F4576" t="s">
        <v>13344</v>
      </c>
      <c r="G4576" t="s">
        <v>153</v>
      </c>
      <c r="H4576" t="s">
        <v>135</v>
      </c>
      <c r="I4576" t="s">
        <v>136</v>
      </c>
      <c r="J4576" t="s">
        <v>137</v>
      </c>
      <c r="K4576" t="s">
        <v>138</v>
      </c>
      <c r="L4576" t="s">
        <v>13345</v>
      </c>
      <c r="M4576" t="s">
        <v>13346</v>
      </c>
      <c r="N4576">
        <v>1.3691666659999999</v>
      </c>
      <c r="O4576">
        <v>0</v>
      </c>
      <c r="P4576">
        <v>2</v>
      </c>
      <c r="Q4576">
        <v>0</v>
      </c>
      <c r="R4576">
        <v>0</v>
      </c>
      <c r="S4576">
        <v>0</v>
      </c>
      <c r="T4576">
        <v>2</v>
      </c>
      <c r="U4576">
        <v>0</v>
      </c>
      <c r="V4576">
        <v>0</v>
      </c>
      <c r="W4576">
        <v>0</v>
      </c>
      <c r="X4576">
        <v>3.8828618600770838E-2</v>
      </c>
      <c r="Y4576">
        <v>0</v>
      </c>
      <c r="Z4576">
        <v>0</v>
      </c>
      <c r="AA4576">
        <v>0</v>
      </c>
      <c r="AB4576">
        <v>0.72248186741260423</v>
      </c>
      <c r="AC4576">
        <v>0</v>
      </c>
      <c r="AD4576">
        <v>0</v>
      </c>
      <c r="AE4576">
        <v>0.76131048601337503</v>
      </c>
    </row>
    <row r="4577" spans="1:31" x14ac:dyDescent="0.25">
      <c r="A4577">
        <v>2221674</v>
      </c>
      <c r="B4577">
        <v>1</v>
      </c>
      <c r="C4577" t="s">
        <v>80</v>
      </c>
      <c r="D4577" t="s">
        <v>93</v>
      </c>
      <c r="E4577" t="s">
        <v>147</v>
      </c>
      <c r="F4577" t="s">
        <v>13347</v>
      </c>
      <c r="G4577" t="s">
        <v>200</v>
      </c>
      <c r="H4577" t="s">
        <v>144</v>
      </c>
      <c r="I4577" t="s">
        <v>136</v>
      </c>
      <c r="J4577" t="s">
        <v>137</v>
      </c>
      <c r="K4577" t="s">
        <v>138</v>
      </c>
      <c r="L4577" t="s">
        <v>13348</v>
      </c>
      <c r="M4577" t="s">
        <v>13349</v>
      </c>
      <c r="N4577">
        <v>0.48749999999999999</v>
      </c>
      <c r="O4577">
        <v>0</v>
      </c>
      <c r="P4577">
        <v>228</v>
      </c>
      <c r="Q4577">
        <v>2</v>
      </c>
      <c r="R4577">
        <v>140</v>
      </c>
      <c r="S4577">
        <v>0</v>
      </c>
      <c r="T4577">
        <v>77</v>
      </c>
      <c r="U4577">
        <v>0</v>
      </c>
      <c r="V4577">
        <v>0</v>
      </c>
      <c r="W4577">
        <v>0</v>
      </c>
      <c r="X4577">
        <v>26.750226760291127</v>
      </c>
      <c r="Y4577">
        <v>1.1358326043207001</v>
      </c>
      <c r="Z4577">
        <v>21.281215862314209</v>
      </c>
      <c r="AA4577">
        <v>0</v>
      </c>
      <c r="AB4577">
        <v>16.316590238000327</v>
      </c>
      <c r="AC4577">
        <v>0</v>
      </c>
      <c r="AD4577">
        <v>0</v>
      </c>
      <c r="AE4577">
        <v>65.483865464926367</v>
      </c>
    </row>
    <row r="4578" spans="1:31" x14ac:dyDescent="0.25">
      <c r="A4578">
        <v>2214014</v>
      </c>
      <c r="B4578">
        <v>1</v>
      </c>
      <c r="C4578" t="s">
        <v>80</v>
      </c>
      <c r="D4578" t="s">
        <v>82</v>
      </c>
      <c r="E4578" t="s">
        <v>225</v>
      </c>
      <c r="F4578" t="s">
        <v>9326</v>
      </c>
      <c r="G4578" t="s">
        <v>213</v>
      </c>
      <c r="H4578" t="s">
        <v>135</v>
      </c>
      <c r="I4578" t="s">
        <v>136</v>
      </c>
      <c r="J4578" t="s">
        <v>137</v>
      </c>
      <c r="K4578" t="s">
        <v>138</v>
      </c>
      <c r="L4578" t="s">
        <v>13350</v>
      </c>
      <c r="M4578" t="s">
        <v>13351</v>
      </c>
      <c r="N4578">
        <v>1.2111111109999999</v>
      </c>
      <c r="O4578">
        <v>0</v>
      </c>
      <c r="P4578">
        <v>63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25.808841465541111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25.808841465541111</v>
      </c>
    </row>
    <row r="4579" spans="1:31" x14ac:dyDescent="0.25">
      <c r="A4579">
        <v>2224791</v>
      </c>
      <c r="B4579">
        <v>1</v>
      </c>
      <c r="C4579" t="s">
        <v>80</v>
      </c>
      <c r="D4579" t="s">
        <v>96</v>
      </c>
      <c r="E4579" t="s">
        <v>156</v>
      </c>
      <c r="F4579" t="s">
        <v>13352</v>
      </c>
      <c r="G4579" t="s">
        <v>172</v>
      </c>
      <c r="H4579" t="s">
        <v>135</v>
      </c>
      <c r="I4579" t="s">
        <v>136</v>
      </c>
      <c r="J4579" t="s">
        <v>137</v>
      </c>
      <c r="K4579" t="s">
        <v>138</v>
      </c>
      <c r="L4579" t="s">
        <v>13353</v>
      </c>
      <c r="M4579" t="s">
        <v>13354</v>
      </c>
      <c r="N4579">
        <v>3.1405555550000002</v>
      </c>
      <c r="O4579">
        <v>0</v>
      </c>
      <c r="P4579">
        <v>1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3.1412451210563619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3.1412451210563619</v>
      </c>
    </row>
    <row r="4580" spans="1:31" x14ac:dyDescent="0.25">
      <c r="A4580">
        <v>2228123</v>
      </c>
      <c r="B4580">
        <v>1</v>
      </c>
      <c r="C4580" t="s">
        <v>80</v>
      </c>
      <c r="D4580" t="s">
        <v>82</v>
      </c>
      <c r="E4580" t="s">
        <v>151</v>
      </c>
      <c r="F4580" t="s">
        <v>2158</v>
      </c>
      <c r="G4580" t="s">
        <v>213</v>
      </c>
      <c r="H4580" t="s">
        <v>135</v>
      </c>
      <c r="I4580" t="s">
        <v>136</v>
      </c>
      <c r="J4580" t="s">
        <v>137</v>
      </c>
      <c r="K4580" t="s">
        <v>138</v>
      </c>
      <c r="L4580" t="s">
        <v>13355</v>
      </c>
      <c r="M4580" t="s">
        <v>13356</v>
      </c>
      <c r="N4580">
        <v>1.2002777769999999</v>
      </c>
      <c r="O4580">
        <v>0</v>
      </c>
      <c r="P4580">
        <v>43</v>
      </c>
      <c r="Q4580">
        <v>0</v>
      </c>
      <c r="R4580">
        <v>0</v>
      </c>
      <c r="S4580">
        <v>0</v>
      </c>
      <c r="T4580">
        <v>4</v>
      </c>
      <c r="U4580">
        <v>0</v>
      </c>
      <c r="V4580">
        <v>0</v>
      </c>
      <c r="W4580">
        <v>0</v>
      </c>
      <c r="X4580">
        <v>27.203750067026625</v>
      </c>
      <c r="Y4580">
        <v>0</v>
      </c>
      <c r="Z4580">
        <v>0</v>
      </c>
      <c r="AA4580">
        <v>0</v>
      </c>
      <c r="AB4580">
        <v>0.93458105514164447</v>
      </c>
      <c r="AC4580">
        <v>0</v>
      </c>
      <c r="AD4580">
        <v>0</v>
      </c>
      <c r="AE4580">
        <v>28.138331122168271</v>
      </c>
    </row>
    <row r="4581" spans="1:31" x14ac:dyDescent="0.25">
      <c r="A4581">
        <v>2223901</v>
      </c>
      <c r="B4581">
        <v>1</v>
      </c>
      <c r="C4581" t="s">
        <v>81</v>
      </c>
      <c r="D4581" t="s">
        <v>112</v>
      </c>
      <c r="E4581" t="s">
        <v>151</v>
      </c>
      <c r="F4581" t="s">
        <v>13357</v>
      </c>
      <c r="G4581" t="s">
        <v>213</v>
      </c>
      <c r="H4581" t="s">
        <v>135</v>
      </c>
      <c r="I4581" t="s">
        <v>136</v>
      </c>
      <c r="J4581" t="s">
        <v>137</v>
      </c>
      <c r="K4581" t="s">
        <v>138</v>
      </c>
      <c r="L4581" t="s">
        <v>13358</v>
      </c>
      <c r="M4581" t="s">
        <v>13359</v>
      </c>
      <c r="N4581">
        <v>0.82388888800000004</v>
      </c>
      <c r="O4581">
        <v>0</v>
      </c>
      <c r="P4581">
        <v>95</v>
      </c>
      <c r="Q4581">
        <v>0</v>
      </c>
      <c r="R4581">
        <v>0</v>
      </c>
      <c r="S4581">
        <v>0</v>
      </c>
      <c r="T4581">
        <v>4</v>
      </c>
      <c r="U4581">
        <v>0</v>
      </c>
      <c r="V4581">
        <v>0</v>
      </c>
      <c r="W4581">
        <v>0</v>
      </c>
      <c r="X4581">
        <v>16.754431730353552</v>
      </c>
      <c r="Y4581">
        <v>0</v>
      </c>
      <c r="Z4581">
        <v>0</v>
      </c>
      <c r="AA4581">
        <v>0</v>
      </c>
      <c r="AB4581">
        <v>1.4366001558185799</v>
      </c>
      <c r="AC4581">
        <v>0</v>
      </c>
      <c r="AD4581">
        <v>0</v>
      </c>
      <c r="AE4581">
        <v>18.191031886172134</v>
      </c>
    </row>
    <row r="4582" spans="1:31" x14ac:dyDescent="0.25">
      <c r="A4582">
        <v>2221482</v>
      </c>
      <c r="B4582">
        <v>1</v>
      </c>
      <c r="C4582" t="s">
        <v>81</v>
      </c>
      <c r="D4582" t="s">
        <v>112</v>
      </c>
      <c r="E4582" t="s">
        <v>147</v>
      </c>
      <c r="F4582" t="s">
        <v>12204</v>
      </c>
      <c r="G4582" t="s">
        <v>143</v>
      </c>
      <c r="H4582" t="s">
        <v>144</v>
      </c>
      <c r="I4582" t="s">
        <v>136</v>
      </c>
      <c r="J4582" t="s">
        <v>137</v>
      </c>
      <c r="K4582" t="s">
        <v>138</v>
      </c>
      <c r="L4582" t="s">
        <v>13360</v>
      </c>
      <c r="M4582" t="s">
        <v>13361</v>
      </c>
      <c r="N4582">
        <v>0.518055555</v>
      </c>
      <c r="O4582">
        <v>0</v>
      </c>
      <c r="P4582">
        <v>438</v>
      </c>
      <c r="Q4582">
        <v>0</v>
      </c>
      <c r="R4582">
        <v>59</v>
      </c>
      <c r="S4582">
        <v>7</v>
      </c>
      <c r="T4582">
        <v>65</v>
      </c>
      <c r="U4582">
        <v>2</v>
      </c>
      <c r="V4582">
        <v>0</v>
      </c>
      <c r="W4582">
        <v>0</v>
      </c>
      <c r="X4582">
        <v>118.17153041360483</v>
      </c>
      <c r="Y4582">
        <v>0</v>
      </c>
      <c r="Z4582">
        <v>4.3207694837266502</v>
      </c>
      <c r="AA4582">
        <v>58.22760345212631</v>
      </c>
      <c r="AB4582">
        <v>21.373014749768181</v>
      </c>
      <c r="AC4582">
        <v>171.85093467545008</v>
      </c>
      <c r="AD4582">
        <v>0</v>
      </c>
      <c r="AE4582">
        <v>373.94385277467603</v>
      </c>
    </row>
    <row r="4583" spans="1:31" x14ac:dyDescent="0.25">
      <c r="A4583">
        <v>2222564</v>
      </c>
      <c r="B4583">
        <v>1</v>
      </c>
      <c r="C4583" t="s">
        <v>81</v>
      </c>
      <c r="D4583" t="s">
        <v>117</v>
      </c>
      <c r="E4583" t="s">
        <v>156</v>
      </c>
      <c r="F4583" t="s">
        <v>13362</v>
      </c>
      <c r="G4583" t="s">
        <v>161</v>
      </c>
      <c r="H4583" t="s">
        <v>135</v>
      </c>
      <c r="I4583" t="s">
        <v>136</v>
      </c>
      <c r="J4583" t="s">
        <v>137</v>
      </c>
      <c r="K4583" t="s">
        <v>138</v>
      </c>
      <c r="L4583" t="s">
        <v>13363</v>
      </c>
      <c r="M4583" t="s">
        <v>13364</v>
      </c>
      <c r="N4583">
        <v>3.2916666659999998</v>
      </c>
      <c r="O4583">
        <v>0</v>
      </c>
      <c r="P4583">
        <v>4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2.1359110955393752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2.1359110955393752</v>
      </c>
    </row>
    <row r="4584" spans="1:31" x14ac:dyDescent="0.25">
      <c r="A4584">
        <v>2228229</v>
      </c>
      <c r="B4584">
        <v>1</v>
      </c>
      <c r="C4584" t="s">
        <v>80</v>
      </c>
      <c r="D4584" t="s">
        <v>82</v>
      </c>
      <c r="E4584" t="s">
        <v>132</v>
      </c>
      <c r="F4584" t="s">
        <v>13365</v>
      </c>
      <c r="G4584" t="s">
        <v>134</v>
      </c>
      <c r="H4584" t="s">
        <v>135</v>
      </c>
      <c r="I4584" t="s">
        <v>136</v>
      </c>
      <c r="J4584" t="s">
        <v>137</v>
      </c>
      <c r="K4584" t="s">
        <v>138</v>
      </c>
      <c r="L4584" t="s">
        <v>13366</v>
      </c>
      <c r="M4584" t="s">
        <v>13367</v>
      </c>
      <c r="N4584">
        <v>0.67944444400000004</v>
      </c>
      <c r="O4584">
        <v>0</v>
      </c>
      <c r="P4584">
        <v>19</v>
      </c>
      <c r="Q4584">
        <v>0</v>
      </c>
      <c r="R4584">
        <v>0</v>
      </c>
      <c r="S4584">
        <v>0</v>
      </c>
      <c r="T4584">
        <v>204</v>
      </c>
      <c r="U4584">
        <v>0</v>
      </c>
      <c r="V4584">
        <v>9</v>
      </c>
      <c r="W4584">
        <v>0</v>
      </c>
      <c r="X4584">
        <v>4.7318631280565402</v>
      </c>
      <c r="Y4584">
        <v>0</v>
      </c>
      <c r="Z4584">
        <v>0</v>
      </c>
      <c r="AA4584">
        <v>0</v>
      </c>
      <c r="AB4584">
        <v>119.51038373328682</v>
      </c>
      <c r="AC4584">
        <v>0</v>
      </c>
      <c r="AD4584">
        <v>72.452183338853459</v>
      </c>
      <c r="AE4584">
        <v>196.69443020019682</v>
      </c>
    </row>
    <row r="4585" spans="1:31" x14ac:dyDescent="0.25">
      <c r="A4585">
        <v>2227247</v>
      </c>
      <c r="B4585">
        <v>1</v>
      </c>
      <c r="C4585" t="s">
        <v>80</v>
      </c>
      <c r="D4585" t="s">
        <v>98</v>
      </c>
      <c r="E4585" t="s">
        <v>141</v>
      </c>
      <c r="F4585" t="s">
        <v>784</v>
      </c>
      <c r="G4585" t="s">
        <v>233</v>
      </c>
      <c r="H4585" t="s">
        <v>144</v>
      </c>
      <c r="I4585" t="s">
        <v>136</v>
      </c>
      <c r="J4585" t="s">
        <v>137</v>
      </c>
      <c r="K4585" t="s">
        <v>234</v>
      </c>
      <c r="L4585" t="s">
        <v>13368</v>
      </c>
      <c r="M4585" t="s">
        <v>13369</v>
      </c>
      <c r="N4585">
        <v>8.475712777</v>
      </c>
      <c r="O4585">
        <v>0</v>
      </c>
      <c r="P4585">
        <v>183</v>
      </c>
      <c r="Q4585">
        <v>0</v>
      </c>
      <c r="R4585">
        <v>2</v>
      </c>
      <c r="S4585">
        <v>0</v>
      </c>
      <c r="T4585">
        <v>22</v>
      </c>
      <c r="U4585">
        <v>0</v>
      </c>
      <c r="V4585">
        <v>0</v>
      </c>
      <c r="W4585">
        <v>0</v>
      </c>
      <c r="X4585">
        <v>238.84444829801757</v>
      </c>
      <c r="Y4585">
        <v>0</v>
      </c>
      <c r="Z4585">
        <v>7.8676950316129993E-2</v>
      </c>
      <c r="AA4585">
        <v>0</v>
      </c>
      <c r="AB4585">
        <v>77.560392072995143</v>
      </c>
      <c r="AC4585">
        <v>0</v>
      </c>
      <c r="AD4585">
        <v>0</v>
      </c>
      <c r="AE4585">
        <v>316.4835173213288</v>
      </c>
    </row>
    <row r="4586" spans="1:31" x14ac:dyDescent="0.25">
      <c r="A4586">
        <v>2219218</v>
      </c>
      <c r="B4586">
        <v>1</v>
      </c>
      <c r="C4586" t="s">
        <v>80</v>
      </c>
      <c r="D4586" t="s">
        <v>98</v>
      </c>
      <c r="E4586" t="s">
        <v>151</v>
      </c>
      <c r="F4586" t="s">
        <v>191</v>
      </c>
      <c r="G4586" t="s">
        <v>192</v>
      </c>
      <c r="H4586" t="s">
        <v>135</v>
      </c>
      <c r="I4586" t="s">
        <v>136</v>
      </c>
      <c r="J4586" t="s">
        <v>137</v>
      </c>
      <c r="K4586" t="s">
        <v>138</v>
      </c>
      <c r="L4586" t="s">
        <v>13370</v>
      </c>
      <c r="M4586" t="s">
        <v>13371</v>
      </c>
      <c r="N4586">
        <v>2.8680555550000002</v>
      </c>
      <c r="O4586">
        <v>0</v>
      </c>
      <c r="P4586">
        <v>3</v>
      </c>
      <c r="Q4586">
        <v>0</v>
      </c>
      <c r="R4586">
        <v>0</v>
      </c>
      <c r="S4586">
        <v>0</v>
      </c>
      <c r="T4586">
        <v>3</v>
      </c>
      <c r="U4586">
        <v>0</v>
      </c>
      <c r="V4586">
        <v>0</v>
      </c>
      <c r="W4586">
        <v>0</v>
      </c>
      <c r="X4586">
        <v>2.6178145528452754</v>
      </c>
      <c r="Y4586">
        <v>0</v>
      </c>
      <c r="Z4586">
        <v>0</v>
      </c>
      <c r="AA4586">
        <v>0</v>
      </c>
      <c r="AB4586">
        <v>17.910240466714541</v>
      </c>
      <c r="AC4586">
        <v>0</v>
      </c>
      <c r="AD4586">
        <v>0</v>
      </c>
      <c r="AE4586">
        <v>20.528055019559815</v>
      </c>
    </row>
    <row r="4587" spans="1:31" x14ac:dyDescent="0.25">
      <c r="A4587">
        <v>2220300</v>
      </c>
      <c r="B4587">
        <v>1</v>
      </c>
      <c r="C4587" t="s">
        <v>80</v>
      </c>
      <c r="D4587" t="s">
        <v>93</v>
      </c>
      <c r="E4587" t="s">
        <v>141</v>
      </c>
      <c r="F4587" t="s">
        <v>13372</v>
      </c>
      <c r="G4587" t="s">
        <v>280</v>
      </c>
      <c r="H4587" t="s">
        <v>144</v>
      </c>
      <c r="I4587" t="s">
        <v>136</v>
      </c>
      <c r="J4587" t="s">
        <v>3</v>
      </c>
      <c r="K4587" t="s">
        <v>138</v>
      </c>
      <c r="L4587" t="s">
        <v>3897</v>
      </c>
      <c r="M4587" t="s">
        <v>13373</v>
      </c>
      <c r="N4587">
        <v>0.67333333299999998</v>
      </c>
      <c r="O4587">
        <v>0</v>
      </c>
      <c r="P4587">
        <v>5629</v>
      </c>
      <c r="Q4587">
        <v>0</v>
      </c>
      <c r="R4587">
        <v>0</v>
      </c>
      <c r="S4587">
        <v>4</v>
      </c>
      <c r="T4587">
        <v>402</v>
      </c>
      <c r="U4587">
        <v>0</v>
      </c>
      <c r="V4587">
        <v>0</v>
      </c>
      <c r="W4587">
        <v>0</v>
      </c>
      <c r="X4587">
        <v>986.98248048874689</v>
      </c>
      <c r="Y4587">
        <v>0</v>
      </c>
      <c r="Z4587">
        <v>0</v>
      </c>
      <c r="AA4587">
        <v>19.517752435228132</v>
      </c>
      <c r="AB4587">
        <v>224.61721857013734</v>
      </c>
      <c r="AC4587">
        <v>0</v>
      </c>
      <c r="AD4587">
        <v>0</v>
      </c>
      <c r="AE4587">
        <v>1231.1174514941124</v>
      </c>
    </row>
    <row r="4588" spans="1:31" x14ac:dyDescent="0.25">
      <c r="A4588">
        <v>2229105</v>
      </c>
      <c r="B4588">
        <v>1</v>
      </c>
      <c r="C4588" t="s">
        <v>81</v>
      </c>
      <c r="D4588" t="s">
        <v>112</v>
      </c>
      <c r="E4588" t="s">
        <v>147</v>
      </c>
      <c r="F4588" t="s">
        <v>13374</v>
      </c>
      <c r="G4588" t="s">
        <v>143</v>
      </c>
      <c r="H4588" t="s">
        <v>144</v>
      </c>
      <c r="I4588" t="s">
        <v>136</v>
      </c>
      <c r="J4588" t="s">
        <v>137</v>
      </c>
      <c r="K4588" t="s">
        <v>138</v>
      </c>
      <c r="L4588" t="s">
        <v>13375</v>
      </c>
      <c r="M4588" t="s">
        <v>13376</v>
      </c>
      <c r="N4588">
        <v>1.7241666659999999</v>
      </c>
      <c r="O4588">
        <v>1</v>
      </c>
      <c r="P4588">
        <v>2</v>
      </c>
      <c r="Q4588">
        <v>50</v>
      </c>
      <c r="R4588">
        <v>81</v>
      </c>
      <c r="S4588">
        <v>4</v>
      </c>
      <c r="T4588">
        <v>3</v>
      </c>
      <c r="U4588">
        <v>1</v>
      </c>
      <c r="V4588">
        <v>0</v>
      </c>
      <c r="W4588">
        <v>0.59508958481814</v>
      </c>
      <c r="X4588">
        <v>1.0507978978646644</v>
      </c>
      <c r="Y4588">
        <v>36.029898428248252</v>
      </c>
      <c r="Z4588">
        <v>66.632074105992146</v>
      </c>
      <c r="AA4588">
        <v>8.0013547743932119</v>
      </c>
      <c r="AB4588">
        <v>60.735695893854626</v>
      </c>
      <c r="AC4588">
        <v>0</v>
      </c>
      <c r="AD4588">
        <v>0</v>
      </c>
      <c r="AE4588">
        <v>173.04491068517103</v>
      </c>
    </row>
    <row r="4589" spans="1:31" x14ac:dyDescent="0.25">
      <c r="A4589">
        <v>2214704</v>
      </c>
      <c r="B4589">
        <v>1</v>
      </c>
      <c r="C4589" t="s">
        <v>80</v>
      </c>
      <c r="D4589" t="s">
        <v>91</v>
      </c>
      <c r="E4589" t="s">
        <v>141</v>
      </c>
      <c r="F4589" t="s">
        <v>5662</v>
      </c>
      <c r="G4589" t="s">
        <v>4368</v>
      </c>
      <c r="H4589" t="s">
        <v>144</v>
      </c>
      <c r="I4589" t="s">
        <v>136</v>
      </c>
      <c r="J4589" t="s">
        <v>137</v>
      </c>
      <c r="K4589" t="s">
        <v>138</v>
      </c>
      <c r="L4589" t="s">
        <v>13377</v>
      </c>
      <c r="M4589" t="s">
        <v>13378</v>
      </c>
      <c r="N4589">
        <v>2.6436111109999998</v>
      </c>
      <c r="O4589">
        <v>0</v>
      </c>
      <c r="P4589">
        <v>0</v>
      </c>
      <c r="Q4589">
        <v>0</v>
      </c>
      <c r="R4589">
        <v>4</v>
      </c>
      <c r="S4589">
        <v>0</v>
      </c>
      <c r="T4589">
        <v>1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4.4773171072209097</v>
      </c>
      <c r="AA4589">
        <v>0</v>
      </c>
      <c r="AB4589">
        <v>0</v>
      </c>
      <c r="AC4589">
        <v>0</v>
      </c>
      <c r="AD4589">
        <v>0</v>
      </c>
      <c r="AE4589">
        <v>4.4773171072209097</v>
      </c>
    </row>
    <row r="4590" spans="1:31" x14ac:dyDescent="0.25">
      <c r="A4590">
        <v>2216862</v>
      </c>
      <c r="B4590">
        <v>1</v>
      </c>
      <c r="C4590" t="s">
        <v>80</v>
      </c>
      <c r="D4590" t="s">
        <v>93</v>
      </c>
      <c r="E4590" t="s">
        <v>198</v>
      </c>
      <c r="F4590" t="s">
        <v>13379</v>
      </c>
      <c r="G4590" t="s">
        <v>143</v>
      </c>
      <c r="H4590" t="s">
        <v>144</v>
      </c>
      <c r="I4590" t="s">
        <v>451</v>
      </c>
      <c r="J4590" t="s">
        <v>137</v>
      </c>
      <c r="K4590" t="s">
        <v>138</v>
      </c>
      <c r="L4590" t="s">
        <v>13380</v>
      </c>
      <c r="M4590" t="s">
        <v>13381</v>
      </c>
      <c r="N4590">
        <v>1.1111111E-2</v>
      </c>
      <c r="O4590">
        <v>2</v>
      </c>
      <c r="P4590">
        <v>331</v>
      </c>
      <c r="Q4590">
        <v>23</v>
      </c>
      <c r="R4590">
        <v>69</v>
      </c>
      <c r="S4590">
        <v>5</v>
      </c>
      <c r="T4590">
        <v>72</v>
      </c>
      <c r="U4590">
        <v>0</v>
      </c>
      <c r="V4590">
        <v>0</v>
      </c>
      <c r="W4590">
        <v>5.9868698230000003E-3</v>
      </c>
      <c r="X4590">
        <v>1.0460560071092002</v>
      </c>
      <c r="Y4590">
        <v>0.10587553219833336</v>
      </c>
      <c r="Z4590">
        <v>0.43333869468211128</v>
      </c>
      <c r="AA4590">
        <v>2.5725623868933331E-2</v>
      </c>
      <c r="AB4590">
        <v>0.45483579449077793</v>
      </c>
      <c r="AC4590">
        <v>0</v>
      </c>
      <c r="AD4590">
        <v>0</v>
      </c>
      <c r="AE4590">
        <v>2.0718185221723564</v>
      </c>
    </row>
    <row r="4591" spans="1:31" x14ac:dyDescent="0.25">
      <c r="A4591">
        <v>2225275</v>
      </c>
      <c r="B4591">
        <v>1</v>
      </c>
      <c r="C4591" t="s">
        <v>80</v>
      </c>
      <c r="D4591" t="s">
        <v>103</v>
      </c>
      <c r="E4591" t="s">
        <v>225</v>
      </c>
      <c r="F4591" t="s">
        <v>13382</v>
      </c>
      <c r="G4591" t="s">
        <v>345</v>
      </c>
      <c r="H4591" t="s">
        <v>135</v>
      </c>
      <c r="I4591" t="s">
        <v>136</v>
      </c>
      <c r="J4591" t="s">
        <v>137</v>
      </c>
      <c r="K4591" t="s">
        <v>138</v>
      </c>
      <c r="L4591" t="s">
        <v>13383</v>
      </c>
      <c r="M4591" t="s">
        <v>13384</v>
      </c>
      <c r="N4591">
        <v>2.2647222220000001</v>
      </c>
      <c r="O4591">
        <v>0</v>
      </c>
      <c r="P4591">
        <v>41</v>
      </c>
      <c r="Q4591">
        <v>0</v>
      </c>
      <c r="R4591">
        <v>0</v>
      </c>
      <c r="S4591">
        <v>0</v>
      </c>
      <c r="T4591">
        <v>5</v>
      </c>
      <c r="U4591">
        <v>0</v>
      </c>
      <c r="V4591">
        <v>0</v>
      </c>
      <c r="W4591">
        <v>0</v>
      </c>
      <c r="X4591">
        <v>39.662855516415959</v>
      </c>
      <c r="Y4591">
        <v>0</v>
      </c>
      <c r="Z4591">
        <v>0</v>
      </c>
      <c r="AA4591">
        <v>0</v>
      </c>
      <c r="AB4591">
        <v>5.365437443814292</v>
      </c>
      <c r="AC4591">
        <v>0</v>
      </c>
      <c r="AD4591">
        <v>0</v>
      </c>
      <c r="AE4591">
        <v>45.028292960230253</v>
      </c>
    </row>
    <row r="4592" spans="1:31" x14ac:dyDescent="0.25">
      <c r="A4592">
        <v>2221190</v>
      </c>
      <c r="B4592">
        <v>1</v>
      </c>
      <c r="C4592" t="s">
        <v>80</v>
      </c>
      <c r="D4592" t="s">
        <v>82</v>
      </c>
      <c r="E4592" t="s">
        <v>151</v>
      </c>
      <c r="F4592" t="s">
        <v>12581</v>
      </c>
      <c r="G4592" t="s">
        <v>213</v>
      </c>
      <c r="H4592" t="s">
        <v>135</v>
      </c>
      <c r="I4592" t="s">
        <v>136</v>
      </c>
      <c r="J4592" t="s">
        <v>137</v>
      </c>
      <c r="K4592" t="s">
        <v>138</v>
      </c>
      <c r="L4592" t="s">
        <v>13385</v>
      </c>
      <c r="M4592" t="s">
        <v>13386</v>
      </c>
      <c r="N4592">
        <v>1.588333333</v>
      </c>
      <c r="O4592">
        <v>0</v>
      </c>
      <c r="P4592">
        <v>63</v>
      </c>
      <c r="Q4592">
        <v>0</v>
      </c>
      <c r="R4592">
        <v>0</v>
      </c>
      <c r="S4592">
        <v>0</v>
      </c>
      <c r="T4592">
        <v>3</v>
      </c>
      <c r="U4592">
        <v>0</v>
      </c>
      <c r="V4592">
        <v>0</v>
      </c>
      <c r="W4592">
        <v>0</v>
      </c>
      <c r="X4592">
        <v>65.669445236375111</v>
      </c>
      <c r="Y4592">
        <v>0</v>
      </c>
      <c r="Z4592">
        <v>0</v>
      </c>
      <c r="AA4592">
        <v>0</v>
      </c>
      <c r="AB4592">
        <v>0.97954328196987495</v>
      </c>
      <c r="AC4592">
        <v>0</v>
      </c>
      <c r="AD4592">
        <v>0</v>
      </c>
      <c r="AE4592">
        <v>66.648988518344993</v>
      </c>
    </row>
    <row r="4593" spans="1:31" x14ac:dyDescent="0.25">
      <c r="A4593">
        <v>2227439</v>
      </c>
      <c r="B4593">
        <v>1</v>
      </c>
      <c r="C4593" t="s">
        <v>80</v>
      </c>
      <c r="D4593" t="s">
        <v>83</v>
      </c>
      <c r="E4593" t="s">
        <v>151</v>
      </c>
      <c r="F4593" t="s">
        <v>6153</v>
      </c>
      <c r="G4593" t="s">
        <v>213</v>
      </c>
      <c r="H4593" t="s">
        <v>135</v>
      </c>
      <c r="I4593" t="s">
        <v>136</v>
      </c>
      <c r="J4593" t="s">
        <v>137</v>
      </c>
      <c r="K4593" t="s">
        <v>138</v>
      </c>
      <c r="L4593" t="s">
        <v>13387</v>
      </c>
      <c r="M4593" t="s">
        <v>13388</v>
      </c>
      <c r="N4593">
        <v>1.053055555</v>
      </c>
      <c r="O4593">
        <v>0</v>
      </c>
      <c r="P4593">
        <v>56</v>
      </c>
      <c r="Q4593">
        <v>0</v>
      </c>
      <c r="R4593">
        <v>0</v>
      </c>
      <c r="S4593">
        <v>0</v>
      </c>
      <c r="T4593">
        <v>38</v>
      </c>
      <c r="U4593">
        <v>0</v>
      </c>
      <c r="V4593">
        <v>0</v>
      </c>
      <c r="W4593">
        <v>0</v>
      </c>
      <c r="X4593">
        <v>22.199108530812129</v>
      </c>
      <c r="Y4593">
        <v>0</v>
      </c>
      <c r="Z4593">
        <v>0</v>
      </c>
      <c r="AA4593">
        <v>0</v>
      </c>
      <c r="AB4593">
        <v>85.302181304477287</v>
      </c>
      <c r="AC4593">
        <v>0</v>
      </c>
      <c r="AD4593">
        <v>0</v>
      </c>
      <c r="AE4593">
        <v>107.50128983528941</v>
      </c>
    </row>
    <row r="4594" spans="1:31" x14ac:dyDescent="0.25">
      <c r="A4594">
        <v>2215196</v>
      </c>
      <c r="B4594">
        <v>1</v>
      </c>
      <c r="C4594" t="s">
        <v>80</v>
      </c>
      <c r="D4594" t="s">
        <v>104</v>
      </c>
      <c r="E4594" t="s">
        <v>156</v>
      </c>
      <c r="F4594" t="s">
        <v>13389</v>
      </c>
      <c r="G4594" t="s">
        <v>134</v>
      </c>
      <c r="H4594" t="s">
        <v>135</v>
      </c>
      <c r="I4594" t="s">
        <v>136</v>
      </c>
      <c r="J4594" t="s">
        <v>137</v>
      </c>
      <c r="K4594" t="s">
        <v>138</v>
      </c>
      <c r="L4594" t="s">
        <v>13390</v>
      </c>
      <c r="M4594" t="s">
        <v>13391</v>
      </c>
      <c r="N4594">
        <v>0.68500000000000005</v>
      </c>
      <c r="O4594">
        <v>0</v>
      </c>
      <c r="P4594">
        <v>1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0.17388706819807917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0.17388706819807917</v>
      </c>
    </row>
    <row r="4595" spans="1:31" x14ac:dyDescent="0.25">
      <c r="A4595">
        <v>2221090</v>
      </c>
      <c r="B4595">
        <v>1</v>
      </c>
      <c r="C4595" t="s">
        <v>81</v>
      </c>
      <c r="D4595" t="s">
        <v>122</v>
      </c>
      <c r="E4595" t="s">
        <v>156</v>
      </c>
      <c r="F4595" t="s">
        <v>13392</v>
      </c>
      <c r="G4595" t="s">
        <v>161</v>
      </c>
      <c r="H4595" t="s">
        <v>135</v>
      </c>
      <c r="I4595" t="s">
        <v>136</v>
      </c>
      <c r="J4595" t="s">
        <v>137</v>
      </c>
      <c r="K4595" t="s">
        <v>138</v>
      </c>
      <c r="L4595" t="s">
        <v>13393</v>
      </c>
      <c r="M4595" t="s">
        <v>13394</v>
      </c>
      <c r="N4595">
        <v>2.3769444439999998</v>
      </c>
      <c r="O4595">
        <v>0</v>
      </c>
      <c r="P4595">
        <v>1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0.32551926752950999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0.32551926752950999</v>
      </c>
    </row>
    <row r="4596" spans="1:31" x14ac:dyDescent="0.25">
      <c r="A4596">
        <v>2217260</v>
      </c>
      <c r="B4596">
        <v>1</v>
      </c>
      <c r="C4596" t="s">
        <v>81</v>
      </c>
      <c r="D4596" t="s">
        <v>112</v>
      </c>
      <c r="E4596" t="s">
        <v>156</v>
      </c>
      <c r="F4596" t="s">
        <v>13395</v>
      </c>
      <c r="G4596" t="s">
        <v>161</v>
      </c>
      <c r="H4596" t="s">
        <v>135</v>
      </c>
      <c r="I4596" t="s">
        <v>136</v>
      </c>
      <c r="J4596" t="s">
        <v>137</v>
      </c>
      <c r="K4596" t="s">
        <v>138</v>
      </c>
      <c r="L4596" t="s">
        <v>13396</v>
      </c>
      <c r="M4596" t="s">
        <v>13397</v>
      </c>
      <c r="N4596">
        <v>1.1888888879999999</v>
      </c>
      <c r="O4596">
        <v>0</v>
      </c>
      <c r="P4596">
        <v>1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0.15315866684013335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0.15315866684013335</v>
      </c>
    </row>
    <row r="4597" spans="1:31" x14ac:dyDescent="0.25">
      <c r="A4597">
        <v>2227539</v>
      </c>
      <c r="B4597">
        <v>1</v>
      </c>
      <c r="C4597" t="s">
        <v>80</v>
      </c>
      <c r="D4597" t="s">
        <v>93</v>
      </c>
      <c r="E4597" t="s">
        <v>156</v>
      </c>
      <c r="F4597" t="s">
        <v>13398</v>
      </c>
      <c r="G4597" t="s">
        <v>172</v>
      </c>
      <c r="H4597" t="s">
        <v>135</v>
      </c>
      <c r="I4597" t="s">
        <v>136</v>
      </c>
      <c r="J4597" t="s">
        <v>137</v>
      </c>
      <c r="K4597" t="s">
        <v>138</v>
      </c>
      <c r="L4597" t="s">
        <v>13399</v>
      </c>
      <c r="M4597" t="s">
        <v>13400</v>
      </c>
      <c r="N4597">
        <v>1.7713888879999999</v>
      </c>
      <c r="O4597">
        <v>0</v>
      </c>
      <c r="P4597">
        <v>9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5.5146368950384508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5.5146368950384508</v>
      </c>
    </row>
    <row r="4598" spans="1:31" x14ac:dyDescent="0.25">
      <c r="A4598">
        <v>2216570</v>
      </c>
      <c r="B4598">
        <v>1</v>
      </c>
      <c r="C4598" t="s">
        <v>81</v>
      </c>
      <c r="D4598" t="s">
        <v>114</v>
      </c>
      <c r="E4598" t="s">
        <v>141</v>
      </c>
      <c r="F4598" t="s">
        <v>13401</v>
      </c>
      <c r="G4598" t="s">
        <v>349</v>
      </c>
      <c r="H4598" t="s">
        <v>144</v>
      </c>
      <c r="I4598" t="s">
        <v>136</v>
      </c>
      <c r="J4598" t="s">
        <v>137</v>
      </c>
      <c r="K4598" t="s">
        <v>138</v>
      </c>
      <c r="L4598" t="s">
        <v>13402</v>
      </c>
      <c r="M4598" t="s">
        <v>13403</v>
      </c>
      <c r="N4598">
        <v>1.629444444</v>
      </c>
      <c r="O4598">
        <v>0</v>
      </c>
      <c r="P4598">
        <v>64</v>
      </c>
      <c r="Q4598">
        <v>1</v>
      </c>
      <c r="R4598">
        <v>9</v>
      </c>
      <c r="S4598">
        <v>1</v>
      </c>
      <c r="T4598">
        <v>7</v>
      </c>
      <c r="U4598">
        <v>0</v>
      </c>
      <c r="V4598">
        <v>0</v>
      </c>
      <c r="W4598">
        <v>0</v>
      </c>
      <c r="X4598">
        <v>12.59532363867622</v>
      </c>
      <c r="Y4598">
        <v>0.86635616548000005</v>
      </c>
      <c r="Z4598">
        <v>30.934475537352881</v>
      </c>
      <c r="AA4598">
        <v>0.41544841568362084</v>
      </c>
      <c r="AB4598">
        <v>9.8676621992394331</v>
      </c>
      <c r="AC4598">
        <v>0</v>
      </c>
      <c r="AD4598">
        <v>0</v>
      </c>
      <c r="AE4598">
        <v>54.679265956432154</v>
      </c>
    </row>
    <row r="4599" spans="1:31" x14ac:dyDescent="0.25">
      <c r="A4599">
        <v>2228813</v>
      </c>
      <c r="B4599">
        <v>1</v>
      </c>
      <c r="C4599" t="s">
        <v>80</v>
      </c>
      <c r="D4599" t="s">
        <v>96</v>
      </c>
      <c r="E4599" t="s">
        <v>151</v>
      </c>
      <c r="F4599" t="s">
        <v>13404</v>
      </c>
      <c r="G4599" t="s">
        <v>213</v>
      </c>
      <c r="H4599" t="s">
        <v>135</v>
      </c>
      <c r="I4599" t="s">
        <v>136</v>
      </c>
      <c r="J4599" t="s">
        <v>137</v>
      </c>
      <c r="K4599" t="s">
        <v>138</v>
      </c>
      <c r="L4599" t="s">
        <v>13405</v>
      </c>
      <c r="M4599" t="s">
        <v>13406</v>
      </c>
      <c r="N4599">
        <v>1.1497222220000001</v>
      </c>
      <c r="O4599">
        <v>0</v>
      </c>
      <c r="P4599">
        <v>144</v>
      </c>
      <c r="Q4599">
        <v>0</v>
      </c>
      <c r="R4599">
        <v>0</v>
      </c>
      <c r="S4599">
        <v>0</v>
      </c>
      <c r="T4599">
        <v>12</v>
      </c>
      <c r="U4599">
        <v>0</v>
      </c>
      <c r="V4599">
        <v>0</v>
      </c>
      <c r="W4599">
        <v>0</v>
      </c>
      <c r="X4599">
        <v>124.77416439967264</v>
      </c>
      <c r="Y4599">
        <v>0</v>
      </c>
      <c r="Z4599">
        <v>0</v>
      </c>
      <c r="AA4599">
        <v>0</v>
      </c>
      <c r="AB4599">
        <v>8.2748526332344188</v>
      </c>
      <c r="AC4599">
        <v>0</v>
      </c>
      <c r="AD4599">
        <v>0</v>
      </c>
      <c r="AE4599">
        <v>133.04901703290707</v>
      </c>
    </row>
    <row r="4600" spans="1:31" x14ac:dyDescent="0.25">
      <c r="A4600">
        <v>2219816</v>
      </c>
      <c r="B4600">
        <v>1</v>
      </c>
      <c r="C4600" t="s">
        <v>81</v>
      </c>
      <c r="D4600" t="s">
        <v>120</v>
      </c>
      <c r="E4600" t="s">
        <v>198</v>
      </c>
      <c r="F4600" t="s">
        <v>13407</v>
      </c>
      <c r="G4600" t="s">
        <v>143</v>
      </c>
      <c r="H4600" t="s">
        <v>144</v>
      </c>
      <c r="I4600" t="s">
        <v>136</v>
      </c>
      <c r="J4600" t="s">
        <v>137</v>
      </c>
      <c r="K4600" t="s">
        <v>138</v>
      </c>
      <c r="L4600" t="s">
        <v>13408</v>
      </c>
      <c r="M4600" t="s">
        <v>13409</v>
      </c>
      <c r="N4600">
        <v>1.8433333329999999</v>
      </c>
      <c r="O4600">
        <v>0</v>
      </c>
      <c r="P4600">
        <v>0</v>
      </c>
      <c r="Q4600">
        <v>25</v>
      </c>
      <c r="R4600">
        <v>0</v>
      </c>
      <c r="S4600">
        <v>3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29.462063803462222</v>
      </c>
      <c r="Z4600">
        <v>0</v>
      </c>
      <c r="AA4600">
        <v>1.7774432262313269</v>
      </c>
      <c r="AB4600">
        <v>0</v>
      </c>
      <c r="AC4600">
        <v>0</v>
      </c>
      <c r="AD4600">
        <v>0</v>
      </c>
      <c r="AE4600">
        <v>31.239507029693549</v>
      </c>
    </row>
    <row r="4601" spans="1:31" x14ac:dyDescent="0.25">
      <c r="A4601">
        <v>2227731</v>
      </c>
      <c r="B4601">
        <v>1</v>
      </c>
      <c r="C4601" t="s">
        <v>81</v>
      </c>
      <c r="D4601" t="s">
        <v>112</v>
      </c>
      <c r="E4601" t="s">
        <v>147</v>
      </c>
      <c r="F4601" t="s">
        <v>6249</v>
      </c>
      <c r="G4601" t="s">
        <v>405</v>
      </c>
      <c r="H4601" t="s">
        <v>144</v>
      </c>
      <c r="I4601" t="s">
        <v>136</v>
      </c>
      <c r="J4601" t="s">
        <v>137</v>
      </c>
      <c r="K4601" t="s">
        <v>234</v>
      </c>
      <c r="L4601" t="s">
        <v>13410</v>
      </c>
      <c r="M4601" t="s">
        <v>13411</v>
      </c>
      <c r="N4601">
        <v>0.49694444399999999</v>
      </c>
      <c r="O4601">
        <v>2</v>
      </c>
      <c r="P4601">
        <v>17353</v>
      </c>
      <c r="Q4601">
        <v>1</v>
      </c>
      <c r="R4601">
        <v>220</v>
      </c>
      <c r="S4601">
        <v>69</v>
      </c>
      <c r="T4601">
        <v>2497</v>
      </c>
      <c r="U4601">
        <v>9</v>
      </c>
      <c r="V4601">
        <v>8</v>
      </c>
      <c r="W4601">
        <v>0</v>
      </c>
      <c r="X4601">
        <v>2137.6785782982161</v>
      </c>
      <c r="Y4601">
        <v>0.78393602901162507</v>
      </c>
      <c r="Z4601">
        <v>19.4406459170443</v>
      </c>
      <c r="AA4601">
        <v>506.45347051595849</v>
      </c>
      <c r="AB4601">
        <v>1231.8725249833515</v>
      </c>
      <c r="AC4601">
        <v>339.68471679292634</v>
      </c>
      <c r="AD4601">
        <v>143.9758206504313</v>
      </c>
      <c r="AE4601">
        <v>4379.8896931869394</v>
      </c>
    </row>
    <row r="4602" spans="1:31" x14ac:dyDescent="0.25">
      <c r="A4602">
        <v>2217652</v>
      </c>
      <c r="B4602">
        <v>1</v>
      </c>
      <c r="C4602" t="s">
        <v>80</v>
      </c>
      <c r="D4602" t="s">
        <v>109</v>
      </c>
      <c r="E4602" t="s">
        <v>151</v>
      </c>
      <c r="F4602" t="s">
        <v>13412</v>
      </c>
      <c r="G4602" t="s">
        <v>213</v>
      </c>
      <c r="H4602" t="s">
        <v>135</v>
      </c>
      <c r="I4602" t="s">
        <v>136</v>
      </c>
      <c r="J4602" t="s">
        <v>137</v>
      </c>
      <c r="K4602" t="s">
        <v>138</v>
      </c>
      <c r="L4602" t="s">
        <v>13413</v>
      </c>
      <c r="M4602" t="s">
        <v>13414</v>
      </c>
      <c r="N4602">
        <v>2.0891666660000001</v>
      </c>
      <c r="O4602">
        <v>0</v>
      </c>
      <c r="P4602">
        <v>6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1.7669200172615547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1.7669200172615547</v>
      </c>
    </row>
    <row r="4603" spans="1:31" x14ac:dyDescent="0.25">
      <c r="A4603">
        <v>2225567</v>
      </c>
      <c r="B4603">
        <v>1</v>
      </c>
      <c r="C4603" t="s">
        <v>80</v>
      </c>
      <c r="D4603" t="s">
        <v>108</v>
      </c>
      <c r="E4603" t="s">
        <v>151</v>
      </c>
      <c r="F4603" t="s">
        <v>8287</v>
      </c>
      <c r="G4603" t="s">
        <v>192</v>
      </c>
      <c r="H4603" t="s">
        <v>135</v>
      </c>
      <c r="I4603" t="s">
        <v>136</v>
      </c>
      <c r="J4603" t="s">
        <v>137</v>
      </c>
      <c r="K4603" t="s">
        <v>138</v>
      </c>
      <c r="L4603" t="s">
        <v>13415</v>
      </c>
      <c r="M4603" t="s">
        <v>13416</v>
      </c>
      <c r="N4603">
        <v>2.9930555550000002</v>
      </c>
      <c r="O4603">
        <v>0</v>
      </c>
      <c r="P4603">
        <v>5</v>
      </c>
      <c r="Q4603">
        <v>0</v>
      </c>
      <c r="R4603">
        <v>2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2.5977113022357314</v>
      </c>
      <c r="Y4603">
        <v>0</v>
      </c>
      <c r="Z4603">
        <v>0.76732167944344443</v>
      </c>
      <c r="AA4603">
        <v>0</v>
      </c>
      <c r="AB4603">
        <v>0</v>
      </c>
      <c r="AC4603">
        <v>0</v>
      </c>
      <c r="AD4603">
        <v>0</v>
      </c>
      <c r="AE4603">
        <v>3.365032981679176</v>
      </c>
    </row>
    <row r="4604" spans="1:31" x14ac:dyDescent="0.25">
      <c r="A4604">
        <v>2218634</v>
      </c>
      <c r="B4604">
        <v>1</v>
      </c>
      <c r="C4604" t="s">
        <v>80</v>
      </c>
      <c r="D4604" t="s">
        <v>99</v>
      </c>
      <c r="E4604" t="s">
        <v>147</v>
      </c>
      <c r="F4604" t="s">
        <v>9592</v>
      </c>
      <c r="G4604" t="s">
        <v>143</v>
      </c>
      <c r="H4604" t="s">
        <v>144</v>
      </c>
      <c r="I4604" t="s">
        <v>136</v>
      </c>
      <c r="J4604" t="s">
        <v>137</v>
      </c>
      <c r="K4604" t="s">
        <v>138</v>
      </c>
      <c r="L4604" t="s">
        <v>13417</v>
      </c>
      <c r="M4604" t="s">
        <v>13418</v>
      </c>
      <c r="N4604">
        <v>2.8888888879999999</v>
      </c>
      <c r="O4604">
        <v>4</v>
      </c>
      <c r="P4604">
        <v>821</v>
      </c>
      <c r="Q4604">
        <v>13</v>
      </c>
      <c r="R4604">
        <v>117</v>
      </c>
      <c r="S4604">
        <v>19</v>
      </c>
      <c r="T4604">
        <v>62</v>
      </c>
      <c r="U4604">
        <v>0</v>
      </c>
      <c r="V4604">
        <v>4</v>
      </c>
      <c r="W4604">
        <v>36.276738903043679</v>
      </c>
      <c r="X4604">
        <v>394.80561214210837</v>
      </c>
      <c r="Y4604">
        <v>34.787733034295734</v>
      </c>
      <c r="Z4604">
        <v>98.736357506687099</v>
      </c>
      <c r="AA4604">
        <v>102.43692876858272</v>
      </c>
      <c r="AB4604">
        <v>48.526203453086623</v>
      </c>
      <c r="AC4604">
        <v>0</v>
      </c>
      <c r="AD4604">
        <v>702.59264676734256</v>
      </c>
      <c r="AE4604">
        <v>1418.1622205751469</v>
      </c>
    </row>
    <row r="4605" spans="1:31" x14ac:dyDescent="0.25">
      <c r="A4605">
        <v>2228913</v>
      </c>
      <c r="B4605">
        <v>1</v>
      </c>
      <c r="C4605" t="s">
        <v>80</v>
      </c>
      <c r="D4605" t="s">
        <v>92</v>
      </c>
      <c r="E4605" t="s">
        <v>198</v>
      </c>
      <c r="F4605" t="s">
        <v>5154</v>
      </c>
      <c r="G4605" t="s">
        <v>233</v>
      </c>
      <c r="H4605" t="s">
        <v>144</v>
      </c>
      <c r="I4605" t="s">
        <v>136</v>
      </c>
      <c r="J4605" t="s">
        <v>137</v>
      </c>
      <c r="K4605" t="s">
        <v>234</v>
      </c>
      <c r="L4605" t="s">
        <v>13419</v>
      </c>
      <c r="M4605" t="s">
        <v>13420</v>
      </c>
      <c r="N4605">
        <v>7.8166666659999997</v>
      </c>
      <c r="O4605">
        <v>14</v>
      </c>
      <c r="P4605">
        <v>845</v>
      </c>
      <c r="Q4605">
        <v>1</v>
      </c>
      <c r="R4605">
        <v>0</v>
      </c>
      <c r="S4605">
        <v>6</v>
      </c>
      <c r="T4605">
        <v>12</v>
      </c>
      <c r="U4605">
        <v>0</v>
      </c>
      <c r="V4605">
        <v>0</v>
      </c>
      <c r="W4605">
        <v>1327.52727347003</v>
      </c>
      <c r="X4605">
        <v>1970.3354679190447</v>
      </c>
      <c r="Y4605">
        <v>10.220006940393501</v>
      </c>
      <c r="Z4605">
        <v>0</v>
      </c>
      <c r="AA4605">
        <v>339.48793815147349</v>
      </c>
      <c r="AB4605">
        <v>162.70263327861008</v>
      </c>
      <c r="AC4605">
        <v>0</v>
      </c>
      <c r="AD4605">
        <v>0</v>
      </c>
      <c r="AE4605">
        <v>3810.2733197595512</v>
      </c>
    </row>
    <row r="4606" spans="1:31" x14ac:dyDescent="0.25">
      <c r="A4606">
        <v>2216470</v>
      </c>
      <c r="B4606">
        <v>1</v>
      </c>
      <c r="C4606" t="s">
        <v>80</v>
      </c>
      <c r="D4606" t="s">
        <v>92</v>
      </c>
      <c r="E4606" t="s">
        <v>132</v>
      </c>
      <c r="F4606" t="s">
        <v>13421</v>
      </c>
      <c r="G4606" t="s">
        <v>176</v>
      </c>
      <c r="H4606" t="s">
        <v>135</v>
      </c>
      <c r="I4606" t="s">
        <v>136</v>
      </c>
      <c r="J4606" t="s">
        <v>137</v>
      </c>
      <c r="K4606" t="s">
        <v>138</v>
      </c>
      <c r="L4606" t="s">
        <v>13422</v>
      </c>
      <c r="M4606" t="s">
        <v>13423</v>
      </c>
      <c r="N4606">
        <v>0.86027777699999997</v>
      </c>
      <c r="O4606">
        <v>0</v>
      </c>
      <c r="P4606">
        <v>134</v>
      </c>
      <c r="Q4606">
        <v>0</v>
      </c>
      <c r="R4606">
        <v>0</v>
      </c>
      <c r="S4606">
        <v>0</v>
      </c>
      <c r="T4606">
        <v>4</v>
      </c>
      <c r="U4606">
        <v>0</v>
      </c>
      <c r="V4606">
        <v>0</v>
      </c>
      <c r="W4606">
        <v>0</v>
      </c>
      <c r="X4606">
        <v>28.820970862757711</v>
      </c>
      <c r="Y4606">
        <v>0</v>
      </c>
      <c r="Z4606">
        <v>0</v>
      </c>
      <c r="AA4606">
        <v>0</v>
      </c>
      <c r="AB4606">
        <v>2.63663852420816</v>
      </c>
      <c r="AC4606">
        <v>0</v>
      </c>
      <c r="AD4606">
        <v>0</v>
      </c>
      <c r="AE4606">
        <v>31.457609386965871</v>
      </c>
    </row>
    <row r="4607" spans="1:31" x14ac:dyDescent="0.25">
      <c r="A4607">
        <v>2226749</v>
      </c>
      <c r="B4607">
        <v>1</v>
      </c>
      <c r="C4607" t="s">
        <v>80</v>
      </c>
      <c r="D4607" t="s">
        <v>100</v>
      </c>
      <c r="E4607" t="s">
        <v>156</v>
      </c>
      <c r="F4607" t="s">
        <v>13424</v>
      </c>
      <c r="G4607" t="s">
        <v>161</v>
      </c>
      <c r="H4607" t="s">
        <v>135</v>
      </c>
      <c r="I4607" t="s">
        <v>136</v>
      </c>
      <c r="J4607" t="s">
        <v>137</v>
      </c>
      <c r="K4607" t="s">
        <v>138</v>
      </c>
      <c r="L4607" t="s">
        <v>13425</v>
      </c>
      <c r="M4607" t="s">
        <v>13426</v>
      </c>
      <c r="N4607">
        <v>1.37</v>
      </c>
      <c r="O4607">
        <v>0</v>
      </c>
      <c r="P4607">
        <v>1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0.17513978552617776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0.17513978552617776</v>
      </c>
    </row>
    <row r="4608" spans="1:31" x14ac:dyDescent="0.25">
      <c r="A4608">
        <v>2217552</v>
      </c>
      <c r="B4608">
        <v>1</v>
      </c>
      <c r="C4608" t="s">
        <v>80</v>
      </c>
      <c r="D4608" t="s">
        <v>83</v>
      </c>
      <c r="E4608" t="s">
        <v>156</v>
      </c>
      <c r="F4608" t="s">
        <v>13427</v>
      </c>
      <c r="G4608" t="s">
        <v>172</v>
      </c>
      <c r="H4608" t="s">
        <v>135</v>
      </c>
      <c r="I4608" t="s">
        <v>136</v>
      </c>
      <c r="J4608" t="s">
        <v>137</v>
      </c>
      <c r="K4608" t="s">
        <v>138</v>
      </c>
      <c r="L4608" t="s">
        <v>13428</v>
      </c>
      <c r="M4608" t="s">
        <v>13429</v>
      </c>
      <c r="N4608">
        <v>4.9430555549999999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1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5.8262003854623661</v>
      </c>
      <c r="AC4608">
        <v>0</v>
      </c>
      <c r="AD4608">
        <v>0</v>
      </c>
      <c r="AE4608">
        <v>5.8262003854623661</v>
      </c>
    </row>
    <row r="4609" spans="1:31" x14ac:dyDescent="0.25">
      <c r="A4609">
        <v>2227831</v>
      </c>
      <c r="B4609">
        <v>1</v>
      </c>
      <c r="C4609" t="s">
        <v>81</v>
      </c>
      <c r="D4609" t="s">
        <v>127</v>
      </c>
      <c r="E4609" t="s">
        <v>156</v>
      </c>
      <c r="F4609" t="s">
        <v>13430</v>
      </c>
      <c r="G4609" t="s">
        <v>2326</v>
      </c>
      <c r="H4609" t="s">
        <v>135</v>
      </c>
      <c r="I4609" t="s">
        <v>136</v>
      </c>
      <c r="J4609" t="s">
        <v>137</v>
      </c>
      <c r="K4609" t="s">
        <v>138</v>
      </c>
      <c r="L4609" t="s">
        <v>13431</v>
      </c>
      <c r="M4609" t="s">
        <v>13432</v>
      </c>
      <c r="N4609">
        <v>2.8036111109999999</v>
      </c>
      <c r="O4609">
        <v>0</v>
      </c>
      <c r="P4609">
        <v>1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1.0579043836184945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1.0579043836184945</v>
      </c>
    </row>
    <row r="4610" spans="1:31" x14ac:dyDescent="0.25">
      <c r="A4610">
        <v>2215388</v>
      </c>
      <c r="B4610">
        <v>1</v>
      </c>
      <c r="C4610" t="s">
        <v>80</v>
      </c>
      <c r="D4610" t="s">
        <v>103</v>
      </c>
      <c r="E4610" t="s">
        <v>132</v>
      </c>
      <c r="F4610" t="s">
        <v>13433</v>
      </c>
      <c r="G4610" t="s">
        <v>176</v>
      </c>
      <c r="H4610" t="s">
        <v>135</v>
      </c>
      <c r="I4610" t="s">
        <v>136</v>
      </c>
      <c r="J4610" t="s">
        <v>137</v>
      </c>
      <c r="K4610" t="s">
        <v>138</v>
      </c>
      <c r="L4610" t="s">
        <v>13434</v>
      </c>
      <c r="M4610" t="s">
        <v>13435</v>
      </c>
      <c r="N4610">
        <v>0.53749999999999998</v>
      </c>
      <c r="O4610">
        <v>0</v>
      </c>
      <c r="P4610">
        <v>2</v>
      </c>
      <c r="Q4610">
        <v>0</v>
      </c>
      <c r="R4610">
        <v>0</v>
      </c>
      <c r="S4610">
        <v>0</v>
      </c>
      <c r="T4610">
        <v>162</v>
      </c>
      <c r="U4610">
        <v>0</v>
      </c>
      <c r="V4610">
        <v>0</v>
      </c>
      <c r="W4610">
        <v>0</v>
      </c>
      <c r="X4610">
        <v>0.21549964188409998</v>
      </c>
      <c r="Y4610">
        <v>0</v>
      </c>
      <c r="Z4610">
        <v>0</v>
      </c>
      <c r="AA4610">
        <v>0</v>
      </c>
      <c r="AB4610">
        <v>82.428692674393417</v>
      </c>
      <c r="AC4610">
        <v>0</v>
      </c>
      <c r="AD4610">
        <v>0</v>
      </c>
      <c r="AE4610">
        <v>82.644192316277511</v>
      </c>
    </row>
    <row r="4611" spans="1:31" x14ac:dyDescent="0.25">
      <c r="A4611">
        <v>2216699</v>
      </c>
      <c r="B4611">
        <v>1</v>
      </c>
      <c r="C4611" t="s">
        <v>80</v>
      </c>
      <c r="D4611" t="s">
        <v>82</v>
      </c>
      <c r="E4611" t="s">
        <v>156</v>
      </c>
      <c r="F4611" t="s">
        <v>13436</v>
      </c>
      <c r="G4611" t="s">
        <v>161</v>
      </c>
      <c r="H4611" t="s">
        <v>135</v>
      </c>
      <c r="I4611" t="s">
        <v>136</v>
      </c>
      <c r="J4611" t="s">
        <v>137</v>
      </c>
      <c r="K4611" t="s">
        <v>138</v>
      </c>
      <c r="L4611" t="s">
        <v>11996</v>
      </c>
      <c r="M4611" t="s">
        <v>13437</v>
      </c>
      <c r="N4611">
        <v>3.0938888879999999</v>
      </c>
      <c r="O4611">
        <v>0</v>
      </c>
      <c r="P4611">
        <v>1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</row>
    <row r="4612" spans="1:31" x14ac:dyDescent="0.25">
      <c r="A4612">
        <v>2220944</v>
      </c>
      <c r="B4612">
        <v>1</v>
      </c>
      <c r="C4612" t="s">
        <v>80</v>
      </c>
      <c r="D4612" t="s">
        <v>103</v>
      </c>
      <c r="E4612" t="s">
        <v>198</v>
      </c>
      <c r="F4612" t="s">
        <v>12132</v>
      </c>
      <c r="G4612" t="s">
        <v>143</v>
      </c>
      <c r="H4612" t="s">
        <v>144</v>
      </c>
      <c r="I4612" t="s">
        <v>451</v>
      </c>
      <c r="J4612" t="s">
        <v>137</v>
      </c>
      <c r="K4612" t="s">
        <v>138</v>
      </c>
      <c r="L4612" t="s">
        <v>13438</v>
      </c>
      <c r="M4612" t="s">
        <v>13439</v>
      </c>
      <c r="N4612">
        <v>1.1111111E-2</v>
      </c>
      <c r="O4612">
        <v>3</v>
      </c>
      <c r="P4612">
        <v>1987</v>
      </c>
      <c r="Q4612">
        <v>21</v>
      </c>
      <c r="R4612">
        <v>269</v>
      </c>
      <c r="S4612">
        <v>29</v>
      </c>
      <c r="T4612">
        <v>642</v>
      </c>
      <c r="U4612">
        <v>2</v>
      </c>
      <c r="V4612">
        <v>1</v>
      </c>
      <c r="W4612">
        <v>7.2502617237777782E-3</v>
      </c>
      <c r="X4612">
        <v>3.4905347859227245</v>
      </c>
      <c r="Y4612">
        <v>0.36964686100166666</v>
      </c>
      <c r="Z4612">
        <v>0.33111881771254442</v>
      </c>
      <c r="AA4612">
        <v>0.85397905166701127</v>
      </c>
      <c r="AB4612">
        <v>1.7609520727122023</v>
      </c>
      <c r="AC4612">
        <v>0.3276836292857111</v>
      </c>
      <c r="AD4612">
        <v>5.3421409131300009E-2</v>
      </c>
      <c r="AE4612">
        <v>7.1945868891569376</v>
      </c>
    </row>
    <row r="4613" spans="1:31" x14ac:dyDescent="0.25">
      <c r="A4613">
        <v>2215703</v>
      </c>
      <c r="B4613">
        <v>1</v>
      </c>
      <c r="C4613" t="s">
        <v>81</v>
      </c>
      <c r="D4613" t="s">
        <v>127</v>
      </c>
      <c r="E4613" t="s">
        <v>132</v>
      </c>
      <c r="F4613" t="s">
        <v>13440</v>
      </c>
      <c r="G4613" t="s">
        <v>176</v>
      </c>
      <c r="H4613" t="s">
        <v>135</v>
      </c>
      <c r="I4613" t="s">
        <v>136</v>
      </c>
      <c r="J4613" t="s">
        <v>137</v>
      </c>
      <c r="K4613" t="s">
        <v>138</v>
      </c>
      <c r="L4613" t="s">
        <v>13441</v>
      </c>
      <c r="M4613" t="s">
        <v>13442</v>
      </c>
      <c r="N4613">
        <v>2.9869444440000001</v>
      </c>
      <c r="O4613">
        <v>0</v>
      </c>
      <c r="P4613">
        <v>0</v>
      </c>
      <c r="Q4613">
        <v>0</v>
      </c>
      <c r="R4613">
        <v>6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7.8614465172311601</v>
      </c>
      <c r="AA4613">
        <v>0</v>
      </c>
      <c r="AB4613">
        <v>0</v>
      </c>
      <c r="AC4613">
        <v>0</v>
      </c>
      <c r="AD4613">
        <v>0</v>
      </c>
      <c r="AE4613">
        <v>7.8614465172311601</v>
      </c>
    </row>
    <row r="4614" spans="1:31" x14ac:dyDescent="0.25">
      <c r="A4614">
        <v>2225166</v>
      </c>
      <c r="B4614">
        <v>1</v>
      </c>
      <c r="C4614" t="s">
        <v>80</v>
      </c>
      <c r="D4614" t="s">
        <v>91</v>
      </c>
      <c r="E4614" t="s">
        <v>147</v>
      </c>
      <c r="F4614" t="s">
        <v>13443</v>
      </c>
      <c r="G4614" t="s">
        <v>143</v>
      </c>
      <c r="H4614" t="s">
        <v>144</v>
      </c>
      <c r="I4614" t="s">
        <v>136</v>
      </c>
      <c r="J4614" t="s">
        <v>137</v>
      </c>
      <c r="K4614" t="s">
        <v>138</v>
      </c>
      <c r="L4614" t="s">
        <v>13444</v>
      </c>
      <c r="M4614" t="s">
        <v>13445</v>
      </c>
      <c r="N4614">
        <v>1.3272222220000001</v>
      </c>
      <c r="O4614">
        <v>1</v>
      </c>
      <c r="P4614">
        <v>40</v>
      </c>
      <c r="Q4614">
        <v>21</v>
      </c>
      <c r="R4614">
        <v>276</v>
      </c>
      <c r="S4614">
        <v>12</v>
      </c>
      <c r="T4614">
        <v>64</v>
      </c>
      <c r="U4614">
        <v>2</v>
      </c>
      <c r="V4614">
        <v>0</v>
      </c>
      <c r="W4614">
        <v>0.15146741081000004</v>
      </c>
      <c r="X4614">
        <v>14.366066824405577</v>
      </c>
      <c r="Y4614">
        <v>18.531426305015831</v>
      </c>
      <c r="Z4614">
        <v>62.575138912300282</v>
      </c>
      <c r="AA4614">
        <v>300.43391867487111</v>
      </c>
      <c r="AB4614">
        <v>50.377599659192533</v>
      </c>
      <c r="AC4614">
        <v>6.0566598109782834</v>
      </c>
      <c r="AD4614">
        <v>0</v>
      </c>
      <c r="AE4614">
        <v>452.49227759757355</v>
      </c>
    </row>
    <row r="4615" spans="1:31" x14ac:dyDescent="0.25">
      <c r="A4615">
        <v>2224170</v>
      </c>
      <c r="B4615">
        <v>1</v>
      </c>
      <c r="C4615" t="s">
        <v>80</v>
      </c>
      <c r="D4615" t="s">
        <v>94</v>
      </c>
      <c r="E4615" t="s">
        <v>147</v>
      </c>
      <c r="F4615" t="s">
        <v>11987</v>
      </c>
      <c r="G4615" t="s">
        <v>200</v>
      </c>
      <c r="H4615" t="s">
        <v>144</v>
      </c>
      <c r="I4615" t="s">
        <v>136</v>
      </c>
      <c r="J4615" t="s">
        <v>137</v>
      </c>
      <c r="K4615" t="s">
        <v>138</v>
      </c>
      <c r="L4615" t="s">
        <v>13446</v>
      </c>
      <c r="M4615" t="s">
        <v>13447</v>
      </c>
      <c r="N4615">
        <v>0.31944444399999999</v>
      </c>
      <c r="O4615">
        <v>1</v>
      </c>
      <c r="P4615">
        <v>1243</v>
      </c>
      <c r="Q4615">
        <v>14</v>
      </c>
      <c r="R4615">
        <v>195</v>
      </c>
      <c r="S4615">
        <v>14</v>
      </c>
      <c r="T4615">
        <v>146</v>
      </c>
      <c r="U4615">
        <v>9</v>
      </c>
      <c r="V4615">
        <v>0</v>
      </c>
      <c r="W4615">
        <v>0.26607533891598611</v>
      </c>
      <c r="X4615">
        <v>70.951820588619597</v>
      </c>
      <c r="Y4615">
        <v>11.502089528134668</v>
      </c>
      <c r="Z4615">
        <v>51.75240934786752</v>
      </c>
      <c r="AA4615">
        <v>42.317689117895313</v>
      </c>
      <c r="AB4615">
        <v>15.580876866839001</v>
      </c>
      <c r="AC4615">
        <v>359.26401235612093</v>
      </c>
      <c r="AD4615">
        <v>0</v>
      </c>
      <c r="AE4615">
        <v>551.63497314439292</v>
      </c>
    </row>
    <row r="4616" spans="1:31" x14ac:dyDescent="0.25">
      <c r="A4616">
        <v>2217008</v>
      </c>
      <c r="B4616">
        <v>1</v>
      </c>
      <c r="C4616" t="s">
        <v>80</v>
      </c>
      <c r="D4616" t="s">
        <v>97</v>
      </c>
      <c r="E4616" t="s">
        <v>156</v>
      </c>
      <c r="F4616" t="s">
        <v>13448</v>
      </c>
      <c r="G4616" t="s">
        <v>165</v>
      </c>
      <c r="H4616" t="s">
        <v>135</v>
      </c>
      <c r="I4616" t="s">
        <v>136</v>
      </c>
      <c r="J4616" t="s">
        <v>137</v>
      </c>
      <c r="K4616" t="s">
        <v>138</v>
      </c>
      <c r="L4616" t="s">
        <v>13449</v>
      </c>
      <c r="M4616" t="s">
        <v>13450</v>
      </c>
      <c r="N4616">
        <v>3.426666666</v>
      </c>
      <c r="O4616">
        <v>0</v>
      </c>
      <c r="P4616">
        <v>0</v>
      </c>
      <c r="Q4616">
        <v>0</v>
      </c>
      <c r="R4616">
        <v>2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13.809709099013762</v>
      </c>
      <c r="AA4616">
        <v>0</v>
      </c>
      <c r="AB4616">
        <v>0</v>
      </c>
      <c r="AC4616">
        <v>0</v>
      </c>
      <c r="AD4616">
        <v>0</v>
      </c>
      <c r="AE4616">
        <v>13.809709099013762</v>
      </c>
    </row>
    <row r="4617" spans="1:31" x14ac:dyDescent="0.25">
      <c r="A4617">
        <v>2212809</v>
      </c>
      <c r="B4617">
        <v>1</v>
      </c>
      <c r="C4617" t="s">
        <v>80</v>
      </c>
      <c r="D4617" t="s">
        <v>93</v>
      </c>
      <c r="E4617" t="s">
        <v>132</v>
      </c>
      <c r="F4617" t="s">
        <v>13451</v>
      </c>
      <c r="G4617" t="s">
        <v>238</v>
      </c>
      <c r="H4617" t="s">
        <v>135</v>
      </c>
      <c r="I4617" t="s">
        <v>136</v>
      </c>
      <c r="J4617" t="s">
        <v>137</v>
      </c>
      <c r="K4617" t="s">
        <v>138</v>
      </c>
      <c r="L4617" t="s">
        <v>13452</v>
      </c>
      <c r="M4617" t="s">
        <v>13453</v>
      </c>
      <c r="N4617">
        <v>2.565555555</v>
      </c>
      <c r="O4617">
        <v>0</v>
      </c>
      <c r="P4617">
        <v>124</v>
      </c>
      <c r="Q4617">
        <v>0</v>
      </c>
      <c r="R4617">
        <v>3</v>
      </c>
      <c r="S4617">
        <v>0</v>
      </c>
      <c r="T4617">
        <v>23</v>
      </c>
      <c r="U4617">
        <v>0</v>
      </c>
      <c r="V4617">
        <v>0</v>
      </c>
      <c r="W4617">
        <v>0</v>
      </c>
      <c r="X4617">
        <v>49.626270439178896</v>
      </c>
      <c r="Y4617">
        <v>0</v>
      </c>
      <c r="Z4617">
        <v>1.70763768732986</v>
      </c>
      <c r="AA4617">
        <v>0</v>
      </c>
      <c r="AB4617">
        <v>17.853441729167606</v>
      </c>
      <c r="AC4617">
        <v>0</v>
      </c>
      <c r="AD4617">
        <v>0</v>
      </c>
      <c r="AE4617">
        <v>69.187349855676359</v>
      </c>
    </row>
    <row r="4618" spans="1:31" x14ac:dyDescent="0.25">
      <c r="A4618">
        <v>2223646</v>
      </c>
      <c r="B4618">
        <v>1</v>
      </c>
      <c r="C4618" t="s">
        <v>81</v>
      </c>
      <c r="D4618" t="s">
        <v>112</v>
      </c>
      <c r="E4618" t="s">
        <v>132</v>
      </c>
      <c r="F4618" t="s">
        <v>13454</v>
      </c>
      <c r="G4618" t="s">
        <v>233</v>
      </c>
      <c r="H4618" t="s">
        <v>135</v>
      </c>
      <c r="I4618" t="s">
        <v>136</v>
      </c>
      <c r="J4618" t="s">
        <v>137</v>
      </c>
      <c r="K4618" t="s">
        <v>234</v>
      </c>
      <c r="L4618" t="s">
        <v>13455</v>
      </c>
      <c r="M4618" t="s">
        <v>13456</v>
      </c>
      <c r="N4618">
        <v>8.0950000000000006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53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217.65752475223988</v>
      </c>
      <c r="AC4618">
        <v>0</v>
      </c>
      <c r="AD4618">
        <v>0</v>
      </c>
      <c r="AE4618">
        <v>217.65752475223988</v>
      </c>
    </row>
    <row r="4619" spans="1:31" x14ac:dyDescent="0.25">
      <c r="A4619">
        <v>2219733</v>
      </c>
      <c r="B4619">
        <v>1</v>
      </c>
      <c r="C4619" t="s">
        <v>80</v>
      </c>
      <c r="D4619" t="s">
        <v>86</v>
      </c>
      <c r="E4619" t="s">
        <v>151</v>
      </c>
      <c r="F4619" t="s">
        <v>12909</v>
      </c>
      <c r="G4619" t="s">
        <v>213</v>
      </c>
      <c r="H4619" t="s">
        <v>135</v>
      </c>
      <c r="I4619" t="s">
        <v>136</v>
      </c>
      <c r="J4619" t="s">
        <v>137</v>
      </c>
      <c r="K4619" t="s">
        <v>138</v>
      </c>
      <c r="L4619" t="s">
        <v>13457</v>
      </c>
      <c r="M4619" t="s">
        <v>13458</v>
      </c>
      <c r="N4619">
        <v>1.119722222</v>
      </c>
      <c r="O4619">
        <v>0</v>
      </c>
      <c r="P4619">
        <v>61</v>
      </c>
      <c r="Q4619">
        <v>0</v>
      </c>
      <c r="R4619">
        <v>4</v>
      </c>
      <c r="S4619">
        <v>0</v>
      </c>
      <c r="T4619">
        <v>3</v>
      </c>
      <c r="U4619">
        <v>0</v>
      </c>
      <c r="V4619">
        <v>0</v>
      </c>
      <c r="W4619">
        <v>0</v>
      </c>
      <c r="X4619">
        <v>77.421460263917709</v>
      </c>
      <c r="Y4619">
        <v>0</v>
      </c>
      <c r="Z4619">
        <v>1.4828031441760068</v>
      </c>
      <c r="AA4619">
        <v>0</v>
      </c>
      <c r="AB4619">
        <v>2.1868326007215142</v>
      </c>
      <c r="AC4619">
        <v>0</v>
      </c>
      <c r="AD4619">
        <v>0</v>
      </c>
      <c r="AE4619">
        <v>81.091096008815228</v>
      </c>
    </row>
    <row r="4620" spans="1:31" x14ac:dyDescent="0.25">
      <c r="A4620">
        <v>2222650</v>
      </c>
      <c r="B4620">
        <v>1</v>
      </c>
      <c r="C4620" t="s">
        <v>80</v>
      </c>
      <c r="D4620" t="s">
        <v>105</v>
      </c>
      <c r="E4620" t="s">
        <v>141</v>
      </c>
      <c r="F4620" t="s">
        <v>13459</v>
      </c>
      <c r="G4620" t="s">
        <v>349</v>
      </c>
      <c r="H4620" t="s">
        <v>144</v>
      </c>
      <c r="I4620" t="s">
        <v>136</v>
      </c>
      <c r="J4620" t="s">
        <v>137</v>
      </c>
      <c r="K4620" t="s">
        <v>138</v>
      </c>
      <c r="L4620" t="s">
        <v>13460</v>
      </c>
      <c r="M4620" t="s">
        <v>13461</v>
      </c>
      <c r="N4620">
        <v>1.4588888879999999</v>
      </c>
      <c r="O4620">
        <v>0</v>
      </c>
      <c r="P4620">
        <v>0</v>
      </c>
      <c r="Q4620">
        <v>2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22.891960856212325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22.891960856212325</v>
      </c>
    </row>
    <row r="4621" spans="1:31" x14ac:dyDescent="0.25">
      <c r="A4621">
        <v>2212763</v>
      </c>
      <c r="B4621">
        <v>1</v>
      </c>
      <c r="C4621" t="s">
        <v>81</v>
      </c>
      <c r="D4621" t="s">
        <v>122</v>
      </c>
      <c r="E4621" t="s">
        <v>151</v>
      </c>
      <c r="F4621" t="s">
        <v>13462</v>
      </c>
      <c r="G4621" t="s">
        <v>213</v>
      </c>
      <c r="H4621" t="s">
        <v>135</v>
      </c>
      <c r="I4621" t="s">
        <v>136</v>
      </c>
      <c r="J4621" t="s">
        <v>137</v>
      </c>
      <c r="K4621" t="s">
        <v>138</v>
      </c>
      <c r="L4621" t="s">
        <v>13463</v>
      </c>
      <c r="M4621" t="s">
        <v>13464</v>
      </c>
      <c r="N4621">
        <v>2.6355555549999998</v>
      </c>
      <c r="O4621">
        <v>0</v>
      </c>
      <c r="P4621">
        <v>21</v>
      </c>
      <c r="Q4621">
        <v>0</v>
      </c>
      <c r="R4621">
        <v>2</v>
      </c>
      <c r="S4621">
        <v>0</v>
      </c>
      <c r="T4621">
        <v>2</v>
      </c>
      <c r="U4621">
        <v>0</v>
      </c>
      <c r="V4621">
        <v>0</v>
      </c>
      <c r="W4621">
        <v>0</v>
      </c>
      <c r="X4621">
        <v>15.605035875111762</v>
      </c>
      <c r="Y4621">
        <v>0</v>
      </c>
      <c r="Z4621">
        <v>6.6908982853427793E-2</v>
      </c>
      <c r="AA4621">
        <v>0</v>
      </c>
      <c r="AB4621">
        <v>9.5722160865035608</v>
      </c>
      <c r="AC4621">
        <v>0</v>
      </c>
      <c r="AD4621">
        <v>0</v>
      </c>
      <c r="AE4621">
        <v>25.244160944468753</v>
      </c>
    </row>
    <row r="4622" spans="1:31" x14ac:dyDescent="0.25">
      <c r="A4622">
        <v>2224124</v>
      </c>
      <c r="B4622">
        <v>1</v>
      </c>
      <c r="C4622" t="s">
        <v>80</v>
      </c>
      <c r="D4622" t="s">
        <v>84</v>
      </c>
      <c r="E4622" t="s">
        <v>151</v>
      </c>
      <c r="F4622" t="s">
        <v>3449</v>
      </c>
      <c r="G4622" t="s">
        <v>213</v>
      </c>
      <c r="H4622" t="s">
        <v>135</v>
      </c>
      <c r="I4622" t="s">
        <v>136</v>
      </c>
      <c r="J4622" t="s">
        <v>137</v>
      </c>
      <c r="K4622" t="s">
        <v>138</v>
      </c>
      <c r="L4622" t="s">
        <v>13465</v>
      </c>
      <c r="M4622" t="s">
        <v>13466</v>
      </c>
      <c r="N4622">
        <v>3.2052777770000001</v>
      </c>
      <c r="O4622">
        <v>0</v>
      </c>
      <c r="P4622">
        <v>143</v>
      </c>
      <c r="Q4622">
        <v>0</v>
      </c>
      <c r="R4622">
        <v>0</v>
      </c>
      <c r="S4622">
        <v>0</v>
      </c>
      <c r="T4622">
        <v>2</v>
      </c>
      <c r="U4622">
        <v>0</v>
      </c>
      <c r="V4622">
        <v>0</v>
      </c>
      <c r="W4622">
        <v>0</v>
      </c>
      <c r="X4622">
        <v>111.42013476288477</v>
      </c>
      <c r="Y4622">
        <v>0</v>
      </c>
      <c r="Z4622">
        <v>0</v>
      </c>
      <c r="AA4622">
        <v>0</v>
      </c>
      <c r="AB4622">
        <v>0.80459413647289169</v>
      </c>
      <c r="AC4622">
        <v>0</v>
      </c>
      <c r="AD4622">
        <v>0</v>
      </c>
      <c r="AE4622">
        <v>112.22472889935766</v>
      </c>
    </row>
    <row r="4623" spans="1:31" x14ac:dyDescent="0.25">
      <c r="A4623">
        <v>2218050</v>
      </c>
      <c r="B4623">
        <v>1</v>
      </c>
      <c r="C4623" t="s">
        <v>80</v>
      </c>
      <c r="D4623" t="s">
        <v>105</v>
      </c>
      <c r="E4623" t="s">
        <v>132</v>
      </c>
      <c r="F4623" t="s">
        <v>13467</v>
      </c>
      <c r="G4623" t="s">
        <v>345</v>
      </c>
      <c r="H4623" t="s">
        <v>135</v>
      </c>
      <c r="I4623" t="s">
        <v>136</v>
      </c>
      <c r="J4623" t="s">
        <v>137</v>
      </c>
      <c r="K4623" t="s">
        <v>138</v>
      </c>
      <c r="L4623" t="s">
        <v>13468</v>
      </c>
      <c r="M4623" t="s">
        <v>13469</v>
      </c>
      <c r="N4623">
        <v>1.823055555</v>
      </c>
      <c r="O4623">
        <v>0</v>
      </c>
      <c r="P4623">
        <v>457</v>
      </c>
      <c r="Q4623">
        <v>0</v>
      </c>
      <c r="R4623">
        <v>0</v>
      </c>
      <c r="S4623">
        <v>0</v>
      </c>
      <c r="T4623">
        <v>39</v>
      </c>
      <c r="U4623">
        <v>0</v>
      </c>
      <c r="V4623">
        <v>0</v>
      </c>
      <c r="W4623">
        <v>0</v>
      </c>
      <c r="X4623">
        <v>247.83723014352807</v>
      </c>
      <c r="Y4623">
        <v>0</v>
      </c>
      <c r="Z4623">
        <v>0</v>
      </c>
      <c r="AA4623">
        <v>0</v>
      </c>
      <c r="AB4623">
        <v>144.77930780121281</v>
      </c>
      <c r="AC4623">
        <v>0</v>
      </c>
      <c r="AD4623">
        <v>0</v>
      </c>
      <c r="AE4623">
        <v>392.61653794474091</v>
      </c>
    </row>
    <row r="4624" spans="1:31" x14ac:dyDescent="0.25">
      <c r="A4624">
        <v>2223692</v>
      </c>
      <c r="B4624">
        <v>1</v>
      </c>
      <c r="C4624" t="s">
        <v>80</v>
      </c>
      <c r="D4624" t="s">
        <v>104</v>
      </c>
      <c r="E4624" t="s">
        <v>225</v>
      </c>
      <c r="F4624" t="s">
        <v>13470</v>
      </c>
      <c r="G4624" t="s">
        <v>345</v>
      </c>
      <c r="H4624" t="s">
        <v>135</v>
      </c>
      <c r="I4624" t="s">
        <v>136</v>
      </c>
      <c r="J4624" t="s">
        <v>137</v>
      </c>
      <c r="K4624" t="s">
        <v>138</v>
      </c>
      <c r="L4624" t="s">
        <v>13471</v>
      </c>
      <c r="M4624" t="s">
        <v>13472</v>
      </c>
      <c r="N4624">
        <v>0.70361111099999996</v>
      </c>
      <c r="O4624">
        <v>0</v>
      </c>
      <c r="P4624">
        <v>41</v>
      </c>
      <c r="Q4624">
        <v>0</v>
      </c>
      <c r="R4624">
        <v>0</v>
      </c>
      <c r="S4624">
        <v>0</v>
      </c>
      <c r="T4624">
        <v>3</v>
      </c>
      <c r="U4624">
        <v>0</v>
      </c>
      <c r="V4624">
        <v>0</v>
      </c>
      <c r="W4624">
        <v>0</v>
      </c>
      <c r="X4624">
        <v>6.9013214893866577</v>
      </c>
      <c r="Y4624">
        <v>0</v>
      </c>
      <c r="Z4624">
        <v>0</v>
      </c>
      <c r="AA4624">
        <v>0</v>
      </c>
      <c r="AB4624">
        <v>0.28730574242458667</v>
      </c>
      <c r="AC4624">
        <v>0</v>
      </c>
      <c r="AD4624">
        <v>0</v>
      </c>
      <c r="AE4624">
        <v>7.1886272318112443</v>
      </c>
    </row>
    <row r="4625" spans="1:31" x14ac:dyDescent="0.25">
      <c r="A4625">
        <v>2213951</v>
      </c>
      <c r="B4625">
        <v>1</v>
      </c>
      <c r="C4625" t="s">
        <v>80</v>
      </c>
      <c r="D4625" t="s">
        <v>108</v>
      </c>
      <c r="E4625" t="s">
        <v>156</v>
      </c>
      <c r="F4625" t="s">
        <v>13473</v>
      </c>
      <c r="G4625" t="s">
        <v>134</v>
      </c>
      <c r="H4625" t="s">
        <v>135</v>
      </c>
      <c r="I4625" t="s">
        <v>136</v>
      </c>
      <c r="J4625" t="s">
        <v>137</v>
      </c>
      <c r="K4625" t="s">
        <v>138</v>
      </c>
      <c r="L4625" t="s">
        <v>13474</v>
      </c>
      <c r="M4625" t="s">
        <v>13475</v>
      </c>
      <c r="N4625">
        <v>0.76361111100000001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2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0.89066135377502997</v>
      </c>
      <c r="AC4625">
        <v>0</v>
      </c>
      <c r="AD4625">
        <v>0</v>
      </c>
      <c r="AE4625">
        <v>0.89066135377502997</v>
      </c>
    </row>
    <row r="4626" spans="1:31" x14ac:dyDescent="0.25">
      <c r="A4626">
        <v>2217200</v>
      </c>
      <c r="B4626">
        <v>1</v>
      </c>
      <c r="C4626" t="s">
        <v>81</v>
      </c>
      <c r="D4626" t="s">
        <v>122</v>
      </c>
      <c r="E4626" t="s">
        <v>156</v>
      </c>
      <c r="F4626" t="s">
        <v>13476</v>
      </c>
      <c r="G4626" t="s">
        <v>161</v>
      </c>
      <c r="H4626" t="s">
        <v>135</v>
      </c>
      <c r="I4626" t="s">
        <v>136</v>
      </c>
      <c r="J4626" t="s">
        <v>137</v>
      </c>
      <c r="K4626" t="s">
        <v>138</v>
      </c>
      <c r="L4626" t="s">
        <v>13477</v>
      </c>
      <c r="M4626" t="s">
        <v>13478</v>
      </c>
      <c r="N4626">
        <v>1.801388888</v>
      </c>
      <c r="O4626">
        <v>0</v>
      </c>
      <c r="P4626">
        <v>10</v>
      </c>
      <c r="Q4626">
        <v>0</v>
      </c>
      <c r="R4626">
        <v>0</v>
      </c>
      <c r="S4626">
        <v>0</v>
      </c>
      <c r="T4626">
        <v>3</v>
      </c>
      <c r="U4626">
        <v>0</v>
      </c>
      <c r="V4626">
        <v>0</v>
      </c>
      <c r="W4626">
        <v>0</v>
      </c>
      <c r="X4626">
        <v>5.087963954531431</v>
      </c>
      <c r="Y4626">
        <v>0</v>
      </c>
      <c r="Z4626">
        <v>0</v>
      </c>
      <c r="AA4626">
        <v>0</v>
      </c>
      <c r="AB4626">
        <v>4.6657623755170823</v>
      </c>
      <c r="AC4626">
        <v>0</v>
      </c>
      <c r="AD4626">
        <v>0</v>
      </c>
      <c r="AE4626">
        <v>9.7537263300485133</v>
      </c>
    </row>
    <row r="4627" spans="1:31" x14ac:dyDescent="0.25">
      <c r="A4627">
        <v>2219779</v>
      </c>
      <c r="B4627">
        <v>1</v>
      </c>
      <c r="C4627" t="s">
        <v>80</v>
      </c>
      <c r="D4627" t="s">
        <v>94</v>
      </c>
      <c r="E4627" t="s">
        <v>156</v>
      </c>
      <c r="F4627" t="s">
        <v>13479</v>
      </c>
      <c r="G4627" t="s">
        <v>161</v>
      </c>
      <c r="H4627" t="s">
        <v>135</v>
      </c>
      <c r="I4627" t="s">
        <v>136</v>
      </c>
      <c r="J4627" t="s">
        <v>137</v>
      </c>
      <c r="K4627" t="s">
        <v>138</v>
      </c>
      <c r="L4627" t="s">
        <v>13480</v>
      </c>
      <c r="M4627" t="s">
        <v>13481</v>
      </c>
      <c r="N4627">
        <v>9.1452777770000004</v>
      </c>
      <c r="O4627">
        <v>0</v>
      </c>
      <c r="P4627">
        <v>1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0.50737949000550819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0.50737949000550819</v>
      </c>
    </row>
    <row r="4628" spans="1:31" x14ac:dyDescent="0.25">
      <c r="A4628">
        <v>2223715</v>
      </c>
      <c r="B4628">
        <v>1</v>
      </c>
      <c r="C4628" t="s">
        <v>80</v>
      </c>
      <c r="D4628" t="s">
        <v>103</v>
      </c>
      <c r="E4628" t="s">
        <v>156</v>
      </c>
      <c r="F4628" t="s">
        <v>13482</v>
      </c>
      <c r="G4628" t="s">
        <v>161</v>
      </c>
      <c r="H4628" t="s">
        <v>135</v>
      </c>
      <c r="I4628" t="s">
        <v>136</v>
      </c>
      <c r="J4628" t="s">
        <v>137</v>
      </c>
      <c r="K4628" t="s">
        <v>138</v>
      </c>
      <c r="L4628" t="s">
        <v>13483</v>
      </c>
      <c r="M4628" t="s">
        <v>13484</v>
      </c>
      <c r="N4628">
        <v>1.7511111109999999</v>
      </c>
      <c r="O4628">
        <v>0</v>
      </c>
      <c r="P4628">
        <v>1</v>
      </c>
      <c r="Q4628">
        <v>0</v>
      </c>
      <c r="R4628">
        <v>1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0.21407565285802671</v>
      </c>
      <c r="Y4628">
        <v>0</v>
      </c>
      <c r="Z4628">
        <v>9.7169471944999995E-3</v>
      </c>
      <c r="AA4628">
        <v>0</v>
      </c>
      <c r="AB4628">
        <v>0</v>
      </c>
      <c r="AC4628">
        <v>0</v>
      </c>
      <c r="AD4628">
        <v>0</v>
      </c>
      <c r="AE4628">
        <v>0.22379260005252671</v>
      </c>
    </row>
    <row r="4629" spans="1:31" x14ac:dyDescent="0.25">
      <c r="A4629">
        <v>2216553</v>
      </c>
      <c r="B4629">
        <v>1</v>
      </c>
      <c r="C4629" t="s">
        <v>81</v>
      </c>
      <c r="D4629" t="s">
        <v>127</v>
      </c>
      <c r="E4629" t="s">
        <v>147</v>
      </c>
      <c r="F4629" t="s">
        <v>13485</v>
      </c>
      <c r="G4629" t="s">
        <v>143</v>
      </c>
      <c r="H4629" t="s">
        <v>144</v>
      </c>
      <c r="I4629" t="s">
        <v>136</v>
      </c>
      <c r="J4629" t="s">
        <v>137</v>
      </c>
      <c r="K4629" t="s">
        <v>138</v>
      </c>
      <c r="L4629" t="s">
        <v>13486</v>
      </c>
      <c r="M4629" t="s">
        <v>13487</v>
      </c>
      <c r="N4629">
        <v>0.60138888800000001</v>
      </c>
      <c r="O4629">
        <v>1</v>
      </c>
      <c r="P4629">
        <v>972</v>
      </c>
      <c r="Q4629">
        <v>0</v>
      </c>
      <c r="R4629">
        <v>11</v>
      </c>
      <c r="S4629">
        <v>4</v>
      </c>
      <c r="T4629">
        <v>192</v>
      </c>
      <c r="U4629">
        <v>4</v>
      </c>
      <c r="V4629">
        <v>4</v>
      </c>
      <c r="W4629">
        <v>0</v>
      </c>
      <c r="X4629">
        <v>130.19496581800897</v>
      </c>
      <c r="Y4629">
        <v>0</v>
      </c>
      <c r="Z4629">
        <v>1.5890395548583689</v>
      </c>
      <c r="AA4629">
        <v>35.977313045347358</v>
      </c>
      <c r="AB4629">
        <v>96.31652983573926</v>
      </c>
      <c r="AC4629">
        <v>61.695135823010929</v>
      </c>
      <c r="AD4629">
        <v>1.0283668328088624</v>
      </c>
      <c r="AE4629">
        <v>326.80135090977376</v>
      </c>
    </row>
    <row r="4630" spans="1:31" x14ac:dyDescent="0.25">
      <c r="A4630">
        <v>2219756</v>
      </c>
      <c r="B4630">
        <v>1</v>
      </c>
      <c r="C4630" t="s">
        <v>80</v>
      </c>
      <c r="D4630" t="s">
        <v>94</v>
      </c>
      <c r="E4630" t="s">
        <v>151</v>
      </c>
      <c r="F4630" t="s">
        <v>4155</v>
      </c>
      <c r="G4630" t="s">
        <v>1096</v>
      </c>
      <c r="H4630" t="s">
        <v>135</v>
      </c>
      <c r="I4630" t="s">
        <v>136</v>
      </c>
      <c r="J4630" t="s">
        <v>137</v>
      </c>
      <c r="K4630" t="s">
        <v>138</v>
      </c>
      <c r="L4630" t="s">
        <v>13488</v>
      </c>
      <c r="M4630" t="s">
        <v>13489</v>
      </c>
      <c r="N4630">
        <v>5.21</v>
      </c>
      <c r="O4630">
        <v>0</v>
      </c>
      <c r="P4630">
        <v>44</v>
      </c>
      <c r="Q4630">
        <v>0</v>
      </c>
      <c r="R4630">
        <v>0</v>
      </c>
      <c r="S4630">
        <v>0</v>
      </c>
      <c r="T4630">
        <v>5</v>
      </c>
      <c r="U4630">
        <v>0</v>
      </c>
      <c r="V4630">
        <v>0</v>
      </c>
      <c r="W4630">
        <v>0</v>
      </c>
      <c r="X4630">
        <v>37.589554374998286</v>
      </c>
      <c r="Y4630">
        <v>0</v>
      </c>
      <c r="Z4630">
        <v>0</v>
      </c>
      <c r="AA4630">
        <v>0</v>
      </c>
      <c r="AB4630">
        <v>2.5774505408837092</v>
      </c>
      <c r="AC4630">
        <v>0</v>
      </c>
      <c r="AD4630">
        <v>0</v>
      </c>
      <c r="AE4630">
        <v>40.167004915881996</v>
      </c>
    </row>
    <row r="4631" spans="1:31" x14ac:dyDescent="0.25">
      <c r="A4631">
        <v>2227914</v>
      </c>
      <c r="B4631">
        <v>1</v>
      </c>
      <c r="C4631" t="s">
        <v>80</v>
      </c>
      <c r="D4631" t="s">
        <v>96</v>
      </c>
      <c r="E4631" t="s">
        <v>156</v>
      </c>
      <c r="F4631" t="s">
        <v>13490</v>
      </c>
      <c r="G4631" t="s">
        <v>161</v>
      </c>
      <c r="H4631" t="s">
        <v>135</v>
      </c>
      <c r="I4631" t="s">
        <v>136</v>
      </c>
      <c r="J4631" t="s">
        <v>137</v>
      </c>
      <c r="K4631" t="s">
        <v>138</v>
      </c>
      <c r="L4631" t="s">
        <v>13491</v>
      </c>
      <c r="M4631" t="s">
        <v>13492</v>
      </c>
      <c r="N4631">
        <v>0.94638888799999998</v>
      </c>
      <c r="O4631">
        <v>0</v>
      </c>
      <c r="P4631">
        <v>1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0.49398049429928226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0.49398049429928226</v>
      </c>
    </row>
    <row r="4632" spans="1:31" x14ac:dyDescent="0.25">
      <c r="A4632">
        <v>2213828</v>
      </c>
      <c r="B4632">
        <v>1</v>
      </c>
      <c r="C4632" t="s">
        <v>80</v>
      </c>
      <c r="D4632" t="s">
        <v>84</v>
      </c>
      <c r="E4632" t="s">
        <v>151</v>
      </c>
      <c r="F4632" t="s">
        <v>13493</v>
      </c>
      <c r="G4632" t="s">
        <v>213</v>
      </c>
      <c r="H4632" t="s">
        <v>135</v>
      </c>
      <c r="I4632" t="s">
        <v>136</v>
      </c>
      <c r="J4632" t="s">
        <v>137</v>
      </c>
      <c r="K4632" t="s">
        <v>138</v>
      </c>
      <c r="L4632" t="s">
        <v>6177</v>
      </c>
      <c r="M4632" t="s">
        <v>13494</v>
      </c>
      <c r="N4632">
        <v>3.0836111110000002</v>
      </c>
      <c r="O4632">
        <v>0</v>
      </c>
      <c r="P4632">
        <v>109</v>
      </c>
      <c r="Q4632">
        <v>0</v>
      </c>
      <c r="R4632">
        <v>0</v>
      </c>
      <c r="S4632">
        <v>0</v>
      </c>
      <c r="T4632">
        <v>15</v>
      </c>
      <c r="U4632">
        <v>0</v>
      </c>
      <c r="V4632">
        <v>0</v>
      </c>
      <c r="W4632">
        <v>0</v>
      </c>
      <c r="X4632">
        <v>89.946478631838616</v>
      </c>
      <c r="Y4632">
        <v>0</v>
      </c>
      <c r="Z4632">
        <v>0</v>
      </c>
      <c r="AA4632">
        <v>0</v>
      </c>
      <c r="AB4632">
        <v>33.884884598729428</v>
      </c>
      <c r="AC4632">
        <v>0</v>
      </c>
      <c r="AD4632">
        <v>0</v>
      </c>
      <c r="AE4632">
        <v>123.83136323056804</v>
      </c>
    </row>
    <row r="4633" spans="1:31" x14ac:dyDescent="0.25">
      <c r="A4633">
        <v>2219902</v>
      </c>
      <c r="B4633">
        <v>1</v>
      </c>
      <c r="C4633" t="s">
        <v>80</v>
      </c>
      <c r="D4633" t="s">
        <v>104</v>
      </c>
      <c r="E4633" t="s">
        <v>156</v>
      </c>
      <c r="F4633" t="s">
        <v>13495</v>
      </c>
      <c r="G4633" t="s">
        <v>280</v>
      </c>
      <c r="H4633" t="s">
        <v>135</v>
      </c>
      <c r="I4633" t="s">
        <v>136</v>
      </c>
      <c r="J4633" t="s">
        <v>137</v>
      </c>
      <c r="K4633" t="s">
        <v>138</v>
      </c>
      <c r="L4633" t="s">
        <v>13496</v>
      </c>
      <c r="M4633" t="s">
        <v>13497</v>
      </c>
      <c r="N4633">
        <v>6.7108333330000001</v>
      </c>
      <c r="O4633">
        <v>0</v>
      </c>
      <c r="P4633">
        <v>5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17.176185302335728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17.176185302335728</v>
      </c>
    </row>
    <row r="4634" spans="1:31" x14ac:dyDescent="0.25">
      <c r="A4634">
        <v>2225312</v>
      </c>
      <c r="B4634">
        <v>1</v>
      </c>
      <c r="C4634" t="s">
        <v>80</v>
      </c>
      <c r="D4634" t="s">
        <v>83</v>
      </c>
      <c r="E4634" t="s">
        <v>156</v>
      </c>
      <c r="F4634" t="s">
        <v>13498</v>
      </c>
      <c r="G4634" t="s">
        <v>172</v>
      </c>
      <c r="H4634" t="s">
        <v>135</v>
      </c>
      <c r="I4634" t="s">
        <v>136</v>
      </c>
      <c r="J4634" t="s">
        <v>137</v>
      </c>
      <c r="K4634" t="s">
        <v>138</v>
      </c>
      <c r="L4634" t="s">
        <v>13499</v>
      </c>
      <c r="M4634" t="s">
        <v>13500</v>
      </c>
      <c r="N4634">
        <v>6.9572222220000004</v>
      </c>
      <c r="O4634">
        <v>0</v>
      </c>
      <c r="P4634">
        <v>2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5.0817059042425505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5.0817059042425505</v>
      </c>
    </row>
    <row r="4635" spans="1:31" x14ac:dyDescent="0.25">
      <c r="A4635">
        <v>2222481</v>
      </c>
      <c r="B4635">
        <v>1</v>
      </c>
      <c r="C4635" t="s">
        <v>80</v>
      </c>
      <c r="D4635" t="s">
        <v>84</v>
      </c>
      <c r="E4635" t="s">
        <v>156</v>
      </c>
      <c r="F4635" t="s">
        <v>13501</v>
      </c>
      <c r="G4635" t="s">
        <v>165</v>
      </c>
      <c r="H4635" t="s">
        <v>135</v>
      </c>
      <c r="I4635" t="s">
        <v>136</v>
      </c>
      <c r="J4635" t="s">
        <v>137</v>
      </c>
      <c r="K4635" t="s">
        <v>138</v>
      </c>
      <c r="L4635" t="s">
        <v>13502</v>
      </c>
      <c r="M4635" t="s">
        <v>13503</v>
      </c>
      <c r="N4635">
        <v>1.013055555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1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3.9956187040483173</v>
      </c>
      <c r="AC4635">
        <v>0</v>
      </c>
      <c r="AD4635">
        <v>0</v>
      </c>
      <c r="AE4635">
        <v>3.9956187040483173</v>
      </c>
    </row>
    <row r="4636" spans="1:31" x14ac:dyDescent="0.25">
      <c r="A4636">
        <v>2226663</v>
      </c>
      <c r="B4636">
        <v>1</v>
      </c>
      <c r="C4636" t="s">
        <v>80</v>
      </c>
      <c r="D4636" t="s">
        <v>97</v>
      </c>
      <c r="E4636" t="s">
        <v>225</v>
      </c>
      <c r="F4636" t="s">
        <v>13504</v>
      </c>
      <c r="G4636" t="s">
        <v>213</v>
      </c>
      <c r="H4636" t="s">
        <v>135</v>
      </c>
      <c r="I4636" t="s">
        <v>136</v>
      </c>
      <c r="J4636" t="s">
        <v>137</v>
      </c>
      <c r="K4636" t="s">
        <v>138</v>
      </c>
      <c r="L4636" t="s">
        <v>13505</v>
      </c>
      <c r="M4636" t="s">
        <v>13506</v>
      </c>
      <c r="N4636">
        <v>2.7905555550000001</v>
      </c>
      <c r="O4636">
        <v>0</v>
      </c>
      <c r="P4636">
        <v>40</v>
      </c>
      <c r="Q4636">
        <v>0</v>
      </c>
      <c r="R4636">
        <v>0</v>
      </c>
      <c r="S4636">
        <v>0</v>
      </c>
      <c r="T4636">
        <v>31</v>
      </c>
      <c r="U4636">
        <v>0</v>
      </c>
      <c r="V4636">
        <v>0</v>
      </c>
      <c r="W4636">
        <v>0</v>
      </c>
      <c r="X4636">
        <v>73.680825442928466</v>
      </c>
      <c r="Y4636">
        <v>0</v>
      </c>
      <c r="Z4636">
        <v>0</v>
      </c>
      <c r="AA4636">
        <v>0</v>
      </c>
      <c r="AB4636">
        <v>67.02960633317123</v>
      </c>
      <c r="AC4636">
        <v>0</v>
      </c>
      <c r="AD4636">
        <v>0</v>
      </c>
      <c r="AE4636">
        <v>140.71043177609971</v>
      </c>
    </row>
    <row r="4637" spans="1:31" x14ac:dyDescent="0.25">
      <c r="A4637">
        <v>2218697</v>
      </c>
      <c r="B4637">
        <v>1</v>
      </c>
      <c r="C4637" t="s">
        <v>80</v>
      </c>
      <c r="D4637" t="s">
        <v>95</v>
      </c>
      <c r="E4637" t="s">
        <v>251</v>
      </c>
      <c r="F4637" t="s">
        <v>2802</v>
      </c>
      <c r="G4637" t="s">
        <v>1806</v>
      </c>
      <c r="H4637" t="s">
        <v>144</v>
      </c>
      <c r="I4637" t="s">
        <v>136</v>
      </c>
      <c r="J4637" t="s">
        <v>137</v>
      </c>
      <c r="K4637" t="s">
        <v>138</v>
      </c>
      <c r="L4637" t="s">
        <v>13507</v>
      </c>
      <c r="M4637" t="s">
        <v>13508</v>
      </c>
      <c r="N4637">
        <v>1.7598166660000001</v>
      </c>
      <c r="O4637">
        <v>55</v>
      </c>
      <c r="P4637">
        <v>4868</v>
      </c>
      <c r="Q4637">
        <v>85</v>
      </c>
      <c r="R4637">
        <v>171</v>
      </c>
      <c r="S4637">
        <v>93</v>
      </c>
      <c r="T4637">
        <v>623</v>
      </c>
      <c r="U4637">
        <v>10</v>
      </c>
      <c r="V4637">
        <v>1</v>
      </c>
      <c r="W4637">
        <v>96.607835250842925</v>
      </c>
      <c r="X4637">
        <v>3603.6389931530175</v>
      </c>
      <c r="Y4637">
        <v>1127.001712000929</v>
      </c>
      <c r="Z4637">
        <v>88.514050209209444</v>
      </c>
      <c r="AA4637">
        <v>808.1875325325874</v>
      </c>
      <c r="AB4637">
        <v>1244.8115616062826</v>
      </c>
      <c r="AC4637">
        <v>1515.1848916390179</v>
      </c>
      <c r="AD4637">
        <v>13.798108783570658</v>
      </c>
      <c r="AE4637">
        <v>8497.7446851754557</v>
      </c>
    </row>
    <row r="4638" spans="1:31" x14ac:dyDescent="0.25">
      <c r="A4638">
        <v>2223523</v>
      </c>
      <c r="B4638">
        <v>1</v>
      </c>
      <c r="C4638" t="s">
        <v>80</v>
      </c>
      <c r="D4638" t="s">
        <v>103</v>
      </c>
      <c r="E4638" t="s">
        <v>151</v>
      </c>
      <c r="F4638" t="s">
        <v>9489</v>
      </c>
      <c r="G4638" t="s">
        <v>238</v>
      </c>
      <c r="H4638" t="s">
        <v>135</v>
      </c>
      <c r="I4638" t="s">
        <v>136</v>
      </c>
      <c r="J4638" t="s">
        <v>137</v>
      </c>
      <c r="K4638" t="s">
        <v>138</v>
      </c>
      <c r="L4638" t="s">
        <v>13509</v>
      </c>
      <c r="M4638" t="s">
        <v>13510</v>
      </c>
      <c r="N4638">
        <v>3.8094444439999999</v>
      </c>
      <c r="O4638">
        <v>0</v>
      </c>
      <c r="P4638">
        <v>26</v>
      </c>
      <c r="Q4638">
        <v>0</v>
      </c>
      <c r="R4638">
        <v>8</v>
      </c>
      <c r="S4638">
        <v>0</v>
      </c>
      <c r="T4638">
        <v>10</v>
      </c>
      <c r="U4638">
        <v>0</v>
      </c>
      <c r="V4638">
        <v>0</v>
      </c>
      <c r="W4638">
        <v>0</v>
      </c>
      <c r="X4638">
        <v>19.102127497132489</v>
      </c>
      <c r="Y4638">
        <v>0</v>
      </c>
      <c r="Z4638">
        <v>2.0040489520189584</v>
      </c>
      <c r="AA4638">
        <v>0</v>
      </c>
      <c r="AB4638">
        <v>14.184065379713171</v>
      </c>
      <c r="AC4638">
        <v>0</v>
      </c>
      <c r="AD4638">
        <v>0</v>
      </c>
      <c r="AE4638">
        <v>35.290241828864623</v>
      </c>
    </row>
    <row r="4639" spans="1:31" x14ac:dyDescent="0.25">
      <c r="A4639">
        <v>2226440</v>
      </c>
      <c r="B4639">
        <v>1</v>
      </c>
      <c r="C4639" t="s">
        <v>80</v>
      </c>
      <c r="D4639" t="s">
        <v>100</v>
      </c>
      <c r="E4639" t="s">
        <v>156</v>
      </c>
      <c r="F4639" t="s">
        <v>13511</v>
      </c>
      <c r="G4639" t="s">
        <v>161</v>
      </c>
      <c r="H4639" t="s">
        <v>135</v>
      </c>
      <c r="I4639" t="s">
        <v>136</v>
      </c>
      <c r="J4639" t="s">
        <v>137</v>
      </c>
      <c r="K4639" t="s">
        <v>138</v>
      </c>
      <c r="L4639" t="s">
        <v>13512</v>
      </c>
      <c r="M4639" t="s">
        <v>13513</v>
      </c>
      <c r="N4639">
        <v>0.29249999999999998</v>
      </c>
      <c r="O4639">
        <v>0</v>
      </c>
      <c r="P4639">
        <v>1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0.11665831378061112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0.11665831378061112</v>
      </c>
    </row>
    <row r="4640" spans="1:31" x14ac:dyDescent="0.25">
      <c r="A4640">
        <v>2214037</v>
      </c>
      <c r="B4640">
        <v>1</v>
      </c>
      <c r="C4640" t="s">
        <v>80</v>
      </c>
      <c r="D4640" t="s">
        <v>91</v>
      </c>
      <c r="E4640" t="s">
        <v>156</v>
      </c>
      <c r="F4640" t="s">
        <v>13514</v>
      </c>
      <c r="G4640" t="s">
        <v>161</v>
      </c>
      <c r="H4640" t="s">
        <v>135</v>
      </c>
      <c r="I4640" t="s">
        <v>136</v>
      </c>
      <c r="J4640" t="s">
        <v>137</v>
      </c>
      <c r="K4640" t="s">
        <v>138</v>
      </c>
      <c r="L4640" t="s">
        <v>13515</v>
      </c>
      <c r="M4640" t="s">
        <v>13516</v>
      </c>
      <c r="N4640">
        <v>1.1516666659999999</v>
      </c>
      <c r="O4640">
        <v>0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0.51821591582212512</v>
      </c>
      <c r="AA4640">
        <v>0</v>
      </c>
      <c r="AB4640">
        <v>0</v>
      </c>
      <c r="AC4640">
        <v>0</v>
      </c>
      <c r="AD4640">
        <v>0</v>
      </c>
      <c r="AE4640">
        <v>0.51821591582212512</v>
      </c>
    </row>
    <row r="4641" spans="1:31" x14ac:dyDescent="0.25">
      <c r="A4641">
        <v>2222195</v>
      </c>
      <c r="B4641">
        <v>1</v>
      </c>
      <c r="C4641" t="s">
        <v>80</v>
      </c>
      <c r="D4641" t="s">
        <v>98</v>
      </c>
      <c r="E4641" t="s">
        <v>151</v>
      </c>
      <c r="F4641" t="s">
        <v>13517</v>
      </c>
      <c r="G4641" t="s">
        <v>153</v>
      </c>
      <c r="H4641" t="s">
        <v>135</v>
      </c>
      <c r="I4641" t="s">
        <v>136</v>
      </c>
      <c r="J4641" t="s">
        <v>137</v>
      </c>
      <c r="K4641" t="s">
        <v>138</v>
      </c>
      <c r="L4641" t="s">
        <v>13518</v>
      </c>
      <c r="M4641" t="s">
        <v>13519</v>
      </c>
      <c r="N4641">
        <v>3.6786111109999999</v>
      </c>
      <c r="O4641">
        <v>0</v>
      </c>
      <c r="P4641">
        <v>89</v>
      </c>
      <c r="Q4641">
        <v>0</v>
      </c>
      <c r="R4641">
        <v>5</v>
      </c>
      <c r="S4641">
        <v>0</v>
      </c>
      <c r="T4641">
        <v>6</v>
      </c>
      <c r="U4641">
        <v>0</v>
      </c>
      <c r="V4641">
        <v>0</v>
      </c>
      <c r="W4641">
        <v>0</v>
      </c>
      <c r="X4641">
        <v>42.979099717565063</v>
      </c>
      <c r="Y4641">
        <v>0</v>
      </c>
      <c r="Z4641">
        <v>3.9684588523848001</v>
      </c>
      <c r="AA4641">
        <v>0</v>
      </c>
      <c r="AB4641">
        <v>7.3266324282668922</v>
      </c>
      <c r="AC4641">
        <v>0</v>
      </c>
      <c r="AD4641">
        <v>0</v>
      </c>
      <c r="AE4641">
        <v>54.274190998216753</v>
      </c>
    </row>
    <row r="4642" spans="1:31" x14ac:dyDescent="0.25">
      <c r="A4642">
        <v>2215365</v>
      </c>
      <c r="B4642">
        <v>1</v>
      </c>
      <c r="C4642" t="s">
        <v>80</v>
      </c>
      <c r="D4642" t="s">
        <v>84</v>
      </c>
      <c r="E4642" t="s">
        <v>156</v>
      </c>
      <c r="F4642" t="s">
        <v>13520</v>
      </c>
      <c r="G4642" t="s">
        <v>161</v>
      </c>
      <c r="H4642" t="s">
        <v>135</v>
      </c>
      <c r="I4642" t="s">
        <v>136</v>
      </c>
      <c r="J4642" t="s">
        <v>137</v>
      </c>
      <c r="K4642" t="s">
        <v>138</v>
      </c>
      <c r="L4642" t="s">
        <v>13521</v>
      </c>
      <c r="M4642" t="s">
        <v>13522</v>
      </c>
      <c r="N4642">
        <v>5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3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11.178777907524832</v>
      </c>
      <c r="AC4642">
        <v>0</v>
      </c>
      <c r="AD4642">
        <v>0</v>
      </c>
      <c r="AE4642">
        <v>11.178777907524832</v>
      </c>
    </row>
    <row r="4643" spans="1:31" x14ac:dyDescent="0.25">
      <c r="A4643">
        <v>2229334</v>
      </c>
      <c r="B4643">
        <v>1</v>
      </c>
      <c r="C4643" t="s">
        <v>80</v>
      </c>
      <c r="D4643" t="s">
        <v>105</v>
      </c>
      <c r="E4643" t="s">
        <v>225</v>
      </c>
      <c r="F4643" t="s">
        <v>13523</v>
      </c>
      <c r="G4643" t="s">
        <v>507</v>
      </c>
      <c r="H4643" t="s">
        <v>135</v>
      </c>
      <c r="I4643" t="s">
        <v>136</v>
      </c>
      <c r="J4643" t="s">
        <v>137</v>
      </c>
      <c r="K4643" t="s">
        <v>138</v>
      </c>
      <c r="L4643" t="s">
        <v>13524</v>
      </c>
      <c r="M4643" t="s">
        <v>13525</v>
      </c>
      <c r="N4643">
        <v>0.84861111099999997</v>
      </c>
      <c r="O4643">
        <v>0</v>
      </c>
      <c r="P4643">
        <v>93</v>
      </c>
      <c r="Q4643">
        <v>0</v>
      </c>
      <c r="R4643">
        <v>0</v>
      </c>
      <c r="S4643">
        <v>0</v>
      </c>
      <c r="T4643">
        <v>1</v>
      </c>
      <c r="U4643">
        <v>0</v>
      </c>
      <c r="V4643">
        <v>0</v>
      </c>
      <c r="W4643">
        <v>0</v>
      </c>
      <c r="X4643">
        <v>19.416602715159655</v>
      </c>
      <c r="Y4643">
        <v>0</v>
      </c>
      <c r="Z4643">
        <v>0</v>
      </c>
      <c r="AA4643">
        <v>0</v>
      </c>
      <c r="AB4643">
        <v>1.85878238975E-4</v>
      </c>
      <c r="AC4643">
        <v>0</v>
      </c>
      <c r="AD4643">
        <v>0</v>
      </c>
      <c r="AE4643">
        <v>19.416788593398632</v>
      </c>
    </row>
    <row r="4644" spans="1:31" x14ac:dyDescent="0.25">
      <c r="A4644">
        <v>2214475</v>
      </c>
      <c r="B4644">
        <v>1</v>
      </c>
      <c r="C4644" t="s">
        <v>80</v>
      </c>
      <c r="D4644" t="s">
        <v>96</v>
      </c>
      <c r="E4644" t="s">
        <v>156</v>
      </c>
      <c r="F4644" t="s">
        <v>13526</v>
      </c>
      <c r="G4644" t="s">
        <v>280</v>
      </c>
      <c r="H4644" t="s">
        <v>135</v>
      </c>
      <c r="I4644" t="s">
        <v>136</v>
      </c>
      <c r="J4644" t="s">
        <v>137</v>
      </c>
      <c r="K4644" t="s">
        <v>138</v>
      </c>
      <c r="L4644" t="s">
        <v>13527</v>
      </c>
      <c r="M4644" t="s">
        <v>13528</v>
      </c>
      <c r="N4644">
        <v>5.534444444</v>
      </c>
      <c r="O4644">
        <v>0</v>
      </c>
      <c r="P4644">
        <v>1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</row>
    <row r="4645" spans="1:31" x14ac:dyDescent="0.25">
      <c r="A4645">
        <v>2225504</v>
      </c>
      <c r="B4645">
        <v>1</v>
      </c>
      <c r="C4645" t="s">
        <v>80</v>
      </c>
      <c r="D4645" t="s">
        <v>99</v>
      </c>
      <c r="E4645" t="s">
        <v>151</v>
      </c>
      <c r="F4645" t="s">
        <v>13529</v>
      </c>
      <c r="G4645" t="s">
        <v>213</v>
      </c>
      <c r="H4645" t="s">
        <v>135</v>
      </c>
      <c r="I4645" t="s">
        <v>136</v>
      </c>
      <c r="J4645" t="s">
        <v>137</v>
      </c>
      <c r="K4645" t="s">
        <v>138</v>
      </c>
      <c r="L4645" t="s">
        <v>13530</v>
      </c>
      <c r="M4645" t="s">
        <v>13531</v>
      </c>
      <c r="N4645">
        <v>2.9555555550000001</v>
      </c>
      <c r="O4645">
        <v>0</v>
      </c>
      <c r="P4645">
        <v>59</v>
      </c>
      <c r="Q4645">
        <v>0</v>
      </c>
      <c r="R4645">
        <v>2</v>
      </c>
      <c r="S4645">
        <v>0</v>
      </c>
      <c r="T4645">
        <v>33</v>
      </c>
      <c r="U4645">
        <v>0</v>
      </c>
      <c r="V4645">
        <v>0</v>
      </c>
      <c r="W4645">
        <v>0</v>
      </c>
      <c r="X4645">
        <v>79.74366469873911</v>
      </c>
      <c r="Y4645">
        <v>0</v>
      </c>
      <c r="Z4645">
        <v>2.1225149695439999E-2</v>
      </c>
      <c r="AA4645">
        <v>0</v>
      </c>
      <c r="AB4645">
        <v>91.786608810232195</v>
      </c>
      <c r="AC4645">
        <v>0</v>
      </c>
      <c r="AD4645">
        <v>0</v>
      </c>
      <c r="AE4645">
        <v>171.55149865866673</v>
      </c>
    </row>
    <row r="4646" spans="1:31" x14ac:dyDescent="0.25">
      <c r="A4646">
        <v>2229142</v>
      </c>
      <c r="B4646">
        <v>1</v>
      </c>
      <c r="C4646" t="s">
        <v>80</v>
      </c>
      <c r="D4646" t="s">
        <v>110</v>
      </c>
      <c r="E4646" t="s">
        <v>147</v>
      </c>
      <c r="F4646" t="s">
        <v>13532</v>
      </c>
      <c r="G4646" t="s">
        <v>143</v>
      </c>
      <c r="H4646" t="s">
        <v>144</v>
      </c>
      <c r="I4646" t="s">
        <v>136</v>
      </c>
      <c r="J4646" t="s">
        <v>137</v>
      </c>
      <c r="K4646" t="s">
        <v>138</v>
      </c>
      <c r="L4646" t="s">
        <v>13533</v>
      </c>
      <c r="M4646" t="s">
        <v>13534</v>
      </c>
      <c r="N4646">
        <v>0.6</v>
      </c>
      <c r="O4646">
        <v>0</v>
      </c>
      <c r="P4646">
        <v>5001</v>
      </c>
      <c r="Q4646">
        <v>0</v>
      </c>
      <c r="R4646">
        <v>1</v>
      </c>
      <c r="S4646">
        <v>0</v>
      </c>
      <c r="T4646">
        <v>443</v>
      </c>
      <c r="U4646">
        <v>0</v>
      </c>
      <c r="V4646">
        <v>1</v>
      </c>
      <c r="W4646">
        <v>0</v>
      </c>
      <c r="X4646">
        <v>1060.0467666879931</v>
      </c>
      <c r="Y4646">
        <v>0</v>
      </c>
      <c r="Z4646">
        <v>0.64791762576278467</v>
      </c>
      <c r="AA4646">
        <v>0</v>
      </c>
      <c r="AB4646">
        <v>329.9478523867989</v>
      </c>
      <c r="AC4646">
        <v>0</v>
      </c>
      <c r="AD4646">
        <v>8.730465292321707</v>
      </c>
      <c r="AE4646">
        <v>1399.3730019928767</v>
      </c>
    </row>
    <row r="4647" spans="1:31" x14ac:dyDescent="0.25">
      <c r="A4647">
        <v>2222896</v>
      </c>
      <c r="B4647">
        <v>1</v>
      </c>
      <c r="C4647" t="s">
        <v>80</v>
      </c>
      <c r="D4647" t="s">
        <v>82</v>
      </c>
      <c r="E4647" t="s">
        <v>151</v>
      </c>
      <c r="F4647" t="s">
        <v>2353</v>
      </c>
      <c r="G4647" t="s">
        <v>213</v>
      </c>
      <c r="H4647" t="s">
        <v>135</v>
      </c>
      <c r="I4647" t="s">
        <v>136</v>
      </c>
      <c r="J4647" t="s">
        <v>137</v>
      </c>
      <c r="K4647" t="s">
        <v>138</v>
      </c>
      <c r="L4647" t="s">
        <v>13535</v>
      </c>
      <c r="M4647" t="s">
        <v>13536</v>
      </c>
      <c r="N4647">
        <v>1.099444444</v>
      </c>
      <c r="O4647">
        <v>0</v>
      </c>
      <c r="P4647">
        <v>189</v>
      </c>
      <c r="Q4647">
        <v>0</v>
      </c>
      <c r="R4647">
        <v>0</v>
      </c>
      <c r="S4647">
        <v>0</v>
      </c>
      <c r="T4647">
        <v>11</v>
      </c>
      <c r="U4647">
        <v>0</v>
      </c>
      <c r="V4647">
        <v>0</v>
      </c>
      <c r="W4647">
        <v>0</v>
      </c>
      <c r="X4647">
        <v>71.869363981992919</v>
      </c>
      <c r="Y4647">
        <v>0</v>
      </c>
      <c r="Z4647">
        <v>0</v>
      </c>
      <c r="AA4647">
        <v>0</v>
      </c>
      <c r="AB4647">
        <v>3.9196267778309597</v>
      </c>
      <c r="AC4647">
        <v>0</v>
      </c>
      <c r="AD4647">
        <v>0</v>
      </c>
      <c r="AE4647">
        <v>75.788990759823875</v>
      </c>
    </row>
    <row r="4648" spans="1:31" x14ac:dyDescent="0.25">
      <c r="A4648">
        <v>2221568</v>
      </c>
      <c r="B4648">
        <v>1</v>
      </c>
      <c r="C4648" t="s">
        <v>80</v>
      </c>
      <c r="D4648" t="s">
        <v>83</v>
      </c>
      <c r="E4648" t="s">
        <v>156</v>
      </c>
      <c r="F4648" t="s">
        <v>13537</v>
      </c>
      <c r="G4648" t="s">
        <v>165</v>
      </c>
      <c r="H4648" t="s">
        <v>135</v>
      </c>
      <c r="I4648" t="s">
        <v>136</v>
      </c>
      <c r="J4648" t="s">
        <v>137</v>
      </c>
      <c r="K4648" t="s">
        <v>138</v>
      </c>
      <c r="L4648" t="s">
        <v>13538</v>
      </c>
      <c r="M4648" t="s">
        <v>13539</v>
      </c>
      <c r="N4648">
        <v>6.7791666660000001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2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4.1152631079580306</v>
      </c>
      <c r="AC4648">
        <v>0</v>
      </c>
      <c r="AD4648">
        <v>0</v>
      </c>
      <c r="AE4648">
        <v>4.1152631079580306</v>
      </c>
    </row>
    <row r="4649" spans="1:31" x14ac:dyDescent="0.25">
      <c r="A4649">
        <v>2228146</v>
      </c>
      <c r="B4649">
        <v>1</v>
      </c>
      <c r="C4649" t="s">
        <v>80</v>
      </c>
      <c r="D4649" t="s">
        <v>82</v>
      </c>
      <c r="E4649" t="s">
        <v>141</v>
      </c>
      <c r="F4649" t="s">
        <v>13540</v>
      </c>
      <c r="G4649" t="s">
        <v>349</v>
      </c>
      <c r="H4649" t="s">
        <v>144</v>
      </c>
      <c r="I4649" t="s">
        <v>136</v>
      </c>
      <c r="J4649" t="s">
        <v>137</v>
      </c>
      <c r="K4649" t="s">
        <v>138</v>
      </c>
      <c r="L4649" t="s">
        <v>13541</v>
      </c>
      <c r="M4649" t="s">
        <v>13542</v>
      </c>
      <c r="N4649">
        <v>2.2427777770000001</v>
      </c>
      <c r="O4649">
        <v>0</v>
      </c>
      <c r="P4649">
        <v>158</v>
      </c>
      <c r="Q4649">
        <v>0</v>
      </c>
      <c r="R4649">
        <v>0</v>
      </c>
      <c r="S4649">
        <v>0</v>
      </c>
      <c r="T4649">
        <v>12</v>
      </c>
      <c r="U4649">
        <v>0</v>
      </c>
      <c r="V4649">
        <v>0</v>
      </c>
      <c r="W4649">
        <v>0</v>
      </c>
      <c r="X4649">
        <v>153.31250555999208</v>
      </c>
      <c r="Y4649">
        <v>0</v>
      </c>
      <c r="Z4649">
        <v>0</v>
      </c>
      <c r="AA4649">
        <v>0</v>
      </c>
      <c r="AB4649">
        <v>6.7565855496244653</v>
      </c>
      <c r="AC4649">
        <v>0</v>
      </c>
      <c r="AD4649">
        <v>0</v>
      </c>
      <c r="AE4649">
        <v>160.06909110961655</v>
      </c>
    </row>
    <row r="4650" spans="1:31" x14ac:dyDescent="0.25">
      <c r="A4650">
        <v>2218259</v>
      </c>
      <c r="B4650">
        <v>1</v>
      </c>
      <c r="C4650" t="s">
        <v>81</v>
      </c>
      <c r="D4650" t="s">
        <v>117</v>
      </c>
      <c r="E4650" t="s">
        <v>141</v>
      </c>
      <c r="F4650" t="s">
        <v>13543</v>
      </c>
      <c r="G4650" t="s">
        <v>1136</v>
      </c>
      <c r="H4650" t="s">
        <v>144</v>
      </c>
      <c r="I4650" t="s">
        <v>136</v>
      </c>
      <c r="J4650" t="s">
        <v>137</v>
      </c>
      <c r="K4650" t="s">
        <v>138</v>
      </c>
      <c r="L4650" t="s">
        <v>13544</v>
      </c>
      <c r="M4650" t="s">
        <v>13545</v>
      </c>
      <c r="N4650">
        <v>0.98694444400000003</v>
      </c>
      <c r="O4650">
        <v>0</v>
      </c>
      <c r="P4650">
        <v>81</v>
      </c>
      <c r="Q4650">
        <v>0</v>
      </c>
      <c r="R4650">
        <v>9</v>
      </c>
      <c r="S4650">
        <v>0</v>
      </c>
      <c r="T4650">
        <v>4</v>
      </c>
      <c r="U4650">
        <v>0</v>
      </c>
      <c r="V4650">
        <v>0</v>
      </c>
      <c r="W4650">
        <v>0</v>
      </c>
      <c r="X4650">
        <v>8.670837867703252</v>
      </c>
      <c r="Y4650">
        <v>0</v>
      </c>
      <c r="Z4650">
        <v>2.4927245787747222E-2</v>
      </c>
      <c r="AA4650">
        <v>0</v>
      </c>
      <c r="AB4650">
        <v>1.5229399329272221E-3</v>
      </c>
      <c r="AC4650">
        <v>0</v>
      </c>
      <c r="AD4650">
        <v>0</v>
      </c>
      <c r="AE4650">
        <v>8.697288053423927</v>
      </c>
    </row>
    <row r="4651" spans="1:31" x14ac:dyDescent="0.25">
      <c r="A4651">
        <v>2228538</v>
      </c>
      <c r="B4651">
        <v>1</v>
      </c>
      <c r="C4651" t="s">
        <v>81</v>
      </c>
      <c r="D4651" t="s">
        <v>120</v>
      </c>
      <c r="E4651" t="s">
        <v>151</v>
      </c>
      <c r="F4651" t="s">
        <v>13546</v>
      </c>
      <c r="G4651" t="s">
        <v>213</v>
      </c>
      <c r="H4651" t="s">
        <v>135</v>
      </c>
      <c r="I4651" t="s">
        <v>136</v>
      </c>
      <c r="J4651" t="s">
        <v>137</v>
      </c>
      <c r="K4651" t="s">
        <v>138</v>
      </c>
      <c r="L4651" t="s">
        <v>13547</v>
      </c>
      <c r="M4651" t="s">
        <v>13548</v>
      </c>
      <c r="N4651">
        <v>0.73888888799999997</v>
      </c>
      <c r="O4651">
        <v>0</v>
      </c>
      <c r="P4651">
        <v>153</v>
      </c>
      <c r="Q4651">
        <v>0</v>
      </c>
      <c r="R4651">
        <v>0</v>
      </c>
      <c r="S4651">
        <v>0</v>
      </c>
      <c r="T4651">
        <v>26</v>
      </c>
      <c r="U4651">
        <v>0</v>
      </c>
      <c r="V4651">
        <v>0</v>
      </c>
      <c r="W4651">
        <v>0</v>
      </c>
      <c r="X4651">
        <v>22.549943095030354</v>
      </c>
      <c r="Y4651">
        <v>0</v>
      </c>
      <c r="Z4651">
        <v>0</v>
      </c>
      <c r="AA4651">
        <v>0</v>
      </c>
      <c r="AB4651">
        <v>2.9625552336364374</v>
      </c>
      <c r="AC4651">
        <v>0</v>
      </c>
      <c r="AD4651">
        <v>0</v>
      </c>
      <c r="AE4651">
        <v>25.512498328666791</v>
      </c>
    </row>
    <row r="4652" spans="1:31" x14ac:dyDescent="0.25">
      <c r="A4652">
        <v>2218505</v>
      </c>
      <c r="B4652">
        <v>1</v>
      </c>
      <c r="C4652" t="s">
        <v>81</v>
      </c>
      <c r="D4652" t="s">
        <v>115</v>
      </c>
      <c r="E4652" t="s">
        <v>151</v>
      </c>
      <c r="F4652" t="s">
        <v>13549</v>
      </c>
      <c r="G4652" t="s">
        <v>213</v>
      </c>
      <c r="H4652" t="s">
        <v>135</v>
      </c>
      <c r="I4652" t="s">
        <v>136</v>
      </c>
      <c r="J4652" t="s">
        <v>137</v>
      </c>
      <c r="K4652" t="s">
        <v>138</v>
      </c>
      <c r="L4652" t="s">
        <v>13550</v>
      </c>
      <c r="M4652" t="s">
        <v>13551</v>
      </c>
      <c r="N4652">
        <v>2.5552777770000001</v>
      </c>
      <c r="O4652">
        <v>0</v>
      </c>
      <c r="P4652">
        <v>1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0.39871458623219136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0.39871458623219136</v>
      </c>
    </row>
    <row r="4653" spans="1:31" x14ac:dyDescent="0.25">
      <c r="A4653">
        <v>2214621</v>
      </c>
      <c r="B4653">
        <v>1</v>
      </c>
      <c r="C4653" t="s">
        <v>80</v>
      </c>
      <c r="D4653" t="s">
        <v>93</v>
      </c>
      <c r="E4653" t="s">
        <v>156</v>
      </c>
      <c r="F4653" t="s">
        <v>13552</v>
      </c>
      <c r="G4653" t="s">
        <v>134</v>
      </c>
      <c r="H4653" t="s">
        <v>135</v>
      </c>
      <c r="I4653" t="s">
        <v>136</v>
      </c>
      <c r="J4653" t="s">
        <v>137</v>
      </c>
      <c r="K4653" t="s">
        <v>138</v>
      </c>
      <c r="L4653" t="s">
        <v>13553</v>
      </c>
      <c r="M4653" t="s">
        <v>13554</v>
      </c>
      <c r="N4653">
        <v>3.4172222219999999</v>
      </c>
      <c r="O4653">
        <v>0</v>
      </c>
      <c r="P4653">
        <v>12</v>
      </c>
      <c r="Q4653">
        <v>0</v>
      </c>
      <c r="R4653">
        <v>0</v>
      </c>
      <c r="S4653">
        <v>0</v>
      </c>
      <c r="T4653">
        <v>1</v>
      </c>
      <c r="U4653">
        <v>0</v>
      </c>
      <c r="V4653">
        <v>0</v>
      </c>
      <c r="W4653">
        <v>0</v>
      </c>
      <c r="X4653">
        <v>8.696393132886346</v>
      </c>
      <c r="Y4653">
        <v>0</v>
      </c>
      <c r="Z4653">
        <v>0</v>
      </c>
      <c r="AA4653">
        <v>0</v>
      </c>
      <c r="AB4653">
        <v>0.35609903937855497</v>
      </c>
      <c r="AC4653">
        <v>0</v>
      </c>
      <c r="AD4653">
        <v>0</v>
      </c>
      <c r="AE4653">
        <v>9.0524921722649001</v>
      </c>
    </row>
    <row r="4654" spans="1:31" x14ac:dyDescent="0.25">
      <c r="A4654">
        <v>2215949</v>
      </c>
      <c r="B4654">
        <v>1</v>
      </c>
      <c r="C4654" t="s">
        <v>80</v>
      </c>
      <c r="D4654" t="s">
        <v>105</v>
      </c>
      <c r="E4654" t="s">
        <v>225</v>
      </c>
      <c r="F4654" t="s">
        <v>13555</v>
      </c>
      <c r="G4654" t="s">
        <v>600</v>
      </c>
      <c r="H4654" t="s">
        <v>135</v>
      </c>
      <c r="I4654" t="s">
        <v>136</v>
      </c>
      <c r="J4654" t="s">
        <v>137</v>
      </c>
      <c r="K4654" t="s">
        <v>138</v>
      </c>
      <c r="L4654" t="s">
        <v>13556</v>
      </c>
      <c r="M4654" t="s">
        <v>13557</v>
      </c>
      <c r="N4654">
        <v>3.4041666660000001</v>
      </c>
      <c r="O4654">
        <v>0</v>
      </c>
      <c r="P4654">
        <v>1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1.8687327826952984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1.8687327826952984</v>
      </c>
    </row>
    <row r="4655" spans="1:31" x14ac:dyDescent="0.25">
      <c r="A4655">
        <v>2219447</v>
      </c>
      <c r="B4655">
        <v>1</v>
      </c>
      <c r="C4655" t="s">
        <v>81</v>
      </c>
      <c r="D4655" t="s">
        <v>127</v>
      </c>
      <c r="E4655" t="s">
        <v>198</v>
      </c>
      <c r="F4655" t="s">
        <v>13558</v>
      </c>
      <c r="G4655" t="s">
        <v>143</v>
      </c>
      <c r="H4655" t="s">
        <v>144</v>
      </c>
      <c r="I4655" t="s">
        <v>136</v>
      </c>
      <c r="J4655" t="s">
        <v>137</v>
      </c>
      <c r="K4655" t="s">
        <v>138</v>
      </c>
      <c r="L4655" t="s">
        <v>13559</v>
      </c>
      <c r="M4655" t="s">
        <v>13560</v>
      </c>
      <c r="N4655">
        <v>5.659444444</v>
      </c>
      <c r="O4655">
        <v>2</v>
      </c>
      <c r="P4655">
        <v>2</v>
      </c>
      <c r="Q4655">
        <v>85</v>
      </c>
      <c r="R4655">
        <v>76</v>
      </c>
      <c r="S4655">
        <v>7</v>
      </c>
      <c r="T4655">
        <v>0</v>
      </c>
      <c r="U4655">
        <v>0</v>
      </c>
      <c r="V4655">
        <v>0</v>
      </c>
      <c r="W4655">
        <v>1.7095311806328892</v>
      </c>
      <c r="X4655">
        <v>2.1446088502704912</v>
      </c>
      <c r="Y4655">
        <v>183.89980390799266</v>
      </c>
      <c r="Z4655">
        <v>196.15481283758098</v>
      </c>
      <c r="AA4655">
        <v>30.87191790896664</v>
      </c>
      <c r="AB4655">
        <v>0</v>
      </c>
      <c r="AC4655">
        <v>0</v>
      </c>
      <c r="AD4655">
        <v>0</v>
      </c>
      <c r="AE4655">
        <v>414.78067468544367</v>
      </c>
    </row>
    <row r="4656" spans="1:31" x14ac:dyDescent="0.25">
      <c r="A4656">
        <v>2222441</v>
      </c>
      <c r="B4656">
        <v>1</v>
      </c>
      <c r="C4656" t="s">
        <v>80</v>
      </c>
      <c r="D4656" t="s">
        <v>88</v>
      </c>
      <c r="E4656" t="s">
        <v>156</v>
      </c>
      <c r="F4656" t="s">
        <v>13561</v>
      </c>
      <c r="G4656" t="s">
        <v>165</v>
      </c>
      <c r="H4656" t="s">
        <v>135</v>
      </c>
      <c r="I4656" t="s">
        <v>136</v>
      </c>
      <c r="J4656" t="s">
        <v>137</v>
      </c>
      <c r="K4656" t="s">
        <v>138</v>
      </c>
      <c r="L4656" t="s">
        <v>13562</v>
      </c>
      <c r="M4656" t="s">
        <v>13563</v>
      </c>
      <c r="N4656">
        <v>1.3038888879999999</v>
      </c>
      <c r="O4656">
        <v>0</v>
      </c>
      <c r="P4656">
        <v>3</v>
      </c>
      <c r="Q4656">
        <v>0</v>
      </c>
      <c r="R4656">
        <v>0</v>
      </c>
      <c r="S4656">
        <v>0</v>
      </c>
      <c r="T4656">
        <v>2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1.7304862530509244</v>
      </c>
      <c r="AC4656">
        <v>0</v>
      </c>
      <c r="AD4656">
        <v>0</v>
      </c>
      <c r="AE4656">
        <v>1.7304862530509244</v>
      </c>
    </row>
    <row r="4657" spans="1:31" x14ac:dyDescent="0.25">
      <c r="A4657">
        <v>2212955</v>
      </c>
      <c r="B4657">
        <v>1</v>
      </c>
      <c r="C4657" t="s">
        <v>81</v>
      </c>
      <c r="D4657" t="s">
        <v>127</v>
      </c>
      <c r="E4657" t="s">
        <v>151</v>
      </c>
      <c r="F4657" t="s">
        <v>13564</v>
      </c>
      <c r="G4657" t="s">
        <v>213</v>
      </c>
      <c r="H4657" t="s">
        <v>135</v>
      </c>
      <c r="I4657" t="s">
        <v>136</v>
      </c>
      <c r="J4657" t="s">
        <v>137</v>
      </c>
      <c r="K4657" t="s">
        <v>138</v>
      </c>
      <c r="L4657" t="s">
        <v>13565</v>
      </c>
      <c r="M4657" t="s">
        <v>13566</v>
      </c>
      <c r="N4657">
        <v>3.0380555550000001</v>
      </c>
      <c r="O4657">
        <v>0</v>
      </c>
      <c r="P4657">
        <v>33</v>
      </c>
      <c r="Q4657">
        <v>0</v>
      </c>
      <c r="R4657">
        <v>0</v>
      </c>
      <c r="S4657">
        <v>0</v>
      </c>
      <c r="T4657">
        <v>3</v>
      </c>
      <c r="U4657">
        <v>0</v>
      </c>
      <c r="V4657">
        <v>0</v>
      </c>
      <c r="W4657">
        <v>0</v>
      </c>
      <c r="X4657">
        <v>13.873125672680866</v>
      </c>
      <c r="Y4657">
        <v>0</v>
      </c>
      <c r="Z4657">
        <v>0</v>
      </c>
      <c r="AA4657">
        <v>0</v>
      </c>
      <c r="AB4657">
        <v>1.1471496350963073</v>
      </c>
      <c r="AC4657">
        <v>0</v>
      </c>
      <c r="AD4657">
        <v>0</v>
      </c>
      <c r="AE4657">
        <v>15.020275307777172</v>
      </c>
    </row>
    <row r="4658" spans="1:31" x14ac:dyDescent="0.25">
      <c r="A4658">
        <v>2223088</v>
      </c>
      <c r="B4658">
        <v>1</v>
      </c>
      <c r="C4658" t="s">
        <v>80</v>
      </c>
      <c r="D4658" t="s">
        <v>96</v>
      </c>
      <c r="E4658" t="s">
        <v>156</v>
      </c>
      <c r="F4658" t="s">
        <v>12928</v>
      </c>
      <c r="G4658" t="s">
        <v>172</v>
      </c>
      <c r="H4658" t="s">
        <v>135</v>
      </c>
      <c r="I4658" t="s">
        <v>136</v>
      </c>
      <c r="J4658" t="s">
        <v>137</v>
      </c>
      <c r="K4658" t="s">
        <v>138</v>
      </c>
      <c r="L4658" t="s">
        <v>13567</v>
      </c>
      <c r="M4658" t="s">
        <v>13568</v>
      </c>
      <c r="N4658">
        <v>2.2269444439999999</v>
      </c>
      <c r="O4658">
        <v>0</v>
      </c>
      <c r="P4658">
        <v>1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9.0373953763529524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9.0373953763529524</v>
      </c>
    </row>
    <row r="4659" spans="1:31" x14ac:dyDescent="0.25">
      <c r="A4659">
        <v>2213891</v>
      </c>
      <c r="B4659">
        <v>1</v>
      </c>
      <c r="C4659" t="s">
        <v>80</v>
      </c>
      <c r="D4659" t="s">
        <v>97</v>
      </c>
      <c r="E4659" t="s">
        <v>156</v>
      </c>
      <c r="F4659" t="s">
        <v>13569</v>
      </c>
      <c r="G4659" t="s">
        <v>161</v>
      </c>
      <c r="H4659" t="s">
        <v>135</v>
      </c>
      <c r="I4659" t="s">
        <v>136</v>
      </c>
      <c r="J4659" t="s">
        <v>137</v>
      </c>
      <c r="K4659" t="s">
        <v>138</v>
      </c>
      <c r="L4659" t="s">
        <v>13570</v>
      </c>
      <c r="M4659" t="s">
        <v>13571</v>
      </c>
      <c r="N4659">
        <v>1.7355555549999999</v>
      </c>
      <c r="O4659">
        <v>0</v>
      </c>
      <c r="P4659">
        <v>2</v>
      </c>
      <c r="Q4659">
        <v>0</v>
      </c>
      <c r="R4659">
        <v>0</v>
      </c>
      <c r="S4659">
        <v>0</v>
      </c>
      <c r="T4659">
        <v>5</v>
      </c>
      <c r="U4659">
        <v>0</v>
      </c>
      <c r="V4659">
        <v>0</v>
      </c>
      <c r="W4659">
        <v>0</v>
      </c>
      <c r="X4659">
        <v>4.2925463032942197</v>
      </c>
      <c r="Y4659">
        <v>0</v>
      </c>
      <c r="Z4659">
        <v>0</v>
      </c>
      <c r="AA4659">
        <v>0</v>
      </c>
      <c r="AB4659">
        <v>2.3657807251507603</v>
      </c>
      <c r="AC4659">
        <v>0</v>
      </c>
      <c r="AD4659">
        <v>0</v>
      </c>
      <c r="AE4659">
        <v>6.6583270284449796</v>
      </c>
    </row>
    <row r="4660" spans="1:31" x14ac:dyDescent="0.25">
      <c r="A4660">
        <v>2226918</v>
      </c>
      <c r="B4660">
        <v>1</v>
      </c>
      <c r="C4660" t="s">
        <v>81</v>
      </c>
      <c r="D4660" t="s">
        <v>112</v>
      </c>
      <c r="E4660" t="s">
        <v>141</v>
      </c>
      <c r="F4660" t="s">
        <v>13572</v>
      </c>
      <c r="G4660" t="s">
        <v>349</v>
      </c>
      <c r="H4660" t="s">
        <v>144</v>
      </c>
      <c r="I4660" t="s">
        <v>136</v>
      </c>
      <c r="J4660" t="s">
        <v>137</v>
      </c>
      <c r="K4660" t="s">
        <v>138</v>
      </c>
      <c r="L4660" t="s">
        <v>13573</v>
      </c>
      <c r="M4660" t="s">
        <v>13574</v>
      </c>
      <c r="N4660">
        <v>1.150555555</v>
      </c>
      <c r="O4660">
        <v>0</v>
      </c>
      <c r="P4660">
        <v>40</v>
      </c>
      <c r="Q4660">
        <v>0</v>
      </c>
      <c r="R4660">
        <v>5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20.006758348807701</v>
      </c>
      <c r="Y4660">
        <v>0</v>
      </c>
      <c r="Z4660">
        <v>3.6109087835826663E-2</v>
      </c>
      <c r="AA4660">
        <v>0</v>
      </c>
      <c r="AB4660">
        <v>0</v>
      </c>
      <c r="AC4660">
        <v>0</v>
      </c>
      <c r="AD4660">
        <v>0</v>
      </c>
      <c r="AE4660">
        <v>20.042867436643526</v>
      </c>
    </row>
    <row r="4661" spans="1:31" x14ac:dyDescent="0.25">
      <c r="A4661">
        <v>2222049</v>
      </c>
      <c r="B4661">
        <v>1</v>
      </c>
      <c r="C4661" t="s">
        <v>80</v>
      </c>
      <c r="D4661" t="s">
        <v>107</v>
      </c>
      <c r="E4661" t="s">
        <v>141</v>
      </c>
      <c r="F4661" t="s">
        <v>13575</v>
      </c>
      <c r="G4661" t="s">
        <v>4381</v>
      </c>
      <c r="H4661" t="s">
        <v>144</v>
      </c>
      <c r="I4661" t="s">
        <v>136</v>
      </c>
      <c r="J4661" t="s">
        <v>137</v>
      </c>
      <c r="K4661" t="s">
        <v>138</v>
      </c>
      <c r="L4661" t="s">
        <v>13576</v>
      </c>
      <c r="M4661" t="s">
        <v>13577</v>
      </c>
      <c r="N4661">
        <v>0.92638888799999997</v>
      </c>
      <c r="O4661">
        <v>0</v>
      </c>
      <c r="P4661">
        <v>431</v>
      </c>
      <c r="Q4661">
        <v>0</v>
      </c>
      <c r="R4661">
        <v>0</v>
      </c>
      <c r="S4661">
        <v>0</v>
      </c>
      <c r="T4661">
        <v>9</v>
      </c>
      <c r="U4661">
        <v>0</v>
      </c>
      <c r="V4661">
        <v>0</v>
      </c>
      <c r="W4661">
        <v>0</v>
      </c>
      <c r="X4661">
        <v>108.40556871607401</v>
      </c>
      <c r="Y4661">
        <v>0</v>
      </c>
      <c r="Z4661">
        <v>0</v>
      </c>
      <c r="AA4661">
        <v>0</v>
      </c>
      <c r="AB4661">
        <v>10.670175480181175</v>
      </c>
      <c r="AC4661">
        <v>0</v>
      </c>
      <c r="AD4661">
        <v>0</v>
      </c>
      <c r="AE4661">
        <v>119.07574419625519</v>
      </c>
    </row>
    <row r="4662" spans="1:31" x14ac:dyDescent="0.25">
      <c r="A4662">
        <v>2228252</v>
      </c>
      <c r="B4662">
        <v>1</v>
      </c>
      <c r="C4662" t="s">
        <v>81</v>
      </c>
      <c r="D4662" t="s">
        <v>120</v>
      </c>
      <c r="E4662" t="s">
        <v>132</v>
      </c>
      <c r="F4662" t="s">
        <v>13578</v>
      </c>
      <c r="G4662" t="s">
        <v>153</v>
      </c>
      <c r="H4662" t="s">
        <v>135</v>
      </c>
      <c r="I4662" t="s">
        <v>136</v>
      </c>
      <c r="J4662" t="s">
        <v>137</v>
      </c>
      <c r="K4662" t="s">
        <v>138</v>
      </c>
      <c r="L4662" t="s">
        <v>13579</v>
      </c>
      <c r="M4662" t="s">
        <v>13580</v>
      </c>
      <c r="N4662">
        <v>1.9613888880000001</v>
      </c>
      <c r="O4662">
        <v>0</v>
      </c>
      <c r="P4662">
        <v>653</v>
      </c>
      <c r="Q4662">
        <v>0</v>
      </c>
      <c r="R4662">
        <v>0</v>
      </c>
      <c r="S4662">
        <v>0</v>
      </c>
      <c r="T4662">
        <v>27</v>
      </c>
      <c r="U4662">
        <v>0</v>
      </c>
      <c r="V4662">
        <v>0</v>
      </c>
      <c r="W4662">
        <v>0</v>
      </c>
      <c r="X4662">
        <v>293.30033092705617</v>
      </c>
      <c r="Y4662">
        <v>0</v>
      </c>
      <c r="Z4662">
        <v>0</v>
      </c>
      <c r="AA4662">
        <v>0</v>
      </c>
      <c r="AB4662">
        <v>36.549357099801398</v>
      </c>
      <c r="AC4662">
        <v>0</v>
      </c>
      <c r="AD4662">
        <v>0</v>
      </c>
      <c r="AE4662">
        <v>329.84968802685756</v>
      </c>
    </row>
    <row r="4663" spans="1:31" x14ac:dyDescent="0.25">
      <c r="A4663">
        <v>2218219</v>
      </c>
      <c r="B4663">
        <v>1</v>
      </c>
      <c r="C4663" t="s">
        <v>81</v>
      </c>
      <c r="D4663" t="s">
        <v>112</v>
      </c>
      <c r="E4663" t="s">
        <v>151</v>
      </c>
      <c r="F4663" t="s">
        <v>13581</v>
      </c>
      <c r="G4663" t="s">
        <v>213</v>
      </c>
      <c r="H4663" t="s">
        <v>135</v>
      </c>
      <c r="I4663" t="s">
        <v>136</v>
      </c>
      <c r="J4663" t="s">
        <v>137</v>
      </c>
      <c r="K4663" t="s">
        <v>138</v>
      </c>
      <c r="L4663" t="s">
        <v>13582</v>
      </c>
      <c r="M4663" t="s">
        <v>13583</v>
      </c>
      <c r="N4663">
        <v>0.92</v>
      </c>
      <c r="O4663">
        <v>0</v>
      </c>
      <c r="P4663">
        <v>86</v>
      </c>
      <c r="Q4663">
        <v>0</v>
      </c>
      <c r="R4663">
        <v>0</v>
      </c>
      <c r="S4663">
        <v>0</v>
      </c>
      <c r="T4663">
        <v>9</v>
      </c>
      <c r="U4663">
        <v>0</v>
      </c>
      <c r="V4663">
        <v>0</v>
      </c>
      <c r="W4663">
        <v>0</v>
      </c>
      <c r="X4663">
        <v>15.806101255626238</v>
      </c>
      <c r="Y4663">
        <v>0</v>
      </c>
      <c r="Z4663">
        <v>0</v>
      </c>
      <c r="AA4663">
        <v>0</v>
      </c>
      <c r="AB4663">
        <v>9.238322485000003</v>
      </c>
      <c r="AC4663">
        <v>0</v>
      </c>
      <c r="AD4663">
        <v>0</v>
      </c>
      <c r="AE4663">
        <v>25.044423740626243</v>
      </c>
    </row>
    <row r="4664" spans="1:31" x14ac:dyDescent="0.25">
      <c r="A4664">
        <v>2226726</v>
      </c>
      <c r="B4664">
        <v>1</v>
      </c>
      <c r="C4664" t="s">
        <v>80</v>
      </c>
      <c r="D4664" t="s">
        <v>96</v>
      </c>
      <c r="E4664" t="s">
        <v>151</v>
      </c>
      <c r="F4664" t="s">
        <v>13584</v>
      </c>
      <c r="G4664" t="s">
        <v>134</v>
      </c>
      <c r="H4664" t="s">
        <v>135</v>
      </c>
      <c r="I4664" t="s">
        <v>136</v>
      </c>
      <c r="J4664" t="s">
        <v>137</v>
      </c>
      <c r="K4664" t="s">
        <v>138</v>
      </c>
      <c r="L4664" t="s">
        <v>13585</v>
      </c>
      <c r="M4664" t="s">
        <v>13586</v>
      </c>
      <c r="N4664">
        <v>2.4824999999999999</v>
      </c>
      <c r="O4664">
        <v>0</v>
      </c>
      <c r="P4664">
        <v>42</v>
      </c>
      <c r="Q4664">
        <v>0</v>
      </c>
      <c r="R4664">
        <v>1</v>
      </c>
      <c r="S4664">
        <v>0</v>
      </c>
      <c r="T4664">
        <v>3</v>
      </c>
      <c r="U4664">
        <v>0</v>
      </c>
      <c r="V4664">
        <v>0</v>
      </c>
      <c r="W4664">
        <v>0</v>
      </c>
      <c r="X4664">
        <v>51.113627761990379</v>
      </c>
      <c r="Y4664">
        <v>0</v>
      </c>
      <c r="Z4664">
        <v>0.36452390555780501</v>
      </c>
      <c r="AA4664">
        <v>0</v>
      </c>
      <c r="AB4664">
        <v>40.931829189910417</v>
      </c>
      <c r="AC4664">
        <v>0</v>
      </c>
      <c r="AD4664">
        <v>0</v>
      </c>
      <c r="AE4664">
        <v>92.409980857458606</v>
      </c>
    </row>
    <row r="4665" spans="1:31" x14ac:dyDescent="0.25">
      <c r="A4665">
        <v>2224316</v>
      </c>
      <c r="B4665">
        <v>1</v>
      </c>
      <c r="C4665" t="s">
        <v>80</v>
      </c>
      <c r="D4665" t="s">
        <v>82</v>
      </c>
      <c r="E4665" t="s">
        <v>151</v>
      </c>
      <c r="F4665" t="s">
        <v>13587</v>
      </c>
      <c r="G4665" t="s">
        <v>238</v>
      </c>
      <c r="H4665" t="s">
        <v>135</v>
      </c>
      <c r="I4665" t="s">
        <v>136</v>
      </c>
      <c r="J4665" t="s">
        <v>137</v>
      </c>
      <c r="K4665" t="s">
        <v>138</v>
      </c>
      <c r="L4665" t="s">
        <v>13588</v>
      </c>
      <c r="M4665" t="s">
        <v>13589</v>
      </c>
      <c r="N4665">
        <v>3.3105555550000001</v>
      </c>
      <c r="O4665">
        <v>0</v>
      </c>
      <c r="P4665">
        <v>129</v>
      </c>
      <c r="Q4665">
        <v>0</v>
      </c>
      <c r="R4665">
        <v>0</v>
      </c>
      <c r="S4665">
        <v>0</v>
      </c>
      <c r="T4665">
        <v>9</v>
      </c>
      <c r="U4665">
        <v>0</v>
      </c>
      <c r="V4665">
        <v>0</v>
      </c>
      <c r="W4665">
        <v>0</v>
      </c>
      <c r="X4665">
        <v>166.02157265783251</v>
      </c>
      <c r="Y4665">
        <v>0</v>
      </c>
      <c r="Z4665">
        <v>0</v>
      </c>
      <c r="AA4665">
        <v>0</v>
      </c>
      <c r="AB4665">
        <v>19.489616121776574</v>
      </c>
      <c r="AC4665">
        <v>0</v>
      </c>
      <c r="AD4665">
        <v>0</v>
      </c>
      <c r="AE4665">
        <v>185.51118877960909</v>
      </c>
    </row>
    <row r="4666" spans="1:31" x14ac:dyDescent="0.25">
      <c r="A4666">
        <v>2225644</v>
      </c>
      <c r="B4666">
        <v>1</v>
      </c>
      <c r="C4666" t="s">
        <v>80</v>
      </c>
      <c r="D4666" t="s">
        <v>90</v>
      </c>
      <c r="E4666" t="s">
        <v>151</v>
      </c>
      <c r="F4666" t="s">
        <v>6673</v>
      </c>
      <c r="G4666" t="s">
        <v>802</v>
      </c>
      <c r="H4666" t="s">
        <v>135</v>
      </c>
      <c r="I4666" t="s">
        <v>136</v>
      </c>
      <c r="J4666" t="s">
        <v>137</v>
      </c>
      <c r="K4666" t="s">
        <v>138</v>
      </c>
      <c r="L4666" t="s">
        <v>13590</v>
      </c>
      <c r="M4666" t="s">
        <v>13591</v>
      </c>
      <c r="N4666">
        <v>1.5222222219999999</v>
      </c>
      <c r="O4666">
        <v>0</v>
      </c>
      <c r="P4666">
        <v>134</v>
      </c>
      <c r="Q4666">
        <v>0</v>
      </c>
      <c r="R4666">
        <v>0</v>
      </c>
      <c r="S4666">
        <v>0</v>
      </c>
      <c r="T4666">
        <v>70</v>
      </c>
      <c r="U4666">
        <v>0</v>
      </c>
      <c r="V4666">
        <v>0</v>
      </c>
      <c r="W4666">
        <v>0</v>
      </c>
      <c r="X4666">
        <v>50.378218442048677</v>
      </c>
      <c r="Y4666">
        <v>0</v>
      </c>
      <c r="Z4666">
        <v>0</v>
      </c>
      <c r="AA4666">
        <v>0</v>
      </c>
      <c r="AB4666">
        <v>117.64170037839145</v>
      </c>
      <c r="AC4666">
        <v>0</v>
      </c>
      <c r="AD4666">
        <v>0</v>
      </c>
      <c r="AE4666">
        <v>168.01991882044013</v>
      </c>
    </row>
    <row r="4667" spans="1:31" x14ac:dyDescent="0.25">
      <c r="A4667">
        <v>2219839</v>
      </c>
      <c r="B4667">
        <v>1</v>
      </c>
      <c r="C4667" t="s">
        <v>80</v>
      </c>
      <c r="D4667" t="s">
        <v>90</v>
      </c>
      <c r="E4667" t="s">
        <v>151</v>
      </c>
      <c r="F4667" t="s">
        <v>6673</v>
      </c>
      <c r="G4667" t="s">
        <v>213</v>
      </c>
      <c r="H4667" t="s">
        <v>135</v>
      </c>
      <c r="I4667" t="s">
        <v>136</v>
      </c>
      <c r="J4667" t="s">
        <v>137</v>
      </c>
      <c r="K4667" t="s">
        <v>138</v>
      </c>
      <c r="L4667" t="s">
        <v>13592</v>
      </c>
      <c r="M4667" t="s">
        <v>13593</v>
      </c>
      <c r="N4667">
        <v>4.1186111109999999</v>
      </c>
      <c r="O4667">
        <v>0</v>
      </c>
      <c r="P4667">
        <v>135</v>
      </c>
      <c r="Q4667">
        <v>0</v>
      </c>
      <c r="R4667">
        <v>0</v>
      </c>
      <c r="S4667">
        <v>0</v>
      </c>
      <c r="T4667">
        <v>76</v>
      </c>
      <c r="U4667">
        <v>0</v>
      </c>
      <c r="V4667">
        <v>0</v>
      </c>
      <c r="W4667">
        <v>0</v>
      </c>
      <c r="X4667">
        <v>139.71675723792379</v>
      </c>
      <c r="Y4667">
        <v>0</v>
      </c>
      <c r="Z4667">
        <v>0</v>
      </c>
      <c r="AA4667">
        <v>0</v>
      </c>
      <c r="AB4667">
        <v>443.51646506565004</v>
      </c>
      <c r="AC4667">
        <v>0</v>
      </c>
      <c r="AD4667">
        <v>0</v>
      </c>
      <c r="AE4667">
        <v>583.23322230357383</v>
      </c>
    </row>
    <row r="4668" spans="1:31" x14ac:dyDescent="0.25">
      <c r="A4668">
        <v>2225790</v>
      </c>
      <c r="B4668">
        <v>1</v>
      </c>
      <c r="C4668" t="s">
        <v>80</v>
      </c>
      <c r="D4668" t="s">
        <v>83</v>
      </c>
      <c r="E4668" t="s">
        <v>156</v>
      </c>
      <c r="F4668" t="s">
        <v>13594</v>
      </c>
      <c r="G4668" t="s">
        <v>161</v>
      </c>
      <c r="H4668" t="s">
        <v>135</v>
      </c>
      <c r="I4668" t="s">
        <v>136</v>
      </c>
      <c r="J4668" t="s">
        <v>137</v>
      </c>
      <c r="K4668" t="s">
        <v>138</v>
      </c>
      <c r="L4668" t="s">
        <v>13595</v>
      </c>
      <c r="M4668" t="s">
        <v>13596</v>
      </c>
      <c r="N4668">
        <v>1.2352777770000001</v>
      </c>
      <c r="O4668">
        <v>0</v>
      </c>
      <c r="P4668">
        <v>5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1.0417989733605002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1.0417989733605002</v>
      </c>
    </row>
    <row r="4669" spans="1:31" x14ac:dyDescent="0.25">
      <c r="A4669">
        <v>2216118</v>
      </c>
      <c r="B4669">
        <v>1</v>
      </c>
      <c r="C4669" t="s">
        <v>80</v>
      </c>
      <c r="D4669" t="s">
        <v>88</v>
      </c>
      <c r="E4669" t="s">
        <v>156</v>
      </c>
      <c r="F4669" t="s">
        <v>5291</v>
      </c>
      <c r="G4669" t="s">
        <v>165</v>
      </c>
      <c r="H4669" t="s">
        <v>135</v>
      </c>
      <c r="I4669" t="s">
        <v>136</v>
      </c>
      <c r="J4669" t="s">
        <v>137</v>
      </c>
      <c r="K4669" t="s">
        <v>138</v>
      </c>
      <c r="L4669" t="s">
        <v>13597</v>
      </c>
      <c r="M4669" t="s">
        <v>13598</v>
      </c>
      <c r="N4669">
        <v>0.86</v>
      </c>
      <c r="O4669">
        <v>0</v>
      </c>
      <c r="P4669">
        <v>17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3.4856575513838499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3.4856575513838499</v>
      </c>
    </row>
    <row r="4670" spans="1:31" x14ac:dyDescent="0.25">
      <c r="A4670">
        <v>2213699</v>
      </c>
      <c r="B4670">
        <v>1</v>
      </c>
      <c r="C4670" t="s">
        <v>80</v>
      </c>
      <c r="D4670" t="s">
        <v>103</v>
      </c>
      <c r="E4670" t="s">
        <v>156</v>
      </c>
      <c r="F4670" t="s">
        <v>13599</v>
      </c>
      <c r="G4670" t="s">
        <v>161</v>
      </c>
      <c r="H4670" t="s">
        <v>135</v>
      </c>
      <c r="I4670" t="s">
        <v>136</v>
      </c>
      <c r="J4670" t="s">
        <v>137</v>
      </c>
      <c r="K4670" t="s">
        <v>138</v>
      </c>
      <c r="L4670" t="s">
        <v>13600</v>
      </c>
      <c r="M4670" t="s">
        <v>13601</v>
      </c>
      <c r="N4670">
        <v>2.3830555549999999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1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1.0478371994471668E-2</v>
      </c>
      <c r="AC4670">
        <v>0</v>
      </c>
      <c r="AD4670">
        <v>0</v>
      </c>
      <c r="AE4670">
        <v>1.0478371994471668E-2</v>
      </c>
    </row>
    <row r="4671" spans="1:31" x14ac:dyDescent="0.25">
      <c r="A4671">
        <v>2213201</v>
      </c>
      <c r="B4671">
        <v>1</v>
      </c>
      <c r="C4671" t="s">
        <v>80</v>
      </c>
      <c r="D4671" t="s">
        <v>103</v>
      </c>
      <c r="E4671" t="s">
        <v>198</v>
      </c>
      <c r="F4671" t="s">
        <v>7320</v>
      </c>
      <c r="G4671" t="s">
        <v>233</v>
      </c>
      <c r="H4671" t="s">
        <v>144</v>
      </c>
      <c r="I4671" t="s">
        <v>136</v>
      </c>
      <c r="J4671" t="s">
        <v>137</v>
      </c>
      <c r="K4671" t="s">
        <v>234</v>
      </c>
      <c r="L4671" t="s">
        <v>13602</v>
      </c>
      <c r="M4671" t="s">
        <v>13603</v>
      </c>
      <c r="N4671">
        <v>1.2411111109999999</v>
      </c>
      <c r="O4671">
        <v>20</v>
      </c>
      <c r="P4671">
        <v>2303</v>
      </c>
      <c r="Q4671">
        <v>32</v>
      </c>
      <c r="R4671">
        <v>178</v>
      </c>
      <c r="S4671">
        <v>61</v>
      </c>
      <c r="T4671">
        <v>553</v>
      </c>
      <c r="U4671">
        <v>6</v>
      </c>
      <c r="V4671">
        <v>1</v>
      </c>
      <c r="W4671">
        <v>21.719265296652658</v>
      </c>
      <c r="X4671">
        <v>534.43880638180576</v>
      </c>
      <c r="Y4671">
        <v>162.07672749774221</v>
      </c>
      <c r="Z4671">
        <v>59.121266760803245</v>
      </c>
      <c r="AA4671">
        <v>257.09245609247324</v>
      </c>
      <c r="AB4671">
        <v>290.17392643749321</v>
      </c>
      <c r="AC4671">
        <v>280.21751448563191</v>
      </c>
      <c r="AD4671">
        <v>7.2512439321935895</v>
      </c>
      <c r="AE4671">
        <v>1612.0912068847958</v>
      </c>
    </row>
    <row r="4672" spans="1:31" x14ac:dyDescent="0.25">
      <c r="A4672">
        <v>2220838</v>
      </c>
      <c r="B4672">
        <v>1</v>
      </c>
      <c r="C4672" t="s">
        <v>80</v>
      </c>
      <c r="D4672" t="s">
        <v>103</v>
      </c>
      <c r="E4672" t="s">
        <v>251</v>
      </c>
      <c r="F4672" t="s">
        <v>13604</v>
      </c>
      <c r="G4672" t="s">
        <v>200</v>
      </c>
      <c r="H4672" t="s">
        <v>144</v>
      </c>
      <c r="I4672" t="s">
        <v>136</v>
      </c>
      <c r="J4672" t="s">
        <v>137</v>
      </c>
      <c r="K4672" t="s">
        <v>234</v>
      </c>
      <c r="L4672" t="s">
        <v>13605</v>
      </c>
      <c r="M4672" t="s">
        <v>13606</v>
      </c>
      <c r="N4672">
        <v>0.72944444399999997</v>
      </c>
      <c r="O4672">
        <v>1</v>
      </c>
      <c r="P4672">
        <v>12126</v>
      </c>
      <c r="Q4672">
        <v>31</v>
      </c>
      <c r="R4672">
        <v>65</v>
      </c>
      <c r="S4672">
        <v>48</v>
      </c>
      <c r="T4672">
        <v>1640</v>
      </c>
      <c r="U4672">
        <v>15</v>
      </c>
      <c r="V4672">
        <v>13</v>
      </c>
      <c r="W4672">
        <v>0.22898239532451115</v>
      </c>
      <c r="X4672">
        <v>2233.9607126386877</v>
      </c>
      <c r="Y4672">
        <v>70.654804216214004</v>
      </c>
      <c r="Z4672">
        <v>34.321731456958737</v>
      </c>
      <c r="AA4672">
        <v>723.89896071590169</v>
      </c>
      <c r="AB4672">
        <v>1006.9960260256152</v>
      </c>
      <c r="AC4672">
        <v>273.35993512802929</v>
      </c>
      <c r="AD4672">
        <v>198.44050942757514</v>
      </c>
      <c r="AE4672">
        <v>4541.8616620043067</v>
      </c>
    </row>
    <row r="4673" spans="1:31" x14ac:dyDescent="0.25">
      <c r="A4673">
        <v>2227287</v>
      </c>
      <c r="B4673">
        <v>1</v>
      </c>
      <c r="C4673" t="s">
        <v>81</v>
      </c>
      <c r="D4673" t="s">
        <v>117</v>
      </c>
      <c r="E4673" t="s">
        <v>141</v>
      </c>
      <c r="F4673" t="s">
        <v>7698</v>
      </c>
      <c r="G4673" t="s">
        <v>405</v>
      </c>
      <c r="H4673" t="s">
        <v>144</v>
      </c>
      <c r="I4673" t="s">
        <v>136</v>
      </c>
      <c r="J4673" t="s">
        <v>137</v>
      </c>
      <c r="K4673" t="s">
        <v>234</v>
      </c>
      <c r="L4673" t="s">
        <v>13607</v>
      </c>
      <c r="M4673" t="s">
        <v>13608</v>
      </c>
      <c r="N4673">
        <v>2.378333333</v>
      </c>
      <c r="O4673">
        <v>5</v>
      </c>
      <c r="P4673">
        <v>1401</v>
      </c>
      <c r="Q4673">
        <v>96</v>
      </c>
      <c r="R4673">
        <v>256</v>
      </c>
      <c r="S4673">
        <v>24</v>
      </c>
      <c r="T4673">
        <v>307</v>
      </c>
      <c r="U4673">
        <v>4</v>
      </c>
      <c r="V4673">
        <v>2</v>
      </c>
      <c r="W4673">
        <v>12.771293931352</v>
      </c>
      <c r="X4673">
        <v>705.38681852837055</v>
      </c>
      <c r="Y4673">
        <v>241.83892590139521</v>
      </c>
      <c r="Z4673">
        <v>169.21348265284766</v>
      </c>
      <c r="AA4673">
        <v>462.49390986580755</v>
      </c>
      <c r="AB4673">
        <v>751.87873052153191</v>
      </c>
      <c r="AC4673">
        <v>857.49650548359352</v>
      </c>
      <c r="AD4673">
        <v>0</v>
      </c>
      <c r="AE4673">
        <v>3201.0796668848984</v>
      </c>
    </row>
    <row r="4674" spans="1:31" x14ac:dyDescent="0.25">
      <c r="A4674">
        <v>2228498</v>
      </c>
      <c r="B4674">
        <v>1</v>
      </c>
      <c r="C4674" t="s">
        <v>81</v>
      </c>
      <c r="D4674" t="s">
        <v>128</v>
      </c>
      <c r="E4674" t="s">
        <v>151</v>
      </c>
      <c r="F4674" t="s">
        <v>13609</v>
      </c>
      <c r="G4674" t="s">
        <v>245</v>
      </c>
      <c r="H4674" t="s">
        <v>135</v>
      </c>
      <c r="I4674" t="s">
        <v>136</v>
      </c>
      <c r="J4674" t="s">
        <v>137</v>
      </c>
      <c r="K4674" t="s">
        <v>138</v>
      </c>
      <c r="L4674" t="s">
        <v>13610</v>
      </c>
      <c r="M4674" t="s">
        <v>13611</v>
      </c>
      <c r="N4674">
        <v>2.6091666660000001</v>
      </c>
      <c r="O4674">
        <v>0</v>
      </c>
      <c r="P4674">
        <v>10</v>
      </c>
      <c r="Q4674">
        <v>0</v>
      </c>
      <c r="R4674">
        <v>0</v>
      </c>
      <c r="S4674">
        <v>0</v>
      </c>
      <c r="T4674">
        <v>2</v>
      </c>
      <c r="U4674">
        <v>0</v>
      </c>
      <c r="V4674">
        <v>0</v>
      </c>
      <c r="W4674">
        <v>0</v>
      </c>
      <c r="X4674">
        <v>3.4189981642505205</v>
      </c>
      <c r="Y4674">
        <v>0</v>
      </c>
      <c r="Z4674">
        <v>0</v>
      </c>
      <c r="AA4674">
        <v>0</v>
      </c>
      <c r="AB4674">
        <v>6.9163728784919998E-2</v>
      </c>
      <c r="AC4674">
        <v>0</v>
      </c>
      <c r="AD4674">
        <v>0</v>
      </c>
      <c r="AE4674">
        <v>3.4881618930354406</v>
      </c>
    </row>
    <row r="4675" spans="1:31" x14ac:dyDescent="0.25">
      <c r="A4675">
        <v>2221336</v>
      </c>
      <c r="B4675">
        <v>1</v>
      </c>
      <c r="C4675" t="s">
        <v>80</v>
      </c>
      <c r="D4675" t="s">
        <v>83</v>
      </c>
      <c r="E4675" t="s">
        <v>132</v>
      </c>
      <c r="F4675" t="s">
        <v>10815</v>
      </c>
      <c r="G4675" t="s">
        <v>4666</v>
      </c>
      <c r="H4675" t="s">
        <v>135</v>
      </c>
      <c r="I4675" t="s">
        <v>136</v>
      </c>
      <c r="J4675" t="s">
        <v>3</v>
      </c>
      <c r="K4675" t="s">
        <v>138</v>
      </c>
      <c r="L4675" t="s">
        <v>13612</v>
      </c>
      <c r="M4675" t="s">
        <v>10661</v>
      </c>
      <c r="N4675">
        <v>4.176388888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168</v>
      </c>
      <c r="U4675">
        <v>0</v>
      </c>
      <c r="V4675">
        <v>9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1083.4162515091455</v>
      </c>
      <c r="AC4675">
        <v>0</v>
      </c>
      <c r="AD4675">
        <v>303.84355506208198</v>
      </c>
      <c r="AE4675">
        <v>1387.2598065712275</v>
      </c>
    </row>
    <row r="4676" spans="1:31" x14ac:dyDescent="0.25">
      <c r="A4676">
        <v>2217137</v>
      </c>
      <c r="B4676">
        <v>1</v>
      </c>
      <c r="C4676" t="s">
        <v>80</v>
      </c>
      <c r="D4676" t="s">
        <v>105</v>
      </c>
      <c r="E4676" t="s">
        <v>198</v>
      </c>
      <c r="F4676" t="s">
        <v>13613</v>
      </c>
      <c r="G4676" t="s">
        <v>200</v>
      </c>
      <c r="H4676" t="s">
        <v>144</v>
      </c>
      <c r="I4676" t="s">
        <v>136</v>
      </c>
      <c r="J4676" t="s">
        <v>137</v>
      </c>
      <c r="K4676" t="s">
        <v>234</v>
      </c>
      <c r="L4676" t="s">
        <v>13614</v>
      </c>
      <c r="M4676" t="s">
        <v>13615</v>
      </c>
      <c r="N4676">
        <v>0.7</v>
      </c>
      <c r="O4676">
        <v>1</v>
      </c>
      <c r="P4676">
        <v>42</v>
      </c>
      <c r="Q4676">
        <v>0</v>
      </c>
      <c r="R4676">
        <v>3</v>
      </c>
      <c r="S4676">
        <v>6</v>
      </c>
      <c r="T4676">
        <v>35</v>
      </c>
      <c r="U4676">
        <v>1</v>
      </c>
      <c r="V4676">
        <v>0</v>
      </c>
      <c r="W4676">
        <v>4.7511410331237336</v>
      </c>
      <c r="X4676">
        <v>11.126477551819399</v>
      </c>
      <c r="Y4676">
        <v>0</v>
      </c>
      <c r="Z4676">
        <v>2.8485513890577336</v>
      </c>
      <c r="AA4676">
        <v>14.628701369716499</v>
      </c>
      <c r="AB4676">
        <v>20.702992329869595</v>
      </c>
      <c r="AC4676">
        <v>175.1028055249883</v>
      </c>
      <c r="AD4676">
        <v>0</v>
      </c>
      <c r="AE4676">
        <v>229.16066919857525</v>
      </c>
    </row>
    <row r="4677" spans="1:31" x14ac:dyDescent="0.25">
      <c r="A4677">
        <v>2217635</v>
      </c>
      <c r="B4677">
        <v>1</v>
      </c>
      <c r="C4677" t="s">
        <v>81</v>
      </c>
      <c r="D4677" t="s">
        <v>127</v>
      </c>
      <c r="E4677" t="s">
        <v>132</v>
      </c>
      <c r="F4677" t="s">
        <v>13616</v>
      </c>
      <c r="G4677" t="s">
        <v>4666</v>
      </c>
      <c r="H4677" t="s">
        <v>135</v>
      </c>
      <c r="I4677" t="s">
        <v>136</v>
      </c>
      <c r="J4677" t="s">
        <v>137</v>
      </c>
      <c r="K4677" t="s">
        <v>138</v>
      </c>
      <c r="L4677" t="s">
        <v>13617</v>
      </c>
      <c r="M4677" t="s">
        <v>13618</v>
      </c>
      <c r="N4677">
        <v>0.79222222200000003</v>
      </c>
      <c r="O4677">
        <v>0</v>
      </c>
      <c r="P4677">
        <v>0</v>
      </c>
      <c r="Q4677">
        <v>0</v>
      </c>
      <c r="R4677">
        <v>2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0.91939148003779991</v>
      </c>
      <c r="AA4677">
        <v>0</v>
      </c>
      <c r="AB4677">
        <v>0</v>
      </c>
      <c r="AC4677">
        <v>0</v>
      </c>
      <c r="AD4677">
        <v>0</v>
      </c>
      <c r="AE4677">
        <v>0.91939148003779991</v>
      </c>
    </row>
    <row r="4678" spans="1:31" x14ac:dyDescent="0.25">
      <c r="A4678">
        <v>2220340</v>
      </c>
      <c r="B4678">
        <v>1</v>
      </c>
      <c r="C4678" t="s">
        <v>80</v>
      </c>
      <c r="D4678" t="s">
        <v>108</v>
      </c>
      <c r="E4678" t="s">
        <v>151</v>
      </c>
      <c r="F4678" t="s">
        <v>13619</v>
      </c>
      <c r="G4678" t="s">
        <v>503</v>
      </c>
      <c r="H4678" t="s">
        <v>135</v>
      </c>
      <c r="I4678" t="s">
        <v>136</v>
      </c>
      <c r="J4678" t="s">
        <v>137</v>
      </c>
      <c r="K4678" t="s">
        <v>138</v>
      </c>
      <c r="L4678" t="s">
        <v>13620</v>
      </c>
      <c r="M4678" t="s">
        <v>13621</v>
      </c>
      <c r="N4678">
        <v>3.505833333</v>
      </c>
      <c r="O4678">
        <v>0</v>
      </c>
      <c r="P4678">
        <v>1</v>
      </c>
      <c r="Q4678">
        <v>0</v>
      </c>
      <c r="R4678">
        <v>0</v>
      </c>
      <c r="S4678">
        <v>0</v>
      </c>
      <c r="T4678">
        <v>1</v>
      </c>
      <c r="U4678">
        <v>0</v>
      </c>
      <c r="V4678">
        <v>0</v>
      </c>
      <c r="W4678">
        <v>0</v>
      </c>
      <c r="X4678">
        <v>7.619157903750251E-2</v>
      </c>
      <c r="Y4678">
        <v>0</v>
      </c>
      <c r="Z4678">
        <v>0</v>
      </c>
      <c r="AA4678">
        <v>0</v>
      </c>
      <c r="AB4678">
        <v>4.1551444108016993</v>
      </c>
      <c r="AC4678">
        <v>0</v>
      </c>
      <c r="AD4678">
        <v>0</v>
      </c>
      <c r="AE4678">
        <v>4.2313359898392022</v>
      </c>
    </row>
    <row r="4679" spans="1:31" x14ac:dyDescent="0.25">
      <c r="A4679">
        <v>2213178</v>
      </c>
      <c r="B4679">
        <v>1</v>
      </c>
      <c r="C4679" t="s">
        <v>80</v>
      </c>
      <c r="D4679" t="s">
        <v>94</v>
      </c>
      <c r="E4679" t="s">
        <v>141</v>
      </c>
      <c r="F4679" t="s">
        <v>13622</v>
      </c>
      <c r="G4679" t="s">
        <v>143</v>
      </c>
      <c r="H4679" t="s">
        <v>144</v>
      </c>
      <c r="I4679" t="s">
        <v>451</v>
      </c>
      <c r="J4679" t="s">
        <v>137</v>
      </c>
      <c r="K4679" t="s">
        <v>138</v>
      </c>
      <c r="L4679" t="s">
        <v>13623</v>
      </c>
      <c r="M4679" t="s">
        <v>13624</v>
      </c>
      <c r="N4679">
        <v>2.7777777E-2</v>
      </c>
      <c r="O4679">
        <v>0</v>
      </c>
      <c r="P4679">
        <v>674</v>
      </c>
      <c r="Q4679">
        <v>0</v>
      </c>
      <c r="R4679">
        <v>38</v>
      </c>
      <c r="S4679">
        <v>1</v>
      </c>
      <c r="T4679">
        <v>37</v>
      </c>
      <c r="U4679">
        <v>0</v>
      </c>
      <c r="V4679">
        <v>0</v>
      </c>
      <c r="W4679">
        <v>0</v>
      </c>
      <c r="X4679">
        <v>4.7197201657062466</v>
      </c>
      <c r="Y4679">
        <v>0</v>
      </c>
      <c r="Z4679">
        <v>0.48096470663925017</v>
      </c>
      <c r="AA4679">
        <v>2.8188060427499998E-2</v>
      </c>
      <c r="AB4679">
        <v>0.52391856154049998</v>
      </c>
      <c r="AC4679">
        <v>0</v>
      </c>
      <c r="AD4679">
        <v>0</v>
      </c>
      <c r="AE4679">
        <v>5.752791494313497</v>
      </c>
    </row>
    <row r="4680" spans="1:31" x14ac:dyDescent="0.25">
      <c r="A4680">
        <v>2225982</v>
      </c>
      <c r="B4680">
        <v>1</v>
      </c>
      <c r="C4680" t="s">
        <v>80</v>
      </c>
      <c r="D4680" t="s">
        <v>97</v>
      </c>
      <c r="E4680" t="s">
        <v>151</v>
      </c>
      <c r="F4680" t="s">
        <v>13625</v>
      </c>
      <c r="G4680" t="s">
        <v>233</v>
      </c>
      <c r="H4680" t="s">
        <v>135</v>
      </c>
      <c r="I4680" t="s">
        <v>136</v>
      </c>
      <c r="J4680" t="s">
        <v>137</v>
      </c>
      <c r="K4680" t="s">
        <v>234</v>
      </c>
      <c r="L4680" t="s">
        <v>13626</v>
      </c>
      <c r="M4680" t="s">
        <v>13627</v>
      </c>
      <c r="N4680">
        <v>7.4444591659999997</v>
      </c>
      <c r="O4680">
        <v>0</v>
      </c>
      <c r="P4680">
        <v>86</v>
      </c>
      <c r="Q4680">
        <v>0</v>
      </c>
      <c r="R4680">
        <v>7</v>
      </c>
      <c r="S4680">
        <v>0</v>
      </c>
      <c r="T4680">
        <v>7</v>
      </c>
      <c r="U4680">
        <v>0</v>
      </c>
      <c r="V4680">
        <v>0</v>
      </c>
      <c r="W4680">
        <v>0</v>
      </c>
      <c r="X4680">
        <v>341.59445429019161</v>
      </c>
      <c r="Y4680">
        <v>0</v>
      </c>
      <c r="Z4680">
        <v>15.894684998998573</v>
      </c>
      <c r="AA4680">
        <v>0</v>
      </c>
      <c r="AB4680">
        <v>221.12818769417976</v>
      </c>
      <c r="AC4680">
        <v>0</v>
      </c>
      <c r="AD4680">
        <v>0</v>
      </c>
      <c r="AE4680">
        <v>578.61732698336994</v>
      </c>
    </row>
    <row r="4681" spans="1:31" x14ac:dyDescent="0.25">
      <c r="A4681">
        <v>2228475</v>
      </c>
      <c r="B4681">
        <v>1</v>
      </c>
      <c r="C4681" t="s">
        <v>80</v>
      </c>
      <c r="D4681" t="s">
        <v>85</v>
      </c>
      <c r="E4681" t="s">
        <v>156</v>
      </c>
      <c r="F4681" t="s">
        <v>13628</v>
      </c>
      <c r="G4681" t="s">
        <v>213</v>
      </c>
      <c r="H4681" t="s">
        <v>135</v>
      </c>
      <c r="I4681" t="s">
        <v>136</v>
      </c>
      <c r="J4681" t="s">
        <v>137</v>
      </c>
      <c r="K4681" t="s">
        <v>138</v>
      </c>
      <c r="L4681" t="s">
        <v>13629</v>
      </c>
      <c r="M4681" t="s">
        <v>13630</v>
      </c>
      <c r="N4681">
        <v>3.4986111110000002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1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14.373538269291178</v>
      </c>
      <c r="AC4681">
        <v>0</v>
      </c>
      <c r="AD4681">
        <v>0</v>
      </c>
      <c r="AE4681">
        <v>14.373538269291178</v>
      </c>
    </row>
    <row r="4682" spans="1:31" x14ac:dyDescent="0.25">
      <c r="A4682">
        <v>2216095</v>
      </c>
      <c r="B4682">
        <v>1</v>
      </c>
      <c r="C4682" t="s">
        <v>80</v>
      </c>
      <c r="D4682" t="s">
        <v>105</v>
      </c>
      <c r="E4682" t="s">
        <v>156</v>
      </c>
      <c r="F4682" t="s">
        <v>13631</v>
      </c>
      <c r="G4682" t="s">
        <v>161</v>
      </c>
      <c r="H4682" t="s">
        <v>135</v>
      </c>
      <c r="I4682" t="s">
        <v>136</v>
      </c>
      <c r="J4682" t="s">
        <v>137</v>
      </c>
      <c r="K4682" t="s">
        <v>138</v>
      </c>
      <c r="L4682" t="s">
        <v>13632</v>
      </c>
      <c r="M4682" t="s">
        <v>13633</v>
      </c>
      <c r="N4682">
        <v>1.8149999999999999</v>
      </c>
      <c r="O4682">
        <v>0</v>
      </c>
      <c r="P4682">
        <v>1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1.7298187866510002E-2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1.7298187866510002E-2</v>
      </c>
    </row>
    <row r="4683" spans="1:31" x14ac:dyDescent="0.25">
      <c r="A4683">
        <v>2223755</v>
      </c>
      <c r="B4683">
        <v>1</v>
      </c>
      <c r="C4683" t="s">
        <v>80</v>
      </c>
      <c r="D4683" t="s">
        <v>94</v>
      </c>
      <c r="E4683" t="s">
        <v>156</v>
      </c>
      <c r="F4683" t="s">
        <v>13634</v>
      </c>
      <c r="G4683" t="s">
        <v>165</v>
      </c>
      <c r="H4683" t="s">
        <v>135</v>
      </c>
      <c r="I4683" t="s">
        <v>136</v>
      </c>
      <c r="J4683" t="s">
        <v>137</v>
      </c>
      <c r="K4683" t="s">
        <v>138</v>
      </c>
      <c r="L4683" t="s">
        <v>13635</v>
      </c>
      <c r="M4683" t="s">
        <v>13636</v>
      </c>
      <c r="N4683">
        <v>3.1808333329999998</v>
      </c>
      <c r="O4683">
        <v>0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0.18706455785704193</v>
      </c>
      <c r="AA4683">
        <v>0</v>
      </c>
      <c r="AB4683">
        <v>0</v>
      </c>
      <c r="AC4683">
        <v>0</v>
      </c>
      <c r="AD4683">
        <v>0</v>
      </c>
      <c r="AE4683">
        <v>0.18706455785704193</v>
      </c>
    </row>
    <row r="4684" spans="1:31" x14ac:dyDescent="0.25">
      <c r="A4684">
        <v>2219341</v>
      </c>
      <c r="B4684">
        <v>1</v>
      </c>
      <c r="C4684" t="s">
        <v>80</v>
      </c>
      <c r="D4684" t="s">
        <v>96</v>
      </c>
      <c r="E4684" t="s">
        <v>156</v>
      </c>
      <c r="F4684" t="s">
        <v>13637</v>
      </c>
      <c r="G4684" t="s">
        <v>161</v>
      </c>
      <c r="H4684" t="s">
        <v>135</v>
      </c>
      <c r="I4684" t="s">
        <v>136</v>
      </c>
      <c r="J4684" t="s">
        <v>137</v>
      </c>
      <c r="K4684" t="s">
        <v>138</v>
      </c>
      <c r="L4684" t="s">
        <v>13638</v>
      </c>
      <c r="M4684" t="s">
        <v>13639</v>
      </c>
      <c r="N4684">
        <v>7.7408333330000003</v>
      </c>
      <c r="O4684">
        <v>0</v>
      </c>
      <c r="P4684">
        <v>1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10.09983891602198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10.09983891602198</v>
      </c>
    </row>
    <row r="4685" spans="1:31" x14ac:dyDescent="0.25">
      <c r="A4685">
        <v>2224751</v>
      </c>
      <c r="B4685">
        <v>1</v>
      </c>
      <c r="C4685" t="s">
        <v>80</v>
      </c>
      <c r="D4685" t="s">
        <v>106</v>
      </c>
      <c r="E4685" t="s">
        <v>141</v>
      </c>
      <c r="F4685" t="s">
        <v>13640</v>
      </c>
      <c r="G4685" t="s">
        <v>233</v>
      </c>
      <c r="H4685" t="s">
        <v>144</v>
      </c>
      <c r="I4685" t="s">
        <v>136</v>
      </c>
      <c r="J4685" t="s">
        <v>137</v>
      </c>
      <c r="K4685" t="s">
        <v>234</v>
      </c>
      <c r="L4685" t="s">
        <v>13641</v>
      </c>
      <c r="M4685" t="s">
        <v>13642</v>
      </c>
      <c r="N4685">
        <v>8.2682694439999995</v>
      </c>
      <c r="O4685">
        <v>0</v>
      </c>
      <c r="P4685">
        <v>374</v>
      </c>
      <c r="Q4685">
        <v>0</v>
      </c>
      <c r="R4685">
        <v>0</v>
      </c>
      <c r="S4685">
        <v>0</v>
      </c>
      <c r="T4685">
        <v>26</v>
      </c>
      <c r="U4685">
        <v>0</v>
      </c>
      <c r="V4685">
        <v>0</v>
      </c>
      <c r="W4685">
        <v>0</v>
      </c>
      <c r="X4685">
        <v>694.33878292104703</v>
      </c>
      <c r="Y4685">
        <v>0</v>
      </c>
      <c r="Z4685">
        <v>0</v>
      </c>
      <c r="AA4685">
        <v>0</v>
      </c>
      <c r="AB4685">
        <v>146.1255102361651</v>
      </c>
      <c r="AC4685">
        <v>0</v>
      </c>
      <c r="AD4685">
        <v>0</v>
      </c>
      <c r="AE4685">
        <v>840.46429315721207</v>
      </c>
    </row>
    <row r="4686" spans="1:31" x14ac:dyDescent="0.25">
      <c r="A4686">
        <v>2217804</v>
      </c>
      <c r="B4686">
        <v>1</v>
      </c>
      <c r="C4686" t="s">
        <v>80</v>
      </c>
      <c r="D4686" t="s">
        <v>96</v>
      </c>
      <c r="E4686" t="s">
        <v>156</v>
      </c>
      <c r="F4686" t="s">
        <v>13643</v>
      </c>
      <c r="G4686" t="s">
        <v>161</v>
      </c>
      <c r="H4686" t="s">
        <v>135</v>
      </c>
      <c r="I4686" t="s">
        <v>136</v>
      </c>
      <c r="J4686" t="s">
        <v>137</v>
      </c>
      <c r="K4686" t="s">
        <v>138</v>
      </c>
      <c r="L4686" t="s">
        <v>13644</v>
      </c>
      <c r="M4686" t="s">
        <v>13645</v>
      </c>
      <c r="N4686">
        <v>1.85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1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1.5748770941399999</v>
      </c>
      <c r="AC4686">
        <v>0</v>
      </c>
      <c r="AD4686">
        <v>0</v>
      </c>
      <c r="AE4686">
        <v>1.5748770941399999</v>
      </c>
    </row>
    <row r="4687" spans="1:31" x14ac:dyDescent="0.25">
      <c r="A4687">
        <v>2214864</v>
      </c>
      <c r="B4687">
        <v>1</v>
      </c>
      <c r="C4687" t="s">
        <v>81</v>
      </c>
      <c r="D4687" t="s">
        <v>118</v>
      </c>
      <c r="E4687" t="s">
        <v>151</v>
      </c>
      <c r="F4687" t="s">
        <v>13646</v>
      </c>
      <c r="G4687" t="s">
        <v>405</v>
      </c>
      <c r="H4687" t="s">
        <v>135</v>
      </c>
      <c r="I4687" t="s">
        <v>136</v>
      </c>
      <c r="J4687" t="s">
        <v>137</v>
      </c>
      <c r="K4687" t="s">
        <v>234</v>
      </c>
      <c r="L4687" t="s">
        <v>13647</v>
      </c>
      <c r="M4687" t="s">
        <v>13648</v>
      </c>
      <c r="N4687">
        <v>4.1976433330000003</v>
      </c>
      <c r="O4687">
        <v>0</v>
      </c>
      <c r="P4687">
        <v>10</v>
      </c>
      <c r="Q4687">
        <v>0</v>
      </c>
      <c r="R4687">
        <v>0</v>
      </c>
      <c r="S4687">
        <v>0</v>
      </c>
      <c r="T4687">
        <v>2</v>
      </c>
      <c r="U4687">
        <v>0</v>
      </c>
      <c r="V4687">
        <v>0</v>
      </c>
      <c r="W4687">
        <v>0</v>
      </c>
      <c r="X4687">
        <v>5.4393753099172519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5.4393753099172519</v>
      </c>
    </row>
    <row r="4688" spans="1:31" x14ac:dyDescent="0.25">
      <c r="A4688">
        <v>2227522</v>
      </c>
      <c r="B4688">
        <v>1</v>
      </c>
      <c r="C4688" t="s">
        <v>80</v>
      </c>
      <c r="D4688" t="s">
        <v>103</v>
      </c>
      <c r="E4688" t="s">
        <v>156</v>
      </c>
      <c r="F4688" t="s">
        <v>13649</v>
      </c>
      <c r="G4688" t="s">
        <v>165</v>
      </c>
      <c r="H4688" t="s">
        <v>135</v>
      </c>
      <c r="I4688" t="s">
        <v>136</v>
      </c>
      <c r="J4688" t="s">
        <v>137</v>
      </c>
      <c r="K4688" t="s">
        <v>138</v>
      </c>
      <c r="L4688" t="s">
        <v>13650</v>
      </c>
      <c r="M4688" t="s">
        <v>13651</v>
      </c>
      <c r="N4688">
        <v>2.0252777769999999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1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1.4742763270999246</v>
      </c>
      <c r="AC4688">
        <v>0</v>
      </c>
      <c r="AD4688">
        <v>0</v>
      </c>
      <c r="AE4688">
        <v>1.4742763270999246</v>
      </c>
    </row>
    <row r="4689" spans="1:31" x14ac:dyDescent="0.25">
      <c r="A4689">
        <v>2212723</v>
      </c>
      <c r="B4689">
        <v>1</v>
      </c>
      <c r="C4689" t="s">
        <v>80</v>
      </c>
      <c r="D4689" t="s">
        <v>106</v>
      </c>
      <c r="E4689" t="s">
        <v>147</v>
      </c>
      <c r="F4689" t="s">
        <v>13652</v>
      </c>
      <c r="G4689" t="s">
        <v>143</v>
      </c>
      <c r="H4689" t="s">
        <v>144</v>
      </c>
      <c r="I4689" t="s">
        <v>136</v>
      </c>
      <c r="J4689" t="s">
        <v>137</v>
      </c>
      <c r="K4689" t="s">
        <v>138</v>
      </c>
      <c r="L4689" t="s">
        <v>13653</v>
      </c>
      <c r="M4689" t="s">
        <v>13654</v>
      </c>
      <c r="N4689">
        <v>0.323333333</v>
      </c>
      <c r="O4689">
        <v>0</v>
      </c>
      <c r="P4689">
        <v>5</v>
      </c>
      <c r="Q4689">
        <v>57</v>
      </c>
      <c r="R4689">
        <v>227</v>
      </c>
      <c r="S4689">
        <v>16</v>
      </c>
      <c r="T4689">
        <v>44</v>
      </c>
      <c r="U4689">
        <v>0</v>
      </c>
      <c r="V4689">
        <v>0</v>
      </c>
      <c r="W4689">
        <v>0</v>
      </c>
      <c r="X4689">
        <v>0.51686836709705997</v>
      </c>
      <c r="Y4689">
        <v>124.97381368742269</v>
      </c>
      <c r="Z4689">
        <v>47.390635559946666</v>
      </c>
      <c r="AA4689">
        <v>4.0476391009282997</v>
      </c>
      <c r="AB4689">
        <v>10.634158790355919</v>
      </c>
      <c r="AC4689">
        <v>0</v>
      </c>
      <c r="AD4689">
        <v>0</v>
      </c>
      <c r="AE4689">
        <v>187.56311550575063</v>
      </c>
    </row>
    <row r="4690" spans="1:31" x14ac:dyDescent="0.25">
      <c r="A4690">
        <v>2223586</v>
      </c>
      <c r="B4690">
        <v>1</v>
      </c>
      <c r="C4690" t="s">
        <v>80</v>
      </c>
      <c r="D4690" t="s">
        <v>82</v>
      </c>
      <c r="E4690" t="s">
        <v>151</v>
      </c>
      <c r="F4690" t="s">
        <v>13655</v>
      </c>
      <c r="G4690" t="s">
        <v>213</v>
      </c>
      <c r="H4690" t="s">
        <v>135</v>
      </c>
      <c r="I4690" t="s">
        <v>136</v>
      </c>
      <c r="J4690" t="s">
        <v>137</v>
      </c>
      <c r="K4690" t="s">
        <v>138</v>
      </c>
      <c r="L4690" t="s">
        <v>13656</v>
      </c>
      <c r="M4690" t="s">
        <v>13657</v>
      </c>
      <c r="N4690">
        <v>2.8911111109999998</v>
      </c>
      <c r="O4690">
        <v>0</v>
      </c>
      <c r="P4690">
        <v>105</v>
      </c>
      <c r="Q4690">
        <v>0</v>
      </c>
      <c r="R4690">
        <v>0</v>
      </c>
      <c r="S4690">
        <v>0</v>
      </c>
      <c r="T4690">
        <v>6</v>
      </c>
      <c r="U4690">
        <v>0</v>
      </c>
      <c r="V4690">
        <v>0</v>
      </c>
      <c r="W4690">
        <v>0</v>
      </c>
      <c r="X4690">
        <v>109.29038576299097</v>
      </c>
      <c r="Y4690">
        <v>0</v>
      </c>
      <c r="Z4690">
        <v>0</v>
      </c>
      <c r="AA4690">
        <v>0</v>
      </c>
      <c r="AB4690">
        <v>4.1454705177031466</v>
      </c>
      <c r="AC4690">
        <v>0</v>
      </c>
      <c r="AD4690">
        <v>0</v>
      </c>
      <c r="AE4690">
        <v>113.43585628069411</v>
      </c>
    </row>
    <row r="4691" spans="1:31" x14ac:dyDescent="0.25">
      <c r="A4691">
        <v>2214887</v>
      </c>
      <c r="B4691">
        <v>1</v>
      </c>
      <c r="C4691" t="s">
        <v>80</v>
      </c>
      <c r="D4691" t="s">
        <v>98</v>
      </c>
      <c r="E4691" t="s">
        <v>141</v>
      </c>
      <c r="F4691" t="s">
        <v>13658</v>
      </c>
      <c r="G4691" t="s">
        <v>233</v>
      </c>
      <c r="H4691" t="s">
        <v>144</v>
      </c>
      <c r="I4691" t="s">
        <v>136</v>
      </c>
      <c r="J4691" t="s">
        <v>137</v>
      </c>
      <c r="K4691" t="s">
        <v>234</v>
      </c>
      <c r="L4691" t="s">
        <v>13659</v>
      </c>
      <c r="M4691" t="s">
        <v>13660</v>
      </c>
      <c r="N4691">
        <v>4.430290555</v>
      </c>
      <c r="O4691">
        <v>0</v>
      </c>
      <c r="P4691">
        <v>60</v>
      </c>
      <c r="Q4691">
        <v>0</v>
      </c>
      <c r="R4691">
        <v>0</v>
      </c>
      <c r="S4691">
        <v>0</v>
      </c>
      <c r="T4691">
        <v>7</v>
      </c>
      <c r="U4691">
        <v>0</v>
      </c>
      <c r="V4691">
        <v>0</v>
      </c>
      <c r="W4691">
        <v>0</v>
      </c>
      <c r="X4691">
        <v>45.579205219214174</v>
      </c>
      <c r="Y4691">
        <v>0</v>
      </c>
      <c r="Z4691">
        <v>0</v>
      </c>
      <c r="AA4691">
        <v>0</v>
      </c>
      <c r="AB4691">
        <v>9.5301083545782515</v>
      </c>
      <c r="AC4691">
        <v>0</v>
      </c>
      <c r="AD4691">
        <v>0</v>
      </c>
      <c r="AE4691">
        <v>55.109313573792427</v>
      </c>
    </row>
    <row r="4692" spans="1:31" x14ac:dyDescent="0.25">
      <c r="A4692">
        <v>2225750</v>
      </c>
      <c r="B4692">
        <v>1</v>
      </c>
      <c r="C4692" t="s">
        <v>80</v>
      </c>
      <c r="D4692" t="s">
        <v>96</v>
      </c>
      <c r="E4692" t="s">
        <v>156</v>
      </c>
      <c r="F4692" t="s">
        <v>13661</v>
      </c>
      <c r="G4692" t="s">
        <v>161</v>
      </c>
      <c r="H4692" t="s">
        <v>135</v>
      </c>
      <c r="I4692" t="s">
        <v>136</v>
      </c>
      <c r="J4692" t="s">
        <v>137</v>
      </c>
      <c r="K4692" t="s">
        <v>138</v>
      </c>
      <c r="L4692" t="s">
        <v>13662</v>
      </c>
      <c r="M4692" t="s">
        <v>13663</v>
      </c>
      <c r="N4692">
        <v>1.6455555550000001</v>
      </c>
      <c r="O4692">
        <v>0</v>
      </c>
      <c r="P4692">
        <v>1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1.390765418755E-2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1.390765418755E-2</v>
      </c>
    </row>
    <row r="4693" spans="1:31" x14ac:dyDescent="0.25">
      <c r="A4693">
        <v>2228730</v>
      </c>
      <c r="B4693">
        <v>1</v>
      </c>
      <c r="C4693" t="s">
        <v>80</v>
      </c>
      <c r="D4693" t="s">
        <v>98</v>
      </c>
      <c r="E4693" t="s">
        <v>151</v>
      </c>
      <c r="F4693" t="s">
        <v>13664</v>
      </c>
      <c r="G4693" t="s">
        <v>153</v>
      </c>
      <c r="H4693" t="s">
        <v>135</v>
      </c>
      <c r="I4693" t="s">
        <v>136</v>
      </c>
      <c r="J4693" t="s">
        <v>137</v>
      </c>
      <c r="K4693" t="s">
        <v>138</v>
      </c>
      <c r="L4693" t="s">
        <v>13665</v>
      </c>
      <c r="M4693" t="s">
        <v>13666</v>
      </c>
      <c r="N4693">
        <v>1.2583333329999999</v>
      </c>
      <c r="O4693">
        <v>0</v>
      </c>
      <c r="P4693">
        <v>9</v>
      </c>
      <c r="Q4693">
        <v>0</v>
      </c>
      <c r="R4693">
        <v>4</v>
      </c>
      <c r="S4693">
        <v>0</v>
      </c>
      <c r="T4693">
        <v>3</v>
      </c>
      <c r="U4693">
        <v>0</v>
      </c>
      <c r="V4693">
        <v>0</v>
      </c>
      <c r="W4693">
        <v>0</v>
      </c>
      <c r="X4693">
        <v>2.3217693164063662</v>
      </c>
      <c r="Y4693">
        <v>0</v>
      </c>
      <c r="Z4693">
        <v>1.3256531750052916</v>
      </c>
      <c r="AA4693">
        <v>0</v>
      </c>
      <c r="AB4693">
        <v>5.325548852211779E-2</v>
      </c>
      <c r="AC4693">
        <v>0</v>
      </c>
      <c r="AD4693">
        <v>0</v>
      </c>
      <c r="AE4693">
        <v>3.7006779799337757</v>
      </c>
    </row>
    <row r="4694" spans="1:31" x14ac:dyDescent="0.25">
      <c r="A4694">
        <v>2216161</v>
      </c>
      <c r="B4694">
        <v>1</v>
      </c>
      <c r="C4694" t="s">
        <v>81</v>
      </c>
      <c r="D4694" t="s">
        <v>128</v>
      </c>
      <c r="E4694" t="s">
        <v>156</v>
      </c>
      <c r="F4694" t="s">
        <v>13667</v>
      </c>
      <c r="G4694" t="s">
        <v>161</v>
      </c>
      <c r="H4694" t="s">
        <v>135</v>
      </c>
      <c r="I4694" t="s">
        <v>136</v>
      </c>
      <c r="J4694" t="s">
        <v>137</v>
      </c>
      <c r="K4694" t="s">
        <v>138</v>
      </c>
      <c r="L4694" t="s">
        <v>13668</v>
      </c>
      <c r="M4694" t="s">
        <v>13669</v>
      </c>
      <c r="N4694">
        <v>3.7177777769999998</v>
      </c>
      <c r="O4694">
        <v>0</v>
      </c>
      <c r="P4694">
        <v>9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5.682756912767803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5.682756912767803</v>
      </c>
    </row>
    <row r="4695" spans="1:31" x14ac:dyDescent="0.25">
      <c r="A4695">
        <v>2228973</v>
      </c>
      <c r="B4695">
        <v>1</v>
      </c>
      <c r="C4695" t="s">
        <v>81</v>
      </c>
      <c r="D4695" t="s">
        <v>128</v>
      </c>
      <c r="E4695" t="s">
        <v>156</v>
      </c>
      <c r="F4695" t="s">
        <v>13670</v>
      </c>
      <c r="G4695" t="s">
        <v>172</v>
      </c>
      <c r="H4695" t="s">
        <v>135</v>
      </c>
      <c r="I4695" t="s">
        <v>136</v>
      </c>
      <c r="J4695" t="s">
        <v>137</v>
      </c>
      <c r="K4695" t="s">
        <v>138</v>
      </c>
      <c r="L4695" t="s">
        <v>13671</v>
      </c>
      <c r="M4695" t="s">
        <v>13672</v>
      </c>
      <c r="N4695">
        <v>3.039722222</v>
      </c>
      <c r="O4695">
        <v>0</v>
      </c>
      <c r="P4695">
        <v>1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</row>
    <row r="4696" spans="1:31" x14ac:dyDescent="0.25">
      <c r="A4696">
        <v>2226809</v>
      </c>
      <c r="B4696">
        <v>1</v>
      </c>
      <c r="C4696" t="s">
        <v>80</v>
      </c>
      <c r="D4696" t="s">
        <v>104</v>
      </c>
      <c r="E4696" t="s">
        <v>141</v>
      </c>
      <c r="F4696" t="s">
        <v>13673</v>
      </c>
      <c r="G4696" t="s">
        <v>561</v>
      </c>
      <c r="H4696" t="s">
        <v>144</v>
      </c>
      <c r="I4696" t="s">
        <v>136</v>
      </c>
      <c r="J4696" t="s">
        <v>137</v>
      </c>
      <c r="K4696" t="s">
        <v>138</v>
      </c>
      <c r="L4696" t="s">
        <v>13674</v>
      </c>
      <c r="M4696" t="s">
        <v>13675</v>
      </c>
      <c r="N4696">
        <v>3.5697222219999998</v>
      </c>
      <c r="O4696">
        <v>5</v>
      </c>
      <c r="P4696">
        <v>79</v>
      </c>
      <c r="Q4696">
        <v>3</v>
      </c>
      <c r="R4696">
        <v>2</v>
      </c>
      <c r="S4696">
        <v>2</v>
      </c>
      <c r="T4696">
        <v>3</v>
      </c>
      <c r="U4696">
        <v>0</v>
      </c>
      <c r="V4696">
        <v>0</v>
      </c>
      <c r="W4696">
        <v>2.0899389655459215</v>
      </c>
      <c r="X4696">
        <v>70.22093889297733</v>
      </c>
      <c r="Y4696">
        <v>6.2164447547610342</v>
      </c>
      <c r="Z4696">
        <v>1.6350769496559368</v>
      </c>
      <c r="AA4696">
        <v>929.67297976048189</v>
      </c>
      <c r="AB4696">
        <v>7.7384472659439245</v>
      </c>
      <c r="AC4696">
        <v>0</v>
      </c>
      <c r="AD4696">
        <v>0</v>
      </c>
      <c r="AE4696">
        <v>1017.573826589366</v>
      </c>
    </row>
    <row r="4697" spans="1:31" x14ac:dyDescent="0.25">
      <c r="A4697">
        <v>2227648</v>
      </c>
      <c r="B4697">
        <v>1</v>
      </c>
      <c r="C4697" t="s">
        <v>80</v>
      </c>
      <c r="D4697" t="s">
        <v>96</v>
      </c>
      <c r="E4697" t="s">
        <v>151</v>
      </c>
      <c r="F4697" t="s">
        <v>6354</v>
      </c>
      <c r="G4697" t="s">
        <v>213</v>
      </c>
      <c r="H4697" t="s">
        <v>135</v>
      </c>
      <c r="I4697" t="s">
        <v>136</v>
      </c>
      <c r="J4697" t="s">
        <v>137</v>
      </c>
      <c r="K4697" t="s">
        <v>138</v>
      </c>
      <c r="L4697" t="s">
        <v>13676</v>
      </c>
      <c r="M4697" t="s">
        <v>13677</v>
      </c>
      <c r="N4697">
        <v>1.0794444439999999</v>
      </c>
      <c r="O4697">
        <v>0</v>
      </c>
      <c r="P4697">
        <v>41</v>
      </c>
      <c r="Q4697">
        <v>0</v>
      </c>
      <c r="R4697">
        <v>0</v>
      </c>
      <c r="S4697">
        <v>0</v>
      </c>
      <c r="T4697">
        <v>5</v>
      </c>
      <c r="U4697">
        <v>0</v>
      </c>
      <c r="V4697">
        <v>0</v>
      </c>
      <c r="W4697">
        <v>0</v>
      </c>
      <c r="X4697">
        <v>24.317238800216568</v>
      </c>
      <c r="Y4697">
        <v>0</v>
      </c>
      <c r="Z4697">
        <v>0</v>
      </c>
      <c r="AA4697">
        <v>0</v>
      </c>
      <c r="AB4697">
        <v>5.6008729991242392</v>
      </c>
      <c r="AC4697">
        <v>0</v>
      </c>
      <c r="AD4697">
        <v>0</v>
      </c>
      <c r="AE4697">
        <v>29.918111799340807</v>
      </c>
    </row>
    <row r="4698" spans="1:31" x14ac:dyDescent="0.25">
      <c r="A4698">
        <v>2220317</v>
      </c>
      <c r="B4698">
        <v>1</v>
      </c>
      <c r="C4698" t="s">
        <v>80</v>
      </c>
      <c r="D4698" t="s">
        <v>95</v>
      </c>
      <c r="E4698" t="s">
        <v>141</v>
      </c>
      <c r="F4698" t="s">
        <v>13678</v>
      </c>
      <c r="G4698" t="s">
        <v>349</v>
      </c>
      <c r="H4698" t="s">
        <v>144</v>
      </c>
      <c r="I4698" t="s">
        <v>136</v>
      </c>
      <c r="J4698" t="s">
        <v>137</v>
      </c>
      <c r="K4698" t="s">
        <v>138</v>
      </c>
      <c r="L4698" t="s">
        <v>13679</v>
      </c>
      <c r="M4698" t="s">
        <v>13680</v>
      </c>
      <c r="N4698">
        <v>1.2655555549999999</v>
      </c>
      <c r="O4698">
        <v>2</v>
      </c>
      <c r="P4698">
        <v>0</v>
      </c>
      <c r="Q4698">
        <v>9</v>
      </c>
      <c r="R4698">
        <v>0</v>
      </c>
      <c r="S4698">
        <v>11</v>
      </c>
      <c r="T4698">
        <v>0</v>
      </c>
      <c r="U4698">
        <v>0</v>
      </c>
      <c r="V4698">
        <v>0</v>
      </c>
      <c r="W4698">
        <v>3.8871821718477606</v>
      </c>
      <c r="X4698">
        <v>0</v>
      </c>
      <c r="Y4698">
        <v>4.4523739989395343</v>
      </c>
      <c r="Z4698">
        <v>0</v>
      </c>
      <c r="AA4698">
        <v>115.38271547849914</v>
      </c>
      <c r="AB4698">
        <v>0</v>
      </c>
      <c r="AC4698">
        <v>0</v>
      </c>
      <c r="AD4698">
        <v>0</v>
      </c>
      <c r="AE4698">
        <v>123.72227164928643</v>
      </c>
    </row>
    <row r="4699" spans="1:31" x14ac:dyDescent="0.25">
      <c r="A4699">
        <v>2221007</v>
      </c>
      <c r="B4699">
        <v>1</v>
      </c>
      <c r="C4699" t="s">
        <v>81</v>
      </c>
      <c r="D4699" t="s">
        <v>128</v>
      </c>
      <c r="E4699" t="s">
        <v>156</v>
      </c>
      <c r="F4699" t="s">
        <v>13681</v>
      </c>
      <c r="G4699" t="s">
        <v>161</v>
      </c>
      <c r="H4699" t="s">
        <v>135</v>
      </c>
      <c r="I4699" t="s">
        <v>136</v>
      </c>
      <c r="J4699" t="s">
        <v>137</v>
      </c>
      <c r="K4699" t="s">
        <v>138</v>
      </c>
      <c r="L4699" t="s">
        <v>13682</v>
      </c>
      <c r="M4699" t="s">
        <v>13683</v>
      </c>
      <c r="N4699">
        <v>1.1672222219999999</v>
      </c>
      <c r="O4699">
        <v>0</v>
      </c>
      <c r="P4699">
        <v>9</v>
      </c>
      <c r="Q4699">
        <v>0</v>
      </c>
      <c r="R4699">
        <v>0</v>
      </c>
      <c r="S4699">
        <v>0</v>
      </c>
      <c r="T4699">
        <v>1</v>
      </c>
      <c r="U4699">
        <v>0</v>
      </c>
      <c r="V4699">
        <v>0</v>
      </c>
      <c r="W4699">
        <v>0</v>
      </c>
      <c r="X4699">
        <v>2.423182791583395</v>
      </c>
      <c r="Y4699">
        <v>0</v>
      </c>
      <c r="Z4699">
        <v>0</v>
      </c>
      <c r="AA4699">
        <v>0</v>
      </c>
      <c r="AB4699">
        <v>1.1385518564459334</v>
      </c>
      <c r="AC4699">
        <v>0</v>
      </c>
      <c r="AD4699">
        <v>0</v>
      </c>
      <c r="AE4699">
        <v>3.5617346480293284</v>
      </c>
    </row>
    <row r="4700" spans="1:31" x14ac:dyDescent="0.25">
      <c r="A4700">
        <v>2224253</v>
      </c>
      <c r="B4700">
        <v>1</v>
      </c>
      <c r="C4700" t="s">
        <v>80</v>
      </c>
      <c r="D4700" t="s">
        <v>85</v>
      </c>
      <c r="E4700" t="s">
        <v>151</v>
      </c>
      <c r="F4700" t="s">
        <v>13684</v>
      </c>
      <c r="G4700" t="s">
        <v>345</v>
      </c>
      <c r="H4700" t="s">
        <v>135</v>
      </c>
      <c r="I4700" t="s">
        <v>136</v>
      </c>
      <c r="J4700" t="s">
        <v>137</v>
      </c>
      <c r="K4700" t="s">
        <v>138</v>
      </c>
      <c r="L4700" t="s">
        <v>13685</v>
      </c>
      <c r="M4700" t="s">
        <v>13686</v>
      </c>
      <c r="N4700">
        <v>2.8975</v>
      </c>
      <c r="O4700">
        <v>0</v>
      </c>
      <c r="P4700">
        <v>167</v>
      </c>
      <c r="Q4700">
        <v>0</v>
      </c>
      <c r="R4700">
        <v>0</v>
      </c>
      <c r="S4700">
        <v>0</v>
      </c>
      <c r="T4700">
        <v>10</v>
      </c>
      <c r="U4700">
        <v>0</v>
      </c>
      <c r="V4700">
        <v>0</v>
      </c>
      <c r="W4700">
        <v>0</v>
      </c>
      <c r="X4700">
        <v>141.8231665809252</v>
      </c>
      <c r="Y4700">
        <v>0</v>
      </c>
      <c r="Z4700">
        <v>0</v>
      </c>
      <c r="AA4700">
        <v>0</v>
      </c>
      <c r="AB4700">
        <v>24.81728091235404</v>
      </c>
      <c r="AC4700">
        <v>0</v>
      </c>
      <c r="AD4700">
        <v>0</v>
      </c>
      <c r="AE4700">
        <v>166.64044749327925</v>
      </c>
    </row>
    <row r="4701" spans="1:31" x14ac:dyDescent="0.25">
      <c r="A4701">
        <v>2215056</v>
      </c>
      <c r="B4701">
        <v>1</v>
      </c>
      <c r="C4701" t="s">
        <v>80</v>
      </c>
      <c r="D4701" t="s">
        <v>84</v>
      </c>
      <c r="E4701" t="s">
        <v>132</v>
      </c>
      <c r="F4701" t="s">
        <v>13687</v>
      </c>
      <c r="G4701" t="s">
        <v>405</v>
      </c>
      <c r="H4701" t="s">
        <v>135</v>
      </c>
      <c r="I4701" t="s">
        <v>136</v>
      </c>
      <c r="J4701" t="s">
        <v>137</v>
      </c>
      <c r="K4701" t="s">
        <v>234</v>
      </c>
      <c r="L4701" t="s">
        <v>13688</v>
      </c>
      <c r="M4701" t="s">
        <v>13689</v>
      </c>
      <c r="N4701">
        <v>0.28661555500000002</v>
      </c>
      <c r="O4701">
        <v>0</v>
      </c>
      <c r="P4701">
        <v>1</v>
      </c>
      <c r="Q4701">
        <v>0</v>
      </c>
      <c r="R4701">
        <v>0</v>
      </c>
      <c r="S4701">
        <v>0</v>
      </c>
      <c r="T4701">
        <v>360</v>
      </c>
      <c r="U4701">
        <v>0</v>
      </c>
      <c r="V4701">
        <v>0</v>
      </c>
      <c r="W4701">
        <v>0</v>
      </c>
      <c r="X4701">
        <v>0.10882332434353335</v>
      </c>
      <c r="Y4701">
        <v>0</v>
      </c>
      <c r="Z4701">
        <v>0</v>
      </c>
      <c r="AA4701">
        <v>0</v>
      </c>
      <c r="AB4701">
        <v>82.043871008382624</v>
      </c>
      <c r="AC4701">
        <v>0</v>
      </c>
      <c r="AD4701">
        <v>0</v>
      </c>
      <c r="AE4701">
        <v>82.152694332726156</v>
      </c>
    </row>
    <row r="4702" spans="1:31" x14ac:dyDescent="0.25">
      <c r="A4702">
        <v>2218780</v>
      </c>
      <c r="B4702">
        <v>1</v>
      </c>
      <c r="C4702" t="s">
        <v>80</v>
      </c>
      <c r="D4702" t="s">
        <v>96</v>
      </c>
      <c r="E4702" t="s">
        <v>156</v>
      </c>
      <c r="F4702" t="s">
        <v>13690</v>
      </c>
      <c r="G4702" t="s">
        <v>161</v>
      </c>
      <c r="H4702" t="s">
        <v>135</v>
      </c>
      <c r="I4702" t="s">
        <v>136</v>
      </c>
      <c r="J4702" t="s">
        <v>137</v>
      </c>
      <c r="K4702" t="s">
        <v>138</v>
      </c>
      <c r="L4702" t="s">
        <v>13691</v>
      </c>
      <c r="M4702" t="s">
        <v>13692</v>
      </c>
      <c r="N4702">
        <v>2.9611111110000001</v>
      </c>
      <c r="O4702">
        <v>0</v>
      </c>
      <c r="P4702">
        <v>1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4.4853448006386696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4.4853448006386696</v>
      </c>
    </row>
    <row r="4703" spans="1:31" x14ac:dyDescent="0.25">
      <c r="A4703">
        <v>2214950</v>
      </c>
      <c r="B4703">
        <v>1</v>
      </c>
      <c r="C4703" t="s">
        <v>80</v>
      </c>
      <c r="D4703" t="s">
        <v>83</v>
      </c>
      <c r="E4703" t="s">
        <v>151</v>
      </c>
      <c r="F4703" t="s">
        <v>3066</v>
      </c>
      <c r="G4703" t="s">
        <v>213</v>
      </c>
      <c r="H4703" t="s">
        <v>135</v>
      </c>
      <c r="I4703" t="s">
        <v>136</v>
      </c>
      <c r="J4703" t="s">
        <v>137</v>
      </c>
      <c r="K4703" t="s">
        <v>138</v>
      </c>
      <c r="L4703" t="s">
        <v>13693</v>
      </c>
      <c r="M4703" t="s">
        <v>13694</v>
      </c>
      <c r="N4703">
        <v>2.4980555550000001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4</v>
      </c>
      <c r="U4703">
        <v>0</v>
      </c>
      <c r="V4703">
        <v>1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9.0316961298815421</v>
      </c>
      <c r="AC4703">
        <v>0</v>
      </c>
      <c r="AD4703">
        <v>52.046893200365581</v>
      </c>
      <c r="AE4703">
        <v>61.078589330247127</v>
      </c>
    </row>
    <row r="4704" spans="1:31" x14ac:dyDescent="0.25">
      <c r="A4704">
        <v>2223002</v>
      </c>
      <c r="B4704">
        <v>1</v>
      </c>
      <c r="C4704" t="s">
        <v>80</v>
      </c>
      <c r="D4704" t="s">
        <v>98</v>
      </c>
      <c r="E4704" t="s">
        <v>151</v>
      </c>
      <c r="F4704" t="s">
        <v>579</v>
      </c>
      <c r="G4704" t="s">
        <v>233</v>
      </c>
      <c r="H4704" t="s">
        <v>135</v>
      </c>
      <c r="I4704" t="s">
        <v>136</v>
      </c>
      <c r="J4704" t="s">
        <v>137</v>
      </c>
      <c r="K4704" t="s">
        <v>234</v>
      </c>
      <c r="L4704" t="s">
        <v>13695</v>
      </c>
      <c r="M4704" t="s">
        <v>13696</v>
      </c>
      <c r="N4704">
        <v>7.7043072219999997</v>
      </c>
      <c r="O4704">
        <v>0</v>
      </c>
      <c r="P4704">
        <v>85</v>
      </c>
      <c r="Q4704">
        <v>0</v>
      </c>
      <c r="R4704">
        <v>0</v>
      </c>
      <c r="S4704">
        <v>0</v>
      </c>
      <c r="T4704">
        <v>3</v>
      </c>
      <c r="U4704">
        <v>0</v>
      </c>
      <c r="V4704">
        <v>0</v>
      </c>
      <c r="W4704">
        <v>0</v>
      </c>
      <c r="X4704">
        <v>183.832719304796</v>
      </c>
      <c r="Y4704">
        <v>0</v>
      </c>
      <c r="Z4704">
        <v>0</v>
      </c>
      <c r="AA4704">
        <v>0</v>
      </c>
      <c r="AB4704">
        <v>65.173064824989311</v>
      </c>
      <c r="AC4704">
        <v>0</v>
      </c>
      <c r="AD4704">
        <v>0</v>
      </c>
      <c r="AE4704">
        <v>249.0057841297853</v>
      </c>
    </row>
    <row r="4705" spans="1:31" x14ac:dyDescent="0.25">
      <c r="A4705">
        <v>2227330</v>
      </c>
      <c r="B4705">
        <v>1</v>
      </c>
      <c r="C4705" t="s">
        <v>80</v>
      </c>
      <c r="D4705" t="s">
        <v>97</v>
      </c>
      <c r="E4705" t="s">
        <v>141</v>
      </c>
      <c r="F4705" t="s">
        <v>13697</v>
      </c>
      <c r="G4705" t="s">
        <v>1628</v>
      </c>
      <c r="H4705" t="s">
        <v>144</v>
      </c>
      <c r="I4705" t="s">
        <v>136</v>
      </c>
      <c r="J4705" t="s">
        <v>137</v>
      </c>
      <c r="K4705" t="s">
        <v>138</v>
      </c>
      <c r="L4705" t="s">
        <v>13698</v>
      </c>
      <c r="M4705" t="s">
        <v>13699</v>
      </c>
      <c r="N4705">
        <v>0.29916666600000003</v>
      </c>
      <c r="O4705">
        <v>0</v>
      </c>
      <c r="P4705">
        <v>31</v>
      </c>
      <c r="Q4705">
        <v>0</v>
      </c>
      <c r="R4705">
        <v>2</v>
      </c>
      <c r="S4705">
        <v>0</v>
      </c>
      <c r="T4705">
        <v>3</v>
      </c>
      <c r="U4705">
        <v>0</v>
      </c>
      <c r="V4705">
        <v>0</v>
      </c>
      <c r="W4705">
        <v>0</v>
      </c>
      <c r="X4705">
        <v>6.5814714078441101</v>
      </c>
      <c r="Y4705">
        <v>0</v>
      </c>
      <c r="Z4705">
        <v>0.24013722651256675</v>
      </c>
      <c r="AA4705">
        <v>0</v>
      </c>
      <c r="AB4705">
        <v>0.49892298148740011</v>
      </c>
      <c r="AC4705">
        <v>0</v>
      </c>
      <c r="AD4705">
        <v>0</v>
      </c>
      <c r="AE4705">
        <v>7.320531615844077</v>
      </c>
    </row>
    <row r="4706" spans="1:31" x14ac:dyDescent="0.25">
      <c r="A4706">
        <v>2219172</v>
      </c>
      <c r="B4706">
        <v>1</v>
      </c>
      <c r="C4706" t="s">
        <v>80</v>
      </c>
      <c r="D4706" t="s">
        <v>110</v>
      </c>
      <c r="E4706" t="s">
        <v>225</v>
      </c>
      <c r="F4706" t="s">
        <v>506</v>
      </c>
      <c r="G4706" t="s">
        <v>507</v>
      </c>
      <c r="H4706" t="s">
        <v>135</v>
      </c>
      <c r="I4706" t="s">
        <v>136</v>
      </c>
      <c r="J4706" t="s">
        <v>137</v>
      </c>
      <c r="K4706" t="s">
        <v>138</v>
      </c>
      <c r="L4706" t="s">
        <v>13700</v>
      </c>
      <c r="M4706" t="s">
        <v>13701</v>
      </c>
      <c r="N4706">
        <v>3.483055555</v>
      </c>
      <c r="O4706">
        <v>0</v>
      </c>
      <c r="P4706">
        <v>93</v>
      </c>
      <c r="Q4706">
        <v>0</v>
      </c>
      <c r="R4706">
        <v>0</v>
      </c>
      <c r="S4706">
        <v>0</v>
      </c>
      <c r="T4706">
        <v>8</v>
      </c>
      <c r="U4706">
        <v>0</v>
      </c>
      <c r="V4706">
        <v>0</v>
      </c>
      <c r="W4706">
        <v>0</v>
      </c>
      <c r="X4706">
        <v>91.079148260974875</v>
      </c>
      <c r="Y4706">
        <v>0</v>
      </c>
      <c r="Z4706">
        <v>0</v>
      </c>
      <c r="AA4706">
        <v>0</v>
      </c>
      <c r="AB4706">
        <v>12.351986333711922</v>
      </c>
      <c r="AC4706">
        <v>0</v>
      </c>
      <c r="AD4706">
        <v>0</v>
      </c>
      <c r="AE4706">
        <v>103.4311345946868</v>
      </c>
    </row>
    <row r="4707" spans="1:31" x14ac:dyDescent="0.25">
      <c r="A4707">
        <v>2228561</v>
      </c>
      <c r="B4707">
        <v>1</v>
      </c>
      <c r="C4707" t="s">
        <v>80</v>
      </c>
      <c r="D4707" t="s">
        <v>104</v>
      </c>
      <c r="E4707" t="s">
        <v>198</v>
      </c>
      <c r="F4707" t="s">
        <v>13702</v>
      </c>
      <c r="G4707" t="s">
        <v>143</v>
      </c>
      <c r="H4707" t="s">
        <v>144</v>
      </c>
      <c r="I4707" t="s">
        <v>136</v>
      </c>
      <c r="J4707" t="s">
        <v>137</v>
      </c>
      <c r="K4707" t="s">
        <v>138</v>
      </c>
      <c r="L4707" t="s">
        <v>13703</v>
      </c>
      <c r="M4707" t="s">
        <v>13704</v>
      </c>
      <c r="N4707">
        <v>0.61555555500000003</v>
      </c>
      <c r="O4707">
        <v>5</v>
      </c>
      <c r="P4707">
        <v>1774</v>
      </c>
      <c r="Q4707">
        <v>10</v>
      </c>
      <c r="R4707">
        <v>20</v>
      </c>
      <c r="S4707">
        <v>17</v>
      </c>
      <c r="T4707">
        <v>209</v>
      </c>
      <c r="U4707">
        <v>4</v>
      </c>
      <c r="V4707">
        <v>0</v>
      </c>
      <c r="W4707">
        <v>0.40969461622362385</v>
      </c>
      <c r="X4707">
        <v>271.13457674425649</v>
      </c>
      <c r="Y4707">
        <v>2.1660454980777808</v>
      </c>
      <c r="Z4707">
        <v>1.5870940858183629</v>
      </c>
      <c r="AA4707">
        <v>241.3701542967145</v>
      </c>
      <c r="AB4707">
        <v>50.315684911657435</v>
      </c>
      <c r="AC4707">
        <v>46.580324511566666</v>
      </c>
      <c r="AD4707">
        <v>0</v>
      </c>
      <c r="AE4707">
        <v>613.56357466431484</v>
      </c>
    </row>
    <row r="4708" spans="1:31" x14ac:dyDescent="0.25">
      <c r="A4708">
        <v>2229165</v>
      </c>
      <c r="B4708">
        <v>1</v>
      </c>
      <c r="C4708" t="s">
        <v>80</v>
      </c>
      <c r="D4708" t="s">
        <v>85</v>
      </c>
      <c r="E4708" t="s">
        <v>156</v>
      </c>
      <c r="F4708" t="s">
        <v>13705</v>
      </c>
      <c r="G4708" t="s">
        <v>161</v>
      </c>
      <c r="H4708" t="s">
        <v>135</v>
      </c>
      <c r="I4708" t="s">
        <v>136</v>
      </c>
      <c r="J4708" t="s">
        <v>137</v>
      </c>
      <c r="K4708" t="s">
        <v>138</v>
      </c>
      <c r="L4708" t="s">
        <v>13706</v>
      </c>
      <c r="M4708" t="s">
        <v>13707</v>
      </c>
      <c r="N4708">
        <v>1.1369444440000001</v>
      </c>
      <c r="O4708">
        <v>0</v>
      </c>
      <c r="P4708">
        <v>7</v>
      </c>
      <c r="Q4708">
        <v>0</v>
      </c>
      <c r="R4708">
        <v>0</v>
      </c>
      <c r="S4708">
        <v>0</v>
      </c>
      <c r="T4708">
        <v>2</v>
      </c>
      <c r="U4708">
        <v>0</v>
      </c>
      <c r="V4708">
        <v>0</v>
      </c>
      <c r="W4708">
        <v>0</v>
      </c>
      <c r="X4708">
        <v>2.602916703864298</v>
      </c>
      <c r="Y4708">
        <v>0</v>
      </c>
      <c r="Z4708">
        <v>0</v>
      </c>
      <c r="AA4708">
        <v>0</v>
      </c>
      <c r="AB4708">
        <v>1.8558677316260599</v>
      </c>
      <c r="AC4708">
        <v>0</v>
      </c>
      <c r="AD4708">
        <v>0</v>
      </c>
      <c r="AE4708">
        <v>4.4587844354903581</v>
      </c>
    </row>
    <row r="4709" spans="1:31" x14ac:dyDescent="0.25">
      <c r="A4709">
        <v>2218886</v>
      </c>
      <c r="B4709">
        <v>1</v>
      </c>
      <c r="C4709" t="s">
        <v>80</v>
      </c>
      <c r="D4709" t="s">
        <v>94</v>
      </c>
      <c r="E4709" t="s">
        <v>147</v>
      </c>
      <c r="F4709" t="s">
        <v>13708</v>
      </c>
      <c r="G4709" t="s">
        <v>143</v>
      </c>
      <c r="H4709" t="s">
        <v>144</v>
      </c>
      <c r="I4709" t="s">
        <v>136</v>
      </c>
      <c r="J4709" t="s">
        <v>137</v>
      </c>
      <c r="K4709" t="s">
        <v>138</v>
      </c>
      <c r="L4709" t="s">
        <v>13709</v>
      </c>
      <c r="M4709" t="s">
        <v>13710</v>
      </c>
      <c r="N4709">
        <v>0.28416666600000001</v>
      </c>
      <c r="O4709">
        <v>0</v>
      </c>
      <c r="P4709">
        <v>463</v>
      </c>
      <c r="Q4709">
        <v>0</v>
      </c>
      <c r="R4709">
        <v>0</v>
      </c>
      <c r="S4709">
        <v>0</v>
      </c>
      <c r="T4709">
        <v>37</v>
      </c>
      <c r="U4709">
        <v>0</v>
      </c>
      <c r="V4709">
        <v>0</v>
      </c>
      <c r="W4709">
        <v>0</v>
      </c>
      <c r="X4709">
        <v>42.525088646699828</v>
      </c>
      <c r="Y4709">
        <v>0</v>
      </c>
      <c r="Z4709">
        <v>0</v>
      </c>
      <c r="AA4709">
        <v>0</v>
      </c>
      <c r="AB4709">
        <v>18.102533063619859</v>
      </c>
      <c r="AC4709">
        <v>0</v>
      </c>
      <c r="AD4709">
        <v>0</v>
      </c>
      <c r="AE4709">
        <v>60.627621710319687</v>
      </c>
    </row>
    <row r="4710" spans="1:31" x14ac:dyDescent="0.25">
      <c r="A4710">
        <v>2225919</v>
      </c>
      <c r="B4710">
        <v>1</v>
      </c>
      <c r="C4710" t="s">
        <v>80</v>
      </c>
      <c r="D4710" t="s">
        <v>100</v>
      </c>
      <c r="E4710" t="s">
        <v>141</v>
      </c>
      <c r="F4710" t="s">
        <v>7196</v>
      </c>
      <c r="G4710" t="s">
        <v>1136</v>
      </c>
      <c r="H4710" t="s">
        <v>144</v>
      </c>
      <c r="I4710" t="s">
        <v>136</v>
      </c>
      <c r="J4710" t="s">
        <v>137</v>
      </c>
      <c r="K4710" t="s">
        <v>138</v>
      </c>
      <c r="L4710" t="s">
        <v>13711</v>
      </c>
      <c r="M4710" t="s">
        <v>13712</v>
      </c>
      <c r="N4710">
        <v>1.3274999999999999</v>
      </c>
      <c r="O4710">
        <v>0</v>
      </c>
      <c r="P4710">
        <v>23</v>
      </c>
      <c r="Q4710">
        <v>0</v>
      </c>
      <c r="R4710">
        <v>35</v>
      </c>
      <c r="S4710">
        <v>0</v>
      </c>
      <c r="T4710">
        <v>9</v>
      </c>
      <c r="U4710">
        <v>0</v>
      </c>
      <c r="V4710">
        <v>0</v>
      </c>
      <c r="W4710">
        <v>0</v>
      </c>
      <c r="X4710">
        <v>9.6451097205536609</v>
      </c>
      <c r="Y4710">
        <v>0</v>
      </c>
      <c r="Z4710">
        <v>15.550105396792093</v>
      </c>
      <c r="AA4710">
        <v>0</v>
      </c>
      <c r="AB4710">
        <v>5.7353510406694355</v>
      </c>
      <c r="AC4710">
        <v>0</v>
      </c>
      <c r="AD4710">
        <v>0</v>
      </c>
      <c r="AE4710">
        <v>30.930566158015189</v>
      </c>
    </row>
    <row r="4711" spans="1:31" x14ac:dyDescent="0.25">
      <c r="A4711">
        <v>2213868</v>
      </c>
      <c r="B4711">
        <v>1</v>
      </c>
      <c r="C4711" t="s">
        <v>80</v>
      </c>
      <c r="D4711" t="s">
        <v>93</v>
      </c>
      <c r="E4711" t="s">
        <v>147</v>
      </c>
      <c r="F4711" t="s">
        <v>7920</v>
      </c>
      <c r="G4711" t="s">
        <v>143</v>
      </c>
      <c r="H4711" t="s">
        <v>144</v>
      </c>
      <c r="I4711" t="s">
        <v>136</v>
      </c>
      <c r="J4711" t="s">
        <v>137</v>
      </c>
      <c r="K4711" t="s">
        <v>138</v>
      </c>
      <c r="L4711" t="s">
        <v>13713</v>
      </c>
      <c r="M4711" t="s">
        <v>13714</v>
      </c>
      <c r="N4711">
        <v>0.643055555</v>
      </c>
      <c r="O4711">
        <v>0</v>
      </c>
      <c r="P4711">
        <v>425</v>
      </c>
      <c r="Q4711">
        <v>48</v>
      </c>
      <c r="R4711">
        <v>326</v>
      </c>
      <c r="S4711">
        <v>19</v>
      </c>
      <c r="T4711">
        <v>240</v>
      </c>
      <c r="U4711">
        <v>0</v>
      </c>
      <c r="V4711">
        <v>0</v>
      </c>
      <c r="W4711">
        <v>0</v>
      </c>
      <c r="X4711">
        <v>55.018540164136155</v>
      </c>
      <c r="Y4711">
        <v>5.3474051050414007</v>
      </c>
      <c r="Z4711">
        <v>69.580656326056456</v>
      </c>
      <c r="AA4711">
        <v>42.275902497162107</v>
      </c>
      <c r="AB4711">
        <v>65.05496639223685</v>
      </c>
      <c r="AC4711">
        <v>0</v>
      </c>
      <c r="AD4711">
        <v>0</v>
      </c>
      <c r="AE4711">
        <v>237.277470484633</v>
      </c>
    </row>
    <row r="4712" spans="1:31" x14ac:dyDescent="0.25">
      <c r="A4712">
        <v>2222026</v>
      </c>
      <c r="B4712">
        <v>1</v>
      </c>
      <c r="C4712" t="s">
        <v>81</v>
      </c>
      <c r="D4712" t="s">
        <v>118</v>
      </c>
      <c r="E4712" t="s">
        <v>251</v>
      </c>
      <c r="F4712" t="s">
        <v>13715</v>
      </c>
      <c r="G4712" t="s">
        <v>143</v>
      </c>
      <c r="H4712" t="s">
        <v>144</v>
      </c>
      <c r="I4712" t="s">
        <v>136</v>
      </c>
      <c r="J4712" t="s">
        <v>137</v>
      </c>
      <c r="K4712" t="s">
        <v>138</v>
      </c>
      <c r="L4712" t="s">
        <v>13716</v>
      </c>
      <c r="M4712" t="s">
        <v>13717</v>
      </c>
      <c r="N4712">
        <v>6.2129443999999999E-2</v>
      </c>
      <c r="O4712">
        <v>4</v>
      </c>
      <c r="P4712">
        <v>395</v>
      </c>
      <c r="Q4712">
        <v>155</v>
      </c>
      <c r="R4712">
        <v>287</v>
      </c>
      <c r="S4712">
        <v>19</v>
      </c>
      <c r="T4712">
        <v>59</v>
      </c>
      <c r="U4712">
        <v>2</v>
      </c>
      <c r="V4712">
        <v>0</v>
      </c>
      <c r="W4712">
        <v>4.6802564907020561E-2</v>
      </c>
      <c r="X4712">
        <v>5.0655246746849594</v>
      </c>
      <c r="Y4712">
        <v>11.484733622480118</v>
      </c>
      <c r="Z4712">
        <v>13.079955040731399</v>
      </c>
      <c r="AA4712">
        <v>6.238354967479915</v>
      </c>
      <c r="AB4712">
        <v>2.5774463726945052</v>
      </c>
      <c r="AC4712">
        <v>7.5138733824648769</v>
      </c>
      <c r="AD4712">
        <v>0</v>
      </c>
      <c r="AE4712">
        <v>46.006690625442793</v>
      </c>
    </row>
    <row r="4713" spans="1:31" x14ac:dyDescent="0.25">
      <c r="A4713">
        <v>2217698</v>
      </c>
      <c r="B4713">
        <v>1</v>
      </c>
      <c r="C4713" t="s">
        <v>80</v>
      </c>
      <c r="D4713" t="s">
        <v>94</v>
      </c>
      <c r="E4713" t="s">
        <v>147</v>
      </c>
      <c r="F4713" t="s">
        <v>12673</v>
      </c>
      <c r="G4713" t="s">
        <v>143</v>
      </c>
      <c r="H4713" t="s">
        <v>144</v>
      </c>
      <c r="I4713" t="s">
        <v>451</v>
      </c>
      <c r="J4713" t="s">
        <v>137</v>
      </c>
      <c r="K4713" t="s">
        <v>138</v>
      </c>
      <c r="L4713" t="s">
        <v>13718</v>
      </c>
      <c r="M4713" t="s">
        <v>13719</v>
      </c>
      <c r="N4713">
        <v>1.1111111E-2</v>
      </c>
      <c r="O4713">
        <v>1</v>
      </c>
      <c r="P4713">
        <v>1709</v>
      </c>
      <c r="Q4713">
        <v>14</v>
      </c>
      <c r="R4713">
        <v>55</v>
      </c>
      <c r="S4713">
        <v>24</v>
      </c>
      <c r="T4713">
        <v>373</v>
      </c>
      <c r="U4713">
        <v>12</v>
      </c>
      <c r="V4713">
        <v>1</v>
      </c>
      <c r="W4713">
        <v>1.45973570319E-2</v>
      </c>
      <c r="X4713">
        <v>3.7403301808066742</v>
      </c>
      <c r="Y4713">
        <v>5.3126638014333337E-2</v>
      </c>
      <c r="Z4713">
        <v>0.19426246136220005</v>
      </c>
      <c r="AA4713">
        <v>1.9747486533699006</v>
      </c>
      <c r="AB4713">
        <v>1.3125629472944893</v>
      </c>
      <c r="AC4713">
        <v>7.6350238035885329</v>
      </c>
      <c r="AD4713">
        <v>1.010551820812889</v>
      </c>
      <c r="AE4713">
        <v>15.935203862280918</v>
      </c>
    </row>
    <row r="4714" spans="1:31" x14ac:dyDescent="0.25">
      <c r="A4714">
        <v>2220360</v>
      </c>
      <c r="B4714">
        <v>1</v>
      </c>
      <c r="C4714" t="s">
        <v>81</v>
      </c>
      <c r="D4714" t="s">
        <v>121</v>
      </c>
      <c r="E4714" t="s">
        <v>156</v>
      </c>
      <c r="F4714" t="s">
        <v>13720</v>
      </c>
      <c r="G4714" t="s">
        <v>134</v>
      </c>
      <c r="H4714" t="s">
        <v>135</v>
      </c>
      <c r="I4714" t="s">
        <v>136</v>
      </c>
      <c r="J4714" t="s">
        <v>137</v>
      </c>
      <c r="K4714" t="s">
        <v>138</v>
      </c>
      <c r="L4714" t="s">
        <v>13721</v>
      </c>
      <c r="M4714" t="s">
        <v>13722</v>
      </c>
      <c r="N4714">
        <v>1.6302777770000001</v>
      </c>
      <c r="O4714">
        <v>0</v>
      </c>
      <c r="P4714">
        <v>3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1.540940426748868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1.540940426748868</v>
      </c>
    </row>
    <row r="4715" spans="1:31" x14ac:dyDescent="0.25">
      <c r="A4715">
        <v>2215534</v>
      </c>
      <c r="B4715">
        <v>1</v>
      </c>
      <c r="C4715" t="s">
        <v>80</v>
      </c>
      <c r="D4715" t="s">
        <v>103</v>
      </c>
      <c r="E4715" t="s">
        <v>198</v>
      </c>
      <c r="F4715" t="s">
        <v>3727</v>
      </c>
      <c r="G4715" t="s">
        <v>143</v>
      </c>
      <c r="H4715" t="s">
        <v>144</v>
      </c>
      <c r="I4715" t="s">
        <v>136</v>
      </c>
      <c r="J4715" t="s">
        <v>137</v>
      </c>
      <c r="K4715" t="s">
        <v>138</v>
      </c>
      <c r="L4715" t="s">
        <v>13723</v>
      </c>
      <c r="M4715" t="s">
        <v>13724</v>
      </c>
      <c r="N4715">
        <v>0.66888888800000001</v>
      </c>
      <c r="O4715">
        <v>1</v>
      </c>
      <c r="P4715">
        <v>0</v>
      </c>
      <c r="Q4715">
        <v>3</v>
      </c>
      <c r="R4715">
        <v>0</v>
      </c>
      <c r="S4715">
        <v>10</v>
      </c>
      <c r="T4715">
        <v>1</v>
      </c>
      <c r="U4715">
        <v>3</v>
      </c>
      <c r="V4715">
        <v>0</v>
      </c>
      <c r="W4715">
        <v>0.51980064161060002</v>
      </c>
      <c r="X4715">
        <v>0</v>
      </c>
      <c r="Y4715">
        <v>16.93941069726036</v>
      </c>
      <c r="Z4715">
        <v>0</v>
      </c>
      <c r="AA4715">
        <v>318.04700217466649</v>
      </c>
      <c r="AB4715">
        <v>0</v>
      </c>
      <c r="AC4715">
        <v>133.42461324213932</v>
      </c>
      <c r="AD4715">
        <v>0</v>
      </c>
      <c r="AE4715">
        <v>468.93082675567678</v>
      </c>
    </row>
    <row r="4716" spans="1:31" x14ac:dyDescent="0.25">
      <c r="A4716">
        <v>2218196</v>
      </c>
      <c r="B4716">
        <v>1</v>
      </c>
      <c r="C4716" t="s">
        <v>80</v>
      </c>
      <c r="D4716" t="s">
        <v>100</v>
      </c>
      <c r="E4716" t="s">
        <v>147</v>
      </c>
      <c r="F4716" t="s">
        <v>5789</v>
      </c>
      <c r="G4716" t="s">
        <v>143</v>
      </c>
      <c r="H4716" t="s">
        <v>144</v>
      </c>
      <c r="I4716" t="s">
        <v>136</v>
      </c>
      <c r="J4716" t="s">
        <v>137</v>
      </c>
      <c r="K4716" t="s">
        <v>138</v>
      </c>
      <c r="L4716" t="s">
        <v>13725</v>
      </c>
      <c r="M4716" t="s">
        <v>13726</v>
      </c>
      <c r="N4716">
        <v>5.5555555E-2</v>
      </c>
      <c r="O4716">
        <v>2</v>
      </c>
      <c r="P4716">
        <v>1309</v>
      </c>
      <c r="Q4716">
        <v>16</v>
      </c>
      <c r="R4716">
        <v>144</v>
      </c>
      <c r="S4716">
        <v>31</v>
      </c>
      <c r="T4716">
        <v>108</v>
      </c>
      <c r="U4716">
        <v>1</v>
      </c>
      <c r="V4716">
        <v>0</v>
      </c>
      <c r="W4716">
        <v>1.6234399806333333E-2</v>
      </c>
      <c r="X4716">
        <v>27.036779480986983</v>
      </c>
      <c r="Y4716">
        <v>1.6121959756363888</v>
      </c>
      <c r="Z4716">
        <v>3.5459847108642228</v>
      </c>
      <c r="AA4716">
        <v>15.78299318863761</v>
      </c>
      <c r="AB4716">
        <v>6.1063437950699475</v>
      </c>
      <c r="AC4716">
        <v>5.9800597684974992</v>
      </c>
      <c r="AD4716">
        <v>0</v>
      </c>
      <c r="AE4716">
        <v>60.080591319498986</v>
      </c>
    </row>
    <row r="4717" spans="1:31" x14ac:dyDescent="0.25">
      <c r="A4717">
        <v>2214260</v>
      </c>
      <c r="B4717">
        <v>1</v>
      </c>
      <c r="C4717" t="s">
        <v>80</v>
      </c>
      <c r="D4717" t="s">
        <v>96</v>
      </c>
      <c r="E4717" t="s">
        <v>156</v>
      </c>
      <c r="F4717" t="s">
        <v>13727</v>
      </c>
      <c r="G4717" t="s">
        <v>134</v>
      </c>
      <c r="H4717" t="s">
        <v>135</v>
      </c>
      <c r="I4717" t="s">
        <v>136</v>
      </c>
      <c r="J4717" t="s">
        <v>137</v>
      </c>
      <c r="K4717" t="s">
        <v>138</v>
      </c>
      <c r="L4717" t="s">
        <v>13728</v>
      </c>
      <c r="M4717" t="s">
        <v>13729</v>
      </c>
      <c r="N4717">
        <v>3.210555555</v>
      </c>
      <c r="O4717">
        <v>0</v>
      </c>
      <c r="P4717">
        <v>1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0.3815063078412706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0.3815063078412706</v>
      </c>
    </row>
    <row r="4718" spans="1:31" x14ac:dyDescent="0.25">
      <c r="A4718">
        <v>2220254</v>
      </c>
      <c r="B4718">
        <v>1</v>
      </c>
      <c r="C4718" t="s">
        <v>80</v>
      </c>
      <c r="D4718" t="s">
        <v>96</v>
      </c>
      <c r="E4718" t="s">
        <v>156</v>
      </c>
      <c r="F4718" t="s">
        <v>13730</v>
      </c>
      <c r="G4718" t="s">
        <v>161</v>
      </c>
      <c r="H4718" t="s">
        <v>135</v>
      </c>
      <c r="I4718" t="s">
        <v>136</v>
      </c>
      <c r="J4718" t="s">
        <v>137</v>
      </c>
      <c r="K4718" t="s">
        <v>138</v>
      </c>
      <c r="L4718" t="s">
        <v>13731</v>
      </c>
      <c r="M4718" t="s">
        <v>13732</v>
      </c>
      <c r="N4718">
        <v>1.048611111</v>
      </c>
      <c r="O4718">
        <v>0</v>
      </c>
      <c r="P4718">
        <v>1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0.11035813625296112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0.11035813625296112</v>
      </c>
    </row>
    <row r="4719" spans="1:31" x14ac:dyDescent="0.25">
      <c r="A4719">
        <v>2218090</v>
      </c>
      <c r="B4719">
        <v>1</v>
      </c>
      <c r="C4719" t="s">
        <v>81</v>
      </c>
      <c r="D4719" t="s">
        <v>120</v>
      </c>
      <c r="E4719" t="s">
        <v>198</v>
      </c>
      <c r="F4719" t="s">
        <v>13733</v>
      </c>
      <c r="G4719" t="s">
        <v>143</v>
      </c>
      <c r="H4719" t="s">
        <v>144</v>
      </c>
      <c r="I4719" t="s">
        <v>136</v>
      </c>
      <c r="J4719" t="s">
        <v>137</v>
      </c>
      <c r="K4719" t="s">
        <v>138</v>
      </c>
      <c r="L4719" t="s">
        <v>13734</v>
      </c>
      <c r="M4719" t="s">
        <v>13735</v>
      </c>
      <c r="N4719">
        <v>0.53555555499999996</v>
      </c>
      <c r="O4719">
        <v>0</v>
      </c>
      <c r="P4719">
        <v>75</v>
      </c>
      <c r="Q4719">
        <v>74</v>
      </c>
      <c r="R4719">
        <v>23</v>
      </c>
      <c r="S4719">
        <v>15</v>
      </c>
      <c r="T4719">
        <v>6</v>
      </c>
      <c r="U4719">
        <v>0</v>
      </c>
      <c r="V4719">
        <v>0</v>
      </c>
      <c r="W4719">
        <v>0</v>
      </c>
      <c r="X4719">
        <v>12.788500143686509</v>
      </c>
      <c r="Y4719">
        <v>20.890655162334017</v>
      </c>
      <c r="Z4719">
        <v>8.0060487605501152</v>
      </c>
      <c r="AA4719">
        <v>19.480422625310666</v>
      </c>
      <c r="AB4719">
        <v>1.4541578791899201</v>
      </c>
      <c r="AC4719">
        <v>0</v>
      </c>
      <c r="AD4719">
        <v>0</v>
      </c>
      <c r="AE4719">
        <v>62.619784571071229</v>
      </c>
    </row>
    <row r="4720" spans="1:31" x14ac:dyDescent="0.25">
      <c r="A4720">
        <v>2229059</v>
      </c>
      <c r="B4720">
        <v>1</v>
      </c>
      <c r="C4720" t="s">
        <v>80</v>
      </c>
      <c r="D4720" t="s">
        <v>83</v>
      </c>
      <c r="E4720" t="s">
        <v>156</v>
      </c>
      <c r="F4720" t="s">
        <v>13736</v>
      </c>
      <c r="G4720" t="s">
        <v>280</v>
      </c>
      <c r="H4720" t="s">
        <v>135</v>
      </c>
      <c r="I4720" t="s">
        <v>136</v>
      </c>
      <c r="J4720" t="s">
        <v>137</v>
      </c>
      <c r="K4720" t="s">
        <v>138</v>
      </c>
      <c r="L4720" t="s">
        <v>13737</v>
      </c>
      <c r="M4720" t="s">
        <v>13738</v>
      </c>
      <c r="N4720">
        <v>7.1419444439999999</v>
      </c>
      <c r="O4720">
        <v>0</v>
      </c>
      <c r="P4720">
        <v>1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7.8676581919169077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7.8676581919169077</v>
      </c>
    </row>
    <row r="4721" spans="1:31" x14ac:dyDescent="0.25">
      <c r="A4721">
        <v>2225813</v>
      </c>
      <c r="B4721">
        <v>1</v>
      </c>
      <c r="C4721" t="s">
        <v>80</v>
      </c>
      <c r="D4721" t="s">
        <v>83</v>
      </c>
      <c r="E4721" t="s">
        <v>151</v>
      </c>
      <c r="F4721" t="s">
        <v>5361</v>
      </c>
      <c r="G4721" t="s">
        <v>213</v>
      </c>
      <c r="H4721" t="s">
        <v>135</v>
      </c>
      <c r="I4721" t="s">
        <v>136</v>
      </c>
      <c r="J4721" t="s">
        <v>137</v>
      </c>
      <c r="K4721" t="s">
        <v>138</v>
      </c>
      <c r="L4721" t="s">
        <v>13739</v>
      </c>
      <c r="M4721" t="s">
        <v>13740</v>
      </c>
      <c r="N4721">
        <v>1.475833333</v>
      </c>
      <c r="O4721">
        <v>0</v>
      </c>
      <c r="P4721">
        <v>248</v>
      </c>
      <c r="Q4721">
        <v>0</v>
      </c>
      <c r="R4721">
        <v>0</v>
      </c>
      <c r="S4721">
        <v>0</v>
      </c>
      <c r="T4721">
        <v>10</v>
      </c>
      <c r="U4721">
        <v>0</v>
      </c>
      <c r="V4721">
        <v>0</v>
      </c>
      <c r="W4721">
        <v>0</v>
      </c>
      <c r="X4721">
        <v>98.213837116188103</v>
      </c>
      <c r="Y4721">
        <v>0</v>
      </c>
      <c r="Z4721">
        <v>0</v>
      </c>
      <c r="AA4721">
        <v>0</v>
      </c>
      <c r="AB4721">
        <v>2.4391168974183</v>
      </c>
      <c r="AC4721">
        <v>0</v>
      </c>
      <c r="AD4721">
        <v>0</v>
      </c>
      <c r="AE4721">
        <v>100.6529540136064</v>
      </c>
    </row>
    <row r="4722" spans="1:31" x14ac:dyDescent="0.25">
      <c r="A4722">
        <v>2228667</v>
      </c>
      <c r="B4722">
        <v>1</v>
      </c>
      <c r="C4722" t="s">
        <v>81</v>
      </c>
      <c r="D4722" t="s">
        <v>123</v>
      </c>
      <c r="E4722" t="s">
        <v>151</v>
      </c>
      <c r="F4722" t="s">
        <v>13741</v>
      </c>
      <c r="G4722" t="s">
        <v>153</v>
      </c>
      <c r="H4722" t="s">
        <v>135</v>
      </c>
      <c r="I4722" t="s">
        <v>136</v>
      </c>
      <c r="J4722" t="s">
        <v>137</v>
      </c>
      <c r="K4722" t="s">
        <v>138</v>
      </c>
      <c r="L4722" t="s">
        <v>13742</v>
      </c>
      <c r="M4722" t="s">
        <v>13743</v>
      </c>
      <c r="N4722">
        <v>1.7494444440000001</v>
      </c>
      <c r="O4722">
        <v>0</v>
      </c>
      <c r="P4722">
        <v>58</v>
      </c>
      <c r="Q4722">
        <v>0</v>
      </c>
      <c r="R4722">
        <v>0</v>
      </c>
      <c r="S4722">
        <v>0</v>
      </c>
      <c r="T4722">
        <v>9</v>
      </c>
      <c r="U4722">
        <v>0</v>
      </c>
      <c r="V4722">
        <v>0</v>
      </c>
      <c r="W4722">
        <v>0</v>
      </c>
      <c r="X4722">
        <v>16.260005927006084</v>
      </c>
      <c r="Y4722">
        <v>0</v>
      </c>
      <c r="Z4722">
        <v>0</v>
      </c>
      <c r="AA4722">
        <v>0</v>
      </c>
      <c r="AB4722">
        <v>14.643042699217911</v>
      </c>
      <c r="AC4722">
        <v>0</v>
      </c>
      <c r="AD4722">
        <v>0</v>
      </c>
      <c r="AE4722">
        <v>30.903048626223995</v>
      </c>
    </row>
    <row r="4723" spans="1:31" x14ac:dyDescent="0.25">
      <c r="A4723">
        <v>2221634</v>
      </c>
      <c r="B4723">
        <v>1</v>
      </c>
      <c r="C4723" t="s">
        <v>80</v>
      </c>
      <c r="D4723" t="s">
        <v>99</v>
      </c>
      <c r="E4723" t="s">
        <v>156</v>
      </c>
      <c r="F4723" t="s">
        <v>13744</v>
      </c>
      <c r="G4723" t="s">
        <v>161</v>
      </c>
      <c r="H4723" t="s">
        <v>135</v>
      </c>
      <c r="I4723" t="s">
        <v>136</v>
      </c>
      <c r="J4723" t="s">
        <v>137</v>
      </c>
      <c r="K4723" t="s">
        <v>138</v>
      </c>
      <c r="L4723" t="s">
        <v>13745</v>
      </c>
      <c r="M4723" t="s">
        <v>13746</v>
      </c>
      <c r="N4723">
        <v>3.2058333330000002</v>
      </c>
      <c r="O4723">
        <v>0</v>
      </c>
      <c r="P4723">
        <v>1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3.3822946264303466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3.3822946264303466</v>
      </c>
    </row>
    <row r="4724" spans="1:31" x14ac:dyDescent="0.25">
      <c r="A4724">
        <v>2224339</v>
      </c>
      <c r="B4724">
        <v>1</v>
      </c>
      <c r="C4724" t="s">
        <v>80</v>
      </c>
      <c r="D4724" t="s">
        <v>93</v>
      </c>
      <c r="E4724" t="s">
        <v>147</v>
      </c>
      <c r="F4724" t="s">
        <v>7920</v>
      </c>
      <c r="G4724" t="s">
        <v>405</v>
      </c>
      <c r="H4724" t="s">
        <v>144</v>
      </c>
      <c r="I4724" t="s">
        <v>136</v>
      </c>
      <c r="J4724" t="s">
        <v>137</v>
      </c>
      <c r="K4724" t="s">
        <v>234</v>
      </c>
      <c r="L4724" t="s">
        <v>13747</v>
      </c>
      <c r="M4724" t="s">
        <v>13748</v>
      </c>
      <c r="N4724">
        <v>1.1205555549999999</v>
      </c>
      <c r="O4724">
        <v>0</v>
      </c>
      <c r="P4724">
        <v>425</v>
      </c>
      <c r="Q4724">
        <v>48</v>
      </c>
      <c r="R4724">
        <v>326</v>
      </c>
      <c r="S4724">
        <v>19</v>
      </c>
      <c r="T4724">
        <v>241</v>
      </c>
      <c r="U4724">
        <v>0</v>
      </c>
      <c r="V4724">
        <v>0</v>
      </c>
      <c r="W4724">
        <v>0</v>
      </c>
      <c r="X4724">
        <v>90.240859567276672</v>
      </c>
      <c r="Y4724">
        <v>9.5544917805063445</v>
      </c>
      <c r="Z4724">
        <v>109.48425735463792</v>
      </c>
      <c r="AA4724">
        <v>64.628776386101805</v>
      </c>
      <c r="AB4724">
        <v>89.821893136541433</v>
      </c>
      <c r="AC4724">
        <v>0</v>
      </c>
      <c r="AD4724">
        <v>0</v>
      </c>
      <c r="AE4724">
        <v>363.73027822506424</v>
      </c>
    </row>
    <row r="4725" spans="1:31" x14ac:dyDescent="0.25">
      <c r="A4725">
        <v>2222175</v>
      </c>
      <c r="B4725">
        <v>1</v>
      </c>
      <c r="C4725" t="s">
        <v>80</v>
      </c>
      <c r="D4725" t="s">
        <v>96</v>
      </c>
      <c r="E4725" t="s">
        <v>156</v>
      </c>
      <c r="F4725" t="s">
        <v>13749</v>
      </c>
      <c r="G4725" t="s">
        <v>161</v>
      </c>
      <c r="H4725" t="s">
        <v>135</v>
      </c>
      <c r="I4725" t="s">
        <v>136</v>
      </c>
      <c r="J4725" t="s">
        <v>137</v>
      </c>
      <c r="K4725" t="s">
        <v>138</v>
      </c>
      <c r="L4725" t="s">
        <v>13750</v>
      </c>
      <c r="M4725" t="s">
        <v>13751</v>
      </c>
      <c r="N4725">
        <v>4.6974999999999998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1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10.667021170498721</v>
      </c>
      <c r="AC4725">
        <v>0</v>
      </c>
      <c r="AD4725">
        <v>0</v>
      </c>
      <c r="AE4725">
        <v>10.667021170498721</v>
      </c>
    </row>
    <row r="4726" spans="1:31" x14ac:dyDescent="0.25">
      <c r="A4726">
        <v>2227585</v>
      </c>
      <c r="B4726">
        <v>1</v>
      </c>
      <c r="C4726" t="s">
        <v>80</v>
      </c>
      <c r="D4726" t="s">
        <v>105</v>
      </c>
      <c r="E4726" t="s">
        <v>151</v>
      </c>
      <c r="F4726" t="s">
        <v>8753</v>
      </c>
      <c r="G4726" t="s">
        <v>213</v>
      </c>
      <c r="H4726" t="s">
        <v>135</v>
      </c>
      <c r="I4726" t="s">
        <v>136</v>
      </c>
      <c r="J4726" t="s">
        <v>137</v>
      </c>
      <c r="K4726" t="s">
        <v>138</v>
      </c>
      <c r="L4726" t="s">
        <v>13752</v>
      </c>
      <c r="M4726" t="s">
        <v>13753</v>
      </c>
      <c r="N4726">
        <v>1.0625</v>
      </c>
      <c r="O4726">
        <v>0</v>
      </c>
      <c r="P4726">
        <v>159</v>
      </c>
      <c r="Q4726">
        <v>0</v>
      </c>
      <c r="R4726">
        <v>0</v>
      </c>
      <c r="S4726">
        <v>0</v>
      </c>
      <c r="T4726">
        <v>13</v>
      </c>
      <c r="U4726">
        <v>0</v>
      </c>
      <c r="V4726">
        <v>0</v>
      </c>
      <c r="W4726">
        <v>0</v>
      </c>
      <c r="X4726">
        <v>60.884208277267398</v>
      </c>
      <c r="Y4726">
        <v>0</v>
      </c>
      <c r="Z4726">
        <v>0</v>
      </c>
      <c r="AA4726">
        <v>0</v>
      </c>
      <c r="AB4726">
        <v>4.7076793495577611</v>
      </c>
      <c r="AC4726">
        <v>0</v>
      </c>
      <c r="AD4726">
        <v>0</v>
      </c>
      <c r="AE4726">
        <v>65.591887626825155</v>
      </c>
    </row>
    <row r="4727" spans="1:31" x14ac:dyDescent="0.25">
      <c r="A4727">
        <v>2223257</v>
      </c>
      <c r="B4727">
        <v>1</v>
      </c>
      <c r="C4727" t="s">
        <v>81</v>
      </c>
      <c r="D4727" t="s">
        <v>123</v>
      </c>
      <c r="E4727" t="s">
        <v>151</v>
      </c>
      <c r="F4727" t="s">
        <v>13754</v>
      </c>
      <c r="G4727" t="s">
        <v>280</v>
      </c>
      <c r="H4727" t="s">
        <v>135</v>
      </c>
      <c r="I4727" t="s">
        <v>136</v>
      </c>
      <c r="J4727" t="s">
        <v>137</v>
      </c>
      <c r="K4727" t="s">
        <v>138</v>
      </c>
      <c r="L4727" t="s">
        <v>13755</v>
      </c>
      <c r="M4727" t="s">
        <v>13756</v>
      </c>
      <c r="N4727">
        <v>2.352777777</v>
      </c>
      <c r="O4727">
        <v>0</v>
      </c>
      <c r="P4727">
        <v>1</v>
      </c>
      <c r="Q4727">
        <v>0</v>
      </c>
      <c r="R4727">
        <v>0</v>
      </c>
      <c r="S4727">
        <v>0</v>
      </c>
      <c r="T4727">
        <v>1</v>
      </c>
      <c r="U4727">
        <v>0</v>
      </c>
      <c r="V4727">
        <v>0</v>
      </c>
      <c r="W4727">
        <v>0</v>
      </c>
      <c r="X4727">
        <v>0.91325016112808499</v>
      </c>
      <c r="Y4727">
        <v>0</v>
      </c>
      <c r="Z4727">
        <v>0</v>
      </c>
      <c r="AA4727">
        <v>0</v>
      </c>
      <c r="AB4727">
        <v>0.19830630151282225</v>
      </c>
      <c r="AC4727">
        <v>0</v>
      </c>
      <c r="AD4727">
        <v>0</v>
      </c>
      <c r="AE4727">
        <v>1.1115564626409071</v>
      </c>
    </row>
    <row r="4728" spans="1:31" x14ac:dyDescent="0.25">
      <c r="A4728">
        <v>2216533</v>
      </c>
      <c r="B4728">
        <v>1</v>
      </c>
      <c r="C4728" t="s">
        <v>80</v>
      </c>
      <c r="D4728" t="s">
        <v>82</v>
      </c>
      <c r="E4728" t="s">
        <v>151</v>
      </c>
      <c r="F4728" t="s">
        <v>3290</v>
      </c>
      <c r="G4728" t="s">
        <v>213</v>
      </c>
      <c r="H4728" t="s">
        <v>135</v>
      </c>
      <c r="I4728" t="s">
        <v>136</v>
      </c>
      <c r="J4728" t="s">
        <v>137</v>
      </c>
      <c r="K4728" t="s">
        <v>138</v>
      </c>
      <c r="L4728" t="s">
        <v>13757</v>
      </c>
      <c r="M4728" t="s">
        <v>13758</v>
      </c>
      <c r="N4728">
        <v>1.1163888879999999</v>
      </c>
      <c r="O4728">
        <v>0</v>
      </c>
      <c r="P4728">
        <v>342</v>
      </c>
      <c r="Q4728">
        <v>0</v>
      </c>
      <c r="R4728">
        <v>0</v>
      </c>
      <c r="S4728">
        <v>0</v>
      </c>
      <c r="T4728">
        <v>9</v>
      </c>
      <c r="U4728">
        <v>0</v>
      </c>
      <c r="V4728">
        <v>0</v>
      </c>
      <c r="W4728">
        <v>0</v>
      </c>
      <c r="X4728">
        <v>118.52360999670658</v>
      </c>
      <c r="Y4728">
        <v>0</v>
      </c>
      <c r="Z4728">
        <v>0</v>
      </c>
      <c r="AA4728">
        <v>0</v>
      </c>
      <c r="AB4728">
        <v>3.6596088154951749</v>
      </c>
      <c r="AC4728">
        <v>0</v>
      </c>
      <c r="AD4728">
        <v>0</v>
      </c>
      <c r="AE4728">
        <v>122.18321881220176</v>
      </c>
    </row>
    <row r="4729" spans="1:31" x14ac:dyDescent="0.25">
      <c r="A4729">
        <v>2222106</v>
      </c>
      <c r="B4729">
        <v>1</v>
      </c>
      <c r="C4729" t="s">
        <v>81</v>
      </c>
      <c r="D4729" t="s">
        <v>119</v>
      </c>
      <c r="E4729" t="s">
        <v>156</v>
      </c>
      <c r="F4729" t="s">
        <v>13759</v>
      </c>
      <c r="G4729" t="s">
        <v>161</v>
      </c>
      <c r="H4729" t="s">
        <v>135</v>
      </c>
      <c r="I4729" t="s">
        <v>136</v>
      </c>
      <c r="J4729" t="s">
        <v>137</v>
      </c>
      <c r="K4729" t="s">
        <v>138</v>
      </c>
      <c r="L4729" t="s">
        <v>13760</v>
      </c>
      <c r="M4729" t="s">
        <v>13761</v>
      </c>
      <c r="N4729">
        <v>1.6291666659999999</v>
      </c>
      <c r="O4729">
        <v>0</v>
      </c>
      <c r="P4729">
        <v>1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0.24233591433086005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0.24233591433086005</v>
      </c>
    </row>
    <row r="4730" spans="1:31" x14ac:dyDescent="0.25">
      <c r="A4730">
        <v>2220114</v>
      </c>
      <c r="B4730">
        <v>1</v>
      </c>
      <c r="C4730" t="s">
        <v>80</v>
      </c>
      <c r="D4730" t="s">
        <v>96</v>
      </c>
      <c r="E4730" t="s">
        <v>132</v>
      </c>
      <c r="F4730" t="s">
        <v>5402</v>
      </c>
      <c r="G4730" t="s">
        <v>176</v>
      </c>
      <c r="H4730" t="s">
        <v>135</v>
      </c>
      <c r="I4730" t="s">
        <v>136</v>
      </c>
      <c r="J4730" t="s">
        <v>137</v>
      </c>
      <c r="K4730" t="s">
        <v>138</v>
      </c>
      <c r="L4730" t="s">
        <v>13762</v>
      </c>
      <c r="M4730" t="s">
        <v>13763</v>
      </c>
      <c r="N4730">
        <v>0.84027777699999995</v>
      </c>
      <c r="O4730">
        <v>0</v>
      </c>
      <c r="P4730">
        <v>592</v>
      </c>
      <c r="Q4730">
        <v>0</v>
      </c>
      <c r="R4730">
        <v>6</v>
      </c>
      <c r="S4730">
        <v>0</v>
      </c>
      <c r="T4730">
        <v>76</v>
      </c>
      <c r="U4730">
        <v>0</v>
      </c>
      <c r="V4730">
        <v>0</v>
      </c>
      <c r="W4730">
        <v>0</v>
      </c>
      <c r="X4730">
        <v>272.81703864265694</v>
      </c>
      <c r="Y4730">
        <v>0</v>
      </c>
      <c r="Z4730">
        <v>2.8322133584160265</v>
      </c>
      <c r="AA4730">
        <v>0</v>
      </c>
      <c r="AB4730">
        <v>56.113594776488078</v>
      </c>
      <c r="AC4730">
        <v>0</v>
      </c>
      <c r="AD4730">
        <v>0</v>
      </c>
      <c r="AE4730">
        <v>331.76284677756104</v>
      </c>
    </row>
    <row r="4731" spans="1:31" x14ac:dyDescent="0.25">
      <c r="A4731">
        <v>2225000</v>
      </c>
      <c r="B4731">
        <v>1</v>
      </c>
      <c r="C4731" t="s">
        <v>80</v>
      </c>
      <c r="D4731" t="s">
        <v>92</v>
      </c>
      <c r="E4731" t="s">
        <v>132</v>
      </c>
      <c r="F4731" t="s">
        <v>1594</v>
      </c>
      <c r="G4731" t="s">
        <v>610</v>
      </c>
      <c r="H4731" t="s">
        <v>135</v>
      </c>
      <c r="I4731" t="s">
        <v>136</v>
      </c>
      <c r="J4731" t="s">
        <v>137</v>
      </c>
      <c r="K4731" t="s">
        <v>138</v>
      </c>
      <c r="L4731" t="s">
        <v>13764</v>
      </c>
      <c r="M4731" t="s">
        <v>13765</v>
      </c>
      <c r="N4731">
        <v>3.4325000000000001</v>
      </c>
      <c r="O4731">
        <v>0</v>
      </c>
      <c r="P4731">
        <v>179</v>
      </c>
      <c r="Q4731">
        <v>0</v>
      </c>
      <c r="R4731">
        <v>2</v>
      </c>
      <c r="S4731">
        <v>0</v>
      </c>
      <c r="T4731">
        <v>19</v>
      </c>
      <c r="U4731">
        <v>0</v>
      </c>
      <c r="V4731">
        <v>0</v>
      </c>
      <c r="W4731">
        <v>0</v>
      </c>
      <c r="X4731">
        <v>82.020201244478216</v>
      </c>
      <c r="Y4731">
        <v>0</v>
      </c>
      <c r="Z4731">
        <v>0.10120533957564112</v>
      </c>
      <c r="AA4731">
        <v>0</v>
      </c>
      <c r="AB4731">
        <v>10.25901082407292</v>
      </c>
      <c r="AC4731">
        <v>0</v>
      </c>
      <c r="AD4731">
        <v>0</v>
      </c>
      <c r="AE4731">
        <v>92.380417408126775</v>
      </c>
    </row>
    <row r="4732" spans="1:31" x14ac:dyDescent="0.25">
      <c r="A4732">
        <v>2221465</v>
      </c>
      <c r="B4732">
        <v>1</v>
      </c>
      <c r="C4732" t="s">
        <v>80</v>
      </c>
      <c r="D4732" t="s">
        <v>106</v>
      </c>
      <c r="E4732" t="s">
        <v>225</v>
      </c>
      <c r="F4732" t="s">
        <v>13766</v>
      </c>
      <c r="G4732" t="s">
        <v>213</v>
      </c>
      <c r="H4732" t="s">
        <v>135</v>
      </c>
      <c r="I4732" t="s">
        <v>136</v>
      </c>
      <c r="J4732" t="s">
        <v>137</v>
      </c>
      <c r="K4732" t="s">
        <v>138</v>
      </c>
      <c r="L4732" t="s">
        <v>13767</v>
      </c>
      <c r="M4732" t="s">
        <v>13768</v>
      </c>
      <c r="N4732">
        <v>0.63027777699999998</v>
      </c>
      <c r="O4732">
        <v>0</v>
      </c>
      <c r="P4732">
        <v>15</v>
      </c>
      <c r="Q4732">
        <v>0</v>
      </c>
      <c r="R4732">
        <v>0</v>
      </c>
      <c r="S4732">
        <v>0</v>
      </c>
      <c r="T4732">
        <v>30</v>
      </c>
      <c r="U4732">
        <v>0</v>
      </c>
      <c r="V4732">
        <v>0</v>
      </c>
      <c r="W4732">
        <v>0</v>
      </c>
      <c r="X4732">
        <v>3.626488175476831</v>
      </c>
      <c r="Y4732">
        <v>0</v>
      </c>
      <c r="Z4732">
        <v>0</v>
      </c>
      <c r="AA4732">
        <v>0</v>
      </c>
      <c r="AB4732">
        <v>15.934224359383325</v>
      </c>
      <c r="AC4732">
        <v>0</v>
      </c>
      <c r="AD4732">
        <v>0</v>
      </c>
      <c r="AE4732">
        <v>19.560712534860155</v>
      </c>
    </row>
    <row r="4733" spans="1:31" x14ac:dyDescent="0.25">
      <c r="A4733">
        <v>2216510</v>
      </c>
      <c r="B4733">
        <v>1</v>
      </c>
      <c r="C4733" t="s">
        <v>80</v>
      </c>
      <c r="D4733" t="s">
        <v>106</v>
      </c>
      <c r="E4733" t="s">
        <v>198</v>
      </c>
      <c r="F4733" t="s">
        <v>1111</v>
      </c>
      <c r="G4733" t="s">
        <v>143</v>
      </c>
      <c r="H4733" t="s">
        <v>144</v>
      </c>
      <c r="I4733" t="s">
        <v>136</v>
      </c>
      <c r="J4733" t="s">
        <v>137</v>
      </c>
      <c r="K4733" t="s">
        <v>138</v>
      </c>
      <c r="L4733" t="s">
        <v>13769</v>
      </c>
      <c r="M4733" t="s">
        <v>13770</v>
      </c>
      <c r="N4733">
        <v>3.0944444440000001</v>
      </c>
      <c r="O4733">
        <v>2</v>
      </c>
      <c r="P4733">
        <v>126</v>
      </c>
      <c r="Q4733">
        <v>45</v>
      </c>
      <c r="R4733">
        <v>45</v>
      </c>
      <c r="S4733">
        <v>3</v>
      </c>
      <c r="T4733">
        <v>25</v>
      </c>
      <c r="U4733">
        <v>0</v>
      </c>
      <c r="V4733">
        <v>0</v>
      </c>
      <c r="W4733">
        <v>2.5452156317554606</v>
      </c>
      <c r="X4733">
        <v>122.65273971780047</v>
      </c>
      <c r="Y4733">
        <v>85.717574244060273</v>
      </c>
      <c r="Z4733">
        <v>223.87097400901627</v>
      </c>
      <c r="AA4733">
        <v>13.718221141873535</v>
      </c>
      <c r="AB4733">
        <v>36.047226190343011</v>
      </c>
      <c r="AC4733">
        <v>0</v>
      </c>
      <c r="AD4733">
        <v>0</v>
      </c>
      <c r="AE4733">
        <v>484.551950934849</v>
      </c>
    </row>
    <row r="4734" spans="1:31" x14ac:dyDescent="0.25">
      <c r="A4734">
        <v>2222129</v>
      </c>
      <c r="B4734">
        <v>1</v>
      </c>
      <c r="C4734" t="s">
        <v>80</v>
      </c>
      <c r="D4734" t="s">
        <v>108</v>
      </c>
      <c r="E4734" t="s">
        <v>147</v>
      </c>
      <c r="F4734" t="s">
        <v>13771</v>
      </c>
      <c r="G4734" t="s">
        <v>200</v>
      </c>
      <c r="H4734" t="s">
        <v>144</v>
      </c>
      <c r="I4734" t="s">
        <v>451</v>
      </c>
      <c r="J4734" t="s">
        <v>137</v>
      </c>
      <c r="K4734" t="s">
        <v>138</v>
      </c>
      <c r="L4734" t="s">
        <v>13772</v>
      </c>
      <c r="M4734" t="s">
        <v>13773</v>
      </c>
      <c r="N4734">
        <v>1.9166665999999999E-2</v>
      </c>
      <c r="O4734">
        <v>0</v>
      </c>
      <c r="P4734">
        <v>1882</v>
      </c>
      <c r="Q4734">
        <v>3</v>
      </c>
      <c r="R4734">
        <v>885</v>
      </c>
      <c r="S4734">
        <v>13</v>
      </c>
      <c r="T4734">
        <v>471</v>
      </c>
      <c r="U4734">
        <v>2</v>
      </c>
      <c r="V4734">
        <v>0</v>
      </c>
      <c r="W4734">
        <v>0</v>
      </c>
      <c r="X4734">
        <v>7.8077040032083849</v>
      </c>
      <c r="Y4734">
        <v>1.6783064644764169E-2</v>
      </c>
      <c r="Z4734">
        <v>4.8812713721242558</v>
      </c>
      <c r="AA4734">
        <v>1.0964961994472266</v>
      </c>
      <c r="AB4734">
        <v>7.3633648504238272</v>
      </c>
      <c r="AC4734">
        <v>5.2749117486659278</v>
      </c>
      <c r="AD4734">
        <v>0</v>
      </c>
      <c r="AE4734">
        <v>26.440531238514389</v>
      </c>
    </row>
    <row r="4735" spans="1:31" x14ac:dyDescent="0.25">
      <c r="A4735">
        <v>2227061</v>
      </c>
      <c r="B4735">
        <v>1</v>
      </c>
      <c r="C4735" t="s">
        <v>80</v>
      </c>
      <c r="D4735" t="s">
        <v>82</v>
      </c>
      <c r="E4735" t="s">
        <v>151</v>
      </c>
      <c r="F4735" t="s">
        <v>1534</v>
      </c>
      <c r="G4735" t="s">
        <v>213</v>
      </c>
      <c r="H4735" t="s">
        <v>135</v>
      </c>
      <c r="I4735" t="s">
        <v>136</v>
      </c>
      <c r="J4735" t="s">
        <v>137</v>
      </c>
      <c r="K4735" t="s">
        <v>138</v>
      </c>
      <c r="L4735" t="s">
        <v>13774</v>
      </c>
      <c r="M4735" t="s">
        <v>13775</v>
      </c>
      <c r="N4735">
        <v>1.3325</v>
      </c>
      <c r="O4735">
        <v>0</v>
      </c>
      <c r="P4735">
        <v>20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6.6489890331011896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6.6489890331011896</v>
      </c>
    </row>
    <row r="4736" spans="1:31" x14ac:dyDescent="0.25">
      <c r="A4736">
        <v>2213662</v>
      </c>
      <c r="B4736">
        <v>1</v>
      </c>
      <c r="C4736" t="s">
        <v>81</v>
      </c>
      <c r="D4736" t="s">
        <v>120</v>
      </c>
      <c r="E4736" t="s">
        <v>198</v>
      </c>
      <c r="F4736" t="s">
        <v>13776</v>
      </c>
      <c r="G4736" t="s">
        <v>143</v>
      </c>
      <c r="H4736" t="s">
        <v>144</v>
      </c>
      <c r="I4736" t="s">
        <v>136</v>
      </c>
      <c r="J4736" t="s">
        <v>137</v>
      </c>
      <c r="K4736" t="s">
        <v>138</v>
      </c>
      <c r="L4736" t="s">
        <v>13777</v>
      </c>
      <c r="M4736" t="s">
        <v>13778</v>
      </c>
      <c r="N4736">
        <v>0.58916666600000001</v>
      </c>
      <c r="O4736">
        <v>0</v>
      </c>
      <c r="P4736">
        <v>1186</v>
      </c>
      <c r="Q4736">
        <v>0</v>
      </c>
      <c r="R4736">
        <v>16</v>
      </c>
      <c r="S4736">
        <v>1</v>
      </c>
      <c r="T4736">
        <v>118</v>
      </c>
      <c r="U4736">
        <v>3</v>
      </c>
      <c r="V4736">
        <v>2</v>
      </c>
      <c r="W4736">
        <v>0</v>
      </c>
      <c r="X4736">
        <v>177.94629113714819</v>
      </c>
      <c r="Y4736">
        <v>0</v>
      </c>
      <c r="Z4736">
        <v>2.7794703549040634</v>
      </c>
      <c r="AA4736">
        <v>6.1097818196242093</v>
      </c>
      <c r="AB4736">
        <v>40.397053821376382</v>
      </c>
      <c r="AC4736">
        <v>59.540290924506955</v>
      </c>
      <c r="AD4736">
        <v>15.403262274278584</v>
      </c>
      <c r="AE4736">
        <v>302.17615033183836</v>
      </c>
    </row>
    <row r="4737" spans="1:31" x14ac:dyDescent="0.25">
      <c r="A4737">
        <v>2226397</v>
      </c>
      <c r="B4737">
        <v>1</v>
      </c>
      <c r="C4737" t="s">
        <v>80</v>
      </c>
      <c r="D4737" t="s">
        <v>108</v>
      </c>
      <c r="E4737" t="s">
        <v>151</v>
      </c>
      <c r="F4737" t="s">
        <v>13779</v>
      </c>
      <c r="G4737" t="s">
        <v>213</v>
      </c>
      <c r="H4737" t="s">
        <v>135</v>
      </c>
      <c r="I4737" t="s">
        <v>136</v>
      </c>
      <c r="J4737" t="s">
        <v>137</v>
      </c>
      <c r="K4737" t="s">
        <v>138</v>
      </c>
      <c r="L4737" t="s">
        <v>13780</v>
      </c>
      <c r="M4737" t="s">
        <v>13781</v>
      </c>
      <c r="N4737">
        <v>2.582222222</v>
      </c>
      <c r="O4737">
        <v>0</v>
      </c>
      <c r="P4737">
        <v>1</v>
      </c>
      <c r="Q4737">
        <v>0</v>
      </c>
      <c r="R4737">
        <v>3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1.0191717815360237</v>
      </c>
      <c r="Y4737">
        <v>0</v>
      </c>
      <c r="Z4737">
        <v>0.343259196238</v>
      </c>
      <c r="AA4737">
        <v>0</v>
      </c>
      <c r="AB4737">
        <v>0</v>
      </c>
      <c r="AC4737">
        <v>0</v>
      </c>
      <c r="AD4737">
        <v>0</v>
      </c>
      <c r="AE4737">
        <v>1.3624309777740238</v>
      </c>
    </row>
    <row r="4738" spans="1:31" x14ac:dyDescent="0.25">
      <c r="A4738">
        <v>2215159</v>
      </c>
      <c r="B4738">
        <v>1</v>
      </c>
      <c r="C4738" t="s">
        <v>80</v>
      </c>
      <c r="D4738" t="s">
        <v>96</v>
      </c>
      <c r="E4738" t="s">
        <v>156</v>
      </c>
      <c r="F4738" t="s">
        <v>13782</v>
      </c>
      <c r="G4738" t="s">
        <v>172</v>
      </c>
      <c r="H4738" t="s">
        <v>135</v>
      </c>
      <c r="I4738" t="s">
        <v>136</v>
      </c>
      <c r="J4738" t="s">
        <v>137</v>
      </c>
      <c r="K4738" t="s">
        <v>138</v>
      </c>
      <c r="L4738" t="s">
        <v>13783</v>
      </c>
      <c r="M4738" t="s">
        <v>13784</v>
      </c>
      <c r="N4738">
        <v>1.4969444439999999</v>
      </c>
      <c r="O4738">
        <v>0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5.7602467475945787</v>
      </c>
      <c r="AA4738">
        <v>0</v>
      </c>
      <c r="AB4738">
        <v>0</v>
      </c>
      <c r="AC4738">
        <v>0</v>
      </c>
      <c r="AD4738">
        <v>0</v>
      </c>
      <c r="AE4738">
        <v>5.7602467475945787</v>
      </c>
    </row>
    <row r="4739" spans="1:31" x14ac:dyDescent="0.25">
      <c r="A4739">
        <v>2227038</v>
      </c>
      <c r="B4739">
        <v>1</v>
      </c>
      <c r="C4739" t="s">
        <v>80</v>
      </c>
      <c r="D4739" t="s">
        <v>98</v>
      </c>
      <c r="E4739" t="s">
        <v>156</v>
      </c>
      <c r="F4739" t="s">
        <v>13785</v>
      </c>
      <c r="G4739" t="s">
        <v>165</v>
      </c>
      <c r="H4739" t="s">
        <v>135</v>
      </c>
      <c r="I4739" t="s">
        <v>136</v>
      </c>
      <c r="J4739" t="s">
        <v>137</v>
      </c>
      <c r="K4739" t="s">
        <v>138</v>
      </c>
      <c r="L4739" t="s">
        <v>13786</v>
      </c>
      <c r="M4739" t="s">
        <v>13787</v>
      </c>
      <c r="N4739">
        <v>0.55416666599999997</v>
      </c>
      <c r="O4739">
        <v>0</v>
      </c>
      <c r="P4739">
        <v>3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0.49942253233376976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0.49942253233376976</v>
      </c>
    </row>
    <row r="4740" spans="1:31" x14ac:dyDescent="0.25">
      <c r="A4740">
        <v>2215136</v>
      </c>
      <c r="B4740">
        <v>1</v>
      </c>
      <c r="C4740" t="s">
        <v>80</v>
      </c>
      <c r="D4740" t="s">
        <v>100</v>
      </c>
      <c r="E4740" t="s">
        <v>198</v>
      </c>
      <c r="F4740" t="s">
        <v>5020</v>
      </c>
      <c r="G4740" t="s">
        <v>143</v>
      </c>
      <c r="H4740" t="s">
        <v>144</v>
      </c>
      <c r="I4740" t="s">
        <v>136</v>
      </c>
      <c r="J4740" t="s">
        <v>137</v>
      </c>
      <c r="K4740" t="s">
        <v>138</v>
      </c>
      <c r="L4740" t="s">
        <v>13788</v>
      </c>
      <c r="M4740" t="s">
        <v>13789</v>
      </c>
      <c r="N4740">
        <v>0.77333333299999996</v>
      </c>
      <c r="O4740">
        <v>2</v>
      </c>
      <c r="P4740">
        <v>440</v>
      </c>
      <c r="Q4740">
        <v>10</v>
      </c>
      <c r="R4740">
        <v>102</v>
      </c>
      <c r="S4740">
        <v>3</v>
      </c>
      <c r="T4740">
        <v>69</v>
      </c>
      <c r="U4740">
        <v>1</v>
      </c>
      <c r="V4740">
        <v>0</v>
      </c>
      <c r="W4740">
        <v>0.25119896165546668</v>
      </c>
      <c r="X4740">
        <v>90.027461877286498</v>
      </c>
      <c r="Y4740">
        <v>4.0396761145498132</v>
      </c>
      <c r="Z4740">
        <v>25.41134727576334</v>
      </c>
      <c r="AA4740">
        <v>6.3032997114792009</v>
      </c>
      <c r="AB4740">
        <v>29.721760842976952</v>
      </c>
      <c r="AC4740">
        <v>201.344932095492</v>
      </c>
      <c r="AD4740">
        <v>0</v>
      </c>
      <c r="AE4740">
        <v>357.09967687920329</v>
      </c>
    </row>
    <row r="4741" spans="1:31" x14ac:dyDescent="0.25">
      <c r="A4741">
        <v>2220091</v>
      </c>
      <c r="B4741">
        <v>1</v>
      </c>
      <c r="C4741" t="s">
        <v>80</v>
      </c>
      <c r="D4741" t="s">
        <v>93</v>
      </c>
      <c r="E4741" t="s">
        <v>151</v>
      </c>
      <c r="F4741" t="s">
        <v>13790</v>
      </c>
      <c r="G4741" t="s">
        <v>213</v>
      </c>
      <c r="H4741" t="s">
        <v>135</v>
      </c>
      <c r="I4741" t="s">
        <v>136</v>
      </c>
      <c r="J4741" t="s">
        <v>137</v>
      </c>
      <c r="K4741" t="s">
        <v>138</v>
      </c>
      <c r="L4741" t="s">
        <v>13791</v>
      </c>
      <c r="M4741" t="s">
        <v>13792</v>
      </c>
      <c r="N4741">
        <v>0.580555555</v>
      </c>
      <c r="O4741">
        <v>0</v>
      </c>
      <c r="P4741">
        <v>0</v>
      </c>
      <c r="Q4741">
        <v>0</v>
      </c>
      <c r="R4741">
        <v>5</v>
      </c>
      <c r="S4741">
        <v>0</v>
      </c>
      <c r="T4741">
        <v>1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3.1654508984117204</v>
      </c>
      <c r="AA4741">
        <v>0</v>
      </c>
      <c r="AB4741">
        <v>0</v>
      </c>
      <c r="AC4741">
        <v>0</v>
      </c>
      <c r="AD4741">
        <v>0</v>
      </c>
      <c r="AE4741">
        <v>3.1654508984117204</v>
      </c>
    </row>
    <row r="4742" spans="1:31" x14ac:dyDescent="0.25">
      <c r="A4742">
        <v>2218694</v>
      </c>
      <c r="B4742">
        <v>1</v>
      </c>
      <c r="C4742" t="s">
        <v>80</v>
      </c>
      <c r="D4742" t="s">
        <v>99</v>
      </c>
      <c r="E4742" t="s">
        <v>147</v>
      </c>
      <c r="F4742" t="s">
        <v>4103</v>
      </c>
      <c r="G4742" t="s">
        <v>143</v>
      </c>
      <c r="H4742" t="s">
        <v>144</v>
      </c>
      <c r="I4742" t="s">
        <v>136</v>
      </c>
      <c r="J4742" t="s">
        <v>137</v>
      </c>
      <c r="K4742" t="s">
        <v>138</v>
      </c>
      <c r="L4742" t="s">
        <v>13793</v>
      </c>
      <c r="M4742" t="s">
        <v>13794</v>
      </c>
      <c r="N4742">
        <v>0.47</v>
      </c>
      <c r="O4742">
        <v>4</v>
      </c>
      <c r="P4742">
        <v>821</v>
      </c>
      <c r="Q4742">
        <v>13</v>
      </c>
      <c r="R4742">
        <v>117</v>
      </c>
      <c r="S4742">
        <v>19</v>
      </c>
      <c r="T4742">
        <v>62</v>
      </c>
      <c r="U4742">
        <v>0</v>
      </c>
      <c r="V4742">
        <v>4</v>
      </c>
      <c r="W4742">
        <v>7.279943599809175</v>
      </c>
      <c r="X4742">
        <v>75.101914025931563</v>
      </c>
      <c r="Y4742">
        <v>6.7991795661001779</v>
      </c>
      <c r="Z4742">
        <v>15.994684179459004</v>
      </c>
      <c r="AA4742">
        <v>23.321136622431123</v>
      </c>
      <c r="AB4742">
        <v>12.974735489452041</v>
      </c>
      <c r="AC4742">
        <v>0</v>
      </c>
      <c r="AD4742">
        <v>260.18781481139564</v>
      </c>
      <c r="AE4742">
        <v>401.65940829457872</v>
      </c>
    </row>
    <row r="4743" spans="1:31" x14ac:dyDescent="0.25">
      <c r="A4743">
        <v>2228435</v>
      </c>
      <c r="B4743">
        <v>1</v>
      </c>
      <c r="C4743" t="s">
        <v>81</v>
      </c>
      <c r="D4743" t="s">
        <v>113</v>
      </c>
      <c r="E4743" t="s">
        <v>156</v>
      </c>
      <c r="F4743" t="s">
        <v>13795</v>
      </c>
      <c r="G4743" t="s">
        <v>161</v>
      </c>
      <c r="H4743" t="s">
        <v>135</v>
      </c>
      <c r="I4743" t="s">
        <v>136</v>
      </c>
      <c r="J4743" t="s">
        <v>137</v>
      </c>
      <c r="K4743" t="s">
        <v>138</v>
      </c>
      <c r="L4743" t="s">
        <v>13796</v>
      </c>
      <c r="M4743" t="s">
        <v>13797</v>
      </c>
      <c r="N4743">
        <v>1.588055555</v>
      </c>
      <c r="O4743">
        <v>0</v>
      </c>
      <c r="P4743">
        <v>1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0.98897256537773659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0.98897256537773659</v>
      </c>
    </row>
    <row r="4744" spans="1:31" x14ac:dyDescent="0.25">
      <c r="A4744">
        <v>2226520</v>
      </c>
      <c r="B4744">
        <v>1</v>
      </c>
      <c r="C4744" t="s">
        <v>80</v>
      </c>
      <c r="D4744" t="s">
        <v>82</v>
      </c>
      <c r="E4744" t="s">
        <v>132</v>
      </c>
      <c r="F4744" t="s">
        <v>13798</v>
      </c>
      <c r="G4744" t="s">
        <v>1470</v>
      </c>
      <c r="H4744" t="s">
        <v>135</v>
      </c>
      <c r="I4744" t="s">
        <v>136</v>
      </c>
      <c r="J4744" t="s">
        <v>137</v>
      </c>
      <c r="K4744" t="s">
        <v>138</v>
      </c>
      <c r="L4744" t="s">
        <v>13799</v>
      </c>
      <c r="M4744" t="s">
        <v>13800</v>
      </c>
      <c r="N4744">
        <v>0.94305555500000005</v>
      </c>
      <c r="O4744">
        <v>0</v>
      </c>
      <c r="P4744">
        <v>1114</v>
      </c>
      <c r="Q4744">
        <v>0</v>
      </c>
      <c r="R4744">
        <v>0</v>
      </c>
      <c r="S4744">
        <v>0</v>
      </c>
      <c r="T4744">
        <v>113</v>
      </c>
      <c r="U4744">
        <v>0</v>
      </c>
      <c r="V4744">
        <v>0</v>
      </c>
      <c r="W4744">
        <v>0</v>
      </c>
      <c r="X4744">
        <v>496.69065731986132</v>
      </c>
      <c r="Y4744">
        <v>0</v>
      </c>
      <c r="Z4744">
        <v>0</v>
      </c>
      <c r="AA4744">
        <v>0</v>
      </c>
      <c r="AB4744">
        <v>36.317513451087727</v>
      </c>
      <c r="AC4744">
        <v>0</v>
      </c>
      <c r="AD4744">
        <v>0</v>
      </c>
      <c r="AE4744">
        <v>533.00817077094905</v>
      </c>
    </row>
    <row r="4745" spans="1:31" x14ac:dyDescent="0.25">
      <c r="A4745">
        <v>2215700</v>
      </c>
      <c r="B4745">
        <v>1</v>
      </c>
      <c r="C4745" t="s">
        <v>80</v>
      </c>
      <c r="D4745" t="s">
        <v>90</v>
      </c>
      <c r="E4745" t="s">
        <v>151</v>
      </c>
      <c r="F4745" t="s">
        <v>13801</v>
      </c>
      <c r="G4745" t="s">
        <v>213</v>
      </c>
      <c r="H4745" t="s">
        <v>135</v>
      </c>
      <c r="I4745" t="s">
        <v>136</v>
      </c>
      <c r="J4745" t="s">
        <v>137</v>
      </c>
      <c r="K4745" t="s">
        <v>138</v>
      </c>
      <c r="L4745" t="s">
        <v>13802</v>
      </c>
      <c r="M4745" t="s">
        <v>13803</v>
      </c>
      <c r="N4745">
        <v>2.0361111109999999</v>
      </c>
      <c r="O4745">
        <v>0</v>
      </c>
      <c r="P4745">
        <v>145</v>
      </c>
      <c r="Q4745">
        <v>0</v>
      </c>
      <c r="R4745">
        <v>0</v>
      </c>
      <c r="S4745">
        <v>0</v>
      </c>
      <c r="T4745">
        <v>24</v>
      </c>
      <c r="U4745">
        <v>0</v>
      </c>
      <c r="V4745">
        <v>0</v>
      </c>
      <c r="W4745">
        <v>0</v>
      </c>
      <c r="X4745">
        <v>95.587419096953482</v>
      </c>
      <c r="Y4745">
        <v>0</v>
      </c>
      <c r="Z4745">
        <v>0</v>
      </c>
      <c r="AA4745">
        <v>0</v>
      </c>
      <c r="AB4745">
        <v>35.313070841731751</v>
      </c>
      <c r="AC4745">
        <v>0</v>
      </c>
      <c r="AD4745">
        <v>0</v>
      </c>
      <c r="AE4745">
        <v>130.90048993868524</v>
      </c>
    </row>
    <row r="4746" spans="1:31" x14ac:dyDescent="0.25">
      <c r="A4746">
        <v>2220609</v>
      </c>
      <c r="B4746">
        <v>1</v>
      </c>
      <c r="C4746" t="s">
        <v>80</v>
      </c>
      <c r="D4746" t="s">
        <v>92</v>
      </c>
      <c r="E4746" t="s">
        <v>151</v>
      </c>
      <c r="F4746" t="s">
        <v>13804</v>
      </c>
      <c r="G4746" t="s">
        <v>238</v>
      </c>
      <c r="H4746" t="s">
        <v>135</v>
      </c>
      <c r="I4746" t="s">
        <v>136</v>
      </c>
      <c r="J4746" t="s">
        <v>137</v>
      </c>
      <c r="K4746" t="s">
        <v>138</v>
      </c>
      <c r="L4746" t="s">
        <v>13805</v>
      </c>
      <c r="M4746" t="s">
        <v>13806</v>
      </c>
      <c r="N4746">
        <v>2.6638888879999998</v>
      </c>
      <c r="O4746">
        <v>0</v>
      </c>
      <c r="P4746">
        <v>30</v>
      </c>
      <c r="Q4746">
        <v>0</v>
      </c>
      <c r="R4746">
        <v>1</v>
      </c>
      <c r="S4746">
        <v>0</v>
      </c>
      <c r="T4746">
        <v>1</v>
      </c>
      <c r="U4746">
        <v>0</v>
      </c>
      <c r="V4746">
        <v>0</v>
      </c>
      <c r="W4746">
        <v>0</v>
      </c>
      <c r="X4746">
        <v>16.895201533684507</v>
      </c>
      <c r="Y4746">
        <v>0</v>
      </c>
      <c r="Z4746">
        <v>5.3714716378400001E-2</v>
      </c>
      <c r="AA4746">
        <v>0</v>
      </c>
      <c r="AB4746">
        <v>1.0202562195877778E-2</v>
      </c>
      <c r="AC4746">
        <v>0</v>
      </c>
      <c r="AD4746">
        <v>0</v>
      </c>
      <c r="AE4746">
        <v>16.959118812258787</v>
      </c>
    </row>
    <row r="4747" spans="1:31" x14ac:dyDescent="0.25">
      <c r="A4747">
        <v>2227084</v>
      </c>
      <c r="B4747">
        <v>1</v>
      </c>
      <c r="C4747" t="s">
        <v>80</v>
      </c>
      <c r="D4747" t="s">
        <v>82</v>
      </c>
      <c r="E4747" t="s">
        <v>132</v>
      </c>
      <c r="F4747" t="s">
        <v>7083</v>
      </c>
      <c r="G4747" t="s">
        <v>176</v>
      </c>
      <c r="H4747" t="s">
        <v>135</v>
      </c>
      <c r="I4747" t="s">
        <v>136</v>
      </c>
      <c r="J4747" t="s">
        <v>137</v>
      </c>
      <c r="K4747" t="s">
        <v>138</v>
      </c>
      <c r="L4747" t="s">
        <v>13807</v>
      </c>
      <c r="M4747" t="s">
        <v>13808</v>
      </c>
      <c r="N4747">
        <v>0.97750000000000004</v>
      </c>
      <c r="O4747">
        <v>0</v>
      </c>
      <c r="P4747">
        <v>351</v>
      </c>
      <c r="Q4747">
        <v>0</v>
      </c>
      <c r="R4747">
        <v>0</v>
      </c>
      <c r="S4747">
        <v>0</v>
      </c>
      <c r="T4747">
        <v>44</v>
      </c>
      <c r="U4747">
        <v>0</v>
      </c>
      <c r="V4747">
        <v>1</v>
      </c>
      <c r="W4747">
        <v>0</v>
      </c>
      <c r="X4747">
        <v>113.11011980402519</v>
      </c>
      <c r="Y4747">
        <v>0</v>
      </c>
      <c r="Z4747">
        <v>0</v>
      </c>
      <c r="AA4747">
        <v>0</v>
      </c>
      <c r="AB4747">
        <v>15.823404987397053</v>
      </c>
      <c r="AC4747">
        <v>0</v>
      </c>
      <c r="AD4747">
        <v>6.2457545849029081</v>
      </c>
      <c r="AE4747">
        <v>135.17927937632513</v>
      </c>
    </row>
    <row r="4748" spans="1:31" x14ac:dyDescent="0.25">
      <c r="A4748">
        <v>2218594</v>
      </c>
      <c r="B4748">
        <v>1</v>
      </c>
      <c r="C4748" t="s">
        <v>81</v>
      </c>
      <c r="D4748" t="s">
        <v>116</v>
      </c>
      <c r="E4748" t="s">
        <v>198</v>
      </c>
      <c r="F4748" t="s">
        <v>5894</v>
      </c>
      <c r="G4748" t="s">
        <v>143</v>
      </c>
      <c r="H4748" t="s">
        <v>144</v>
      </c>
      <c r="I4748" t="s">
        <v>451</v>
      </c>
      <c r="J4748" t="s">
        <v>137</v>
      </c>
      <c r="K4748" t="s">
        <v>138</v>
      </c>
      <c r="L4748" t="s">
        <v>13809</v>
      </c>
      <c r="M4748" t="s">
        <v>13810</v>
      </c>
      <c r="N4748">
        <v>1.3888888E-2</v>
      </c>
      <c r="O4748">
        <v>0</v>
      </c>
      <c r="P4748">
        <v>890</v>
      </c>
      <c r="Q4748">
        <v>7</v>
      </c>
      <c r="R4748">
        <v>88</v>
      </c>
      <c r="S4748">
        <v>10</v>
      </c>
      <c r="T4748">
        <v>50</v>
      </c>
      <c r="U4748">
        <v>0</v>
      </c>
      <c r="V4748">
        <v>0</v>
      </c>
      <c r="W4748">
        <v>0</v>
      </c>
      <c r="X4748">
        <v>1.0901954406500844</v>
      </c>
      <c r="Y4748">
        <v>6.5253394031944426E-2</v>
      </c>
      <c r="Z4748">
        <v>0.12409155807280554</v>
      </c>
      <c r="AA4748">
        <v>0.55019206991508329</v>
      </c>
      <c r="AB4748">
        <v>0.13323536127249996</v>
      </c>
      <c r="AC4748">
        <v>0</v>
      </c>
      <c r="AD4748">
        <v>0</v>
      </c>
      <c r="AE4748">
        <v>1.9629678239424175</v>
      </c>
    </row>
    <row r="4749" spans="1:31" x14ac:dyDescent="0.25">
      <c r="A4749">
        <v>2226543</v>
      </c>
      <c r="B4749">
        <v>1</v>
      </c>
      <c r="C4749" t="s">
        <v>80</v>
      </c>
      <c r="D4749" t="s">
        <v>95</v>
      </c>
      <c r="E4749" t="s">
        <v>156</v>
      </c>
      <c r="F4749" t="s">
        <v>13811</v>
      </c>
      <c r="G4749" t="s">
        <v>172</v>
      </c>
      <c r="H4749" t="s">
        <v>135</v>
      </c>
      <c r="I4749" t="s">
        <v>136</v>
      </c>
      <c r="J4749" t="s">
        <v>137</v>
      </c>
      <c r="K4749" t="s">
        <v>138</v>
      </c>
      <c r="L4749" t="s">
        <v>13812</v>
      </c>
      <c r="M4749" t="s">
        <v>13813</v>
      </c>
      <c r="N4749">
        <v>5.2236111110000003</v>
      </c>
      <c r="O4749">
        <v>0</v>
      </c>
      <c r="P4749">
        <v>1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</row>
    <row r="4750" spans="1:31" x14ac:dyDescent="0.25">
      <c r="A4750">
        <v>2220045</v>
      </c>
      <c r="B4750">
        <v>1</v>
      </c>
      <c r="C4750" t="s">
        <v>80</v>
      </c>
      <c r="D4750" t="s">
        <v>88</v>
      </c>
      <c r="E4750" t="s">
        <v>156</v>
      </c>
      <c r="F4750" t="s">
        <v>13814</v>
      </c>
      <c r="G4750" t="s">
        <v>172</v>
      </c>
      <c r="H4750" t="s">
        <v>135</v>
      </c>
      <c r="I4750" t="s">
        <v>136</v>
      </c>
      <c r="J4750" t="s">
        <v>137</v>
      </c>
      <c r="K4750" t="s">
        <v>138</v>
      </c>
      <c r="L4750" t="s">
        <v>13815</v>
      </c>
      <c r="M4750" t="s">
        <v>13816</v>
      </c>
      <c r="N4750">
        <v>2.0383333330000002</v>
      </c>
      <c r="O4750">
        <v>0</v>
      </c>
      <c r="P4750">
        <v>4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3.5579741050696279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3.5579741050696279</v>
      </c>
    </row>
    <row r="4751" spans="1:31" x14ac:dyDescent="0.25">
      <c r="A4751">
        <v>2217715</v>
      </c>
      <c r="B4751">
        <v>1</v>
      </c>
      <c r="C4751" t="s">
        <v>80</v>
      </c>
      <c r="D4751" t="s">
        <v>93</v>
      </c>
      <c r="E4751" t="s">
        <v>132</v>
      </c>
      <c r="F4751" t="s">
        <v>13817</v>
      </c>
      <c r="G4751" t="s">
        <v>176</v>
      </c>
      <c r="H4751" t="s">
        <v>135</v>
      </c>
      <c r="I4751" t="s">
        <v>136</v>
      </c>
      <c r="J4751" t="s">
        <v>137</v>
      </c>
      <c r="K4751" t="s">
        <v>138</v>
      </c>
      <c r="L4751" t="s">
        <v>13818</v>
      </c>
      <c r="M4751" t="s">
        <v>13819</v>
      </c>
      <c r="N4751">
        <v>1.5338888879999999</v>
      </c>
      <c r="O4751">
        <v>0</v>
      </c>
      <c r="P4751">
        <v>107</v>
      </c>
      <c r="Q4751">
        <v>0</v>
      </c>
      <c r="R4751">
        <v>10</v>
      </c>
      <c r="S4751">
        <v>0</v>
      </c>
      <c r="T4751">
        <v>20</v>
      </c>
      <c r="U4751">
        <v>0</v>
      </c>
      <c r="V4751">
        <v>0</v>
      </c>
      <c r="W4751">
        <v>0</v>
      </c>
      <c r="X4751">
        <v>50.102233342923178</v>
      </c>
      <c r="Y4751">
        <v>0</v>
      </c>
      <c r="Z4751">
        <v>1.7317055317863694</v>
      </c>
      <c r="AA4751">
        <v>0</v>
      </c>
      <c r="AB4751">
        <v>8.9074020022227103</v>
      </c>
      <c r="AC4751">
        <v>0</v>
      </c>
      <c r="AD4751">
        <v>0</v>
      </c>
      <c r="AE4751">
        <v>60.741340876932256</v>
      </c>
    </row>
    <row r="4752" spans="1:31" x14ac:dyDescent="0.25">
      <c r="A4752">
        <v>2218053</v>
      </c>
      <c r="B4752">
        <v>1</v>
      </c>
      <c r="C4752" t="s">
        <v>80</v>
      </c>
      <c r="D4752" t="s">
        <v>98</v>
      </c>
      <c r="E4752" t="s">
        <v>156</v>
      </c>
      <c r="F4752" t="s">
        <v>13820</v>
      </c>
      <c r="G4752" t="s">
        <v>161</v>
      </c>
      <c r="H4752" t="s">
        <v>135</v>
      </c>
      <c r="I4752" t="s">
        <v>136</v>
      </c>
      <c r="J4752" t="s">
        <v>137</v>
      </c>
      <c r="K4752" t="s">
        <v>138</v>
      </c>
      <c r="L4752" t="s">
        <v>13821</v>
      </c>
      <c r="M4752" t="s">
        <v>13822</v>
      </c>
      <c r="N4752">
        <v>2.5802777770000001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1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</row>
    <row r="4753" spans="1:31" x14ac:dyDescent="0.25">
      <c r="A4753">
        <v>2225879</v>
      </c>
      <c r="B4753">
        <v>1</v>
      </c>
      <c r="C4753" t="s">
        <v>80</v>
      </c>
      <c r="D4753" t="s">
        <v>84</v>
      </c>
      <c r="E4753" t="s">
        <v>151</v>
      </c>
      <c r="F4753" t="s">
        <v>13823</v>
      </c>
      <c r="G4753" t="s">
        <v>213</v>
      </c>
      <c r="H4753" t="s">
        <v>135</v>
      </c>
      <c r="I4753" t="s">
        <v>136</v>
      </c>
      <c r="J4753" t="s">
        <v>137</v>
      </c>
      <c r="K4753" t="s">
        <v>138</v>
      </c>
      <c r="L4753" t="s">
        <v>13824</v>
      </c>
      <c r="M4753" t="s">
        <v>13825</v>
      </c>
      <c r="N4753">
        <v>0.96194444400000001</v>
      </c>
      <c r="O4753">
        <v>0</v>
      </c>
      <c r="P4753">
        <v>163</v>
      </c>
      <c r="Q4753">
        <v>0</v>
      </c>
      <c r="R4753">
        <v>0</v>
      </c>
      <c r="S4753">
        <v>0</v>
      </c>
      <c r="T4753">
        <v>10</v>
      </c>
      <c r="U4753">
        <v>0</v>
      </c>
      <c r="V4753">
        <v>0</v>
      </c>
      <c r="W4753">
        <v>0</v>
      </c>
      <c r="X4753">
        <v>30.345859604210318</v>
      </c>
      <c r="Y4753">
        <v>0</v>
      </c>
      <c r="Z4753">
        <v>0</v>
      </c>
      <c r="AA4753">
        <v>0</v>
      </c>
      <c r="AB4753">
        <v>0.79559393173024506</v>
      </c>
      <c r="AC4753">
        <v>0</v>
      </c>
      <c r="AD4753">
        <v>0</v>
      </c>
      <c r="AE4753">
        <v>31.141453535940563</v>
      </c>
    </row>
    <row r="4754" spans="1:31" x14ac:dyDescent="0.25">
      <c r="A4754">
        <v>2220586</v>
      </c>
      <c r="B4754">
        <v>1</v>
      </c>
      <c r="C4754" t="s">
        <v>80</v>
      </c>
      <c r="D4754" t="s">
        <v>99</v>
      </c>
      <c r="E4754" t="s">
        <v>156</v>
      </c>
      <c r="F4754" t="s">
        <v>13826</v>
      </c>
      <c r="G4754" t="s">
        <v>161</v>
      </c>
      <c r="H4754" t="s">
        <v>135</v>
      </c>
      <c r="I4754" t="s">
        <v>136</v>
      </c>
      <c r="J4754" t="s">
        <v>137</v>
      </c>
      <c r="K4754" t="s">
        <v>138</v>
      </c>
      <c r="L4754" t="s">
        <v>13827</v>
      </c>
      <c r="M4754" t="s">
        <v>13828</v>
      </c>
      <c r="N4754">
        <v>2.911944444</v>
      </c>
      <c r="O4754">
        <v>0</v>
      </c>
      <c r="P4754">
        <v>1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0.31104455641621498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0.31104455641621498</v>
      </c>
    </row>
    <row r="4755" spans="1:31" x14ac:dyDescent="0.25">
      <c r="A4755">
        <v>2215723</v>
      </c>
      <c r="B4755">
        <v>1</v>
      </c>
      <c r="C4755" t="s">
        <v>80</v>
      </c>
      <c r="D4755" t="s">
        <v>98</v>
      </c>
      <c r="E4755" t="s">
        <v>151</v>
      </c>
      <c r="F4755" t="s">
        <v>2722</v>
      </c>
      <c r="G4755" t="s">
        <v>213</v>
      </c>
      <c r="H4755" t="s">
        <v>135</v>
      </c>
      <c r="I4755" t="s">
        <v>136</v>
      </c>
      <c r="J4755" t="s">
        <v>137</v>
      </c>
      <c r="K4755" t="s">
        <v>138</v>
      </c>
      <c r="L4755" t="s">
        <v>13829</v>
      </c>
      <c r="M4755" t="s">
        <v>13830</v>
      </c>
      <c r="N4755">
        <v>0.507222222</v>
      </c>
      <c r="O4755">
        <v>0</v>
      </c>
      <c r="P4755">
        <v>85</v>
      </c>
      <c r="Q4755">
        <v>0</v>
      </c>
      <c r="R4755">
        <v>2</v>
      </c>
      <c r="S4755">
        <v>0</v>
      </c>
      <c r="T4755">
        <v>16</v>
      </c>
      <c r="U4755">
        <v>0</v>
      </c>
      <c r="V4755">
        <v>0</v>
      </c>
      <c r="W4755">
        <v>0</v>
      </c>
      <c r="X4755">
        <v>9.9713362484815988</v>
      </c>
      <c r="Y4755">
        <v>0</v>
      </c>
      <c r="Z4755">
        <v>4.7696453769745004E-2</v>
      </c>
      <c r="AA4755">
        <v>0</v>
      </c>
      <c r="AB4755">
        <v>2.3574067112786667</v>
      </c>
      <c r="AC4755">
        <v>0</v>
      </c>
      <c r="AD4755">
        <v>0</v>
      </c>
      <c r="AE4755">
        <v>12.376439413530012</v>
      </c>
    </row>
    <row r="4756" spans="1:31" x14ac:dyDescent="0.25">
      <c r="A4756">
        <v>2228412</v>
      </c>
      <c r="B4756">
        <v>1</v>
      </c>
      <c r="C4756" t="s">
        <v>80</v>
      </c>
      <c r="D4756" t="s">
        <v>94</v>
      </c>
      <c r="E4756" t="s">
        <v>156</v>
      </c>
      <c r="F4756" t="s">
        <v>13831</v>
      </c>
      <c r="G4756" t="s">
        <v>161</v>
      </c>
      <c r="H4756" t="s">
        <v>135</v>
      </c>
      <c r="I4756" t="s">
        <v>136</v>
      </c>
      <c r="J4756" t="s">
        <v>137</v>
      </c>
      <c r="K4756" t="s">
        <v>138</v>
      </c>
      <c r="L4756" t="s">
        <v>13832</v>
      </c>
      <c r="M4756" t="s">
        <v>13833</v>
      </c>
      <c r="N4756">
        <v>1.934722222</v>
      </c>
      <c r="O4756">
        <v>0</v>
      </c>
      <c r="P4756">
        <v>1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6.7709429339999998E-4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6.7709429339999998E-4</v>
      </c>
    </row>
    <row r="4757" spans="1:31" x14ac:dyDescent="0.25">
      <c r="A4757">
        <v>2216656</v>
      </c>
      <c r="B4757">
        <v>1</v>
      </c>
      <c r="C4757" t="s">
        <v>80</v>
      </c>
      <c r="D4757" t="s">
        <v>85</v>
      </c>
      <c r="E4757" t="s">
        <v>156</v>
      </c>
      <c r="F4757" t="s">
        <v>2006</v>
      </c>
      <c r="G4757" t="s">
        <v>172</v>
      </c>
      <c r="H4757" t="s">
        <v>135</v>
      </c>
      <c r="I4757" t="s">
        <v>136</v>
      </c>
      <c r="J4757" t="s">
        <v>137</v>
      </c>
      <c r="K4757" t="s">
        <v>138</v>
      </c>
      <c r="L4757" t="s">
        <v>13834</v>
      </c>
      <c r="M4757" t="s">
        <v>13835</v>
      </c>
      <c r="N4757">
        <v>3.5766666659999999</v>
      </c>
      <c r="O4757">
        <v>0</v>
      </c>
      <c r="P4757">
        <v>11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8.1392704030693697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8.1392704030693697</v>
      </c>
    </row>
    <row r="4758" spans="1:31" x14ac:dyDescent="0.25">
      <c r="A4758">
        <v>2218571</v>
      </c>
      <c r="B4758">
        <v>1</v>
      </c>
      <c r="C4758" t="s">
        <v>80</v>
      </c>
      <c r="D4758" t="s">
        <v>103</v>
      </c>
      <c r="E4758" t="s">
        <v>151</v>
      </c>
      <c r="F4758" t="s">
        <v>13836</v>
      </c>
      <c r="G4758" t="s">
        <v>134</v>
      </c>
      <c r="H4758" t="s">
        <v>135</v>
      </c>
      <c r="I4758" t="s">
        <v>136</v>
      </c>
      <c r="J4758" t="s">
        <v>137</v>
      </c>
      <c r="K4758" t="s">
        <v>138</v>
      </c>
      <c r="L4758" t="s">
        <v>13837</v>
      </c>
      <c r="M4758" t="s">
        <v>13838</v>
      </c>
      <c r="N4758">
        <v>2.4986111110000002</v>
      </c>
      <c r="O4758">
        <v>0</v>
      </c>
      <c r="P4758">
        <v>22</v>
      </c>
      <c r="Q4758">
        <v>0</v>
      </c>
      <c r="R4758">
        <v>1</v>
      </c>
      <c r="S4758">
        <v>0</v>
      </c>
      <c r="T4758">
        <v>13</v>
      </c>
      <c r="U4758">
        <v>0</v>
      </c>
      <c r="V4758">
        <v>0</v>
      </c>
      <c r="W4758">
        <v>0</v>
      </c>
      <c r="X4758">
        <v>16.522558891103941</v>
      </c>
      <c r="Y4758">
        <v>0</v>
      </c>
      <c r="Z4758">
        <v>0</v>
      </c>
      <c r="AA4758">
        <v>0</v>
      </c>
      <c r="AB4758">
        <v>27.021305448396578</v>
      </c>
      <c r="AC4758">
        <v>0</v>
      </c>
      <c r="AD4758">
        <v>0</v>
      </c>
      <c r="AE4758">
        <v>43.543864339500516</v>
      </c>
    </row>
    <row r="4759" spans="1:31" x14ac:dyDescent="0.25">
      <c r="A4759">
        <v>2228558</v>
      </c>
      <c r="B4759">
        <v>1</v>
      </c>
      <c r="C4759" t="s">
        <v>81</v>
      </c>
      <c r="D4759" t="s">
        <v>112</v>
      </c>
      <c r="E4759" t="s">
        <v>147</v>
      </c>
      <c r="F4759" t="s">
        <v>6249</v>
      </c>
      <c r="G4759" t="s">
        <v>200</v>
      </c>
      <c r="H4759" t="s">
        <v>144</v>
      </c>
      <c r="I4759" t="s">
        <v>136</v>
      </c>
      <c r="J4759" t="s">
        <v>137</v>
      </c>
      <c r="K4759" t="s">
        <v>234</v>
      </c>
      <c r="L4759" t="s">
        <v>13839</v>
      </c>
      <c r="M4759" t="s">
        <v>13840</v>
      </c>
      <c r="N4759">
        <v>0.18555555500000001</v>
      </c>
      <c r="O4759">
        <v>2</v>
      </c>
      <c r="P4759">
        <v>17353</v>
      </c>
      <c r="Q4759">
        <v>1</v>
      </c>
      <c r="R4759">
        <v>220</v>
      </c>
      <c r="S4759">
        <v>69</v>
      </c>
      <c r="T4759">
        <v>2497</v>
      </c>
      <c r="U4759">
        <v>9</v>
      </c>
      <c r="V4759">
        <v>8</v>
      </c>
      <c r="W4759">
        <v>0</v>
      </c>
      <c r="X4759">
        <v>620.3796279417021</v>
      </c>
      <c r="Y4759">
        <v>0.26638411771243997</v>
      </c>
      <c r="Z4759">
        <v>7.0263515215920096</v>
      </c>
      <c r="AA4759">
        <v>116.78177939865415</v>
      </c>
      <c r="AB4759">
        <v>255.70271422948289</v>
      </c>
      <c r="AC4759">
        <v>40.902928012186131</v>
      </c>
      <c r="AD4759">
        <v>13.10843997482722</v>
      </c>
      <c r="AE4759">
        <v>1054.168225196157</v>
      </c>
    </row>
    <row r="4760" spans="1:31" x14ac:dyDescent="0.25">
      <c r="A4760">
        <v>2215992</v>
      </c>
      <c r="B4760">
        <v>1</v>
      </c>
      <c r="C4760" t="s">
        <v>80</v>
      </c>
      <c r="D4760" t="s">
        <v>96</v>
      </c>
      <c r="E4760" t="s">
        <v>156</v>
      </c>
      <c r="F4760" t="s">
        <v>4437</v>
      </c>
      <c r="G4760" t="s">
        <v>161</v>
      </c>
      <c r="H4760" t="s">
        <v>135</v>
      </c>
      <c r="I4760" t="s">
        <v>136</v>
      </c>
      <c r="J4760" t="s">
        <v>137</v>
      </c>
      <c r="K4760" t="s">
        <v>138</v>
      </c>
      <c r="L4760" t="s">
        <v>13841</v>
      </c>
      <c r="M4760" t="s">
        <v>13842</v>
      </c>
      <c r="N4760">
        <v>2.477777777</v>
      </c>
      <c r="O4760">
        <v>0</v>
      </c>
      <c r="P4760">
        <v>1</v>
      </c>
      <c r="Q4760">
        <v>0</v>
      </c>
      <c r="R4760">
        <v>0</v>
      </c>
      <c r="S4760">
        <v>0</v>
      </c>
      <c r="T4760">
        <v>1</v>
      </c>
      <c r="U4760">
        <v>0</v>
      </c>
      <c r="V4760">
        <v>0</v>
      </c>
      <c r="W4760">
        <v>0</v>
      </c>
      <c r="X4760">
        <v>0.82658604724000007</v>
      </c>
      <c r="Y4760">
        <v>0</v>
      </c>
      <c r="Z4760">
        <v>0</v>
      </c>
      <c r="AA4760">
        <v>0</v>
      </c>
      <c r="AB4760">
        <v>0.92654261150280015</v>
      </c>
      <c r="AC4760">
        <v>0</v>
      </c>
      <c r="AD4760">
        <v>0</v>
      </c>
      <c r="AE4760">
        <v>1.7531286587428001</v>
      </c>
    </row>
    <row r="4761" spans="1:31" x14ac:dyDescent="0.25">
      <c r="A4761">
        <v>2217738</v>
      </c>
      <c r="B4761">
        <v>1</v>
      </c>
      <c r="C4761" t="s">
        <v>80</v>
      </c>
      <c r="D4761" t="s">
        <v>109</v>
      </c>
      <c r="E4761" t="s">
        <v>156</v>
      </c>
      <c r="F4761" t="s">
        <v>13843</v>
      </c>
      <c r="G4761" t="s">
        <v>161</v>
      </c>
      <c r="H4761" t="s">
        <v>135</v>
      </c>
      <c r="I4761" t="s">
        <v>136</v>
      </c>
      <c r="J4761" t="s">
        <v>137</v>
      </c>
      <c r="K4761" t="s">
        <v>138</v>
      </c>
      <c r="L4761" t="s">
        <v>13844</v>
      </c>
      <c r="M4761" t="s">
        <v>13845</v>
      </c>
      <c r="N4761">
        <v>2.105277777</v>
      </c>
      <c r="O4761">
        <v>0</v>
      </c>
      <c r="P4761">
        <v>1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0.23774905757510667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0.23774905757510667</v>
      </c>
    </row>
    <row r="4762" spans="1:31" x14ac:dyDescent="0.25">
      <c r="A4762">
        <v>2218548</v>
      </c>
      <c r="B4762">
        <v>1</v>
      </c>
      <c r="C4762" t="s">
        <v>81</v>
      </c>
      <c r="D4762" t="s">
        <v>121</v>
      </c>
      <c r="E4762" t="s">
        <v>156</v>
      </c>
      <c r="F4762" t="s">
        <v>13846</v>
      </c>
      <c r="G4762" t="s">
        <v>161</v>
      </c>
      <c r="H4762" t="s">
        <v>135</v>
      </c>
      <c r="I4762" t="s">
        <v>136</v>
      </c>
      <c r="J4762" t="s">
        <v>137</v>
      </c>
      <c r="K4762" t="s">
        <v>138</v>
      </c>
      <c r="L4762" t="s">
        <v>13847</v>
      </c>
      <c r="M4762" t="s">
        <v>13848</v>
      </c>
      <c r="N4762">
        <v>0.82972222200000001</v>
      </c>
      <c r="O4762">
        <v>0</v>
      </c>
      <c r="P4762">
        <v>1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9.7368943323599993E-2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9.7368943323599993E-2</v>
      </c>
    </row>
    <row r="4763" spans="1:31" x14ac:dyDescent="0.25">
      <c r="A4763">
        <v>2228581</v>
      </c>
      <c r="B4763">
        <v>1</v>
      </c>
      <c r="C4763" t="s">
        <v>80</v>
      </c>
      <c r="D4763" t="s">
        <v>83</v>
      </c>
      <c r="E4763" t="s">
        <v>141</v>
      </c>
      <c r="F4763" t="s">
        <v>13849</v>
      </c>
      <c r="G4763" t="s">
        <v>323</v>
      </c>
      <c r="H4763" t="s">
        <v>144</v>
      </c>
      <c r="I4763" t="s">
        <v>136</v>
      </c>
      <c r="J4763" t="s">
        <v>137</v>
      </c>
      <c r="K4763" t="s">
        <v>138</v>
      </c>
      <c r="L4763" t="s">
        <v>13850</v>
      </c>
      <c r="M4763" t="s">
        <v>13851</v>
      </c>
      <c r="N4763">
        <v>0.625</v>
      </c>
      <c r="O4763">
        <v>0</v>
      </c>
      <c r="P4763">
        <v>148</v>
      </c>
      <c r="Q4763">
        <v>0</v>
      </c>
      <c r="R4763">
        <v>0</v>
      </c>
      <c r="S4763">
        <v>0</v>
      </c>
      <c r="T4763">
        <v>186</v>
      </c>
      <c r="U4763">
        <v>0</v>
      </c>
      <c r="V4763">
        <v>1</v>
      </c>
      <c r="W4763">
        <v>0</v>
      </c>
      <c r="X4763">
        <v>30.360717980866831</v>
      </c>
      <c r="Y4763">
        <v>0</v>
      </c>
      <c r="Z4763">
        <v>0</v>
      </c>
      <c r="AA4763">
        <v>0</v>
      </c>
      <c r="AB4763">
        <v>80.370912233196748</v>
      </c>
      <c r="AC4763">
        <v>0</v>
      </c>
      <c r="AD4763">
        <v>2.7363188058973336</v>
      </c>
      <c r="AE4763">
        <v>113.46794901996091</v>
      </c>
    </row>
    <row r="4764" spans="1:31" x14ac:dyDescent="0.25">
      <c r="A4764">
        <v>2216015</v>
      </c>
      <c r="B4764">
        <v>1</v>
      </c>
      <c r="C4764" t="s">
        <v>81</v>
      </c>
      <c r="D4764" t="s">
        <v>118</v>
      </c>
      <c r="E4764" t="s">
        <v>198</v>
      </c>
      <c r="F4764" t="s">
        <v>13852</v>
      </c>
      <c r="G4764" t="s">
        <v>143</v>
      </c>
      <c r="H4764" t="s">
        <v>144</v>
      </c>
      <c r="I4764" t="s">
        <v>451</v>
      </c>
      <c r="J4764" t="s">
        <v>137</v>
      </c>
      <c r="K4764" t="s">
        <v>138</v>
      </c>
      <c r="L4764" t="s">
        <v>13853</v>
      </c>
      <c r="M4764" t="s">
        <v>13854</v>
      </c>
      <c r="N4764">
        <v>2.3055554999999998E-2</v>
      </c>
      <c r="O4764">
        <v>2</v>
      </c>
      <c r="P4764">
        <v>3020</v>
      </c>
      <c r="Q4764">
        <v>89</v>
      </c>
      <c r="R4764">
        <v>139</v>
      </c>
      <c r="S4764">
        <v>14</v>
      </c>
      <c r="T4764">
        <v>256</v>
      </c>
      <c r="U4764">
        <v>0</v>
      </c>
      <c r="V4764">
        <v>1</v>
      </c>
      <c r="W4764">
        <v>2.3644042273023615E-2</v>
      </c>
      <c r="X4764">
        <v>12.575843666983081</v>
      </c>
      <c r="Y4764">
        <v>1.6036570825156571</v>
      </c>
      <c r="Z4764">
        <v>1.1115747574324988</v>
      </c>
      <c r="AA4764">
        <v>1.8582848515751567</v>
      </c>
      <c r="AB4764">
        <v>1.8032721752617473</v>
      </c>
      <c r="AC4764">
        <v>0</v>
      </c>
      <c r="AD4764">
        <v>5.6582601060809999E-2</v>
      </c>
      <c r="AE4764">
        <v>19.032859177101972</v>
      </c>
    </row>
    <row r="4765" spans="1:31" x14ac:dyDescent="0.25">
      <c r="A4765">
        <v>2219089</v>
      </c>
      <c r="B4765">
        <v>1</v>
      </c>
      <c r="C4765" t="s">
        <v>81</v>
      </c>
      <c r="D4765" t="s">
        <v>119</v>
      </c>
      <c r="E4765" t="s">
        <v>198</v>
      </c>
      <c r="F4765" t="s">
        <v>13855</v>
      </c>
      <c r="G4765" t="s">
        <v>143</v>
      </c>
      <c r="H4765" t="s">
        <v>144</v>
      </c>
      <c r="I4765" t="s">
        <v>451</v>
      </c>
      <c r="J4765" t="s">
        <v>137</v>
      </c>
      <c r="K4765" t="s">
        <v>138</v>
      </c>
      <c r="L4765" t="s">
        <v>13856</v>
      </c>
      <c r="M4765" t="s">
        <v>13857</v>
      </c>
      <c r="N4765">
        <v>6.6666659999999999E-3</v>
      </c>
      <c r="O4765">
        <v>2</v>
      </c>
      <c r="P4765">
        <v>1653</v>
      </c>
      <c r="Q4765">
        <v>105</v>
      </c>
      <c r="R4765">
        <v>377</v>
      </c>
      <c r="S4765">
        <v>10</v>
      </c>
      <c r="T4765">
        <v>90</v>
      </c>
      <c r="U4765">
        <v>0</v>
      </c>
      <c r="V4765">
        <v>0</v>
      </c>
      <c r="W4765">
        <v>0</v>
      </c>
      <c r="X4765">
        <v>1.7382742071251658</v>
      </c>
      <c r="Y4765">
        <v>0.46166204668564031</v>
      </c>
      <c r="Z4765">
        <v>1.0318867685477335</v>
      </c>
      <c r="AA4765">
        <v>0.21901330901548005</v>
      </c>
      <c r="AB4765">
        <v>0.52132111119734004</v>
      </c>
      <c r="AC4765">
        <v>0</v>
      </c>
      <c r="AD4765">
        <v>0</v>
      </c>
      <c r="AE4765">
        <v>3.9721574425713602</v>
      </c>
    </row>
    <row r="4766" spans="1:31" x14ac:dyDescent="0.25">
      <c r="A4766">
        <v>2216556</v>
      </c>
      <c r="B4766">
        <v>1</v>
      </c>
      <c r="C4766" t="s">
        <v>80</v>
      </c>
      <c r="D4766" t="s">
        <v>90</v>
      </c>
      <c r="E4766" t="s">
        <v>156</v>
      </c>
      <c r="F4766" t="s">
        <v>13858</v>
      </c>
      <c r="G4766" t="s">
        <v>161</v>
      </c>
      <c r="H4766" t="s">
        <v>135</v>
      </c>
      <c r="I4766" t="s">
        <v>136</v>
      </c>
      <c r="J4766" t="s">
        <v>137</v>
      </c>
      <c r="K4766" t="s">
        <v>138</v>
      </c>
      <c r="L4766" t="s">
        <v>13859</v>
      </c>
      <c r="M4766" t="s">
        <v>13860</v>
      </c>
      <c r="N4766">
        <v>5.6624999999999996</v>
      </c>
      <c r="O4766">
        <v>0</v>
      </c>
      <c r="P4766">
        <v>4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3.2144185636131244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3.2144185636131244</v>
      </c>
    </row>
    <row r="4767" spans="1:31" x14ac:dyDescent="0.25">
      <c r="A4767">
        <v>2217097</v>
      </c>
      <c r="B4767">
        <v>1</v>
      </c>
      <c r="C4767" t="s">
        <v>80</v>
      </c>
      <c r="D4767" t="s">
        <v>93</v>
      </c>
      <c r="E4767" t="s">
        <v>141</v>
      </c>
      <c r="F4767" t="s">
        <v>13861</v>
      </c>
      <c r="G4767" t="s">
        <v>323</v>
      </c>
      <c r="H4767" t="s">
        <v>144</v>
      </c>
      <c r="I4767" t="s">
        <v>136</v>
      </c>
      <c r="J4767" t="s">
        <v>137</v>
      </c>
      <c r="K4767" t="s">
        <v>138</v>
      </c>
      <c r="L4767" t="s">
        <v>13862</v>
      </c>
      <c r="M4767" t="s">
        <v>13863</v>
      </c>
      <c r="N4767">
        <v>2.6780555549999998</v>
      </c>
      <c r="O4767">
        <v>0</v>
      </c>
      <c r="P4767">
        <v>963</v>
      </c>
      <c r="Q4767">
        <v>0</v>
      </c>
      <c r="R4767">
        <v>0</v>
      </c>
      <c r="S4767">
        <v>0</v>
      </c>
      <c r="T4767">
        <v>256</v>
      </c>
      <c r="U4767">
        <v>0</v>
      </c>
      <c r="V4767">
        <v>0</v>
      </c>
      <c r="W4767">
        <v>0</v>
      </c>
      <c r="X4767">
        <v>703.08023598800935</v>
      </c>
      <c r="Y4767">
        <v>0</v>
      </c>
      <c r="Z4767">
        <v>0</v>
      </c>
      <c r="AA4767">
        <v>0</v>
      </c>
      <c r="AB4767">
        <v>628.78171522854177</v>
      </c>
      <c r="AC4767">
        <v>0</v>
      </c>
      <c r="AD4767">
        <v>0</v>
      </c>
      <c r="AE4767">
        <v>1331.861951216551</v>
      </c>
    </row>
    <row r="4768" spans="1:31" x14ac:dyDescent="0.25">
      <c r="A4768">
        <v>2217220</v>
      </c>
      <c r="B4768">
        <v>1</v>
      </c>
      <c r="C4768" t="s">
        <v>80</v>
      </c>
      <c r="D4768" t="s">
        <v>93</v>
      </c>
      <c r="E4768" t="s">
        <v>156</v>
      </c>
      <c r="F4768" t="s">
        <v>13864</v>
      </c>
      <c r="G4768" t="s">
        <v>161</v>
      </c>
      <c r="H4768" t="s">
        <v>135</v>
      </c>
      <c r="I4768" t="s">
        <v>136</v>
      </c>
      <c r="J4768" t="s">
        <v>137</v>
      </c>
      <c r="K4768" t="s">
        <v>138</v>
      </c>
      <c r="L4768" t="s">
        <v>13865</v>
      </c>
      <c r="M4768" t="s">
        <v>13866</v>
      </c>
      <c r="N4768">
        <v>2.0663888880000001</v>
      </c>
      <c r="O4768">
        <v>0</v>
      </c>
      <c r="P4768">
        <v>1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0.98262002053030661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0.98262002053030661</v>
      </c>
    </row>
    <row r="4769" spans="1:31" x14ac:dyDescent="0.25">
      <c r="A4769">
        <v>2227917</v>
      </c>
      <c r="B4769">
        <v>1</v>
      </c>
      <c r="C4769" t="s">
        <v>81</v>
      </c>
      <c r="D4769" t="s">
        <v>128</v>
      </c>
      <c r="E4769" t="s">
        <v>151</v>
      </c>
      <c r="F4769" t="s">
        <v>13867</v>
      </c>
      <c r="G4769" t="s">
        <v>213</v>
      </c>
      <c r="H4769" t="s">
        <v>135</v>
      </c>
      <c r="I4769" t="s">
        <v>136</v>
      </c>
      <c r="J4769" t="s">
        <v>137</v>
      </c>
      <c r="K4769" t="s">
        <v>138</v>
      </c>
      <c r="L4769" t="s">
        <v>13868</v>
      </c>
      <c r="M4769" t="s">
        <v>13869</v>
      </c>
      <c r="N4769">
        <v>1.53</v>
      </c>
      <c r="O4769">
        <v>0</v>
      </c>
      <c r="P4769">
        <v>33</v>
      </c>
      <c r="Q4769">
        <v>0</v>
      </c>
      <c r="R4769">
        <v>1</v>
      </c>
      <c r="S4769">
        <v>0</v>
      </c>
      <c r="T4769">
        <v>1</v>
      </c>
      <c r="U4769">
        <v>0</v>
      </c>
      <c r="V4769">
        <v>0</v>
      </c>
      <c r="W4769">
        <v>0</v>
      </c>
      <c r="X4769">
        <v>17.254683059523177</v>
      </c>
      <c r="Y4769">
        <v>0</v>
      </c>
      <c r="Z4769">
        <v>7.7068880283406109</v>
      </c>
      <c r="AA4769">
        <v>0</v>
      </c>
      <c r="AB4769">
        <v>4.2900888011223604E-2</v>
      </c>
      <c r="AC4769">
        <v>0</v>
      </c>
      <c r="AD4769">
        <v>0</v>
      </c>
      <c r="AE4769">
        <v>25.004471975875013</v>
      </c>
    </row>
    <row r="4770" spans="1:31" x14ac:dyDescent="0.25">
      <c r="A4770">
        <v>2228040</v>
      </c>
      <c r="B4770">
        <v>1</v>
      </c>
      <c r="C4770" t="s">
        <v>80</v>
      </c>
      <c r="D4770" t="s">
        <v>82</v>
      </c>
      <c r="E4770" t="s">
        <v>151</v>
      </c>
      <c r="F4770" t="s">
        <v>2158</v>
      </c>
      <c r="G4770" t="s">
        <v>213</v>
      </c>
      <c r="H4770" t="s">
        <v>135</v>
      </c>
      <c r="I4770" t="s">
        <v>136</v>
      </c>
      <c r="J4770" t="s">
        <v>137</v>
      </c>
      <c r="K4770" t="s">
        <v>138</v>
      </c>
      <c r="L4770" t="s">
        <v>13870</v>
      </c>
      <c r="M4770" t="s">
        <v>13871</v>
      </c>
      <c r="N4770">
        <v>2.3619444440000001</v>
      </c>
      <c r="O4770">
        <v>0</v>
      </c>
      <c r="P4770">
        <v>43</v>
      </c>
      <c r="Q4770">
        <v>0</v>
      </c>
      <c r="R4770">
        <v>0</v>
      </c>
      <c r="S4770">
        <v>0</v>
      </c>
      <c r="T4770">
        <v>4</v>
      </c>
      <c r="U4770">
        <v>0</v>
      </c>
      <c r="V4770">
        <v>0</v>
      </c>
      <c r="W4770">
        <v>0</v>
      </c>
      <c r="X4770">
        <v>51.682390644167619</v>
      </c>
      <c r="Y4770">
        <v>0</v>
      </c>
      <c r="Z4770">
        <v>0</v>
      </c>
      <c r="AA4770">
        <v>0</v>
      </c>
      <c r="AB4770">
        <v>2.5839864300574282</v>
      </c>
      <c r="AC4770">
        <v>0</v>
      </c>
      <c r="AD4770">
        <v>0</v>
      </c>
      <c r="AE4770">
        <v>54.266377074225048</v>
      </c>
    </row>
    <row r="4771" spans="1:31" x14ac:dyDescent="0.25">
      <c r="A4771">
        <v>2218007</v>
      </c>
      <c r="B4771">
        <v>1</v>
      </c>
      <c r="C4771" t="s">
        <v>81</v>
      </c>
      <c r="D4771" t="s">
        <v>128</v>
      </c>
      <c r="E4771" t="s">
        <v>151</v>
      </c>
      <c r="F4771" t="s">
        <v>13872</v>
      </c>
      <c r="G4771" t="s">
        <v>213</v>
      </c>
      <c r="H4771" t="s">
        <v>135</v>
      </c>
      <c r="I4771" t="s">
        <v>136</v>
      </c>
      <c r="J4771" t="s">
        <v>137</v>
      </c>
      <c r="K4771" t="s">
        <v>138</v>
      </c>
      <c r="L4771" t="s">
        <v>13873</v>
      </c>
      <c r="M4771" t="s">
        <v>13874</v>
      </c>
      <c r="N4771">
        <v>4.4336111110000003</v>
      </c>
      <c r="O4771">
        <v>0</v>
      </c>
      <c r="P4771">
        <v>20</v>
      </c>
      <c r="Q4771">
        <v>0</v>
      </c>
      <c r="R4771">
        <v>0</v>
      </c>
      <c r="S4771">
        <v>0</v>
      </c>
      <c r="T4771">
        <v>1</v>
      </c>
      <c r="U4771">
        <v>0</v>
      </c>
      <c r="V4771">
        <v>0</v>
      </c>
      <c r="W4771">
        <v>0</v>
      </c>
      <c r="X4771">
        <v>11.701808253666959</v>
      </c>
      <c r="Y4771">
        <v>0</v>
      </c>
      <c r="Z4771">
        <v>0</v>
      </c>
      <c r="AA4771">
        <v>0</v>
      </c>
      <c r="AB4771">
        <v>6.4193451461249995E-2</v>
      </c>
      <c r="AC4771">
        <v>0</v>
      </c>
      <c r="AD4771">
        <v>0</v>
      </c>
      <c r="AE4771">
        <v>11.766001705128209</v>
      </c>
    </row>
    <row r="4772" spans="1:31" x14ac:dyDescent="0.25">
      <c r="A4772">
        <v>2226025</v>
      </c>
      <c r="B4772">
        <v>1</v>
      </c>
      <c r="C4772" t="s">
        <v>80</v>
      </c>
      <c r="D4772" t="s">
        <v>100</v>
      </c>
      <c r="E4772" t="s">
        <v>151</v>
      </c>
      <c r="F4772" t="s">
        <v>13875</v>
      </c>
      <c r="G4772" t="s">
        <v>153</v>
      </c>
      <c r="H4772" t="s">
        <v>135</v>
      </c>
      <c r="I4772" t="s">
        <v>136</v>
      </c>
      <c r="J4772" t="s">
        <v>137</v>
      </c>
      <c r="K4772" t="s">
        <v>138</v>
      </c>
      <c r="L4772" t="s">
        <v>13876</v>
      </c>
      <c r="M4772" t="s">
        <v>13877</v>
      </c>
      <c r="N4772">
        <v>4.8825000000000003</v>
      </c>
      <c r="O4772">
        <v>0</v>
      </c>
      <c r="P4772">
        <v>104</v>
      </c>
      <c r="Q4772">
        <v>0</v>
      </c>
      <c r="R4772">
        <v>0</v>
      </c>
      <c r="S4772">
        <v>0</v>
      </c>
      <c r="T4772">
        <v>1</v>
      </c>
      <c r="U4772">
        <v>0</v>
      </c>
      <c r="V4772">
        <v>0</v>
      </c>
      <c r="W4772">
        <v>0</v>
      </c>
      <c r="X4772">
        <v>126.01263622761091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126.01263622761091</v>
      </c>
    </row>
    <row r="4773" spans="1:31" x14ac:dyDescent="0.25">
      <c r="A4773">
        <v>2219112</v>
      </c>
      <c r="B4773">
        <v>1</v>
      </c>
      <c r="C4773" t="s">
        <v>80</v>
      </c>
      <c r="D4773" t="s">
        <v>99</v>
      </c>
      <c r="E4773" t="s">
        <v>147</v>
      </c>
      <c r="F4773" t="s">
        <v>13878</v>
      </c>
      <c r="G4773" t="s">
        <v>143</v>
      </c>
      <c r="H4773" t="s">
        <v>144</v>
      </c>
      <c r="I4773" t="s">
        <v>136</v>
      </c>
      <c r="J4773" t="s">
        <v>137</v>
      </c>
      <c r="K4773" t="s">
        <v>138</v>
      </c>
      <c r="L4773" t="s">
        <v>13879</v>
      </c>
      <c r="M4773" t="s">
        <v>13880</v>
      </c>
      <c r="N4773">
        <v>0.48499999999999999</v>
      </c>
      <c r="O4773">
        <v>3</v>
      </c>
      <c r="P4773">
        <v>1600</v>
      </c>
      <c r="Q4773">
        <v>1</v>
      </c>
      <c r="R4773">
        <v>26</v>
      </c>
      <c r="S4773">
        <v>7</v>
      </c>
      <c r="T4773">
        <v>137</v>
      </c>
      <c r="U4773">
        <v>0</v>
      </c>
      <c r="V4773">
        <v>2</v>
      </c>
      <c r="W4773">
        <v>3.1201172022892303</v>
      </c>
      <c r="X4773">
        <v>180.10936959515416</v>
      </c>
      <c r="Y4773">
        <v>0.12122403037060001</v>
      </c>
      <c r="Z4773">
        <v>2.5540659547176201</v>
      </c>
      <c r="AA4773">
        <v>8.0476554703399916</v>
      </c>
      <c r="AB4773">
        <v>37.178016580272278</v>
      </c>
      <c r="AC4773">
        <v>0</v>
      </c>
      <c r="AD4773">
        <v>88.251159933450737</v>
      </c>
      <c r="AE4773">
        <v>319.38160876659464</v>
      </c>
    </row>
    <row r="4774" spans="1:31" x14ac:dyDescent="0.25">
      <c r="A4774">
        <v>2224021</v>
      </c>
      <c r="B4774">
        <v>1</v>
      </c>
      <c r="C4774" t="s">
        <v>80</v>
      </c>
      <c r="D4774" t="s">
        <v>105</v>
      </c>
      <c r="E4774" t="s">
        <v>151</v>
      </c>
      <c r="F4774" t="s">
        <v>13881</v>
      </c>
      <c r="G4774" t="s">
        <v>213</v>
      </c>
      <c r="H4774" t="s">
        <v>135</v>
      </c>
      <c r="I4774" t="s">
        <v>136</v>
      </c>
      <c r="J4774" t="s">
        <v>137</v>
      </c>
      <c r="K4774" t="s">
        <v>138</v>
      </c>
      <c r="L4774" t="s">
        <v>13882</v>
      </c>
      <c r="M4774" t="s">
        <v>13883</v>
      </c>
      <c r="N4774">
        <v>1.092777777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1</v>
      </c>
      <c r="U4774">
        <v>0</v>
      </c>
      <c r="V4774">
        <v>1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10.311754814555194</v>
      </c>
      <c r="AC4774">
        <v>0</v>
      </c>
      <c r="AD4774">
        <v>4.5472112791874997</v>
      </c>
      <c r="AE4774">
        <v>14.858966093742694</v>
      </c>
    </row>
    <row r="4775" spans="1:31" x14ac:dyDescent="0.25">
      <c r="A4775">
        <v>2214180</v>
      </c>
      <c r="B4775">
        <v>1</v>
      </c>
      <c r="C4775" t="s">
        <v>80</v>
      </c>
      <c r="D4775" t="s">
        <v>97</v>
      </c>
      <c r="E4775" t="s">
        <v>225</v>
      </c>
      <c r="F4775" t="s">
        <v>13884</v>
      </c>
      <c r="G4775" t="s">
        <v>213</v>
      </c>
      <c r="H4775" t="s">
        <v>135</v>
      </c>
      <c r="I4775" t="s">
        <v>136</v>
      </c>
      <c r="J4775" t="s">
        <v>137</v>
      </c>
      <c r="K4775" t="s">
        <v>138</v>
      </c>
      <c r="L4775" t="s">
        <v>13885</v>
      </c>
      <c r="M4775" t="s">
        <v>13886</v>
      </c>
      <c r="N4775">
        <v>0.76249999999999996</v>
      </c>
      <c r="O4775">
        <v>0</v>
      </c>
      <c r="P4775">
        <v>24</v>
      </c>
      <c r="Q4775">
        <v>0</v>
      </c>
      <c r="R4775">
        <v>0</v>
      </c>
      <c r="S4775">
        <v>0</v>
      </c>
      <c r="T4775">
        <v>2</v>
      </c>
      <c r="U4775">
        <v>0</v>
      </c>
      <c r="V4775">
        <v>0</v>
      </c>
      <c r="W4775">
        <v>0</v>
      </c>
      <c r="X4775">
        <v>13.970887599923149</v>
      </c>
      <c r="Y4775">
        <v>0</v>
      </c>
      <c r="Z4775">
        <v>0</v>
      </c>
      <c r="AA4775">
        <v>0</v>
      </c>
      <c r="AB4775">
        <v>1.3129205972288287</v>
      </c>
      <c r="AC4775">
        <v>0</v>
      </c>
      <c r="AD4775">
        <v>0</v>
      </c>
      <c r="AE4775">
        <v>15.283808197151977</v>
      </c>
    </row>
    <row r="4776" spans="1:31" x14ac:dyDescent="0.25">
      <c r="A4776">
        <v>2226961</v>
      </c>
      <c r="B4776">
        <v>1</v>
      </c>
      <c r="C4776" t="s">
        <v>80</v>
      </c>
      <c r="D4776" t="s">
        <v>82</v>
      </c>
      <c r="E4776" t="s">
        <v>151</v>
      </c>
      <c r="F4776" t="s">
        <v>3215</v>
      </c>
      <c r="G4776" t="s">
        <v>213</v>
      </c>
      <c r="H4776" t="s">
        <v>135</v>
      </c>
      <c r="I4776" t="s">
        <v>136</v>
      </c>
      <c r="J4776" t="s">
        <v>137</v>
      </c>
      <c r="K4776" t="s">
        <v>138</v>
      </c>
      <c r="L4776" t="s">
        <v>13887</v>
      </c>
      <c r="M4776" t="s">
        <v>13888</v>
      </c>
      <c r="N4776">
        <v>4.4055555550000003</v>
      </c>
      <c r="O4776">
        <v>0</v>
      </c>
      <c r="P4776">
        <v>64</v>
      </c>
      <c r="Q4776">
        <v>0</v>
      </c>
      <c r="R4776">
        <v>0</v>
      </c>
      <c r="S4776">
        <v>0</v>
      </c>
      <c r="T4776">
        <v>4</v>
      </c>
      <c r="U4776">
        <v>0</v>
      </c>
      <c r="V4776">
        <v>0</v>
      </c>
      <c r="W4776">
        <v>0</v>
      </c>
      <c r="X4776">
        <v>192.03530676175293</v>
      </c>
      <c r="Y4776">
        <v>0</v>
      </c>
      <c r="Z4776">
        <v>0</v>
      </c>
      <c r="AA4776">
        <v>0</v>
      </c>
      <c r="AB4776">
        <v>87.640844358729566</v>
      </c>
      <c r="AC4776">
        <v>0</v>
      </c>
      <c r="AD4776">
        <v>0</v>
      </c>
      <c r="AE4776">
        <v>279.67615112048247</v>
      </c>
    </row>
    <row r="4777" spans="1:31" x14ac:dyDescent="0.25">
      <c r="A4777">
        <v>2225338</v>
      </c>
      <c r="B4777">
        <v>1</v>
      </c>
      <c r="C4777" t="s">
        <v>80</v>
      </c>
      <c r="D4777" t="s">
        <v>90</v>
      </c>
      <c r="E4777" t="s">
        <v>132</v>
      </c>
      <c r="F4777" t="s">
        <v>5549</v>
      </c>
      <c r="G4777" t="s">
        <v>1470</v>
      </c>
      <c r="H4777" t="s">
        <v>135</v>
      </c>
      <c r="I4777" t="s">
        <v>136</v>
      </c>
      <c r="J4777" t="s">
        <v>137</v>
      </c>
      <c r="K4777" t="s">
        <v>138</v>
      </c>
      <c r="L4777" t="s">
        <v>13889</v>
      </c>
      <c r="M4777" t="s">
        <v>13890</v>
      </c>
      <c r="N4777">
        <v>1.929166666</v>
      </c>
      <c r="O4777">
        <v>0</v>
      </c>
      <c r="P4777">
        <v>541</v>
      </c>
      <c r="Q4777">
        <v>0</v>
      </c>
      <c r="R4777">
        <v>0</v>
      </c>
      <c r="S4777">
        <v>0</v>
      </c>
      <c r="T4777">
        <v>27</v>
      </c>
      <c r="U4777">
        <v>0</v>
      </c>
      <c r="V4777">
        <v>0</v>
      </c>
      <c r="W4777">
        <v>0</v>
      </c>
      <c r="X4777">
        <v>365.65049913225715</v>
      </c>
      <c r="Y4777">
        <v>0</v>
      </c>
      <c r="Z4777">
        <v>0</v>
      </c>
      <c r="AA4777">
        <v>0</v>
      </c>
      <c r="AB4777">
        <v>32.053620504814255</v>
      </c>
      <c r="AC4777">
        <v>0</v>
      </c>
      <c r="AD4777">
        <v>0</v>
      </c>
      <c r="AE4777">
        <v>397.70411963707141</v>
      </c>
    </row>
    <row r="4778" spans="1:31" x14ac:dyDescent="0.25">
      <c r="A4778">
        <v>2225979</v>
      </c>
      <c r="B4778">
        <v>1</v>
      </c>
      <c r="C4778" t="s">
        <v>81</v>
      </c>
      <c r="D4778" t="s">
        <v>115</v>
      </c>
      <c r="E4778" t="s">
        <v>156</v>
      </c>
      <c r="F4778" t="s">
        <v>13891</v>
      </c>
      <c r="G4778" t="s">
        <v>172</v>
      </c>
      <c r="H4778" t="s">
        <v>135</v>
      </c>
      <c r="I4778" t="s">
        <v>136</v>
      </c>
      <c r="J4778" t="s">
        <v>137</v>
      </c>
      <c r="K4778" t="s">
        <v>138</v>
      </c>
      <c r="L4778" t="s">
        <v>13892</v>
      </c>
      <c r="M4778" t="s">
        <v>13893</v>
      </c>
      <c r="N4778">
        <v>1.243333333</v>
      </c>
      <c r="O4778">
        <v>0</v>
      </c>
      <c r="P4778">
        <v>4</v>
      </c>
      <c r="Q4778">
        <v>0</v>
      </c>
      <c r="R4778">
        <v>0</v>
      </c>
      <c r="S4778">
        <v>0</v>
      </c>
      <c r="T4778">
        <v>4</v>
      </c>
      <c r="U4778">
        <v>0</v>
      </c>
      <c r="V4778">
        <v>0</v>
      </c>
      <c r="W4778">
        <v>0</v>
      </c>
      <c r="X4778">
        <v>0.96912250013779677</v>
      </c>
      <c r="Y4778">
        <v>0</v>
      </c>
      <c r="Z4778">
        <v>0</v>
      </c>
      <c r="AA4778">
        <v>0</v>
      </c>
      <c r="AB4778">
        <v>0.40297915173274995</v>
      </c>
      <c r="AC4778">
        <v>0</v>
      </c>
      <c r="AD4778">
        <v>0</v>
      </c>
      <c r="AE4778">
        <v>1.3721016518705467</v>
      </c>
    </row>
    <row r="4779" spans="1:31" x14ac:dyDescent="0.25">
      <c r="A4779">
        <v>2221173</v>
      </c>
      <c r="B4779">
        <v>1</v>
      </c>
      <c r="C4779" t="s">
        <v>80</v>
      </c>
      <c r="D4779" t="s">
        <v>85</v>
      </c>
      <c r="E4779" t="s">
        <v>151</v>
      </c>
      <c r="F4779" t="s">
        <v>9434</v>
      </c>
      <c r="G4779" t="s">
        <v>213</v>
      </c>
      <c r="H4779" t="s">
        <v>135</v>
      </c>
      <c r="I4779" t="s">
        <v>136</v>
      </c>
      <c r="J4779" t="s">
        <v>137</v>
      </c>
      <c r="K4779" t="s">
        <v>138</v>
      </c>
      <c r="L4779" t="s">
        <v>13894</v>
      </c>
      <c r="M4779" t="s">
        <v>13895</v>
      </c>
      <c r="N4779">
        <v>0.84833333300000002</v>
      </c>
      <c r="O4779">
        <v>0</v>
      </c>
      <c r="P4779">
        <v>118</v>
      </c>
      <c r="Q4779">
        <v>0</v>
      </c>
      <c r="R4779">
        <v>0</v>
      </c>
      <c r="S4779">
        <v>0</v>
      </c>
      <c r="T4779">
        <v>13</v>
      </c>
      <c r="U4779">
        <v>0</v>
      </c>
      <c r="V4779">
        <v>0</v>
      </c>
      <c r="W4779">
        <v>0</v>
      </c>
      <c r="X4779">
        <v>33.791960623135083</v>
      </c>
      <c r="Y4779">
        <v>0</v>
      </c>
      <c r="Z4779">
        <v>0</v>
      </c>
      <c r="AA4779">
        <v>0</v>
      </c>
      <c r="AB4779">
        <v>2.3760310182046362</v>
      </c>
      <c r="AC4779">
        <v>0</v>
      </c>
      <c r="AD4779">
        <v>0</v>
      </c>
      <c r="AE4779">
        <v>36.167991641339718</v>
      </c>
    </row>
    <row r="4780" spans="1:31" x14ac:dyDescent="0.25">
      <c r="A4780">
        <v>2223964</v>
      </c>
      <c r="B4780">
        <v>1</v>
      </c>
      <c r="C4780" t="s">
        <v>81</v>
      </c>
      <c r="D4780" t="s">
        <v>123</v>
      </c>
      <c r="E4780" t="s">
        <v>156</v>
      </c>
      <c r="F4780" t="s">
        <v>13896</v>
      </c>
      <c r="G4780" t="s">
        <v>172</v>
      </c>
      <c r="H4780" t="s">
        <v>135</v>
      </c>
      <c r="I4780" t="s">
        <v>136</v>
      </c>
      <c r="J4780" t="s">
        <v>137</v>
      </c>
      <c r="K4780" t="s">
        <v>138</v>
      </c>
      <c r="L4780" t="s">
        <v>13897</v>
      </c>
      <c r="M4780" t="s">
        <v>13898</v>
      </c>
      <c r="N4780">
        <v>2.0727777770000002</v>
      </c>
      <c r="O4780">
        <v>0</v>
      </c>
      <c r="P4780">
        <v>5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1.8122702893245448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1.8122702893245448</v>
      </c>
    </row>
    <row r="4781" spans="1:31" x14ac:dyDescent="0.25">
      <c r="A4781">
        <v>2224505</v>
      </c>
      <c r="B4781">
        <v>1</v>
      </c>
      <c r="C4781" t="s">
        <v>81</v>
      </c>
      <c r="D4781" t="s">
        <v>116</v>
      </c>
      <c r="E4781" t="s">
        <v>198</v>
      </c>
      <c r="F4781" t="s">
        <v>13899</v>
      </c>
      <c r="G4781" t="s">
        <v>143</v>
      </c>
      <c r="H4781" t="s">
        <v>144</v>
      </c>
      <c r="I4781" t="s">
        <v>136</v>
      </c>
      <c r="J4781" t="s">
        <v>137</v>
      </c>
      <c r="K4781" t="s">
        <v>138</v>
      </c>
      <c r="L4781" t="s">
        <v>13900</v>
      </c>
      <c r="M4781" t="s">
        <v>13901</v>
      </c>
      <c r="N4781">
        <v>0.38500000000000001</v>
      </c>
      <c r="O4781">
        <v>0</v>
      </c>
      <c r="P4781">
        <v>1492</v>
      </c>
      <c r="Q4781">
        <v>2</v>
      </c>
      <c r="R4781">
        <v>109</v>
      </c>
      <c r="S4781">
        <v>2</v>
      </c>
      <c r="T4781">
        <v>205</v>
      </c>
      <c r="U4781">
        <v>1</v>
      </c>
      <c r="V4781">
        <v>0</v>
      </c>
      <c r="W4781">
        <v>0</v>
      </c>
      <c r="X4781">
        <v>98.89377020060985</v>
      </c>
      <c r="Y4781">
        <v>2.1649776749658751</v>
      </c>
      <c r="Z4781">
        <v>4.859380326529573</v>
      </c>
      <c r="AA4781">
        <v>1.2076145977711201</v>
      </c>
      <c r="AB4781">
        <v>21.035335695394792</v>
      </c>
      <c r="AC4781">
        <v>4.5477816780442204</v>
      </c>
      <c r="AD4781">
        <v>0</v>
      </c>
      <c r="AE4781">
        <v>132.70886017331546</v>
      </c>
    </row>
    <row r="4782" spans="1:31" x14ac:dyDescent="0.25">
      <c r="A4782">
        <v>2220632</v>
      </c>
      <c r="B4782">
        <v>1</v>
      </c>
      <c r="C4782" t="s">
        <v>80</v>
      </c>
      <c r="D4782" t="s">
        <v>85</v>
      </c>
      <c r="E4782" t="s">
        <v>156</v>
      </c>
      <c r="F4782" t="s">
        <v>13902</v>
      </c>
      <c r="G4782" t="s">
        <v>165</v>
      </c>
      <c r="H4782" t="s">
        <v>135</v>
      </c>
      <c r="I4782" t="s">
        <v>136</v>
      </c>
      <c r="J4782" t="s">
        <v>137</v>
      </c>
      <c r="K4782" t="s">
        <v>138</v>
      </c>
      <c r="L4782" t="s">
        <v>13903</v>
      </c>
      <c r="M4782" t="s">
        <v>13904</v>
      </c>
      <c r="N4782">
        <v>6.659444444</v>
      </c>
      <c r="O4782">
        <v>0</v>
      </c>
      <c r="P4782">
        <v>18</v>
      </c>
      <c r="Q4782">
        <v>0</v>
      </c>
      <c r="R4782">
        <v>0</v>
      </c>
      <c r="S4782">
        <v>0</v>
      </c>
      <c r="T4782">
        <v>2</v>
      </c>
      <c r="U4782">
        <v>0</v>
      </c>
      <c r="V4782">
        <v>0</v>
      </c>
      <c r="W4782">
        <v>0</v>
      </c>
      <c r="X4782">
        <v>26.832298743739262</v>
      </c>
      <c r="Y4782">
        <v>0</v>
      </c>
      <c r="Z4782">
        <v>0</v>
      </c>
      <c r="AA4782">
        <v>0</v>
      </c>
      <c r="AB4782">
        <v>0.61461702804348828</v>
      </c>
      <c r="AC4782">
        <v>0</v>
      </c>
      <c r="AD4782">
        <v>0</v>
      </c>
      <c r="AE4782">
        <v>27.446915771782749</v>
      </c>
    </row>
    <row r="4783" spans="1:31" x14ac:dyDescent="0.25">
      <c r="A4783">
        <v>2222939</v>
      </c>
      <c r="B4783">
        <v>1</v>
      </c>
      <c r="C4783" t="s">
        <v>80</v>
      </c>
      <c r="D4783" t="s">
        <v>82</v>
      </c>
      <c r="E4783" t="s">
        <v>151</v>
      </c>
      <c r="F4783" t="s">
        <v>11107</v>
      </c>
      <c r="G4783" t="s">
        <v>213</v>
      </c>
      <c r="H4783" t="s">
        <v>135</v>
      </c>
      <c r="I4783" t="s">
        <v>136</v>
      </c>
      <c r="J4783" t="s">
        <v>137</v>
      </c>
      <c r="K4783" t="s">
        <v>138</v>
      </c>
      <c r="L4783" t="s">
        <v>13905</v>
      </c>
      <c r="M4783" t="s">
        <v>13906</v>
      </c>
      <c r="N4783">
        <v>1.308333333</v>
      </c>
      <c r="O4783">
        <v>0</v>
      </c>
      <c r="P4783">
        <v>37</v>
      </c>
      <c r="Q4783">
        <v>0</v>
      </c>
      <c r="R4783">
        <v>0</v>
      </c>
      <c r="S4783">
        <v>0</v>
      </c>
      <c r="T4783">
        <v>6</v>
      </c>
      <c r="U4783">
        <v>0</v>
      </c>
      <c r="V4783">
        <v>0</v>
      </c>
      <c r="W4783">
        <v>0</v>
      </c>
      <c r="X4783">
        <v>12.123966242785444</v>
      </c>
      <c r="Y4783">
        <v>0</v>
      </c>
      <c r="Z4783">
        <v>0</v>
      </c>
      <c r="AA4783">
        <v>0</v>
      </c>
      <c r="AB4783">
        <v>3.0945465820873874</v>
      </c>
      <c r="AC4783">
        <v>0</v>
      </c>
      <c r="AD4783">
        <v>0</v>
      </c>
      <c r="AE4783">
        <v>15.218512824872832</v>
      </c>
    </row>
    <row r="4784" spans="1:31" x14ac:dyDescent="0.25">
      <c r="A4784">
        <v>2212706</v>
      </c>
      <c r="B4784">
        <v>1</v>
      </c>
      <c r="C4784" t="s">
        <v>80</v>
      </c>
      <c r="D4784" t="s">
        <v>110</v>
      </c>
      <c r="E4784" t="s">
        <v>156</v>
      </c>
      <c r="F4784" t="s">
        <v>13907</v>
      </c>
      <c r="G4784" t="s">
        <v>165</v>
      </c>
      <c r="H4784" t="s">
        <v>135</v>
      </c>
      <c r="I4784" t="s">
        <v>136</v>
      </c>
      <c r="J4784" t="s">
        <v>137</v>
      </c>
      <c r="K4784" t="s">
        <v>138</v>
      </c>
      <c r="L4784" t="s">
        <v>13908</v>
      </c>
      <c r="M4784" t="s">
        <v>13909</v>
      </c>
      <c r="N4784">
        <v>1.608055555</v>
      </c>
      <c r="O4784">
        <v>0</v>
      </c>
      <c r="P4784">
        <v>4</v>
      </c>
      <c r="Q4784">
        <v>0</v>
      </c>
      <c r="R4784">
        <v>0</v>
      </c>
      <c r="S4784">
        <v>0</v>
      </c>
      <c r="T4784">
        <v>1</v>
      </c>
      <c r="U4784">
        <v>0</v>
      </c>
      <c r="V4784">
        <v>0</v>
      </c>
      <c r="W4784">
        <v>0</v>
      </c>
      <c r="X4784">
        <v>0.85204160459712008</v>
      </c>
      <c r="Y4784">
        <v>0</v>
      </c>
      <c r="Z4784">
        <v>0</v>
      </c>
      <c r="AA4784">
        <v>0</v>
      </c>
      <c r="AB4784">
        <v>1.8543306361326</v>
      </c>
      <c r="AC4784">
        <v>0</v>
      </c>
      <c r="AD4784">
        <v>0</v>
      </c>
      <c r="AE4784">
        <v>2.7063722407297202</v>
      </c>
    </row>
    <row r="4785" spans="1:31" x14ac:dyDescent="0.25">
      <c r="A4785">
        <v>2221024</v>
      </c>
      <c r="B4785">
        <v>1</v>
      </c>
      <c r="C4785" t="s">
        <v>81</v>
      </c>
      <c r="D4785" t="s">
        <v>113</v>
      </c>
      <c r="E4785" t="s">
        <v>132</v>
      </c>
      <c r="F4785" t="s">
        <v>13910</v>
      </c>
      <c r="G4785" t="s">
        <v>507</v>
      </c>
      <c r="H4785" t="s">
        <v>135</v>
      </c>
      <c r="I4785" t="s">
        <v>136</v>
      </c>
      <c r="J4785" t="s">
        <v>137</v>
      </c>
      <c r="K4785" t="s">
        <v>138</v>
      </c>
      <c r="L4785" t="s">
        <v>13911</v>
      </c>
      <c r="M4785" t="s">
        <v>13912</v>
      </c>
      <c r="N4785">
        <v>2.1041666659999998</v>
      </c>
      <c r="O4785">
        <v>0</v>
      </c>
      <c r="P4785">
        <v>532</v>
      </c>
      <c r="Q4785">
        <v>0</v>
      </c>
      <c r="R4785">
        <v>0</v>
      </c>
      <c r="S4785">
        <v>0</v>
      </c>
      <c r="T4785">
        <v>48</v>
      </c>
      <c r="U4785">
        <v>0</v>
      </c>
      <c r="V4785">
        <v>0</v>
      </c>
      <c r="W4785">
        <v>0</v>
      </c>
      <c r="X4785">
        <v>309.4982794712372</v>
      </c>
      <c r="Y4785">
        <v>0</v>
      </c>
      <c r="Z4785">
        <v>0</v>
      </c>
      <c r="AA4785">
        <v>0</v>
      </c>
      <c r="AB4785">
        <v>101.0108265877065</v>
      </c>
      <c r="AC4785">
        <v>0</v>
      </c>
      <c r="AD4785">
        <v>0</v>
      </c>
      <c r="AE4785">
        <v>410.5091060589437</v>
      </c>
    </row>
    <row r="4786" spans="1:31" x14ac:dyDescent="0.25">
      <c r="A4786">
        <v>2223188</v>
      </c>
      <c r="B4786">
        <v>1</v>
      </c>
      <c r="C4786" t="s">
        <v>81</v>
      </c>
      <c r="D4786" t="s">
        <v>122</v>
      </c>
      <c r="E4786" t="s">
        <v>147</v>
      </c>
      <c r="F4786" t="s">
        <v>7303</v>
      </c>
      <c r="G4786" t="s">
        <v>143</v>
      </c>
      <c r="H4786" t="s">
        <v>144</v>
      </c>
      <c r="I4786" t="s">
        <v>136</v>
      </c>
      <c r="J4786" t="s">
        <v>137</v>
      </c>
      <c r="K4786" t="s">
        <v>138</v>
      </c>
      <c r="L4786" t="s">
        <v>13913</v>
      </c>
      <c r="M4786" t="s">
        <v>13914</v>
      </c>
      <c r="N4786">
        <v>0.25055555499999999</v>
      </c>
      <c r="O4786">
        <v>25</v>
      </c>
      <c r="P4786">
        <v>838</v>
      </c>
      <c r="Q4786">
        <v>68</v>
      </c>
      <c r="R4786">
        <v>34</v>
      </c>
      <c r="S4786">
        <v>23</v>
      </c>
      <c r="T4786">
        <v>53</v>
      </c>
      <c r="U4786">
        <v>0</v>
      </c>
      <c r="V4786">
        <v>2</v>
      </c>
      <c r="W4786">
        <v>0.86713220316815276</v>
      </c>
      <c r="X4786">
        <v>30.357918109369969</v>
      </c>
      <c r="Y4786">
        <v>10.523720788697636</v>
      </c>
      <c r="Z4786">
        <v>2.1540127132095122</v>
      </c>
      <c r="AA4786">
        <v>28.177076245850586</v>
      </c>
      <c r="AB4786">
        <v>4.3160941203907708</v>
      </c>
      <c r="AC4786">
        <v>0</v>
      </c>
      <c r="AD4786">
        <v>0.79117287253346213</v>
      </c>
      <c r="AE4786">
        <v>77.187127053220095</v>
      </c>
    </row>
    <row r="4787" spans="1:31" x14ac:dyDescent="0.25">
      <c r="A4787">
        <v>2226082</v>
      </c>
      <c r="B4787">
        <v>1</v>
      </c>
      <c r="C4787" t="s">
        <v>80</v>
      </c>
      <c r="D4787" t="s">
        <v>100</v>
      </c>
      <c r="E4787" t="s">
        <v>147</v>
      </c>
      <c r="F4787" t="s">
        <v>13915</v>
      </c>
      <c r="G4787" t="s">
        <v>143</v>
      </c>
      <c r="H4787" t="s">
        <v>144</v>
      </c>
      <c r="I4787" t="s">
        <v>451</v>
      </c>
      <c r="J4787" t="s">
        <v>137</v>
      </c>
      <c r="K4787" t="s">
        <v>138</v>
      </c>
      <c r="L4787" t="s">
        <v>13916</v>
      </c>
      <c r="M4787" t="s">
        <v>13917</v>
      </c>
      <c r="N4787">
        <v>2.0277777E-2</v>
      </c>
      <c r="O4787">
        <v>0</v>
      </c>
      <c r="P4787">
        <v>876</v>
      </c>
      <c r="Q4787">
        <v>16</v>
      </c>
      <c r="R4787">
        <v>125</v>
      </c>
      <c r="S4787">
        <v>6</v>
      </c>
      <c r="T4787">
        <v>121</v>
      </c>
      <c r="U4787">
        <v>0</v>
      </c>
      <c r="V4787">
        <v>1</v>
      </c>
      <c r="W4787">
        <v>0</v>
      </c>
      <c r="X4787">
        <v>5.3457607173692248</v>
      </c>
      <c r="Y4787">
        <v>0.19544494769890999</v>
      </c>
      <c r="Z4787">
        <v>1.2623151766818701</v>
      </c>
      <c r="AA4787">
        <v>1.204613351084989</v>
      </c>
      <c r="AB4787">
        <v>1.6112117303910807</v>
      </c>
      <c r="AC4787">
        <v>0</v>
      </c>
      <c r="AD4787">
        <v>3.8609381151841</v>
      </c>
      <c r="AE4787">
        <v>13.480284038410174</v>
      </c>
    </row>
    <row r="4788" spans="1:31" x14ac:dyDescent="0.25">
      <c r="A4788">
        <v>2220383</v>
      </c>
      <c r="B4788">
        <v>1</v>
      </c>
      <c r="C4788" t="s">
        <v>80</v>
      </c>
      <c r="D4788" t="s">
        <v>84</v>
      </c>
      <c r="E4788" t="s">
        <v>151</v>
      </c>
      <c r="F4788" t="s">
        <v>13918</v>
      </c>
      <c r="G4788" t="s">
        <v>134</v>
      </c>
      <c r="H4788" t="s">
        <v>135</v>
      </c>
      <c r="I4788" t="s">
        <v>136</v>
      </c>
      <c r="J4788" t="s">
        <v>137</v>
      </c>
      <c r="K4788" t="s">
        <v>138</v>
      </c>
      <c r="L4788" t="s">
        <v>13919</v>
      </c>
      <c r="M4788" t="s">
        <v>13920</v>
      </c>
      <c r="N4788">
        <v>1.818333333</v>
      </c>
      <c r="O4788">
        <v>0</v>
      </c>
      <c r="P4788">
        <v>96</v>
      </c>
      <c r="Q4788">
        <v>0</v>
      </c>
      <c r="R4788">
        <v>0</v>
      </c>
      <c r="S4788">
        <v>0</v>
      </c>
      <c r="T4788">
        <v>2</v>
      </c>
      <c r="U4788">
        <v>0</v>
      </c>
      <c r="V4788">
        <v>0</v>
      </c>
      <c r="W4788">
        <v>0</v>
      </c>
      <c r="X4788">
        <v>41.519374635204706</v>
      </c>
      <c r="Y4788">
        <v>0</v>
      </c>
      <c r="Z4788">
        <v>0</v>
      </c>
      <c r="AA4788">
        <v>0</v>
      </c>
      <c r="AB4788">
        <v>8.3806119196962516</v>
      </c>
      <c r="AC4788">
        <v>0</v>
      </c>
      <c r="AD4788">
        <v>0</v>
      </c>
      <c r="AE4788">
        <v>49.899986554900956</v>
      </c>
    </row>
    <row r="4789" spans="1:31" x14ac:dyDescent="0.25">
      <c r="A4789">
        <v>2221070</v>
      </c>
      <c r="B4789">
        <v>1</v>
      </c>
      <c r="C4789" t="s">
        <v>80</v>
      </c>
      <c r="D4789" t="s">
        <v>88</v>
      </c>
      <c r="E4789" t="s">
        <v>156</v>
      </c>
      <c r="F4789" t="s">
        <v>13921</v>
      </c>
      <c r="G4789" t="s">
        <v>172</v>
      </c>
      <c r="H4789" t="s">
        <v>135</v>
      </c>
      <c r="I4789" t="s">
        <v>136</v>
      </c>
      <c r="J4789" t="s">
        <v>137</v>
      </c>
      <c r="K4789" t="s">
        <v>138</v>
      </c>
      <c r="L4789" t="s">
        <v>13922</v>
      </c>
      <c r="M4789" t="s">
        <v>13923</v>
      </c>
      <c r="N4789">
        <v>0.71027777700000005</v>
      </c>
      <c r="O4789">
        <v>0</v>
      </c>
      <c r="P4789">
        <v>2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</row>
    <row r="4790" spans="1:31" x14ac:dyDescent="0.25">
      <c r="A4790">
        <v>2221903</v>
      </c>
      <c r="B4790">
        <v>1</v>
      </c>
      <c r="C4790" t="s">
        <v>81</v>
      </c>
      <c r="D4790" t="s">
        <v>118</v>
      </c>
      <c r="E4790" t="s">
        <v>151</v>
      </c>
      <c r="F4790" t="s">
        <v>13924</v>
      </c>
      <c r="G4790" t="s">
        <v>213</v>
      </c>
      <c r="H4790" t="s">
        <v>135</v>
      </c>
      <c r="I4790" t="s">
        <v>136</v>
      </c>
      <c r="J4790" t="s">
        <v>137</v>
      </c>
      <c r="K4790" t="s">
        <v>138</v>
      </c>
      <c r="L4790" t="s">
        <v>13925</v>
      </c>
      <c r="M4790" t="s">
        <v>13926</v>
      </c>
      <c r="N4790">
        <v>1.875</v>
      </c>
      <c r="O4790">
        <v>0</v>
      </c>
      <c r="P4790">
        <v>101</v>
      </c>
      <c r="Q4790">
        <v>0</v>
      </c>
      <c r="R4790">
        <v>0</v>
      </c>
      <c r="S4790">
        <v>0</v>
      </c>
      <c r="T4790">
        <v>2</v>
      </c>
      <c r="U4790">
        <v>0</v>
      </c>
      <c r="V4790">
        <v>0</v>
      </c>
      <c r="W4790">
        <v>0</v>
      </c>
      <c r="X4790">
        <v>46.223226106700359</v>
      </c>
      <c r="Y4790">
        <v>0</v>
      </c>
      <c r="Z4790">
        <v>0</v>
      </c>
      <c r="AA4790">
        <v>0</v>
      </c>
      <c r="AB4790">
        <v>1.0441991281112999</v>
      </c>
      <c r="AC4790">
        <v>0</v>
      </c>
      <c r="AD4790">
        <v>0</v>
      </c>
      <c r="AE4790">
        <v>47.267425234811661</v>
      </c>
    </row>
    <row r="4791" spans="1:31" x14ac:dyDescent="0.25">
      <c r="A4791">
        <v>2222398</v>
      </c>
      <c r="B4791">
        <v>1</v>
      </c>
      <c r="C4791" t="s">
        <v>80</v>
      </c>
      <c r="D4791" t="s">
        <v>97</v>
      </c>
      <c r="E4791" t="s">
        <v>225</v>
      </c>
      <c r="F4791" t="s">
        <v>13927</v>
      </c>
      <c r="G4791" t="s">
        <v>600</v>
      </c>
      <c r="H4791" t="s">
        <v>135</v>
      </c>
      <c r="I4791" t="s">
        <v>136</v>
      </c>
      <c r="J4791" t="s">
        <v>137</v>
      </c>
      <c r="K4791" t="s">
        <v>138</v>
      </c>
      <c r="L4791" t="s">
        <v>13928</v>
      </c>
      <c r="M4791" t="s">
        <v>13929</v>
      </c>
      <c r="N4791">
        <v>0.43</v>
      </c>
      <c r="O4791">
        <v>0</v>
      </c>
      <c r="P4791">
        <v>7</v>
      </c>
      <c r="Q4791">
        <v>0</v>
      </c>
      <c r="R4791">
        <v>0</v>
      </c>
      <c r="S4791">
        <v>0</v>
      </c>
      <c r="T4791">
        <v>2</v>
      </c>
      <c r="U4791">
        <v>0</v>
      </c>
      <c r="V4791">
        <v>0</v>
      </c>
      <c r="W4791">
        <v>0</v>
      </c>
      <c r="X4791">
        <v>1.1442228491825599</v>
      </c>
      <c r="Y4791">
        <v>0</v>
      </c>
      <c r="Z4791">
        <v>0</v>
      </c>
      <c r="AA4791">
        <v>0</v>
      </c>
      <c r="AB4791">
        <v>0.37909765766942249</v>
      </c>
      <c r="AC4791">
        <v>0</v>
      </c>
      <c r="AD4791">
        <v>0</v>
      </c>
      <c r="AE4791">
        <v>1.5233205068519824</v>
      </c>
    </row>
    <row r="4792" spans="1:31" x14ac:dyDescent="0.25">
      <c r="A4792">
        <v>2223234</v>
      </c>
      <c r="B4792">
        <v>1</v>
      </c>
      <c r="C4792" t="s">
        <v>80</v>
      </c>
      <c r="D4792" t="s">
        <v>92</v>
      </c>
      <c r="E4792" t="s">
        <v>156</v>
      </c>
      <c r="F4792" t="s">
        <v>13930</v>
      </c>
      <c r="G4792" t="s">
        <v>161</v>
      </c>
      <c r="H4792" t="s">
        <v>135</v>
      </c>
      <c r="I4792" t="s">
        <v>136</v>
      </c>
      <c r="J4792" t="s">
        <v>137</v>
      </c>
      <c r="K4792" t="s">
        <v>138</v>
      </c>
      <c r="L4792" t="s">
        <v>13931</v>
      </c>
      <c r="M4792" t="s">
        <v>13932</v>
      </c>
      <c r="N4792">
        <v>1.602222222</v>
      </c>
      <c r="O4792">
        <v>0</v>
      </c>
      <c r="P4792">
        <v>1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7.4768977743143339E-2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7.4768977743143339E-2</v>
      </c>
    </row>
    <row r="4793" spans="1:31" x14ac:dyDescent="0.25">
      <c r="A4793">
        <v>2223480</v>
      </c>
      <c r="B4793">
        <v>1</v>
      </c>
      <c r="C4793" t="s">
        <v>80</v>
      </c>
      <c r="D4793" t="s">
        <v>89</v>
      </c>
      <c r="E4793" t="s">
        <v>156</v>
      </c>
      <c r="F4793" t="s">
        <v>13933</v>
      </c>
      <c r="G4793" t="s">
        <v>161</v>
      </c>
      <c r="H4793" t="s">
        <v>135</v>
      </c>
      <c r="I4793" t="s">
        <v>136</v>
      </c>
      <c r="J4793" t="s">
        <v>137</v>
      </c>
      <c r="K4793" t="s">
        <v>138</v>
      </c>
      <c r="L4793" t="s">
        <v>13934</v>
      </c>
      <c r="M4793" t="s">
        <v>13935</v>
      </c>
      <c r="N4793">
        <v>1.1061111109999999</v>
      </c>
      <c r="O4793">
        <v>0</v>
      </c>
      <c r="P4793">
        <v>1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2.0621900457813331E-2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2.0621900457813331E-2</v>
      </c>
    </row>
    <row r="4794" spans="1:31" x14ac:dyDescent="0.25">
      <c r="A4794">
        <v>2225249</v>
      </c>
      <c r="B4794">
        <v>1</v>
      </c>
      <c r="C4794" t="s">
        <v>80</v>
      </c>
      <c r="D4794" t="s">
        <v>82</v>
      </c>
      <c r="E4794" t="s">
        <v>156</v>
      </c>
      <c r="F4794" t="s">
        <v>13936</v>
      </c>
      <c r="G4794" t="s">
        <v>161</v>
      </c>
      <c r="H4794" t="s">
        <v>135</v>
      </c>
      <c r="I4794" t="s">
        <v>136</v>
      </c>
      <c r="J4794" t="s">
        <v>137</v>
      </c>
      <c r="K4794" t="s">
        <v>138</v>
      </c>
      <c r="L4794" t="s">
        <v>13937</v>
      </c>
      <c r="M4794" t="s">
        <v>13938</v>
      </c>
      <c r="N4794">
        <v>1.2752777769999999</v>
      </c>
      <c r="O4794">
        <v>0</v>
      </c>
      <c r="P4794">
        <v>2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0.79705120044503919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0.79705120044503919</v>
      </c>
    </row>
    <row r="4795" spans="1:31" x14ac:dyDescent="0.25">
      <c r="A4795">
        <v>2213347</v>
      </c>
      <c r="B4795">
        <v>1</v>
      </c>
      <c r="C4795" t="s">
        <v>81</v>
      </c>
      <c r="D4795" t="s">
        <v>120</v>
      </c>
      <c r="E4795" t="s">
        <v>198</v>
      </c>
      <c r="F4795" t="s">
        <v>5859</v>
      </c>
      <c r="G4795" t="s">
        <v>143</v>
      </c>
      <c r="H4795" t="s">
        <v>144</v>
      </c>
      <c r="I4795" t="s">
        <v>136</v>
      </c>
      <c r="J4795" t="s">
        <v>137</v>
      </c>
      <c r="K4795" t="s">
        <v>138</v>
      </c>
      <c r="L4795" t="s">
        <v>13939</v>
      </c>
      <c r="M4795" t="s">
        <v>13940</v>
      </c>
      <c r="N4795">
        <v>1.2016666659999999</v>
      </c>
      <c r="O4795">
        <v>0</v>
      </c>
      <c r="P4795">
        <v>0</v>
      </c>
      <c r="Q4795">
        <v>50</v>
      </c>
      <c r="R4795">
        <v>0</v>
      </c>
      <c r="S4795">
        <v>4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17.672937395629866</v>
      </c>
      <c r="Z4795">
        <v>0</v>
      </c>
      <c r="AA4795">
        <v>1.7752648819213055</v>
      </c>
      <c r="AB4795">
        <v>0</v>
      </c>
      <c r="AC4795">
        <v>0</v>
      </c>
      <c r="AD4795">
        <v>0</v>
      </c>
      <c r="AE4795">
        <v>19.448202277551172</v>
      </c>
    </row>
    <row r="4796" spans="1:31" x14ac:dyDescent="0.25">
      <c r="A4796">
        <v>2223626</v>
      </c>
      <c r="B4796">
        <v>1</v>
      </c>
      <c r="C4796" t="s">
        <v>81</v>
      </c>
      <c r="D4796" t="s">
        <v>127</v>
      </c>
      <c r="E4796" t="s">
        <v>147</v>
      </c>
      <c r="F4796" t="s">
        <v>13941</v>
      </c>
      <c r="G4796" t="s">
        <v>200</v>
      </c>
      <c r="H4796" t="s">
        <v>144</v>
      </c>
      <c r="I4796" t="s">
        <v>136</v>
      </c>
      <c r="J4796" t="s">
        <v>137</v>
      </c>
      <c r="K4796" t="s">
        <v>138</v>
      </c>
      <c r="L4796" t="s">
        <v>13942</v>
      </c>
      <c r="M4796" t="s">
        <v>13943</v>
      </c>
      <c r="N4796">
        <v>0.35222222199999997</v>
      </c>
      <c r="O4796">
        <v>0</v>
      </c>
      <c r="P4796">
        <v>1323</v>
      </c>
      <c r="Q4796">
        <v>0</v>
      </c>
      <c r="R4796">
        <v>8</v>
      </c>
      <c r="S4796">
        <v>14</v>
      </c>
      <c r="T4796">
        <v>208</v>
      </c>
      <c r="U4796">
        <v>1</v>
      </c>
      <c r="V4796">
        <v>3</v>
      </c>
      <c r="W4796">
        <v>0</v>
      </c>
      <c r="X4796">
        <v>150.14063836440499</v>
      </c>
      <c r="Y4796">
        <v>0</v>
      </c>
      <c r="Z4796">
        <v>0.24042802507887998</v>
      </c>
      <c r="AA4796">
        <v>74.256786060825149</v>
      </c>
      <c r="AB4796">
        <v>100.76003948961004</v>
      </c>
      <c r="AC4796">
        <v>3.4957778904477887</v>
      </c>
      <c r="AD4796">
        <v>13.098961862826195</v>
      </c>
      <c r="AE4796">
        <v>341.99263169319306</v>
      </c>
    </row>
    <row r="4797" spans="1:31" x14ac:dyDescent="0.25">
      <c r="A4797">
        <v>2224167</v>
      </c>
      <c r="B4797">
        <v>1</v>
      </c>
      <c r="C4797" t="s">
        <v>81</v>
      </c>
      <c r="D4797" t="s">
        <v>127</v>
      </c>
      <c r="E4797" t="s">
        <v>198</v>
      </c>
      <c r="F4797" t="s">
        <v>3004</v>
      </c>
      <c r="G4797" t="s">
        <v>280</v>
      </c>
      <c r="H4797" t="s">
        <v>144</v>
      </c>
      <c r="I4797" t="s">
        <v>136</v>
      </c>
      <c r="J4797" t="s">
        <v>3</v>
      </c>
      <c r="K4797" t="s">
        <v>138</v>
      </c>
      <c r="L4797" t="s">
        <v>13944</v>
      </c>
      <c r="M4797" t="s">
        <v>13945</v>
      </c>
      <c r="N4797">
        <v>5.6288888879999996</v>
      </c>
      <c r="O4797">
        <v>0</v>
      </c>
      <c r="P4797">
        <v>0</v>
      </c>
      <c r="Q4797">
        <v>11</v>
      </c>
      <c r="R4797">
        <v>22</v>
      </c>
      <c r="S4797">
        <v>11</v>
      </c>
      <c r="T4797">
        <v>1</v>
      </c>
      <c r="U4797">
        <v>2</v>
      </c>
      <c r="V4797">
        <v>0</v>
      </c>
      <c r="W4797">
        <v>0</v>
      </c>
      <c r="X4797">
        <v>0</v>
      </c>
      <c r="Y4797">
        <v>19.118677987496866</v>
      </c>
      <c r="Z4797">
        <v>54.015507674571367</v>
      </c>
      <c r="AA4797">
        <v>740.05141683650936</v>
      </c>
      <c r="AB4797">
        <v>9.8039353286684179</v>
      </c>
      <c r="AC4797">
        <v>168.03786814582526</v>
      </c>
      <c r="AD4797">
        <v>0</v>
      </c>
      <c r="AE4797">
        <v>991.02740597307138</v>
      </c>
    </row>
    <row r="4798" spans="1:31" x14ac:dyDescent="0.25">
      <c r="A4798">
        <v>2224708</v>
      </c>
      <c r="B4798">
        <v>1</v>
      </c>
      <c r="C4798" t="s">
        <v>81</v>
      </c>
      <c r="D4798" t="s">
        <v>117</v>
      </c>
      <c r="E4798" t="s">
        <v>198</v>
      </c>
      <c r="F4798" t="s">
        <v>13946</v>
      </c>
      <c r="G4798" t="s">
        <v>143</v>
      </c>
      <c r="H4798" t="s">
        <v>144</v>
      </c>
      <c r="I4798" t="s">
        <v>451</v>
      </c>
      <c r="J4798" t="s">
        <v>137</v>
      </c>
      <c r="K4798" t="s">
        <v>138</v>
      </c>
      <c r="L4798" t="s">
        <v>13947</v>
      </c>
      <c r="M4798" t="s">
        <v>13948</v>
      </c>
      <c r="N4798">
        <v>3.0277776999999999E-2</v>
      </c>
      <c r="O4798">
        <v>1</v>
      </c>
      <c r="P4798">
        <v>782</v>
      </c>
      <c r="Q4798">
        <v>3</v>
      </c>
      <c r="R4798">
        <v>18</v>
      </c>
      <c r="S4798">
        <v>8</v>
      </c>
      <c r="T4798">
        <v>24</v>
      </c>
      <c r="U4798">
        <v>0</v>
      </c>
      <c r="V4798">
        <v>0</v>
      </c>
      <c r="W4798">
        <v>5.3050987438777774E-3</v>
      </c>
      <c r="X4798">
        <v>1.7603895866720769</v>
      </c>
      <c r="Y4798">
        <v>2.0941936556395559E-2</v>
      </c>
      <c r="Z4798">
        <v>2.9873556268645553E-2</v>
      </c>
      <c r="AA4798">
        <v>0.84429809042661108</v>
      </c>
      <c r="AB4798">
        <v>0.11412323005222082</v>
      </c>
      <c r="AC4798">
        <v>0</v>
      </c>
      <c r="AD4798">
        <v>0</v>
      </c>
      <c r="AE4798">
        <v>2.7749314987198281</v>
      </c>
    </row>
    <row r="4799" spans="1:31" x14ac:dyDescent="0.25">
      <c r="A4799">
        <v>2212806</v>
      </c>
      <c r="B4799">
        <v>1</v>
      </c>
      <c r="C4799" t="s">
        <v>80</v>
      </c>
      <c r="D4799" t="s">
        <v>85</v>
      </c>
      <c r="E4799" t="s">
        <v>141</v>
      </c>
      <c r="F4799" t="s">
        <v>13949</v>
      </c>
      <c r="G4799" t="s">
        <v>143</v>
      </c>
      <c r="H4799" t="s">
        <v>144</v>
      </c>
      <c r="I4799" t="s">
        <v>136</v>
      </c>
      <c r="J4799" t="s">
        <v>137</v>
      </c>
      <c r="K4799" t="s">
        <v>138</v>
      </c>
      <c r="L4799" t="s">
        <v>13950</v>
      </c>
      <c r="M4799" t="s">
        <v>13951</v>
      </c>
      <c r="N4799">
        <v>0.86194444400000003</v>
      </c>
      <c r="O4799">
        <v>0</v>
      </c>
      <c r="P4799">
        <v>2555</v>
      </c>
      <c r="Q4799">
        <v>0</v>
      </c>
      <c r="R4799">
        <v>0</v>
      </c>
      <c r="S4799">
        <v>0</v>
      </c>
      <c r="T4799">
        <v>38</v>
      </c>
      <c r="U4799">
        <v>0</v>
      </c>
      <c r="V4799">
        <v>0</v>
      </c>
      <c r="W4799">
        <v>0</v>
      </c>
      <c r="X4799">
        <v>714.89300337617476</v>
      </c>
      <c r="Y4799">
        <v>0</v>
      </c>
      <c r="Z4799">
        <v>0</v>
      </c>
      <c r="AA4799">
        <v>0</v>
      </c>
      <c r="AB4799">
        <v>18.910130176968021</v>
      </c>
      <c r="AC4799">
        <v>0</v>
      </c>
      <c r="AD4799">
        <v>0</v>
      </c>
      <c r="AE4799">
        <v>733.80313355314274</v>
      </c>
    </row>
    <row r="4800" spans="1:31" x14ac:dyDescent="0.25">
      <c r="A4800">
        <v>2216782</v>
      </c>
      <c r="B4800">
        <v>1</v>
      </c>
      <c r="C4800" t="s">
        <v>80</v>
      </c>
      <c r="D4800" t="s">
        <v>110</v>
      </c>
      <c r="E4800" t="s">
        <v>151</v>
      </c>
      <c r="F4800" t="s">
        <v>13952</v>
      </c>
      <c r="G4800" t="s">
        <v>153</v>
      </c>
      <c r="H4800" t="s">
        <v>135</v>
      </c>
      <c r="I4800" t="s">
        <v>136</v>
      </c>
      <c r="J4800" t="s">
        <v>137</v>
      </c>
      <c r="K4800" t="s">
        <v>138</v>
      </c>
      <c r="L4800" t="s">
        <v>13953</v>
      </c>
      <c r="M4800" t="s">
        <v>13954</v>
      </c>
      <c r="N4800">
        <v>5.5780555549999997</v>
      </c>
      <c r="O4800">
        <v>0</v>
      </c>
      <c r="P4800">
        <v>28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47.437055099381162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47.437055099381162</v>
      </c>
    </row>
    <row r="4801" spans="1:31" x14ac:dyDescent="0.25">
      <c r="A4801">
        <v>2216948</v>
      </c>
      <c r="B4801">
        <v>1</v>
      </c>
      <c r="C4801" t="s">
        <v>80</v>
      </c>
      <c r="D4801" t="s">
        <v>96</v>
      </c>
      <c r="E4801" t="s">
        <v>156</v>
      </c>
      <c r="F4801" t="s">
        <v>13955</v>
      </c>
      <c r="G4801" t="s">
        <v>172</v>
      </c>
      <c r="H4801" t="s">
        <v>135</v>
      </c>
      <c r="I4801" t="s">
        <v>136</v>
      </c>
      <c r="J4801" t="s">
        <v>137</v>
      </c>
      <c r="K4801" t="s">
        <v>138</v>
      </c>
      <c r="L4801" t="s">
        <v>13956</v>
      </c>
      <c r="M4801" t="s">
        <v>13957</v>
      </c>
      <c r="N4801">
        <v>1.6005555549999999</v>
      </c>
      <c r="O4801">
        <v>0</v>
      </c>
      <c r="P4801">
        <v>1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0.76719819124209498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0.76719819124209498</v>
      </c>
    </row>
    <row r="4802" spans="1:31" x14ac:dyDescent="0.25">
      <c r="A4802">
        <v>2219865</v>
      </c>
      <c r="B4802">
        <v>1</v>
      </c>
      <c r="C4802" t="s">
        <v>80</v>
      </c>
      <c r="D4802" t="s">
        <v>96</v>
      </c>
      <c r="E4802" t="s">
        <v>156</v>
      </c>
      <c r="F4802" t="s">
        <v>13958</v>
      </c>
      <c r="G4802" t="s">
        <v>161</v>
      </c>
      <c r="H4802" t="s">
        <v>135</v>
      </c>
      <c r="I4802" t="s">
        <v>136</v>
      </c>
      <c r="J4802" t="s">
        <v>137</v>
      </c>
      <c r="K4802" t="s">
        <v>138</v>
      </c>
      <c r="L4802" t="s">
        <v>13959</v>
      </c>
      <c r="M4802" t="s">
        <v>13960</v>
      </c>
      <c r="N4802">
        <v>6.9111111110000003</v>
      </c>
      <c r="O4802">
        <v>0</v>
      </c>
      <c r="P4802">
        <v>3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1.1306464328083634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1.1306464328083634</v>
      </c>
    </row>
    <row r="4803" spans="1:31" x14ac:dyDescent="0.25">
      <c r="A4803">
        <v>2225438</v>
      </c>
      <c r="B4803">
        <v>1</v>
      </c>
      <c r="C4803" t="s">
        <v>80</v>
      </c>
      <c r="D4803" t="s">
        <v>82</v>
      </c>
      <c r="E4803" t="s">
        <v>151</v>
      </c>
      <c r="F4803" t="s">
        <v>1080</v>
      </c>
      <c r="G4803" t="s">
        <v>213</v>
      </c>
      <c r="H4803" t="s">
        <v>135</v>
      </c>
      <c r="I4803" t="s">
        <v>136</v>
      </c>
      <c r="J4803" t="s">
        <v>137</v>
      </c>
      <c r="K4803" t="s">
        <v>138</v>
      </c>
      <c r="L4803" t="s">
        <v>13961</v>
      </c>
      <c r="M4803" t="s">
        <v>13962</v>
      </c>
      <c r="N4803">
        <v>1.3530555550000001</v>
      </c>
      <c r="O4803">
        <v>0</v>
      </c>
      <c r="P4803">
        <v>98</v>
      </c>
      <c r="Q4803">
        <v>0</v>
      </c>
      <c r="R4803">
        <v>0</v>
      </c>
      <c r="S4803">
        <v>0</v>
      </c>
      <c r="T4803">
        <v>6</v>
      </c>
      <c r="U4803">
        <v>0</v>
      </c>
      <c r="V4803">
        <v>0</v>
      </c>
      <c r="W4803">
        <v>0</v>
      </c>
      <c r="X4803">
        <v>46.13037816868205</v>
      </c>
      <c r="Y4803">
        <v>0</v>
      </c>
      <c r="Z4803">
        <v>0</v>
      </c>
      <c r="AA4803">
        <v>0</v>
      </c>
      <c r="AB4803">
        <v>3.7688586286562793</v>
      </c>
      <c r="AC4803">
        <v>0</v>
      </c>
      <c r="AD4803">
        <v>0</v>
      </c>
      <c r="AE4803">
        <v>49.899236797338332</v>
      </c>
    </row>
    <row r="4804" spans="1:31" x14ac:dyDescent="0.25">
      <c r="A4804">
        <v>2220529</v>
      </c>
      <c r="B4804">
        <v>1</v>
      </c>
      <c r="C4804" t="s">
        <v>80</v>
      </c>
      <c r="D4804" t="s">
        <v>93</v>
      </c>
      <c r="E4804" t="s">
        <v>156</v>
      </c>
      <c r="F4804" t="s">
        <v>13963</v>
      </c>
      <c r="G4804" t="s">
        <v>161</v>
      </c>
      <c r="H4804" t="s">
        <v>135</v>
      </c>
      <c r="I4804" t="s">
        <v>136</v>
      </c>
      <c r="J4804" t="s">
        <v>137</v>
      </c>
      <c r="K4804" t="s">
        <v>138</v>
      </c>
      <c r="L4804" t="s">
        <v>13964</v>
      </c>
      <c r="M4804" t="s">
        <v>13965</v>
      </c>
      <c r="N4804">
        <v>5.9211111110000001</v>
      </c>
      <c r="O4804">
        <v>0</v>
      </c>
      <c r="P4804">
        <v>1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1.7540361061250001E-3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1.7540361061250001E-3</v>
      </c>
    </row>
    <row r="4805" spans="1:31" x14ac:dyDescent="0.25">
      <c r="A4805">
        <v>2224797</v>
      </c>
      <c r="B4805">
        <v>1</v>
      </c>
      <c r="C4805" t="s">
        <v>81</v>
      </c>
      <c r="D4805" t="s">
        <v>115</v>
      </c>
      <c r="E4805" t="s">
        <v>141</v>
      </c>
      <c r="F4805" t="s">
        <v>13966</v>
      </c>
      <c r="G4805" t="s">
        <v>233</v>
      </c>
      <c r="H4805" t="s">
        <v>144</v>
      </c>
      <c r="I4805" t="s">
        <v>136</v>
      </c>
      <c r="J4805" t="s">
        <v>137</v>
      </c>
      <c r="K4805" t="s">
        <v>234</v>
      </c>
      <c r="L4805" t="s">
        <v>13967</v>
      </c>
      <c r="M4805" t="s">
        <v>13968</v>
      </c>
      <c r="N4805">
        <v>4.5149999999999997</v>
      </c>
      <c r="O4805">
        <v>0</v>
      </c>
      <c r="P4805">
        <v>88</v>
      </c>
      <c r="Q4805">
        <v>0</v>
      </c>
      <c r="R4805">
        <v>9</v>
      </c>
      <c r="S4805">
        <v>7</v>
      </c>
      <c r="T4805">
        <v>184</v>
      </c>
      <c r="U4805">
        <v>3</v>
      </c>
      <c r="V4805">
        <v>0</v>
      </c>
      <c r="W4805">
        <v>0</v>
      </c>
      <c r="X4805">
        <v>37.006314491385041</v>
      </c>
      <c r="Y4805">
        <v>0</v>
      </c>
      <c r="Z4805">
        <v>5.3058617826061107</v>
      </c>
      <c r="AA4805">
        <v>125.40145985935908</v>
      </c>
      <c r="AB4805">
        <v>294.85747205785185</v>
      </c>
      <c r="AC4805">
        <v>191.10535295570136</v>
      </c>
      <c r="AD4805">
        <v>0</v>
      </c>
      <c r="AE4805">
        <v>653.67646114690342</v>
      </c>
    </row>
    <row r="4806" spans="1:31" x14ac:dyDescent="0.25">
      <c r="A4806">
        <v>2225461</v>
      </c>
      <c r="B4806">
        <v>1</v>
      </c>
      <c r="C4806" t="s">
        <v>80</v>
      </c>
      <c r="D4806" t="s">
        <v>97</v>
      </c>
      <c r="E4806" t="s">
        <v>156</v>
      </c>
      <c r="F4806" t="s">
        <v>13969</v>
      </c>
      <c r="G4806" t="s">
        <v>165</v>
      </c>
      <c r="H4806" t="s">
        <v>135</v>
      </c>
      <c r="I4806" t="s">
        <v>136</v>
      </c>
      <c r="J4806" t="s">
        <v>137</v>
      </c>
      <c r="K4806" t="s">
        <v>138</v>
      </c>
      <c r="L4806" t="s">
        <v>13970</v>
      </c>
      <c r="M4806" t="s">
        <v>13971</v>
      </c>
      <c r="N4806">
        <v>1.850833333</v>
      </c>
      <c r="O4806">
        <v>0</v>
      </c>
      <c r="P4806">
        <v>1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2.6206570419333337E-3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2.6206570419333337E-3</v>
      </c>
    </row>
    <row r="4807" spans="1:31" x14ac:dyDescent="0.25">
      <c r="A4807">
        <v>2220506</v>
      </c>
      <c r="B4807">
        <v>1</v>
      </c>
      <c r="C4807" t="s">
        <v>81</v>
      </c>
      <c r="D4807" t="s">
        <v>128</v>
      </c>
      <c r="E4807" t="s">
        <v>141</v>
      </c>
      <c r="F4807" t="s">
        <v>10058</v>
      </c>
      <c r="G4807" t="s">
        <v>143</v>
      </c>
      <c r="H4807" t="s">
        <v>144</v>
      </c>
      <c r="I4807" t="s">
        <v>136</v>
      </c>
      <c r="J4807" t="s">
        <v>137</v>
      </c>
      <c r="K4807" t="s">
        <v>138</v>
      </c>
      <c r="L4807" t="s">
        <v>13972</v>
      </c>
      <c r="M4807" t="s">
        <v>13973</v>
      </c>
      <c r="N4807">
        <v>0.79083333300000003</v>
      </c>
      <c r="O4807">
        <v>0</v>
      </c>
      <c r="P4807">
        <v>15</v>
      </c>
      <c r="Q4807">
        <v>0</v>
      </c>
      <c r="R4807">
        <v>20</v>
      </c>
      <c r="S4807">
        <v>10</v>
      </c>
      <c r="T4807">
        <v>6</v>
      </c>
      <c r="U4807">
        <v>3</v>
      </c>
      <c r="V4807">
        <v>0</v>
      </c>
      <c r="W4807">
        <v>0</v>
      </c>
      <c r="X4807">
        <v>2.6762290812137088</v>
      </c>
      <c r="Y4807">
        <v>0</v>
      </c>
      <c r="Z4807">
        <v>11.038622020216593</v>
      </c>
      <c r="AA4807">
        <v>44.746328155059118</v>
      </c>
      <c r="AB4807">
        <v>7.3149888206953637</v>
      </c>
      <c r="AC4807">
        <v>660.64144276618583</v>
      </c>
      <c r="AD4807">
        <v>0</v>
      </c>
      <c r="AE4807">
        <v>726.41761084337065</v>
      </c>
    </row>
    <row r="4808" spans="1:31" x14ac:dyDescent="0.25">
      <c r="A4808">
        <v>2218491</v>
      </c>
      <c r="B4808">
        <v>1</v>
      </c>
      <c r="C4808" t="s">
        <v>80</v>
      </c>
      <c r="D4808" t="s">
        <v>99</v>
      </c>
      <c r="E4808" t="s">
        <v>132</v>
      </c>
      <c r="F4808" t="s">
        <v>13974</v>
      </c>
      <c r="G4808" t="s">
        <v>153</v>
      </c>
      <c r="H4808" t="s">
        <v>135</v>
      </c>
      <c r="I4808" t="s">
        <v>136</v>
      </c>
      <c r="J4808" t="s">
        <v>137</v>
      </c>
      <c r="K4808" t="s">
        <v>138</v>
      </c>
      <c r="L4808" t="s">
        <v>13975</v>
      </c>
      <c r="M4808" t="s">
        <v>13976</v>
      </c>
      <c r="N4808">
        <v>5.6219444440000004</v>
      </c>
      <c r="O4808">
        <v>0</v>
      </c>
      <c r="P4808">
        <v>196</v>
      </c>
      <c r="Q4808">
        <v>0</v>
      </c>
      <c r="R4808">
        <v>0</v>
      </c>
      <c r="S4808">
        <v>0</v>
      </c>
      <c r="T4808">
        <v>18</v>
      </c>
      <c r="U4808">
        <v>0</v>
      </c>
      <c r="V4808">
        <v>0</v>
      </c>
      <c r="W4808">
        <v>0</v>
      </c>
      <c r="X4808">
        <v>268.30913972457398</v>
      </c>
      <c r="Y4808">
        <v>0</v>
      </c>
      <c r="Z4808">
        <v>0</v>
      </c>
      <c r="AA4808">
        <v>0</v>
      </c>
      <c r="AB4808">
        <v>55.061564327352329</v>
      </c>
      <c r="AC4808">
        <v>0</v>
      </c>
      <c r="AD4808">
        <v>0</v>
      </c>
      <c r="AE4808">
        <v>323.37070405192628</v>
      </c>
    </row>
    <row r="4809" spans="1:31" x14ac:dyDescent="0.25">
      <c r="A4809">
        <v>2214077</v>
      </c>
      <c r="B4809">
        <v>1</v>
      </c>
      <c r="C4809" t="s">
        <v>81</v>
      </c>
      <c r="D4809" t="s">
        <v>117</v>
      </c>
      <c r="E4809" t="s">
        <v>198</v>
      </c>
      <c r="F4809" t="s">
        <v>13977</v>
      </c>
      <c r="G4809" t="s">
        <v>405</v>
      </c>
      <c r="H4809" t="s">
        <v>144</v>
      </c>
      <c r="I4809" t="s">
        <v>136</v>
      </c>
      <c r="J4809" t="s">
        <v>137</v>
      </c>
      <c r="K4809" t="s">
        <v>234</v>
      </c>
      <c r="L4809" t="s">
        <v>13978</v>
      </c>
      <c r="M4809" t="s">
        <v>13979</v>
      </c>
      <c r="N4809">
        <v>3.8459341660000002</v>
      </c>
      <c r="O4809">
        <v>1</v>
      </c>
      <c r="P4809">
        <v>324</v>
      </c>
      <c r="Q4809">
        <v>64</v>
      </c>
      <c r="R4809">
        <v>74</v>
      </c>
      <c r="S4809">
        <v>7</v>
      </c>
      <c r="T4809">
        <v>15</v>
      </c>
      <c r="U4809">
        <v>2</v>
      </c>
      <c r="V4809">
        <v>0</v>
      </c>
      <c r="W4809">
        <v>1.0094264732405489</v>
      </c>
      <c r="X4809">
        <v>168.79639095839872</v>
      </c>
      <c r="Y4809">
        <v>349.34833749413838</v>
      </c>
      <c r="Z4809">
        <v>40.372584529106064</v>
      </c>
      <c r="AA4809">
        <v>310.87490327556213</v>
      </c>
      <c r="AB4809">
        <v>52.60437545521625</v>
      </c>
      <c r="AC4809">
        <v>623.94740698635644</v>
      </c>
      <c r="AD4809">
        <v>0</v>
      </c>
      <c r="AE4809">
        <v>1546.9534251720183</v>
      </c>
    </row>
    <row r="4810" spans="1:31" x14ac:dyDescent="0.25">
      <c r="A4810">
        <v>2226128</v>
      </c>
      <c r="B4810">
        <v>1</v>
      </c>
      <c r="C4810" t="s">
        <v>80</v>
      </c>
      <c r="D4810" t="s">
        <v>95</v>
      </c>
      <c r="E4810" t="s">
        <v>151</v>
      </c>
      <c r="F4810" t="s">
        <v>13222</v>
      </c>
      <c r="G4810" t="s">
        <v>134</v>
      </c>
      <c r="H4810" t="s">
        <v>135</v>
      </c>
      <c r="I4810" t="s">
        <v>136</v>
      </c>
      <c r="J4810" t="s">
        <v>137</v>
      </c>
      <c r="K4810" t="s">
        <v>138</v>
      </c>
      <c r="L4810" t="s">
        <v>13980</v>
      </c>
      <c r="M4810" t="s">
        <v>13981</v>
      </c>
      <c r="N4810">
        <v>0.75972222199999995</v>
      </c>
      <c r="O4810">
        <v>0</v>
      </c>
      <c r="P4810">
        <v>28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6.8445110248715384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6.8445110248715384</v>
      </c>
    </row>
    <row r="4811" spans="1:31" x14ac:dyDescent="0.25">
      <c r="A4811">
        <v>2226669</v>
      </c>
      <c r="B4811">
        <v>1</v>
      </c>
      <c r="C4811" t="s">
        <v>80</v>
      </c>
      <c r="D4811" t="s">
        <v>104</v>
      </c>
      <c r="E4811" t="s">
        <v>147</v>
      </c>
      <c r="F4811" t="s">
        <v>13982</v>
      </c>
      <c r="G4811" t="s">
        <v>200</v>
      </c>
      <c r="H4811" t="s">
        <v>144</v>
      </c>
      <c r="I4811" t="s">
        <v>136</v>
      </c>
      <c r="J4811" t="s">
        <v>137</v>
      </c>
      <c r="K4811" t="s">
        <v>138</v>
      </c>
      <c r="L4811" t="s">
        <v>13983</v>
      </c>
      <c r="M4811" t="s">
        <v>13984</v>
      </c>
      <c r="N4811">
        <v>1.159444444</v>
      </c>
      <c r="O4811">
        <v>8</v>
      </c>
      <c r="P4811">
        <v>58</v>
      </c>
      <c r="Q4811">
        <v>61</v>
      </c>
      <c r="R4811">
        <v>199</v>
      </c>
      <c r="S4811">
        <v>17</v>
      </c>
      <c r="T4811">
        <v>45</v>
      </c>
      <c r="U4811">
        <v>17</v>
      </c>
      <c r="V4811">
        <v>1</v>
      </c>
      <c r="W4811">
        <v>2.7929397588307001</v>
      </c>
      <c r="X4811">
        <v>17.444498409277138</v>
      </c>
      <c r="Y4811">
        <v>16.098467014656972</v>
      </c>
      <c r="Z4811">
        <v>58.863609778809163</v>
      </c>
      <c r="AA4811">
        <v>34.927797869325445</v>
      </c>
      <c r="AB4811">
        <v>38.411198657364366</v>
      </c>
      <c r="AC4811">
        <v>5076.6807700723111</v>
      </c>
      <c r="AD4811">
        <v>6.4956467108611395</v>
      </c>
      <c r="AE4811">
        <v>5251.7149282714363</v>
      </c>
    </row>
    <row r="4812" spans="1:31" x14ac:dyDescent="0.25">
      <c r="A4812">
        <v>2226271</v>
      </c>
      <c r="B4812">
        <v>1</v>
      </c>
      <c r="C4812" t="s">
        <v>80</v>
      </c>
      <c r="D4812" t="s">
        <v>97</v>
      </c>
      <c r="E4812" t="s">
        <v>156</v>
      </c>
      <c r="F4812" t="s">
        <v>13985</v>
      </c>
      <c r="G4812" t="s">
        <v>172</v>
      </c>
      <c r="H4812" t="s">
        <v>135</v>
      </c>
      <c r="I4812" t="s">
        <v>136</v>
      </c>
      <c r="J4812" t="s">
        <v>137</v>
      </c>
      <c r="K4812" t="s">
        <v>138</v>
      </c>
      <c r="L4812" t="s">
        <v>13986</v>
      </c>
      <c r="M4812" t="s">
        <v>13987</v>
      </c>
      <c r="N4812">
        <v>5.6838888880000003</v>
      </c>
      <c r="O4812">
        <v>0</v>
      </c>
      <c r="P4812">
        <v>1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3.2305779642276913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3.2305779642276913</v>
      </c>
    </row>
    <row r="4813" spans="1:31" x14ac:dyDescent="0.25">
      <c r="A4813">
        <v>2216115</v>
      </c>
      <c r="B4813">
        <v>1</v>
      </c>
      <c r="C4813" t="s">
        <v>80</v>
      </c>
      <c r="D4813" t="s">
        <v>92</v>
      </c>
      <c r="E4813" t="s">
        <v>147</v>
      </c>
      <c r="F4813" t="s">
        <v>5226</v>
      </c>
      <c r="G4813" t="s">
        <v>143</v>
      </c>
      <c r="H4813" t="s">
        <v>144</v>
      </c>
      <c r="I4813" t="s">
        <v>136</v>
      </c>
      <c r="J4813" t="s">
        <v>137</v>
      </c>
      <c r="K4813" t="s">
        <v>138</v>
      </c>
      <c r="L4813" t="s">
        <v>13988</v>
      </c>
      <c r="M4813" t="s">
        <v>13989</v>
      </c>
      <c r="N4813">
        <v>0.108888888</v>
      </c>
      <c r="O4813">
        <v>0</v>
      </c>
      <c r="P4813">
        <v>905</v>
      </c>
      <c r="Q4813">
        <v>2</v>
      </c>
      <c r="R4813">
        <v>307</v>
      </c>
      <c r="S4813">
        <v>7</v>
      </c>
      <c r="T4813">
        <v>87</v>
      </c>
      <c r="U4813">
        <v>0</v>
      </c>
      <c r="V4813">
        <v>1</v>
      </c>
      <c r="W4813">
        <v>0</v>
      </c>
      <c r="X4813">
        <v>24.608816119529152</v>
      </c>
      <c r="Y4813">
        <v>6.7119593272962227E-2</v>
      </c>
      <c r="Z4813">
        <v>6.2841097821692724</v>
      </c>
      <c r="AA4813">
        <v>0.93377583458351099</v>
      </c>
      <c r="AB4813">
        <v>4.6998440363231317</v>
      </c>
      <c r="AC4813">
        <v>0</v>
      </c>
      <c r="AD4813">
        <v>0.13757940747116221</v>
      </c>
      <c r="AE4813">
        <v>36.731244773349196</v>
      </c>
    </row>
    <row r="4814" spans="1:31" x14ac:dyDescent="0.25">
      <c r="A4814">
        <v>2228684</v>
      </c>
      <c r="B4814">
        <v>1</v>
      </c>
      <c r="C4814" t="s">
        <v>80</v>
      </c>
      <c r="D4814" t="s">
        <v>106</v>
      </c>
      <c r="E4814" t="s">
        <v>156</v>
      </c>
      <c r="F4814" t="s">
        <v>13990</v>
      </c>
      <c r="G4814" t="s">
        <v>165</v>
      </c>
      <c r="H4814" t="s">
        <v>135</v>
      </c>
      <c r="I4814" t="s">
        <v>136</v>
      </c>
      <c r="J4814" t="s">
        <v>137</v>
      </c>
      <c r="K4814" t="s">
        <v>138</v>
      </c>
      <c r="L4814" t="s">
        <v>13991</v>
      </c>
      <c r="M4814" t="s">
        <v>13992</v>
      </c>
      <c r="N4814">
        <v>0.503611111</v>
      </c>
      <c r="O4814">
        <v>0</v>
      </c>
      <c r="P4814">
        <v>5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0.664188815326205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0.664188815326205</v>
      </c>
    </row>
    <row r="4815" spans="1:31" x14ac:dyDescent="0.25">
      <c r="A4815">
        <v>2215451</v>
      </c>
      <c r="B4815">
        <v>1</v>
      </c>
      <c r="C4815" t="s">
        <v>80</v>
      </c>
      <c r="D4815" t="s">
        <v>105</v>
      </c>
      <c r="E4815" t="s">
        <v>141</v>
      </c>
      <c r="F4815" t="s">
        <v>13993</v>
      </c>
      <c r="G4815" t="s">
        <v>349</v>
      </c>
      <c r="H4815" t="s">
        <v>144</v>
      </c>
      <c r="I4815" t="s">
        <v>136</v>
      </c>
      <c r="J4815" t="s">
        <v>137</v>
      </c>
      <c r="K4815" t="s">
        <v>138</v>
      </c>
      <c r="L4815" t="s">
        <v>13994</v>
      </c>
      <c r="M4815" t="s">
        <v>13995</v>
      </c>
      <c r="N4815">
        <v>1.3291666660000001</v>
      </c>
      <c r="O4815">
        <v>0</v>
      </c>
      <c r="P4815">
        <v>106</v>
      </c>
      <c r="Q4815">
        <v>0</v>
      </c>
      <c r="R4815">
        <v>1</v>
      </c>
      <c r="S4815">
        <v>0</v>
      </c>
      <c r="T4815">
        <v>35</v>
      </c>
      <c r="U4815">
        <v>0</v>
      </c>
      <c r="V4815">
        <v>0</v>
      </c>
      <c r="W4815">
        <v>0</v>
      </c>
      <c r="X4815">
        <v>67.092511452283432</v>
      </c>
      <c r="Y4815">
        <v>0</v>
      </c>
      <c r="Z4815">
        <v>0.11241329939704582</v>
      </c>
      <c r="AA4815">
        <v>0</v>
      </c>
      <c r="AB4815">
        <v>64.749771160050415</v>
      </c>
      <c r="AC4815">
        <v>0</v>
      </c>
      <c r="AD4815">
        <v>0</v>
      </c>
      <c r="AE4815">
        <v>131.95469591173088</v>
      </c>
    </row>
    <row r="4816" spans="1:31" x14ac:dyDescent="0.25">
      <c r="A4816">
        <v>2224920</v>
      </c>
      <c r="B4816">
        <v>1</v>
      </c>
      <c r="C4816" t="s">
        <v>81</v>
      </c>
      <c r="D4816" t="s">
        <v>116</v>
      </c>
      <c r="E4816" t="s">
        <v>147</v>
      </c>
      <c r="F4816" t="s">
        <v>13996</v>
      </c>
      <c r="G4816" t="s">
        <v>143</v>
      </c>
      <c r="H4816" t="s">
        <v>144</v>
      </c>
      <c r="I4816" t="s">
        <v>451</v>
      </c>
      <c r="J4816" t="s">
        <v>137</v>
      </c>
      <c r="K4816" t="s">
        <v>138</v>
      </c>
      <c r="L4816" t="s">
        <v>13997</v>
      </c>
      <c r="M4816" t="s">
        <v>13998</v>
      </c>
      <c r="N4816">
        <v>2.3888888E-2</v>
      </c>
      <c r="O4816">
        <v>0</v>
      </c>
      <c r="P4816">
        <v>6021</v>
      </c>
      <c r="Q4816">
        <v>2</v>
      </c>
      <c r="R4816">
        <v>9</v>
      </c>
      <c r="S4816">
        <v>12</v>
      </c>
      <c r="T4816">
        <v>1265</v>
      </c>
      <c r="U4816">
        <v>2</v>
      </c>
      <c r="V4816">
        <v>2</v>
      </c>
      <c r="W4816">
        <v>0</v>
      </c>
      <c r="X4816">
        <v>29.119513739383414</v>
      </c>
      <c r="Y4816">
        <v>4.3697188228987223E-2</v>
      </c>
      <c r="Z4816">
        <v>7.2146961338958329E-2</v>
      </c>
      <c r="AA4816">
        <v>5.0563611209104353</v>
      </c>
      <c r="AB4816">
        <v>11.447850436133256</v>
      </c>
      <c r="AC4816">
        <v>3.5882646495150002E-2</v>
      </c>
      <c r="AD4816">
        <v>1.6218868914764446E-2</v>
      </c>
      <c r="AE4816">
        <v>45.791670961404968</v>
      </c>
    </row>
    <row r="4817" spans="1:31" x14ac:dyDescent="0.25">
      <c r="A4817">
        <v>2218256</v>
      </c>
      <c r="B4817">
        <v>1</v>
      </c>
      <c r="C4817" t="s">
        <v>80</v>
      </c>
      <c r="D4817" t="s">
        <v>107</v>
      </c>
      <c r="E4817" t="s">
        <v>147</v>
      </c>
      <c r="F4817" t="s">
        <v>7224</v>
      </c>
      <c r="G4817" t="s">
        <v>143</v>
      </c>
      <c r="H4817" t="s">
        <v>144</v>
      </c>
      <c r="I4817" t="s">
        <v>451</v>
      </c>
      <c r="J4817" t="s">
        <v>137</v>
      </c>
      <c r="K4817" t="s">
        <v>138</v>
      </c>
      <c r="L4817" t="s">
        <v>13999</v>
      </c>
      <c r="M4817" t="s">
        <v>14000</v>
      </c>
      <c r="N4817">
        <v>0.01</v>
      </c>
      <c r="O4817">
        <v>4</v>
      </c>
      <c r="P4817">
        <v>1501</v>
      </c>
      <c r="Q4817">
        <v>3</v>
      </c>
      <c r="R4817">
        <v>14</v>
      </c>
      <c r="S4817">
        <v>12</v>
      </c>
      <c r="T4817">
        <v>205</v>
      </c>
      <c r="U4817">
        <v>0</v>
      </c>
      <c r="V4817">
        <v>1</v>
      </c>
      <c r="W4817">
        <v>0.51974688977068007</v>
      </c>
      <c r="X4817">
        <v>3.1913387208814985</v>
      </c>
      <c r="Y4817">
        <v>4.2770923471014406</v>
      </c>
      <c r="Z4817">
        <v>3.5249726829310005E-2</v>
      </c>
      <c r="AA4817">
        <v>1.41644240464242</v>
      </c>
      <c r="AB4817">
        <v>1.4769503359729979</v>
      </c>
      <c r="AC4817">
        <v>0</v>
      </c>
      <c r="AD4817">
        <v>0.14553795095215999</v>
      </c>
      <c r="AE4817">
        <v>11.062358376150506</v>
      </c>
    </row>
    <row r="4818" spans="1:31" x14ac:dyDescent="0.25">
      <c r="A4818">
        <v>2218422</v>
      </c>
      <c r="B4818">
        <v>1</v>
      </c>
      <c r="C4818" t="s">
        <v>80</v>
      </c>
      <c r="D4818" t="s">
        <v>93</v>
      </c>
      <c r="E4818" t="s">
        <v>156</v>
      </c>
      <c r="F4818" t="s">
        <v>5265</v>
      </c>
      <c r="G4818" t="s">
        <v>172</v>
      </c>
      <c r="H4818" t="s">
        <v>135</v>
      </c>
      <c r="I4818" t="s">
        <v>136</v>
      </c>
      <c r="J4818" t="s">
        <v>137</v>
      </c>
      <c r="K4818" t="s">
        <v>138</v>
      </c>
      <c r="L4818" t="s">
        <v>14001</v>
      </c>
      <c r="M4818" t="s">
        <v>14002</v>
      </c>
      <c r="N4818">
        <v>1.635277777</v>
      </c>
      <c r="O4818">
        <v>0</v>
      </c>
      <c r="P4818">
        <v>3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1.6307394305494474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1.6307394305494474</v>
      </c>
    </row>
    <row r="4819" spans="1:31" x14ac:dyDescent="0.25">
      <c r="A4819">
        <v>2213559</v>
      </c>
      <c r="B4819">
        <v>1</v>
      </c>
      <c r="C4819" t="s">
        <v>80</v>
      </c>
      <c r="D4819" t="s">
        <v>90</v>
      </c>
      <c r="E4819" t="s">
        <v>156</v>
      </c>
      <c r="F4819" t="s">
        <v>14003</v>
      </c>
      <c r="G4819" t="s">
        <v>165</v>
      </c>
      <c r="H4819" t="s">
        <v>135</v>
      </c>
      <c r="I4819" t="s">
        <v>136</v>
      </c>
      <c r="J4819" t="s">
        <v>137</v>
      </c>
      <c r="K4819" t="s">
        <v>138</v>
      </c>
      <c r="L4819" t="s">
        <v>14004</v>
      </c>
      <c r="M4819" t="s">
        <v>14005</v>
      </c>
      <c r="N4819">
        <v>1.3902777770000001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1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1.3629631486037668</v>
      </c>
      <c r="AC4819">
        <v>0</v>
      </c>
      <c r="AD4819">
        <v>0</v>
      </c>
      <c r="AE4819">
        <v>1.3629631486037668</v>
      </c>
    </row>
    <row r="4820" spans="1:31" x14ac:dyDescent="0.25">
      <c r="A4820">
        <v>2224256</v>
      </c>
      <c r="B4820">
        <v>1</v>
      </c>
      <c r="C4820" t="s">
        <v>80</v>
      </c>
      <c r="D4820" t="s">
        <v>91</v>
      </c>
      <c r="E4820" t="s">
        <v>147</v>
      </c>
      <c r="F4820" t="s">
        <v>1245</v>
      </c>
      <c r="G4820" t="s">
        <v>200</v>
      </c>
      <c r="H4820" t="s">
        <v>144</v>
      </c>
      <c r="I4820" t="s">
        <v>136</v>
      </c>
      <c r="J4820" t="s">
        <v>137</v>
      </c>
      <c r="K4820" t="s">
        <v>138</v>
      </c>
      <c r="L4820" t="s">
        <v>14006</v>
      </c>
      <c r="M4820" t="s">
        <v>14007</v>
      </c>
      <c r="N4820">
        <v>0.84638888800000001</v>
      </c>
      <c r="O4820">
        <v>1</v>
      </c>
      <c r="P4820">
        <v>40</v>
      </c>
      <c r="Q4820">
        <v>21</v>
      </c>
      <c r="R4820">
        <v>276</v>
      </c>
      <c r="S4820">
        <v>12</v>
      </c>
      <c r="T4820">
        <v>64</v>
      </c>
      <c r="U4820">
        <v>2</v>
      </c>
      <c r="V4820">
        <v>0</v>
      </c>
      <c r="W4820">
        <v>9.0557909497000016E-2</v>
      </c>
      <c r="X4820">
        <v>8.5517308706347084</v>
      </c>
      <c r="Y4820">
        <v>14.130613879208028</v>
      </c>
      <c r="Z4820">
        <v>45.34964859306239</v>
      </c>
      <c r="AA4820">
        <v>220.50776739217795</v>
      </c>
      <c r="AB4820">
        <v>45.430705057240743</v>
      </c>
      <c r="AC4820">
        <v>9.5627694839250754</v>
      </c>
      <c r="AD4820">
        <v>0</v>
      </c>
      <c r="AE4820">
        <v>343.62379318574591</v>
      </c>
    </row>
    <row r="4821" spans="1:31" x14ac:dyDescent="0.25">
      <c r="A4821">
        <v>2215551</v>
      </c>
      <c r="B4821">
        <v>1</v>
      </c>
      <c r="C4821" t="s">
        <v>81</v>
      </c>
      <c r="D4821" t="s">
        <v>127</v>
      </c>
      <c r="E4821" t="s">
        <v>198</v>
      </c>
      <c r="F4821" t="s">
        <v>14008</v>
      </c>
      <c r="G4821" t="s">
        <v>143</v>
      </c>
      <c r="H4821" t="s">
        <v>144</v>
      </c>
      <c r="I4821" t="s">
        <v>136</v>
      </c>
      <c r="J4821" t="s">
        <v>137</v>
      </c>
      <c r="K4821" t="s">
        <v>138</v>
      </c>
      <c r="L4821" t="s">
        <v>14009</v>
      </c>
      <c r="M4821" t="s">
        <v>14010</v>
      </c>
      <c r="N4821">
        <v>1.096944444</v>
      </c>
      <c r="O4821">
        <v>0</v>
      </c>
      <c r="P4821">
        <v>773</v>
      </c>
      <c r="Q4821">
        <v>28</v>
      </c>
      <c r="R4821">
        <v>34</v>
      </c>
      <c r="S4821">
        <v>2</v>
      </c>
      <c r="T4821">
        <v>87</v>
      </c>
      <c r="U4821">
        <v>0</v>
      </c>
      <c r="V4821">
        <v>0</v>
      </c>
      <c r="W4821">
        <v>0</v>
      </c>
      <c r="X4821">
        <v>157.28069145998785</v>
      </c>
      <c r="Y4821">
        <v>10.600774755098573</v>
      </c>
      <c r="Z4821">
        <v>2.7358290440028505</v>
      </c>
      <c r="AA4821">
        <v>3.2137994646634662</v>
      </c>
      <c r="AB4821">
        <v>112.80181654115884</v>
      </c>
      <c r="AC4821">
        <v>0</v>
      </c>
      <c r="AD4821">
        <v>0</v>
      </c>
      <c r="AE4821">
        <v>286.63291126491157</v>
      </c>
    </row>
    <row r="4822" spans="1:31" x14ac:dyDescent="0.25">
      <c r="A4822">
        <v>2226812</v>
      </c>
      <c r="B4822">
        <v>1</v>
      </c>
      <c r="C4822" t="s">
        <v>80</v>
      </c>
      <c r="D4822" t="s">
        <v>106</v>
      </c>
      <c r="E4822" t="s">
        <v>132</v>
      </c>
      <c r="F4822" t="s">
        <v>7647</v>
      </c>
      <c r="G4822" t="s">
        <v>176</v>
      </c>
      <c r="H4822" t="s">
        <v>135</v>
      </c>
      <c r="I4822" t="s">
        <v>136</v>
      </c>
      <c r="J4822" t="s">
        <v>137</v>
      </c>
      <c r="K4822" t="s">
        <v>138</v>
      </c>
      <c r="L4822" t="s">
        <v>14011</v>
      </c>
      <c r="M4822" t="s">
        <v>14012</v>
      </c>
      <c r="N4822">
        <v>0.771666666</v>
      </c>
      <c r="O4822">
        <v>0</v>
      </c>
      <c r="P4822">
        <v>0</v>
      </c>
      <c r="Q4822">
        <v>0</v>
      </c>
      <c r="R4822">
        <v>3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1.6799455224612021</v>
      </c>
      <c r="AA4822">
        <v>0</v>
      </c>
      <c r="AB4822">
        <v>0</v>
      </c>
      <c r="AC4822">
        <v>0</v>
      </c>
      <c r="AD4822">
        <v>0</v>
      </c>
      <c r="AE4822">
        <v>1.6799455224612021</v>
      </c>
    </row>
    <row r="4823" spans="1:31" x14ac:dyDescent="0.25">
      <c r="A4823">
        <v>2227476</v>
      </c>
      <c r="B4823">
        <v>1</v>
      </c>
      <c r="C4823" t="s">
        <v>81</v>
      </c>
      <c r="D4823" t="s">
        <v>122</v>
      </c>
      <c r="E4823" t="s">
        <v>151</v>
      </c>
      <c r="F4823" t="s">
        <v>14013</v>
      </c>
      <c r="G4823" t="s">
        <v>153</v>
      </c>
      <c r="H4823" t="s">
        <v>135</v>
      </c>
      <c r="I4823" t="s">
        <v>136</v>
      </c>
      <c r="J4823" t="s">
        <v>137</v>
      </c>
      <c r="K4823" t="s">
        <v>138</v>
      </c>
      <c r="L4823" t="s">
        <v>14014</v>
      </c>
      <c r="M4823" t="s">
        <v>14015</v>
      </c>
      <c r="N4823">
        <v>0.97888888799999996</v>
      </c>
      <c r="O4823">
        <v>0</v>
      </c>
      <c r="P4823">
        <v>63</v>
      </c>
      <c r="Q4823">
        <v>0</v>
      </c>
      <c r="R4823">
        <v>0</v>
      </c>
      <c r="S4823">
        <v>0</v>
      </c>
      <c r="T4823">
        <v>10</v>
      </c>
      <c r="U4823">
        <v>0</v>
      </c>
      <c r="V4823">
        <v>0</v>
      </c>
      <c r="W4823">
        <v>0</v>
      </c>
      <c r="X4823">
        <v>15.201967934791222</v>
      </c>
      <c r="Y4823">
        <v>0</v>
      </c>
      <c r="Z4823">
        <v>0</v>
      </c>
      <c r="AA4823">
        <v>0</v>
      </c>
      <c r="AB4823">
        <v>13.050404565797248</v>
      </c>
      <c r="AC4823">
        <v>0</v>
      </c>
      <c r="AD4823">
        <v>0</v>
      </c>
      <c r="AE4823">
        <v>28.252372500588471</v>
      </c>
    </row>
    <row r="4824" spans="1:31" x14ac:dyDescent="0.25">
      <c r="A4824">
        <v>2214910</v>
      </c>
      <c r="B4824">
        <v>1</v>
      </c>
      <c r="C4824" t="s">
        <v>81</v>
      </c>
      <c r="D4824" t="s">
        <v>120</v>
      </c>
      <c r="E4824" t="s">
        <v>156</v>
      </c>
      <c r="F4824" t="s">
        <v>14016</v>
      </c>
      <c r="G4824" t="s">
        <v>161</v>
      </c>
      <c r="H4824" t="s">
        <v>135</v>
      </c>
      <c r="I4824" t="s">
        <v>136</v>
      </c>
      <c r="J4824" t="s">
        <v>137</v>
      </c>
      <c r="K4824" t="s">
        <v>138</v>
      </c>
      <c r="L4824" t="s">
        <v>14017</v>
      </c>
      <c r="M4824" t="s">
        <v>14018</v>
      </c>
      <c r="N4824">
        <v>1.4025000000000001</v>
      </c>
      <c r="O4824">
        <v>0</v>
      </c>
      <c r="P4824">
        <v>1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0.36202855695355557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0.36202855695355557</v>
      </c>
    </row>
    <row r="4825" spans="1:31" x14ac:dyDescent="0.25">
      <c r="A4825">
        <v>2218156</v>
      </c>
      <c r="B4825">
        <v>1</v>
      </c>
      <c r="C4825" t="s">
        <v>80</v>
      </c>
      <c r="D4825" t="s">
        <v>97</v>
      </c>
      <c r="E4825" t="s">
        <v>151</v>
      </c>
      <c r="F4825" t="s">
        <v>14019</v>
      </c>
      <c r="G4825" t="s">
        <v>213</v>
      </c>
      <c r="H4825" t="s">
        <v>135</v>
      </c>
      <c r="I4825" t="s">
        <v>136</v>
      </c>
      <c r="J4825" t="s">
        <v>137</v>
      </c>
      <c r="K4825" t="s">
        <v>138</v>
      </c>
      <c r="L4825" t="s">
        <v>14020</v>
      </c>
      <c r="M4825" t="s">
        <v>14021</v>
      </c>
      <c r="N4825">
        <v>1.543055555</v>
      </c>
      <c r="O4825">
        <v>0</v>
      </c>
      <c r="P4825">
        <v>36</v>
      </c>
      <c r="Q4825">
        <v>0</v>
      </c>
      <c r="R4825">
        <v>0</v>
      </c>
      <c r="S4825">
        <v>0</v>
      </c>
      <c r="T4825">
        <v>2</v>
      </c>
      <c r="U4825">
        <v>0</v>
      </c>
      <c r="V4825">
        <v>0</v>
      </c>
      <c r="W4825">
        <v>0</v>
      </c>
      <c r="X4825">
        <v>20.720634627900289</v>
      </c>
      <c r="Y4825">
        <v>0</v>
      </c>
      <c r="Z4825">
        <v>0</v>
      </c>
      <c r="AA4825">
        <v>0</v>
      </c>
      <c r="AB4825">
        <v>0.80253352099322217</v>
      </c>
      <c r="AC4825">
        <v>0</v>
      </c>
      <c r="AD4825">
        <v>0</v>
      </c>
      <c r="AE4825">
        <v>21.523168148893511</v>
      </c>
    </row>
    <row r="4826" spans="1:31" x14ac:dyDescent="0.25">
      <c r="A4826">
        <v>2216925</v>
      </c>
      <c r="B4826">
        <v>1</v>
      </c>
      <c r="C4826" t="s">
        <v>80</v>
      </c>
      <c r="D4826" t="s">
        <v>82</v>
      </c>
      <c r="E4826" t="s">
        <v>156</v>
      </c>
      <c r="F4826" t="s">
        <v>14022</v>
      </c>
      <c r="G4826" t="s">
        <v>165</v>
      </c>
      <c r="H4826" t="s">
        <v>135</v>
      </c>
      <c r="I4826" t="s">
        <v>136</v>
      </c>
      <c r="J4826" t="s">
        <v>137</v>
      </c>
      <c r="K4826" t="s">
        <v>138</v>
      </c>
      <c r="L4826" t="s">
        <v>14023</v>
      </c>
      <c r="M4826" t="s">
        <v>14024</v>
      </c>
      <c r="N4826">
        <v>1.560277777</v>
      </c>
      <c r="O4826">
        <v>0</v>
      </c>
      <c r="P4826">
        <v>20</v>
      </c>
      <c r="Q4826">
        <v>0</v>
      </c>
      <c r="R4826">
        <v>0</v>
      </c>
      <c r="S4826">
        <v>0</v>
      </c>
      <c r="T4826">
        <v>1</v>
      </c>
      <c r="U4826">
        <v>0</v>
      </c>
      <c r="V4826">
        <v>0</v>
      </c>
      <c r="W4826">
        <v>0</v>
      </c>
      <c r="X4826">
        <v>8.6525223727744045</v>
      </c>
      <c r="Y4826">
        <v>0</v>
      </c>
      <c r="Z4826">
        <v>0</v>
      </c>
      <c r="AA4826">
        <v>0</v>
      </c>
      <c r="AB4826">
        <v>7.2598658044586678E-2</v>
      </c>
      <c r="AC4826">
        <v>0</v>
      </c>
      <c r="AD4826">
        <v>0</v>
      </c>
      <c r="AE4826">
        <v>8.7251210308189915</v>
      </c>
    </row>
    <row r="4827" spans="1:31" x14ac:dyDescent="0.25">
      <c r="A4827">
        <v>2216384</v>
      </c>
      <c r="B4827">
        <v>1</v>
      </c>
      <c r="C4827" t="s">
        <v>81</v>
      </c>
      <c r="D4827" t="s">
        <v>124</v>
      </c>
      <c r="E4827" t="s">
        <v>156</v>
      </c>
      <c r="F4827" t="s">
        <v>14025</v>
      </c>
      <c r="G4827" t="s">
        <v>161</v>
      </c>
      <c r="H4827" t="s">
        <v>135</v>
      </c>
      <c r="I4827" t="s">
        <v>136</v>
      </c>
      <c r="J4827" t="s">
        <v>137</v>
      </c>
      <c r="K4827" t="s">
        <v>138</v>
      </c>
      <c r="L4827" t="s">
        <v>14026</v>
      </c>
      <c r="M4827" t="s">
        <v>14027</v>
      </c>
      <c r="N4827">
        <v>0.825555555</v>
      </c>
      <c r="O4827">
        <v>0</v>
      </c>
      <c r="P4827">
        <v>1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6.1969123274634441E-2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6.1969123274634441E-2</v>
      </c>
    </row>
    <row r="4828" spans="1:31" x14ac:dyDescent="0.25">
      <c r="A4828">
        <v>2226835</v>
      </c>
      <c r="B4828">
        <v>1</v>
      </c>
      <c r="C4828" t="s">
        <v>80</v>
      </c>
      <c r="D4828" t="s">
        <v>98</v>
      </c>
      <c r="E4828" t="s">
        <v>132</v>
      </c>
      <c r="F4828" t="s">
        <v>14028</v>
      </c>
      <c r="G4828" t="s">
        <v>815</v>
      </c>
      <c r="H4828" t="s">
        <v>135</v>
      </c>
      <c r="I4828" t="s">
        <v>136</v>
      </c>
      <c r="J4828" t="s">
        <v>137</v>
      </c>
      <c r="K4828" t="s">
        <v>138</v>
      </c>
      <c r="L4828" t="s">
        <v>14029</v>
      </c>
      <c r="M4828" t="s">
        <v>14030</v>
      </c>
      <c r="N4828">
        <v>3.3933333330000002</v>
      </c>
      <c r="O4828">
        <v>0</v>
      </c>
      <c r="P4828">
        <v>41</v>
      </c>
      <c r="Q4828">
        <v>0</v>
      </c>
      <c r="R4828">
        <v>5</v>
      </c>
      <c r="S4828">
        <v>0</v>
      </c>
      <c r="T4828">
        <v>4</v>
      </c>
      <c r="U4828">
        <v>0</v>
      </c>
      <c r="V4828">
        <v>0</v>
      </c>
      <c r="W4828">
        <v>0</v>
      </c>
      <c r="X4828">
        <v>20.530983535112576</v>
      </c>
      <c r="Y4828">
        <v>0</v>
      </c>
      <c r="Z4828">
        <v>8.3391439311014395</v>
      </c>
      <c r="AA4828">
        <v>0</v>
      </c>
      <c r="AB4828">
        <v>4.4938951804517329</v>
      </c>
      <c r="AC4828">
        <v>0</v>
      </c>
      <c r="AD4828">
        <v>0</v>
      </c>
      <c r="AE4828">
        <v>33.364022646665745</v>
      </c>
    </row>
    <row r="4829" spans="1:31" x14ac:dyDescent="0.25">
      <c r="A4829">
        <v>2220171</v>
      </c>
      <c r="B4829">
        <v>1</v>
      </c>
      <c r="C4829" t="s">
        <v>80</v>
      </c>
      <c r="D4829" t="s">
        <v>88</v>
      </c>
      <c r="E4829" t="s">
        <v>151</v>
      </c>
      <c r="F4829" t="s">
        <v>14031</v>
      </c>
      <c r="G4829" t="s">
        <v>213</v>
      </c>
      <c r="H4829" t="s">
        <v>135</v>
      </c>
      <c r="I4829" t="s">
        <v>136</v>
      </c>
      <c r="J4829" t="s">
        <v>137</v>
      </c>
      <c r="K4829" t="s">
        <v>138</v>
      </c>
      <c r="L4829" t="s">
        <v>14032</v>
      </c>
      <c r="M4829" t="s">
        <v>14033</v>
      </c>
      <c r="N4829">
        <v>2.559722222</v>
      </c>
      <c r="O4829">
        <v>0</v>
      </c>
      <c r="P4829">
        <v>40</v>
      </c>
      <c r="Q4829">
        <v>0</v>
      </c>
      <c r="R4829">
        <v>0</v>
      </c>
      <c r="S4829">
        <v>0</v>
      </c>
      <c r="T4829">
        <v>9</v>
      </c>
      <c r="U4829">
        <v>0</v>
      </c>
      <c r="V4829">
        <v>0</v>
      </c>
      <c r="W4829">
        <v>0</v>
      </c>
      <c r="X4829">
        <v>31.545958085171542</v>
      </c>
      <c r="Y4829">
        <v>0</v>
      </c>
      <c r="Z4829">
        <v>0</v>
      </c>
      <c r="AA4829">
        <v>0</v>
      </c>
      <c r="AB4829">
        <v>12.702325474789369</v>
      </c>
      <c r="AC4829">
        <v>0</v>
      </c>
      <c r="AD4829">
        <v>0</v>
      </c>
      <c r="AE4829">
        <v>44.24828355996091</v>
      </c>
    </row>
    <row r="4830" spans="1:31" x14ac:dyDescent="0.25">
      <c r="A4830">
        <v>2215780</v>
      </c>
      <c r="B4830">
        <v>1</v>
      </c>
      <c r="C4830" t="s">
        <v>80</v>
      </c>
      <c r="D4830" t="s">
        <v>105</v>
      </c>
      <c r="E4830" t="s">
        <v>251</v>
      </c>
      <c r="F4830" t="s">
        <v>14034</v>
      </c>
      <c r="G4830" t="s">
        <v>143</v>
      </c>
      <c r="H4830" t="s">
        <v>144</v>
      </c>
      <c r="I4830" t="s">
        <v>136</v>
      </c>
      <c r="J4830" t="s">
        <v>137</v>
      </c>
      <c r="K4830" t="s">
        <v>138</v>
      </c>
      <c r="L4830" t="s">
        <v>14035</v>
      </c>
      <c r="M4830" t="s">
        <v>14036</v>
      </c>
      <c r="N4830">
        <v>0.24472222199999999</v>
      </c>
      <c r="O4830">
        <v>5</v>
      </c>
      <c r="P4830">
        <v>2503</v>
      </c>
      <c r="Q4830">
        <v>6</v>
      </c>
      <c r="R4830">
        <v>4</v>
      </c>
      <c r="S4830">
        <v>35</v>
      </c>
      <c r="T4830">
        <v>337</v>
      </c>
      <c r="U4830">
        <v>23</v>
      </c>
      <c r="V4830">
        <v>36</v>
      </c>
      <c r="W4830">
        <v>3.755530683960449</v>
      </c>
      <c r="X4830">
        <v>171.59046439983126</v>
      </c>
      <c r="Y4830">
        <v>1.575057817438259</v>
      </c>
      <c r="Z4830">
        <v>4.4437787907296808</v>
      </c>
      <c r="AA4830">
        <v>42.877695842157493</v>
      </c>
      <c r="AB4830">
        <v>134.19325219523333</v>
      </c>
      <c r="AC4830">
        <v>584.78182662424194</v>
      </c>
      <c r="AD4830">
        <v>397.64285181079447</v>
      </c>
      <c r="AE4830">
        <v>1340.8604581643867</v>
      </c>
    </row>
    <row r="4831" spans="1:31" x14ac:dyDescent="0.25">
      <c r="A4831">
        <v>2219361</v>
      </c>
      <c r="B4831">
        <v>1</v>
      </c>
      <c r="C4831" t="s">
        <v>80</v>
      </c>
      <c r="D4831" t="s">
        <v>98</v>
      </c>
      <c r="E4831" t="s">
        <v>151</v>
      </c>
      <c r="F4831" t="s">
        <v>14037</v>
      </c>
      <c r="G4831" t="s">
        <v>213</v>
      </c>
      <c r="H4831" t="s">
        <v>135</v>
      </c>
      <c r="I4831" t="s">
        <v>136</v>
      </c>
      <c r="J4831" t="s">
        <v>137</v>
      </c>
      <c r="K4831" t="s">
        <v>138</v>
      </c>
      <c r="L4831" t="s">
        <v>14038</v>
      </c>
      <c r="M4831" t="s">
        <v>14039</v>
      </c>
      <c r="N4831">
        <v>3.1277777769999999</v>
      </c>
      <c r="O4831">
        <v>0</v>
      </c>
      <c r="P4831">
        <v>6</v>
      </c>
      <c r="Q4831">
        <v>0</v>
      </c>
      <c r="R4831">
        <v>6</v>
      </c>
      <c r="S4831">
        <v>0</v>
      </c>
      <c r="T4831">
        <v>5</v>
      </c>
      <c r="U4831">
        <v>0</v>
      </c>
      <c r="V4831">
        <v>0</v>
      </c>
      <c r="W4831">
        <v>0</v>
      </c>
      <c r="X4831">
        <v>3.1474504378348453</v>
      </c>
      <c r="Y4831">
        <v>0</v>
      </c>
      <c r="Z4831">
        <v>15.823919962485482</v>
      </c>
      <c r="AA4831">
        <v>0</v>
      </c>
      <c r="AB4831">
        <v>10.129701898966827</v>
      </c>
      <c r="AC4831">
        <v>0</v>
      </c>
      <c r="AD4831">
        <v>0</v>
      </c>
      <c r="AE4831">
        <v>29.101072299287154</v>
      </c>
    </row>
    <row r="4832" spans="1:31" x14ac:dyDescent="0.25">
      <c r="A4832">
        <v>2228017</v>
      </c>
      <c r="B4832">
        <v>1</v>
      </c>
      <c r="C4832" t="s">
        <v>80</v>
      </c>
      <c r="D4832" t="s">
        <v>106</v>
      </c>
      <c r="E4832" t="s">
        <v>156</v>
      </c>
      <c r="F4832" t="s">
        <v>14040</v>
      </c>
      <c r="G4832" t="s">
        <v>165</v>
      </c>
      <c r="H4832" t="s">
        <v>135</v>
      </c>
      <c r="I4832" t="s">
        <v>136</v>
      </c>
      <c r="J4832" t="s">
        <v>137</v>
      </c>
      <c r="K4832" t="s">
        <v>138</v>
      </c>
      <c r="L4832" t="s">
        <v>14041</v>
      </c>
      <c r="M4832" t="s">
        <v>14042</v>
      </c>
      <c r="N4832">
        <v>2.1786111109999999</v>
      </c>
      <c r="O4832">
        <v>0</v>
      </c>
      <c r="P4832">
        <v>1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0.30172665686048306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0.30172665686048306</v>
      </c>
    </row>
    <row r="4833" spans="1:31" x14ac:dyDescent="0.25">
      <c r="A4833">
        <v>2224293</v>
      </c>
      <c r="B4833">
        <v>1</v>
      </c>
      <c r="C4833" t="s">
        <v>80</v>
      </c>
      <c r="D4833" t="s">
        <v>91</v>
      </c>
      <c r="E4833" t="s">
        <v>147</v>
      </c>
      <c r="F4833" t="s">
        <v>1245</v>
      </c>
      <c r="G4833" t="s">
        <v>200</v>
      </c>
      <c r="H4833" t="s">
        <v>144</v>
      </c>
      <c r="I4833" t="s">
        <v>136</v>
      </c>
      <c r="J4833" t="s">
        <v>137</v>
      </c>
      <c r="K4833" t="s">
        <v>138</v>
      </c>
      <c r="L4833" t="s">
        <v>14043</v>
      </c>
      <c r="M4833" t="s">
        <v>14044</v>
      </c>
      <c r="N4833">
        <v>0.35444444400000003</v>
      </c>
      <c r="O4833">
        <v>1</v>
      </c>
      <c r="P4833">
        <v>40</v>
      </c>
      <c r="Q4833">
        <v>21</v>
      </c>
      <c r="R4833">
        <v>276</v>
      </c>
      <c r="S4833">
        <v>12</v>
      </c>
      <c r="T4833">
        <v>64</v>
      </c>
      <c r="U4833">
        <v>2</v>
      </c>
      <c r="V4833">
        <v>0</v>
      </c>
      <c r="W4833">
        <v>3.8419200116000002E-2</v>
      </c>
      <c r="X4833">
        <v>3.6558215493595516</v>
      </c>
      <c r="Y4833">
        <v>5.8342471378429446</v>
      </c>
      <c r="Z4833">
        <v>19.233646279222473</v>
      </c>
      <c r="AA4833">
        <v>92.734688215106374</v>
      </c>
      <c r="AB4833">
        <v>19.299531138850057</v>
      </c>
      <c r="AC4833">
        <v>4.1259319880951333</v>
      </c>
      <c r="AD4833">
        <v>0</v>
      </c>
      <c r="AE4833">
        <v>144.92228550859255</v>
      </c>
    </row>
    <row r="4834" spans="1:31" x14ac:dyDescent="0.25">
      <c r="A4834">
        <v>2227625</v>
      </c>
      <c r="B4834">
        <v>1</v>
      </c>
      <c r="C4834" t="s">
        <v>80</v>
      </c>
      <c r="D4834" t="s">
        <v>82</v>
      </c>
      <c r="E4834" t="s">
        <v>151</v>
      </c>
      <c r="F4834" t="s">
        <v>14045</v>
      </c>
      <c r="G4834" t="s">
        <v>213</v>
      </c>
      <c r="H4834" t="s">
        <v>135</v>
      </c>
      <c r="I4834" t="s">
        <v>136</v>
      </c>
      <c r="J4834" t="s">
        <v>137</v>
      </c>
      <c r="K4834" t="s">
        <v>138</v>
      </c>
      <c r="L4834" t="s">
        <v>14046</v>
      </c>
      <c r="M4834" t="s">
        <v>14047</v>
      </c>
      <c r="N4834">
        <v>2.8725000000000001</v>
      </c>
      <c r="O4834">
        <v>0</v>
      </c>
      <c r="P4834">
        <v>72</v>
      </c>
      <c r="Q4834">
        <v>0</v>
      </c>
      <c r="R4834">
        <v>0</v>
      </c>
      <c r="S4834">
        <v>0</v>
      </c>
      <c r="T4834">
        <v>2</v>
      </c>
      <c r="U4834">
        <v>0</v>
      </c>
      <c r="V4834">
        <v>0</v>
      </c>
      <c r="W4834">
        <v>0</v>
      </c>
      <c r="X4834">
        <v>74.724782107309849</v>
      </c>
      <c r="Y4834">
        <v>0</v>
      </c>
      <c r="Z4834">
        <v>0</v>
      </c>
      <c r="AA4834">
        <v>0</v>
      </c>
      <c r="AB4834">
        <v>0.60410174266334005</v>
      </c>
      <c r="AC4834">
        <v>0</v>
      </c>
      <c r="AD4834">
        <v>0</v>
      </c>
      <c r="AE4834">
        <v>75.328883849973195</v>
      </c>
    </row>
    <row r="4835" spans="1:31" x14ac:dyDescent="0.25">
      <c r="A4835">
        <v>2219573</v>
      </c>
      <c r="B4835">
        <v>1</v>
      </c>
      <c r="C4835" t="s">
        <v>80</v>
      </c>
      <c r="D4835" t="s">
        <v>82</v>
      </c>
      <c r="E4835" t="s">
        <v>147</v>
      </c>
      <c r="F4835" t="s">
        <v>14048</v>
      </c>
      <c r="G4835" t="s">
        <v>200</v>
      </c>
      <c r="H4835" t="s">
        <v>144</v>
      </c>
      <c r="I4835" t="s">
        <v>451</v>
      </c>
      <c r="J4835" t="s">
        <v>137</v>
      </c>
      <c r="K4835" t="s">
        <v>234</v>
      </c>
      <c r="L4835" t="s">
        <v>14049</v>
      </c>
      <c r="M4835" t="s">
        <v>14050</v>
      </c>
      <c r="N4835">
        <v>2.8333332999999999E-2</v>
      </c>
      <c r="O4835">
        <v>0</v>
      </c>
      <c r="P4835">
        <v>3032</v>
      </c>
      <c r="Q4835">
        <v>0</v>
      </c>
      <c r="R4835">
        <v>0</v>
      </c>
      <c r="S4835">
        <v>0</v>
      </c>
      <c r="T4835">
        <v>248</v>
      </c>
      <c r="U4835">
        <v>0</v>
      </c>
      <c r="V4835">
        <v>0</v>
      </c>
      <c r="W4835">
        <v>0</v>
      </c>
      <c r="X4835">
        <v>28.646639097334724</v>
      </c>
      <c r="Y4835">
        <v>0</v>
      </c>
      <c r="Z4835">
        <v>0</v>
      </c>
      <c r="AA4835">
        <v>0</v>
      </c>
      <c r="AB4835">
        <v>2.5647575921998276</v>
      </c>
      <c r="AC4835">
        <v>0</v>
      </c>
      <c r="AD4835">
        <v>0</v>
      </c>
      <c r="AE4835">
        <v>31.211396689534553</v>
      </c>
    </row>
    <row r="4836" spans="1:31" x14ac:dyDescent="0.25">
      <c r="A4836">
        <v>2220947</v>
      </c>
      <c r="B4836">
        <v>1</v>
      </c>
      <c r="C4836" t="s">
        <v>81</v>
      </c>
      <c r="D4836" t="s">
        <v>115</v>
      </c>
      <c r="E4836" t="s">
        <v>132</v>
      </c>
      <c r="F4836" t="s">
        <v>14051</v>
      </c>
      <c r="G4836" t="s">
        <v>176</v>
      </c>
      <c r="H4836" t="s">
        <v>135</v>
      </c>
      <c r="I4836" t="s">
        <v>136</v>
      </c>
      <c r="J4836" t="s">
        <v>137</v>
      </c>
      <c r="K4836" t="s">
        <v>138</v>
      </c>
      <c r="L4836" t="s">
        <v>14052</v>
      </c>
      <c r="M4836" t="s">
        <v>14053</v>
      </c>
      <c r="N4836">
        <v>1.0974999999999999</v>
      </c>
      <c r="O4836">
        <v>0</v>
      </c>
      <c r="P4836">
        <v>16</v>
      </c>
      <c r="Q4836">
        <v>0</v>
      </c>
      <c r="R4836">
        <v>33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1.700981939040767</v>
      </c>
      <c r="Y4836">
        <v>0</v>
      </c>
      <c r="Z4836">
        <v>4.5941206428412515</v>
      </c>
      <c r="AA4836">
        <v>0</v>
      </c>
      <c r="AB4836">
        <v>0</v>
      </c>
      <c r="AC4836">
        <v>0</v>
      </c>
      <c r="AD4836">
        <v>0</v>
      </c>
      <c r="AE4836">
        <v>6.2951025818820181</v>
      </c>
    </row>
    <row r="4837" spans="1:31" x14ac:dyDescent="0.25">
      <c r="A4837">
        <v>2223111</v>
      </c>
      <c r="B4837">
        <v>1</v>
      </c>
      <c r="C4837" t="s">
        <v>80</v>
      </c>
      <c r="D4837" t="s">
        <v>83</v>
      </c>
      <c r="E4837" t="s">
        <v>156</v>
      </c>
      <c r="F4837" t="s">
        <v>14054</v>
      </c>
      <c r="G4837" t="s">
        <v>213</v>
      </c>
      <c r="H4837" t="s">
        <v>135</v>
      </c>
      <c r="I4837" t="s">
        <v>136</v>
      </c>
      <c r="J4837" t="s">
        <v>137</v>
      </c>
      <c r="K4837" t="s">
        <v>138</v>
      </c>
      <c r="L4837" t="s">
        <v>14055</v>
      </c>
      <c r="M4837" t="s">
        <v>14056</v>
      </c>
      <c r="N4837">
        <v>3.6127777769999998</v>
      </c>
      <c r="O4837">
        <v>0</v>
      </c>
      <c r="P4837">
        <v>1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1.217569544409528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1.217569544409528</v>
      </c>
    </row>
    <row r="4838" spans="1:31" x14ac:dyDescent="0.25">
      <c r="A4838">
        <v>2212783</v>
      </c>
      <c r="B4838">
        <v>1</v>
      </c>
      <c r="C4838" t="s">
        <v>81</v>
      </c>
      <c r="D4838" t="s">
        <v>128</v>
      </c>
      <c r="E4838" t="s">
        <v>151</v>
      </c>
      <c r="F4838" t="s">
        <v>14057</v>
      </c>
      <c r="G4838" t="s">
        <v>213</v>
      </c>
      <c r="H4838" t="s">
        <v>135</v>
      </c>
      <c r="I4838" t="s">
        <v>136</v>
      </c>
      <c r="J4838" t="s">
        <v>137</v>
      </c>
      <c r="K4838" t="s">
        <v>138</v>
      </c>
      <c r="L4838" t="s">
        <v>14058</v>
      </c>
      <c r="M4838" t="s">
        <v>14059</v>
      </c>
      <c r="N4838">
        <v>2.1588888879999999</v>
      </c>
      <c r="O4838">
        <v>0</v>
      </c>
      <c r="P4838">
        <v>21</v>
      </c>
      <c r="Q4838">
        <v>0</v>
      </c>
      <c r="R4838">
        <v>0</v>
      </c>
      <c r="S4838">
        <v>0</v>
      </c>
      <c r="T4838">
        <v>3</v>
      </c>
      <c r="U4838">
        <v>0</v>
      </c>
      <c r="V4838">
        <v>0</v>
      </c>
      <c r="W4838">
        <v>0</v>
      </c>
      <c r="X4838">
        <v>7.3817082584226386</v>
      </c>
      <c r="Y4838">
        <v>0</v>
      </c>
      <c r="Z4838">
        <v>0</v>
      </c>
      <c r="AA4838">
        <v>0</v>
      </c>
      <c r="AB4838">
        <v>1.2808993093867547</v>
      </c>
      <c r="AC4838">
        <v>0</v>
      </c>
      <c r="AD4838">
        <v>0</v>
      </c>
      <c r="AE4838">
        <v>8.6626075678093937</v>
      </c>
    </row>
    <row r="4839" spans="1:31" x14ac:dyDescent="0.25">
      <c r="A4839">
        <v>2221196</v>
      </c>
      <c r="B4839">
        <v>1</v>
      </c>
      <c r="C4839" t="s">
        <v>80</v>
      </c>
      <c r="D4839" t="s">
        <v>97</v>
      </c>
      <c r="E4839" t="s">
        <v>151</v>
      </c>
      <c r="F4839" t="s">
        <v>14060</v>
      </c>
      <c r="G4839" t="s">
        <v>213</v>
      </c>
      <c r="H4839" t="s">
        <v>135</v>
      </c>
      <c r="I4839" t="s">
        <v>136</v>
      </c>
      <c r="J4839" t="s">
        <v>137</v>
      </c>
      <c r="K4839" t="s">
        <v>138</v>
      </c>
      <c r="L4839" t="s">
        <v>14061</v>
      </c>
      <c r="M4839" t="s">
        <v>14062</v>
      </c>
      <c r="N4839">
        <v>2.8033333329999999</v>
      </c>
      <c r="O4839">
        <v>0</v>
      </c>
      <c r="P4839">
        <v>32</v>
      </c>
      <c r="Q4839">
        <v>0</v>
      </c>
      <c r="R4839">
        <v>0</v>
      </c>
      <c r="S4839">
        <v>0</v>
      </c>
      <c r="T4839">
        <v>1</v>
      </c>
      <c r="U4839">
        <v>0</v>
      </c>
      <c r="V4839">
        <v>0</v>
      </c>
      <c r="W4839">
        <v>0</v>
      </c>
      <c r="X4839">
        <v>37.704885848569297</v>
      </c>
      <c r="Y4839">
        <v>0</v>
      </c>
      <c r="Z4839">
        <v>0</v>
      </c>
      <c r="AA4839">
        <v>0</v>
      </c>
      <c r="AB4839">
        <v>1.0455838580088734</v>
      </c>
      <c r="AC4839">
        <v>0</v>
      </c>
      <c r="AD4839">
        <v>0</v>
      </c>
      <c r="AE4839">
        <v>38.750469706578173</v>
      </c>
    </row>
    <row r="4840" spans="1:31" x14ac:dyDescent="0.25">
      <c r="A4840">
        <v>2223752</v>
      </c>
      <c r="B4840">
        <v>1</v>
      </c>
      <c r="C4840" t="s">
        <v>80</v>
      </c>
      <c r="D4840" t="s">
        <v>101</v>
      </c>
      <c r="E4840" t="s">
        <v>156</v>
      </c>
      <c r="F4840" t="s">
        <v>14063</v>
      </c>
      <c r="G4840" t="s">
        <v>280</v>
      </c>
      <c r="H4840" t="s">
        <v>135</v>
      </c>
      <c r="I4840" t="s">
        <v>136</v>
      </c>
      <c r="J4840" t="s">
        <v>137</v>
      </c>
      <c r="K4840" t="s">
        <v>138</v>
      </c>
      <c r="L4840" t="s">
        <v>1393</v>
      </c>
      <c r="M4840" t="s">
        <v>14064</v>
      </c>
      <c r="N4840">
        <v>0.92861111100000004</v>
      </c>
      <c r="O4840">
        <v>0</v>
      </c>
      <c r="P4840">
        <v>1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0.42419218524130164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0.42419218524130164</v>
      </c>
    </row>
    <row r="4841" spans="1:31" x14ac:dyDescent="0.25">
      <c r="A4841">
        <v>2212932</v>
      </c>
      <c r="B4841">
        <v>1</v>
      </c>
      <c r="C4841" t="s">
        <v>80</v>
      </c>
      <c r="D4841" t="s">
        <v>82</v>
      </c>
      <c r="E4841" t="s">
        <v>251</v>
      </c>
      <c r="F4841" t="s">
        <v>7888</v>
      </c>
      <c r="G4841" t="s">
        <v>3242</v>
      </c>
      <c r="H4841" t="s">
        <v>144</v>
      </c>
      <c r="I4841" t="s">
        <v>136</v>
      </c>
      <c r="J4841" t="s">
        <v>137</v>
      </c>
      <c r="K4841" t="s">
        <v>138</v>
      </c>
      <c r="L4841" t="s">
        <v>14065</v>
      </c>
      <c r="M4841" t="s">
        <v>14066</v>
      </c>
      <c r="N4841">
        <v>1.071666666</v>
      </c>
      <c r="O4841">
        <v>0</v>
      </c>
      <c r="P4841">
        <v>6736</v>
      </c>
      <c r="Q4841">
        <v>0</v>
      </c>
      <c r="R4841">
        <v>0</v>
      </c>
      <c r="S4841">
        <v>10</v>
      </c>
      <c r="T4841">
        <v>7103</v>
      </c>
      <c r="U4841">
        <v>0</v>
      </c>
      <c r="V4841">
        <v>12</v>
      </c>
      <c r="W4841">
        <v>0</v>
      </c>
      <c r="X4841">
        <v>2095.9058953640674</v>
      </c>
      <c r="Y4841">
        <v>0</v>
      </c>
      <c r="Z4841">
        <v>0</v>
      </c>
      <c r="AA4841">
        <v>1234.3697829019029</v>
      </c>
      <c r="AB4841">
        <v>2911.359179850383</v>
      </c>
      <c r="AC4841">
        <v>0</v>
      </c>
      <c r="AD4841">
        <v>75.772655190053072</v>
      </c>
      <c r="AE4841">
        <v>6317.4075133064061</v>
      </c>
    </row>
    <row r="4842" spans="1:31" x14ac:dyDescent="0.25">
      <c r="A4842">
        <v>2222813</v>
      </c>
      <c r="B4842">
        <v>1</v>
      </c>
      <c r="C4842" t="s">
        <v>81</v>
      </c>
      <c r="D4842" t="s">
        <v>112</v>
      </c>
      <c r="E4842" t="s">
        <v>156</v>
      </c>
      <c r="F4842" t="s">
        <v>14067</v>
      </c>
      <c r="G4842" t="s">
        <v>134</v>
      </c>
      <c r="H4842" t="s">
        <v>135</v>
      </c>
      <c r="I4842" t="s">
        <v>136</v>
      </c>
      <c r="J4842" t="s">
        <v>137</v>
      </c>
      <c r="K4842" t="s">
        <v>138</v>
      </c>
      <c r="L4842" t="s">
        <v>14068</v>
      </c>
      <c r="M4842" t="s">
        <v>14069</v>
      </c>
      <c r="N4842">
        <v>0.42194444399999997</v>
      </c>
      <c r="O4842">
        <v>0</v>
      </c>
      <c r="P4842">
        <v>1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0.14779567691573614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0.14779567691573614</v>
      </c>
    </row>
    <row r="4843" spans="1:31" x14ac:dyDescent="0.25">
      <c r="A4843">
        <v>2223895</v>
      </c>
      <c r="B4843">
        <v>1</v>
      </c>
      <c r="C4843" t="s">
        <v>81</v>
      </c>
      <c r="D4843" t="s">
        <v>128</v>
      </c>
      <c r="E4843" t="s">
        <v>151</v>
      </c>
      <c r="F4843" t="s">
        <v>14070</v>
      </c>
      <c r="G4843" t="s">
        <v>213</v>
      </c>
      <c r="H4843" t="s">
        <v>135</v>
      </c>
      <c r="I4843" t="s">
        <v>136</v>
      </c>
      <c r="J4843" t="s">
        <v>137</v>
      </c>
      <c r="K4843" t="s">
        <v>138</v>
      </c>
      <c r="L4843" t="s">
        <v>14071</v>
      </c>
      <c r="M4843" t="s">
        <v>8681</v>
      </c>
      <c r="N4843">
        <v>9.9049999999999994</v>
      </c>
      <c r="O4843">
        <v>0</v>
      </c>
      <c r="P4843">
        <v>6</v>
      </c>
      <c r="Q4843">
        <v>0</v>
      </c>
      <c r="R4843">
        <v>0</v>
      </c>
      <c r="S4843">
        <v>0</v>
      </c>
      <c r="T4843">
        <v>3</v>
      </c>
      <c r="U4843">
        <v>0</v>
      </c>
      <c r="V4843">
        <v>0</v>
      </c>
      <c r="W4843">
        <v>0</v>
      </c>
      <c r="X4843">
        <v>5.7438228626352537</v>
      </c>
      <c r="Y4843">
        <v>0</v>
      </c>
      <c r="Z4843">
        <v>0</v>
      </c>
      <c r="AA4843">
        <v>0</v>
      </c>
      <c r="AB4843">
        <v>10.789460567529682</v>
      </c>
      <c r="AC4843">
        <v>0</v>
      </c>
      <c r="AD4843">
        <v>0</v>
      </c>
      <c r="AE4843">
        <v>16.533283430164936</v>
      </c>
    </row>
    <row r="4844" spans="1:31" x14ac:dyDescent="0.25">
      <c r="A4844">
        <v>2213324</v>
      </c>
      <c r="B4844">
        <v>1</v>
      </c>
      <c r="C4844" t="s">
        <v>80</v>
      </c>
      <c r="D4844" t="s">
        <v>97</v>
      </c>
      <c r="E4844" t="s">
        <v>156</v>
      </c>
      <c r="F4844" t="s">
        <v>14072</v>
      </c>
      <c r="G4844" t="s">
        <v>161</v>
      </c>
      <c r="H4844" t="s">
        <v>135</v>
      </c>
      <c r="I4844" t="s">
        <v>136</v>
      </c>
      <c r="J4844" t="s">
        <v>137</v>
      </c>
      <c r="K4844" t="s">
        <v>138</v>
      </c>
      <c r="L4844" t="s">
        <v>14073</v>
      </c>
      <c r="M4844" t="s">
        <v>14074</v>
      </c>
      <c r="N4844">
        <v>1.59</v>
      </c>
      <c r="O4844">
        <v>0</v>
      </c>
      <c r="P4844">
        <v>1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0.59970400061873996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0.59970400061873996</v>
      </c>
    </row>
    <row r="4845" spans="1:31" x14ac:dyDescent="0.25">
      <c r="A4845">
        <v>2223652</v>
      </c>
      <c r="B4845">
        <v>1</v>
      </c>
      <c r="C4845" t="s">
        <v>80</v>
      </c>
      <c r="D4845" t="s">
        <v>90</v>
      </c>
      <c r="E4845" t="s">
        <v>151</v>
      </c>
      <c r="F4845" t="s">
        <v>3408</v>
      </c>
      <c r="G4845" t="s">
        <v>233</v>
      </c>
      <c r="H4845" t="s">
        <v>135</v>
      </c>
      <c r="I4845" t="s">
        <v>136</v>
      </c>
      <c r="J4845" t="s">
        <v>137</v>
      </c>
      <c r="K4845" t="s">
        <v>234</v>
      </c>
      <c r="L4845" t="s">
        <v>14075</v>
      </c>
      <c r="M4845" t="s">
        <v>14076</v>
      </c>
      <c r="N4845">
        <v>7.7774647220000004</v>
      </c>
      <c r="O4845">
        <v>0</v>
      </c>
      <c r="P4845">
        <v>168</v>
      </c>
      <c r="Q4845">
        <v>0</v>
      </c>
      <c r="R4845">
        <v>0</v>
      </c>
      <c r="S4845">
        <v>0</v>
      </c>
      <c r="T4845">
        <v>20</v>
      </c>
      <c r="U4845">
        <v>0</v>
      </c>
      <c r="V4845">
        <v>0</v>
      </c>
      <c r="W4845">
        <v>0</v>
      </c>
      <c r="X4845">
        <v>438.46124614726494</v>
      </c>
      <c r="Y4845">
        <v>0</v>
      </c>
      <c r="Z4845">
        <v>0</v>
      </c>
      <c r="AA4845">
        <v>0</v>
      </c>
      <c r="AB4845">
        <v>93.946817636418288</v>
      </c>
      <c r="AC4845">
        <v>0</v>
      </c>
      <c r="AD4845">
        <v>0</v>
      </c>
      <c r="AE4845">
        <v>532.40806378368325</v>
      </c>
    </row>
    <row r="4846" spans="1:31" x14ac:dyDescent="0.25">
      <c r="A4846">
        <v>2216321</v>
      </c>
      <c r="B4846">
        <v>1</v>
      </c>
      <c r="C4846" t="s">
        <v>80</v>
      </c>
      <c r="D4846" t="s">
        <v>96</v>
      </c>
      <c r="E4846" t="s">
        <v>156</v>
      </c>
      <c r="F4846" t="s">
        <v>14077</v>
      </c>
      <c r="G4846" t="s">
        <v>165</v>
      </c>
      <c r="H4846" t="s">
        <v>135</v>
      </c>
      <c r="I4846" t="s">
        <v>136</v>
      </c>
      <c r="J4846" t="s">
        <v>137</v>
      </c>
      <c r="K4846" t="s">
        <v>138</v>
      </c>
      <c r="L4846" t="s">
        <v>14078</v>
      </c>
      <c r="M4846" t="s">
        <v>14079</v>
      </c>
      <c r="N4846">
        <v>2.9927777770000001</v>
      </c>
      <c r="O4846">
        <v>0</v>
      </c>
      <c r="P4846">
        <v>1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6.4052365302650571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6.4052365302650571</v>
      </c>
    </row>
    <row r="4847" spans="1:31" x14ac:dyDescent="0.25">
      <c r="A4847">
        <v>2219324</v>
      </c>
      <c r="B4847">
        <v>1</v>
      </c>
      <c r="C4847" t="s">
        <v>80</v>
      </c>
      <c r="D4847" t="s">
        <v>107</v>
      </c>
      <c r="E4847" t="s">
        <v>198</v>
      </c>
      <c r="F4847" t="s">
        <v>14080</v>
      </c>
      <c r="G4847" t="s">
        <v>143</v>
      </c>
      <c r="H4847" t="s">
        <v>144</v>
      </c>
      <c r="I4847" t="s">
        <v>136</v>
      </c>
      <c r="J4847" t="s">
        <v>137</v>
      </c>
      <c r="K4847" t="s">
        <v>138</v>
      </c>
      <c r="L4847" t="s">
        <v>14081</v>
      </c>
      <c r="M4847" t="s">
        <v>14082</v>
      </c>
      <c r="N4847">
        <v>0.454166666</v>
      </c>
      <c r="O4847">
        <v>0</v>
      </c>
      <c r="P4847">
        <v>845</v>
      </c>
      <c r="Q4847">
        <v>1</v>
      </c>
      <c r="R4847">
        <v>80</v>
      </c>
      <c r="S4847">
        <v>9</v>
      </c>
      <c r="T4847">
        <v>166</v>
      </c>
      <c r="U4847">
        <v>0</v>
      </c>
      <c r="V4847">
        <v>2</v>
      </c>
      <c r="W4847">
        <v>0</v>
      </c>
      <c r="X4847">
        <v>95.975478325721497</v>
      </c>
      <c r="Y4847">
        <v>3.7754149850001704</v>
      </c>
      <c r="Z4847">
        <v>7.8812749359574585</v>
      </c>
      <c r="AA4847">
        <v>12.644260948967251</v>
      </c>
      <c r="AB4847">
        <v>32.634943659801095</v>
      </c>
      <c r="AC4847">
        <v>0</v>
      </c>
      <c r="AD4847">
        <v>50.085510787934879</v>
      </c>
      <c r="AE4847">
        <v>202.99688364338238</v>
      </c>
    </row>
    <row r="4848" spans="1:31" x14ac:dyDescent="0.25">
      <c r="A4848">
        <v>2214157</v>
      </c>
      <c r="B4848">
        <v>1</v>
      </c>
      <c r="C4848" t="s">
        <v>80</v>
      </c>
      <c r="D4848" t="s">
        <v>103</v>
      </c>
      <c r="E4848" t="s">
        <v>156</v>
      </c>
      <c r="F4848" t="s">
        <v>14083</v>
      </c>
      <c r="G4848" t="s">
        <v>172</v>
      </c>
      <c r="H4848" t="s">
        <v>135</v>
      </c>
      <c r="I4848" t="s">
        <v>136</v>
      </c>
      <c r="J4848" t="s">
        <v>137</v>
      </c>
      <c r="K4848" t="s">
        <v>138</v>
      </c>
      <c r="L4848" t="s">
        <v>14084</v>
      </c>
      <c r="M4848" t="s">
        <v>14085</v>
      </c>
      <c r="N4848">
        <v>3.9169444439999999</v>
      </c>
      <c r="O4848">
        <v>0</v>
      </c>
      <c r="P4848">
        <v>1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3.2816293988666661E-3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3.2816293988666661E-3</v>
      </c>
    </row>
    <row r="4849" spans="1:31" x14ac:dyDescent="0.25">
      <c r="A4849">
        <v>2222570</v>
      </c>
      <c r="B4849">
        <v>1</v>
      </c>
      <c r="C4849" t="s">
        <v>80</v>
      </c>
      <c r="D4849" t="s">
        <v>82</v>
      </c>
      <c r="E4849" t="s">
        <v>156</v>
      </c>
      <c r="F4849" t="s">
        <v>14086</v>
      </c>
      <c r="G4849" t="s">
        <v>161</v>
      </c>
      <c r="H4849" t="s">
        <v>135</v>
      </c>
      <c r="I4849" t="s">
        <v>136</v>
      </c>
      <c r="J4849" t="s">
        <v>137</v>
      </c>
      <c r="K4849" t="s">
        <v>138</v>
      </c>
      <c r="L4849" t="s">
        <v>14087</v>
      </c>
      <c r="M4849" t="s">
        <v>14088</v>
      </c>
      <c r="N4849">
        <v>3.551388888</v>
      </c>
      <c r="O4849">
        <v>0</v>
      </c>
      <c r="P4849">
        <v>2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1.071020793179035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1.071020793179035</v>
      </c>
    </row>
    <row r="4850" spans="1:31" x14ac:dyDescent="0.25">
      <c r="A4850">
        <v>2215239</v>
      </c>
      <c r="B4850">
        <v>1</v>
      </c>
      <c r="C4850" t="s">
        <v>81</v>
      </c>
      <c r="D4850" t="s">
        <v>112</v>
      </c>
      <c r="E4850" t="s">
        <v>156</v>
      </c>
      <c r="F4850" t="s">
        <v>14089</v>
      </c>
      <c r="G4850" t="s">
        <v>161</v>
      </c>
      <c r="H4850" t="s">
        <v>135</v>
      </c>
      <c r="I4850" t="s">
        <v>136</v>
      </c>
      <c r="J4850" t="s">
        <v>137</v>
      </c>
      <c r="K4850" t="s">
        <v>138</v>
      </c>
      <c r="L4850" t="s">
        <v>14090</v>
      </c>
      <c r="M4850" t="s">
        <v>14091</v>
      </c>
      <c r="N4850">
        <v>2.8883333329999998</v>
      </c>
      <c r="O4850">
        <v>0</v>
      </c>
      <c r="P4850">
        <v>1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6.1367692660859993E-2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6.1367692660859993E-2</v>
      </c>
    </row>
    <row r="4851" spans="1:31" x14ac:dyDescent="0.25">
      <c r="A4851">
        <v>2220406</v>
      </c>
      <c r="B4851">
        <v>1</v>
      </c>
      <c r="C4851" t="s">
        <v>80</v>
      </c>
      <c r="D4851" t="s">
        <v>88</v>
      </c>
      <c r="E4851" t="s">
        <v>132</v>
      </c>
      <c r="F4851" t="s">
        <v>12090</v>
      </c>
      <c r="G4851" t="s">
        <v>233</v>
      </c>
      <c r="H4851" t="s">
        <v>135</v>
      </c>
      <c r="I4851" t="s">
        <v>136</v>
      </c>
      <c r="J4851" t="s">
        <v>137</v>
      </c>
      <c r="K4851" t="s">
        <v>234</v>
      </c>
      <c r="L4851" t="s">
        <v>14092</v>
      </c>
      <c r="M4851" t="s">
        <v>14093</v>
      </c>
      <c r="N4851">
        <v>5.1397222219999996</v>
      </c>
      <c r="O4851">
        <v>0</v>
      </c>
      <c r="P4851">
        <v>321</v>
      </c>
      <c r="Q4851">
        <v>0</v>
      </c>
      <c r="R4851">
        <v>0</v>
      </c>
      <c r="S4851">
        <v>0</v>
      </c>
      <c r="T4851">
        <v>6</v>
      </c>
      <c r="U4851">
        <v>0</v>
      </c>
      <c r="V4851">
        <v>0</v>
      </c>
      <c r="W4851">
        <v>0</v>
      </c>
      <c r="X4851">
        <v>392.68057207298335</v>
      </c>
      <c r="Y4851">
        <v>0</v>
      </c>
      <c r="Z4851">
        <v>0</v>
      </c>
      <c r="AA4851">
        <v>0</v>
      </c>
      <c r="AB4851">
        <v>11.488840135995014</v>
      </c>
      <c r="AC4851">
        <v>0</v>
      </c>
      <c r="AD4851">
        <v>0</v>
      </c>
      <c r="AE4851">
        <v>404.16941220897837</v>
      </c>
    </row>
    <row r="4852" spans="1:31" x14ac:dyDescent="0.25">
      <c r="A4852">
        <v>2220798</v>
      </c>
      <c r="B4852">
        <v>1</v>
      </c>
      <c r="C4852" t="s">
        <v>80</v>
      </c>
      <c r="D4852" t="s">
        <v>94</v>
      </c>
      <c r="E4852" t="s">
        <v>141</v>
      </c>
      <c r="F4852" t="s">
        <v>12846</v>
      </c>
      <c r="G4852" t="s">
        <v>200</v>
      </c>
      <c r="H4852" t="s">
        <v>144</v>
      </c>
      <c r="I4852" t="s">
        <v>136</v>
      </c>
      <c r="J4852" t="s">
        <v>137</v>
      </c>
      <c r="K4852" t="s">
        <v>138</v>
      </c>
      <c r="L4852" t="s">
        <v>14094</v>
      </c>
      <c r="M4852" t="s">
        <v>14095</v>
      </c>
      <c r="N4852">
        <v>0.239166666</v>
      </c>
      <c r="O4852">
        <v>0</v>
      </c>
      <c r="P4852">
        <v>211</v>
      </c>
      <c r="Q4852">
        <v>0</v>
      </c>
      <c r="R4852">
        <v>0</v>
      </c>
      <c r="S4852">
        <v>0</v>
      </c>
      <c r="T4852">
        <v>15</v>
      </c>
      <c r="U4852">
        <v>0</v>
      </c>
      <c r="V4852">
        <v>0</v>
      </c>
      <c r="W4852">
        <v>0</v>
      </c>
      <c r="X4852">
        <v>10.135055735053436</v>
      </c>
      <c r="Y4852">
        <v>0</v>
      </c>
      <c r="Z4852">
        <v>0</v>
      </c>
      <c r="AA4852">
        <v>0</v>
      </c>
      <c r="AB4852">
        <v>0.81520239655851501</v>
      </c>
      <c r="AC4852">
        <v>0</v>
      </c>
      <c r="AD4852">
        <v>0</v>
      </c>
      <c r="AE4852">
        <v>10.950258131611951</v>
      </c>
    </row>
    <row r="4853" spans="1:31" x14ac:dyDescent="0.25">
      <c r="A4853">
        <v>2225126</v>
      </c>
      <c r="B4853">
        <v>1</v>
      </c>
      <c r="C4853" t="s">
        <v>80</v>
      </c>
      <c r="D4853" t="s">
        <v>92</v>
      </c>
      <c r="E4853" t="s">
        <v>156</v>
      </c>
      <c r="F4853" t="s">
        <v>14096</v>
      </c>
      <c r="G4853" t="s">
        <v>161</v>
      </c>
      <c r="H4853" t="s">
        <v>135</v>
      </c>
      <c r="I4853" t="s">
        <v>136</v>
      </c>
      <c r="J4853" t="s">
        <v>137</v>
      </c>
      <c r="K4853" t="s">
        <v>138</v>
      </c>
      <c r="L4853" t="s">
        <v>14097</v>
      </c>
      <c r="M4853" t="s">
        <v>14098</v>
      </c>
      <c r="N4853">
        <v>3.0566666659999999</v>
      </c>
      <c r="O4853">
        <v>0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0.36443442239457752</v>
      </c>
      <c r="AA4853">
        <v>0</v>
      </c>
      <c r="AB4853">
        <v>0</v>
      </c>
      <c r="AC4853">
        <v>0</v>
      </c>
      <c r="AD4853">
        <v>0</v>
      </c>
      <c r="AE4853">
        <v>0.36443442239457752</v>
      </c>
    </row>
    <row r="4854" spans="1:31" x14ac:dyDescent="0.25">
      <c r="A4854">
        <v>2221339</v>
      </c>
      <c r="B4854">
        <v>1</v>
      </c>
      <c r="C4854" t="s">
        <v>81</v>
      </c>
      <c r="D4854" t="s">
        <v>122</v>
      </c>
      <c r="E4854" t="s">
        <v>141</v>
      </c>
      <c r="F4854" t="s">
        <v>352</v>
      </c>
      <c r="G4854" t="s">
        <v>405</v>
      </c>
      <c r="H4854" t="s">
        <v>144</v>
      </c>
      <c r="I4854" t="s">
        <v>136</v>
      </c>
      <c r="J4854" t="s">
        <v>137</v>
      </c>
      <c r="K4854" t="s">
        <v>234</v>
      </c>
      <c r="L4854" t="s">
        <v>14099</v>
      </c>
      <c r="M4854" t="s">
        <v>14100</v>
      </c>
      <c r="N4854">
        <v>8.4951961110000003</v>
      </c>
      <c r="O4854">
        <v>0</v>
      </c>
      <c r="P4854">
        <v>57</v>
      </c>
      <c r="Q4854">
        <v>0</v>
      </c>
      <c r="R4854">
        <v>0</v>
      </c>
      <c r="S4854">
        <v>0</v>
      </c>
      <c r="T4854">
        <v>2</v>
      </c>
      <c r="U4854">
        <v>0</v>
      </c>
      <c r="V4854">
        <v>0</v>
      </c>
      <c r="W4854">
        <v>0</v>
      </c>
      <c r="X4854">
        <v>44.294206498845838</v>
      </c>
      <c r="Y4854">
        <v>0</v>
      </c>
      <c r="Z4854">
        <v>0</v>
      </c>
      <c r="AA4854">
        <v>0</v>
      </c>
      <c r="AB4854">
        <v>4.8787870776484317</v>
      </c>
      <c r="AC4854">
        <v>0</v>
      </c>
      <c r="AD4854">
        <v>0</v>
      </c>
      <c r="AE4854">
        <v>49.172993576494271</v>
      </c>
    </row>
    <row r="4855" spans="1:31" x14ac:dyDescent="0.25">
      <c r="A4855">
        <v>2223503</v>
      </c>
      <c r="B4855">
        <v>1</v>
      </c>
      <c r="C4855" t="s">
        <v>80</v>
      </c>
      <c r="D4855" t="s">
        <v>82</v>
      </c>
      <c r="E4855" t="s">
        <v>132</v>
      </c>
      <c r="F4855" t="s">
        <v>727</v>
      </c>
      <c r="G4855" t="s">
        <v>176</v>
      </c>
      <c r="H4855" t="s">
        <v>135</v>
      </c>
      <c r="I4855" t="s">
        <v>136</v>
      </c>
      <c r="J4855" t="s">
        <v>137</v>
      </c>
      <c r="K4855" t="s">
        <v>138</v>
      </c>
      <c r="L4855" t="s">
        <v>14101</v>
      </c>
      <c r="M4855" t="s">
        <v>14102</v>
      </c>
      <c r="N4855">
        <v>0.37194444399999999</v>
      </c>
      <c r="O4855">
        <v>0</v>
      </c>
      <c r="P4855">
        <v>381</v>
      </c>
      <c r="Q4855">
        <v>0</v>
      </c>
      <c r="R4855">
        <v>0</v>
      </c>
      <c r="S4855">
        <v>0</v>
      </c>
      <c r="T4855">
        <v>17</v>
      </c>
      <c r="U4855">
        <v>0</v>
      </c>
      <c r="V4855">
        <v>0</v>
      </c>
      <c r="W4855">
        <v>0</v>
      </c>
      <c r="X4855">
        <v>68.591487564501193</v>
      </c>
      <c r="Y4855">
        <v>0</v>
      </c>
      <c r="Z4855">
        <v>0</v>
      </c>
      <c r="AA4855">
        <v>0</v>
      </c>
      <c r="AB4855">
        <v>3.8163298879025107</v>
      </c>
      <c r="AC4855">
        <v>0</v>
      </c>
      <c r="AD4855">
        <v>0</v>
      </c>
      <c r="AE4855">
        <v>72.407817452403705</v>
      </c>
    </row>
    <row r="4856" spans="1:31" x14ac:dyDescent="0.25">
      <c r="A4856">
        <v>2213765</v>
      </c>
      <c r="B4856">
        <v>1</v>
      </c>
      <c r="C4856" t="s">
        <v>80</v>
      </c>
      <c r="D4856" t="s">
        <v>96</v>
      </c>
      <c r="E4856" t="s">
        <v>156</v>
      </c>
      <c r="F4856" t="s">
        <v>14103</v>
      </c>
      <c r="G4856" t="s">
        <v>172</v>
      </c>
      <c r="H4856" t="s">
        <v>135</v>
      </c>
      <c r="I4856" t="s">
        <v>136</v>
      </c>
      <c r="J4856" t="s">
        <v>137</v>
      </c>
      <c r="K4856" t="s">
        <v>138</v>
      </c>
      <c r="L4856" t="s">
        <v>14104</v>
      </c>
      <c r="M4856" t="s">
        <v>14105</v>
      </c>
      <c r="N4856">
        <v>2.2127777769999999</v>
      </c>
      <c r="O4856">
        <v>0</v>
      </c>
      <c r="P4856">
        <v>1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1.8773332091111109E-4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1.8773332091111109E-4</v>
      </c>
    </row>
    <row r="4857" spans="1:31" x14ac:dyDescent="0.25">
      <c r="A4857">
        <v>2221880</v>
      </c>
      <c r="B4857">
        <v>1</v>
      </c>
      <c r="C4857" t="s">
        <v>80</v>
      </c>
      <c r="D4857" t="s">
        <v>98</v>
      </c>
      <c r="E4857" t="s">
        <v>151</v>
      </c>
      <c r="F4857" t="s">
        <v>14106</v>
      </c>
      <c r="G4857" t="s">
        <v>233</v>
      </c>
      <c r="H4857" t="s">
        <v>135</v>
      </c>
      <c r="I4857" t="s">
        <v>136</v>
      </c>
      <c r="J4857" t="s">
        <v>137</v>
      </c>
      <c r="K4857" t="s">
        <v>234</v>
      </c>
      <c r="L4857" t="s">
        <v>14107</v>
      </c>
      <c r="M4857" t="s">
        <v>14108</v>
      </c>
      <c r="N4857">
        <v>1.2127777769999999</v>
      </c>
      <c r="O4857">
        <v>0</v>
      </c>
      <c r="P4857">
        <v>33</v>
      </c>
      <c r="Q4857">
        <v>0</v>
      </c>
      <c r="R4857">
        <v>0</v>
      </c>
      <c r="S4857">
        <v>0</v>
      </c>
      <c r="T4857">
        <v>1</v>
      </c>
      <c r="U4857">
        <v>0</v>
      </c>
      <c r="V4857">
        <v>0</v>
      </c>
      <c r="W4857">
        <v>0</v>
      </c>
      <c r="X4857">
        <v>10.284069483477888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10.284069483477888</v>
      </c>
    </row>
    <row r="4858" spans="1:31" x14ac:dyDescent="0.25">
      <c r="A4858">
        <v>2222421</v>
      </c>
      <c r="B4858">
        <v>1</v>
      </c>
      <c r="C4858" t="s">
        <v>80</v>
      </c>
      <c r="D4858" t="s">
        <v>93</v>
      </c>
      <c r="E4858" t="s">
        <v>147</v>
      </c>
      <c r="F4858" t="s">
        <v>4546</v>
      </c>
      <c r="G4858" t="s">
        <v>143</v>
      </c>
      <c r="H4858" t="s">
        <v>144</v>
      </c>
      <c r="I4858" t="s">
        <v>136</v>
      </c>
      <c r="J4858" t="s">
        <v>137</v>
      </c>
      <c r="K4858" t="s">
        <v>138</v>
      </c>
      <c r="L4858" t="s">
        <v>14109</v>
      </c>
      <c r="M4858" t="s">
        <v>14110</v>
      </c>
      <c r="N4858">
        <v>0.52194444399999995</v>
      </c>
      <c r="O4858">
        <v>0</v>
      </c>
      <c r="P4858">
        <v>190</v>
      </c>
      <c r="Q4858">
        <v>2</v>
      </c>
      <c r="R4858">
        <v>45</v>
      </c>
      <c r="S4858">
        <v>3</v>
      </c>
      <c r="T4858">
        <v>40</v>
      </c>
      <c r="U4858">
        <v>0</v>
      </c>
      <c r="V4858">
        <v>0</v>
      </c>
      <c r="W4858">
        <v>0</v>
      </c>
      <c r="X4858">
        <v>9.4872125597171948</v>
      </c>
      <c r="Y4858">
        <v>5.417986100166667E-2</v>
      </c>
      <c r="Z4858">
        <v>2.442157137166582</v>
      </c>
      <c r="AA4858">
        <v>1.5066459278818245</v>
      </c>
      <c r="AB4858">
        <v>4.0926682693358183</v>
      </c>
      <c r="AC4858">
        <v>0</v>
      </c>
      <c r="AD4858">
        <v>0</v>
      </c>
      <c r="AE4858">
        <v>17.582863755103084</v>
      </c>
    </row>
    <row r="4859" spans="1:31" x14ac:dyDescent="0.25">
      <c r="A4859">
        <v>2213224</v>
      </c>
      <c r="B4859">
        <v>1</v>
      </c>
      <c r="C4859" t="s">
        <v>81</v>
      </c>
      <c r="D4859" t="s">
        <v>113</v>
      </c>
      <c r="E4859" t="s">
        <v>151</v>
      </c>
      <c r="F4859" t="s">
        <v>14111</v>
      </c>
      <c r="G4859" t="s">
        <v>536</v>
      </c>
      <c r="H4859" t="s">
        <v>135</v>
      </c>
      <c r="I4859" t="s">
        <v>136</v>
      </c>
      <c r="J4859" t="s">
        <v>137</v>
      </c>
      <c r="K4859" t="s">
        <v>138</v>
      </c>
      <c r="L4859" t="s">
        <v>14112</v>
      </c>
      <c r="M4859" t="s">
        <v>14113</v>
      </c>
      <c r="N4859">
        <v>4.6283333329999996</v>
      </c>
      <c r="O4859">
        <v>0</v>
      </c>
      <c r="P4859">
        <v>33</v>
      </c>
      <c r="Q4859">
        <v>0</v>
      </c>
      <c r="R4859">
        <v>3</v>
      </c>
      <c r="S4859">
        <v>0</v>
      </c>
      <c r="T4859">
        <v>2</v>
      </c>
      <c r="U4859">
        <v>0</v>
      </c>
      <c r="V4859">
        <v>0</v>
      </c>
      <c r="W4859">
        <v>0</v>
      </c>
      <c r="X4859">
        <v>20.117131218306564</v>
      </c>
      <c r="Y4859">
        <v>0</v>
      </c>
      <c r="Z4859">
        <v>11.002096326833202</v>
      </c>
      <c r="AA4859">
        <v>0</v>
      </c>
      <c r="AB4859">
        <v>1.62405301551045</v>
      </c>
      <c r="AC4859">
        <v>0</v>
      </c>
      <c r="AD4859">
        <v>0</v>
      </c>
      <c r="AE4859">
        <v>32.743280560650213</v>
      </c>
    </row>
    <row r="4860" spans="1:31" x14ac:dyDescent="0.25">
      <c r="A4860">
        <v>2228770</v>
      </c>
      <c r="B4860">
        <v>1</v>
      </c>
      <c r="C4860" t="s">
        <v>80</v>
      </c>
      <c r="D4860" t="s">
        <v>96</v>
      </c>
      <c r="E4860" t="s">
        <v>156</v>
      </c>
      <c r="F4860" t="s">
        <v>13064</v>
      </c>
      <c r="G4860" t="s">
        <v>165</v>
      </c>
      <c r="H4860" t="s">
        <v>135</v>
      </c>
      <c r="I4860" t="s">
        <v>136</v>
      </c>
      <c r="J4860" t="s">
        <v>137</v>
      </c>
      <c r="K4860" t="s">
        <v>138</v>
      </c>
      <c r="L4860" t="s">
        <v>14114</v>
      </c>
      <c r="M4860" t="s">
        <v>14115</v>
      </c>
      <c r="N4860">
        <v>1.078888888</v>
      </c>
      <c r="O4860">
        <v>0</v>
      </c>
      <c r="P4860">
        <v>1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0.8059361185899534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0.8059361185899534</v>
      </c>
    </row>
    <row r="4861" spans="1:31" x14ac:dyDescent="0.25">
      <c r="A4861">
        <v>2216367</v>
      </c>
      <c r="B4861">
        <v>1</v>
      </c>
      <c r="C4861" t="s">
        <v>80</v>
      </c>
      <c r="D4861" t="s">
        <v>108</v>
      </c>
      <c r="E4861" t="s">
        <v>151</v>
      </c>
      <c r="F4861" t="s">
        <v>14116</v>
      </c>
      <c r="G4861" t="s">
        <v>153</v>
      </c>
      <c r="H4861" t="s">
        <v>135</v>
      </c>
      <c r="I4861" t="s">
        <v>136</v>
      </c>
      <c r="J4861" t="s">
        <v>137</v>
      </c>
      <c r="K4861" t="s">
        <v>138</v>
      </c>
      <c r="L4861" t="s">
        <v>14117</v>
      </c>
      <c r="M4861" t="s">
        <v>14118</v>
      </c>
      <c r="N4861">
        <v>1.0916666660000001</v>
      </c>
      <c r="O4861">
        <v>0</v>
      </c>
      <c r="P4861">
        <v>12</v>
      </c>
      <c r="Q4861">
        <v>0</v>
      </c>
      <c r="R4861">
        <v>4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1.7412306694555384</v>
      </c>
      <c r="Y4861">
        <v>0</v>
      </c>
      <c r="Z4861">
        <v>0.74004460336889988</v>
      </c>
      <c r="AA4861">
        <v>0</v>
      </c>
      <c r="AB4861">
        <v>0</v>
      </c>
      <c r="AC4861">
        <v>0</v>
      </c>
      <c r="AD4861">
        <v>0</v>
      </c>
      <c r="AE4861">
        <v>2.4812752728244383</v>
      </c>
    </row>
    <row r="4862" spans="1:31" x14ac:dyDescent="0.25">
      <c r="A4862">
        <v>2222272</v>
      </c>
      <c r="B4862">
        <v>1</v>
      </c>
      <c r="C4862" t="s">
        <v>80</v>
      </c>
      <c r="D4862" t="s">
        <v>83</v>
      </c>
      <c r="E4862" t="s">
        <v>151</v>
      </c>
      <c r="F4862" t="s">
        <v>14119</v>
      </c>
      <c r="G4862" t="s">
        <v>213</v>
      </c>
      <c r="H4862" t="s">
        <v>135</v>
      </c>
      <c r="I4862" t="s">
        <v>136</v>
      </c>
      <c r="J4862" t="s">
        <v>137</v>
      </c>
      <c r="K4862" t="s">
        <v>138</v>
      </c>
      <c r="L4862" t="s">
        <v>14120</v>
      </c>
      <c r="M4862" t="s">
        <v>14121</v>
      </c>
      <c r="N4862">
        <v>1.1202777770000001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17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32.711534545816953</v>
      </c>
      <c r="AC4862">
        <v>0</v>
      </c>
      <c r="AD4862">
        <v>0</v>
      </c>
      <c r="AE4862">
        <v>32.711534545816953</v>
      </c>
    </row>
    <row r="4863" spans="1:31" x14ac:dyDescent="0.25">
      <c r="A4863">
        <v>2220280</v>
      </c>
      <c r="B4863">
        <v>1</v>
      </c>
      <c r="C4863" t="s">
        <v>80</v>
      </c>
      <c r="D4863" t="s">
        <v>85</v>
      </c>
      <c r="E4863" t="s">
        <v>151</v>
      </c>
      <c r="F4863" t="s">
        <v>14122</v>
      </c>
      <c r="G4863" t="s">
        <v>233</v>
      </c>
      <c r="H4863" t="s">
        <v>135</v>
      </c>
      <c r="I4863" t="s">
        <v>136</v>
      </c>
      <c r="J4863" t="s">
        <v>137</v>
      </c>
      <c r="K4863" t="s">
        <v>234</v>
      </c>
      <c r="L4863" t="s">
        <v>14123</v>
      </c>
      <c r="M4863" t="s">
        <v>14124</v>
      </c>
      <c r="N4863">
        <v>7.3344444439999998</v>
      </c>
      <c r="O4863">
        <v>0</v>
      </c>
      <c r="P4863">
        <v>42</v>
      </c>
      <c r="Q4863">
        <v>0</v>
      </c>
      <c r="R4863">
        <v>0</v>
      </c>
      <c r="S4863">
        <v>0</v>
      </c>
      <c r="T4863">
        <v>12</v>
      </c>
      <c r="U4863">
        <v>0</v>
      </c>
      <c r="V4863">
        <v>0</v>
      </c>
      <c r="W4863">
        <v>0</v>
      </c>
      <c r="X4863">
        <v>61.078976544042476</v>
      </c>
      <c r="Y4863">
        <v>0</v>
      </c>
      <c r="Z4863">
        <v>0</v>
      </c>
      <c r="AA4863">
        <v>0</v>
      </c>
      <c r="AB4863">
        <v>45.419326742473146</v>
      </c>
      <c r="AC4863">
        <v>0</v>
      </c>
      <c r="AD4863">
        <v>0</v>
      </c>
      <c r="AE4863">
        <v>106.49830328651562</v>
      </c>
    </row>
    <row r="4864" spans="1:31" x14ac:dyDescent="0.25">
      <c r="A4864">
        <v>2213473</v>
      </c>
      <c r="B4864">
        <v>1</v>
      </c>
      <c r="C4864" t="s">
        <v>80</v>
      </c>
      <c r="D4864" t="s">
        <v>83</v>
      </c>
      <c r="E4864" t="s">
        <v>251</v>
      </c>
      <c r="F4864" t="s">
        <v>14125</v>
      </c>
      <c r="G4864" t="s">
        <v>4666</v>
      </c>
      <c r="H4864" t="s">
        <v>144</v>
      </c>
      <c r="I4864" t="s">
        <v>136</v>
      </c>
      <c r="J4864" t="s">
        <v>3</v>
      </c>
      <c r="K4864" t="s">
        <v>138</v>
      </c>
      <c r="L4864" t="s">
        <v>14126</v>
      </c>
      <c r="M4864" t="s">
        <v>14127</v>
      </c>
      <c r="N4864">
        <v>1.111388888</v>
      </c>
      <c r="O4864">
        <v>0</v>
      </c>
      <c r="P4864">
        <v>2</v>
      </c>
      <c r="Q4864">
        <v>0</v>
      </c>
      <c r="R4864">
        <v>0</v>
      </c>
      <c r="S4864">
        <v>1</v>
      </c>
      <c r="T4864">
        <v>283</v>
      </c>
      <c r="U4864">
        <v>2</v>
      </c>
      <c r="V4864">
        <v>0</v>
      </c>
      <c r="W4864">
        <v>0</v>
      </c>
      <c r="X4864">
        <v>0.99115877664146113</v>
      </c>
      <c r="Y4864">
        <v>0</v>
      </c>
      <c r="Z4864">
        <v>0</v>
      </c>
      <c r="AA4864">
        <v>51.357831754638951</v>
      </c>
      <c r="AB4864">
        <v>134.93546862657075</v>
      </c>
      <c r="AC4864">
        <v>61.890395673012279</v>
      </c>
      <c r="AD4864">
        <v>0</v>
      </c>
      <c r="AE4864">
        <v>249.17485483086344</v>
      </c>
    </row>
    <row r="4865" spans="1:31" x14ac:dyDescent="0.25">
      <c r="A4865">
        <v>2216344</v>
      </c>
      <c r="B4865">
        <v>1</v>
      </c>
      <c r="C4865" t="s">
        <v>80</v>
      </c>
      <c r="D4865" t="s">
        <v>107</v>
      </c>
      <c r="E4865" t="s">
        <v>147</v>
      </c>
      <c r="F4865" t="s">
        <v>14128</v>
      </c>
      <c r="G4865" t="s">
        <v>233</v>
      </c>
      <c r="H4865" t="s">
        <v>144</v>
      </c>
      <c r="I4865" t="s">
        <v>136</v>
      </c>
      <c r="J4865" t="s">
        <v>137</v>
      </c>
      <c r="K4865" t="s">
        <v>234</v>
      </c>
      <c r="L4865" t="s">
        <v>14129</v>
      </c>
      <c r="M4865" t="s">
        <v>14130</v>
      </c>
      <c r="N4865">
        <v>3.4080555549999998</v>
      </c>
      <c r="O4865">
        <v>0</v>
      </c>
      <c r="P4865">
        <v>474</v>
      </c>
      <c r="Q4865">
        <v>0</v>
      </c>
      <c r="R4865">
        <v>6</v>
      </c>
      <c r="S4865">
        <v>0</v>
      </c>
      <c r="T4865">
        <v>276</v>
      </c>
      <c r="U4865">
        <v>0</v>
      </c>
      <c r="V4865">
        <v>2</v>
      </c>
      <c r="W4865">
        <v>0</v>
      </c>
      <c r="X4865">
        <v>402.0851642341396</v>
      </c>
      <c r="Y4865">
        <v>0</v>
      </c>
      <c r="Z4865">
        <v>2.9433274829604339</v>
      </c>
      <c r="AA4865">
        <v>0</v>
      </c>
      <c r="AB4865">
        <v>602.09403619492014</v>
      </c>
      <c r="AC4865">
        <v>0</v>
      </c>
      <c r="AD4865">
        <v>23.005100325261626</v>
      </c>
      <c r="AE4865">
        <v>1030.1276282372817</v>
      </c>
    </row>
    <row r="4866" spans="1:31" x14ac:dyDescent="0.25">
      <c r="A4866">
        <v>2214469</v>
      </c>
      <c r="B4866">
        <v>1</v>
      </c>
      <c r="C4866" t="s">
        <v>80</v>
      </c>
      <c r="D4866" t="s">
        <v>96</v>
      </c>
      <c r="E4866" t="s">
        <v>225</v>
      </c>
      <c r="F4866" t="s">
        <v>14131</v>
      </c>
      <c r="G4866" t="s">
        <v>345</v>
      </c>
      <c r="H4866" t="s">
        <v>135</v>
      </c>
      <c r="I4866" t="s">
        <v>136</v>
      </c>
      <c r="J4866" t="s">
        <v>137</v>
      </c>
      <c r="K4866" t="s">
        <v>138</v>
      </c>
      <c r="L4866" t="s">
        <v>14132</v>
      </c>
      <c r="M4866" t="s">
        <v>14133</v>
      </c>
      <c r="N4866">
        <v>6.4966666660000003</v>
      </c>
      <c r="O4866">
        <v>0</v>
      </c>
      <c r="P4866">
        <v>29</v>
      </c>
      <c r="Q4866">
        <v>0</v>
      </c>
      <c r="R4866">
        <v>0</v>
      </c>
      <c r="S4866">
        <v>0</v>
      </c>
      <c r="T4866">
        <v>6</v>
      </c>
      <c r="U4866">
        <v>0</v>
      </c>
      <c r="V4866">
        <v>0</v>
      </c>
      <c r="W4866">
        <v>0</v>
      </c>
      <c r="X4866">
        <v>127.6802007306229</v>
      </c>
      <c r="Y4866">
        <v>0</v>
      </c>
      <c r="Z4866">
        <v>0</v>
      </c>
      <c r="AA4866">
        <v>0</v>
      </c>
      <c r="AB4866">
        <v>35.260306876371295</v>
      </c>
      <c r="AC4866">
        <v>0</v>
      </c>
      <c r="AD4866">
        <v>0</v>
      </c>
      <c r="AE4866">
        <v>162.9405076069942</v>
      </c>
    </row>
    <row r="4867" spans="1:31" x14ac:dyDescent="0.25">
      <c r="A4867">
        <v>2222295</v>
      </c>
      <c r="B4867">
        <v>1</v>
      </c>
      <c r="C4867" t="s">
        <v>81</v>
      </c>
      <c r="D4867" t="s">
        <v>115</v>
      </c>
      <c r="E4867" t="s">
        <v>151</v>
      </c>
      <c r="F4867" t="s">
        <v>14134</v>
      </c>
      <c r="G4867" t="s">
        <v>1096</v>
      </c>
      <c r="H4867" t="s">
        <v>135</v>
      </c>
      <c r="I4867" t="s">
        <v>136</v>
      </c>
      <c r="J4867" t="s">
        <v>137</v>
      </c>
      <c r="K4867" t="s">
        <v>138</v>
      </c>
      <c r="L4867" t="s">
        <v>14135</v>
      </c>
      <c r="M4867" t="s">
        <v>14136</v>
      </c>
      <c r="N4867">
        <v>1.836944444</v>
      </c>
      <c r="O4867">
        <v>0</v>
      </c>
      <c r="P4867">
        <v>6</v>
      </c>
      <c r="Q4867">
        <v>0</v>
      </c>
      <c r="R4867">
        <v>1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3.3070645838373198</v>
      </c>
      <c r="Y4867">
        <v>0</v>
      </c>
      <c r="Z4867">
        <v>0.37474309496257668</v>
      </c>
      <c r="AA4867">
        <v>0</v>
      </c>
      <c r="AB4867">
        <v>0</v>
      </c>
      <c r="AC4867">
        <v>0</v>
      </c>
      <c r="AD4867">
        <v>0</v>
      </c>
      <c r="AE4867">
        <v>3.6818076787998963</v>
      </c>
    </row>
    <row r="4868" spans="1:31" x14ac:dyDescent="0.25">
      <c r="A4868">
        <v>2224834</v>
      </c>
      <c r="B4868">
        <v>1</v>
      </c>
      <c r="C4868" t="s">
        <v>80</v>
      </c>
      <c r="D4868" t="s">
        <v>93</v>
      </c>
      <c r="E4868" t="s">
        <v>141</v>
      </c>
      <c r="F4868" t="s">
        <v>14137</v>
      </c>
      <c r="G4868" t="s">
        <v>1136</v>
      </c>
      <c r="H4868" t="s">
        <v>144</v>
      </c>
      <c r="I4868" t="s">
        <v>136</v>
      </c>
      <c r="J4868" t="s">
        <v>137</v>
      </c>
      <c r="K4868" t="s">
        <v>138</v>
      </c>
      <c r="L4868" t="s">
        <v>14138</v>
      </c>
      <c r="M4868" t="s">
        <v>14139</v>
      </c>
      <c r="N4868">
        <v>2.241666666</v>
      </c>
      <c r="O4868">
        <v>0</v>
      </c>
      <c r="P4868">
        <v>0</v>
      </c>
      <c r="Q4868">
        <v>0</v>
      </c>
      <c r="R4868">
        <v>0</v>
      </c>
      <c r="S4868">
        <v>1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2.27871324870125</v>
      </c>
      <c r="AB4868">
        <v>0</v>
      </c>
      <c r="AC4868">
        <v>0</v>
      </c>
      <c r="AD4868">
        <v>0</v>
      </c>
      <c r="AE4868">
        <v>2.27871324870125</v>
      </c>
    </row>
    <row r="4869" spans="1:31" x14ac:dyDescent="0.25">
      <c r="A4869">
        <v>2215348</v>
      </c>
      <c r="B4869">
        <v>1</v>
      </c>
      <c r="C4869" t="s">
        <v>81</v>
      </c>
      <c r="D4869" t="s">
        <v>122</v>
      </c>
      <c r="E4869" t="s">
        <v>147</v>
      </c>
      <c r="F4869" t="s">
        <v>14140</v>
      </c>
      <c r="G4869" t="s">
        <v>200</v>
      </c>
      <c r="H4869" t="s">
        <v>144</v>
      </c>
      <c r="I4869" t="s">
        <v>136</v>
      </c>
      <c r="J4869" t="s">
        <v>137</v>
      </c>
      <c r="K4869" t="s">
        <v>234</v>
      </c>
      <c r="L4869" t="s">
        <v>14141</v>
      </c>
      <c r="M4869" t="s">
        <v>14142</v>
      </c>
      <c r="N4869">
        <v>0.09</v>
      </c>
      <c r="O4869">
        <v>1</v>
      </c>
      <c r="P4869">
        <v>5786</v>
      </c>
      <c r="Q4869">
        <v>1</v>
      </c>
      <c r="R4869">
        <v>13</v>
      </c>
      <c r="S4869">
        <v>19</v>
      </c>
      <c r="T4869">
        <v>1078</v>
      </c>
      <c r="U4869">
        <v>9</v>
      </c>
      <c r="V4869">
        <v>0</v>
      </c>
      <c r="W4869">
        <v>6.8710752230399996E-3</v>
      </c>
      <c r="X4869">
        <v>133.5039375207617</v>
      </c>
      <c r="Y4869">
        <v>1.8644823541080002E-2</v>
      </c>
      <c r="Z4869">
        <v>0.11738933608545001</v>
      </c>
      <c r="AA4869">
        <v>29.716958750336637</v>
      </c>
      <c r="AB4869">
        <v>61.536429963980453</v>
      </c>
      <c r="AC4869">
        <v>544.58043814765415</v>
      </c>
      <c r="AD4869">
        <v>0</v>
      </c>
      <c r="AE4869">
        <v>769.48066961758252</v>
      </c>
    </row>
    <row r="4870" spans="1:31" x14ac:dyDescent="0.25">
      <c r="A4870">
        <v>2228724</v>
      </c>
      <c r="B4870">
        <v>1</v>
      </c>
      <c r="C4870" t="s">
        <v>80</v>
      </c>
      <c r="D4870" t="s">
        <v>105</v>
      </c>
      <c r="E4870" t="s">
        <v>151</v>
      </c>
      <c r="F4870" t="s">
        <v>6972</v>
      </c>
      <c r="G4870" t="s">
        <v>245</v>
      </c>
      <c r="H4870" t="s">
        <v>135</v>
      </c>
      <c r="I4870" t="s">
        <v>136</v>
      </c>
      <c r="J4870" t="s">
        <v>137</v>
      </c>
      <c r="K4870" t="s">
        <v>138</v>
      </c>
      <c r="L4870" t="s">
        <v>14143</v>
      </c>
      <c r="M4870" t="s">
        <v>14144</v>
      </c>
      <c r="N4870">
        <v>1.384166666</v>
      </c>
      <c r="O4870">
        <v>0</v>
      </c>
      <c r="P4870">
        <v>109</v>
      </c>
      <c r="Q4870">
        <v>0</v>
      </c>
      <c r="R4870">
        <v>0</v>
      </c>
      <c r="S4870">
        <v>0</v>
      </c>
      <c r="T4870">
        <v>6</v>
      </c>
      <c r="U4870">
        <v>0</v>
      </c>
      <c r="V4870">
        <v>0</v>
      </c>
      <c r="W4870">
        <v>0</v>
      </c>
      <c r="X4870">
        <v>35.9605244907018</v>
      </c>
      <c r="Y4870">
        <v>0</v>
      </c>
      <c r="Z4870">
        <v>0</v>
      </c>
      <c r="AA4870">
        <v>0</v>
      </c>
      <c r="AB4870">
        <v>3.9659106643678825</v>
      </c>
      <c r="AC4870">
        <v>0</v>
      </c>
      <c r="AD4870">
        <v>0</v>
      </c>
      <c r="AE4870">
        <v>39.926435155069683</v>
      </c>
    </row>
    <row r="4871" spans="1:31" x14ac:dyDescent="0.25">
      <c r="A4871">
        <v>2218405</v>
      </c>
      <c r="B4871">
        <v>1</v>
      </c>
      <c r="C4871" t="s">
        <v>80</v>
      </c>
      <c r="D4871" t="s">
        <v>96</v>
      </c>
      <c r="E4871" t="s">
        <v>156</v>
      </c>
      <c r="F4871" t="s">
        <v>14145</v>
      </c>
      <c r="G4871" t="s">
        <v>172</v>
      </c>
      <c r="H4871" t="s">
        <v>135</v>
      </c>
      <c r="I4871" t="s">
        <v>136</v>
      </c>
      <c r="J4871" t="s">
        <v>137</v>
      </c>
      <c r="K4871" t="s">
        <v>138</v>
      </c>
      <c r="L4871" t="s">
        <v>14146</v>
      </c>
      <c r="M4871" t="s">
        <v>14147</v>
      </c>
      <c r="N4871">
        <v>2.5808333330000002</v>
      </c>
      <c r="O4871">
        <v>0</v>
      </c>
      <c r="P4871">
        <v>1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0.18712890861718082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0.18712890861718082</v>
      </c>
    </row>
    <row r="4872" spans="1:31" x14ac:dyDescent="0.25">
      <c r="A4872">
        <v>2221322</v>
      </c>
      <c r="B4872">
        <v>1</v>
      </c>
      <c r="C4872" t="s">
        <v>80</v>
      </c>
      <c r="D4872" t="s">
        <v>84</v>
      </c>
      <c r="E4872" t="s">
        <v>132</v>
      </c>
      <c r="F4872" t="s">
        <v>10624</v>
      </c>
      <c r="G4872" t="s">
        <v>134</v>
      </c>
      <c r="H4872" t="s">
        <v>135</v>
      </c>
      <c r="I4872" t="s">
        <v>136</v>
      </c>
      <c r="J4872" t="s">
        <v>137</v>
      </c>
      <c r="K4872" t="s">
        <v>138</v>
      </c>
      <c r="L4872" t="s">
        <v>14148</v>
      </c>
      <c r="M4872" t="s">
        <v>14149</v>
      </c>
      <c r="N4872">
        <v>0.43138888800000003</v>
      </c>
      <c r="O4872">
        <v>0</v>
      </c>
      <c r="P4872">
        <v>807</v>
      </c>
      <c r="Q4872">
        <v>0</v>
      </c>
      <c r="R4872">
        <v>0</v>
      </c>
      <c r="S4872">
        <v>0</v>
      </c>
      <c r="T4872">
        <v>77</v>
      </c>
      <c r="U4872">
        <v>0</v>
      </c>
      <c r="V4872">
        <v>0</v>
      </c>
      <c r="W4872">
        <v>0</v>
      </c>
      <c r="X4872">
        <v>103.85128334483163</v>
      </c>
      <c r="Y4872">
        <v>0</v>
      </c>
      <c r="Z4872">
        <v>0</v>
      </c>
      <c r="AA4872">
        <v>0</v>
      </c>
      <c r="AB4872">
        <v>22.996198771744488</v>
      </c>
      <c r="AC4872">
        <v>0</v>
      </c>
      <c r="AD4872">
        <v>0</v>
      </c>
      <c r="AE4872">
        <v>126.84748211657612</v>
      </c>
    </row>
    <row r="4873" spans="1:31" x14ac:dyDescent="0.25">
      <c r="A4873">
        <v>2217409</v>
      </c>
      <c r="B4873">
        <v>1</v>
      </c>
      <c r="C4873" t="s">
        <v>80</v>
      </c>
      <c r="D4873" t="s">
        <v>111</v>
      </c>
      <c r="E4873" t="s">
        <v>141</v>
      </c>
      <c r="F4873" t="s">
        <v>14150</v>
      </c>
      <c r="G4873" t="s">
        <v>4516</v>
      </c>
      <c r="H4873" t="s">
        <v>144</v>
      </c>
      <c r="I4873" t="s">
        <v>136</v>
      </c>
      <c r="J4873" t="s">
        <v>137</v>
      </c>
      <c r="K4873" t="s">
        <v>234</v>
      </c>
      <c r="L4873" t="s">
        <v>14151</v>
      </c>
      <c r="M4873" t="s">
        <v>14152</v>
      </c>
      <c r="N4873">
        <v>5.2738833329999997</v>
      </c>
      <c r="O4873">
        <v>0</v>
      </c>
      <c r="P4873">
        <v>713</v>
      </c>
      <c r="Q4873">
        <v>0</v>
      </c>
      <c r="R4873">
        <v>0</v>
      </c>
      <c r="S4873">
        <v>0</v>
      </c>
      <c r="T4873">
        <v>51</v>
      </c>
      <c r="U4873">
        <v>0</v>
      </c>
      <c r="V4873">
        <v>0</v>
      </c>
      <c r="W4873">
        <v>0</v>
      </c>
      <c r="X4873">
        <v>1032.920513799274</v>
      </c>
      <c r="Y4873">
        <v>0</v>
      </c>
      <c r="Z4873">
        <v>0</v>
      </c>
      <c r="AA4873">
        <v>0</v>
      </c>
      <c r="AB4873">
        <v>215.81003423866017</v>
      </c>
      <c r="AC4873">
        <v>0</v>
      </c>
      <c r="AD4873">
        <v>0</v>
      </c>
      <c r="AE4873">
        <v>1248.7305480379341</v>
      </c>
    </row>
    <row r="4874" spans="1:31" x14ac:dyDescent="0.25">
      <c r="A4874">
        <v>2224811</v>
      </c>
      <c r="B4874">
        <v>1</v>
      </c>
      <c r="C4874" t="s">
        <v>80</v>
      </c>
      <c r="D4874" t="s">
        <v>105</v>
      </c>
      <c r="E4874" t="s">
        <v>147</v>
      </c>
      <c r="F4874" t="s">
        <v>2603</v>
      </c>
      <c r="G4874" t="s">
        <v>405</v>
      </c>
      <c r="H4874" t="s">
        <v>144</v>
      </c>
      <c r="I4874" t="s">
        <v>136</v>
      </c>
      <c r="J4874" t="s">
        <v>137</v>
      </c>
      <c r="K4874" t="s">
        <v>234</v>
      </c>
      <c r="L4874" t="s">
        <v>14153</v>
      </c>
      <c r="M4874" t="s">
        <v>14154</v>
      </c>
      <c r="N4874">
        <v>0.81855833300000003</v>
      </c>
      <c r="O4874">
        <v>3</v>
      </c>
      <c r="P4874">
        <v>327</v>
      </c>
      <c r="Q4874">
        <v>12</v>
      </c>
      <c r="R4874">
        <v>39</v>
      </c>
      <c r="S4874">
        <v>3</v>
      </c>
      <c r="T4874">
        <v>114</v>
      </c>
      <c r="U4874">
        <v>1</v>
      </c>
      <c r="V4874">
        <v>0</v>
      </c>
      <c r="W4874">
        <v>1.9315141129914934</v>
      </c>
      <c r="X4874">
        <v>68.261429685522714</v>
      </c>
      <c r="Y4874">
        <v>3.1393716174132198</v>
      </c>
      <c r="Z4874">
        <v>8.1630765554511147</v>
      </c>
      <c r="AA4874">
        <v>18.60256956998472</v>
      </c>
      <c r="AB4874">
        <v>41.532532829741712</v>
      </c>
      <c r="AC4874">
        <v>41.650641445327985</v>
      </c>
      <c r="AD4874">
        <v>0</v>
      </c>
      <c r="AE4874">
        <v>183.28113581643296</v>
      </c>
    </row>
    <row r="4875" spans="1:31" x14ac:dyDescent="0.25">
      <c r="A4875">
        <v>2227728</v>
      </c>
      <c r="B4875">
        <v>1</v>
      </c>
      <c r="C4875" t="s">
        <v>81</v>
      </c>
      <c r="D4875" t="s">
        <v>120</v>
      </c>
      <c r="E4875" t="s">
        <v>132</v>
      </c>
      <c r="F4875" t="s">
        <v>14155</v>
      </c>
      <c r="G4875" t="s">
        <v>233</v>
      </c>
      <c r="H4875" t="s">
        <v>135</v>
      </c>
      <c r="I4875" t="s">
        <v>136</v>
      </c>
      <c r="J4875" t="s">
        <v>137</v>
      </c>
      <c r="K4875" t="s">
        <v>234</v>
      </c>
      <c r="L4875" t="s">
        <v>14156</v>
      </c>
      <c r="M4875" t="s">
        <v>14157</v>
      </c>
      <c r="N4875">
        <v>7.9061397219999998</v>
      </c>
      <c r="O4875">
        <v>0</v>
      </c>
      <c r="P4875">
        <v>93</v>
      </c>
      <c r="Q4875">
        <v>0</v>
      </c>
      <c r="R4875">
        <v>3</v>
      </c>
      <c r="S4875">
        <v>0</v>
      </c>
      <c r="T4875">
        <v>5</v>
      </c>
      <c r="U4875">
        <v>0</v>
      </c>
      <c r="V4875">
        <v>0</v>
      </c>
      <c r="W4875">
        <v>0</v>
      </c>
      <c r="X4875">
        <v>117.59907408571426</v>
      </c>
      <c r="Y4875">
        <v>0</v>
      </c>
      <c r="Z4875">
        <v>0.32598788430837083</v>
      </c>
      <c r="AA4875">
        <v>0</v>
      </c>
      <c r="AB4875">
        <v>21.813761786469197</v>
      </c>
      <c r="AC4875">
        <v>0</v>
      </c>
      <c r="AD4875">
        <v>0</v>
      </c>
      <c r="AE4875">
        <v>139.73882375649183</v>
      </c>
    </row>
    <row r="4876" spans="1:31" x14ac:dyDescent="0.25">
      <c r="A4876">
        <v>2222796</v>
      </c>
      <c r="B4876">
        <v>1</v>
      </c>
      <c r="C4876" t="s">
        <v>80</v>
      </c>
      <c r="D4876" t="s">
        <v>104</v>
      </c>
      <c r="E4876" t="s">
        <v>141</v>
      </c>
      <c r="F4876" t="s">
        <v>8592</v>
      </c>
      <c r="G4876" t="s">
        <v>349</v>
      </c>
      <c r="H4876" t="s">
        <v>144</v>
      </c>
      <c r="I4876" t="s">
        <v>136</v>
      </c>
      <c r="J4876" t="s">
        <v>137</v>
      </c>
      <c r="K4876" t="s">
        <v>138</v>
      </c>
      <c r="L4876" t="s">
        <v>14158</v>
      </c>
      <c r="M4876" t="s">
        <v>14159</v>
      </c>
      <c r="N4876">
        <v>1.2727777769999999</v>
      </c>
      <c r="O4876">
        <v>0</v>
      </c>
      <c r="P4876">
        <v>0</v>
      </c>
      <c r="Q4876">
        <v>1</v>
      </c>
      <c r="R4876">
        <v>0</v>
      </c>
      <c r="S4876">
        <v>2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0.86297354027529605</v>
      </c>
      <c r="Z4876">
        <v>0</v>
      </c>
      <c r="AA4876">
        <v>3.2053286178909666</v>
      </c>
      <c r="AB4876">
        <v>0</v>
      </c>
      <c r="AC4876">
        <v>0</v>
      </c>
      <c r="AD4876">
        <v>0</v>
      </c>
      <c r="AE4876">
        <v>4.0683021581662624</v>
      </c>
    </row>
    <row r="4877" spans="1:31" x14ac:dyDescent="0.25">
      <c r="A4877">
        <v>2221800</v>
      </c>
      <c r="B4877">
        <v>1</v>
      </c>
      <c r="C4877" t="s">
        <v>80</v>
      </c>
      <c r="D4877" t="s">
        <v>106</v>
      </c>
      <c r="E4877" t="s">
        <v>141</v>
      </c>
      <c r="F4877" t="s">
        <v>14160</v>
      </c>
      <c r="G4877" t="s">
        <v>523</v>
      </c>
      <c r="H4877" t="s">
        <v>144</v>
      </c>
      <c r="I4877" t="s">
        <v>136</v>
      </c>
      <c r="J4877" t="s">
        <v>137</v>
      </c>
      <c r="K4877" t="s">
        <v>138</v>
      </c>
      <c r="L4877" t="s">
        <v>14161</v>
      </c>
      <c r="M4877" t="s">
        <v>14162</v>
      </c>
      <c r="N4877">
        <v>3.1266666660000002</v>
      </c>
      <c r="O4877">
        <v>0</v>
      </c>
      <c r="P4877">
        <v>2</v>
      </c>
      <c r="Q4877">
        <v>0</v>
      </c>
      <c r="R4877">
        <v>18</v>
      </c>
      <c r="S4877">
        <v>0</v>
      </c>
      <c r="T4877">
        <v>4</v>
      </c>
      <c r="U4877">
        <v>0</v>
      </c>
      <c r="V4877">
        <v>0</v>
      </c>
      <c r="W4877">
        <v>0</v>
      </c>
      <c r="X4877">
        <v>0.64091634688131405</v>
      </c>
      <c r="Y4877">
        <v>0</v>
      </c>
      <c r="Z4877">
        <v>21.466637086832467</v>
      </c>
      <c r="AA4877">
        <v>0</v>
      </c>
      <c r="AB4877">
        <v>7.002229399168022</v>
      </c>
      <c r="AC4877">
        <v>0</v>
      </c>
      <c r="AD4877">
        <v>0</v>
      </c>
      <c r="AE4877">
        <v>29.109782832881805</v>
      </c>
    </row>
    <row r="4878" spans="1:31" x14ac:dyDescent="0.25">
      <c r="A4878">
        <v>2224333</v>
      </c>
      <c r="B4878">
        <v>1</v>
      </c>
      <c r="C4878" t="s">
        <v>80</v>
      </c>
      <c r="D4878" t="s">
        <v>90</v>
      </c>
      <c r="E4878" t="s">
        <v>225</v>
      </c>
      <c r="F4878" t="s">
        <v>14163</v>
      </c>
      <c r="G4878" t="s">
        <v>3957</v>
      </c>
      <c r="H4878" t="s">
        <v>135</v>
      </c>
      <c r="I4878" t="s">
        <v>136</v>
      </c>
      <c r="J4878" t="s">
        <v>137</v>
      </c>
      <c r="K4878" t="s">
        <v>138</v>
      </c>
      <c r="L4878" t="s">
        <v>14164</v>
      </c>
      <c r="M4878" t="s">
        <v>14165</v>
      </c>
      <c r="N4878">
        <v>5.8088888880000003</v>
      </c>
      <c r="O4878">
        <v>0</v>
      </c>
      <c r="P4878">
        <v>78</v>
      </c>
      <c r="Q4878">
        <v>0</v>
      </c>
      <c r="R4878">
        <v>0</v>
      </c>
      <c r="S4878">
        <v>0</v>
      </c>
      <c r="T4878">
        <v>15</v>
      </c>
      <c r="U4878">
        <v>0</v>
      </c>
      <c r="V4878">
        <v>0</v>
      </c>
      <c r="W4878">
        <v>0</v>
      </c>
      <c r="X4878">
        <v>125.98589834272968</v>
      </c>
      <c r="Y4878">
        <v>0</v>
      </c>
      <c r="Z4878">
        <v>0</v>
      </c>
      <c r="AA4878">
        <v>0</v>
      </c>
      <c r="AB4878">
        <v>76.538793066516362</v>
      </c>
      <c r="AC4878">
        <v>0</v>
      </c>
      <c r="AD4878">
        <v>0</v>
      </c>
      <c r="AE4878">
        <v>202.52469140924603</v>
      </c>
    </row>
    <row r="4879" spans="1:31" x14ac:dyDescent="0.25">
      <c r="A4879">
        <v>2227751</v>
      </c>
      <c r="B4879">
        <v>1</v>
      </c>
      <c r="C4879" t="s">
        <v>80</v>
      </c>
      <c r="D4879" t="s">
        <v>97</v>
      </c>
      <c r="E4879" t="s">
        <v>132</v>
      </c>
      <c r="F4879" t="s">
        <v>14166</v>
      </c>
      <c r="G4879" t="s">
        <v>176</v>
      </c>
      <c r="H4879" t="s">
        <v>135</v>
      </c>
      <c r="I4879" t="s">
        <v>136</v>
      </c>
      <c r="J4879" t="s">
        <v>137</v>
      </c>
      <c r="K4879" t="s">
        <v>138</v>
      </c>
      <c r="L4879" t="s">
        <v>14167</v>
      </c>
      <c r="M4879" t="s">
        <v>14168</v>
      </c>
      <c r="N4879">
        <v>6.7236111110000003</v>
      </c>
      <c r="O4879">
        <v>0</v>
      </c>
      <c r="P4879">
        <v>178</v>
      </c>
      <c r="Q4879">
        <v>0</v>
      </c>
      <c r="R4879">
        <v>4</v>
      </c>
      <c r="S4879">
        <v>0</v>
      </c>
      <c r="T4879">
        <v>36</v>
      </c>
      <c r="U4879">
        <v>0</v>
      </c>
      <c r="V4879">
        <v>0</v>
      </c>
      <c r="W4879">
        <v>0</v>
      </c>
      <c r="X4879">
        <v>412.74885809809717</v>
      </c>
      <c r="Y4879">
        <v>0</v>
      </c>
      <c r="Z4879">
        <v>8.8939180490525533</v>
      </c>
      <c r="AA4879">
        <v>0</v>
      </c>
      <c r="AB4879">
        <v>189.04914005694377</v>
      </c>
      <c r="AC4879">
        <v>0</v>
      </c>
      <c r="AD4879">
        <v>0</v>
      </c>
      <c r="AE4879">
        <v>610.69191620409356</v>
      </c>
    </row>
    <row r="4880" spans="1:31" x14ac:dyDescent="0.25">
      <c r="A4880">
        <v>2223337</v>
      </c>
      <c r="B4880">
        <v>1</v>
      </c>
      <c r="C4880" t="s">
        <v>80</v>
      </c>
      <c r="D4880" t="s">
        <v>94</v>
      </c>
      <c r="E4880" t="s">
        <v>156</v>
      </c>
      <c r="F4880" t="s">
        <v>14169</v>
      </c>
      <c r="G4880" t="s">
        <v>161</v>
      </c>
      <c r="H4880" t="s">
        <v>135</v>
      </c>
      <c r="I4880" t="s">
        <v>136</v>
      </c>
      <c r="J4880" t="s">
        <v>137</v>
      </c>
      <c r="K4880" t="s">
        <v>138</v>
      </c>
      <c r="L4880" t="s">
        <v>14170</v>
      </c>
      <c r="M4880" t="s">
        <v>14171</v>
      </c>
      <c r="N4880">
        <v>3.6191666659999999</v>
      </c>
      <c r="O4880">
        <v>0</v>
      </c>
      <c r="P4880">
        <v>1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1.8483006392847499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1.8483006392847499</v>
      </c>
    </row>
    <row r="4881" spans="1:31" x14ac:dyDescent="0.25">
      <c r="A4881">
        <v>2220781</v>
      </c>
      <c r="B4881">
        <v>1</v>
      </c>
      <c r="C4881" t="s">
        <v>80</v>
      </c>
      <c r="D4881" t="s">
        <v>103</v>
      </c>
      <c r="E4881" t="s">
        <v>198</v>
      </c>
      <c r="F4881" t="s">
        <v>9764</v>
      </c>
      <c r="G4881" t="s">
        <v>143</v>
      </c>
      <c r="H4881" t="s">
        <v>144</v>
      </c>
      <c r="I4881" t="s">
        <v>136</v>
      </c>
      <c r="J4881" t="s">
        <v>137</v>
      </c>
      <c r="K4881" t="s">
        <v>138</v>
      </c>
      <c r="L4881" t="s">
        <v>14172</v>
      </c>
      <c r="M4881" t="s">
        <v>14173</v>
      </c>
      <c r="N4881">
        <v>0.39250000000000002</v>
      </c>
      <c r="O4881">
        <v>0</v>
      </c>
      <c r="P4881">
        <v>0</v>
      </c>
      <c r="Q4881">
        <v>0</v>
      </c>
      <c r="R4881">
        <v>0</v>
      </c>
      <c r="S4881">
        <v>2</v>
      </c>
      <c r="T4881">
        <v>0</v>
      </c>
      <c r="U4881">
        <v>2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4.2954731154391634</v>
      </c>
      <c r="AB4881">
        <v>0</v>
      </c>
      <c r="AC4881">
        <v>14.34081469290547</v>
      </c>
      <c r="AD4881">
        <v>0</v>
      </c>
      <c r="AE4881">
        <v>18.636287808344633</v>
      </c>
    </row>
    <row r="4882" spans="1:31" x14ac:dyDescent="0.25">
      <c r="A4882">
        <v>2227273</v>
      </c>
      <c r="B4882">
        <v>1</v>
      </c>
      <c r="C4882" t="s">
        <v>80</v>
      </c>
      <c r="D4882" t="s">
        <v>94</v>
      </c>
      <c r="E4882" t="s">
        <v>156</v>
      </c>
      <c r="F4882" t="s">
        <v>14174</v>
      </c>
      <c r="G4882" t="s">
        <v>280</v>
      </c>
      <c r="H4882" t="s">
        <v>135</v>
      </c>
      <c r="I4882" t="s">
        <v>136</v>
      </c>
      <c r="J4882" t="s">
        <v>137</v>
      </c>
      <c r="K4882" t="s">
        <v>138</v>
      </c>
      <c r="L4882" t="s">
        <v>14175</v>
      </c>
      <c r="M4882" t="s">
        <v>14176</v>
      </c>
      <c r="N4882">
        <v>2.5252777769999999</v>
      </c>
      <c r="O4882">
        <v>0</v>
      </c>
      <c r="P4882">
        <v>7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5.6302587192218896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5.6302587192218896</v>
      </c>
    </row>
    <row r="4883" spans="1:31" x14ac:dyDescent="0.25">
      <c r="A4883">
        <v>2226686</v>
      </c>
      <c r="B4883">
        <v>1</v>
      </c>
      <c r="C4883" t="s">
        <v>81</v>
      </c>
      <c r="D4883" t="s">
        <v>128</v>
      </c>
      <c r="E4883" t="s">
        <v>156</v>
      </c>
      <c r="F4883" t="s">
        <v>14177</v>
      </c>
      <c r="G4883" t="s">
        <v>165</v>
      </c>
      <c r="H4883" t="s">
        <v>135</v>
      </c>
      <c r="I4883" t="s">
        <v>136</v>
      </c>
      <c r="J4883" t="s">
        <v>137</v>
      </c>
      <c r="K4883" t="s">
        <v>138</v>
      </c>
      <c r="L4883" t="s">
        <v>14178</v>
      </c>
      <c r="M4883" t="s">
        <v>14179</v>
      </c>
      <c r="N4883">
        <v>1.7366666660000001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1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25.71541035908789</v>
      </c>
      <c r="AC4883">
        <v>0</v>
      </c>
      <c r="AD4883">
        <v>0</v>
      </c>
      <c r="AE4883">
        <v>25.71541035908789</v>
      </c>
    </row>
    <row r="4884" spans="1:31" x14ac:dyDescent="0.25">
      <c r="A4884">
        <v>2224356</v>
      </c>
      <c r="B4884">
        <v>1</v>
      </c>
      <c r="C4884" t="s">
        <v>81</v>
      </c>
      <c r="D4884" t="s">
        <v>128</v>
      </c>
      <c r="E4884" t="s">
        <v>156</v>
      </c>
      <c r="F4884" t="s">
        <v>14180</v>
      </c>
      <c r="G4884" t="s">
        <v>3957</v>
      </c>
      <c r="H4884" t="s">
        <v>135</v>
      </c>
      <c r="I4884" t="s">
        <v>136</v>
      </c>
      <c r="J4884" t="s">
        <v>137</v>
      </c>
      <c r="K4884" t="s">
        <v>138</v>
      </c>
      <c r="L4884" t="s">
        <v>14181</v>
      </c>
      <c r="M4884" t="s">
        <v>14182</v>
      </c>
      <c r="N4884">
        <v>1.997222222</v>
      </c>
      <c r="O4884">
        <v>0</v>
      </c>
      <c r="P4884">
        <v>5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2.1635818374769169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2.1635818374769169</v>
      </c>
    </row>
    <row r="4885" spans="1:31" x14ac:dyDescent="0.25">
      <c r="A4885">
        <v>2222773</v>
      </c>
      <c r="B4885">
        <v>1</v>
      </c>
      <c r="C4885" t="s">
        <v>80</v>
      </c>
      <c r="D4885" t="s">
        <v>99</v>
      </c>
      <c r="E4885" t="s">
        <v>198</v>
      </c>
      <c r="F4885" t="s">
        <v>14183</v>
      </c>
      <c r="G4885" t="s">
        <v>523</v>
      </c>
      <c r="H4885" t="s">
        <v>144</v>
      </c>
      <c r="I4885" t="s">
        <v>136</v>
      </c>
      <c r="J4885" t="s">
        <v>137</v>
      </c>
      <c r="K4885" t="s">
        <v>138</v>
      </c>
      <c r="L4885" t="s">
        <v>14184</v>
      </c>
      <c r="M4885" t="s">
        <v>14185</v>
      </c>
      <c r="N4885">
        <v>170.721666666</v>
      </c>
      <c r="O4885">
        <v>0</v>
      </c>
      <c r="P4885">
        <v>0</v>
      </c>
      <c r="Q4885">
        <v>0</v>
      </c>
      <c r="R4885">
        <v>0</v>
      </c>
      <c r="S4885">
        <v>3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2976.2388181335941</v>
      </c>
      <c r="AB4885">
        <v>0</v>
      </c>
      <c r="AC4885">
        <v>0</v>
      </c>
      <c r="AD4885">
        <v>0</v>
      </c>
      <c r="AE4885">
        <v>2976.2388181335941</v>
      </c>
    </row>
    <row r="4886" spans="1:31" x14ac:dyDescent="0.25">
      <c r="A4886">
        <v>2227250</v>
      </c>
      <c r="B4886">
        <v>1</v>
      </c>
      <c r="C4886" t="s">
        <v>80</v>
      </c>
      <c r="D4886" t="s">
        <v>110</v>
      </c>
      <c r="E4886" t="s">
        <v>132</v>
      </c>
      <c r="F4886" t="s">
        <v>14186</v>
      </c>
      <c r="G4886" t="s">
        <v>134</v>
      </c>
      <c r="H4886" t="s">
        <v>135</v>
      </c>
      <c r="I4886" t="s">
        <v>136</v>
      </c>
      <c r="J4886" t="s">
        <v>137</v>
      </c>
      <c r="K4886" t="s">
        <v>138</v>
      </c>
      <c r="L4886" t="s">
        <v>14187</v>
      </c>
      <c r="M4886" t="s">
        <v>14188</v>
      </c>
      <c r="N4886">
        <v>1.8872222219999999</v>
      </c>
      <c r="O4886">
        <v>0</v>
      </c>
      <c r="P4886">
        <v>766</v>
      </c>
      <c r="Q4886">
        <v>0</v>
      </c>
      <c r="R4886">
        <v>0</v>
      </c>
      <c r="S4886">
        <v>0</v>
      </c>
      <c r="T4886">
        <v>63</v>
      </c>
      <c r="U4886">
        <v>0</v>
      </c>
      <c r="V4886">
        <v>0</v>
      </c>
      <c r="W4886">
        <v>0</v>
      </c>
      <c r="X4886">
        <v>652.82522920833765</v>
      </c>
      <c r="Y4886">
        <v>0</v>
      </c>
      <c r="Z4886">
        <v>0</v>
      </c>
      <c r="AA4886">
        <v>0</v>
      </c>
      <c r="AB4886">
        <v>73.799967578009444</v>
      </c>
      <c r="AC4886">
        <v>0</v>
      </c>
      <c r="AD4886">
        <v>0</v>
      </c>
      <c r="AE4886">
        <v>726.62519678634703</v>
      </c>
    </row>
    <row r="4887" spans="1:31" x14ac:dyDescent="0.25">
      <c r="A4887">
        <v>2213928</v>
      </c>
      <c r="B4887">
        <v>1</v>
      </c>
      <c r="C4887" t="s">
        <v>80</v>
      </c>
      <c r="D4887" t="s">
        <v>82</v>
      </c>
      <c r="E4887" t="s">
        <v>132</v>
      </c>
      <c r="F4887" t="s">
        <v>14189</v>
      </c>
      <c r="G4887" t="s">
        <v>134</v>
      </c>
      <c r="H4887" t="s">
        <v>135</v>
      </c>
      <c r="I4887" t="s">
        <v>136</v>
      </c>
      <c r="J4887" t="s">
        <v>137</v>
      </c>
      <c r="K4887" t="s">
        <v>138</v>
      </c>
      <c r="L4887" t="s">
        <v>14190</v>
      </c>
      <c r="M4887" t="s">
        <v>14191</v>
      </c>
      <c r="N4887">
        <v>0.582777777</v>
      </c>
      <c r="O4887">
        <v>0</v>
      </c>
      <c r="P4887">
        <v>379</v>
      </c>
      <c r="Q4887">
        <v>0</v>
      </c>
      <c r="R4887">
        <v>0</v>
      </c>
      <c r="S4887">
        <v>0</v>
      </c>
      <c r="T4887">
        <v>19</v>
      </c>
      <c r="U4887">
        <v>0</v>
      </c>
      <c r="V4887">
        <v>0</v>
      </c>
      <c r="W4887">
        <v>0</v>
      </c>
      <c r="X4887">
        <v>82.581558726119113</v>
      </c>
      <c r="Y4887">
        <v>0</v>
      </c>
      <c r="Z4887">
        <v>0</v>
      </c>
      <c r="AA4887">
        <v>0</v>
      </c>
      <c r="AB4887">
        <v>4.3457367107022149</v>
      </c>
      <c r="AC4887">
        <v>0</v>
      </c>
      <c r="AD4887">
        <v>0</v>
      </c>
      <c r="AE4887">
        <v>86.927295436821325</v>
      </c>
    </row>
    <row r="4888" spans="1:31" x14ac:dyDescent="0.25">
      <c r="A4888">
        <v>2226709</v>
      </c>
      <c r="B4888">
        <v>1</v>
      </c>
      <c r="C4888" t="s">
        <v>80</v>
      </c>
      <c r="D4888" t="s">
        <v>90</v>
      </c>
      <c r="E4888" t="s">
        <v>151</v>
      </c>
      <c r="F4888" t="s">
        <v>13284</v>
      </c>
      <c r="G4888" t="s">
        <v>213</v>
      </c>
      <c r="H4888" t="s">
        <v>135</v>
      </c>
      <c r="I4888" t="s">
        <v>136</v>
      </c>
      <c r="J4888" t="s">
        <v>137</v>
      </c>
      <c r="K4888" t="s">
        <v>138</v>
      </c>
      <c r="L4888" t="s">
        <v>14192</v>
      </c>
      <c r="M4888" t="s">
        <v>14193</v>
      </c>
      <c r="N4888">
        <v>1.035555555</v>
      </c>
      <c r="O4888">
        <v>0</v>
      </c>
      <c r="P4888">
        <v>2</v>
      </c>
      <c r="Q4888">
        <v>0</v>
      </c>
      <c r="R4888">
        <v>0</v>
      </c>
      <c r="S4888">
        <v>0</v>
      </c>
      <c r="T4888">
        <v>225</v>
      </c>
      <c r="U4888">
        <v>0</v>
      </c>
      <c r="V4888">
        <v>0</v>
      </c>
      <c r="W4888">
        <v>0</v>
      </c>
      <c r="X4888">
        <v>2.6040458678734204</v>
      </c>
      <c r="Y4888">
        <v>0</v>
      </c>
      <c r="Z4888">
        <v>0</v>
      </c>
      <c r="AA4888">
        <v>0</v>
      </c>
      <c r="AB4888">
        <v>227.56588986618718</v>
      </c>
      <c r="AC4888">
        <v>0</v>
      </c>
      <c r="AD4888">
        <v>0</v>
      </c>
      <c r="AE4888">
        <v>230.1699357340606</v>
      </c>
    </row>
    <row r="4889" spans="1:31" x14ac:dyDescent="0.25">
      <c r="A4889">
        <v>2220420</v>
      </c>
      <c r="B4889">
        <v>1</v>
      </c>
      <c r="C4889" t="s">
        <v>81</v>
      </c>
      <c r="D4889" t="s">
        <v>115</v>
      </c>
      <c r="E4889" t="s">
        <v>198</v>
      </c>
      <c r="F4889" t="s">
        <v>1040</v>
      </c>
      <c r="G4889" t="s">
        <v>143</v>
      </c>
      <c r="H4889" t="s">
        <v>144</v>
      </c>
      <c r="I4889" t="s">
        <v>451</v>
      </c>
      <c r="J4889" t="s">
        <v>137</v>
      </c>
      <c r="K4889" t="s">
        <v>138</v>
      </c>
      <c r="L4889" t="s">
        <v>14194</v>
      </c>
      <c r="M4889" t="s">
        <v>14195</v>
      </c>
      <c r="N4889">
        <v>1.1111111E-2</v>
      </c>
      <c r="O4889">
        <v>0</v>
      </c>
      <c r="P4889">
        <v>1996</v>
      </c>
      <c r="Q4889">
        <v>6</v>
      </c>
      <c r="R4889">
        <v>157</v>
      </c>
      <c r="S4889">
        <v>14</v>
      </c>
      <c r="T4889">
        <v>158</v>
      </c>
      <c r="U4889">
        <v>0</v>
      </c>
      <c r="V4889">
        <v>1</v>
      </c>
      <c r="W4889">
        <v>0</v>
      </c>
      <c r="X4889">
        <v>1.7055060458401985</v>
      </c>
      <c r="Y4889">
        <v>4.4222959466700004E-2</v>
      </c>
      <c r="Z4889">
        <v>0.18354401515776664</v>
      </c>
      <c r="AA4889">
        <v>0.62751166561121119</v>
      </c>
      <c r="AB4889">
        <v>0.32600066256805565</v>
      </c>
      <c r="AC4889">
        <v>0</v>
      </c>
      <c r="AD4889">
        <v>9.2797893777777791E-6</v>
      </c>
      <c r="AE4889">
        <v>2.8867946284333099</v>
      </c>
    </row>
    <row r="4890" spans="1:31" x14ac:dyDescent="0.25">
      <c r="A4890">
        <v>2227227</v>
      </c>
      <c r="B4890">
        <v>1</v>
      </c>
      <c r="C4890" t="s">
        <v>81</v>
      </c>
      <c r="D4890" t="s">
        <v>112</v>
      </c>
      <c r="E4890" t="s">
        <v>141</v>
      </c>
      <c r="F4890" t="s">
        <v>3472</v>
      </c>
      <c r="G4890" t="s">
        <v>405</v>
      </c>
      <c r="H4890" t="s">
        <v>144</v>
      </c>
      <c r="I4890" t="s">
        <v>136</v>
      </c>
      <c r="J4890" t="s">
        <v>137</v>
      </c>
      <c r="K4890" t="s">
        <v>234</v>
      </c>
      <c r="L4890" t="s">
        <v>14196</v>
      </c>
      <c r="M4890" t="s">
        <v>14197</v>
      </c>
      <c r="N4890">
        <v>8.8780555549999995</v>
      </c>
      <c r="O4890">
        <v>0</v>
      </c>
      <c r="P4890">
        <v>387</v>
      </c>
      <c r="Q4890">
        <v>7</v>
      </c>
      <c r="R4890">
        <v>45</v>
      </c>
      <c r="S4890">
        <v>4</v>
      </c>
      <c r="T4890">
        <v>16</v>
      </c>
      <c r="U4890">
        <v>0</v>
      </c>
      <c r="V4890">
        <v>0</v>
      </c>
      <c r="W4890">
        <v>0</v>
      </c>
      <c r="X4890">
        <v>252.81265997483573</v>
      </c>
      <c r="Y4890">
        <v>378.51387908196153</v>
      </c>
      <c r="Z4890">
        <v>10.636904170539978</v>
      </c>
      <c r="AA4890">
        <v>200.28475526425777</v>
      </c>
      <c r="AB4890">
        <v>100.14503167931886</v>
      </c>
      <c r="AC4890">
        <v>0</v>
      </c>
      <c r="AD4890">
        <v>0</v>
      </c>
      <c r="AE4890">
        <v>942.39323017091397</v>
      </c>
    </row>
    <row r="4891" spans="1:31" x14ac:dyDescent="0.25">
      <c r="A4891">
        <v>2224671</v>
      </c>
      <c r="B4891">
        <v>1</v>
      </c>
      <c r="C4891" t="s">
        <v>80</v>
      </c>
      <c r="D4891" t="s">
        <v>110</v>
      </c>
      <c r="E4891" t="s">
        <v>151</v>
      </c>
      <c r="F4891" t="s">
        <v>11504</v>
      </c>
      <c r="G4891" t="s">
        <v>213</v>
      </c>
      <c r="H4891" t="s">
        <v>135</v>
      </c>
      <c r="I4891" t="s">
        <v>136</v>
      </c>
      <c r="J4891" t="s">
        <v>137</v>
      </c>
      <c r="K4891" t="s">
        <v>138</v>
      </c>
      <c r="L4891" t="s">
        <v>14198</v>
      </c>
      <c r="M4891" t="s">
        <v>14199</v>
      </c>
      <c r="N4891">
        <v>2.497777777</v>
      </c>
      <c r="O4891">
        <v>0</v>
      </c>
      <c r="P4891">
        <v>393</v>
      </c>
      <c r="Q4891">
        <v>0</v>
      </c>
      <c r="R4891">
        <v>0</v>
      </c>
      <c r="S4891">
        <v>0</v>
      </c>
      <c r="T4891">
        <v>21</v>
      </c>
      <c r="U4891">
        <v>0</v>
      </c>
      <c r="V4891">
        <v>0</v>
      </c>
      <c r="W4891">
        <v>0</v>
      </c>
      <c r="X4891">
        <v>352.92998804594828</v>
      </c>
      <c r="Y4891">
        <v>0</v>
      </c>
      <c r="Z4891">
        <v>0</v>
      </c>
      <c r="AA4891">
        <v>0</v>
      </c>
      <c r="AB4891">
        <v>42.597143964404708</v>
      </c>
      <c r="AC4891">
        <v>0</v>
      </c>
      <c r="AD4891">
        <v>0</v>
      </c>
      <c r="AE4891">
        <v>395.527132010353</v>
      </c>
    </row>
    <row r="4892" spans="1:31" x14ac:dyDescent="0.25">
      <c r="A4892">
        <v>2219802</v>
      </c>
      <c r="B4892">
        <v>1</v>
      </c>
      <c r="C4892" t="s">
        <v>80</v>
      </c>
      <c r="D4892" t="s">
        <v>98</v>
      </c>
      <c r="E4892" t="s">
        <v>156</v>
      </c>
      <c r="F4892" t="s">
        <v>14200</v>
      </c>
      <c r="G4892" t="s">
        <v>134</v>
      </c>
      <c r="H4892" t="s">
        <v>135</v>
      </c>
      <c r="I4892" t="s">
        <v>136</v>
      </c>
      <c r="J4892" t="s">
        <v>137</v>
      </c>
      <c r="K4892" t="s">
        <v>138</v>
      </c>
      <c r="L4892" t="s">
        <v>14201</v>
      </c>
      <c r="M4892" t="s">
        <v>14202</v>
      </c>
      <c r="N4892">
        <v>0.85750000000000004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1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1.6279332709599752</v>
      </c>
      <c r="AC4892">
        <v>0</v>
      </c>
      <c r="AD4892">
        <v>0</v>
      </c>
      <c r="AE4892">
        <v>1.6279332709599752</v>
      </c>
    </row>
    <row r="4893" spans="1:31" x14ac:dyDescent="0.25">
      <c r="A4893">
        <v>2225753</v>
      </c>
      <c r="B4893">
        <v>1</v>
      </c>
      <c r="C4893" t="s">
        <v>81</v>
      </c>
      <c r="D4893" t="s">
        <v>113</v>
      </c>
      <c r="E4893" t="s">
        <v>147</v>
      </c>
      <c r="F4893" t="s">
        <v>4644</v>
      </c>
      <c r="G4893" t="s">
        <v>143</v>
      </c>
      <c r="H4893" t="s">
        <v>144</v>
      </c>
      <c r="I4893" t="s">
        <v>136</v>
      </c>
      <c r="J4893" t="s">
        <v>137</v>
      </c>
      <c r="K4893" t="s">
        <v>138</v>
      </c>
      <c r="L4893" t="s">
        <v>14203</v>
      </c>
      <c r="M4893" t="s">
        <v>14204</v>
      </c>
      <c r="N4893">
        <v>0.61916666600000003</v>
      </c>
      <c r="O4893">
        <v>15</v>
      </c>
      <c r="P4893">
        <v>345</v>
      </c>
      <c r="Q4893">
        <v>151</v>
      </c>
      <c r="R4893">
        <v>167</v>
      </c>
      <c r="S4893">
        <v>23</v>
      </c>
      <c r="T4893">
        <v>30</v>
      </c>
      <c r="U4893">
        <v>1</v>
      </c>
      <c r="V4893">
        <v>0</v>
      </c>
      <c r="W4893">
        <v>1.3962058388193748</v>
      </c>
      <c r="X4893">
        <v>52.02473809881463</v>
      </c>
      <c r="Y4893">
        <v>39.505705344520088</v>
      </c>
      <c r="Z4893">
        <v>29.843008719877204</v>
      </c>
      <c r="AA4893">
        <v>26.368523184560736</v>
      </c>
      <c r="AB4893">
        <v>4.6443225338096772</v>
      </c>
      <c r="AC4893">
        <v>51.313262144991036</v>
      </c>
      <c r="AD4893">
        <v>0</v>
      </c>
      <c r="AE4893">
        <v>205.09576586539276</v>
      </c>
    </row>
    <row r="4894" spans="1:31" x14ac:dyDescent="0.25">
      <c r="A4894">
        <v>2218946</v>
      </c>
      <c r="B4894">
        <v>1</v>
      </c>
      <c r="C4894" t="s">
        <v>80</v>
      </c>
      <c r="D4894" t="s">
        <v>83</v>
      </c>
      <c r="E4894" t="s">
        <v>156</v>
      </c>
      <c r="F4894" t="s">
        <v>14205</v>
      </c>
      <c r="G4894" t="s">
        <v>161</v>
      </c>
      <c r="H4894" t="s">
        <v>135</v>
      </c>
      <c r="I4894" t="s">
        <v>136</v>
      </c>
      <c r="J4894" t="s">
        <v>137</v>
      </c>
      <c r="K4894" t="s">
        <v>138</v>
      </c>
      <c r="L4894" t="s">
        <v>14206</v>
      </c>
      <c r="M4894" t="s">
        <v>14207</v>
      </c>
      <c r="N4894">
        <v>3.1172222220000001</v>
      </c>
      <c r="O4894">
        <v>0</v>
      </c>
      <c r="P4894">
        <v>3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2.2638206408290245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2.2638206408290245</v>
      </c>
    </row>
    <row r="4895" spans="1:31" x14ac:dyDescent="0.25">
      <c r="A4895">
        <v>2226191</v>
      </c>
      <c r="B4895">
        <v>1</v>
      </c>
      <c r="C4895" t="s">
        <v>80</v>
      </c>
      <c r="D4895" t="s">
        <v>90</v>
      </c>
      <c r="E4895" t="s">
        <v>156</v>
      </c>
      <c r="F4895" t="s">
        <v>14208</v>
      </c>
      <c r="G4895" t="s">
        <v>161</v>
      </c>
      <c r="H4895" t="s">
        <v>135</v>
      </c>
      <c r="I4895" t="s">
        <v>136</v>
      </c>
      <c r="J4895" t="s">
        <v>137</v>
      </c>
      <c r="K4895" t="s">
        <v>138</v>
      </c>
      <c r="L4895" t="s">
        <v>14209</v>
      </c>
      <c r="M4895" t="s">
        <v>14210</v>
      </c>
      <c r="N4895">
        <v>5.931944444</v>
      </c>
      <c r="O4895">
        <v>0</v>
      </c>
      <c r="P4895">
        <v>7</v>
      </c>
      <c r="Q4895">
        <v>0</v>
      </c>
      <c r="R4895">
        <v>0</v>
      </c>
      <c r="S4895">
        <v>0</v>
      </c>
      <c r="T4895">
        <v>1</v>
      </c>
      <c r="U4895">
        <v>0</v>
      </c>
      <c r="V4895">
        <v>0</v>
      </c>
      <c r="W4895">
        <v>0</v>
      </c>
      <c r="X4895">
        <v>11.349095445699035</v>
      </c>
      <c r="Y4895">
        <v>0</v>
      </c>
      <c r="Z4895">
        <v>0</v>
      </c>
      <c r="AA4895">
        <v>0</v>
      </c>
      <c r="AB4895">
        <v>3.9392976648156601</v>
      </c>
      <c r="AC4895">
        <v>0</v>
      </c>
      <c r="AD4895">
        <v>0</v>
      </c>
      <c r="AE4895">
        <v>15.288393110514695</v>
      </c>
    </row>
    <row r="4896" spans="1:31" x14ac:dyDescent="0.25">
      <c r="A4896">
        <v>2213788</v>
      </c>
      <c r="B4896">
        <v>1</v>
      </c>
      <c r="C4896" t="s">
        <v>80</v>
      </c>
      <c r="D4896" t="s">
        <v>96</v>
      </c>
      <c r="E4896" t="s">
        <v>156</v>
      </c>
      <c r="F4896" t="s">
        <v>14211</v>
      </c>
      <c r="G4896" t="s">
        <v>172</v>
      </c>
      <c r="H4896" t="s">
        <v>135</v>
      </c>
      <c r="I4896" t="s">
        <v>136</v>
      </c>
      <c r="J4896" t="s">
        <v>137</v>
      </c>
      <c r="K4896" t="s">
        <v>138</v>
      </c>
      <c r="L4896" t="s">
        <v>14212</v>
      </c>
      <c r="M4896" t="s">
        <v>14213</v>
      </c>
      <c r="N4896">
        <v>3.7208333329999999</v>
      </c>
      <c r="O4896">
        <v>0</v>
      </c>
      <c r="P4896">
        <v>1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0.87914911837659004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0.87914911837659004</v>
      </c>
    </row>
    <row r="4897" spans="1:31" x14ac:dyDescent="0.25">
      <c r="A4897">
        <v>2224270</v>
      </c>
      <c r="B4897">
        <v>1</v>
      </c>
      <c r="C4897" t="s">
        <v>81</v>
      </c>
      <c r="D4897" t="s">
        <v>123</v>
      </c>
      <c r="E4897" t="s">
        <v>132</v>
      </c>
      <c r="F4897" t="s">
        <v>12597</v>
      </c>
      <c r="G4897" t="s">
        <v>233</v>
      </c>
      <c r="H4897" t="s">
        <v>135</v>
      </c>
      <c r="I4897" t="s">
        <v>136</v>
      </c>
      <c r="J4897" t="s">
        <v>137</v>
      </c>
      <c r="K4897" t="s">
        <v>234</v>
      </c>
      <c r="L4897" t="s">
        <v>14214</v>
      </c>
      <c r="M4897" t="s">
        <v>14215</v>
      </c>
      <c r="N4897">
        <v>7.569822222</v>
      </c>
      <c r="O4897">
        <v>0</v>
      </c>
      <c r="P4897">
        <v>106</v>
      </c>
      <c r="Q4897">
        <v>0</v>
      </c>
      <c r="R4897">
        <v>3</v>
      </c>
      <c r="S4897">
        <v>0</v>
      </c>
      <c r="T4897">
        <v>5</v>
      </c>
      <c r="U4897">
        <v>0</v>
      </c>
      <c r="V4897">
        <v>0</v>
      </c>
      <c r="W4897">
        <v>0</v>
      </c>
      <c r="X4897">
        <v>118.60486593569337</v>
      </c>
      <c r="Y4897">
        <v>0</v>
      </c>
      <c r="Z4897">
        <v>1.4111648723995085</v>
      </c>
      <c r="AA4897">
        <v>0</v>
      </c>
      <c r="AB4897">
        <v>10.273287251799784</v>
      </c>
      <c r="AC4897">
        <v>0</v>
      </c>
      <c r="AD4897">
        <v>0</v>
      </c>
      <c r="AE4897">
        <v>130.28931805989265</v>
      </c>
    </row>
    <row r="4898" spans="1:31" x14ac:dyDescent="0.25">
      <c r="A4898">
        <v>2226772</v>
      </c>
      <c r="B4898">
        <v>1</v>
      </c>
      <c r="C4898" t="s">
        <v>80</v>
      </c>
      <c r="D4898" t="s">
        <v>100</v>
      </c>
      <c r="E4898" t="s">
        <v>156</v>
      </c>
      <c r="F4898" t="s">
        <v>14216</v>
      </c>
      <c r="G4898" t="s">
        <v>280</v>
      </c>
      <c r="H4898" t="s">
        <v>135</v>
      </c>
      <c r="I4898" t="s">
        <v>136</v>
      </c>
      <c r="J4898" t="s">
        <v>137</v>
      </c>
      <c r="K4898" t="s">
        <v>138</v>
      </c>
      <c r="L4898" t="s">
        <v>14217</v>
      </c>
      <c r="M4898" t="s">
        <v>14218</v>
      </c>
      <c r="N4898">
        <v>0.81166666600000004</v>
      </c>
      <c r="O4898">
        <v>0</v>
      </c>
      <c r="P4898">
        <v>1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0.21107112197496003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0.21107112197496003</v>
      </c>
    </row>
    <row r="4899" spans="1:31" x14ac:dyDescent="0.25">
      <c r="A4899">
        <v>2220961</v>
      </c>
      <c r="B4899">
        <v>1</v>
      </c>
      <c r="C4899" t="s">
        <v>80</v>
      </c>
      <c r="D4899" t="s">
        <v>92</v>
      </c>
      <c r="E4899" t="s">
        <v>156</v>
      </c>
      <c r="F4899" t="s">
        <v>14219</v>
      </c>
      <c r="G4899" t="s">
        <v>165</v>
      </c>
      <c r="H4899" t="s">
        <v>135</v>
      </c>
      <c r="I4899" t="s">
        <v>136</v>
      </c>
      <c r="J4899" t="s">
        <v>137</v>
      </c>
      <c r="K4899" t="s">
        <v>138</v>
      </c>
      <c r="L4899" t="s">
        <v>14220</v>
      </c>
      <c r="M4899" t="s">
        <v>14221</v>
      </c>
      <c r="N4899">
        <v>1.1841666660000001</v>
      </c>
      <c r="O4899">
        <v>0</v>
      </c>
      <c r="P4899">
        <v>1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0.47878321575179439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0.47878321575179439</v>
      </c>
    </row>
    <row r="4900" spans="1:31" x14ac:dyDescent="0.25">
      <c r="A4900">
        <v>2215803</v>
      </c>
      <c r="B4900">
        <v>1</v>
      </c>
      <c r="C4900" t="s">
        <v>81</v>
      </c>
      <c r="D4900" t="s">
        <v>126</v>
      </c>
      <c r="E4900" t="s">
        <v>198</v>
      </c>
      <c r="F4900" t="s">
        <v>8977</v>
      </c>
      <c r="G4900" t="s">
        <v>143</v>
      </c>
      <c r="H4900" t="s">
        <v>144</v>
      </c>
      <c r="I4900" t="s">
        <v>451</v>
      </c>
      <c r="J4900" t="s">
        <v>137</v>
      </c>
      <c r="K4900" t="s">
        <v>138</v>
      </c>
      <c r="L4900" t="s">
        <v>14222</v>
      </c>
      <c r="M4900" t="s">
        <v>14223</v>
      </c>
      <c r="N4900">
        <v>1.1666665999999999E-2</v>
      </c>
      <c r="O4900">
        <v>2</v>
      </c>
      <c r="P4900">
        <v>287</v>
      </c>
      <c r="Q4900">
        <v>36</v>
      </c>
      <c r="R4900">
        <v>118</v>
      </c>
      <c r="S4900">
        <v>9</v>
      </c>
      <c r="T4900">
        <v>30</v>
      </c>
      <c r="U4900">
        <v>0</v>
      </c>
      <c r="V4900">
        <v>2</v>
      </c>
      <c r="W4900">
        <v>1.2144005989803336E-2</v>
      </c>
      <c r="X4900">
        <v>0.32573072618932991</v>
      </c>
      <c r="Y4900">
        <v>1.020619133157715</v>
      </c>
      <c r="Z4900">
        <v>0.14641849376439836</v>
      </c>
      <c r="AA4900">
        <v>0.38251878054133343</v>
      </c>
      <c r="AB4900">
        <v>0.63698654055946002</v>
      </c>
      <c r="AC4900">
        <v>0</v>
      </c>
      <c r="AD4900">
        <v>1.1928901677933333E-2</v>
      </c>
      <c r="AE4900">
        <v>2.5363465818799735</v>
      </c>
    </row>
    <row r="4901" spans="1:31" x14ac:dyDescent="0.25">
      <c r="A4901">
        <v>2229225</v>
      </c>
      <c r="B4901">
        <v>1</v>
      </c>
      <c r="C4901" t="s">
        <v>81</v>
      </c>
      <c r="D4901" t="s">
        <v>112</v>
      </c>
      <c r="E4901" t="s">
        <v>141</v>
      </c>
      <c r="F4901" t="s">
        <v>14224</v>
      </c>
      <c r="G4901" t="s">
        <v>280</v>
      </c>
      <c r="H4901" t="s">
        <v>144</v>
      </c>
      <c r="I4901" t="s">
        <v>136</v>
      </c>
      <c r="J4901" t="s">
        <v>3</v>
      </c>
      <c r="K4901" t="s">
        <v>138</v>
      </c>
      <c r="L4901" t="s">
        <v>14225</v>
      </c>
      <c r="M4901" t="s">
        <v>13420</v>
      </c>
      <c r="N4901">
        <v>0.76416666600000005</v>
      </c>
      <c r="O4901">
        <v>2</v>
      </c>
      <c r="P4901">
        <v>6675</v>
      </c>
      <c r="Q4901">
        <v>1</v>
      </c>
      <c r="R4901">
        <v>126</v>
      </c>
      <c r="S4901">
        <v>66</v>
      </c>
      <c r="T4901">
        <v>1159</v>
      </c>
      <c r="U4901">
        <v>9</v>
      </c>
      <c r="V4901">
        <v>8</v>
      </c>
      <c r="W4901">
        <v>0</v>
      </c>
      <c r="X4901">
        <v>1162.3019924058003</v>
      </c>
      <c r="Y4901">
        <v>1.0791667439078401</v>
      </c>
      <c r="Z4901">
        <v>25.726243404137236</v>
      </c>
      <c r="AA4901">
        <v>151.75997071133307</v>
      </c>
      <c r="AB4901">
        <v>612.95878715508866</v>
      </c>
      <c r="AC4901">
        <v>358.88282689640795</v>
      </c>
      <c r="AD4901">
        <v>172.2916871924875</v>
      </c>
      <c r="AE4901">
        <v>2485.0006745091628</v>
      </c>
    </row>
    <row r="4902" spans="1:31" x14ac:dyDescent="0.25">
      <c r="A4902">
        <v>2218319</v>
      </c>
      <c r="B4902">
        <v>1</v>
      </c>
      <c r="C4902" t="s">
        <v>81</v>
      </c>
      <c r="D4902" t="s">
        <v>123</v>
      </c>
      <c r="E4902" t="s">
        <v>147</v>
      </c>
      <c r="F4902" t="s">
        <v>14226</v>
      </c>
      <c r="G4902" t="s">
        <v>143</v>
      </c>
      <c r="H4902" t="s">
        <v>144</v>
      </c>
      <c r="I4902" t="s">
        <v>136</v>
      </c>
      <c r="J4902" t="s">
        <v>137</v>
      </c>
      <c r="K4902" t="s">
        <v>138</v>
      </c>
      <c r="L4902" t="s">
        <v>14227</v>
      </c>
      <c r="M4902" t="s">
        <v>14228</v>
      </c>
      <c r="N4902">
        <v>0.86</v>
      </c>
      <c r="O4902">
        <v>0</v>
      </c>
      <c r="P4902">
        <v>437</v>
      </c>
      <c r="Q4902">
        <v>28</v>
      </c>
      <c r="R4902">
        <v>123</v>
      </c>
      <c r="S4902">
        <v>3</v>
      </c>
      <c r="T4902">
        <v>62</v>
      </c>
      <c r="U4902">
        <v>0</v>
      </c>
      <c r="V4902">
        <v>0</v>
      </c>
      <c r="W4902">
        <v>0</v>
      </c>
      <c r="X4902">
        <v>44.346222696039717</v>
      </c>
      <c r="Y4902">
        <v>2.1983513954831682</v>
      </c>
      <c r="Z4902">
        <v>17.72877649187982</v>
      </c>
      <c r="AA4902">
        <v>3.2090542326889069</v>
      </c>
      <c r="AB4902">
        <v>10.581158244260795</v>
      </c>
      <c r="AC4902">
        <v>0</v>
      </c>
      <c r="AD4902">
        <v>0</v>
      </c>
      <c r="AE4902">
        <v>78.063563060352408</v>
      </c>
    </row>
    <row r="4903" spans="1:31" x14ac:dyDescent="0.25">
      <c r="A4903">
        <v>2213991</v>
      </c>
      <c r="B4903">
        <v>1</v>
      </c>
      <c r="C4903" t="s">
        <v>80</v>
      </c>
      <c r="D4903" t="s">
        <v>92</v>
      </c>
      <c r="E4903" t="s">
        <v>225</v>
      </c>
      <c r="F4903" t="s">
        <v>14229</v>
      </c>
      <c r="G4903" t="s">
        <v>345</v>
      </c>
      <c r="H4903" t="s">
        <v>135</v>
      </c>
      <c r="I4903" t="s">
        <v>136</v>
      </c>
      <c r="J4903" t="s">
        <v>137</v>
      </c>
      <c r="K4903" t="s">
        <v>138</v>
      </c>
      <c r="L4903" t="s">
        <v>14230</v>
      </c>
      <c r="M4903" t="s">
        <v>14231</v>
      </c>
      <c r="N4903">
        <v>1.731666666</v>
      </c>
      <c r="O4903">
        <v>0</v>
      </c>
      <c r="P4903">
        <v>59</v>
      </c>
      <c r="Q4903">
        <v>0</v>
      </c>
      <c r="R4903">
        <v>0</v>
      </c>
      <c r="S4903">
        <v>0</v>
      </c>
      <c r="T4903">
        <v>15</v>
      </c>
      <c r="U4903">
        <v>0</v>
      </c>
      <c r="V4903">
        <v>0</v>
      </c>
      <c r="W4903">
        <v>0</v>
      </c>
      <c r="X4903">
        <v>36.077304600689487</v>
      </c>
      <c r="Y4903">
        <v>0</v>
      </c>
      <c r="Z4903">
        <v>0</v>
      </c>
      <c r="AA4903">
        <v>0</v>
      </c>
      <c r="AB4903">
        <v>10.601284526764184</v>
      </c>
      <c r="AC4903">
        <v>0</v>
      </c>
      <c r="AD4903">
        <v>0</v>
      </c>
      <c r="AE4903">
        <v>46.67858912745367</v>
      </c>
    </row>
    <row r="4904" spans="1:31" x14ac:dyDescent="0.25">
      <c r="A4904">
        <v>2212995</v>
      </c>
      <c r="B4904">
        <v>1</v>
      </c>
      <c r="C4904" t="s">
        <v>80</v>
      </c>
      <c r="D4904" t="s">
        <v>82</v>
      </c>
      <c r="E4904" t="s">
        <v>147</v>
      </c>
      <c r="F4904" t="s">
        <v>14232</v>
      </c>
      <c r="G4904" t="s">
        <v>3242</v>
      </c>
      <c r="H4904" t="s">
        <v>144</v>
      </c>
      <c r="I4904" t="s">
        <v>136</v>
      </c>
      <c r="J4904" t="s">
        <v>137</v>
      </c>
      <c r="K4904" t="s">
        <v>138</v>
      </c>
      <c r="L4904" t="s">
        <v>14233</v>
      </c>
      <c r="M4904" t="s">
        <v>14234</v>
      </c>
      <c r="N4904">
        <v>0.26</v>
      </c>
      <c r="O4904">
        <v>14</v>
      </c>
      <c r="P4904">
        <v>7549</v>
      </c>
      <c r="Q4904">
        <v>0</v>
      </c>
      <c r="R4904">
        <v>0</v>
      </c>
      <c r="S4904">
        <v>3</v>
      </c>
      <c r="T4904">
        <v>1577</v>
      </c>
      <c r="U4904">
        <v>0</v>
      </c>
      <c r="V4904">
        <v>4</v>
      </c>
      <c r="W4904">
        <v>1.5231412522362402</v>
      </c>
      <c r="X4904">
        <v>596.24478777368097</v>
      </c>
      <c r="Y4904">
        <v>0</v>
      </c>
      <c r="Z4904">
        <v>0</v>
      </c>
      <c r="AA4904">
        <v>0.58750895155030003</v>
      </c>
      <c r="AB4904">
        <v>251.10241695024067</v>
      </c>
      <c r="AC4904">
        <v>0</v>
      </c>
      <c r="AD4904">
        <v>8.7644113832475199</v>
      </c>
      <c r="AE4904">
        <v>858.22226631095566</v>
      </c>
    </row>
    <row r="4905" spans="1:31" x14ac:dyDescent="0.25">
      <c r="A4905">
        <v>2229288</v>
      </c>
      <c r="B4905">
        <v>1</v>
      </c>
      <c r="C4905" t="s">
        <v>80</v>
      </c>
      <c r="D4905" t="s">
        <v>104</v>
      </c>
      <c r="E4905" t="s">
        <v>141</v>
      </c>
      <c r="F4905" t="s">
        <v>14235</v>
      </c>
      <c r="G4905" t="s">
        <v>349</v>
      </c>
      <c r="H4905" t="s">
        <v>144</v>
      </c>
      <c r="I4905" t="s">
        <v>136</v>
      </c>
      <c r="J4905" t="s">
        <v>137</v>
      </c>
      <c r="K4905" t="s">
        <v>138</v>
      </c>
      <c r="L4905" t="s">
        <v>14236</v>
      </c>
      <c r="M4905" t="s">
        <v>14237</v>
      </c>
      <c r="N4905">
        <v>0.70861111099999996</v>
      </c>
      <c r="O4905">
        <v>0</v>
      </c>
      <c r="P4905">
        <v>0</v>
      </c>
      <c r="Q4905">
        <v>0</v>
      </c>
      <c r="R4905">
        <v>7</v>
      </c>
      <c r="S4905">
        <v>0</v>
      </c>
      <c r="T4905">
        <v>1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1.2166317621138878</v>
      </c>
      <c r="AA4905">
        <v>0</v>
      </c>
      <c r="AB4905">
        <v>0</v>
      </c>
      <c r="AC4905">
        <v>0</v>
      </c>
      <c r="AD4905">
        <v>0</v>
      </c>
      <c r="AE4905">
        <v>1.2166317621138878</v>
      </c>
    </row>
    <row r="4906" spans="1:31" x14ac:dyDescent="0.25">
      <c r="A4906">
        <v>2216845</v>
      </c>
      <c r="B4906">
        <v>1</v>
      </c>
      <c r="C4906" t="s">
        <v>80</v>
      </c>
      <c r="D4906" t="s">
        <v>95</v>
      </c>
      <c r="E4906" t="s">
        <v>151</v>
      </c>
      <c r="F4906" t="s">
        <v>14238</v>
      </c>
      <c r="G4906" t="s">
        <v>233</v>
      </c>
      <c r="H4906" t="s">
        <v>135</v>
      </c>
      <c r="I4906" t="s">
        <v>136</v>
      </c>
      <c r="J4906" t="s">
        <v>137</v>
      </c>
      <c r="K4906" t="s">
        <v>234</v>
      </c>
      <c r="L4906" t="s">
        <v>14239</v>
      </c>
      <c r="M4906" t="s">
        <v>14240</v>
      </c>
      <c r="N4906">
        <v>3.4586952769999999</v>
      </c>
      <c r="O4906">
        <v>0</v>
      </c>
      <c r="P4906">
        <v>10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13.490925175937241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13.490925175937241</v>
      </c>
    </row>
    <row r="4907" spans="1:31" x14ac:dyDescent="0.25">
      <c r="A4907">
        <v>2228833</v>
      </c>
      <c r="B4907">
        <v>1</v>
      </c>
      <c r="C4907" t="s">
        <v>81</v>
      </c>
      <c r="D4907" t="s">
        <v>113</v>
      </c>
      <c r="E4907" t="s">
        <v>151</v>
      </c>
      <c r="F4907" t="s">
        <v>14241</v>
      </c>
      <c r="G4907" t="s">
        <v>213</v>
      </c>
      <c r="H4907" t="s">
        <v>135</v>
      </c>
      <c r="I4907" t="s">
        <v>136</v>
      </c>
      <c r="J4907" t="s">
        <v>137</v>
      </c>
      <c r="K4907" t="s">
        <v>138</v>
      </c>
      <c r="L4907" t="s">
        <v>14242</v>
      </c>
      <c r="M4907" t="s">
        <v>14243</v>
      </c>
      <c r="N4907">
        <v>1.1072222220000001</v>
      </c>
      <c r="O4907">
        <v>0</v>
      </c>
      <c r="P4907">
        <v>13</v>
      </c>
      <c r="Q4907">
        <v>0</v>
      </c>
      <c r="R4907">
        <v>2</v>
      </c>
      <c r="S4907">
        <v>0</v>
      </c>
      <c r="T4907">
        <v>1</v>
      </c>
      <c r="U4907">
        <v>0</v>
      </c>
      <c r="V4907">
        <v>0</v>
      </c>
      <c r="W4907">
        <v>0</v>
      </c>
      <c r="X4907">
        <v>1.8692170585588577</v>
      </c>
      <c r="Y4907">
        <v>0</v>
      </c>
      <c r="Z4907">
        <v>1.1300763609798058E-2</v>
      </c>
      <c r="AA4907">
        <v>0</v>
      </c>
      <c r="AB4907">
        <v>0</v>
      </c>
      <c r="AC4907">
        <v>0</v>
      </c>
      <c r="AD4907">
        <v>0</v>
      </c>
      <c r="AE4907">
        <v>1.8805178221686558</v>
      </c>
    </row>
    <row r="4908" spans="1:31" x14ac:dyDescent="0.25">
      <c r="A4908">
        <v>2217927</v>
      </c>
      <c r="B4908">
        <v>1</v>
      </c>
      <c r="C4908" t="s">
        <v>81</v>
      </c>
      <c r="D4908" t="s">
        <v>112</v>
      </c>
      <c r="E4908" t="s">
        <v>251</v>
      </c>
      <c r="F4908" t="s">
        <v>14244</v>
      </c>
      <c r="G4908" t="s">
        <v>143</v>
      </c>
      <c r="H4908" t="s">
        <v>144</v>
      </c>
      <c r="I4908" t="s">
        <v>136</v>
      </c>
      <c r="J4908" t="s">
        <v>137</v>
      </c>
      <c r="K4908" t="s">
        <v>138</v>
      </c>
      <c r="L4908" t="s">
        <v>14245</v>
      </c>
      <c r="M4908" t="s">
        <v>14246</v>
      </c>
      <c r="N4908">
        <v>6.7173054999999995E-2</v>
      </c>
      <c r="O4908">
        <v>0</v>
      </c>
      <c r="P4908">
        <v>95</v>
      </c>
      <c r="Q4908">
        <v>2</v>
      </c>
      <c r="R4908">
        <v>43</v>
      </c>
      <c r="S4908">
        <v>0</v>
      </c>
      <c r="T4908">
        <v>9</v>
      </c>
      <c r="U4908">
        <v>0</v>
      </c>
      <c r="V4908">
        <v>0</v>
      </c>
      <c r="W4908">
        <v>0</v>
      </c>
      <c r="X4908">
        <v>1.0538862913230327</v>
      </c>
      <c r="Y4908">
        <v>2.8165084447093225</v>
      </c>
      <c r="Z4908">
        <v>0.70123377090349504</v>
      </c>
      <c r="AA4908">
        <v>0</v>
      </c>
      <c r="AB4908">
        <v>1.4224818185691341</v>
      </c>
      <c r="AC4908">
        <v>0</v>
      </c>
      <c r="AD4908">
        <v>0</v>
      </c>
      <c r="AE4908">
        <v>5.9941103255049839</v>
      </c>
    </row>
    <row r="4909" spans="1:31" x14ac:dyDescent="0.25">
      <c r="A4909">
        <v>2228206</v>
      </c>
      <c r="B4909">
        <v>1</v>
      </c>
      <c r="C4909" t="s">
        <v>80</v>
      </c>
      <c r="D4909" t="s">
        <v>82</v>
      </c>
      <c r="E4909" t="s">
        <v>151</v>
      </c>
      <c r="F4909" t="s">
        <v>3238</v>
      </c>
      <c r="G4909" t="s">
        <v>213</v>
      </c>
      <c r="H4909" t="s">
        <v>135</v>
      </c>
      <c r="I4909" t="s">
        <v>136</v>
      </c>
      <c r="J4909" t="s">
        <v>137</v>
      </c>
      <c r="K4909" t="s">
        <v>138</v>
      </c>
      <c r="L4909" t="s">
        <v>14247</v>
      </c>
      <c r="M4909" t="s">
        <v>14248</v>
      </c>
      <c r="N4909">
        <v>2.9211111110000001</v>
      </c>
      <c r="O4909">
        <v>0</v>
      </c>
      <c r="P4909">
        <v>1</v>
      </c>
      <c r="Q4909">
        <v>0</v>
      </c>
      <c r="R4909">
        <v>0</v>
      </c>
      <c r="S4909">
        <v>0</v>
      </c>
      <c r="T4909">
        <v>21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57.350204753832081</v>
      </c>
      <c r="AC4909">
        <v>0</v>
      </c>
      <c r="AD4909">
        <v>0</v>
      </c>
      <c r="AE4909">
        <v>57.350204753832081</v>
      </c>
    </row>
    <row r="4910" spans="1:31" x14ac:dyDescent="0.25">
      <c r="A4910">
        <v>2228292</v>
      </c>
      <c r="B4910">
        <v>1</v>
      </c>
      <c r="C4910" t="s">
        <v>80</v>
      </c>
      <c r="D4910" t="s">
        <v>85</v>
      </c>
      <c r="E4910" t="s">
        <v>156</v>
      </c>
      <c r="F4910" t="s">
        <v>14249</v>
      </c>
      <c r="G4910" t="s">
        <v>213</v>
      </c>
      <c r="H4910" t="s">
        <v>135</v>
      </c>
      <c r="I4910" t="s">
        <v>136</v>
      </c>
      <c r="J4910" t="s">
        <v>137</v>
      </c>
      <c r="K4910" t="s">
        <v>138</v>
      </c>
      <c r="L4910" t="s">
        <v>14250</v>
      </c>
      <c r="M4910" t="s">
        <v>14251</v>
      </c>
      <c r="N4910">
        <v>1.2475000000000001</v>
      </c>
      <c r="O4910">
        <v>0</v>
      </c>
      <c r="P4910">
        <v>5</v>
      </c>
      <c r="Q4910">
        <v>0</v>
      </c>
      <c r="R4910">
        <v>0</v>
      </c>
      <c r="S4910">
        <v>0</v>
      </c>
      <c r="T4910">
        <v>4</v>
      </c>
      <c r="U4910">
        <v>0</v>
      </c>
      <c r="V4910">
        <v>0</v>
      </c>
      <c r="W4910">
        <v>0</v>
      </c>
      <c r="X4910">
        <v>1.382758875997554</v>
      </c>
      <c r="Y4910">
        <v>0</v>
      </c>
      <c r="Z4910">
        <v>0</v>
      </c>
      <c r="AA4910">
        <v>0</v>
      </c>
      <c r="AB4910">
        <v>3.097799242457111</v>
      </c>
      <c r="AC4910">
        <v>0</v>
      </c>
      <c r="AD4910">
        <v>0</v>
      </c>
      <c r="AE4910">
        <v>4.480558118454665</v>
      </c>
    </row>
    <row r="4911" spans="1:31" x14ac:dyDescent="0.25">
      <c r="A4911">
        <v>2214532</v>
      </c>
      <c r="B4911">
        <v>1</v>
      </c>
      <c r="C4911" t="s">
        <v>80</v>
      </c>
      <c r="D4911" t="s">
        <v>105</v>
      </c>
      <c r="E4911" t="s">
        <v>132</v>
      </c>
      <c r="F4911" t="s">
        <v>14252</v>
      </c>
      <c r="G4911" t="s">
        <v>176</v>
      </c>
      <c r="H4911" t="s">
        <v>135</v>
      </c>
      <c r="I4911" t="s">
        <v>136</v>
      </c>
      <c r="J4911" t="s">
        <v>137</v>
      </c>
      <c r="K4911" t="s">
        <v>138</v>
      </c>
      <c r="L4911" t="s">
        <v>14253</v>
      </c>
      <c r="M4911" t="s">
        <v>14254</v>
      </c>
      <c r="N4911">
        <v>1.5347222220000001</v>
      </c>
      <c r="O4911">
        <v>0</v>
      </c>
      <c r="P4911">
        <v>320</v>
      </c>
      <c r="Q4911">
        <v>0</v>
      </c>
      <c r="R4911">
        <v>3</v>
      </c>
      <c r="S4911">
        <v>0</v>
      </c>
      <c r="T4911">
        <v>11</v>
      </c>
      <c r="U4911">
        <v>0</v>
      </c>
      <c r="V4911">
        <v>0</v>
      </c>
      <c r="W4911">
        <v>0</v>
      </c>
      <c r="X4911">
        <v>175.98444223143159</v>
      </c>
      <c r="Y4911">
        <v>0</v>
      </c>
      <c r="Z4911">
        <v>1.5947625341642768</v>
      </c>
      <c r="AA4911">
        <v>0</v>
      </c>
      <c r="AB4911">
        <v>8.3298965154388487</v>
      </c>
      <c r="AC4911">
        <v>0</v>
      </c>
      <c r="AD4911">
        <v>0</v>
      </c>
      <c r="AE4911">
        <v>185.90910128103474</v>
      </c>
    </row>
    <row r="4912" spans="1:31" x14ac:dyDescent="0.25">
      <c r="A4912">
        <v>2214870</v>
      </c>
      <c r="B4912">
        <v>1</v>
      </c>
      <c r="C4912" t="s">
        <v>81</v>
      </c>
      <c r="D4912" t="s">
        <v>112</v>
      </c>
      <c r="E4912" t="s">
        <v>198</v>
      </c>
      <c r="F4912" t="s">
        <v>14255</v>
      </c>
      <c r="G4912" t="s">
        <v>233</v>
      </c>
      <c r="H4912" t="s">
        <v>144</v>
      </c>
      <c r="I4912" t="s">
        <v>136</v>
      </c>
      <c r="J4912" t="s">
        <v>137</v>
      </c>
      <c r="K4912" t="s">
        <v>234</v>
      </c>
      <c r="L4912" t="s">
        <v>14256</v>
      </c>
      <c r="M4912" t="s">
        <v>14257</v>
      </c>
      <c r="N4912">
        <v>0.61472222200000004</v>
      </c>
      <c r="O4912">
        <v>0</v>
      </c>
      <c r="P4912">
        <v>1927</v>
      </c>
      <c r="Q4912">
        <v>0</v>
      </c>
      <c r="R4912">
        <v>36</v>
      </c>
      <c r="S4912">
        <v>1</v>
      </c>
      <c r="T4912">
        <v>90</v>
      </c>
      <c r="U4912">
        <v>0</v>
      </c>
      <c r="V4912">
        <v>0</v>
      </c>
      <c r="W4912">
        <v>0</v>
      </c>
      <c r="X4912">
        <v>278.66889559304309</v>
      </c>
      <c r="Y4912">
        <v>0</v>
      </c>
      <c r="Z4912">
        <v>0.99668109416628903</v>
      </c>
      <c r="AA4912">
        <v>12.609695640636236</v>
      </c>
      <c r="AB4912">
        <v>60.672360355079185</v>
      </c>
      <c r="AC4912">
        <v>0</v>
      </c>
      <c r="AD4912">
        <v>0</v>
      </c>
      <c r="AE4912">
        <v>352.94763268292479</v>
      </c>
    </row>
    <row r="4913" spans="1:31" x14ac:dyDescent="0.25">
      <c r="A4913">
        <v>2221362</v>
      </c>
      <c r="B4913">
        <v>1</v>
      </c>
      <c r="C4913" t="s">
        <v>80</v>
      </c>
      <c r="D4913" t="s">
        <v>105</v>
      </c>
      <c r="E4913" t="s">
        <v>141</v>
      </c>
      <c r="F4913" t="s">
        <v>14258</v>
      </c>
      <c r="G4913" t="s">
        <v>233</v>
      </c>
      <c r="H4913" t="s">
        <v>144</v>
      </c>
      <c r="I4913" t="s">
        <v>136</v>
      </c>
      <c r="J4913" t="s">
        <v>137</v>
      </c>
      <c r="K4913" t="s">
        <v>234</v>
      </c>
      <c r="L4913" t="s">
        <v>14259</v>
      </c>
      <c r="M4913" t="s">
        <v>14260</v>
      </c>
      <c r="N4913">
        <v>7.0141888879999996</v>
      </c>
      <c r="O4913">
        <v>0</v>
      </c>
      <c r="P4913">
        <v>579</v>
      </c>
      <c r="Q4913">
        <v>0</v>
      </c>
      <c r="R4913">
        <v>0</v>
      </c>
      <c r="S4913">
        <v>0</v>
      </c>
      <c r="T4913">
        <v>64</v>
      </c>
      <c r="U4913">
        <v>0</v>
      </c>
      <c r="V4913">
        <v>0</v>
      </c>
      <c r="W4913">
        <v>0</v>
      </c>
      <c r="X4913">
        <v>1153.6241382792132</v>
      </c>
      <c r="Y4913">
        <v>0</v>
      </c>
      <c r="Z4913">
        <v>0</v>
      </c>
      <c r="AA4913">
        <v>0</v>
      </c>
      <c r="AB4913">
        <v>786.67403444482341</v>
      </c>
      <c r="AC4913">
        <v>0</v>
      </c>
      <c r="AD4913">
        <v>0</v>
      </c>
      <c r="AE4913">
        <v>1940.2981727240367</v>
      </c>
    </row>
    <row r="4914" spans="1:31" x14ac:dyDescent="0.25">
      <c r="A4914">
        <v>2219198</v>
      </c>
      <c r="B4914">
        <v>1</v>
      </c>
      <c r="C4914" t="s">
        <v>80</v>
      </c>
      <c r="D4914" t="s">
        <v>104</v>
      </c>
      <c r="E4914" t="s">
        <v>141</v>
      </c>
      <c r="F4914" t="s">
        <v>14261</v>
      </c>
      <c r="G4914" t="s">
        <v>143</v>
      </c>
      <c r="H4914" t="s">
        <v>144</v>
      </c>
      <c r="I4914" t="s">
        <v>136</v>
      </c>
      <c r="J4914" t="s">
        <v>137</v>
      </c>
      <c r="K4914" t="s">
        <v>138</v>
      </c>
      <c r="L4914" t="s">
        <v>14262</v>
      </c>
      <c r="M4914" t="s">
        <v>14263</v>
      </c>
      <c r="N4914">
        <v>1.6033333329999999</v>
      </c>
      <c r="O4914">
        <v>5</v>
      </c>
      <c r="P4914">
        <v>0</v>
      </c>
      <c r="Q4914">
        <v>3</v>
      </c>
      <c r="R4914">
        <v>0</v>
      </c>
      <c r="S4914">
        <v>2</v>
      </c>
      <c r="T4914">
        <v>0</v>
      </c>
      <c r="U4914">
        <v>0</v>
      </c>
      <c r="V4914">
        <v>0</v>
      </c>
      <c r="W4914">
        <v>1.0540212759076151</v>
      </c>
      <c r="X4914">
        <v>0</v>
      </c>
      <c r="Y4914">
        <v>2.8506456245099119</v>
      </c>
      <c r="Z4914">
        <v>0</v>
      </c>
      <c r="AA4914">
        <v>390.62149501436397</v>
      </c>
      <c r="AB4914">
        <v>0</v>
      </c>
      <c r="AC4914">
        <v>0</v>
      </c>
      <c r="AD4914">
        <v>0</v>
      </c>
      <c r="AE4914">
        <v>394.52616191478148</v>
      </c>
    </row>
    <row r="4915" spans="1:31" x14ac:dyDescent="0.25">
      <c r="A4915">
        <v>2225690</v>
      </c>
      <c r="B4915">
        <v>1</v>
      </c>
      <c r="C4915" t="s">
        <v>81</v>
      </c>
      <c r="D4915" t="s">
        <v>127</v>
      </c>
      <c r="E4915" t="s">
        <v>151</v>
      </c>
      <c r="F4915" t="s">
        <v>377</v>
      </c>
      <c r="G4915" t="s">
        <v>213</v>
      </c>
      <c r="H4915" t="s">
        <v>135</v>
      </c>
      <c r="I4915" t="s">
        <v>136</v>
      </c>
      <c r="J4915" t="s">
        <v>137</v>
      </c>
      <c r="K4915" t="s">
        <v>138</v>
      </c>
      <c r="L4915" t="s">
        <v>14264</v>
      </c>
      <c r="M4915" t="s">
        <v>14265</v>
      </c>
      <c r="N4915">
        <v>1.9724999999999999</v>
      </c>
      <c r="O4915">
        <v>0</v>
      </c>
      <c r="P4915">
        <v>33</v>
      </c>
      <c r="Q4915">
        <v>0</v>
      </c>
      <c r="R4915">
        <v>1</v>
      </c>
      <c r="S4915">
        <v>0</v>
      </c>
      <c r="T4915">
        <v>2</v>
      </c>
      <c r="U4915">
        <v>0</v>
      </c>
      <c r="V4915">
        <v>0</v>
      </c>
      <c r="W4915">
        <v>0</v>
      </c>
      <c r="X4915">
        <v>15.236609195414175</v>
      </c>
      <c r="Y4915">
        <v>0</v>
      </c>
      <c r="Z4915">
        <v>3.5263141116228667</v>
      </c>
      <c r="AA4915">
        <v>0</v>
      </c>
      <c r="AB4915">
        <v>3.847790669666667E-3</v>
      </c>
      <c r="AC4915">
        <v>0</v>
      </c>
      <c r="AD4915">
        <v>0</v>
      </c>
      <c r="AE4915">
        <v>18.766771097706709</v>
      </c>
    </row>
    <row r="4916" spans="1:31" x14ac:dyDescent="0.25">
      <c r="A4916">
        <v>2217426</v>
      </c>
      <c r="B4916">
        <v>1</v>
      </c>
      <c r="C4916" t="s">
        <v>80</v>
      </c>
      <c r="D4916" t="s">
        <v>105</v>
      </c>
      <c r="E4916" t="s">
        <v>141</v>
      </c>
      <c r="F4916" t="s">
        <v>14266</v>
      </c>
      <c r="G4916" t="s">
        <v>405</v>
      </c>
      <c r="H4916" t="s">
        <v>144</v>
      </c>
      <c r="I4916" t="s">
        <v>136</v>
      </c>
      <c r="J4916" t="s">
        <v>137</v>
      </c>
      <c r="K4916" t="s">
        <v>234</v>
      </c>
      <c r="L4916" t="s">
        <v>14267</v>
      </c>
      <c r="M4916" t="s">
        <v>14268</v>
      </c>
      <c r="N4916">
        <v>2.6508194440000001</v>
      </c>
      <c r="O4916">
        <v>0</v>
      </c>
      <c r="P4916">
        <v>257</v>
      </c>
      <c r="Q4916">
        <v>0</v>
      </c>
      <c r="R4916">
        <v>4</v>
      </c>
      <c r="S4916">
        <v>0</v>
      </c>
      <c r="T4916">
        <v>14</v>
      </c>
      <c r="U4916">
        <v>0</v>
      </c>
      <c r="V4916">
        <v>0</v>
      </c>
      <c r="W4916">
        <v>0</v>
      </c>
      <c r="X4916">
        <v>184.35375766831393</v>
      </c>
      <c r="Y4916">
        <v>0</v>
      </c>
      <c r="Z4916">
        <v>0.11137910477642667</v>
      </c>
      <c r="AA4916">
        <v>0</v>
      </c>
      <c r="AB4916">
        <v>17.041322503349171</v>
      </c>
      <c r="AC4916">
        <v>0</v>
      </c>
      <c r="AD4916">
        <v>0</v>
      </c>
      <c r="AE4916">
        <v>201.50645927643953</v>
      </c>
    </row>
    <row r="4917" spans="1:31" x14ac:dyDescent="0.25">
      <c r="A4917">
        <v>2227705</v>
      </c>
      <c r="B4917">
        <v>1</v>
      </c>
      <c r="C4917" t="s">
        <v>80</v>
      </c>
      <c r="D4917" t="s">
        <v>111</v>
      </c>
      <c r="E4917" t="s">
        <v>156</v>
      </c>
      <c r="F4917" t="s">
        <v>14269</v>
      </c>
      <c r="G4917" t="s">
        <v>165</v>
      </c>
      <c r="H4917" t="s">
        <v>135</v>
      </c>
      <c r="I4917" t="s">
        <v>136</v>
      </c>
      <c r="J4917" t="s">
        <v>137</v>
      </c>
      <c r="K4917" t="s">
        <v>138</v>
      </c>
      <c r="L4917" t="s">
        <v>14270</v>
      </c>
      <c r="M4917" t="s">
        <v>14271</v>
      </c>
      <c r="N4917">
        <v>0.92138888799999996</v>
      </c>
      <c r="O4917">
        <v>0</v>
      </c>
      <c r="P4917">
        <v>7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1.5563606884366226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1.5563606884366226</v>
      </c>
    </row>
    <row r="4918" spans="1:31" x14ac:dyDescent="0.25">
      <c r="A4918">
        <v>2228246</v>
      </c>
      <c r="B4918">
        <v>1</v>
      </c>
      <c r="C4918" t="s">
        <v>80</v>
      </c>
      <c r="D4918" t="s">
        <v>103</v>
      </c>
      <c r="E4918" t="s">
        <v>132</v>
      </c>
      <c r="F4918" t="s">
        <v>3912</v>
      </c>
      <c r="G4918" t="s">
        <v>176</v>
      </c>
      <c r="H4918" t="s">
        <v>135</v>
      </c>
      <c r="I4918" t="s">
        <v>136</v>
      </c>
      <c r="J4918" t="s">
        <v>137</v>
      </c>
      <c r="K4918" t="s">
        <v>138</v>
      </c>
      <c r="L4918" t="s">
        <v>14272</v>
      </c>
      <c r="M4918" t="s">
        <v>14273</v>
      </c>
      <c r="N4918">
        <v>1.044444444</v>
      </c>
      <c r="O4918">
        <v>0</v>
      </c>
      <c r="P4918">
        <v>52</v>
      </c>
      <c r="Q4918">
        <v>0</v>
      </c>
      <c r="R4918">
        <v>14</v>
      </c>
      <c r="S4918">
        <v>0</v>
      </c>
      <c r="T4918">
        <v>31</v>
      </c>
      <c r="U4918">
        <v>0</v>
      </c>
      <c r="V4918">
        <v>0</v>
      </c>
      <c r="W4918">
        <v>0</v>
      </c>
      <c r="X4918">
        <v>13.13044602708575</v>
      </c>
      <c r="Y4918">
        <v>0</v>
      </c>
      <c r="Z4918">
        <v>3.9973683100457675</v>
      </c>
      <c r="AA4918">
        <v>0</v>
      </c>
      <c r="AB4918">
        <v>65.421550523438199</v>
      </c>
      <c r="AC4918">
        <v>0</v>
      </c>
      <c r="AD4918">
        <v>0</v>
      </c>
      <c r="AE4918">
        <v>82.54936486056971</v>
      </c>
    </row>
    <row r="4919" spans="1:31" x14ac:dyDescent="0.25">
      <c r="A4919">
        <v>2227313</v>
      </c>
      <c r="B4919">
        <v>1</v>
      </c>
      <c r="C4919" t="s">
        <v>80</v>
      </c>
      <c r="D4919" t="s">
        <v>100</v>
      </c>
      <c r="E4919" t="s">
        <v>156</v>
      </c>
      <c r="F4919" t="s">
        <v>14274</v>
      </c>
      <c r="G4919" t="s">
        <v>165</v>
      </c>
      <c r="H4919" t="s">
        <v>135</v>
      </c>
      <c r="I4919" t="s">
        <v>136</v>
      </c>
      <c r="J4919" t="s">
        <v>137</v>
      </c>
      <c r="K4919" t="s">
        <v>138</v>
      </c>
      <c r="L4919" t="s">
        <v>14275</v>
      </c>
      <c r="M4919" t="s">
        <v>14276</v>
      </c>
      <c r="N4919">
        <v>1.1230555550000001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1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24.945704676944743</v>
      </c>
      <c r="AE4919">
        <v>24.945704676944743</v>
      </c>
    </row>
    <row r="4920" spans="1:31" x14ac:dyDescent="0.25">
      <c r="A4920">
        <v>2219739</v>
      </c>
      <c r="B4920">
        <v>1</v>
      </c>
      <c r="C4920" t="s">
        <v>80</v>
      </c>
      <c r="D4920" t="s">
        <v>94</v>
      </c>
      <c r="E4920" t="s">
        <v>132</v>
      </c>
      <c r="F4920" t="s">
        <v>14277</v>
      </c>
      <c r="G4920" t="s">
        <v>238</v>
      </c>
      <c r="H4920" t="s">
        <v>135</v>
      </c>
      <c r="I4920" t="s">
        <v>136</v>
      </c>
      <c r="J4920" t="s">
        <v>137</v>
      </c>
      <c r="K4920" t="s">
        <v>138</v>
      </c>
      <c r="L4920" t="s">
        <v>14278</v>
      </c>
      <c r="M4920" t="s">
        <v>14279</v>
      </c>
      <c r="N4920">
        <v>3.2633333329999998</v>
      </c>
      <c r="O4920">
        <v>0</v>
      </c>
      <c r="P4920">
        <v>143</v>
      </c>
      <c r="Q4920">
        <v>0</v>
      </c>
      <c r="R4920">
        <v>0</v>
      </c>
      <c r="S4920">
        <v>0</v>
      </c>
      <c r="T4920">
        <v>4</v>
      </c>
      <c r="U4920">
        <v>0</v>
      </c>
      <c r="V4920">
        <v>0</v>
      </c>
      <c r="W4920">
        <v>0</v>
      </c>
      <c r="X4920">
        <v>36.691404547168936</v>
      </c>
      <c r="Y4920">
        <v>0</v>
      </c>
      <c r="Z4920">
        <v>0</v>
      </c>
      <c r="AA4920">
        <v>0</v>
      </c>
      <c r="AB4920">
        <v>2.6494607678911866</v>
      </c>
      <c r="AC4920">
        <v>0</v>
      </c>
      <c r="AD4920">
        <v>0</v>
      </c>
      <c r="AE4920">
        <v>39.340865315060121</v>
      </c>
    </row>
    <row r="4921" spans="1:31" x14ac:dyDescent="0.25">
      <c r="A4921">
        <v>2214031</v>
      </c>
      <c r="B4921">
        <v>1</v>
      </c>
      <c r="C4921" t="s">
        <v>80</v>
      </c>
      <c r="D4921" t="s">
        <v>93</v>
      </c>
      <c r="E4921" t="s">
        <v>132</v>
      </c>
      <c r="F4921" t="s">
        <v>12883</v>
      </c>
      <c r="G4921" t="s">
        <v>233</v>
      </c>
      <c r="H4921" t="s">
        <v>135</v>
      </c>
      <c r="I4921" t="s">
        <v>136</v>
      </c>
      <c r="J4921" t="s">
        <v>137</v>
      </c>
      <c r="K4921" t="s">
        <v>234</v>
      </c>
      <c r="L4921" t="s">
        <v>14280</v>
      </c>
      <c r="M4921" t="s">
        <v>14281</v>
      </c>
      <c r="N4921">
        <v>8.0264138880000004</v>
      </c>
      <c r="O4921">
        <v>0</v>
      </c>
      <c r="P4921">
        <v>98</v>
      </c>
      <c r="Q4921">
        <v>0</v>
      </c>
      <c r="R4921">
        <v>8</v>
      </c>
      <c r="S4921">
        <v>0</v>
      </c>
      <c r="T4921">
        <v>6</v>
      </c>
      <c r="U4921">
        <v>0</v>
      </c>
      <c r="V4921">
        <v>1</v>
      </c>
      <c r="W4921">
        <v>0</v>
      </c>
      <c r="X4921">
        <v>152.76582831127487</v>
      </c>
      <c r="Y4921">
        <v>0</v>
      </c>
      <c r="Z4921">
        <v>6.4141394244713963</v>
      </c>
      <c r="AA4921">
        <v>0</v>
      </c>
      <c r="AB4921">
        <v>36.504666718059298</v>
      </c>
      <c r="AC4921">
        <v>0</v>
      </c>
      <c r="AD4921">
        <v>0</v>
      </c>
      <c r="AE4921">
        <v>195.68463445380556</v>
      </c>
    </row>
    <row r="4922" spans="1:31" x14ac:dyDescent="0.25">
      <c r="A4922">
        <v>2224608</v>
      </c>
      <c r="B4922">
        <v>1</v>
      </c>
      <c r="C4922" t="s">
        <v>80</v>
      </c>
      <c r="D4922" t="s">
        <v>96</v>
      </c>
      <c r="E4922" t="s">
        <v>151</v>
      </c>
      <c r="F4922" t="s">
        <v>14282</v>
      </c>
      <c r="G4922" t="s">
        <v>245</v>
      </c>
      <c r="H4922" t="s">
        <v>135</v>
      </c>
      <c r="I4922" t="s">
        <v>136</v>
      </c>
      <c r="J4922" t="s">
        <v>137</v>
      </c>
      <c r="K4922" t="s">
        <v>138</v>
      </c>
      <c r="L4922" t="s">
        <v>14283</v>
      </c>
      <c r="M4922" t="s">
        <v>14284</v>
      </c>
      <c r="N4922">
        <v>2.9655555549999999</v>
      </c>
      <c r="O4922">
        <v>0</v>
      </c>
      <c r="P4922">
        <v>20</v>
      </c>
      <c r="Q4922">
        <v>0</v>
      </c>
      <c r="R4922">
        <v>2</v>
      </c>
      <c r="S4922">
        <v>0</v>
      </c>
      <c r="T4922">
        <v>4</v>
      </c>
      <c r="U4922">
        <v>0</v>
      </c>
      <c r="V4922">
        <v>0</v>
      </c>
      <c r="W4922">
        <v>0</v>
      </c>
      <c r="X4922">
        <v>36.033912115981508</v>
      </c>
      <c r="Y4922">
        <v>0</v>
      </c>
      <c r="Z4922">
        <v>1.2749914298010332</v>
      </c>
      <c r="AA4922">
        <v>0</v>
      </c>
      <c r="AB4922">
        <v>1.466030333272645</v>
      </c>
      <c r="AC4922">
        <v>0</v>
      </c>
      <c r="AD4922">
        <v>0</v>
      </c>
      <c r="AE4922">
        <v>38.774933879055183</v>
      </c>
    </row>
    <row r="4923" spans="1:31" x14ac:dyDescent="0.25">
      <c r="A4923">
        <v>2213035</v>
      </c>
      <c r="B4923">
        <v>1</v>
      </c>
      <c r="C4923" t="s">
        <v>80</v>
      </c>
      <c r="D4923" t="s">
        <v>82</v>
      </c>
      <c r="E4923" t="s">
        <v>156</v>
      </c>
      <c r="F4923" t="s">
        <v>14285</v>
      </c>
      <c r="G4923" t="s">
        <v>161</v>
      </c>
      <c r="H4923" t="s">
        <v>135</v>
      </c>
      <c r="I4923" t="s">
        <v>136</v>
      </c>
      <c r="J4923" t="s">
        <v>137</v>
      </c>
      <c r="K4923" t="s">
        <v>138</v>
      </c>
      <c r="L4923" t="s">
        <v>14286</v>
      </c>
      <c r="M4923" t="s">
        <v>14287</v>
      </c>
      <c r="N4923">
        <v>2.6602777770000001</v>
      </c>
      <c r="O4923">
        <v>0</v>
      </c>
      <c r="P4923">
        <v>1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</row>
    <row r="4924" spans="1:31" x14ac:dyDescent="0.25">
      <c r="A4924">
        <v>2228355</v>
      </c>
      <c r="B4924">
        <v>1</v>
      </c>
      <c r="C4924" t="s">
        <v>81</v>
      </c>
      <c r="D4924" t="s">
        <v>119</v>
      </c>
      <c r="E4924" t="s">
        <v>156</v>
      </c>
      <c r="F4924" t="s">
        <v>14288</v>
      </c>
      <c r="G4924" t="s">
        <v>134</v>
      </c>
      <c r="H4924" t="s">
        <v>135</v>
      </c>
      <c r="I4924" t="s">
        <v>136</v>
      </c>
      <c r="J4924" t="s">
        <v>137</v>
      </c>
      <c r="K4924" t="s">
        <v>138</v>
      </c>
      <c r="L4924" t="s">
        <v>14289</v>
      </c>
      <c r="M4924" t="s">
        <v>14290</v>
      </c>
      <c r="N4924">
        <v>1.247222222</v>
      </c>
      <c r="O4924">
        <v>0</v>
      </c>
      <c r="P4924">
        <v>1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1.7075413860286388E-2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1.7075413860286388E-2</v>
      </c>
    </row>
    <row r="4925" spans="1:31" x14ac:dyDescent="0.25">
      <c r="A4925">
        <v>2229328</v>
      </c>
      <c r="B4925">
        <v>1</v>
      </c>
      <c r="C4925" t="s">
        <v>80</v>
      </c>
      <c r="D4925" t="s">
        <v>82</v>
      </c>
      <c r="E4925" t="s">
        <v>151</v>
      </c>
      <c r="F4925" t="s">
        <v>861</v>
      </c>
      <c r="G4925" t="s">
        <v>213</v>
      </c>
      <c r="H4925" t="s">
        <v>135</v>
      </c>
      <c r="I4925" t="s">
        <v>136</v>
      </c>
      <c r="J4925" t="s">
        <v>137</v>
      </c>
      <c r="K4925" t="s">
        <v>138</v>
      </c>
      <c r="L4925" t="s">
        <v>14291</v>
      </c>
      <c r="M4925" t="s">
        <v>14292</v>
      </c>
      <c r="N4925">
        <v>1.4502777769999999</v>
      </c>
      <c r="O4925">
        <v>0</v>
      </c>
      <c r="P4925">
        <v>123</v>
      </c>
      <c r="Q4925">
        <v>0</v>
      </c>
      <c r="R4925">
        <v>0</v>
      </c>
      <c r="S4925">
        <v>0</v>
      </c>
      <c r="T4925">
        <v>6</v>
      </c>
      <c r="U4925">
        <v>0</v>
      </c>
      <c r="V4925">
        <v>0</v>
      </c>
      <c r="W4925">
        <v>0</v>
      </c>
      <c r="X4925">
        <v>67.62695691776625</v>
      </c>
      <c r="Y4925">
        <v>0</v>
      </c>
      <c r="Z4925">
        <v>0</v>
      </c>
      <c r="AA4925">
        <v>0</v>
      </c>
      <c r="AB4925">
        <v>4.0946100677403168</v>
      </c>
      <c r="AC4925">
        <v>0</v>
      </c>
      <c r="AD4925">
        <v>0</v>
      </c>
      <c r="AE4925">
        <v>71.72156698550657</v>
      </c>
    </row>
    <row r="4926" spans="1:31" x14ac:dyDescent="0.25">
      <c r="A4926">
        <v>2216971</v>
      </c>
      <c r="B4926">
        <v>1</v>
      </c>
      <c r="C4926" t="s">
        <v>80</v>
      </c>
      <c r="D4926" t="s">
        <v>93</v>
      </c>
      <c r="E4926" t="s">
        <v>147</v>
      </c>
      <c r="F4926" t="s">
        <v>14293</v>
      </c>
      <c r="G4926" t="s">
        <v>280</v>
      </c>
      <c r="H4926" t="s">
        <v>144</v>
      </c>
      <c r="I4926" t="s">
        <v>136</v>
      </c>
      <c r="J4926" t="s">
        <v>3</v>
      </c>
      <c r="K4926" t="s">
        <v>138</v>
      </c>
      <c r="L4926" t="s">
        <v>14294</v>
      </c>
      <c r="M4926" t="s">
        <v>14295</v>
      </c>
      <c r="N4926">
        <v>1.606944444</v>
      </c>
      <c r="O4926">
        <v>0</v>
      </c>
      <c r="P4926">
        <v>8134</v>
      </c>
      <c r="Q4926">
        <v>0</v>
      </c>
      <c r="R4926">
        <v>3</v>
      </c>
      <c r="S4926">
        <v>4</v>
      </c>
      <c r="T4926">
        <v>531</v>
      </c>
      <c r="U4926">
        <v>0</v>
      </c>
      <c r="V4926">
        <v>1</v>
      </c>
      <c r="W4926">
        <v>0</v>
      </c>
      <c r="X4926">
        <v>3704.2795067823918</v>
      </c>
      <c r="Y4926">
        <v>0</v>
      </c>
      <c r="Z4926">
        <v>2.0779878394197335</v>
      </c>
      <c r="AA4926">
        <v>60.85259545308918</v>
      </c>
      <c r="AB4926">
        <v>996.91615221718985</v>
      </c>
      <c r="AC4926">
        <v>0</v>
      </c>
      <c r="AD4926">
        <v>1.1464938567280973</v>
      </c>
      <c r="AE4926">
        <v>4765.2727361488178</v>
      </c>
    </row>
    <row r="4927" spans="1:31" x14ac:dyDescent="0.25">
      <c r="A4927">
        <v>2219676</v>
      </c>
      <c r="B4927">
        <v>1</v>
      </c>
      <c r="C4927" t="s">
        <v>81</v>
      </c>
      <c r="D4927" t="s">
        <v>120</v>
      </c>
      <c r="E4927" t="s">
        <v>151</v>
      </c>
      <c r="F4927" t="s">
        <v>1386</v>
      </c>
      <c r="G4927" t="s">
        <v>213</v>
      </c>
      <c r="H4927" t="s">
        <v>135</v>
      </c>
      <c r="I4927" t="s">
        <v>136</v>
      </c>
      <c r="J4927" t="s">
        <v>137</v>
      </c>
      <c r="K4927" t="s">
        <v>138</v>
      </c>
      <c r="L4927" t="s">
        <v>14296</v>
      </c>
      <c r="M4927" t="s">
        <v>14297</v>
      </c>
      <c r="N4927">
        <v>1.56</v>
      </c>
      <c r="O4927">
        <v>0</v>
      </c>
      <c r="P4927">
        <v>86</v>
      </c>
      <c r="Q4927">
        <v>0</v>
      </c>
      <c r="R4927">
        <v>1</v>
      </c>
      <c r="S4927">
        <v>0</v>
      </c>
      <c r="T4927">
        <v>8</v>
      </c>
      <c r="U4927">
        <v>0</v>
      </c>
      <c r="V4927">
        <v>0</v>
      </c>
      <c r="W4927">
        <v>0</v>
      </c>
      <c r="X4927">
        <v>22.215720854723362</v>
      </c>
      <c r="Y4927">
        <v>0</v>
      </c>
      <c r="Z4927">
        <v>2.9804837087666665E-4</v>
      </c>
      <c r="AA4927">
        <v>0</v>
      </c>
      <c r="AB4927">
        <v>5.6390229359995381</v>
      </c>
      <c r="AC4927">
        <v>0</v>
      </c>
      <c r="AD4927">
        <v>0</v>
      </c>
      <c r="AE4927">
        <v>27.855041839093776</v>
      </c>
    </row>
    <row r="4928" spans="1:31" x14ac:dyDescent="0.25">
      <c r="A4928">
        <v>2225627</v>
      </c>
      <c r="B4928">
        <v>1</v>
      </c>
      <c r="C4928" t="s">
        <v>80</v>
      </c>
      <c r="D4928" t="s">
        <v>94</v>
      </c>
      <c r="E4928" t="s">
        <v>132</v>
      </c>
      <c r="F4928" t="s">
        <v>14298</v>
      </c>
      <c r="G4928" t="s">
        <v>176</v>
      </c>
      <c r="H4928" t="s">
        <v>135</v>
      </c>
      <c r="I4928" t="s">
        <v>136</v>
      </c>
      <c r="J4928" t="s">
        <v>137</v>
      </c>
      <c r="K4928" t="s">
        <v>138</v>
      </c>
      <c r="L4928" t="s">
        <v>14299</v>
      </c>
      <c r="M4928" t="s">
        <v>14300</v>
      </c>
      <c r="N4928">
        <v>0.78888888800000001</v>
      </c>
      <c r="O4928">
        <v>0</v>
      </c>
      <c r="P4928">
        <v>220</v>
      </c>
      <c r="Q4928">
        <v>0</v>
      </c>
      <c r="R4928">
        <v>1</v>
      </c>
      <c r="S4928">
        <v>0</v>
      </c>
      <c r="T4928">
        <v>32</v>
      </c>
      <c r="U4928">
        <v>0</v>
      </c>
      <c r="V4928">
        <v>0</v>
      </c>
      <c r="W4928">
        <v>0</v>
      </c>
      <c r="X4928">
        <v>53.087756012428812</v>
      </c>
      <c r="Y4928">
        <v>0</v>
      </c>
      <c r="Z4928">
        <v>0.34071058463562914</v>
      </c>
      <c r="AA4928">
        <v>0</v>
      </c>
      <c r="AB4928">
        <v>14.921174666849268</v>
      </c>
      <c r="AC4928">
        <v>0</v>
      </c>
      <c r="AD4928">
        <v>0</v>
      </c>
      <c r="AE4928">
        <v>68.349641263913711</v>
      </c>
    </row>
    <row r="4929" spans="1:31" x14ac:dyDescent="0.25">
      <c r="A4929">
        <v>2228332</v>
      </c>
      <c r="B4929">
        <v>1</v>
      </c>
      <c r="C4929" t="s">
        <v>80</v>
      </c>
      <c r="D4929" t="s">
        <v>96</v>
      </c>
      <c r="E4929" t="s">
        <v>156</v>
      </c>
      <c r="F4929" t="s">
        <v>14301</v>
      </c>
      <c r="G4929" t="s">
        <v>172</v>
      </c>
      <c r="H4929" t="s">
        <v>135</v>
      </c>
      <c r="I4929" t="s">
        <v>136</v>
      </c>
      <c r="J4929" t="s">
        <v>137</v>
      </c>
      <c r="K4929" t="s">
        <v>138</v>
      </c>
      <c r="L4929" t="s">
        <v>14302</v>
      </c>
      <c r="M4929" t="s">
        <v>14303</v>
      </c>
      <c r="N4929">
        <v>2.3450000000000002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1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2.6946875096469998</v>
      </c>
      <c r="AC4929">
        <v>0</v>
      </c>
      <c r="AD4929">
        <v>0</v>
      </c>
      <c r="AE4929">
        <v>2.6946875096469998</v>
      </c>
    </row>
    <row r="4930" spans="1:31" x14ac:dyDescent="0.25">
      <c r="A4930">
        <v>2214744</v>
      </c>
      <c r="B4930">
        <v>1</v>
      </c>
      <c r="C4930" t="s">
        <v>80</v>
      </c>
      <c r="D4930" t="s">
        <v>110</v>
      </c>
      <c r="E4930" t="s">
        <v>132</v>
      </c>
      <c r="F4930" t="s">
        <v>14304</v>
      </c>
      <c r="G4930" t="s">
        <v>134</v>
      </c>
      <c r="H4930" t="s">
        <v>135</v>
      </c>
      <c r="I4930" t="s">
        <v>136</v>
      </c>
      <c r="J4930" t="s">
        <v>137</v>
      </c>
      <c r="K4930" t="s">
        <v>138</v>
      </c>
      <c r="L4930" t="s">
        <v>14305</v>
      </c>
      <c r="M4930" t="s">
        <v>14306</v>
      </c>
      <c r="N4930">
        <v>0.41749999999999998</v>
      </c>
      <c r="O4930">
        <v>0</v>
      </c>
      <c r="P4930">
        <v>381</v>
      </c>
      <c r="Q4930">
        <v>0</v>
      </c>
      <c r="R4930">
        <v>0</v>
      </c>
      <c r="S4930">
        <v>0</v>
      </c>
      <c r="T4930">
        <v>86</v>
      </c>
      <c r="U4930">
        <v>0</v>
      </c>
      <c r="V4930">
        <v>2</v>
      </c>
      <c r="W4930">
        <v>0</v>
      </c>
      <c r="X4930">
        <v>50.145560844301876</v>
      </c>
      <c r="Y4930">
        <v>0</v>
      </c>
      <c r="Z4930">
        <v>0</v>
      </c>
      <c r="AA4930">
        <v>0</v>
      </c>
      <c r="AB4930">
        <v>90.914890516010502</v>
      </c>
      <c r="AC4930">
        <v>0</v>
      </c>
      <c r="AD4930">
        <v>23.536223966270278</v>
      </c>
      <c r="AE4930">
        <v>164.59667532658267</v>
      </c>
    </row>
    <row r="4931" spans="1:31" x14ac:dyDescent="0.25">
      <c r="A4931">
        <v>2218986</v>
      </c>
      <c r="B4931">
        <v>1</v>
      </c>
      <c r="C4931" t="s">
        <v>80</v>
      </c>
      <c r="D4931" t="s">
        <v>83</v>
      </c>
      <c r="E4931" t="s">
        <v>156</v>
      </c>
      <c r="F4931" t="s">
        <v>14307</v>
      </c>
      <c r="G4931" t="s">
        <v>161</v>
      </c>
      <c r="H4931" t="s">
        <v>135</v>
      </c>
      <c r="I4931" t="s">
        <v>136</v>
      </c>
      <c r="J4931" t="s">
        <v>137</v>
      </c>
      <c r="K4931" t="s">
        <v>138</v>
      </c>
      <c r="L4931" t="s">
        <v>14308</v>
      </c>
      <c r="M4931" t="s">
        <v>14309</v>
      </c>
      <c r="N4931">
        <v>1.2738888880000001</v>
      </c>
      <c r="O4931">
        <v>0</v>
      </c>
      <c r="P4931">
        <v>1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0.87957141665165883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0.87957141665165883</v>
      </c>
    </row>
    <row r="4932" spans="1:31" x14ac:dyDescent="0.25">
      <c r="A4932">
        <v>2224396</v>
      </c>
      <c r="B4932">
        <v>1</v>
      </c>
      <c r="C4932" t="s">
        <v>80</v>
      </c>
      <c r="D4932" t="s">
        <v>83</v>
      </c>
      <c r="E4932" t="s">
        <v>156</v>
      </c>
      <c r="F4932" t="s">
        <v>14310</v>
      </c>
      <c r="G4932" t="s">
        <v>165</v>
      </c>
      <c r="H4932" t="s">
        <v>135</v>
      </c>
      <c r="I4932" t="s">
        <v>136</v>
      </c>
      <c r="J4932" t="s">
        <v>137</v>
      </c>
      <c r="K4932" t="s">
        <v>138</v>
      </c>
      <c r="L4932" t="s">
        <v>14311</v>
      </c>
      <c r="M4932" t="s">
        <v>14312</v>
      </c>
      <c r="N4932">
        <v>3.9849999999999999</v>
      </c>
      <c r="O4932">
        <v>0</v>
      </c>
      <c r="P4932">
        <v>2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1.7179290091478201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1.7179290091478201</v>
      </c>
    </row>
    <row r="4933" spans="1:31" x14ac:dyDescent="0.25">
      <c r="A4933">
        <v>2222404</v>
      </c>
      <c r="B4933">
        <v>1</v>
      </c>
      <c r="C4933" t="s">
        <v>80</v>
      </c>
      <c r="D4933" t="s">
        <v>95</v>
      </c>
      <c r="E4933" t="s">
        <v>156</v>
      </c>
      <c r="F4933" t="s">
        <v>14313</v>
      </c>
      <c r="G4933" t="s">
        <v>161</v>
      </c>
      <c r="H4933" t="s">
        <v>135</v>
      </c>
      <c r="I4933" t="s">
        <v>136</v>
      </c>
      <c r="J4933" t="s">
        <v>137</v>
      </c>
      <c r="K4933" t="s">
        <v>138</v>
      </c>
      <c r="L4933" t="s">
        <v>14314</v>
      </c>
      <c r="M4933" t="s">
        <v>14315</v>
      </c>
      <c r="N4933">
        <v>0.51</v>
      </c>
      <c r="O4933">
        <v>0</v>
      </c>
      <c r="P4933">
        <v>9</v>
      </c>
      <c r="Q4933">
        <v>0</v>
      </c>
      <c r="R4933">
        <v>0</v>
      </c>
      <c r="S4933">
        <v>0</v>
      </c>
      <c r="T4933">
        <v>5</v>
      </c>
      <c r="U4933">
        <v>0</v>
      </c>
      <c r="V4933">
        <v>0</v>
      </c>
      <c r="W4933">
        <v>0</v>
      </c>
      <c r="X4933">
        <v>0.79768191804494348</v>
      </c>
      <c r="Y4933">
        <v>0</v>
      </c>
      <c r="Z4933">
        <v>0</v>
      </c>
      <c r="AA4933">
        <v>0</v>
      </c>
      <c r="AB4933">
        <v>1.1187040510446593</v>
      </c>
      <c r="AC4933">
        <v>0</v>
      </c>
      <c r="AD4933">
        <v>0</v>
      </c>
      <c r="AE4933">
        <v>1.9163859690896028</v>
      </c>
    </row>
    <row r="4934" spans="1:31" x14ac:dyDescent="0.25">
      <c r="A4934">
        <v>2220483</v>
      </c>
      <c r="B4934">
        <v>1</v>
      </c>
      <c r="C4934" t="s">
        <v>80</v>
      </c>
      <c r="D4934" t="s">
        <v>93</v>
      </c>
      <c r="E4934" t="s">
        <v>151</v>
      </c>
      <c r="F4934" t="s">
        <v>14316</v>
      </c>
      <c r="G4934" t="s">
        <v>213</v>
      </c>
      <c r="H4934" t="s">
        <v>135</v>
      </c>
      <c r="I4934" t="s">
        <v>136</v>
      </c>
      <c r="J4934" t="s">
        <v>137</v>
      </c>
      <c r="K4934" t="s">
        <v>138</v>
      </c>
      <c r="L4934" t="s">
        <v>14317</v>
      </c>
      <c r="M4934" t="s">
        <v>14318</v>
      </c>
      <c r="N4934">
        <v>2.0577777770000001</v>
      </c>
      <c r="O4934">
        <v>0</v>
      </c>
      <c r="P4934">
        <v>0</v>
      </c>
      <c r="Q4934">
        <v>0</v>
      </c>
      <c r="R4934">
        <v>6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4.0296397006367446</v>
      </c>
      <c r="AA4934">
        <v>0</v>
      </c>
      <c r="AB4934">
        <v>0</v>
      </c>
      <c r="AC4934">
        <v>0</v>
      </c>
      <c r="AD4934">
        <v>0</v>
      </c>
      <c r="AE4934">
        <v>4.0296397006367446</v>
      </c>
    </row>
    <row r="4935" spans="1:31" x14ac:dyDescent="0.25">
      <c r="A4935">
        <v>2216759</v>
      </c>
      <c r="B4935">
        <v>1</v>
      </c>
      <c r="C4935" t="s">
        <v>80</v>
      </c>
      <c r="D4935" t="s">
        <v>108</v>
      </c>
      <c r="E4935" t="s">
        <v>147</v>
      </c>
      <c r="F4935" t="s">
        <v>14319</v>
      </c>
      <c r="G4935" t="s">
        <v>143</v>
      </c>
      <c r="H4935" t="s">
        <v>144</v>
      </c>
      <c r="I4935" t="s">
        <v>136</v>
      </c>
      <c r="J4935" t="s">
        <v>137</v>
      </c>
      <c r="K4935" t="s">
        <v>138</v>
      </c>
      <c r="L4935" t="s">
        <v>14320</v>
      </c>
      <c r="M4935" t="s">
        <v>14321</v>
      </c>
      <c r="N4935">
        <v>0.12805555499999999</v>
      </c>
      <c r="O4935">
        <v>0</v>
      </c>
      <c r="P4935">
        <v>3741</v>
      </c>
      <c r="Q4935">
        <v>4</v>
      </c>
      <c r="R4935">
        <v>843</v>
      </c>
      <c r="S4935">
        <v>26</v>
      </c>
      <c r="T4935">
        <v>677</v>
      </c>
      <c r="U4935">
        <v>0</v>
      </c>
      <c r="V4935">
        <v>0</v>
      </c>
      <c r="W4935">
        <v>0</v>
      </c>
      <c r="X4935">
        <v>58.591828361351773</v>
      </c>
      <c r="Y4935">
        <v>3.0234047516791369</v>
      </c>
      <c r="Z4935">
        <v>15.962123814966329</v>
      </c>
      <c r="AA4935">
        <v>5.8726550347606192</v>
      </c>
      <c r="AB4935">
        <v>25.377256586109397</v>
      </c>
      <c r="AC4935">
        <v>0</v>
      </c>
      <c r="AD4935">
        <v>0</v>
      </c>
      <c r="AE4935">
        <v>108.82726854886725</v>
      </c>
    </row>
    <row r="4936" spans="1:31" x14ac:dyDescent="0.25">
      <c r="A4936">
        <v>2219009</v>
      </c>
      <c r="B4936">
        <v>1</v>
      </c>
      <c r="C4936" t="s">
        <v>81</v>
      </c>
      <c r="D4936" t="s">
        <v>112</v>
      </c>
      <c r="E4936" t="s">
        <v>198</v>
      </c>
      <c r="F4936" t="s">
        <v>9449</v>
      </c>
      <c r="G4936" t="s">
        <v>143</v>
      </c>
      <c r="H4936" t="s">
        <v>144</v>
      </c>
      <c r="I4936" t="s">
        <v>136</v>
      </c>
      <c r="J4936" t="s">
        <v>137</v>
      </c>
      <c r="K4936" t="s">
        <v>138</v>
      </c>
      <c r="L4936" t="s">
        <v>14322</v>
      </c>
      <c r="M4936" t="s">
        <v>14323</v>
      </c>
      <c r="N4936">
        <v>0.31388888799999998</v>
      </c>
      <c r="O4936">
        <v>0</v>
      </c>
      <c r="P4936">
        <v>1628</v>
      </c>
      <c r="Q4936">
        <v>218</v>
      </c>
      <c r="R4936">
        <v>82</v>
      </c>
      <c r="S4936">
        <v>21</v>
      </c>
      <c r="T4936">
        <v>172</v>
      </c>
      <c r="U4936">
        <v>3</v>
      </c>
      <c r="V4936">
        <v>1</v>
      </c>
      <c r="W4936">
        <v>0</v>
      </c>
      <c r="X4936">
        <v>84.81329662878737</v>
      </c>
      <c r="Y4936">
        <v>6.3292771960482934</v>
      </c>
      <c r="Z4936">
        <v>11.587803056840675</v>
      </c>
      <c r="AA4936">
        <v>8.6501801754048664</v>
      </c>
      <c r="AB4936">
        <v>19.41605136277645</v>
      </c>
      <c r="AC4936">
        <v>30.001388488183785</v>
      </c>
      <c r="AD4936">
        <v>1.3093672628055556E-4</v>
      </c>
      <c r="AE4936">
        <v>160.79812784476772</v>
      </c>
    </row>
    <row r="4937" spans="1:31" x14ac:dyDescent="0.25">
      <c r="A4937">
        <v>2228661</v>
      </c>
      <c r="B4937">
        <v>1</v>
      </c>
      <c r="C4937" t="s">
        <v>80</v>
      </c>
      <c r="D4937" t="s">
        <v>107</v>
      </c>
      <c r="E4937" t="s">
        <v>132</v>
      </c>
      <c r="F4937" t="s">
        <v>14324</v>
      </c>
      <c r="G4937" t="s">
        <v>153</v>
      </c>
      <c r="H4937" t="s">
        <v>135</v>
      </c>
      <c r="I4937" t="s">
        <v>136</v>
      </c>
      <c r="J4937" t="s">
        <v>137</v>
      </c>
      <c r="K4937" t="s">
        <v>138</v>
      </c>
      <c r="L4937" t="s">
        <v>14325</v>
      </c>
      <c r="M4937" t="s">
        <v>14326</v>
      </c>
      <c r="N4937">
        <v>1.2197222219999999</v>
      </c>
      <c r="O4937">
        <v>0</v>
      </c>
      <c r="P4937">
        <v>123</v>
      </c>
      <c r="Q4937">
        <v>0</v>
      </c>
      <c r="R4937">
        <v>3</v>
      </c>
      <c r="S4937">
        <v>0</v>
      </c>
      <c r="T4937">
        <v>34</v>
      </c>
      <c r="U4937">
        <v>0</v>
      </c>
      <c r="V4937">
        <v>0</v>
      </c>
      <c r="W4937">
        <v>0</v>
      </c>
      <c r="X4937">
        <v>34.840226895922527</v>
      </c>
      <c r="Y4937">
        <v>0</v>
      </c>
      <c r="Z4937">
        <v>1.2038986592866503</v>
      </c>
      <c r="AA4937">
        <v>0</v>
      </c>
      <c r="AB4937">
        <v>18.184347105524264</v>
      </c>
      <c r="AC4937">
        <v>0</v>
      </c>
      <c r="AD4937">
        <v>0</v>
      </c>
      <c r="AE4937">
        <v>54.228472660733445</v>
      </c>
    </row>
    <row r="4938" spans="1:31" x14ac:dyDescent="0.25">
      <c r="A4938">
        <v>2221714</v>
      </c>
      <c r="B4938">
        <v>1</v>
      </c>
      <c r="C4938" t="s">
        <v>80</v>
      </c>
      <c r="D4938" t="s">
        <v>106</v>
      </c>
      <c r="E4938" t="s">
        <v>151</v>
      </c>
      <c r="F4938" t="s">
        <v>14327</v>
      </c>
      <c r="G4938" t="s">
        <v>280</v>
      </c>
      <c r="H4938" t="s">
        <v>135</v>
      </c>
      <c r="I4938" t="s">
        <v>136</v>
      </c>
      <c r="J4938" t="s">
        <v>3</v>
      </c>
      <c r="K4938" t="s">
        <v>138</v>
      </c>
      <c r="L4938" t="s">
        <v>14328</v>
      </c>
      <c r="M4938" t="s">
        <v>14329</v>
      </c>
      <c r="N4938">
        <v>3.6122222220000002</v>
      </c>
      <c r="O4938">
        <v>0</v>
      </c>
      <c r="P4938">
        <v>10</v>
      </c>
      <c r="Q4938">
        <v>0</v>
      </c>
      <c r="R4938">
        <v>4</v>
      </c>
      <c r="S4938">
        <v>0</v>
      </c>
      <c r="T4938">
        <v>8</v>
      </c>
      <c r="U4938">
        <v>0</v>
      </c>
      <c r="V4938">
        <v>0</v>
      </c>
      <c r="W4938">
        <v>0</v>
      </c>
      <c r="X4938">
        <v>10.85698472456188</v>
      </c>
      <c r="Y4938">
        <v>0</v>
      </c>
      <c r="Z4938">
        <v>11.043553000538408</v>
      </c>
      <c r="AA4938">
        <v>0</v>
      </c>
      <c r="AB4938">
        <v>4.530212230100445</v>
      </c>
      <c r="AC4938">
        <v>0</v>
      </c>
      <c r="AD4938">
        <v>0</v>
      </c>
      <c r="AE4938">
        <v>26.430749955200731</v>
      </c>
    </row>
    <row r="4939" spans="1:31" x14ac:dyDescent="0.25">
      <c r="A4939">
        <v>2219464</v>
      </c>
      <c r="B4939">
        <v>1</v>
      </c>
      <c r="C4939" t="s">
        <v>80</v>
      </c>
      <c r="D4939" t="s">
        <v>93</v>
      </c>
      <c r="E4939" t="s">
        <v>151</v>
      </c>
      <c r="F4939" t="s">
        <v>14330</v>
      </c>
      <c r="G4939" t="s">
        <v>213</v>
      </c>
      <c r="H4939" t="s">
        <v>135</v>
      </c>
      <c r="I4939" t="s">
        <v>136</v>
      </c>
      <c r="J4939" t="s">
        <v>137</v>
      </c>
      <c r="K4939" t="s">
        <v>138</v>
      </c>
      <c r="L4939" t="s">
        <v>14331</v>
      </c>
      <c r="M4939" t="s">
        <v>14332</v>
      </c>
      <c r="N4939">
        <v>4.8141666660000002</v>
      </c>
      <c r="O4939">
        <v>0</v>
      </c>
      <c r="P4939">
        <v>28</v>
      </c>
      <c r="Q4939">
        <v>0</v>
      </c>
      <c r="R4939">
        <v>0</v>
      </c>
      <c r="S4939">
        <v>0</v>
      </c>
      <c r="T4939">
        <v>5</v>
      </c>
      <c r="U4939">
        <v>0</v>
      </c>
      <c r="V4939">
        <v>0</v>
      </c>
      <c r="W4939">
        <v>0</v>
      </c>
      <c r="X4939">
        <v>30.062626020723663</v>
      </c>
      <c r="Y4939">
        <v>0</v>
      </c>
      <c r="Z4939">
        <v>0</v>
      </c>
      <c r="AA4939">
        <v>0</v>
      </c>
      <c r="AB4939">
        <v>4.2090251262066314</v>
      </c>
      <c r="AC4939">
        <v>0</v>
      </c>
      <c r="AD4939">
        <v>0</v>
      </c>
      <c r="AE4939">
        <v>34.271651146930296</v>
      </c>
    </row>
    <row r="4940" spans="1:31" x14ac:dyDescent="0.25">
      <c r="A4940">
        <v>2224419</v>
      </c>
      <c r="B4940">
        <v>1</v>
      </c>
      <c r="C4940" t="s">
        <v>80</v>
      </c>
      <c r="D4940" t="s">
        <v>91</v>
      </c>
      <c r="E4940" t="s">
        <v>156</v>
      </c>
      <c r="F4940" t="s">
        <v>14333</v>
      </c>
      <c r="G4940" t="s">
        <v>161</v>
      </c>
      <c r="H4940" t="s">
        <v>135</v>
      </c>
      <c r="I4940" t="s">
        <v>136</v>
      </c>
      <c r="J4940" t="s">
        <v>137</v>
      </c>
      <c r="K4940" t="s">
        <v>138</v>
      </c>
      <c r="L4940" t="s">
        <v>14334</v>
      </c>
      <c r="M4940" t="s">
        <v>14335</v>
      </c>
      <c r="N4940">
        <v>6.1961111109999996</v>
      </c>
      <c r="O4940">
        <v>0</v>
      </c>
      <c r="P4940">
        <v>1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0.43583197892420417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0.43583197892420417</v>
      </c>
    </row>
    <row r="4941" spans="1:31" x14ac:dyDescent="0.25">
      <c r="A4941">
        <v>2225415</v>
      </c>
      <c r="B4941">
        <v>1</v>
      </c>
      <c r="C4941" t="s">
        <v>80</v>
      </c>
      <c r="D4941" t="s">
        <v>90</v>
      </c>
      <c r="E4941" t="s">
        <v>156</v>
      </c>
      <c r="F4941" t="s">
        <v>14336</v>
      </c>
      <c r="G4941" t="s">
        <v>172</v>
      </c>
      <c r="H4941" t="s">
        <v>135</v>
      </c>
      <c r="I4941" t="s">
        <v>136</v>
      </c>
      <c r="J4941" t="s">
        <v>137</v>
      </c>
      <c r="K4941" t="s">
        <v>138</v>
      </c>
      <c r="L4941" t="s">
        <v>14337</v>
      </c>
      <c r="M4941" t="s">
        <v>14338</v>
      </c>
      <c r="N4941">
        <v>2.4647222219999998</v>
      </c>
      <c r="O4941">
        <v>0</v>
      </c>
      <c r="P4941">
        <v>2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3.2379803321062406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3.2379803321062406</v>
      </c>
    </row>
    <row r="4942" spans="1:31" x14ac:dyDescent="0.25">
      <c r="A4942">
        <v>2222710</v>
      </c>
      <c r="B4942">
        <v>1</v>
      </c>
      <c r="C4942" t="s">
        <v>80</v>
      </c>
      <c r="D4942" t="s">
        <v>99</v>
      </c>
      <c r="E4942" t="s">
        <v>147</v>
      </c>
      <c r="F4942" t="s">
        <v>12937</v>
      </c>
      <c r="G4942" t="s">
        <v>143</v>
      </c>
      <c r="H4942" t="s">
        <v>144</v>
      </c>
      <c r="I4942" t="s">
        <v>136</v>
      </c>
      <c r="J4942" t="s">
        <v>137</v>
      </c>
      <c r="K4942" t="s">
        <v>138</v>
      </c>
      <c r="L4942" t="s">
        <v>14339</v>
      </c>
      <c r="M4942" t="s">
        <v>14340</v>
      </c>
      <c r="N4942">
        <v>2.1611111109999999</v>
      </c>
      <c r="O4942">
        <v>0</v>
      </c>
      <c r="P4942">
        <v>0</v>
      </c>
      <c r="Q4942">
        <v>0</v>
      </c>
      <c r="R4942">
        <v>0</v>
      </c>
      <c r="S4942">
        <v>5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537.85131820765753</v>
      </c>
      <c r="AB4942">
        <v>0</v>
      </c>
      <c r="AC4942">
        <v>0</v>
      </c>
      <c r="AD4942">
        <v>0</v>
      </c>
      <c r="AE4942">
        <v>537.85131820765753</v>
      </c>
    </row>
    <row r="4943" spans="1:31" x14ac:dyDescent="0.25">
      <c r="A4943">
        <v>2222922</v>
      </c>
      <c r="B4943">
        <v>1</v>
      </c>
      <c r="C4943" t="s">
        <v>80</v>
      </c>
      <c r="D4943" t="s">
        <v>82</v>
      </c>
      <c r="E4943" t="s">
        <v>151</v>
      </c>
      <c r="F4943" t="s">
        <v>14341</v>
      </c>
      <c r="G4943" t="s">
        <v>213</v>
      </c>
      <c r="H4943" t="s">
        <v>135</v>
      </c>
      <c r="I4943" t="s">
        <v>136</v>
      </c>
      <c r="J4943" t="s">
        <v>137</v>
      </c>
      <c r="K4943" t="s">
        <v>138</v>
      </c>
      <c r="L4943" t="s">
        <v>14342</v>
      </c>
      <c r="M4943" t="s">
        <v>14343</v>
      </c>
      <c r="N4943">
        <v>1.4436111110000001</v>
      </c>
      <c r="O4943">
        <v>0</v>
      </c>
      <c r="P4943">
        <v>270</v>
      </c>
      <c r="Q4943">
        <v>0</v>
      </c>
      <c r="R4943">
        <v>0</v>
      </c>
      <c r="S4943">
        <v>0</v>
      </c>
      <c r="T4943">
        <v>5</v>
      </c>
      <c r="U4943">
        <v>0</v>
      </c>
      <c r="V4943">
        <v>0</v>
      </c>
      <c r="W4943">
        <v>0</v>
      </c>
      <c r="X4943">
        <v>151.89745037220322</v>
      </c>
      <c r="Y4943">
        <v>0</v>
      </c>
      <c r="Z4943">
        <v>0</v>
      </c>
      <c r="AA4943">
        <v>0</v>
      </c>
      <c r="AB4943">
        <v>0.61147666544701373</v>
      </c>
      <c r="AC4943">
        <v>0</v>
      </c>
      <c r="AD4943">
        <v>0</v>
      </c>
      <c r="AE4943">
        <v>152.50892703765024</v>
      </c>
    </row>
    <row r="4944" spans="1:31" x14ac:dyDescent="0.25">
      <c r="A4944">
        <v>2228873</v>
      </c>
      <c r="B4944">
        <v>1</v>
      </c>
      <c r="C4944" t="s">
        <v>80</v>
      </c>
      <c r="D4944" t="s">
        <v>88</v>
      </c>
      <c r="E4944" t="s">
        <v>141</v>
      </c>
      <c r="F4944" t="s">
        <v>7923</v>
      </c>
      <c r="G4944" t="s">
        <v>523</v>
      </c>
      <c r="H4944" t="s">
        <v>144</v>
      </c>
      <c r="I4944" t="s">
        <v>136</v>
      </c>
      <c r="J4944" t="s">
        <v>137</v>
      </c>
      <c r="K4944" t="s">
        <v>138</v>
      </c>
      <c r="L4944" t="s">
        <v>14344</v>
      </c>
      <c r="M4944" t="s">
        <v>14345</v>
      </c>
      <c r="N4944">
        <v>2.2480555550000001</v>
      </c>
      <c r="O4944">
        <v>0</v>
      </c>
      <c r="P4944">
        <v>33</v>
      </c>
      <c r="Q4944">
        <v>0</v>
      </c>
      <c r="R4944">
        <v>0</v>
      </c>
      <c r="S4944">
        <v>0</v>
      </c>
      <c r="T4944">
        <v>4</v>
      </c>
      <c r="U4944">
        <v>0</v>
      </c>
      <c r="V4944">
        <v>0</v>
      </c>
      <c r="W4944">
        <v>0</v>
      </c>
      <c r="X4944">
        <v>32.130833118651637</v>
      </c>
      <c r="Y4944">
        <v>0</v>
      </c>
      <c r="Z4944">
        <v>0</v>
      </c>
      <c r="AA4944">
        <v>0</v>
      </c>
      <c r="AB4944">
        <v>15.731755647801814</v>
      </c>
      <c r="AC4944">
        <v>0</v>
      </c>
      <c r="AD4944">
        <v>0</v>
      </c>
      <c r="AE4944">
        <v>47.862588766453449</v>
      </c>
    </row>
    <row r="4945" spans="1:31" x14ac:dyDescent="0.25">
      <c r="A4945">
        <v>2227187</v>
      </c>
      <c r="B4945">
        <v>1</v>
      </c>
      <c r="C4945" t="s">
        <v>80</v>
      </c>
      <c r="D4945" t="s">
        <v>88</v>
      </c>
      <c r="E4945" t="s">
        <v>132</v>
      </c>
      <c r="F4945" t="s">
        <v>14346</v>
      </c>
      <c r="G4945" t="s">
        <v>176</v>
      </c>
      <c r="H4945" t="s">
        <v>135</v>
      </c>
      <c r="I4945" t="s">
        <v>136</v>
      </c>
      <c r="J4945" t="s">
        <v>137</v>
      </c>
      <c r="K4945" t="s">
        <v>138</v>
      </c>
      <c r="L4945" t="s">
        <v>14347</v>
      </c>
      <c r="M4945" t="s">
        <v>14348</v>
      </c>
      <c r="N4945">
        <v>2.471944444</v>
      </c>
      <c r="O4945">
        <v>0</v>
      </c>
      <c r="P4945">
        <v>148</v>
      </c>
      <c r="Q4945">
        <v>0</v>
      </c>
      <c r="R4945">
        <v>0</v>
      </c>
      <c r="S4945">
        <v>0</v>
      </c>
      <c r="T4945">
        <v>10</v>
      </c>
      <c r="U4945">
        <v>0</v>
      </c>
      <c r="V4945">
        <v>0</v>
      </c>
      <c r="W4945">
        <v>0</v>
      </c>
      <c r="X4945">
        <v>91.838013323194531</v>
      </c>
      <c r="Y4945">
        <v>0</v>
      </c>
      <c r="Z4945">
        <v>0</v>
      </c>
      <c r="AA4945">
        <v>0</v>
      </c>
      <c r="AB4945">
        <v>12.096573879208709</v>
      </c>
      <c r="AC4945">
        <v>0</v>
      </c>
      <c r="AD4945">
        <v>0</v>
      </c>
      <c r="AE4945">
        <v>103.93458720240324</v>
      </c>
    </row>
    <row r="4946" spans="1:31" x14ac:dyDescent="0.25">
      <c r="A4946">
        <v>2218531</v>
      </c>
      <c r="B4946">
        <v>1</v>
      </c>
      <c r="C4946" t="s">
        <v>80</v>
      </c>
      <c r="D4946" t="s">
        <v>97</v>
      </c>
      <c r="E4946" t="s">
        <v>151</v>
      </c>
      <c r="F4946" t="s">
        <v>14349</v>
      </c>
      <c r="G4946" t="s">
        <v>192</v>
      </c>
      <c r="H4946" t="s">
        <v>135</v>
      </c>
      <c r="I4946" t="s">
        <v>136</v>
      </c>
      <c r="J4946" t="s">
        <v>137</v>
      </c>
      <c r="K4946" t="s">
        <v>138</v>
      </c>
      <c r="L4946" t="s">
        <v>14350</v>
      </c>
      <c r="M4946" t="s">
        <v>14351</v>
      </c>
      <c r="N4946">
        <v>1.381388888</v>
      </c>
      <c r="O4946">
        <v>0</v>
      </c>
      <c r="P4946">
        <v>19</v>
      </c>
      <c r="Q4946">
        <v>0</v>
      </c>
      <c r="R4946">
        <v>2</v>
      </c>
      <c r="S4946">
        <v>0</v>
      </c>
      <c r="T4946">
        <v>1</v>
      </c>
      <c r="U4946">
        <v>0</v>
      </c>
      <c r="V4946">
        <v>0</v>
      </c>
      <c r="W4946">
        <v>0</v>
      </c>
      <c r="X4946">
        <v>17.332903456646743</v>
      </c>
      <c r="Y4946">
        <v>0</v>
      </c>
      <c r="Z4946">
        <v>0.6582863258871533</v>
      </c>
      <c r="AA4946">
        <v>0</v>
      </c>
      <c r="AB4946">
        <v>0.473947501107225</v>
      </c>
      <c r="AC4946">
        <v>0</v>
      </c>
      <c r="AD4946">
        <v>0</v>
      </c>
      <c r="AE4946">
        <v>18.465137283641123</v>
      </c>
    </row>
    <row r="4947" spans="1:31" x14ac:dyDescent="0.25">
      <c r="A4947">
        <v>2223855</v>
      </c>
      <c r="B4947">
        <v>1</v>
      </c>
      <c r="C4947" t="s">
        <v>80</v>
      </c>
      <c r="D4947" t="s">
        <v>94</v>
      </c>
      <c r="E4947" t="s">
        <v>132</v>
      </c>
      <c r="F4947" t="s">
        <v>14352</v>
      </c>
      <c r="G4947" t="s">
        <v>238</v>
      </c>
      <c r="H4947" t="s">
        <v>135</v>
      </c>
      <c r="I4947" t="s">
        <v>136</v>
      </c>
      <c r="J4947" t="s">
        <v>137</v>
      </c>
      <c r="K4947" t="s">
        <v>138</v>
      </c>
      <c r="L4947" t="s">
        <v>14353</v>
      </c>
      <c r="M4947" t="s">
        <v>14354</v>
      </c>
      <c r="N4947">
        <v>0.28194444400000002</v>
      </c>
      <c r="O4947">
        <v>0</v>
      </c>
      <c r="P4947">
        <v>35</v>
      </c>
      <c r="Q4947">
        <v>0</v>
      </c>
      <c r="R4947">
        <v>10</v>
      </c>
      <c r="S4947">
        <v>0</v>
      </c>
      <c r="T4947">
        <v>4</v>
      </c>
      <c r="U4947">
        <v>0</v>
      </c>
      <c r="V4947">
        <v>0</v>
      </c>
      <c r="W4947">
        <v>0</v>
      </c>
      <c r="X4947">
        <v>2.3930719025359815</v>
      </c>
      <c r="Y4947">
        <v>0</v>
      </c>
      <c r="Z4947">
        <v>0.55490614174893338</v>
      </c>
      <c r="AA4947">
        <v>0</v>
      </c>
      <c r="AB4947">
        <v>0.51927651869289571</v>
      </c>
      <c r="AC4947">
        <v>0</v>
      </c>
      <c r="AD4947">
        <v>0</v>
      </c>
      <c r="AE4947">
        <v>3.4672545629778107</v>
      </c>
    </row>
    <row r="4948" spans="1:31" x14ac:dyDescent="0.25">
      <c r="A4948">
        <v>2215199</v>
      </c>
      <c r="B4948">
        <v>1</v>
      </c>
      <c r="C4948" t="s">
        <v>80</v>
      </c>
      <c r="D4948" t="s">
        <v>98</v>
      </c>
      <c r="E4948" t="s">
        <v>156</v>
      </c>
      <c r="F4948" t="s">
        <v>14355</v>
      </c>
      <c r="G4948" t="s">
        <v>134</v>
      </c>
      <c r="H4948" t="s">
        <v>135</v>
      </c>
      <c r="I4948" t="s">
        <v>136</v>
      </c>
      <c r="J4948" t="s">
        <v>137</v>
      </c>
      <c r="K4948" t="s">
        <v>138</v>
      </c>
      <c r="L4948" t="s">
        <v>14356</v>
      </c>
      <c r="M4948" t="s">
        <v>14357</v>
      </c>
      <c r="N4948">
        <v>0.60416666600000002</v>
      </c>
      <c r="O4948">
        <v>0</v>
      </c>
      <c r="P4948">
        <v>1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0.13183626516941721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0.13183626516941721</v>
      </c>
    </row>
    <row r="4949" spans="1:31" x14ac:dyDescent="0.25">
      <c r="A4949">
        <v>2228183</v>
      </c>
      <c r="B4949">
        <v>1</v>
      </c>
      <c r="C4949" t="s">
        <v>80</v>
      </c>
      <c r="D4949" t="s">
        <v>85</v>
      </c>
      <c r="E4949" t="s">
        <v>225</v>
      </c>
      <c r="F4949" t="s">
        <v>9184</v>
      </c>
      <c r="G4949" t="s">
        <v>213</v>
      </c>
      <c r="H4949" t="s">
        <v>135</v>
      </c>
      <c r="I4949" t="s">
        <v>136</v>
      </c>
      <c r="J4949" t="s">
        <v>137</v>
      </c>
      <c r="K4949" t="s">
        <v>138</v>
      </c>
      <c r="L4949" t="s">
        <v>14358</v>
      </c>
      <c r="M4949" t="s">
        <v>14359</v>
      </c>
      <c r="N4949">
        <v>1.7436111110000001</v>
      </c>
      <c r="O4949">
        <v>0</v>
      </c>
      <c r="P4949">
        <v>56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19.556265753973996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19.556265753973996</v>
      </c>
    </row>
    <row r="4950" spans="1:31" x14ac:dyDescent="0.25">
      <c r="A4950">
        <v>2225172</v>
      </c>
      <c r="B4950">
        <v>1</v>
      </c>
      <c r="C4950" t="s">
        <v>81</v>
      </c>
      <c r="D4950" t="s">
        <v>112</v>
      </c>
      <c r="E4950" t="s">
        <v>156</v>
      </c>
      <c r="F4950" t="s">
        <v>14360</v>
      </c>
      <c r="G4950" t="s">
        <v>161</v>
      </c>
      <c r="H4950" t="s">
        <v>135</v>
      </c>
      <c r="I4950" t="s">
        <v>136</v>
      </c>
      <c r="J4950" t="s">
        <v>137</v>
      </c>
      <c r="K4950" t="s">
        <v>138</v>
      </c>
      <c r="L4950" t="s">
        <v>14361</v>
      </c>
      <c r="M4950" t="s">
        <v>14362</v>
      </c>
      <c r="N4950">
        <v>1.0605555550000001</v>
      </c>
      <c r="O4950">
        <v>0</v>
      </c>
      <c r="P4950">
        <v>1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0.30848231552397226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0.30848231552397226</v>
      </c>
    </row>
    <row r="4951" spans="1:31" x14ac:dyDescent="0.25">
      <c r="A4951">
        <v>2226168</v>
      </c>
      <c r="B4951">
        <v>1</v>
      </c>
      <c r="C4951" t="s">
        <v>80</v>
      </c>
      <c r="D4951" t="s">
        <v>82</v>
      </c>
      <c r="E4951" t="s">
        <v>151</v>
      </c>
      <c r="F4951" t="s">
        <v>11107</v>
      </c>
      <c r="G4951" t="s">
        <v>213</v>
      </c>
      <c r="H4951" t="s">
        <v>135</v>
      </c>
      <c r="I4951" t="s">
        <v>136</v>
      </c>
      <c r="J4951" t="s">
        <v>137</v>
      </c>
      <c r="K4951" t="s">
        <v>138</v>
      </c>
      <c r="L4951" t="s">
        <v>14363</v>
      </c>
      <c r="M4951" t="s">
        <v>14364</v>
      </c>
      <c r="N4951">
        <v>2.6236111110000002</v>
      </c>
      <c r="O4951">
        <v>0</v>
      </c>
      <c r="P4951">
        <v>37</v>
      </c>
      <c r="Q4951">
        <v>0</v>
      </c>
      <c r="R4951">
        <v>0</v>
      </c>
      <c r="S4951">
        <v>0</v>
      </c>
      <c r="T4951">
        <v>6</v>
      </c>
      <c r="U4951">
        <v>0</v>
      </c>
      <c r="V4951">
        <v>0</v>
      </c>
      <c r="W4951">
        <v>0</v>
      </c>
      <c r="X4951">
        <v>25.888251105943098</v>
      </c>
      <c r="Y4951">
        <v>0</v>
      </c>
      <c r="Z4951">
        <v>0</v>
      </c>
      <c r="AA4951">
        <v>0</v>
      </c>
      <c r="AB4951">
        <v>12.244969301032937</v>
      </c>
      <c r="AC4951">
        <v>0</v>
      </c>
      <c r="AD4951">
        <v>0</v>
      </c>
      <c r="AE4951">
        <v>38.133220406976037</v>
      </c>
    </row>
    <row r="4952" spans="1:31" x14ac:dyDescent="0.25">
      <c r="A4952">
        <v>2219135</v>
      </c>
      <c r="B4952">
        <v>1</v>
      </c>
      <c r="C4952" t="s">
        <v>80</v>
      </c>
      <c r="D4952" t="s">
        <v>103</v>
      </c>
      <c r="E4952" t="s">
        <v>151</v>
      </c>
      <c r="F4952" t="s">
        <v>4335</v>
      </c>
      <c r="G4952" t="s">
        <v>213</v>
      </c>
      <c r="H4952" t="s">
        <v>135</v>
      </c>
      <c r="I4952" t="s">
        <v>136</v>
      </c>
      <c r="J4952" t="s">
        <v>137</v>
      </c>
      <c r="K4952" t="s">
        <v>138</v>
      </c>
      <c r="L4952" t="s">
        <v>14365</v>
      </c>
      <c r="M4952" t="s">
        <v>14366</v>
      </c>
      <c r="N4952">
        <v>2.8019444440000001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1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</row>
    <row r="4953" spans="1:31" x14ac:dyDescent="0.25">
      <c r="A4953">
        <v>2221840</v>
      </c>
      <c r="B4953">
        <v>1</v>
      </c>
      <c r="C4953" t="s">
        <v>81</v>
      </c>
      <c r="D4953" t="s">
        <v>118</v>
      </c>
      <c r="E4953" t="s">
        <v>141</v>
      </c>
      <c r="F4953" t="s">
        <v>14367</v>
      </c>
      <c r="G4953" t="s">
        <v>349</v>
      </c>
      <c r="H4953" t="s">
        <v>144</v>
      </c>
      <c r="I4953" t="s">
        <v>136</v>
      </c>
      <c r="J4953" t="s">
        <v>137</v>
      </c>
      <c r="K4953" t="s">
        <v>138</v>
      </c>
      <c r="L4953" t="s">
        <v>14368</v>
      </c>
      <c r="M4953" t="s">
        <v>14369</v>
      </c>
      <c r="N4953">
        <v>1.39</v>
      </c>
      <c r="O4953">
        <v>0</v>
      </c>
      <c r="P4953">
        <v>150</v>
      </c>
      <c r="Q4953">
        <v>1</v>
      </c>
      <c r="R4953">
        <v>4</v>
      </c>
      <c r="S4953">
        <v>0</v>
      </c>
      <c r="T4953">
        <v>6</v>
      </c>
      <c r="U4953">
        <v>0</v>
      </c>
      <c r="V4953">
        <v>0</v>
      </c>
      <c r="W4953">
        <v>0</v>
      </c>
      <c r="X4953">
        <v>28.792932817280946</v>
      </c>
      <c r="Y4953">
        <v>1.4640529068477202</v>
      </c>
      <c r="Z4953">
        <v>2.2252284110997631</v>
      </c>
      <c r="AA4953">
        <v>0</v>
      </c>
      <c r="AB4953">
        <v>1.8232194753728401</v>
      </c>
      <c r="AC4953">
        <v>0</v>
      </c>
      <c r="AD4953">
        <v>0</v>
      </c>
      <c r="AE4953">
        <v>34.305433610601263</v>
      </c>
    </row>
    <row r="4954" spans="1:31" x14ac:dyDescent="0.25">
      <c r="A4954">
        <v>2217512</v>
      </c>
      <c r="B4954">
        <v>1</v>
      </c>
      <c r="C4954" t="s">
        <v>81</v>
      </c>
      <c r="D4954" t="s">
        <v>123</v>
      </c>
      <c r="E4954" t="s">
        <v>147</v>
      </c>
      <c r="F4954" t="s">
        <v>14370</v>
      </c>
      <c r="G4954" t="s">
        <v>143</v>
      </c>
      <c r="H4954" t="s">
        <v>144</v>
      </c>
      <c r="I4954" t="s">
        <v>136</v>
      </c>
      <c r="J4954" t="s">
        <v>137</v>
      </c>
      <c r="K4954" t="s">
        <v>138</v>
      </c>
      <c r="L4954" t="s">
        <v>14371</v>
      </c>
      <c r="M4954" t="s">
        <v>14372</v>
      </c>
      <c r="N4954">
        <v>0.67249999999999999</v>
      </c>
      <c r="O4954">
        <v>8</v>
      </c>
      <c r="P4954">
        <v>589</v>
      </c>
      <c r="Q4954">
        <v>369</v>
      </c>
      <c r="R4954">
        <v>558</v>
      </c>
      <c r="S4954">
        <v>37</v>
      </c>
      <c r="T4954">
        <v>100</v>
      </c>
      <c r="U4954">
        <v>4</v>
      </c>
      <c r="V4954">
        <v>0</v>
      </c>
      <c r="W4954">
        <v>2.9256871122924055</v>
      </c>
      <c r="X4954">
        <v>75.655549009778213</v>
      </c>
      <c r="Y4954">
        <v>226.18019473801994</v>
      </c>
      <c r="Z4954">
        <v>175.73894286557007</v>
      </c>
      <c r="AA4954">
        <v>35.32037566895653</v>
      </c>
      <c r="AB4954">
        <v>59.538793864463074</v>
      </c>
      <c r="AC4954">
        <v>592.45716466218823</v>
      </c>
      <c r="AD4954">
        <v>0</v>
      </c>
      <c r="AE4954">
        <v>1167.8167079212685</v>
      </c>
    </row>
    <row r="4955" spans="1:31" x14ac:dyDescent="0.25">
      <c r="A4955">
        <v>2227791</v>
      </c>
      <c r="B4955">
        <v>1</v>
      </c>
      <c r="C4955" t="s">
        <v>81</v>
      </c>
      <c r="D4955" t="s">
        <v>119</v>
      </c>
      <c r="E4955" t="s">
        <v>132</v>
      </c>
      <c r="F4955" t="s">
        <v>14373</v>
      </c>
      <c r="G4955" t="s">
        <v>176</v>
      </c>
      <c r="H4955" t="s">
        <v>135</v>
      </c>
      <c r="I4955" t="s">
        <v>136</v>
      </c>
      <c r="J4955" t="s">
        <v>137</v>
      </c>
      <c r="K4955" t="s">
        <v>138</v>
      </c>
      <c r="L4955" t="s">
        <v>14374</v>
      </c>
      <c r="M4955" t="s">
        <v>14375</v>
      </c>
      <c r="N4955">
        <v>0.63333333300000005</v>
      </c>
      <c r="O4955">
        <v>0</v>
      </c>
      <c r="P4955">
        <v>92</v>
      </c>
      <c r="Q4955">
        <v>0</v>
      </c>
      <c r="R4955">
        <v>35</v>
      </c>
      <c r="S4955">
        <v>0</v>
      </c>
      <c r="T4955">
        <v>8</v>
      </c>
      <c r="U4955">
        <v>0</v>
      </c>
      <c r="V4955">
        <v>0</v>
      </c>
      <c r="W4955">
        <v>0</v>
      </c>
      <c r="X4955">
        <v>7.8708664016414476</v>
      </c>
      <c r="Y4955">
        <v>0</v>
      </c>
      <c r="Z4955">
        <v>3.8448854565659647</v>
      </c>
      <c r="AA4955">
        <v>0</v>
      </c>
      <c r="AB4955">
        <v>13.973658529754239</v>
      </c>
      <c r="AC4955">
        <v>0</v>
      </c>
      <c r="AD4955">
        <v>0</v>
      </c>
      <c r="AE4955">
        <v>25.689410387961651</v>
      </c>
    </row>
    <row r="4956" spans="1:31" x14ac:dyDescent="0.25">
      <c r="A4956">
        <v>2228810</v>
      </c>
      <c r="B4956">
        <v>1</v>
      </c>
      <c r="C4956" t="s">
        <v>81</v>
      </c>
      <c r="D4956" t="s">
        <v>112</v>
      </c>
      <c r="E4956" t="s">
        <v>141</v>
      </c>
      <c r="F4956" t="s">
        <v>14376</v>
      </c>
      <c r="G4956" t="s">
        <v>349</v>
      </c>
      <c r="H4956" t="s">
        <v>144</v>
      </c>
      <c r="I4956" t="s">
        <v>136</v>
      </c>
      <c r="J4956" t="s">
        <v>137</v>
      </c>
      <c r="K4956" t="s">
        <v>138</v>
      </c>
      <c r="L4956" t="s">
        <v>14377</v>
      </c>
      <c r="M4956" t="s">
        <v>14378</v>
      </c>
      <c r="N4956">
        <v>1.764444444</v>
      </c>
      <c r="O4956">
        <v>0</v>
      </c>
      <c r="P4956">
        <v>189</v>
      </c>
      <c r="Q4956">
        <v>0</v>
      </c>
      <c r="R4956">
        <v>0</v>
      </c>
      <c r="S4956">
        <v>0</v>
      </c>
      <c r="T4956">
        <v>12</v>
      </c>
      <c r="U4956">
        <v>0</v>
      </c>
      <c r="V4956">
        <v>0</v>
      </c>
      <c r="W4956">
        <v>0</v>
      </c>
      <c r="X4956">
        <v>32.599358501452834</v>
      </c>
      <c r="Y4956">
        <v>0</v>
      </c>
      <c r="Z4956">
        <v>0</v>
      </c>
      <c r="AA4956">
        <v>0</v>
      </c>
      <c r="AB4956">
        <v>0.85408096515320986</v>
      </c>
      <c r="AC4956">
        <v>0</v>
      </c>
      <c r="AD4956">
        <v>0</v>
      </c>
      <c r="AE4956">
        <v>33.453439466606042</v>
      </c>
    </row>
    <row r="4957" spans="1:31" x14ac:dyDescent="0.25">
      <c r="A4957">
        <v>2226560</v>
      </c>
      <c r="B4957">
        <v>1</v>
      </c>
      <c r="C4957" t="s">
        <v>80</v>
      </c>
      <c r="D4957" t="s">
        <v>82</v>
      </c>
      <c r="E4957" t="s">
        <v>132</v>
      </c>
      <c r="F4957" t="s">
        <v>13798</v>
      </c>
      <c r="G4957" t="s">
        <v>1470</v>
      </c>
      <c r="H4957" t="s">
        <v>135</v>
      </c>
      <c r="I4957" t="s">
        <v>136</v>
      </c>
      <c r="J4957" t="s">
        <v>137</v>
      </c>
      <c r="K4957" t="s">
        <v>138</v>
      </c>
      <c r="L4957" t="s">
        <v>2892</v>
      </c>
      <c r="M4957" t="s">
        <v>14379</v>
      </c>
      <c r="N4957">
        <v>4.5722222219999997</v>
      </c>
      <c r="O4957">
        <v>0</v>
      </c>
      <c r="P4957">
        <v>1114</v>
      </c>
      <c r="Q4957">
        <v>0</v>
      </c>
      <c r="R4957">
        <v>0</v>
      </c>
      <c r="S4957">
        <v>0</v>
      </c>
      <c r="T4957">
        <v>113</v>
      </c>
      <c r="U4957">
        <v>0</v>
      </c>
      <c r="V4957">
        <v>0</v>
      </c>
      <c r="W4957">
        <v>0</v>
      </c>
      <c r="X4957">
        <v>2056.8796941519581</v>
      </c>
      <c r="Y4957">
        <v>0</v>
      </c>
      <c r="Z4957">
        <v>0</v>
      </c>
      <c r="AA4957">
        <v>0</v>
      </c>
      <c r="AB4957">
        <v>154.26424354473698</v>
      </c>
      <c r="AC4957">
        <v>0</v>
      </c>
      <c r="AD4957">
        <v>0</v>
      </c>
      <c r="AE4957">
        <v>2211.143937696695</v>
      </c>
    </row>
    <row r="4958" spans="1:31" x14ac:dyDescent="0.25">
      <c r="A4958">
        <v>2222232</v>
      </c>
      <c r="B4958">
        <v>1</v>
      </c>
      <c r="C4958" t="s">
        <v>80</v>
      </c>
      <c r="D4958" t="s">
        <v>83</v>
      </c>
      <c r="E4958" t="s">
        <v>141</v>
      </c>
      <c r="F4958" t="s">
        <v>14380</v>
      </c>
      <c r="G4958" t="s">
        <v>143</v>
      </c>
      <c r="H4958" t="s">
        <v>144</v>
      </c>
      <c r="I4958" t="s">
        <v>136</v>
      </c>
      <c r="J4958" t="s">
        <v>137</v>
      </c>
      <c r="K4958" t="s">
        <v>138</v>
      </c>
      <c r="L4958" t="s">
        <v>14381</v>
      </c>
      <c r="M4958" t="s">
        <v>14382</v>
      </c>
      <c r="N4958">
        <v>0.123055555</v>
      </c>
      <c r="O4958">
        <v>0</v>
      </c>
      <c r="P4958">
        <v>1454</v>
      </c>
      <c r="Q4958">
        <v>0</v>
      </c>
      <c r="R4958">
        <v>0</v>
      </c>
      <c r="S4958">
        <v>10</v>
      </c>
      <c r="T4958">
        <v>180</v>
      </c>
      <c r="U4958">
        <v>11</v>
      </c>
      <c r="V4958">
        <v>0</v>
      </c>
      <c r="W4958">
        <v>0</v>
      </c>
      <c r="X4958">
        <v>59.354413538453599</v>
      </c>
      <c r="Y4958">
        <v>0</v>
      </c>
      <c r="Z4958">
        <v>0</v>
      </c>
      <c r="AA4958">
        <v>33.528595722541624</v>
      </c>
      <c r="AB4958">
        <v>17.330680024998586</v>
      </c>
      <c r="AC4958">
        <v>129.04913815915768</v>
      </c>
      <c r="AD4958">
        <v>0</v>
      </c>
      <c r="AE4958">
        <v>239.26282744515149</v>
      </c>
    </row>
    <row r="4959" spans="1:31" x14ac:dyDescent="0.25">
      <c r="A4959">
        <v>2217904</v>
      </c>
      <c r="B4959">
        <v>1</v>
      </c>
      <c r="C4959" t="s">
        <v>81</v>
      </c>
      <c r="D4959" t="s">
        <v>122</v>
      </c>
      <c r="E4959" t="s">
        <v>198</v>
      </c>
      <c r="F4959" t="s">
        <v>14383</v>
      </c>
      <c r="G4959" t="s">
        <v>200</v>
      </c>
      <c r="H4959" t="s">
        <v>144</v>
      </c>
      <c r="I4959" t="s">
        <v>136</v>
      </c>
      <c r="J4959" t="s">
        <v>137</v>
      </c>
      <c r="K4959" t="s">
        <v>234</v>
      </c>
      <c r="L4959" t="s">
        <v>14384</v>
      </c>
      <c r="M4959" t="s">
        <v>14385</v>
      </c>
      <c r="N4959">
        <v>0.08</v>
      </c>
      <c r="O4959">
        <v>1</v>
      </c>
      <c r="P4959">
        <v>363</v>
      </c>
      <c r="Q4959">
        <v>28</v>
      </c>
      <c r="R4959">
        <v>18</v>
      </c>
      <c r="S4959">
        <v>5</v>
      </c>
      <c r="T4959">
        <v>46</v>
      </c>
      <c r="U4959">
        <v>0</v>
      </c>
      <c r="V4959">
        <v>0</v>
      </c>
      <c r="W4959">
        <v>7.5484795152000019E-3</v>
      </c>
      <c r="X4959">
        <v>4.1042435196853608</v>
      </c>
      <c r="Y4959">
        <v>5.2654184399351998</v>
      </c>
      <c r="Z4959">
        <v>0.31480001472791996</v>
      </c>
      <c r="AA4959">
        <v>3.76097436115856</v>
      </c>
      <c r="AB4959">
        <v>2.8560005020864803</v>
      </c>
      <c r="AC4959">
        <v>0</v>
      </c>
      <c r="AD4959">
        <v>0</v>
      </c>
      <c r="AE4959">
        <v>16.308985317108721</v>
      </c>
    </row>
    <row r="4960" spans="1:31" x14ac:dyDescent="0.25">
      <c r="A4960">
        <v>2214595</v>
      </c>
      <c r="B4960">
        <v>1</v>
      </c>
      <c r="C4960" t="s">
        <v>80</v>
      </c>
      <c r="D4960" t="s">
        <v>104</v>
      </c>
      <c r="E4960" t="s">
        <v>156</v>
      </c>
      <c r="F4960" t="s">
        <v>14386</v>
      </c>
      <c r="G4960" t="s">
        <v>280</v>
      </c>
      <c r="H4960" t="s">
        <v>135</v>
      </c>
      <c r="I4960" t="s">
        <v>136</v>
      </c>
      <c r="J4960" t="s">
        <v>137</v>
      </c>
      <c r="K4960" t="s">
        <v>138</v>
      </c>
      <c r="L4960" t="s">
        <v>14387</v>
      </c>
      <c r="M4960" t="s">
        <v>14388</v>
      </c>
      <c r="N4960">
        <v>2.0272222219999998</v>
      </c>
      <c r="O4960">
        <v>0</v>
      </c>
      <c r="P4960">
        <v>3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2.0285470495369839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2.0285470495369839</v>
      </c>
    </row>
    <row r="4961" spans="1:31" x14ac:dyDescent="0.25">
      <c r="A4961">
        <v>2229202</v>
      </c>
      <c r="B4961">
        <v>1</v>
      </c>
      <c r="C4961" t="s">
        <v>80</v>
      </c>
      <c r="D4961" t="s">
        <v>110</v>
      </c>
      <c r="E4961" t="s">
        <v>151</v>
      </c>
      <c r="F4961" t="s">
        <v>14389</v>
      </c>
      <c r="G4961" t="s">
        <v>213</v>
      </c>
      <c r="H4961" t="s">
        <v>135</v>
      </c>
      <c r="I4961" t="s">
        <v>136</v>
      </c>
      <c r="J4961" t="s">
        <v>137</v>
      </c>
      <c r="K4961" t="s">
        <v>138</v>
      </c>
      <c r="L4961" t="s">
        <v>14390</v>
      </c>
      <c r="M4961" t="s">
        <v>14391</v>
      </c>
      <c r="N4961">
        <v>0.85750000000000004</v>
      </c>
      <c r="O4961">
        <v>0</v>
      </c>
      <c r="P4961">
        <v>97</v>
      </c>
      <c r="Q4961">
        <v>0</v>
      </c>
      <c r="R4961">
        <v>0</v>
      </c>
      <c r="S4961">
        <v>0</v>
      </c>
      <c r="T4961">
        <v>8</v>
      </c>
      <c r="U4961">
        <v>0</v>
      </c>
      <c r="V4961">
        <v>0</v>
      </c>
      <c r="W4961">
        <v>0</v>
      </c>
      <c r="X4961">
        <v>22.636425808136647</v>
      </c>
      <c r="Y4961">
        <v>0</v>
      </c>
      <c r="Z4961">
        <v>0</v>
      </c>
      <c r="AA4961">
        <v>0</v>
      </c>
      <c r="AB4961">
        <v>5.2164588633689171</v>
      </c>
      <c r="AC4961">
        <v>0</v>
      </c>
      <c r="AD4961">
        <v>0</v>
      </c>
      <c r="AE4961">
        <v>27.852884671505564</v>
      </c>
    </row>
    <row r="4962" spans="1:31" x14ac:dyDescent="0.25">
      <c r="A4962">
        <v>2226497</v>
      </c>
      <c r="B4962">
        <v>1</v>
      </c>
      <c r="C4962" t="s">
        <v>80</v>
      </c>
      <c r="D4962" t="s">
        <v>82</v>
      </c>
      <c r="E4962" t="s">
        <v>151</v>
      </c>
      <c r="F4962" t="s">
        <v>2158</v>
      </c>
      <c r="G4962" t="s">
        <v>213</v>
      </c>
      <c r="H4962" t="s">
        <v>135</v>
      </c>
      <c r="I4962" t="s">
        <v>136</v>
      </c>
      <c r="J4962" t="s">
        <v>137</v>
      </c>
      <c r="K4962" t="s">
        <v>138</v>
      </c>
      <c r="L4962" t="s">
        <v>14392</v>
      </c>
      <c r="M4962" t="s">
        <v>14393</v>
      </c>
      <c r="N4962">
        <v>8.0933333330000004</v>
      </c>
      <c r="O4962">
        <v>0</v>
      </c>
      <c r="P4962">
        <v>43</v>
      </c>
      <c r="Q4962">
        <v>0</v>
      </c>
      <c r="R4962">
        <v>0</v>
      </c>
      <c r="S4962">
        <v>0</v>
      </c>
      <c r="T4962">
        <v>4</v>
      </c>
      <c r="U4962">
        <v>0</v>
      </c>
      <c r="V4962">
        <v>0</v>
      </c>
      <c r="W4962">
        <v>0</v>
      </c>
      <c r="X4962">
        <v>152.82693084876789</v>
      </c>
      <c r="Y4962">
        <v>0</v>
      </c>
      <c r="Z4962">
        <v>0</v>
      </c>
      <c r="AA4962">
        <v>0</v>
      </c>
      <c r="AB4962">
        <v>5.6450578663777282</v>
      </c>
      <c r="AC4962">
        <v>0</v>
      </c>
      <c r="AD4962">
        <v>0</v>
      </c>
      <c r="AE4962">
        <v>158.47198871514561</v>
      </c>
    </row>
    <row r="4963" spans="1:31" x14ac:dyDescent="0.25">
      <c r="A4963">
        <v>2221628</v>
      </c>
      <c r="B4963">
        <v>1</v>
      </c>
      <c r="C4963" t="s">
        <v>81</v>
      </c>
      <c r="D4963" t="s">
        <v>112</v>
      </c>
      <c r="E4963" t="s">
        <v>156</v>
      </c>
      <c r="F4963" t="s">
        <v>14394</v>
      </c>
      <c r="G4963" t="s">
        <v>161</v>
      </c>
      <c r="H4963" t="s">
        <v>135</v>
      </c>
      <c r="I4963" t="s">
        <v>136</v>
      </c>
      <c r="J4963" t="s">
        <v>137</v>
      </c>
      <c r="K4963" t="s">
        <v>138</v>
      </c>
      <c r="L4963" t="s">
        <v>14395</v>
      </c>
      <c r="M4963" t="s">
        <v>14396</v>
      </c>
      <c r="N4963">
        <v>2.5355555550000002</v>
      </c>
      <c r="O4963">
        <v>0</v>
      </c>
      <c r="P4963">
        <v>1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1.7038184976880279E-2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1.7038184976880279E-2</v>
      </c>
    </row>
    <row r="4964" spans="1:31" x14ac:dyDescent="0.25">
      <c r="A4964">
        <v>2222169</v>
      </c>
      <c r="B4964">
        <v>1</v>
      </c>
      <c r="C4964" t="s">
        <v>81</v>
      </c>
      <c r="D4964" t="s">
        <v>118</v>
      </c>
      <c r="E4964" t="s">
        <v>151</v>
      </c>
      <c r="F4964" t="s">
        <v>14397</v>
      </c>
      <c r="G4964" t="s">
        <v>213</v>
      </c>
      <c r="H4964" t="s">
        <v>135</v>
      </c>
      <c r="I4964" t="s">
        <v>136</v>
      </c>
      <c r="J4964" t="s">
        <v>137</v>
      </c>
      <c r="K4964" t="s">
        <v>138</v>
      </c>
      <c r="L4964" t="s">
        <v>14398</v>
      </c>
      <c r="M4964" t="s">
        <v>14399</v>
      </c>
      <c r="N4964">
        <v>3.4688888879999999</v>
      </c>
      <c r="O4964">
        <v>0</v>
      </c>
      <c r="P4964">
        <v>4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1.0253640294155379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1.0253640294155379</v>
      </c>
    </row>
    <row r="4965" spans="1:31" x14ac:dyDescent="0.25">
      <c r="A4965">
        <v>2217300</v>
      </c>
      <c r="B4965">
        <v>1</v>
      </c>
      <c r="C4965" t="s">
        <v>80</v>
      </c>
      <c r="D4965" t="s">
        <v>85</v>
      </c>
      <c r="E4965" t="s">
        <v>151</v>
      </c>
      <c r="F4965" t="s">
        <v>14400</v>
      </c>
      <c r="G4965" t="s">
        <v>213</v>
      </c>
      <c r="H4965" t="s">
        <v>135</v>
      </c>
      <c r="I4965" t="s">
        <v>136</v>
      </c>
      <c r="J4965" t="s">
        <v>137</v>
      </c>
      <c r="K4965" t="s">
        <v>138</v>
      </c>
      <c r="L4965" t="s">
        <v>14401</v>
      </c>
      <c r="M4965" t="s">
        <v>14402</v>
      </c>
      <c r="N4965">
        <v>1.2338888880000001</v>
      </c>
      <c r="O4965">
        <v>0</v>
      </c>
      <c r="P4965">
        <v>230</v>
      </c>
      <c r="Q4965">
        <v>0</v>
      </c>
      <c r="R4965">
        <v>0</v>
      </c>
      <c r="S4965">
        <v>0</v>
      </c>
      <c r="T4965">
        <v>16</v>
      </c>
      <c r="U4965">
        <v>0</v>
      </c>
      <c r="V4965">
        <v>0</v>
      </c>
      <c r="W4965">
        <v>0</v>
      </c>
      <c r="X4965">
        <v>66.405232218750513</v>
      </c>
      <c r="Y4965">
        <v>0</v>
      </c>
      <c r="Z4965">
        <v>0</v>
      </c>
      <c r="AA4965">
        <v>0</v>
      </c>
      <c r="AB4965">
        <v>6.5649331843853798</v>
      </c>
      <c r="AC4965">
        <v>0</v>
      </c>
      <c r="AD4965">
        <v>0</v>
      </c>
      <c r="AE4965">
        <v>72.970165403135894</v>
      </c>
    </row>
    <row r="4966" spans="1:31" x14ac:dyDescent="0.25">
      <c r="A4966">
        <v>2227579</v>
      </c>
      <c r="B4966">
        <v>1</v>
      </c>
      <c r="C4966" t="s">
        <v>80</v>
      </c>
      <c r="D4966" t="s">
        <v>105</v>
      </c>
      <c r="E4966" t="s">
        <v>151</v>
      </c>
      <c r="F4966" t="s">
        <v>14403</v>
      </c>
      <c r="G4966" t="s">
        <v>192</v>
      </c>
      <c r="H4966" t="s">
        <v>135</v>
      </c>
      <c r="I4966" t="s">
        <v>136</v>
      </c>
      <c r="J4966" t="s">
        <v>137</v>
      </c>
      <c r="K4966" t="s">
        <v>138</v>
      </c>
      <c r="L4966" t="s">
        <v>14404</v>
      </c>
      <c r="M4966" t="s">
        <v>14405</v>
      </c>
      <c r="N4966">
        <v>1.285555555</v>
      </c>
      <c r="O4966">
        <v>0</v>
      </c>
      <c r="P4966">
        <v>5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2.6462627621198083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2.6462627621198083</v>
      </c>
    </row>
    <row r="4967" spans="1:31" x14ac:dyDescent="0.25">
      <c r="A4967">
        <v>2223941</v>
      </c>
      <c r="B4967">
        <v>1</v>
      </c>
      <c r="C4967" t="s">
        <v>80</v>
      </c>
      <c r="D4967" t="s">
        <v>89</v>
      </c>
      <c r="E4967" t="s">
        <v>156</v>
      </c>
      <c r="F4967" t="s">
        <v>14406</v>
      </c>
      <c r="G4967" t="s">
        <v>165</v>
      </c>
      <c r="H4967" t="s">
        <v>135</v>
      </c>
      <c r="I4967" t="s">
        <v>136</v>
      </c>
      <c r="J4967" t="s">
        <v>137</v>
      </c>
      <c r="K4967" t="s">
        <v>138</v>
      </c>
      <c r="L4967" t="s">
        <v>14407</v>
      </c>
      <c r="M4967" t="s">
        <v>14408</v>
      </c>
      <c r="N4967">
        <v>2.2480555550000001</v>
      </c>
      <c r="O4967">
        <v>0</v>
      </c>
      <c r="P4967">
        <v>4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6.0513614440109071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6.0513614440109071</v>
      </c>
    </row>
    <row r="4968" spans="1:31" x14ac:dyDescent="0.25">
      <c r="A4968">
        <v>2221777</v>
      </c>
      <c r="B4968">
        <v>1</v>
      </c>
      <c r="C4968" t="s">
        <v>80</v>
      </c>
      <c r="D4968" t="s">
        <v>83</v>
      </c>
      <c r="E4968" t="s">
        <v>141</v>
      </c>
      <c r="F4968" t="s">
        <v>14409</v>
      </c>
      <c r="G4968" t="s">
        <v>1628</v>
      </c>
      <c r="H4968" t="s">
        <v>144</v>
      </c>
      <c r="I4968" t="s">
        <v>136</v>
      </c>
      <c r="J4968" t="s">
        <v>137</v>
      </c>
      <c r="K4968" t="s">
        <v>138</v>
      </c>
      <c r="L4968" t="s">
        <v>14410</v>
      </c>
      <c r="M4968" t="s">
        <v>14411</v>
      </c>
      <c r="N4968">
        <v>0.46055555500000001</v>
      </c>
      <c r="O4968">
        <v>0</v>
      </c>
      <c r="P4968">
        <v>414</v>
      </c>
      <c r="Q4968">
        <v>0</v>
      </c>
      <c r="R4968">
        <v>0</v>
      </c>
      <c r="S4968">
        <v>0</v>
      </c>
      <c r="T4968">
        <v>20</v>
      </c>
      <c r="U4968">
        <v>0</v>
      </c>
      <c r="V4968">
        <v>0</v>
      </c>
      <c r="W4968">
        <v>0</v>
      </c>
      <c r="X4968">
        <v>49.55572469646286</v>
      </c>
      <c r="Y4968">
        <v>0</v>
      </c>
      <c r="Z4968">
        <v>0</v>
      </c>
      <c r="AA4968">
        <v>0</v>
      </c>
      <c r="AB4968">
        <v>3.1068560597321953</v>
      </c>
      <c r="AC4968">
        <v>0</v>
      </c>
      <c r="AD4968">
        <v>0</v>
      </c>
      <c r="AE4968">
        <v>52.662580756195055</v>
      </c>
    </row>
    <row r="4969" spans="1:31" x14ac:dyDescent="0.25">
      <c r="A4969">
        <v>2215285</v>
      </c>
      <c r="B4969">
        <v>1</v>
      </c>
      <c r="C4969" t="s">
        <v>81</v>
      </c>
      <c r="D4969" t="s">
        <v>127</v>
      </c>
      <c r="E4969" t="s">
        <v>141</v>
      </c>
      <c r="F4969" t="s">
        <v>14412</v>
      </c>
      <c r="G4969" t="s">
        <v>143</v>
      </c>
      <c r="H4969" t="s">
        <v>144</v>
      </c>
      <c r="I4969" t="s">
        <v>136</v>
      </c>
      <c r="J4969" t="s">
        <v>137</v>
      </c>
      <c r="K4969" t="s">
        <v>138</v>
      </c>
      <c r="L4969" t="s">
        <v>14413</v>
      </c>
      <c r="M4969" t="s">
        <v>14414</v>
      </c>
      <c r="N4969">
        <v>1.8147222220000001</v>
      </c>
      <c r="O4969">
        <v>0</v>
      </c>
      <c r="P4969">
        <v>0</v>
      </c>
      <c r="Q4969">
        <v>11</v>
      </c>
      <c r="R4969">
        <v>9</v>
      </c>
      <c r="S4969">
        <v>2</v>
      </c>
      <c r="T4969">
        <v>1</v>
      </c>
      <c r="U4969">
        <v>0</v>
      </c>
      <c r="V4969">
        <v>0</v>
      </c>
      <c r="W4969">
        <v>0</v>
      </c>
      <c r="X4969">
        <v>0</v>
      </c>
      <c r="Y4969">
        <v>3.9091867872640793</v>
      </c>
      <c r="Z4969">
        <v>4.8701717424699611</v>
      </c>
      <c r="AA4969">
        <v>13.043868631262363</v>
      </c>
      <c r="AB4969">
        <v>3.0242944967988876</v>
      </c>
      <c r="AC4969">
        <v>0</v>
      </c>
      <c r="AD4969">
        <v>0</v>
      </c>
      <c r="AE4969">
        <v>24.847521657795291</v>
      </c>
    </row>
    <row r="4970" spans="1:31" x14ac:dyDescent="0.25">
      <c r="A4970">
        <v>2228269</v>
      </c>
      <c r="B4970">
        <v>1</v>
      </c>
      <c r="C4970" t="s">
        <v>80</v>
      </c>
      <c r="D4970" t="s">
        <v>84</v>
      </c>
      <c r="E4970" t="s">
        <v>156</v>
      </c>
      <c r="F4970" t="s">
        <v>14415</v>
      </c>
      <c r="G4970" t="s">
        <v>172</v>
      </c>
      <c r="H4970" t="s">
        <v>135</v>
      </c>
      <c r="I4970" t="s">
        <v>136</v>
      </c>
      <c r="J4970" t="s">
        <v>137</v>
      </c>
      <c r="K4970" t="s">
        <v>138</v>
      </c>
      <c r="L4970" t="s">
        <v>14416</v>
      </c>
      <c r="M4970" t="s">
        <v>14417</v>
      </c>
      <c r="N4970">
        <v>8.1888888879999993</v>
      </c>
      <c r="O4970">
        <v>0</v>
      </c>
      <c r="P4970">
        <v>35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65.872356615746639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65.872356615746639</v>
      </c>
    </row>
    <row r="4971" spans="1:31" x14ac:dyDescent="0.25">
      <c r="A4971">
        <v>2226254</v>
      </c>
      <c r="B4971">
        <v>1</v>
      </c>
      <c r="C4971" t="s">
        <v>81</v>
      </c>
      <c r="D4971" t="s">
        <v>128</v>
      </c>
      <c r="E4971" t="s">
        <v>156</v>
      </c>
      <c r="F4971" t="s">
        <v>14418</v>
      </c>
      <c r="G4971" t="s">
        <v>161</v>
      </c>
      <c r="H4971" t="s">
        <v>135</v>
      </c>
      <c r="I4971" t="s">
        <v>136</v>
      </c>
      <c r="J4971" t="s">
        <v>137</v>
      </c>
      <c r="K4971" t="s">
        <v>138</v>
      </c>
      <c r="L4971" t="s">
        <v>14419</v>
      </c>
      <c r="M4971" t="s">
        <v>14420</v>
      </c>
      <c r="N4971">
        <v>8.2166666660000001</v>
      </c>
      <c r="O4971">
        <v>0</v>
      </c>
      <c r="P4971">
        <v>1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1.9289776242353189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1.9289776242353189</v>
      </c>
    </row>
    <row r="4972" spans="1:31" x14ac:dyDescent="0.25">
      <c r="A4972">
        <v>2225713</v>
      </c>
      <c r="B4972">
        <v>1</v>
      </c>
      <c r="C4972" t="s">
        <v>80</v>
      </c>
      <c r="D4972" t="s">
        <v>110</v>
      </c>
      <c r="E4972" t="s">
        <v>132</v>
      </c>
      <c r="F4972" t="s">
        <v>5009</v>
      </c>
      <c r="G4972" t="s">
        <v>176</v>
      </c>
      <c r="H4972" t="s">
        <v>135</v>
      </c>
      <c r="I4972" t="s">
        <v>136</v>
      </c>
      <c r="J4972" t="s">
        <v>137</v>
      </c>
      <c r="K4972" t="s">
        <v>138</v>
      </c>
      <c r="L4972" t="s">
        <v>14421</v>
      </c>
      <c r="M4972" t="s">
        <v>14422</v>
      </c>
      <c r="N4972">
        <v>2.1977777770000002</v>
      </c>
      <c r="O4972">
        <v>0</v>
      </c>
      <c r="P4972">
        <v>411</v>
      </c>
      <c r="Q4972">
        <v>0</v>
      </c>
      <c r="R4972">
        <v>0</v>
      </c>
      <c r="S4972">
        <v>0</v>
      </c>
      <c r="T4972">
        <v>41</v>
      </c>
      <c r="U4972">
        <v>0</v>
      </c>
      <c r="V4972">
        <v>0</v>
      </c>
      <c r="W4972">
        <v>0</v>
      </c>
      <c r="X4972">
        <v>401.0816105878377</v>
      </c>
      <c r="Y4972">
        <v>0</v>
      </c>
      <c r="Z4972">
        <v>0</v>
      </c>
      <c r="AA4972">
        <v>0</v>
      </c>
      <c r="AB4972">
        <v>52.90979465511343</v>
      </c>
      <c r="AC4972">
        <v>0</v>
      </c>
      <c r="AD4972">
        <v>0</v>
      </c>
      <c r="AE4972">
        <v>453.99140524295115</v>
      </c>
    </row>
    <row r="4973" spans="1:31" x14ac:dyDescent="0.25">
      <c r="A4973">
        <v>2228418</v>
      </c>
      <c r="B4973">
        <v>1</v>
      </c>
      <c r="C4973" t="s">
        <v>80</v>
      </c>
      <c r="D4973" t="s">
        <v>82</v>
      </c>
      <c r="E4973" t="s">
        <v>156</v>
      </c>
      <c r="F4973" t="s">
        <v>14423</v>
      </c>
      <c r="G4973" t="s">
        <v>165</v>
      </c>
      <c r="H4973" t="s">
        <v>135</v>
      </c>
      <c r="I4973" t="s">
        <v>136</v>
      </c>
      <c r="J4973" t="s">
        <v>137</v>
      </c>
      <c r="K4973" t="s">
        <v>138</v>
      </c>
      <c r="L4973" t="s">
        <v>14424</v>
      </c>
      <c r="M4973" t="s">
        <v>14425</v>
      </c>
      <c r="N4973">
        <v>2.8313888880000002</v>
      </c>
      <c r="O4973">
        <v>0</v>
      </c>
      <c r="P4973">
        <v>13</v>
      </c>
      <c r="Q4973">
        <v>0</v>
      </c>
      <c r="R4973">
        <v>0</v>
      </c>
      <c r="S4973">
        <v>0</v>
      </c>
      <c r="T4973">
        <v>1</v>
      </c>
      <c r="U4973">
        <v>0</v>
      </c>
      <c r="V4973">
        <v>0</v>
      </c>
      <c r="W4973">
        <v>0</v>
      </c>
      <c r="X4973">
        <v>21.733118647955045</v>
      </c>
      <c r="Y4973">
        <v>0</v>
      </c>
      <c r="Z4973">
        <v>0</v>
      </c>
      <c r="AA4973">
        <v>0</v>
      </c>
      <c r="AB4973">
        <v>2.6285405670928834</v>
      </c>
      <c r="AC4973">
        <v>0</v>
      </c>
      <c r="AD4973">
        <v>0</v>
      </c>
      <c r="AE4973">
        <v>24.361659215047929</v>
      </c>
    </row>
    <row r="4974" spans="1:31" x14ac:dyDescent="0.25">
      <c r="A4974">
        <v>2221371</v>
      </c>
      <c r="B4974">
        <v>1</v>
      </c>
      <c r="C4974" t="s">
        <v>81</v>
      </c>
      <c r="D4974" t="s">
        <v>115</v>
      </c>
      <c r="E4974" t="s">
        <v>141</v>
      </c>
      <c r="F4974" t="s">
        <v>14426</v>
      </c>
      <c r="G4974" t="s">
        <v>1806</v>
      </c>
      <c r="H4974" t="s">
        <v>144</v>
      </c>
      <c r="I4974" t="s">
        <v>136</v>
      </c>
      <c r="J4974" t="s">
        <v>137</v>
      </c>
      <c r="K4974" t="s">
        <v>234</v>
      </c>
      <c r="L4974" t="s">
        <v>14427</v>
      </c>
      <c r="M4974" t="s">
        <v>14428</v>
      </c>
      <c r="N4974">
        <v>0.54742500000000005</v>
      </c>
      <c r="O4974">
        <v>0</v>
      </c>
      <c r="P4974">
        <v>157</v>
      </c>
      <c r="Q4974">
        <v>0</v>
      </c>
      <c r="R4974">
        <v>16</v>
      </c>
      <c r="S4974">
        <v>2</v>
      </c>
      <c r="T4974">
        <v>2</v>
      </c>
      <c r="U4974">
        <v>0</v>
      </c>
      <c r="V4974">
        <v>0</v>
      </c>
      <c r="W4974">
        <v>0</v>
      </c>
      <c r="X4974">
        <v>5.1167034733686307</v>
      </c>
      <c r="Y4974">
        <v>0</v>
      </c>
      <c r="Z4974">
        <v>0.90304193923082987</v>
      </c>
      <c r="AA4974">
        <v>3.1996402460109605</v>
      </c>
      <c r="AB4974">
        <v>2.0758365482561998</v>
      </c>
      <c r="AC4974">
        <v>0</v>
      </c>
      <c r="AD4974">
        <v>0</v>
      </c>
      <c r="AE4974">
        <v>11.295222206866621</v>
      </c>
    </row>
    <row r="4975" spans="1:31" x14ac:dyDescent="0.25">
      <c r="A4975">
        <v>2218454</v>
      </c>
      <c r="B4975">
        <v>1</v>
      </c>
      <c r="C4975" t="s">
        <v>80</v>
      </c>
      <c r="D4975" t="s">
        <v>110</v>
      </c>
      <c r="E4975" t="s">
        <v>151</v>
      </c>
      <c r="F4975" t="s">
        <v>2554</v>
      </c>
      <c r="G4975" t="s">
        <v>153</v>
      </c>
      <c r="H4975" t="s">
        <v>135</v>
      </c>
      <c r="I4975" t="s">
        <v>136</v>
      </c>
      <c r="J4975" t="s">
        <v>137</v>
      </c>
      <c r="K4975" t="s">
        <v>138</v>
      </c>
      <c r="L4975" t="s">
        <v>14429</v>
      </c>
      <c r="M4975" t="s">
        <v>14430</v>
      </c>
      <c r="N4975">
        <v>3.3688888879999999</v>
      </c>
      <c r="O4975">
        <v>0</v>
      </c>
      <c r="P4975">
        <v>2</v>
      </c>
      <c r="Q4975">
        <v>0</v>
      </c>
      <c r="R4975">
        <v>0</v>
      </c>
      <c r="S4975">
        <v>0</v>
      </c>
      <c r="T4975">
        <v>1</v>
      </c>
      <c r="U4975">
        <v>0</v>
      </c>
      <c r="V4975">
        <v>0</v>
      </c>
      <c r="W4975">
        <v>0</v>
      </c>
      <c r="X4975">
        <v>4.2614328979353013</v>
      </c>
      <c r="Y4975">
        <v>0</v>
      </c>
      <c r="Z4975">
        <v>0</v>
      </c>
      <c r="AA4975">
        <v>0</v>
      </c>
      <c r="AB4975">
        <v>3.1627847694079247</v>
      </c>
      <c r="AC4975">
        <v>0</v>
      </c>
      <c r="AD4975">
        <v>0</v>
      </c>
      <c r="AE4975">
        <v>7.4242176673432265</v>
      </c>
    </row>
    <row r="4976" spans="1:31" x14ac:dyDescent="0.25">
      <c r="A4976">
        <v>2226944</v>
      </c>
      <c r="B4976">
        <v>1</v>
      </c>
      <c r="C4976" t="s">
        <v>81</v>
      </c>
      <c r="D4976" t="s">
        <v>113</v>
      </c>
      <c r="E4976" t="s">
        <v>141</v>
      </c>
      <c r="F4976" t="s">
        <v>14431</v>
      </c>
      <c r="G4976" t="s">
        <v>831</v>
      </c>
      <c r="H4976" t="s">
        <v>144</v>
      </c>
      <c r="I4976" t="s">
        <v>136</v>
      </c>
      <c r="J4976" t="s">
        <v>137</v>
      </c>
      <c r="K4976" t="s">
        <v>138</v>
      </c>
      <c r="L4976" t="s">
        <v>14432</v>
      </c>
      <c r="M4976" t="s">
        <v>14433</v>
      </c>
      <c r="N4976">
        <v>1.325</v>
      </c>
      <c r="O4976">
        <v>0</v>
      </c>
      <c r="P4976">
        <v>2967</v>
      </c>
      <c r="Q4976">
        <v>2</v>
      </c>
      <c r="R4976">
        <v>48</v>
      </c>
      <c r="S4976">
        <v>5</v>
      </c>
      <c r="T4976">
        <v>1014</v>
      </c>
      <c r="U4976">
        <v>3</v>
      </c>
      <c r="V4976">
        <v>8</v>
      </c>
      <c r="W4976">
        <v>0</v>
      </c>
      <c r="X4976">
        <v>1108.8313525940557</v>
      </c>
      <c r="Y4976">
        <v>1.8167968990709999</v>
      </c>
      <c r="Z4976">
        <v>10.979995573043551</v>
      </c>
      <c r="AA4976">
        <v>119.52873372421591</v>
      </c>
      <c r="AB4976">
        <v>1041.0300694943869</v>
      </c>
      <c r="AC4976">
        <v>329.00209457447579</v>
      </c>
      <c r="AD4976">
        <v>278.07860304514844</v>
      </c>
      <c r="AE4976">
        <v>2889.2676459043978</v>
      </c>
    </row>
    <row r="4977" spans="1:31" x14ac:dyDescent="0.25">
      <c r="A4977">
        <v>2215537</v>
      </c>
      <c r="B4977">
        <v>1</v>
      </c>
      <c r="C4977" t="s">
        <v>80</v>
      </c>
      <c r="D4977" t="s">
        <v>103</v>
      </c>
      <c r="E4977" t="s">
        <v>156</v>
      </c>
      <c r="F4977" t="s">
        <v>14434</v>
      </c>
      <c r="G4977" t="s">
        <v>161</v>
      </c>
      <c r="H4977" t="s">
        <v>135</v>
      </c>
      <c r="I4977" t="s">
        <v>136</v>
      </c>
      <c r="J4977" t="s">
        <v>137</v>
      </c>
      <c r="K4977" t="s">
        <v>138</v>
      </c>
      <c r="L4977" t="s">
        <v>14435</v>
      </c>
      <c r="M4977" t="s">
        <v>14436</v>
      </c>
      <c r="N4977">
        <v>1.8883333330000001</v>
      </c>
      <c r="O4977">
        <v>0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0.83004033236688013</v>
      </c>
      <c r="AA4977">
        <v>0</v>
      </c>
      <c r="AB4977">
        <v>0</v>
      </c>
      <c r="AC4977">
        <v>0</v>
      </c>
      <c r="AD4977">
        <v>0</v>
      </c>
      <c r="AE4977">
        <v>0.83004033236688013</v>
      </c>
    </row>
    <row r="4978" spans="1:31" x14ac:dyDescent="0.25">
      <c r="A4978">
        <v>2218477</v>
      </c>
      <c r="B4978">
        <v>1</v>
      </c>
      <c r="C4978" t="s">
        <v>80</v>
      </c>
      <c r="D4978" t="s">
        <v>94</v>
      </c>
      <c r="E4978" t="s">
        <v>141</v>
      </c>
      <c r="F4978" t="s">
        <v>14437</v>
      </c>
      <c r="G4978" t="s">
        <v>143</v>
      </c>
      <c r="H4978" t="s">
        <v>144</v>
      </c>
      <c r="I4978" t="s">
        <v>136</v>
      </c>
      <c r="J4978" t="s">
        <v>137</v>
      </c>
      <c r="K4978" t="s">
        <v>138</v>
      </c>
      <c r="L4978" t="s">
        <v>14438</v>
      </c>
      <c r="M4978" t="s">
        <v>14439</v>
      </c>
      <c r="N4978">
        <v>1.1569444440000001</v>
      </c>
      <c r="O4978">
        <v>0</v>
      </c>
      <c r="P4978">
        <v>28</v>
      </c>
      <c r="Q4978">
        <v>0</v>
      </c>
      <c r="R4978">
        <v>0</v>
      </c>
      <c r="S4978">
        <v>0</v>
      </c>
      <c r="T4978">
        <v>9</v>
      </c>
      <c r="U4978">
        <v>0</v>
      </c>
      <c r="V4978">
        <v>0</v>
      </c>
      <c r="W4978">
        <v>0</v>
      </c>
      <c r="X4978">
        <v>41.72302354982773</v>
      </c>
      <c r="Y4978">
        <v>0</v>
      </c>
      <c r="Z4978">
        <v>0</v>
      </c>
      <c r="AA4978">
        <v>0</v>
      </c>
      <c r="AB4978">
        <v>6.627174766833499</v>
      </c>
      <c r="AC4978">
        <v>0</v>
      </c>
      <c r="AD4978">
        <v>0</v>
      </c>
      <c r="AE4978">
        <v>48.350198316661228</v>
      </c>
    </row>
    <row r="4979" spans="1:31" x14ac:dyDescent="0.25">
      <c r="A4979">
        <v>2212858</v>
      </c>
      <c r="B4979">
        <v>1</v>
      </c>
      <c r="C4979" t="s">
        <v>80</v>
      </c>
      <c r="D4979" t="s">
        <v>83</v>
      </c>
      <c r="E4979" t="s">
        <v>156</v>
      </c>
      <c r="F4979" t="s">
        <v>14440</v>
      </c>
      <c r="G4979" t="s">
        <v>161</v>
      </c>
      <c r="H4979" t="s">
        <v>135</v>
      </c>
      <c r="I4979" t="s">
        <v>136</v>
      </c>
      <c r="J4979" t="s">
        <v>137</v>
      </c>
      <c r="K4979" t="s">
        <v>138</v>
      </c>
      <c r="L4979" t="s">
        <v>14441</v>
      </c>
      <c r="M4979" t="s">
        <v>14442</v>
      </c>
      <c r="N4979">
        <v>1.0874999999999999</v>
      </c>
      <c r="O4979">
        <v>0</v>
      </c>
      <c r="P4979">
        <v>1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0.50573435336822503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0.50573435336822503</v>
      </c>
    </row>
    <row r="4980" spans="1:31" x14ac:dyDescent="0.25">
      <c r="A4980">
        <v>2222676</v>
      </c>
      <c r="B4980">
        <v>1</v>
      </c>
      <c r="C4980" t="s">
        <v>80</v>
      </c>
      <c r="D4980" t="s">
        <v>96</v>
      </c>
      <c r="E4980" t="s">
        <v>156</v>
      </c>
      <c r="F4980" t="s">
        <v>14443</v>
      </c>
      <c r="G4980" t="s">
        <v>161</v>
      </c>
      <c r="H4980" t="s">
        <v>135</v>
      </c>
      <c r="I4980" t="s">
        <v>136</v>
      </c>
      <c r="J4980" t="s">
        <v>137</v>
      </c>
      <c r="K4980" t="s">
        <v>138</v>
      </c>
      <c r="L4980" t="s">
        <v>14444</v>
      </c>
      <c r="M4980" t="s">
        <v>14445</v>
      </c>
      <c r="N4980">
        <v>8.9663888879999991</v>
      </c>
      <c r="O4980">
        <v>0</v>
      </c>
      <c r="P4980">
        <v>1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38.838070839546369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38.838070839546369</v>
      </c>
    </row>
    <row r="4981" spans="1:31" x14ac:dyDescent="0.25">
      <c r="A4981">
        <v>2228295</v>
      </c>
      <c r="B4981">
        <v>1</v>
      </c>
      <c r="C4981" t="s">
        <v>81</v>
      </c>
      <c r="D4981" t="s">
        <v>123</v>
      </c>
      <c r="E4981" t="s">
        <v>147</v>
      </c>
      <c r="F4981" t="s">
        <v>14446</v>
      </c>
      <c r="G4981" t="s">
        <v>143</v>
      </c>
      <c r="H4981" t="s">
        <v>144</v>
      </c>
      <c r="I4981" t="s">
        <v>136</v>
      </c>
      <c r="J4981" t="s">
        <v>137</v>
      </c>
      <c r="K4981" t="s">
        <v>138</v>
      </c>
      <c r="L4981" t="s">
        <v>14447</v>
      </c>
      <c r="M4981" t="s">
        <v>14448</v>
      </c>
      <c r="N4981">
        <v>0.64222222200000001</v>
      </c>
      <c r="O4981">
        <v>5</v>
      </c>
      <c r="P4981">
        <v>6</v>
      </c>
      <c r="Q4981">
        <v>76</v>
      </c>
      <c r="R4981">
        <v>70</v>
      </c>
      <c r="S4981">
        <v>12</v>
      </c>
      <c r="T4981">
        <v>9</v>
      </c>
      <c r="U4981">
        <v>0</v>
      </c>
      <c r="V4981">
        <v>0</v>
      </c>
      <c r="W4981">
        <v>0.81065831810878342</v>
      </c>
      <c r="X4981">
        <v>0.81362619847004181</v>
      </c>
      <c r="Y4981">
        <v>22.273512148547713</v>
      </c>
      <c r="Z4981">
        <v>25.022343371039405</v>
      </c>
      <c r="AA4981">
        <v>12.196003110231034</v>
      </c>
      <c r="AB4981">
        <v>5.5374912054844971</v>
      </c>
      <c r="AC4981">
        <v>0</v>
      </c>
      <c r="AD4981">
        <v>0</v>
      </c>
      <c r="AE4981">
        <v>66.653634351881479</v>
      </c>
    </row>
    <row r="4982" spans="1:31" x14ac:dyDescent="0.25">
      <c r="A4982">
        <v>2226990</v>
      </c>
      <c r="B4982">
        <v>1</v>
      </c>
      <c r="C4982" t="s">
        <v>80</v>
      </c>
      <c r="D4982" t="s">
        <v>96</v>
      </c>
      <c r="E4982" t="s">
        <v>151</v>
      </c>
      <c r="F4982" t="s">
        <v>14449</v>
      </c>
      <c r="G4982" t="s">
        <v>1096</v>
      </c>
      <c r="H4982" t="s">
        <v>135</v>
      </c>
      <c r="I4982" t="s">
        <v>136</v>
      </c>
      <c r="J4982" t="s">
        <v>137</v>
      </c>
      <c r="K4982" t="s">
        <v>138</v>
      </c>
      <c r="L4982" t="s">
        <v>11916</v>
      </c>
      <c r="M4982" t="s">
        <v>14450</v>
      </c>
      <c r="N4982">
        <v>3.298888888</v>
      </c>
      <c r="O4982">
        <v>0</v>
      </c>
      <c r="P4982">
        <v>88</v>
      </c>
      <c r="Q4982">
        <v>0</v>
      </c>
      <c r="R4982">
        <v>0</v>
      </c>
      <c r="S4982">
        <v>0</v>
      </c>
      <c r="T4982">
        <v>3</v>
      </c>
      <c r="U4982">
        <v>0</v>
      </c>
      <c r="V4982">
        <v>0</v>
      </c>
      <c r="W4982">
        <v>0</v>
      </c>
      <c r="X4982">
        <v>98.175760352951286</v>
      </c>
      <c r="Y4982">
        <v>0</v>
      </c>
      <c r="Z4982">
        <v>0</v>
      </c>
      <c r="AA4982">
        <v>0</v>
      </c>
      <c r="AB4982">
        <v>1.7187484506826338</v>
      </c>
      <c r="AC4982">
        <v>0</v>
      </c>
      <c r="AD4982">
        <v>0</v>
      </c>
      <c r="AE4982">
        <v>99.894508803633926</v>
      </c>
    </row>
    <row r="4983" spans="1:31" x14ac:dyDescent="0.25">
      <c r="A4983">
        <v>2212666</v>
      </c>
      <c r="B4983">
        <v>1</v>
      </c>
      <c r="C4983" t="s">
        <v>81</v>
      </c>
      <c r="D4983" t="s">
        <v>113</v>
      </c>
      <c r="E4983" t="s">
        <v>132</v>
      </c>
      <c r="F4983" t="s">
        <v>14451</v>
      </c>
      <c r="G4983" t="s">
        <v>176</v>
      </c>
      <c r="H4983" t="s">
        <v>135</v>
      </c>
      <c r="I4983" t="s">
        <v>136</v>
      </c>
      <c r="J4983" t="s">
        <v>137</v>
      </c>
      <c r="K4983" t="s">
        <v>138</v>
      </c>
      <c r="L4983" t="s">
        <v>14452</v>
      </c>
      <c r="M4983" t="s">
        <v>14453</v>
      </c>
      <c r="N4983">
        <v>1.198055555</v>
      </c>
      <c r="O4983">
        <v>0</v>
      </c>
      <c r="P4983">
        <v>138</v>
      </c>
      <c r="Q4983">
        <v>0</v>
      </c>
      <c r="R4983">
        <v>0</v>
      </c>
      <c r="S4983">
        <v>0</v>
      </c>
      <c r="T4983">
        <v>18</v>
      </c>
      <c r="U4983">
        <v>0</v>
      </c>
      <c r="V4983">
        <v>0</v>
      </c>
      <c r="W4983">
        <v>0</v>
      </c>
      <c r="X4983">
        <v>20.635158529275714</v>
      </c>
      <c r="Y4983">
        <v>0</v>
      </c>
      <c r="Z4983">
        <v>0</v>
      </c>
      <c r="AA4983">
        <v>0</v>
      </c>
      <c r="AB4983">
        <v>5.117709183348353</v>
      </c>
      <c r="AC4983">
        <v>0</v>
      </c>
      <c r="AD4983">
        <v>0</v>
      </c>
      <c r="AE4983">
        <v>25.752867712624067</v>
      </c>
    </row>
    <row r="4984" spans="1:31" x14ac:dyDescent="0.25">
      <c r="A4984">
        <v>2224073</v>
      </c>
      <c r="B4984">
        <v>1</v>
      </c>
      <c r="C4984" t="s">
        <v>80</v>
      </c>
      <c r="D4984" t="s">
        <v>83</v>
      </c>
      <c r="E4984" t="s">
        <v>225</v>
      </c>
      <c r="F4984" t="s">
        <v>14454</v>
      </c>
      <c r="G4984" t="s">
        <v>345</v>
      </c>
      <c r="H4984" t="s">
        <v>135</v>
      </c>
      <c r="I4984" t="s">
        <v>136</v>
      </c>
      <c r="J4984" t="s">
        <v>137</v>
      </c>
      <c r="K4984" t="s">
        <v>138</v>
      </c>
      <c r="L4984" t="s">
        <v>14455</v>
      </c>
      <c r="M4984" t="s">
        <v>14456</v>
      </c>
      <c r="N4984">
        <v>6.8258333330000003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15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157.02122239964703</v>
      </c>
      <c r="AC4984">
        <v>0</v>
      </c>
      <c r="AD4984">
        <v>0</v>
      </c>
      <c r="AE4984">
        <v>157.02122239964703</v>
      </c>
    </row>
    <row r="4985" spans="1:31" x14ac:dyDescent="0.25">
      <c r="A4985">
        <v>2217080</v>
      </c>
      <c r="B4985">
        <v>1</v>
      </c>
      <c r="C4985" t="s">
        <v>80</v>
      </c>
      <c r="D4985" t="s">
        <v>97</v>
      </c>
      <c r="E4985" t="s">
        <v>151</v>
      </c>
      <c r="F4985" t="s">
        <v>14457</v>
      </c>
      <c r="G4985" t="s">
        <v>213</v>
      </c>
      <c r="H4985" t="s">
        <v>135</v>
      </c>
      <c r="I4985" t="s">
        <v>136</v>
      </c>
      <c r="J4985" t="s">
        <v>137</v>
      </c>
      <c r="K4985" t="s">
        <v>138</v>
      </c>
      <c r="L4985" t="s">
        <v>14458</v>
      </c>
      <c r="M4985" t="s">
        <v>14459</v>
      </c>
      <c r="N4985">
        <v>2.4155555550000001</v>
      </c>
      <c r="O4985">
        <v>0</v>
      </c>
      <c r="P4985">
        <v>5</v>
      </c>
      <c r="Q4985">
        <v>0</v>
      </c>
      <c r="R4985">
        <v>14</v>
      </c>
      <c r="S4985">
        <v>0</v>
      </c>
      <c r="T4985">
        <v>3</v>
      </c>
      <c r="U4985">
        <v>0</v>
      </c>
      <c r="V4985">
        <v>0</v>
      </c>
      <c r="W4985">
        <v>0</v>
      </c>
      <c r="X4985">
        <v>5.3702998526337176</v>
      </c>
      <c r="Y4985">
        <v>0</v>
      </c>
      <c r="Z4985">
        <v>19.869988876958988</v>
      </c>
      <c r="AA4985">
        <v>0</v>
      </c>
      <c r="AB4985">
        <v>15.133985325626332</v>
      </c>
      <c r="AC4985">
        <v>0</v>
      </c>
      <c r="AD4985">
        <v>0</v>
      </c>
      <c r="AE4985">
        <v>40.37427405521904</v>
      </c>
    </row>
    <row r="4986" spans="1:31" x14ac:dyDescent="0.25">
      <c r="A4986">
        <v>2222745</v>
      </c>
      <c r="B4986">
        <v>1</v>
      </c>
      <c r="C4986" t="s">
        <v>80</v>
      </c>
      <c r="D4986" t="s">
        <v>97</v>
      </c>
      <c r="E4986" t="s">
        <v>156</v>
      </c>
      <c r="F4986" t="s">
        <v>14460</v>
      </c>
      <c r="G4986" t="s">
        <v>161</v>
      </c>
      <c r="H4986" t="s">
        <v>135</v>
      </c>
      <c r="I4986" t="s">
        <v>136</v>
      </c>
      <c r="J4986" t="s">
        <v>137</v>
      </c>
      <c r="K4986" t="s">
        <v>138</v>
      </c>
      <c r="L4986" t="s">
        <v>14461</v>
      </c>
      <c r="M4986" t="s">
        <v>14462</v>
      </c>
      <c r="N4986">
        <v>1.7547222220000001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1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3.528297845532042</v>
      </c>
      <c r="AC4986">
        <v>0</v>
      </c>
      <c r="AD4986">
        <v>0</v>
      </c>
      <c r="AE4986">
        <v>3.528297845532042</v>
      </c>
    </row>
    <row r="4987" spans="1:31" x14ac:dyDescent="0.25">
      <c r="A4987">
        <v>2228318</v>
      </c>
      <c r="B4987">
        <v>1</v>
      </c>
      <c r="C4987" t="s">
        <v>80</v>
      </c>
      <c r="D4987" t="s">
        <v>101</v>
      </c>
      <c r="E4987" t="s">
        <v>156</v>
      </c>
      <c r="F4987" t="s">
        <v>14463</v>
      </c>
      <c r="G4987" t="s">
        <v>172</v>
      </c>
      <c r="H4987" t="s">
        <v>135</v>
      </c>
      <c r="I4987" t="s">
        <v>136</v>
      </c>
      <c r="J4987" t="s">
        <v>137</v>
      </c>
      <c r="K4987" t="s">
        <v>138</v>
      </c>
      <c r="L4987" t="s">
        <v>14464</v>
      </c>
      <c r="M4987" t="s">
        <v>14465</v>
      </c>
      <c r="N4987">
        <v>2.2022222220000001</v>
      </c>
      <c r="O4987">
        <v>0</v>
      </c>
      <c r="P4987">
        <v>1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1.8744470669166667E-3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1.8744470669166667E-3</v>
      </c>
    </row>
    <row r="4988" spans="1:31" x14ac:dyDescent="0.25">
      <c r="A4988">
        <v>2228464</v>
      </c>
      <c r="B4988">
        <v>1</v>
      </c>
      <c r="C4988" t="s">
        <v>80</v>
      </c>
      <c r="D4988" t="s">
        <v>83</v>
      </c>
      <c r="E4988" t="s">
        <v>156</v>
      </c>
      <c r="F4988" t="s">
        <v>14466</v>
      </c>
      <c r="G4988" t="s">
        <v>165</v>
      </c>
      <c r="H4988" t="s">
        <v>135</v>
      </c>
      <c r="I4988" t="s">
        <v>136</v>
      </c>
      <c r="J4988" t="s">
        <v>137</v>
      </c>
      <c r="K4988" t="s">
        <v>138</v>
      </c>
      <c r="L4988" t="s">
        <v>14467</v>
      </c>
      <c r="M4988" t="s">
        <v>14468</v>
      </c>
      <c r="N4988">
        <v>1.668055555</v>
      </c>
      <c r="O4988">
        <v>0</v>
      </c>
      <c r="P4988">
        <v>36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18.658513544701883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18.658513544701883</v>
      </c>
    </row>
    <row r="4989" spans="1:31" x14ac:dyDescent="0.25">
      <c r="A4989">
        <v>2218623</v>
      </c>
      <c r="B4989">
        <v>1</v>
      </c>
      <c r="C4989" t="s">
        <v>80</v>
      </c>
      <c r="D4989" t="s">
        <v>108</v>
      </c>
      <c r="E4989" t="s">
        <v>132</v>
      </c>
      <c r="F4989" t="s">
        <v>14469</v>
      </c>
      <c r="G4989" t="s">
        <v>238</v>
      </c>
      <c r="H4989" t="s">
        <v>135</v>
      </c>
      <c r="I4989" t="s">
        <v>136</v>
      </c>
      <c r="J4989" t="s">
        <v>137</v>
      </c>
      <c r="K4989" t="s">
        <v>138</v>
      </c>
      <c r="L4989" t="s">
        <v>14470</v>
      </c>
      <c r="M4989" t="s">
        <v>14471</v>
      </c>
      <c r="N4989">
        <v>2.361111111</v>
      </c>
      <c r="O4989">
        <v>0</v>
      </c>
      <c r="P4989">
        <v>43</v>
      </c>
      <c r="Q4989">
        <v>0</v>
      </c>
      <c r="R4989">
        <v>15</v>
      </c>
      <c r="S4989">
        <v>0</v>
      </c>
      <c r="T4989">
        <v>4</v>
      </c>
      <c r="U4989">
        <v>0</v>
      </c>
      <c r="V4989">
        <v>0</v>
      </c>
      <c r="W4989">
        <v>0</v>
      </c>
      <c r="X4989">
        <v>19.7169847468152</v>
      </c>
      <c r="Y4989">
        <v>0</v>
      </c>
      <c r="Z4989">
        <v>7.1015739450759225</v>
      </c>
      <c r="AA4989">
        <v>0</v>
      </c>
      <c r="AB4989">
        <v>4.8960855883300409</v>
      </c>
      <c r="AC4989">
        <v>0</v>
      </c>
      <c r="AD4989">
        <v>0</v>
      </c>
      <c r="AE4989">
        <v>31.714644280221165</v>
      </c>
    </row>
    <row r="4990" spans="1:31" x14ac:dyDescent="0.25">
      <c r="A4990">
        <v>2221202</v>
      </c>
      <c r="B4990">
        <v>1</v>
      </c>
      <c r="C4990" t="s">
        <v>81</v>
      </c>
      <c r="D4990" t="s">
        <v>127</v>
      </c>
      <c r="E4990" t="s">
        <v>151</v>
      </c>
      <c r="F4990" t="s">
        <v>6290</v>
      </c>
      <c r="G4990" t="s">
        <v>213</v>
      </c>
      <c r="H4990" t="s">
        <v>135</v>
      </c>
      <c r="I4990" t="s">
        <v>136</v>
      </c>
      <c r="J4990" t="s">
        <v>137</v>
      </c>
      <c r="K4990" t="s">
        <v>138</v>
      </c>
      <c r="L4990" t="s">
        <v>14472</v>
      </c>
      <c r="M4990" t="s">
        <v>14473</v>
      </c>
      <c r="N4990">
        <v>0.78944444400000002</v>
      </c>
      <c r="O4990">
        <v>0</v>
      </c>
      <c r="P4990">
        <v>87</v>
      </c>
      <c r="Q4990">
        <v>0</v>
      </c>
      <c r="R4990">
        <v>0</v>
      </c>
      <c r="S4990">
        <v>0</v>
      </c>
      <c r="T4990">
        <v>2</v>
      </c>
      <c r="U4990">
        <v>0</v>
      </c>
      <c r="V4990">
        <v>0</v>
      </c>
      <c r="W4990">
        <v>0</v>
      </c>
      <c r="X4990">
        <v>14.910626428210451</v>
      </c>
      <c r="Y4990">
        <v>0</v>
      </c>
      <c r="Z4990">
        <v>0</v>
      </c>
      <c r="AA4990">
        <v>0</v>
      </c>
      <c r="AB4990">
        <v>0.19710829820552839</v>
      </c>
      <c r="AC4990">
        <v>0</v>
      </c>
      <c r="AD4990">
        <v>0</v>
      </c>
      <c r="AE4990">
        <v>15.107734726415979</v>
      </c>
    </row>
    <row r="4991" spans="1:31" x14ac:dyDescent="0.25">
      <c r="A4991">
        <v>2221225</v>
      </c>
      <c r="B4991">
        <v>1</v>
      </c>
      <c r="C4991" t="s">
        <v>80</v>
      </c>
      <c r="D4991" t="s">
        <v>83</v>
      </c>
      <c r="E4991" t="s">
        <v>132</v>
      </c>
      <c r="F4991" t="s">
        <v>3493</v>
      </c>
      <c r="G4991" t="s">
        <v>134</v>
      </c>
      <c r="H4991" t="s">
        <v>135</v>
      </c>
      <c r="I4991" t="s">
        <v>136</v>
      </c>
      <c r="J4991" t="s">
        <v>137</v>
      </c>
      <c r="K4991" t="s">
        <v>138</v>
      </c>
      <c r="L4991" t="s">
        <v>14474</v>
      </c>
      <c r="M4991" t="s">
        <v>14475</v>
      </c>
      <c r="N4991">
        <v>0.96333333300000001</v>
      </c>
      <c r="O4991">
        <v>0</v>
      </c>
      <c r="P4991">
        <v>581</v>
      </c>
      <c r="Q4991">
        <v>0</v>
      </c>
      <c r="R4991">
        <v>0</v>
      </c>
      <c r="S4991">
        <v>0</v>
      </c>
      <c r="T4991">
        <v>21</v>
      </c>
      <c r="U4991">
        <v>0</v>
      </c>
      <c r="V4991">
        <v>0</v>
      </c>
      <c r="W4991">
        <v>0</v>
      </c>
      <c r="X4991">
        <v>178.19105662596564</v>
      </c>
      <c r="Y4991">
        <v>0</v>
      </c>
      <c r="Z4991">
        <v>0</v>
      </c>
      <c r="AA4991">
        <v>0</v>
      </c>
      <c r="AB4991">
        <v>7.0089760092645514</v>
      </c>
      <c r="AC4991">
        <v>0</v>
      </c>
      <c r="AD4991">
        <v>0</v>
      </c>
      <c r="AE4991">
        <v>185.2000326352302</v>
      </c>
    </row>
    <row r="4992" spans="1:31" x14ac:dyDescent="0.25">
      <c r="A4992">
        <v>2221156</v>
      </c>
      <c r="B4992">
        <v>1</v>
      </c>
      <c r="C4992" t="s">
        <v>80</v>
      </c>
      <c r="D4992" t="s">
        <v>82</v>
      </c>
      <c r="E4992" t="s">
        <v>151</v>
      </c>
      <c r="F4992" t="s">
        <v>14476</v>
      </c>
      <c r="G4992" t="s">
        <v>245</v>
      </c>
      <c r="H4992" t="s">
        <v>135</v>
      </c>
      <c r="I4992" t="s">
        <v>136</v>
      </c>
      <c r="J4992" t="s">
        <v>137</v>
      </c>
      <c r="K4992" t="s">
        <v>138</v>
      </c>
      <c r="L4992" t="s">
        <v>14477</v>
      </c>
      <c r="M4992" t="s">
        <v>14478</v>
      </c>
      <c r="N4992">
        <v>1.103611111</v>
      </c>
      <c r="O4992">
        <v>0</v>
      </c>
      <c r="P4992">
        <v>116</v>
      </c>
      <c r="Q4992">
        <v>0</v>
      </c>
      <c r="R4992">
        <v>0</v>
      </c>
      <c r="S4992">
        <v>0</v>
      </c>
      <c r="T4992">
        <v>3</v>
      </c>
      <c r="U4992">
        <v>0</v>
      </c>
      <c r="V4992">
        <v>0</v>
      </c>
      <c r="W4992">
        <v>0</v>
      </c>
      <c r="X4992">
        <v>36.02631001144109</v>
      </c>
      <c r="Y4992">
        <v>0</v>
      </c>
      <c r="Z4992">
        <v>0</v>
      </c>
      <c r="AA4992">
        <v>0</v>
      </c>
      <c r="AB4992">
        <v>0.38982462199178669</v>
      </c>
      <c r="AC4992">
        <v>0</v>
      </c>
      <c r="AD4992">
        <v>0</v>
      </c>
      <c r="AE4992">
        <v>36.416134633432875</v>
      </c>
    </row>
    <row r="4993" spans="1:31" x14ac:dyDescent="0.25">
      <c r="A4993">
        <v>2221325</v>
      </c>
      <c r="B4993">
        <v>1</v>
      </c>
      <c r="C4993" t="s">
        <v>80</v>
      </c>
      <c r="D4993" t="s">
        <v>88</v>
      </c>
      <c r="E4993" t="s">
        <v>132</v>
      </c>
      <c r="F4993" t="s">
        <v>5427</v>
      </c>
      <c r="G4993" t="s">
        <v>233</v>
      </c>
      <c r="H4993" t="s">
        <v>135</v>
      </c>
      <c r="I4993" t="s">
        <v>136</v>
      </c>
      <c r="J4993" t="s">
        <v>137</v>
      </c>
      <c r="K4993" t="s">
        <v>234</v>
      </c>
      <c r="L4993" t="s">
        <v>14479</v>
      </c>
      <c r="M4993" t="s">
        <v>14480</v>
      </c>
      <c r="N4993">
        <v>0.22166666600000001</v>
      </c>
      <c r="O4993">
        <v>0</v>
      </c>
      <c r="P4993">
        <v>33</v>
      </c>
      <c r="Q4993">
        <v>0</v>
      </c>
      <c r="R4993">
        <v>0</v>
      </c>
      <c r="S4993">
        <v>0</v>
      </c>
      <c r="T4993">
        <v>4</v>
      </c>
      <c r="U4993">
        <v>0</v>
      </c>
      <c r="V4993">
        <v>0</v>
      </c>
      <c r="W4993">
        <v>0</v>
      </c>
      <c r="X4993">
        <v>3.3146201069641799</v>
      </c>
      <c r="Y4993">
        <v>0</v>
      </c>
      <c r="Z4993">
        <v>0</v>
      </c>
      <c r="AA4993">
        <v>0</v>
      </c>
      <c r="AB4993">
        <v>1.7958491585658751</v>
      </c>
      <c r="AC4993">
        <v>0</v>
      </c>
      <c r="AD4993">
        <v>0</v>
      </c>
      <c r="AE4993">
        <v>5.110469265530055</v>
      </c>
    </row>
    <row r="4994" spans="1:31" x14ac:dyDescent="0.25">
      <c r="A4994">
        <v>2219997</v>
      </c>
      <c r="B4994">
        <v>1</v>
      </c>
      <c r="C4994" t="s">
        <v>80</v>
      </c>
      <c r="D4994" t="s">
        <v>94</v>
      </c>
      <c r="E4994" t="s">
        <v>156</v>
      </c>
      <c r="F4994" t="s">
        <v>14481</v>
      </c>
      <c r="G4994" t="s">
        <v>161</v>
      </c>
      <c r="H4994" t="s">
        <v>135</v>
      </c>
      <c r="I4994" t="s">
        <v>136</v>
      </c>
      <c r="J4994" t="s">
        <v>137</v>
      </c>
      <c r="K4994" t="s">
        <v>138</v>
      </c>
      <c r="L4994" t="s">
        <v>14482</v>
      </c>
      <c r="M4994" t="s">
        <v>14483</v>
      </c>
      <c r="N4994">
        <v>6.6386111110000003</v>
      </c>
      <c r="O4994">
        <v>0</v>
      </c>
      <c r="P4994">
        <v>1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0.65298328408104001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0.65298328408104001</v>
      </c>
    </row>
    <row r="4995" spans="1:31" x14ac:dyDescent="0.25">
      <c r="A4995">
        <v>2221179</v>
      </c>
      <c r="B4995">
        <v>1</v>
      </c>
      <c r="C4995" t="s">
        <v>80</v>
      </c>
      <c r="D4995" t="s">
        <v>82</v>
      </c>
      <c r="E4995" t="s">
        <v>225</v>
      </c>
      <c r="F4995" t="s">
        <v>5047</v>
      </c>
      <c r="G4995" t="s">
        <v>600</v>
      </c>
      <c r="H4995" t="s">
        <v>135</v>
      </c>
      <c r="I4995" t="s">
        <v>136</v>
      </c>
      <c r="J4995" t="s">
        <v>137</v>
      </c>
      <c r="K4995" t="s">
        <v>138</v>
      </c>
      <c r="L4995" t="s">
        <v>14484</v>
      </c>
      <c r="M4995" t="s">
        <v>14485</v>
      </c>
      <c r="N4995">
        <v>1.3372222220000001</v>
      </c>
      <c r="O4995">
        <v>0</v>
      </c>
      <c r="P4995">
        <v>84</v>
      </c>
      <c r="Q4995">
        <v>0</v>
      </c>
      <c r="R4995">
        <v>0</v>
      </c>
      <c r="S4995">
        <v>0</v>
      </c>
      <c r="T4995">
        <v>17</v>
      </c>
      <c r="U4995">
        <v>0</v>
      </c>
      <c r="V4995">
        <v>0</v>
      </c>
      <c r="W4995">
        <v>0</v>
      </c>
      <c r="X4995">
        <v>43.832520821978903</v>
      </c>
      <c r="Y4995">
        <v>0</v>
      </c>
      <c r="Z4995">
        <v>0</v>
      </c>
      <c r="AA4995">
        <v>0</v>
      </c>
      <c r="AB4995">
        <v>26.361368972713279</v>
      </c>
      <c r="AC4995">
        <v>0</v>
      </c>
      <c r="AD4995">
        <v>0</v>
      </c>
      <c r="AE4995">
        <v>70.193889794692183</v>
      </c>
    </row>
    <row r="4996" spans="1:31" x14ac:dyDescent="0.25">
      <c r="A4996">
        <v>2221302</v>
      </c>
      <c r="B4996">
        <v>1</v>
      </c>
      <c r="C4996" t="s">
        <v>81</v>
      </c>
      <c r="D4996" t="s">
        <v>122</v>
      </c>
      <c r="E4996" t="s">
        <v>147</v>
      </c>
      <c r="F4996" t="s">
        <v>9575</v>
      </c>
      <c r="G4996" t="s">
        <v>200</v>
      </c>
      <c r="H4996" t="s">
        <v>144</v>
      </c>
      <c r="I4996" t="s">
        <v>136</v>
      </c>
      <c r="J4996" t="s">
        <v>137</v>
      </c>
      <c r="K4996" t="s">
        <v>234</v>
      </c>
      <c r="L4996" t="s">
        <v>14486</v>
      </c>
      <c r="M4996" t="s">
        <v>14487</v>
      </c>
      <c r="N4996">
        <v>7.0833332999999998E-2</v>
      </c>
      <c r="O4996">
        <v>14</v>
      </c>
      <c r="P4996">
        <v>900</v>
      </c>
      <c r="Q4996">
        <v>1</v>
      </c>
      <c r="R4996">
        <v>23</v>
      </c>
      <c r="S4996">
        <v>5</v>
      </c>
      <c r="T4996">
        <v>67</v>
      </c>
      <c r="U4996">
        <v>1</v>
      </c>
      <c r="V4996">
        <v>0</v>
      </c>
      <c r="W4996">
        <v>0.1810737017298</v>
      </c>
      <c r="X4996">
        <v>7.6168678291596317</v>
      </c>
      <c r="Y4996">
        <v>2.3618499712500001E-4</v>
      </c>
      <c r="Z4996">
        <v>0.21303290775953337</v>
      </c>
      <c r="AA4996">
        <v>8.5723182454680984</v>
      </c>
      <c r="AB4996">
        <v>1.1945483246955</v>
      </c>
      <c r="AC4996">
        <v>0.44105163534800002</v>
      </c>
      <c r="AD4996">
        <v>0</v>
      </c>
      <c r="AE4996">
        <v>18.21912882915769</v>
      </c>
    </row>
    <row r="4997" spans="1:31" x14ac:dyDescent="0.25">
      <c r="A4997">
        <v>2216788</v>
      </c>
      <c r="B4997">
        <v>1</v>
      </c>
      <c r="C4997" t="s">
        <v>80</v>
      </c>
      <c r="D4997" t="s">
        <v>103</v>
      </c>
      <c r="E4997" t="s">
        <v>147</v>
      </c>
      <c r="F4997" t="s">
        <v>5923</v>
      </c>
      <c r="G4997" t="s">
        <v>143</v>
      </c>
      <c r="H4997" t="s">
        <v>144</v>
      </c>
      <c r="I4997" t="s">
        <v>451</v>
      </c>
      <c r="J4997" t="s">
        <v>137</v>
      </c>
      <c r="K4997" t="s">
        <v>138</v>
      </c>
      <c r="L4997" t="s">
        <v>14488</v>
      </c>
      <c r="M4997" t="s">
        <v>14489</v>
      </c>
      <c r="N4997">
        <v>1.944444E-3</v>
      </c>
      <c r="O4997">
        <v>0</v>
      </c>
      <c r="P4997">
        <v>27</v>
      </c>
      <c r="Q4997">
        <v>0</v>
      </c>
      <c r="R4997">
        <v>3</v>
      </c>
      <c r="S4997">
        <v>22</v>
      </c>
      <c r="T4997">
        <v>33</v>
      </c>
      <c r="U4997">
        <v>27</v>
      </c>
      <c r="V4997">
        <v>10</v>
      </c>
      <c r="W4997">
        <v>0</v>
      </c>
      <c r="X4997">
        <v>5.0164548025555825E-2</v>
      </c>
      <c r="Y4997">
        <v>0</v>
      </c>
      <c r="Z4997">
        <v>1.7777454051388892E-4</v>
      </c>
      <c r="AA4997">
        <v>0.28135150923094443</v>
      </c>
      <c r="AB4997">
        <v>6.1014537641007227E-2</v>
      </c>
      <c r="AC4997">
        <v>1.7890402097437141</v>
      </c>
      <c r="AD4997">
        <v>0.43429508890173008</v>
      </c>
      <c r="AE4997">
        <v>2.6160436680834658</v>
      </c>
    </row>
    <row r="4998" spans="1:31" x14ac:dyDescent="0.25">
      <c r="A4998">
        <v>2224365</v>
      </c>
      <c r="B4998">
        <v>1</v>
      </c>
      <c r="C4998" t="s">
        <v>80</v>
      </c>
      <c r="D4998" t="s">
        <v>94</v>
      </c>
      <c r="E4998" t="s">
        <v>198</v>
      </c>
      <c r="F4998" t="s">
        <v>14490</v>
      </c>
      <c r="G4998" t="s">
        <v>143</v>
      </c>
      <c r="H4998" t="s">
        <v>144</v>
      </c>
      <c r="I4998" t="s">
        <v>136</v>
      </c>
      <c r="J4998" t="s">
        <v>137</v>
      </c>
      <c r="K4998" t="s">
        <v>138</v>
      </c>
      <c r="L4998" t="s">
        <v>14491</v>
      </c>
      <c r="M4998" t="s">
        <v>14492</v>
      </c>
      <c r="N4998">
        <v>5.5836111109999997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628.05544024749759</v>
      </c>
      <c r="AD4998">
        <v>0</v>
      </c>
      <c r="AE4998">
        <v>628.05544024749759</v>
      </c>
    </row>
    <row r="4999" spans="1:31" x14ac:dyDescent="0.25">
      <c r="A4999">
        <v>2212958</v>
      </c>
      <c r="B4999">
        <v>1</v>
      </c>
      <c r="C4999" t="s">
        <v>80</v>
      </c>
      <c r="D4999" t="s">
        <v>108</v>
      </c>
      <c r="E4999" t="s">
        <v>156</v>
      </c>
      <c r="F4999" t="s">
        <v>14493</v>
      </c>
      <c r="G4999" t="s">
        <v>161</v>
      </c>
      <c r="H4999" t="s">
        <v>135</v>
      </c>
      <c r="I4999" t="s">
        <v>136</v>
      </c>
      <c r="J4999" t="s">
        <v>137</v>
      </c>
      <c r="K4999" t="s">
        <v>138</v>
      </c>
      <c r="L4999" t="s">
        <v>14494</v>
      </c>
      <c r="M4999" t="s">
        <v>14495</v>
      </c>
      <c r="N4999">
        <v>1.8591666659999999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1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3.6486087092408006</v>
      </c>
      <c r="AC4999">
        <v>0</v>
      </c>
      <c r="AD4999">
        <v>0</v>
      </c>
      <c r="AE4999">
        <v>3.6486087092408006</v>
      </c>
    </row>
    <row r="5000" spans="1:31" x14ac:dyDescent="0.25">
      <c r="A5000">
        <v>2214524</v>
      </c>
      <c r="B5000">
        <v>1</v>
      </c>
      <c r="C5000" t="s">
        <v>80</v>
      </c>
      <c r="D5000" t="s">
        <v>97</v>
      </c>
      <c r="E5000" t="s">
        <v>156</v>
      </c>
      <c r="F5000" t="s">
        <v>14496</v>
      </c>
      <c r="G5000" t="s">
        <v>161</v>
      </c>
      <c r="H5000" t="s">
        <v>135</v>
      </c>
      <c r="I5000" t="s">
        <v>136</v>
      </c>
      <c r="J5000" t="s">
        <v>137</v>
      </c>
      <c r="K5000" t="s">
        <v>138</v>
      </c>
      <c r="L5000" t="s">
        <v>14497</v>
      </c>
      <c r="M5000" t="s">
        <v>14498</v>
      </c>
      <c r="N5000">
        <v>3.4797222219999999</v>
      </c>
      <c r="O5000">
        <v>0</v>
      </c>
      <c r="P5000">
        <v>1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4.6652488996049222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4.6652488996049222</v>
      </c>
    </row>
    <row r="5001" spans="1:31" x14ac:dyDescent="0.25">
      <c r="A5001">
        <v>2221010</v>
      </c>
      <c r="B5001">
        <v>1</v>
      </c>
      <c r="C5001" t="s">
        <v>80</v>
      </c>
      <c r="D5001" t="s">
        <v>83</v>
      </c>
      <c r="E5001" t="s">
        <v>156</v>
      </c>
      <c r="F5001" t="s">
        <v>14499</v>
      </c>
      <c r="G5001" t="s">
        <v>165</v>
      </c>
      <c r="H5001" t="s">
        <v>135</v>
      </c>
      <c r="I5001" t="s">
        <v>136</v>
      </c>
      <c r="J5001" t="s">
        <v>137</v>
      </c>
      <c r="K5001" t="s">
        <v>138</v>
      </c>
      <c r="L5001" t="s">
        <v>14500</v>
      </c>
      <c r="M5001" t="s">
        <v>14501</v>
      </c>
      <c r="N5001">
        <v>3.0575000000000001</v>
      </c>
      <c r="O5001">
        <v>0</v>
      </c>
      <c r="P5001">
        <v>3</v>
      </c>
      <c r="Q5001">
        <v>0</v>
      </c>
      <c r="R5001">
        <v>0</v>
      </c>
      <c r="S5001">
        <v>0</v>
      </c>
      <c r="T5001">
        <v>1</v>
      </c>
      <c r="U5001">
        <v>0</v>
      </c>
      <c r="V5001">
        <v>0</v>
      </c>
      <c r="W5001">
        <v>0</v>
      </c>
      <c r="X5001">
        <v>1.6681655464554501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1.6681655464554501</v>
      </c>
    </row>
    <row r="5002" spans="1:31" x14ac:dyDescent="0.25">
      <c r="A5002">
        <v>2215852</v>
      </c>
      <c r="B5002">
        <v>1</v>
      </c>
      <c r="C5002" t="s">
        <v>80</v>
      </c>
      <c r="D5002" t="s">
        <v>93</v>
      </c>
      <c r="E5002" t="s">
        <v>151</v>
      </c>
      <c r="F5002" t="s">
        <v>13093</v>
      </c>
      <c r="G5002" t="s">
        <v>213</v>
      </c>
      <c r="H5002" t="s">
        <v>135</v>
      </c>
      <c r="I5002" t="s">
        <v>136</v>
      </c>
      <c r="J5002" t="s">
        <v>137</v>
      </c>
      <c r="K5002" t="s">
        <v>138</v>
      </c>
      <c r="L5002" t="s">
        <v>14502</v>
      </c>
      <c r="M5002" t="s">
        <v>14503</v>
      </c>
      <c r="N5002">
        <v>2.6805555550000002</v>
      </c>
      <c r="O5002">
        <v>0</v>
      </c>
      <c r="P5002">
        <v>0</v>
      </c>
      <c r="Q5002">
        <v>0</v>
      </c>
      <c r="R5002">
        <v>6</v>
      </c>
      <c r="S5002">
        <v>0</v>
      </c>
      <c r="T5002">
        <v>3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7.244844679670047</v>
      </c>
      <c r="AA5002">
        <v>0</v>
      </c>
      <c r="AB5002">
        <v>6.3579400786860214</v>
      </c>
      <c r="AC5002">
        <v>0</v>
      </c>
      <c r="AD5002">
        <v>0</v>
      </c>
      <c r="AE5002">
        <v>13.602784758356069</v>
      </c>
    </row>
    <row r="5003" spans="1:31" x14ac:dyDescent="0.25">
      <c r="A5003">
        <v>2221471</v>
      </c>
      <c r="B5003">
        <v>1</v>
      </c>
      <c r="C5003" t="s">
        <v>80</v>
      </c>
      <c r="D5003" t="s">
        <v>86</v>
      </c>
      <c r="E5003" t="s">
        <v>151</v>
      </c>
      <c r="F5003" t="s">
        <v>12909</v>
      </c>
      <c r="G5003" t="s">
        <v>213</v>
      </c>
      <c r="H5003" t="s">
        <v>135</v>
      </c>
      <c r="I5003" t="s">
        <v>136</v>
      </c>
      <c r="J5003" t="s">
        <v>137</v>
      </c>
      <c r="K5003" t="s">
        <v>138</v>
      </c>
      <c r="L5003" t="s">
        <v>14504</v>
      </c>
      <c r="M5003" t="s">
        <v>14505</v>
      </c>
      <c r="N5003">
        <v>2.5730555549999998</v>
      </c>
      <c r="O5003">
        <v>0</v>
      </c>
      <c r="P5003">
        <v>61</v>
      </c>
      <c r="Q5003">
        <v>0</v>
      </c>
      <c r="R5003">
        <v>4</v>
      </c>
      <c r="S5003">
        <v>0</v>
      </c>
      <c r="T5003">
        <v>3</v>
      </c>
      <c r="U5003">
        <v>0</v>
      </c>
      <c r="V5003">
        <v>0</v>
      </c>
      <c r="W5003">
        <v>0</v>
      </c>
      <c r="X5003">
        <v>154.58242727571573</v>
      </c>
      <c r="Y5003">
        <v>0</v>
      </c>
      <c r="Z5003">
        <v>3.066766131803738</v>
      </c>
      <c r="AA5003">
        <v>0</v>
      </c>
      <c r="AB5003">
        <v>4.5045014113820221</v>
      </c>
      <c r="AC5003">
        <v>0</v>
      </c>
      <c r="AD5003">
        <v>0</v>
      </c>
      <c r="AE5003">
        <v>162.1536948189015</v>
      </c>
    </row>
    <row r="5004" spans="1:31" x14ac:dyDescent="0.25">
      <c r="A5004">
        <v>2226629</v>
      </c>
      <c r="B5004">
        <v>1</v>
      </c>
      <c r="C5004" t="s">
        <v>80</v>
      </c>
      <c r="D5004" t="s">
        <v>104</v>
      </c>
      <c r="E5004" t="s">
        <v>151</v>
      </c>
      <c r="F5004" t="s">
        <v>14506</v>
      </c>
      <c r="G5004" t="s">
        <v>192</v>
      </c>
      <c r="H5004" t="s">
        <v>135</v>
      </c>
      <c r="I5004" t="s">
        <v>136</v>
      </c>
      <c r="J5004" t="s">
        <v>137</v>
      </c>
      <c r="K5004" t="s">
        <v>138</v>
      </c>
      <c r="L5004" t="s">
        <v>14507</v>
      </c>
      <c r="M5004" t="s">
        <v>14508</v>
      </c>
      <c r="N5004">
        <v>5.8180555549999999</v>
      </c>
      <c r="O5004">
        <v>0</v>
      </c>
      <c r="P5004">
        <v>1</v>
      </c>
      <c r="Q5004">
        <v>0</v>
      </c>
      <c r="R5004">
        <v>1</v>
      </c>
      <c r="S5004">
        <v>0</v>
      </c>
      <c r="T5004">
        <v>5</v>
      </c>
      <c r="U5004">
        <v>0</v>
      </c>
      <c r="V5004">
        <v>0</v>
      </c>
      <c r="W5004">
        <v>0</v>
      </c>
      <c r="X5004">
        <v>1.6422947064266333</v>
      </c>
      <c r="Y5004">
        <v>0</v>
      </c>
      <c r="Z5004">
        <v>0.37313565645558749</v>
      </c>
      <c r="AA5004">
        <v>0</v>
      </c>
      <c r="AB5004">
        <v>64.92557375492845</v>
      </c>
      <c r="AC5004">
        <v>0</v>
      </c>
      <c r="AD5004">
        <v>0</v>
      </c>
      <c r="AE5004">
        <v>66.941004117810678</v>
      </c>
    </row>
    <row r="5005" spans="1:31" x14ac:dyDescent="0.25">
      <c r="A5005">
        <v>2219682</v>
      </c>
      <c r="B5005">
        <v>1</v>
      </c>
      <c r="C5005" t="s">
        <v>81</v>
      </c>
      <c r="D5005" t="s">
        <v>112</v>
      </c>
      <c r="E5005" t="s">
        <v>141</v>
      </c>
      <c r="F5005" t="s">
        <v>14509</v>
      </c>
      <c r="G5005" t="s">
        <v>200</v>
      </c>
      <c r="H5005" t="s">
        <v>144</v>
      </c>
      <c r="I5005" t="s">
        <v>136</v>
      </c>
      <c r="J5005" t="s">
        <v>137</v>
      </c>
      <c r="K5005" t="s">
        <v>234</v>
      </c>
      <c r="L5005" t="s">
        <v>14510</v>
      </c>
      <c r="M5005" t="s">
        <v>14511</v>
      </c>
      <c r="N5005">
        <v>0.57083333300000005</v>
      </c>
      <c r="O5005">
        <v>0</v>
      </c>
      <c r="P5005">
        <v>745</v>
      </c>
      <c r="Q5005">
        <v>0</v>
      </c>
      <c r="R5005">
        <v>23</v>
      </c>
      <c r="S5005">
        <v>0</v>
      </c>
      <c r="T5005">
        <v>25</v>
      </c>
      <c r="U5005">
        <v>0</v>
      </c>
      <c r="V5005">
        <v>0</v>
      </c>
      <c r="W5005">
        <v>0</v>
      </c>
      <c r="X5005">
        <v>87.492244927078929</v>
      </c>
      <c r="Y5005">
        <v>0</v>
      </c>
      <c r="Z5005">
        <v>0.48823798881310831</v>
      </c>
      <c r="AA5005">
        <v>0</v>
      </c>
      <c r="AB5005">
        <v>4.9331914058866655</v>
      </c>
      <c r="AC5005">
        <v>0</v>
      </c>
      <c r="AD5005">
        <v>0</v>
      </c>
      <c r="AE5005">
        <v>92.9136743217787</v>
      </c>
    </row>
    <row r="5006" spans="1:31" x14ac:dyDescent="0.25">
      <c r="A5006">
        <v>2224319</v>
      </c>
      <c r="B5006">
        <v>1</v>
      </c>
      <c r="C5006" t="s">
        <v>81</v>
      </c>
      <c r="D5006" t="s">
        <v>117</v>
      </c>
      <c r="E5006" t="s">
        <v>156</v>
      </c>
      <c r="F5006" t="s">
        <v>14512</v>
      </c>
      <c r="G5006" t="s">
        <v>165</v>
      </c>
      <c r="H5006" t="s">
        <v>135</v>
      </c>
      <c r="I5006" t="s">
        <v>136</v>
      </c>
      <c r="J5006" t="s">
        <v>137</v>
      </c>
      <c r="K5006" t="s">
        <v>138</v>
      </c>
      <c r="L5006" t="s">
        <v>14513</v>
      </c>
      <c r="M5006" t="s">
        <v>14514</v>
      </c>
      <c r="N5006">
        <v>2.934722222</v>
      </c>
      <c r="O5006">
        <v>0</v>
      </c>
      <c r="P5006">
        <v>1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0.27536575586342504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0.27536575586342504</v>
      </c>
    </row>
    <row r="5007" spans="1:31" x14ac:dyDescent="0.25">
      <c r="A5007">
        <v>2218162</v>
      </c>
      <c r="B5007">
        <v>1</v>
      </c>
      <c r="C5007" t="s">
        <v>80</v>
      </c>
      <c r="D5007" t="s">
        <v>105</v>
      </c>
      <c r="E5007" t="s">
        <v>156</v>
      </c>
      <c r="F5007" t="s">
        <v>14515</v>
      </c>
      <c r="G5007" t="s">
        <v>172</v>
      </c>
      <c r="H5007" t="s">
        <v>135</v>
      </c>
      <c r="I5007" t="s">
        <v>136</v>
      </c>
      <c r="J5007" t="s">
        <v>137</v>
      </c>
      <c r="K5007" t="s">
        <v>138</v>
      </c>
      <c r="L5007" t="s">
        <v>14516</v>
      </c>
      <c r="M5007" t="s">
        <v>14517</v>
      </c>
      <c r="N5007">
        <v>5.3052777769999997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1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</row>
    <row r="5008" spans="1:31" x14ac:dyDescent="0.25">
      <c r="A5008">
        <v>2218308</v>
      </c>
      <c r="B5008">
        <v>1</v>
      </c>
      <c r="C5008" t="s">
        <v>80</v>
      </c>
      <c r="D5008" t="s">
        <v>97</v>
      </c>
      <c r="E5008" t="s">
        <v>132</v>
      </c>
      <c r="F5008" t="s">
        <v>14518</v>
      </c>
      <c r="G5008" t="s">
        <v>153</v>
      </c>
      <c r="H5008" t="s">
        <v>135</v>
      </c>
      <c r="I5008" t="s">
        <v>136</v>
      </c>
      <c r="J5008" t="s">
        <v>137</v>
      </c>
      <c r="K5008" t="s">
        <v>138</v>
      </c>
      <c r="L5008" t="s">
        <v>14519</v>
      </c>
      <c r="M5008" t="s">
        <v>14520</v>
      </c>
      <c r="N5008">
        <v>4.9994444439999999</v>
      </c>
      <c r="O5008">
        <v>0</v>
      </c>
      <c r="P5008">
        <v>27</v>
      </c>
      <c r="Q5008">
        <v>0</v>
      </c>
      <c r="R5008">
        <v>2</v>
      </c>
      <c r="S5008">
        <v>0</v>
      </c>
      <c r="T5008">
        <v>1</v>
      </c>
      <c r="U5008">
        <v>0</v>
      </c>
      <c r="V5008">
        <v>0</v>
      </c>
      <c r="W5008">
        <v>0</v>
      </c>
      <c r="X5008">
        <v>45.806648587953241</v>
      </c>
      <c r="Y5008">
        <v>0</v>
      </c>
      <c r="Z5008">
        <v>2.6937261518638413</v>
      </c>
      <c r="AA5008">
        <v>0</v>
      </c>
      <c r="AB5008">
        <v>1.7434592827234194</v>
      </c>
      <c r="AC5008">
        <v>0</v>
      </c>
      <c r="AD5008">
        <v>0</v>
      </c>
      <c r="AE5008">
        <v>50.243834022540504</v>
      </c>
    </row>
    <row r="5009" spans="1:31" x14ac:dyDescent="0.25">
      <c r="A5009">
        <v>2215898</v>
      </c>
      <c r="B5009">
        <v>1</v>
      </c>
      <c r="C5009" t="s">
        <v>80</v>
      </c>
      <c r="D5009" t="s">
        <v>88</v>
      </c>
      <c r="E5009" t="s">
        <v>156</v>
      </c>
      <c r="F5009" t="s">
        <v>14521</v>
      </c>
      <c r="G5009" t="s">
        <v>165</v>
      </c>
      <c r="H5009" t="s">
        <v>135</v>
      </c>
      <c r="I5009" t="s">
        <v>136</v>
      </c>
      <c r="J5009" t="s">
        <v>137</v>
      </c>
      <c r="K5009" t="s">
        <v>138</v>
      </c>
      <c r="L5009" t="s">
        <v>14522</v>
      </c>
      <c r="M5009" t="s">
        <v>14523</v>
      </c>
      <c r="N5009">
        <v>0.87166666599999998</v>
      </c>
      <c r="O5009">
        <v>0</v>
      </c>
      <c r="P5009">
        <v>5</v>
      </c>
      <c r="Q5009">
        <v>0</v>
      </c>
      <c r="R5009">
        <v>0</v>
      </c>
      <c r="S5009">
        <v>0</v>
      </c>
      <c r="T5009">
        <v>2</v>
      </c>
      <c r="U5009">
        <v>0</v>
      </c>
      <c r="V5009">
        <v>0</v>
      </c>
      <c r="W5009">
        <v>0</v>
      </c>
      <c r="X5009">
        <v>1.6389625549022273</v>
      </c>
      <c r="Y5009">
        <v>0</v>
      </c>
      <c r="Z5009">
        <v>0</v>
      </c>
      <c r="AA5009">
        <v>0</v>
      </c>
      <c r="AB5009">
        <v>0.46019281503529247</v>
      </c>
      <c r="AC5009">
        <v>0</v>
      </c>
      <c r="AD5009">
        <v>0</v>
      </c>
      <c r="AE5009">
        <v>2.0991553699375198</v>
      </c>
    </row>
    <row r="5010" spans="1:31" x14ac:dyDescent="0.25">
      <c r="A5010">
        <v>2228587</v>
      </c>
      <c r="B5010">
        <v>1</v>
      </c>
      <c r="C5010" t="s">
        <v>81</v>
      </c>
      <c r="D5010" t="s">
        <v>118</v>
      </c>
      <c r="E5010" t="s">
        <v>147</v>
      </c>
      <c r="F5010" t="s">
        <v>14524</v>
      </c>
      <c r="G5010" t="s">
        <v>143</v>
      </c>
      <c r="H5010" t="s">
        <v>144</v>
      </c>
      <c r="I5010" t="s">
        <v>136</v>
      </c>
      <c r="J5010" t="s">
        <v>137</v>
      </c>
      <c r="K5010" t="s">
        <v>138</v>
      </c>
      <c r="L5010" t="s">
        <v>14525</v>
      </c>
      <c r="M5010" t="s">
        <v>14526</v>
      </c>
      <c r="N5010">
        <v>0.62611111100000005</v>
      </c>
      <c r="O5010">
        <v>3</v>
      </c>
      <c r="P5010">
        <v>3627</v>
      </c>
      <c r="Q5010">
        <v>97</v>
      </c>
      <c r="R5010">
        <v>260</v>
      </c>
      <c r="S5010">
        <v>41</v>
      </c>
      <c r="T5010">
        <v>438</v>
      </c>
      <c r="U5010">
        <v>14</v>
      </c>
      <c r="V5010">
        <v>1</v>
      </c>
      <c r="W5010">
        <v>1.1392608338650856</v>
      </c>
      <c r="X5010">
        <v>469.08950352171695</v>
      </c>
      <c r="Y5010">
        <v>69.84048148075648</v>
      </c>
      <c r="Z5010">
        <v>35.030662357112575</v>
      </c>
      <c r="AA5010">
        <v>130.29469308490198</v>
      </c>
      <c r="AB5010">
        <v>115.9793796606114</v>
      </c>
      <c r="AC5010">
        <v>338.33610035456059</v>
      </c>
      <c r="AD5010">
        <v>4.8695467563458097</v>
      </c>
      <c r="AE5010">
        <v>1164.5796280498707</v>
      </c>
    </row>
    <row r="5011" spans="1:31" x14ac:dyDescent="0.25">
      <c r="A5011">
        <v>2223927</v>
      </c>
      <c r="B5011">
        <v>1</v>
      </c>
      <c r="C5011" t="s">
        <v>80</v>
      </c>
      <c r="D5011" t="s">
        <v>101</v>
      </c>
      <c r="E5011" t="s">
        <v>151</v>
      </c>
      <c r="F5011" t="s">
        <v>14527</v>
      </c>
      <c r="G5011" t="s">
        <v>153</v>
      </c>
      <c r="H5011" t="s">
        <v>135</v>
      </c>
      <c r="I5011" t="s">
        <v>136</v>
      </c>
      <c r="J5011" t="s">
        <v>137</v>
      </c>
      <c r="K5011" t="s">
        <v>138</v>
      </c>
      <c r="L5011" t="s">
        <v>14528</v>
      </c>
      <c r="M5011" t="s">
        <v>14529</v>
      </c>
      <c r="N5011">
        <v>3.2647222220000001</v>
      </c>
      <c r="O5011">
        <v>0</v>
      </c>
      <c r="P5011">
        <v>53</v>
      </c>
      <c r="Q5011">
        <v>0</v>
      </c>
      <c r="R5011">
        <v>1</v>
      </c>
      <c r="S5011">
        <v>0</v>
      </c>
      <c r="T5011">
        <v>3</v>
      </c>
      <c r="U5011">
        <v>0</v>
      </c>
      <c r="V5011">
        <v>0</v>
      </c>
      <c r="W5011">
        <v>0</v>
      </c>
      <c r="X5011">
        <v>47.122441252324634</v>
      </c>
      <c r="Y5011">
        <v>0</v>
      </c>
      <c r="Z5011">
        <v>0.24660379921444889</v>
      </c>
      <c r="AA5011">
        <v>0</v>
      </c>
      <c r="AB5011">
        <v>10.087200032310788</v>
      </c>
      <c r="AC5011">
        <v>0</v>
      </c>
      <c r="AD5011">
        <v>0</v>
      </c>
      <c r="AE5011">
        <v>57.456245083849872</v>
      </c>
    </row>
    <row r="5012" spans="1:31" x14ac:dyDescent="0.25">
      <c r="A5012">
        <v>2221517</v>
      </c>
      <c r="B5012">
        <v>1</v>
      </c>
      <c r="C5012" t="s">
        <v>81</v>
      </c>
      <c r="D5012" t="s">
        <v>112</v>
      </c>
      <c r="E5012" t="s">
        <v>198</v>
      </c>
      <c r="F5012" t="s">
        <v>14530</v>
      </c>
      <c r="G5012" t="s">
        <v>143</v>
      </c>
      <c r="H5012" t="s">
        <v>144</v>
      </c>
      <c r="I5012" t="s">
        <v>451</v>
      </c>
      <c r="J5012" t="s">
        <v>137</v>
      </c>
      <c r="K5012" t="s">
        <v>138</v>
      </c>
      <c r="L5012" t="s">
        <v>14531</v>
      </c>
      <c r="M5012" t="s">
        <v>14532</v>
      </c>
      <c r="N5012">
        <v>1.9444444000000002E-2</v>
      </c>
      <c r="O5012">
        <v>0</v>
      </c>
      <c r="P5012">
        <v>717</v>
      </c>
      <c r="Q5012">
        <v>28</v>
      </c>
      <c r="R5012">
        <v>144</v>
      </c>
      <c r="S5012">
        <v>6</v>
      </c>
      <c r="T5012">
        <v>112</v>
      </c>
      <c r="U5012">
        <v>0</v>
      </c>
      <c r="V5012">
        <v>1</v>
      </c>
      <c r="W5012">
        <v>0</v>
      </c>
      <c r="X5012">
        <v>2.6300301628437661</v>
      </c>
      <c r="Y5012">
        <v>0.42774145851500001</v>
      </c>
      <c r="Z5012">
        <v>0.51036922951956665</v>
      </c>
      <c r="AA5012">
        <v>0.24089065714274166</v>
      </c>
      <c r="AB5012">
        <v>1.043668033799183</v>
      </c>
      <c r="AC5012">
        <v>0</v>
      </c>
      <c r="AD5012">
        <v>3.552717693759889</v>
      </c>
      <c r="AE5012">
        <v>8.4054172355801455</v>
      </c>
    </row>
    <row r="5013" spans="1:31" x14ac:dyDescent="0.25">
      <c r="A5013">
        <v>2217226</v>
      </c>
      <c r="B5013">
        <v>1</v>
      </c>
      <c r="C5013" t="s">
        <v>80</v>
      </c>
      <c r="D5013" t="s">
        <v>82</v>
      </c>
      <c r="E5013" t="s">
        <v>156</v>
      </c>
      <c r="F5013" t="s">
        <v>14533</v>
      </c>
      <c r="G5013" t="s">
        <v>134</v>
      </c>
      <c r="H5013" t="s">
        <v>135</v>
      </c>
      <c r="I5013" t="s">
        <v>136</v>
      </c>
      <c r="J5013" t="s">
        <v>137</v>
      </c>
      <c r="K5013" t="s">
        <v>138</v>
      </c>
      <c r="L5013" t="s">
        <v>14534</v>
      </c>
      <c r="M5013" t="s">
        <v>14535</v>
      </c>
      <c r="N5013">
        <v>2.25</v>
      </c>
      <c r="O5013">
        <v>0</v>
      </c>
      <c r="P5013">
        <v>1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1.7509298070727666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1.7509298070727666</v>
      </c>
    </row>
    <row r="5014" spans="1:31" x14ac:dyDescent="0.25">
      <c r="A5014">
        <v>2222599</v>
      </c>
      <c r="B5014">
        <v>1</v>
      </c>
      <c r="C5014" t="s">
        <v>80</v>
      </c>
      <c r="D5014" t="s">
        <v>83</v>
      </c>
      <c r="E5014" t="s">
        <v>156</v>
      </c>
      <c r="F5014" t="s">
        <v>14536</v>
      </c>
      <c r="G5014" t="s">
        <v>161</v>
      </c>
      <c r="H5014" t="s">
        <v>135</v>
      </c>
      <c r="I5014" t="s">
        <v>136</v>
      </c>
      <c r="J5014" t="s">
        <v>137</v>
      </c>
      <c r="K5014" t="s">
        <v>138</v>
      </c>
      <c r="L5014" t="s">
        <v>14537</v>
      </c>
      <c r="M5014" t="s">
        <v>14538</v>
      </c>
      <c r="N5014">
        <v>1.2594444440000001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1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2.2832746845249416</v>
      </c>
      <c r="AC5014">
        <v>0</v>
      </c>
      <c r="AD5014">
        <v>0</v>
      </c>
      <c r="AE5014">
        <v>2.2832746845249416</v>
      </c>
    </row>
    <row r="5015" spans="1:31" x14ac:dyDescent="0.25">
      <c r="A5015">
        <v>2227113</v>
      </c>
      <c r="B5015">
        <v>1</v>
      </c>
      <c r="C5015" t="s">
        <v>81</v>
      </c>
      <c r="D5015" t="s">
        <v>123</v>
      </c>
      <c r="E5015" t="s">
        <v>151</v>
      </c>
      <c r="F5015" t="s">
        <v>14539</v>
      </c>
      <c r="G5015" t="s">
        <v>213</v>
      </c>
      <c r="H5015" t="s">
        <v>135</v>
      </c>
      <c r="I5015" t="s">
        <v>136</v>
      </c>
      <c r="J5015" t="s">
        <v>137</v>
      </c>
      <c r="K5015" t="s">
        <v>138</v>
      </c>
      <c r="L5015" t="s">
        <v>14540</v>
      </c>
      <c r="M5015" t="s">
        <v>14541</v>
      </c>
      <c r="N5015">
        <v>1.05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1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17.139308668401544</v>
      </c>
      <c r="AC5015">
        <v>0</v>
      </c>
      <c r="AD5015">
        <v>0</v>
      </c>
      <c r="AE5015">
        <v>17.139308668401544</v>
      </c>
    </row>
    <row r="5016" spans="1:31" x14ac:dyDescent="0.25">
      <c r="A5016">
        <v>2228441</v>
      </c>
      <c r="B5016">
        <v>1</v>
      </c>
      <c r="C5016" t="s">
        <v>80</v>
      </c>
      <c r="D5016" t="s">
        <v>107</v>
      </c>
      <c r="E5016" t="s">
        <v>156</v>
      </c>
      <c r="F5016" t="s">
        <v>14542</v>
      </c>
      <c r="G5016" t="s">
        <v>165</v>
      </c>
      <c r="H5016" t="s">
        <v>135</v>
      </c>
      <c r="I5016" t="s">
        <v>136</v>
      </c>
      <c r="J5016" t="s">
        <v>137</v>
      </c>
      <c r="K5016" t="s">
        <v>138</v>
      </c>
      <c r="L5016" t="s">
        <v>14543</v>
      </c>
      <c r="M5016" t="s">
        <v>14544</v>
      </c>
      <c r="N5016">
        <v>2.2005555550000002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1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1.5736687342022013</v>
      </c>
      <c r="AC5016">
        <v>0</v>
      </c>
      <c r="AD5016">
        <v>0</v>
      </c>
      <c r="AE5016">
        <v>1.5736687342022013</v>
      </c>
    </row>
    <row r="5017" spans="1:31" x14ac:dyDescent="0.25">
      <c r="A5017">
        <v>2214040</v>
      </c>
      <c r="B5017">
        <v>1</v>
      </c>
      <c r="C5017" t="s">
        <v>81</v>
      </c>
      <c r="D5017" t="s">
        <v>112</v>
      </c>
      <c r="E5017" t="s">
        <v>147</v>
      </c>
      <c r="F5017" t="s">
        <v>14545</v>
      </c>
      <c r="G5017" t="s">
        <v>4516</v>
      </c>
      <c r="H5017" t="s">
        <v>144</v>
      </c>
      <c r="I5017" t="s">
        <v>136</v>
      </c>
      <c r="J5017" t="s">
        <v>137</v>
      </c>
      <c r="K5017" t="s">
        <v>234</v>
      </c>
      <c r="L5017" t="s">
        <v>14546</v>
      </c>
      <c r="M5017" t="s">
        <v>14547</v>
      </c>
      <c r="N5017">
        <v>0.92854611099999995</v>
      </c>
      <c r="O5017">
        <v>0</v>
      </c>
      <c r="P5017">
        <v>1399</v>
      </c>
      <c r="Q5017">
        <v>224</v>
      </c>
      <c r="R5017">
        <v>103</v>
      </c>
      <c r="S5017">
        <v>19</v>
      </c>
      <c r="T5017">
        <v>181</v>
      </c>
      <c r="U5017">
        <v>2</v>
      </c>
      <c r="V5017">
        <v>0</v>
      </c>
      <c r="W5017">
        <v>0</v>
      </c>
      <c r="X5017">
        <v>355.84612392263296</v>
      </c>
      <c r="Y5017">
        <v>226.97495000434924</v>
      </c>
      <c r="Z5017">
        <v>119.6787804208053</v>
      </c>
      <c r="AA5017">
        <v>64.607476024229413</v>
      </c>
      <c r="AB5017">
        <v>66.692877080580473</v>
      </c>
      <c r="AC5017">
        <v>162.11960053284321</v>
      </c>
      <c r="AD5017">
        <v>0</v>
      </c>
      <c r="AE5017">
        <v>995.91980798544068</v>
      </c>
    </row>
    <row r="5018" spans="1:31" x14ac:dyDescent="0.25">
      <c r="A5018">
        <v>2226775</v>
      </c>
      <c r="B5018">
        <v>1</v>
      </c>
      <c r="C5018" t="s">
        <v>81</v>
      </c>
      <c r="D5018" t="s">
        <v>118</v>
      </c>
      <c r="E5018" t="s">
        <v>141</v>
      </c>
      <c r="F5018" t="s">
        <v>14548</v>
      </c>
      <c r="G5018" t="s">
        <v>349</v>
      </c>
      <c r="H5018" t="s">
        <v>144</v>
      </c>
      <c r="I5018" t="s">
        <v>136</v>
      </c>
      <c r="J5018" t="s">
        <v>137</v>
      </c>
      <c r="K5018" t="s">
        <v>138</v>
      </c>
      <c r="L5018" t="s">
        <v>14549</v>
      </c>
      <c r="M5018" t="s">
        <v>14550</v>
      </c>
      <c r="N5018">
        <v>4.0530555550000003</v>
      </c>
      <c r="O5018">
        <v>0</v>
      </c>
      <c r="P5018">
        <v>38</v>
      </c>
      <c r="Q5018">
        <v>1</v>
      </c>
      <c r="R5018">
        <v>7</v>
      </c>
      <c r="S5018">
        <v>0</v>
      </c>
      <c r="T5018">
        <v>6</v>
      </c>
      <c r="U5018">
        <v>0</v>
      </c>
      <c r="V5018">
        <v>0</v>
      </c>
      <c r="W5018">
        <v>0</v>
      </c>
      <c r="X5018">
        <v>20.665387900423781</v>
      </c>
      <c r="Y5018">
        <v>2.0920213189739973</v>
      </c>
      <c r="Z5018">
        <v>19.55161746818462</v>
      </c>
      <c r="AA5018">
        <v>0</v>
      </c>
      <c r="AB5018">
        <v>23.020536796349869</v>
      </c>
      <c r="AC5018">
        <v>0</v>
      </c>
      <c r="AD5018">
        <v>0</v>
      </c>
      <c r="AE5018">
        <v>65.329563483932276</v>
      </c>
    </row>
    <row r="5019" spans="1:31" x14ac:dyDescent="0.25">
      <c r="A5019">
        <v>2214378</v>
      </c>
      <c r="B5019">
        <v>1</v>
      </c>
      <c r="C5019" t="s">
        <v>80</v>
      </c>
      <c r="D5019" t="s">
        <v>100</v>
      </c>
      <c r="E5019" t="s">
        <v>141</v>
      </c>
      <c r="F5019" t="s">
        <v>14551</v>
      </c>
      <c r="G5019" t="s">
        <v>280</v>
      </c>
      <c r="H5019" t="s">
        <v>144</v>
      </c>
      <c r="I5019" t="s">
        <v>136</v>
      </c>
      <c r="J5019" t="s">
        <v>3</v>
      </c>
      <c r="K5019" t="s">
        <v>138</v>
      </c>
      <c r="L5019" t="s">
        <v>14552</v>
      </c>
      <c r="M5019" t="s">
        <v>14553</v>
      </c>
      <c r="N5019">
        <v>1.321666666</v>
      </c>
      <c r="O5019">
        <v>0</v>
      </c>
      <c r="P5019">
        <v>74</v>
      </c>
      <c r="Q5019">
        <v>0</v>
      </c>
      <c r="R5019">
        <v>2</v>
      </c>
      <c r="S5019">
        <v>0</v>
      </c>
      <c r="T5019">
        <v>2</v>
      </c>
      <c r="U5019">
        <v>0</v>
      </c>
      <c r="V5019">
        <v>0</v>
      </c>
      <c r="W5019">
        <v>0</v>
      </c>
      <c r="X5019">
        <v>41.848801732661961</v>
      </c>
      <c r="Y5019">
        <v>0</v>
      </c>
      <c r="Z5019">
        <v>0.16016290244198919</v>
      </c>
      <c r="AA5019">
        <v>0</v>
      </c>
      <c r="AB5019">
        <v>0.47472575643094261</v>
      </c>
      <c r="AC5019">
        <v>0</v>
      </c>
      <c r="AD5019">
        <v>0</v>
      </c>
      <c r="AE5019">
        <v>42.483690391534893</v>
      </c>
    </row>
    <row r="5020" spans="1:31" x14ac:dyDescent="0.25">
      <c r="A5020">
        <v>2225447</v>
      </c>
      <c r="B5020">
        <v>1</v>
      </c>
      <c r="C5020" t="s">
        <v>80</v>
      </c>
      <c r="D5020" t="s">
        <v>110</v>
      </c>
      <c r="E5020" t="s">
        <v>132</v>
      </c>
      <c r="F5020" t="s">
        <v>5009</v>
      </c>
      <c r="G5020" t="s">
        <v>176</v>
      </c>
      <c r="H5020" t="s">
        <v>135</v>
      </c>
      <c r="I5020" t="s">
        <v>136</v>
      </c>
      <c r="J5020" t="s">
        <v>137</v>
      </c>
      <c r="K5020" t="s">
        <v>138</v>
      </c>
      <c r="L5020" t="s">
        <v>14554</v>
      </c>
      <c r="M5020" t="s">
        <v>14555</v>
      </c>
      <c r="N5020">
        <v>0.58555555500000001</v>
      </c>
      <c r="O5020">
        <v>0</v>
      </c>
      <c r="P5020">
        <v>411</v>
      </c>
      <c r="Q5020">
        <v>0</v>
      </c>
      <c r="R5020">
        <v>0</v>
      </c>
      <c r="S5020">
        <v>0</v>
      </c>
      <c r="T5020">
        <v>41</v>
      </c>
      <c r="U5020">
        <v>0</v>
      </c>
      <c r="V5020">
        <v>0</v>
      </c>
      <c r="W5020">
        <v>0</v>
      </c>
      <c r="X5020">
        <v>101.56499798909196</v>
      </c>
      <c r="Y5020">
        <v>0</v>
      </c>
      <c r="Z5020">
        <v>0</v>
      </c>
      <c r="AA5020">
        <v>0</v>
      </c>
      <c r="AB5020">
        <v>26.017595509819234</v>
      </c>
      <c r="AC5020">
        <v>0</v>
      </c>
      <c r="AD5020">
        <v>0</v>
      </c>
      <c r="AE5020">
        <v>127.58259349891119</v>
      </c>
    </row>
    <row r="5021" spans="1:31" x14ac:dyDescent="0.25">
      <c r="A5021">
        <v>2215706</v>
      </c>
      <c r="B5021">
        <v>1</v>
      </c>
      <c r="C5021" t="s">
        <v>80</v>
      </c>
      <c r="D5021" t="s">
        <v>84</v>
      </c>
      <c r="E5021" t="s">
        <v>156</v>
      </c>
      <c r="F5021" t="s">
        <v>14556</v>
      </c>
      <c r="G5021" t="s">
        <v>165</v>
      </c>
      <c r="H5021" t="s">
        <v>135</v>
      </c>
      <c r="I5021" t="s">
        <v>136</v>
      </c>
      <c r="J5021" t="s">
        <v>137</v>
      </c>
      <c r="K5021" t="s">
        <v>138</v>
      </c>
      <c r="L5021" t="s">
        <v>14557</v>
      </c>
      <c r="M5021" t="s">
        <v>14558</v>
      </c>
      <c r="N5021">
        <v>1.448055555</v>
      </c>
      <c r="O5021">
        <v>0</v>
      </c>
      <c r="P5021">
        <v>1</v>
      </c>
      <c r="Q5021">
        <v>0</v>
      </c>
      <c r="R5021">
        <v>0</v>
      </c>
      <c r="S5021">
        <v>0</v>
      </c>
      <c r="T5021">
        <v>2</v>
      </c>
      <c r="U5021">
        <v>0</v>
      </c>
      <c r="V5021">
        <v>0</v>
      </c>
      <c r="W5021">
        <v>0</v>
      </c>
      <c r="X5021">
        <v>0.54027053821228221</v>
      </c>
      <c r="Y5021">
        <v>0</v>
      </c>
      <c r="Z5021">
        <v>0</v>
      </c>
      <c r="AA5021">
        <v>0</v>
      </c>
      <c r="AB5021">
        <v>0.82574588929380122</v>
      </c>
      <c r="AC5021">
        <v>0</v>
      </c>
      <c r="AD5021">
        <v>0</v>
      </c>
      <c r="AE5021">
        <v>1.3660164275060835</v>
      </c>
    </row>
    <row r="5022" spans="1:31" x14ac:dyDescent="0.25">
      <c r="A5022">
        <v>2224219</v>
      </c>
      <c r="B5022">
        <v>1</v>
      </c>
      <c r="C5022" t="s">
        <v>81</v>
      </c>
      <c r="D5022" t="s">
        <v>122</v>
      </c>
      <c r="E5022" t="s">
        <v>151</v>
      </c>
      <c r="F5022" t="s">
        <v>14559</v>
      </c>
      <c r="G5022" t="s">
        <v>213</v>
      </c>
      <c r="H5022" t="s">
        <v>135</v>
      </c>
      <c r="I5022" t="s">
        <v>136</v>
      </c>
      <c r="J5022" t="s">
        <v>137</v>
      </c>
      <c r="K5022" t="s">
        <v>138</v>
      </c>
      <c r="L5022" t="s">
        <v>14560</v>
      </c>
      <c r="M5022" t="s">
        <v>14561</v>
      </c>
      <c r="N5022">
        <v>1.018333333</v>
      </c>
      <c r="O5022">
        <v>0</v>
      </c>
      <c r="P5022">
        <v>115</v>
      </c>
      <c r="Q5022">
        <v>0</v>
      </c>
      <c r="R5022">
        <v>4</v>
      </c>
      <c r="S5022">
        <v>0</v>
      </c>
      <c r="T5022">
        <v>10</v>
      </c>
      <c r="U5022">
        <v>0</v>
      </c>
      <c r="V5022">
        <v>0</v>
      </c>
      <c r="W5022">
        <v>0</v>
      </c>
      <c r="X5022">
        <v>19.207585546245618</v>
      </c>
      <c r="Y5022">
        <v>0</v>
      </c>
      <c r="Z5022">
        <v>0.64071298442544244</v>
      </c>
      <c r="AA5022">
        <v>0</v>
      </c>
      <c r="AB5022">
        <v>2.7116489404221977</v>
      </c>
      <c r="AC5022">
        <v>0</v>
      </c>
      <c r="AD5022">
        <v>0</v>
      </c>
      <c r="AE5022">
        <v>22.559947471093256</v>
      </c>
    </row>
    <row r="5023" spans="1:31" x14ac:dyDescent="0.25">
      <c r="A5023">
        <v>2215268</v>
      </c>
      <c r="B5023">
        <v>1</v>
      </c>
      <c r="C5023" t="s">
        <v>80</v>
      </c>
      <c r="D5023" t="s">
        <v>84</v>
      </c>
      <c r="E5023" t="s">
        <v>156</v>
      </c>
      <c r="F5023" t="s">
        <v>14562</v>
      </c>
      <c r="G5023" t="s">
        <v>161</v>
      </c>
      <c r="H5023" t="s">
        <v>135</v>
      </c>
      <c r="I5023" t="s">
        <v>136</v>
      </c>
      <c r="J5023" t="s">
        <v>137</v>
      </c>
      <c r="K5023" t="s">
        <v>138</v>
      </c>
      <c r="L5023" t="s">
        <v>14563</v>
      </c>
      <c r="M5023" t="s">
        <v>14564</v>
      </c>
      <c r="N5023">
        <v>2.278611111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2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0.21552031619226669</v>
      </c>
      <c r="AC5023">
        <v>0</v>
      </c>
      <c r="AD5023">
        <v>0</v>
      </c>
      <c r="AE5023">
        <v>0.21552031619226669</v>
      </c>
    </row>
    <row r="5024" spans="1:31" x14ac:dyDescent="0.25">
      <c r="A5024">
        <v>2225547</v>
      </c>
      <c r="B5024">
        <v>1</v>
      </c>
      <c r="C5024" t="s">
        <v>81</v>
      </c>
      <c r="D5024" t="s">
        <v>128</v>
      </c>
      <c r="E5024" t="s">
        <v>156</v>
      </c>
      <c r="F5024" t="s">
        <v>14565</v>
      </c>
      <c r="G5024" t="s">
        <v>2326</v>
      </c>
      <c r="H5024" t="s">
        <v>135</v>
      </c>
      <c r="I5024" t="s">
        <v>136</v>
      </c>
      <c r="J5024" t="s">
        <v>137</v>
      </c>
      <c r="K5024" t="s">
        <v>138</v>
      </c>
      <c r="L5024" t="s">
        <v>14566</v>
      </c>
      <c r="M5024" t="s">
        <v>14567</v>
      </c>
      <c r="N5024">
        <v>0.73555555500000003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1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0.46532557195118945</v>
      </c>
      <c r="AC5024">
        <v>0</v>
      </c>
      <c r="AD5024">
        <v>0</v>
      </c>
      <c r="AE5024">
        <v>0.46532557195118945</v>
      </c>
    </row>
    <row r="5025" spans="1:31" x14ac:dyDescent="0.25">
      <c r="A5025">
        <v>2228049</v>
      </c>
      <c r="B5025">
        <v>1</v>
      </c>
      <c r="C5025" t="s">
        <v>80</v>
      </c>
      <c r="D5025" t="s">
        <v>105</v>
      </c>
      <c r="E5025" t="s">
        <v>151</v>
      </c>
      <c r="F5025" t="s">
        <v>8753</v>
      </c>
      <c r="G5025" t="s">
        <v>213</v>
      </c>
      <c r="H5025" t="s">
        <v>135</v>
      </c>
      <c r="I5025" t="s">
        <v>136</v>
      </c>
      <c r="J5025" t="s">
        <v>137</v>
      </c>
      <c r="K5025" t="s">
        <v>138</v>
      </c>
      <c r="L5025" t="s">
        <v>14568</v>
      </c>
      <c r="M5025" t="s">
        <v>14569</v>
      </c>
      <c r="N5025">
        <v>0.43388888799999997</v>
      </c>
      <c r="O5025">
        <v>0</v>
      </c>
      <c r="P5025">
        <v>159</v>
      </c>
      <c r="Q5025">
        <v>0</v>
      </c>
      <c r="R5025">
        <v>0</v>
      </c>
      <c r="S5025">
        <v>0</v>
      </c>
      <c r="T5025">
        <v>13</v>
      </c>
      <c r="U5025">
        <v>0</v>
      </c>
      <c r="V5025">
        <v>0</v>
      </c>
      <c r="W5025">
        <v>0</v>
      </c>
      <c r="X5025">
        <v>21.987814308252617</v>
      </c>
      <c r="Y5025">
        <v>0</v>
      </c>
      <c r="Z5025">
        <v>0</v>
      </c>
      <c r="AA5025">
        <v>0</v>
      </c>
      <c r="AB5025">
        <v>2.788019662044118</v>
      </c>
      <c r="AC5025">
        <v>0</v>
      </c>
      <c r="AD5025">
        <v>0</v>
      </c>
      <c r="AE5025">
        <v>24.775833970296734</v>
      </c>
    </row>
    <row r="5026" spans="1:31" x14ac:dyDescent="0.25">
      <c r="A5026">
        <v>2225885</v>
      </c>
      <c r="B5026">
        <v>1</v>
      </c>
      <c r="C5026" t="s">
        <v>80</v>
      </c>
      <c r="D5026" t="s">
        <v>99</v>
      </c>
      <c r="E5026" t="s">
        <v>147</v>
      </c>
      <c r="F5026" t="s">
        <v>14570</v>
      </c>
      <c r="G5026" t="s">
        <v>143</v>
      </c>
      <c r="H5026" t="s">
        <v>144</v>
      </c>
      <c r="I5026" t="s">
        <v>136</v>
      </c>
      <c r="J5026" t="s">
        <v>137</v>
      </c>
      <c r="K5026" t="s">
        <v>138</v>
      </c>
      <c r="L5026" t="s">
        <v>14571</v>
      </c>
      <c r="M5026" t="s">
        <v>14572</v>
      </c>
      <c r="N5026">
        <v>1.4075</v>
      </c>
      <c r="O5026">
        <v>0</v>
      </c>
      <c r="P5026">
        <v>0</v>
      </c>
      <c r="Q5026">
        <v>0</v>
      </c>
      <c r="R5026">
        <v>0</v>
      </c>
      <c r="S5026">
        <v>8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260.41456939976604</v>
      </c>
      <c r="AB5026">
        <v>0</v>
      </c>
      <c r="AC5026">
        <v>0</v>
      </c>
      <c r="AD5026">
        <v>0</v>
      </c>
      <c r="AE5026">
        <v>260.41456939976604</v>
      </c>
    </row>
    <row r="5027" spans="1:31" x14ac:dyDescent="0.25">
      <c r="A5027">
        <v>2214086</v>
      </c>
      <c r="B5027">
        <v>1</v>
      </c>
      <c r="C5027" t="s">
        <v>81</v>
      </c>
      <c r="D5027" t="s">
        <v>128</v>
      </c>
      <c r="E5027" t="s">
        <v>156</v>
      </c>
      <c r="F5027" t="s">
        <v>14573</v>
      </c>
      <c r="G5027" t="s">
        <v>172</v>
      </c>
      <c r="H5027" t="s">
        <v>135</v>
      </c>
      <c r="I5027" t="s">
        <v>136</v>
      </c>
      <c r="J5027" t="s">
        <v>137</v>
      </c>
      <c r="K5027" t="s">
        <v>138</v>
      </c>
      <c r="L5027" t="s">
        <v>14574</v>
      </c>
      <c r="M5027" t="s">
        <v>14575</v>
      </c>
      <c r="N5027">
        <v>1.591388888</v>
      </c>
      <c r="O5027">
        <v>0</v>
      </c>
      <c r="P5027">
        <v>1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0.691015444787626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0.691015444787626</v>
      </c>
    </row>
    <row r="5028" spans="1:31" x14ac:dyDescent="0.25">
      <c r="A5028">
        <v>2226821</v>
      </c>
      <c r="B5028">
        <v>1</v>
      </c>
      <c r="C5028" t="s">
        <v>80</v>
      </c>
      <c r="D5028" t="s">
        <v>100</v>
      </c>
      <c r="E5028" t="s">
        <v>151</v>
      </c>
      <c r="F5028" t="s">
        <v>14576</v>
      </c>
      <c r="G5028" t="s">
        <v>1155</v>
      </c>
      <c r="H5028" t="s">
        <v>135</v>
      </c>
      <c r="I5028" t="s">
        <v>136</v>
      </c>
      <c r="J5028" t="s">
        <v>137</v>
      </c>
      <c r="K5028" t="s">
        <v>138</v>
      </c>
      <c r="L5028" t="s">
        <v>14577</v>
      </c>
      <c r="M5028" t="s">
        <v>14578</v>
      </c>
      <c r="N5028">
        <v>0.70805555499999995</v>
      </c>
      <c r="O5028">
        <v>0</v>
      </c>
      <c r="P5028">
        <v>3</v>
      </c>
      <c r="Q5028">
        <v>0</v>
      </c>
      <c r="R5028">
        <v>3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0.82431728851087782</v>
      </c>
      <c r="Y5028">
        <v>0</v>
      </c>
      <c r="Z5028">
        <v>0.56710187995845107</v>
      </c>
      <c r="AA5028">
        <v>0</v>
      </c>
      <c r="AB5028">
        <v>0</v>
      </c>
      <c r="AC5028">
        <v>0</v>
      </c>
      <c r="AD5028">
        <v>0</v>
      </c>
      <c r="AE5028">
        <v>1.3914191684693289</v>
      </c>
    </row>
    <row r="5029" spans="1:31" x14ac:dyDescent="0.25">
      <c r="A5029">
        <v>2214332</v>
      </c>
      <c r="B5029">
        <v>1</v>
      </c>
      <c r="C5029" t="s">
        <v>80</v>
      </c>
      <c r="D5029" t="s">
        <v>96</v>
      </c>
      <c r="E5029" t="s">
        <v>156</v>
      </c>
      <c r="F5029" t="s">
        <v>14579</v>
      </c>
      <c r="G5029" t="s">
        <v>134</v>
      </c>
      <c r="H5029" t="s">
        <v>135</v>
      </c>
      <c r="I5029" t="s">
        <v>136</v>
      </c>
      <c r="J5029" t="s">
        <v>137</v>
      </c>
      <c r="K5029" t="s">
        <v>138</v>
      </c>
      <c r="L5029" t="s">
        <v>14580</v>
      </c>
      <c r="M5029" t="s">
        <v>14581</v>
      </c>
      <c r="N5029">
        <v>4.114166666</v>
      </c>
      <c r="O5029">
        <v>0</v>
      </c>
      <c r="P5029">
        <v>2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0.66424000889017332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0.66424000889017332</v>
      </c>
    </row>
    <row r="5030" spans="1:31" x14ac:dyDescent="0.25">
      <c r="A5030">
        <v>2225739</v>
      </c>
      <c r="B5030">
        <v>1</v>
      </c>
      <c r="C5030" t="s">
        <v>80</v>
      </c>
      <c r="D5030" t="s">
        <v>82</v>
      </c>
      <c r="E5030" t="s">
        <v>151</v>
      </c>
      <c r="F5030" t="s">
        <v>8747</v>
      </c>
      <c r="G5030" t="s">
        <v>213</v>
      </c>
      <c r="H5030" t="s">
        <v>135</v>
      </c>
      <c r="I5030" t="s">
        <v>136</v>
      </c>
      <c r="J5030" t="s">
        <v>137</v>
      </c>
      <c r="K5030" t="s">
        <v>138</v>
      </c>
      <c r="L5030" t="s">
        <v>14582</v>
      </c>
      <c r="M5030" t="s">
        <v>14583</v>
      </c>
      <c r="N5030">
        <v>2.0422222219999999</v>
      </c>
      <c r="O5030">
        <v>0</v>
      </c>
      <c r="P5030">
        <v>259</v>
      </c>
      <c r="Q5030">
        <v>0</v>
      </c>
      <c r="R5030">
        <v>0</v>
      </c>
      <c r="S5030">
        <v>0</v>
      </c>
      <c r="T5030">
        <v>10</v>
      </c>
      <c r="U5030">
        <v>0</v>
      </c>
      <c r="V5030">
        <v>0</v>
      </c>
      <c r="W5030">
        <v>0</v>
      </c>
      <c r="X5030">
        <v>177.51348326478418</v>
      </c>
      <c r="Y5030">
        <v>0</v>
      </c>
      <c r="Z5030">
        <v>0</v>
      </c>
      <c r="AA5030">
        <v>0</v>
      </c>
      <c r="AB5030">
        <v>11.029887174662248</v>
      </c>
      <c r="AC5030">
        <v>0</v>
      </c>
      <c r="AD5030">
        <v>0</v>
      </c>
      <c r="AE5030">
        <v>188.54337043944642</v>
      </c>
    </row>
    <row r="5031" spans="1:31" x14ac:dyDescent="0.25">
      <c r="A5031">
        <v>2216642</v>
      </c>
      <c r="B5031">
        <v>1</v>
      </c>
      <c r="C5031" t="s">
        <v>81</v>
      </c>
      <c r="D5031" t="s">
        <v>120</v>
      </c>
      <c r="E5031" t="s">
        <v>132</v>
      </c>
      <c r="F5031" t="s">
        <v>14584</v>
      </c>
      <c r="G5031" t="s">
        <v>176</v>
      </c>
      <c r="H5031" t="s">
        <v>135</v>
      </c>
      <c r="I5031" t="s">
        <v>136</v>
      </c>
      <c r="J5031" t="s">
        <v>137</v>
      </c>
      <c r="K5031" t="s">
        <v>138</v>
      </c>
      <c r="L5031" t="s">
        <v>14585</v>
      </c>
      <c r="M5031" t="s">
        <v>14586</v>
      </c>
      <c r="N5031">
        <v>0.98055555500000002</v>
      </c>
      <c r="O5031">
        <v>0</v>
      </c>
      <c r="P5031">
        <v>0</v>
      </c>
      <c r="Q5031">
        <v>0</v>
      </c>
      <c r="R5031">
        <v>9</v>
      </c>
      <c r="S5031">
        <v>0</v>
      </c>
      <c r="T5031">
        <v>1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9.6742012363495817</v>
      </c>
      <c r="AA5031">
        <v>0</v>
      </c>
      <c r="AB5031">
        <v>0.32244341917728891</v>
      </c>
      <c r="AC5031">
        <v>0</v>
      </c>
      <c r="AD5031">
        <v>0</v>
      </c>
      <c r="AE5031">
        <v>9.99664465552687</v>
      </c>
    </row>
    <row r="5032" spans="1:31" x14ac:dyDescent="0.25">
      <c r="A5032">
        <v>2226675</v>
      </c>
      <c r="B5032">
        <v>1</v>
      </c>
      <c r="C5032" t="s">
        <v>80</v>
      </c>
      <c r="D5032" t="s">
        <v>104</v>
      </c>
      <c r="E5032" t="s">
        <v>141</v>
      </c>
      <c r="F5032" t="s">
        <v>6368</v>
      </c>
      <c r="G5032" t="s">
        <v>143</v>
      </c>
      <c r="H5032" t="s">
        <v>144</v>
      </c>
      <c r="I5032" t="s">
        <v>136</v>
      </c>
      <c r="J5032" t="s">
        <v>137</v>
      </c>
      <c r="K5032" t="s">
        <v>138</v>
      </c>
      <c r="L5032" t="s">
        <v>14587</v>
      </c>
      <c r="M5032" t="s">
        <v>14588</v>
      </c>
      <c r="N5032">
        <v>0.79527777700000002</v>
      </c>
      <c r="O5032">
        <v>0</v>
      </c>
      <c r="P5032">
        <v>4</v>
      </c>
      <c r="Q5032">
        <v>0</v>
      </c>
      <c r="R5032">
        <v>18</v>
      </c>
      <c r="S5032">
        <v>0</v>
      </c>
      <c r="T5032">
        <v>1</v>
      </c>
      <c r="U5032">
        <v>0</v>
      </c>
      <c r="V5032">
        <v>0</v>
      </c>
      <c r="W5032">
        <v>0</v>
      </c>
      <c r="X5032">
        <v>0.305313048882765</v>
      </c>
      <c r="Y5032">
        <v>0</v>
      </c>
      <c r="Z5032">
        <v>5.0007579058420841</v>
      </c>
      <c r="AA5032">
        <v>0</v>
      </c>
      <c r="AB5032">
        <v>1.4837478869743248</v>
      </c>
      <c r="AC5032">
        <v>0</v>
      </c>
      <c r="AD5032">
        <v>0</v>
      </c>
      <c r="AE5032">
        <v>6.7898188416991747</v>
      </c>
    </row>
    <row r="5033" spans="1:31" x14ac:dyDescent="0.25">
      <c r="A5033">
        <v>2214232</v>
      </c>
      <c r="B5033">
        <v>1</v>
      </c>
      <c r="C5033" t="s">
        <v>80</v>
      </c>
      <c r="D5033" t="s">
        <v>100</v>
      </c>
      <c r="E5033" t="s">
        <v>198</v>
      </c>
      <c r="F5033" t="s">
        <v>14589</v>
      </c>
      <c r="G5033" t="s">
        <v>143</v>
      </c>
      <c r="H5033" t="s">
        <v>144</v>
      </c>
      <c r="I5033" t="s">
        <v>136</v>
      </c>
      <c r="J5033" t="s">
        <v>137</v>
      </c>
      <c r="K5033" t="s">
        <v>138</v>
      </c>
      <c r="L5033" t="s">
        <v>14590</v>
      </c>
      <c r="M5033" t="s">
        <v>14591</v>
      </c>
      <c r="N5033">
        <v>0.18194444400000001</v>
      </c>
      <c r="O5033">
        <v>0</v>
      </c>
      <c r="P5033">
        <v>3143</v>
      </c>
      <c r="Q5033">
        <v>0</v>
      </c>
      <c r="R5033">
        <v>7</v>
      </c>
      <c r="S5033">
        <v>5</v>
      </c>
      <c r="T5033">
        <v>224</v>
      </c>
      <c r="U5033">
        <v>0</v>
      </c>
      <c r="V5033">
        <v>0</v>
      </c>
      <c r="W5033">
        <v>0</v>
      </c>
      <c r="X5033">
        <v>133.84096765032376</v>
      </c>
      <c r="Y5033">
        <v>0</v>
      </c>
      <c r="Z5033">
        <v>0.17984349662411525</v>
      </c>
      <c r="AA5033">
        <v>4.6701610539952405</v>
      </c>
      <c r="AB5033">
        <v>34.591153973024447</v>
      </c>
      <c r="AC5033">
        <v>0</v>
      </c>
      <c r="AD5033">
        <v>0</v>
      </c>
      <c r="AE5033">
        <v>173.28212617396753</v>
      </c>
    </row>
    <row r="5034" spans="1:31" x14ac:dyDescent="0.25">
      <c r="A5034">
        <v>2226921</v>
      </c>
      <c r="B5034">
        <v>1</v>
      </c>
      <c r="C5034" t="s">
        <v>80</v>
      </c>
      <c r="D5034" t="s">
        <v>104</v>
      </c>
      <c r="E5034" t="s">
        <v>251</v>
      </c>
      <c r="F5034" t="s">
        <v>14592</v>
      </c>
      <c r="G5034" t="s">
        <v>143</v>
      </c>
      <c r="H5034" t="s">
        <v>144</v>
      </c>
      <c r="I5034" t="s">
        <v>136</v>
      </c>
      <c r="J5034" t="s">
        <v>137</v>
      </c>
      <c r="K5034" t="s">
        <v>138</v>
      </c>
      <c r="L5034" t="s">
        <v>14593</v>
      </c>
      <c r="M5034" t="s">
        <v>14594</v>
      </c>
      <c r="N5034">
        <v>0.20793694400000001</v>
      </c>
      <c r="O5034">
        <v>9</v>
      </c>
      <c r="P5034">
        <v>12</v>
      </c>
      <c r="Q5034">
        <v>59</v>
      </c>
      <c r="R5034">
        <v>53</v>
      </c>
      <c r="S5034">
        <v>23</v>
      </c>
      <c r="T5034">
        <v>12</v>
      </c>
      <c r="U5034">
        <v>8</v>
      </c>
      <c r="V5034">
        <v>0</v>
      </c>
      <c r="W5034">
        <v>0.31114547785615226</v>
      </c>
      <c r="X5034">
        <v>0.5272649905398622</v>
      </c>
      <c r="Y5034">
        <v>4.9374406736473855</v>
      </c>
      <c r="Z5034">
        <v>3.1002148187380447</v>
      </c>
      <c r="AA5034">
        <v>122.83327437617773</v>
      </c>
      <c r="AB5034">
        <v>1.4532374623078279</v>
      </c>
      <c r="AC5034">
        <v>228.85873553303333</v>
      </c>
      <c r="AD5034">
        <v>0</v>
      </c>
      <c r="AE5034">
        <v>362.02131333230034</v>
      </c>
    </row>
    <row r="5035" spans="1:31" x14ac:dyDescent="0.25">
      <c r="A5035">
        <v>2214478</v>
      </c>
      <c r="B5035">
        <v>1</v>
      </c>
      <c r="C5035" t="s">
        <v>80</v>
      </c>
      <c r="D5035" t="s">
        <v>99</v>
      </c>
      <c r="E5035" t="s">
        <v>156</v>
      </c>
      <c r="F5035" t="s">
        <v>14595</v>
      </c>
      <c r="G5035" t="s">
        <v>161</v>
      </c>
      <c r="H5035" t="s">
        <v>135</v>
      </c>
      <c r="I5035" t="s">
        <v>136</v>
      </c>
      <c r="J5035" t="s">
        <v>137</v>
      </c>
      <c r="K5035" t="s">
        <v>138</v>
      </c>
      <c r="L5035" t="s">
        <v>14596</v>
      </c>
      <c r="M5035" t="s">
        <v>14597</v>
      </c>
      <c r="N5035">
        <v>4.1116666659999996</v>
      </c>
      <c r="O5035">
        <v>0</v>
      </c>
      <c r="P5035">
        <v>1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</row>
    <row r="5036" spans="1:31" x14ac:dyDescent="0.25">
      <c r="A5036">
        <v>2225593</v>
      </c>
      <c r="B5036">
        <v>1</v>
      </c>
      <c r="C5036" t="s">
        <v>81</v>
      </c>
      <c r="D5036" t="s">
        <v>122</v>
      </c>
      <c r="E5036" t="s">
        <v>151</v>
      </c>
      <c r="F5036" t="s">
        <v>14598</v>
      </c>
      <c r="G5036" t="s">
        <v>213</v>
      </c>
      <c r="H5036" t="s">
        <v>135</v>
      </c>
      <c r="I5036" t="s">
        <v>136</v>
      </c>
      <c r="J5036" t="s">
        <v>137</v>
      </c>
      <c r="K5036" t="s">
        <v>138</v>
      </c>
      <c r="L5036" t="s">
        <v>14599</v>
      </c>
      <c r="M5036" t="s">
        <v>14600</v>
      </c>
      <c r="N5036">
        <v>2.2147222219999998</v>
      </c>
      <c r="O5036">
        <v>0</v>
      </c>
      <c r="P5036">
        <v>234</v>
      </c>
      <c r="Q5036">
        <v>0</v>
      </c>
      <c r="R5036">
        <v>1</v>
      </c>
      <c r="S5036">
        <v>0</v>
      </c>
      <c r="T5036">
        <v>24</v>
      </c>
      <c r="U5036">
        <v>0</v>
      </c>
      <c r="V5036">
        <v>0</v>
      </c>
      <c r="W5036">
        <v>0</v>
      </c>
      <c r="X5036">
        <v>120.30163604870233</v>
      </c>
      <c r="Y5036">
        <v>0</v>
      </c>
      <c r="Z5036">
        <v>0.37381272200278226</v>
      </c>
      <c r="AA5036">
        <v>0</v>
      </c>
      <c r="AB5036">
        <v>48.79092568537412</v>
      </c>
      <c r="AC5036">
        <v>0</v>
      </c>
      <c r="AD5036">
        <v>0</v>
      </c>
      <c r="AE5036">
        <v>169.46637445607922</v>
      </c>
    </row>
    <row r="5037" spans="1:31" x14ac:dyDescent="0.25">
      <c r="A5037">
        <v>2213150</v>
      </c>
      <c r="B5037">
        <v>1</v>
      </c>
      <c r="C5037" t="s">
        <v>80</v>
      </c>
      <c r="D5037" t="s">
        <v>87</v>
      </c>
      <c r="E5037" t="s">
        <v>225</v>
      </c>
      <c r="F5037" t="s">
        <v>10672</v>
      </c>
      <c r="G5037" t="s">
        <v>345</v>
      </c>
      <c r="H5037" t="s">
        <v>135</v>
      </c>
      <c r="I5037" t="s">
        <v>136</v>
      </c>
      <c r="J5037" t="s">
        <v>137</v>
      </c>
      <c r="K5037" t="s">
        <v>138</v>
      </c>
      <c r="L5037" t="s">
        <v>14601</v>
      </c>
      <c r="M5037" t="s">
        <v>14602</v>
      </c>
      <c r="N5037">
        <v>5.9649999999999999</v>
      </c>
      <c r="O5037">
        <v>0</v>
      </c>
      <c r="P5037">
        <v>36</v>
      </c>
      <c r="Q5037">
        <v>0</v>
      </c>
      <c r="R5037">
        <v>0</v>
      </c>
      <c r="S5037">
        <v>0</v>
      </c>
      <c r="T5037">
        <v>1</v>
      </c>
      <c r="U5037">
        <v>0</v>
      </c>
      <c r="V5037">
        <v>0</v>
      </c>
      <c r="W5037">
        <v>0</v>
      </c>
      <c r="X5037">
        <v>56.54449951927316</v>
      </c>
      <c r="Y5037">
        <v>0</v>
      </c>
      <c r="Z5037">
        <v>0</v>
      </c>
      <c r="AA5037">
        <v>0</v>
      </c>
      <c r="AB5037">
        <v>9.1339231389413328E-2</v>
      </c>
      <c r="AC5037">
        <v>0</v>
      </c>
      <c r="AD5037">
        <v>0</v>
      </c>
      <c r="AE5037">
        <v>56.635838750662572</v>
      </c>
    </row>
    <row r="5038" spans="1:31" x14ac:dyDescent="0.25">
      <c r="A5038">
        <v>2225839</v>
      </c>
      <c r="B5038">
        <v>1</v>
      </c>
      <c r="C5038" t="s">
        <v>80</v>
      </c>
      <c r="D5038" t="s">
        <v>87</v>
      </c>
      <c r="E5038" t="s">
        <v>151</v>
      </c>
      <c r="F5038" t="s">
        <v>14603</v>
      </c>
      <c r="G5038" t="s">
        <v>213</v>
      </c>
      <c r="H5038" t="s">
        <v>135</v>
      </c>
      <c r="I5038" t="s">
        <v>136</v>
      </c>
      <c r="J5038" t="s">
        <v>137</v>
      </c>
      <c r="K5038" t="s">
        <v>138</v>
      </c>
      <c r="L5038" t="s">
        <v>14604</v>
      </c>
      <c r="M5038" t="s">
        <v>14605</v>
      </c>
      <c r="N5038">
        <v>4.4186111109999997</v>
      </c>
      <c r="O5038">
        <v>0</v>
      </c>
      <c r="P5038">
        <v>38</v>
      </c>
      <c r="Q5038">
        <v>0</v>
      </c>
      <c r="R5038">
        <v>0</v>
      </c>
      <c r="S5038">
        <v>0</v>
      </c>
      <c r="T5038">
        <v>1</v>
      </c>
      <c r="U5038">
        <v>0</v>
      </c>
      <c r="V5038">
        <v>0</v>
      </c>
      <c r="W5038">
        <v>0</v>
      </c>
      <c r="X5038">
        <v>50.121312309426898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50.121312309426898</v>
      </c>
    </row>
    <row r="5039" spans="1:31" x14ac:dyDescent="0.25">
      <c r="A5039">
        <v>2218869</v>
      </c>
      <c r="B5039">
        <v>1</v>
      </c>
      <c r="C5039" t="s">
        <v>80</v>
      </c>
      <c r="D5039" t="s">
        <v>103</v>
      </c>
      <c r="E5039" t="s">
        <v>251</v>
      </c>
      <c r="F5039" t="s">
        <v>959</v>
      </c>
      <c r="G5039" t="s">
        <v>143</v>
      </c>
      <c r="H5039" t="s">
        <v>144</v>
      </c>
      <c r="I5039" t="s">
        <v>136</v>
      </c>
      <c r="J5039" t="s">
        <v>137</v>
      </c>
      <c r="K5039" t="s">
        <v>138</v>
      </c>
      <c r="L5039" t="s">
        <v>5762</v>
      </c>
      <c r="M5039" t="s">
        <v>14606</v>
      </c>
      <c r="N5039">
        <v>7.0555555000000006E-2</v>
      </c>
      <c r="O5039">
        <v>1</v>
      </c>
      <c r="P5039">
        <v>7</v>
      </c>
      <c r="Q5039">
        <v>45</v>
      </c>
      <c r="R5039">
        <v>71</v>
      </c>
      <c r="S5039">
        <v>14</v>
      </c>
      <c r="T5039">
        <v>20</v>
      </c>
      <c r="U5039">
        <v>6</v>
      </c>
      <c r="V5039">
        <v>0</v>
      </c>
      <c r="W5039">
        <v>0</v>
      </c>
      <c r="X5039">
        <v>6.3086282269877766E-2</v>
      </c>
      <c r="Y5039">
        <v>3.6917559308758361</v>
      </c>
      <c r="Z5039">
        <v>4.5598270926084989</v>
      </c>
      <c r="AA5039">
        <v>15.06612871865385</v>
      </c>
      <c r="AB5039">
        <v>2.3134451544426882</v>
      </c>
      <c r="AC5039">
        <v>175.01675207186753</v>
      </c>
      <c r="AD5039">
        <v>0</v>
      </c>
      <c r="AE5039">
        <v>200.71099525071827</v>
      </c>
    </row>
    <row r="5040" spans="1:31" x14ac:dyDescent="0.25">
      <c r="A5040">
        <v>2226529</v>
      </c>
      <c r="B5040">
        <v>1</v>
      </c>
      <c r="C5040" t="s">
        <v>80</v>
      </c>
      <c r="D5040" t="s">
        <v>110</v>
      </c>
      <c r="E5040" t="s">
        <v>151</v>
      </c>
      <c r="F5040" t="s">
        <v>14607</v>
      </c>
      <c r="G5040" t="s">
        <v>213</v>
      </c>
      <c r="H5040" t="s">
        <v>135</v>
      </c>
      <c r="I5040" t="s">
        <v>136</v>
      </c>
      <c r="J5040" t="s">
        <v>137</v>
      </c>
      <c r="K5040" t="s">
        <v>138</v>
      </c>
      <c r="L5040" t="s">
        <v>14608</v>
      </c>
      <c r="M5040" t="s">
        <v>14609</v>
      </c>
      <c r="N5040">
        <v>0.89388888799999999</v>
      </c>
      <c r="O5040">
        <v>0</v>
      </c>
      <c r="P5040">
        <v>168</v>
      </c>
      <c r="Q5040">
        <v>0</v>
      </c>
      <c r="R5040">
        <v>0</v>
      </c>
      <c r="S5040">
        <v>0</v>
      </c>
      <c r="T5040">
        <v>1</v>
      </c>
      <c r="U5040">
        <v>0</v>
      </c>
      <c r="V5040">
        <v>0</v>
      </c>
      <c r="W5040">
        <v>0</v>
      </c>
      <c r="X5040">
        <v>76.322119401426079</v>
      </c>
      <c r="Y5040">
        <v>0</v>
      </c>
      <c r="Z5040">
        <v>0</v>
      </c>
      <c r="AA5040">
        <v>0</v>
      </c>
      <c r="AB5040">
        <v>0.12497755011262585</v>
      </c>
      <c r="AC5040">
        <v>0</v>
      </c>
      <c r="AD5040">
        <v>0</v>
      </c>
      <c r="AE5040">
        <v>76.447096951538711</v>
      </c>
    </row>
    <row r="5041" spans="1:31" x14ac:dyDescent="0.25">
      <c r="A5041">
        <v>2221786</v>
      </c>
      <c r="B5041">
        <v>1</v>
      </c>
      <c r="C5041" t="s">
        <v>80</v>
      </c>
      <c r="D5041" t="s">
        <v>99</v>
      </c>
      <c r="E5041" t="s">
        <v>147</v>
      </c>
      <c r="F5041" t="s">
        <v>14610</v>
      </c>
      <c r="G5041" t="s">
        <v>143</v>
      </c>
      <c r="H5041" t="s">
        <v>144</v>
      </c>
      <c r="I5041" t="s">
        <v>136</v>
      </c>
      <c r="J5041" t="s">
        <v>137</v>
      </c>
      <c r="K5041" t="s">
        <v>138</v>
      </c>
      <c r="L5041" t="s">
        <v>14611</v>
      </c>
      <c r="M5041" t="s">
        <v>14612</v>
      </c>
      <c r="N5041">
        <v>1.559722222</v>
      </c>
      <c r="O5041">
        <v>1</v>
      </c>
      <c r="P5041">
        <v>2147</v>
      </c>
      <c r="Q5041">
        <v>0</v>
      </c>
      <c r="R5041">
        <v>10</v>
      </c>
      <c r="S5041">
        <v>4</v>
      </c>
      <c r="T5041">
        <v>347</v>
      </c>
      <c r="U5041">
        <v>0</v>
      </c>
      <c r="V5041">
        <v>2</v>
      </c>
      <c r="W5041">
        <v>7.6637788633855628</v>
      </c>
      <c r="X5041">
        <v>872.02456886687685</v>
      </c>
      <c r="Y5041">
        <v>0</v>
      </c>
      <c r="Z5041">
        <v>0.94240184176511965</v>
      </c>
      <c r="AA5041">
        <v>26.909586943200097</v>
      </c>
      <c r="AB5041">
        <v>268.87860477430996</v>
      </c>
      <c r="AC5041">
        <v>0</v>
      </c>
      <c r="AD5041">
        <v>203.15773218386886</v>
      </c>
      <c r="AE5041">
        <v>1379.5766734734063</v>
      </c>
    </row>
    <row r="5042" spans="1:31" x14ac:dyDescent="0.25">
      <c r="A5042">
        <v>2219367</v>
      </c>
      <c r="B5042">
        <v>1</v>
      </c>
      <c r="C5042" t="s">
        <v>80</v>
      </c>
      <c r="D5042" t="s">
        <v>102</v>
      </c>
      <c r="E5042" t="s">
        <v>151</v>
      </c>
      <c r="F5042" t="s">
        <v>14613</v>
      </c>
      <c r="G5042" t="s">
        <v>238</v>
      </c>
      <c r="H5042" t="s">
        <v>135</v>
      </c>
      <c r="I5042" t="s">
        <v>136</v>
      </c>
      <c r="J5042" t="s">
        <v>137</v>
      </c>
      <c r="K5042" t="s">
        <v>138</v>
      </c>
      <c r="L5042" t="s">
        <v>14614</v>
      </c>
      <c r="M5042" t="s">
        <v>14615</v>
      </c>
      <c r="N5042">
        <v>4.1769444440000001</v>
      </c>
      <c r="O5042">
        <v>0</v>
      </c>
      <c r="P5042">
        <v>39</v>
      </c>
      <c r="Q5042">
        <v>0</v>
      </c>
      <c r="R5042">
        <v>0</v>
      </c>
      <c r="S5042">
        <v>0</v>
      </c>
      <c r="T5042">
        <v>2</v>
      </c>
      <c r="U5042">
        <v>0</v>
      </c>
      <c r="V5042">
        <v>0</v>
      </c>
      <c r="W5042">
        <v>0</v>
      </c>
      <c r="X5042">
        <v>44.978597406917551</v>
      </c>
      <c r="Y5042">
        <v>0</v>
      </c>
      <c r="Z5042">
        <v>0</v>
      </c>
      <c r="AA5042">
        <v>0</v>
      </c>
      <c r="AB5042">
        <v>0.94848990009580392</v>
      </c>
      <c r="AC5042">
        <v>0</v>
      </c>
      <c r="AD5042">
        <v>0</v>
      </c>
      <c r="AE5042">
        <v>45.927087307013352</v>
      </c>
    </row>
    <row r="5043" spans="1:31" x14ac:dyDescent="0.25">
      <c r="A5043">
        <v>2227359</v>
      </c>
      <c r="B5043">
        <v>1</v>
      </c>
      <c r="C5043" t="s">
        <v>80</v>
      </c>
      <c r="D5043" t="s">
        <v>107</v>
      </c>
      <c r="E5043" t="s">
        <v>132</v>
      </c>
      <c r="F5043" t="s">
        <v>14616</v>
      </c>
      <c r="G5043" t="s">
        <v>176</v>
      </c>
      <c r="H5043" t="s">
        <v>135</v>
      </c>
      <c r="I5043" t="s">
        <v>136</v>
      </c>
      <c r="J5043" t="s">
        <v>137</v>
      </c>
      <c r="K5043" t="s">
        <v>138</v>
      </c>
      <c r="L5043" t="s">
        <v>14617</v>
      </c>
      <c r="M5043" t="s">
        <v>14618</v>
      </c>
      <c r="N5043">
        <v>1.420833333</v>
      </c>
      <c r="O5043">
        <v>0</v>
      </c>
      <c r="P5043">
        <v>135</v>
      </c>
      <c r="Q5043">
        <v>0</v>
      </c>
      <c r="R5043">
        <v>1</v>
      </c>
      <c r="S5043">
        <v>0</v>
      </c>
      <c r="T5043">
        <v>5</v>
      </c>
      <c r="U5043">
        <v>0</v>
      </c>
      <c r="V5043">
        <v>0</v>
      </c>
      <c r="W5043">
        <v>0</v>
      </c>
      <c r="X5043">
        <v>31.518733740210756</v>
      </c>
      <c r="Y5043">
        <v>0</v>
      </c>
      <c r="Z5043">
        <v>0</v>
      </c>
      <c r="AA5043">
        <v>0</v>
      </c>
      <c r="AB5043">
        <v>2.2729250571502284</v>
      </c>
      <c r="AC5043">
        <v>0</v>
      </c>
      <c r="AD5043">
        <v>0</v>
      </c>
      <c r="AE5043">
        <v>33.791658797360981</v>
      </c>
    </row>
    <row r="5044" spans="1:31" x14ac:dyDescent="0.25">
      <c r="A5044">
        <v>2214647</v>
      </c>
      <c r="B5044">
        <v>1</v>
      </c>
      <c r="C5044" t="s">
        <v>80</v>
      </c>
      <c r="D5044" t="s">
        <v>104</v>
      </c>
      <c r="E5044" t="s">
        <v>151</v>
      </c>
      <c r="F5044" t="s">
        <v>14619</v>
      </c>
      <c r="G5044" t="s">
        <v>134</v>
      </c>
      <c r="H5044" t="s">
        <v>135</v>
      </c>
      <c r="I5044" t="s">
        <v>136</v>
      </c>
      <c r="J5044" t="s">
        <v>137</v>
      </c>
      <c r="K5044" t="s">
        <v>138</v>
      </c>
      <c r="L5044" t="s">
        <v>14620</v>
      </c>
      <c r="M5044" t="s">
        <v>14621</v>
      </c>
      <c r="N5044">
        <v>3.6752777769999998</v>
      </c>
      <c r="O5044">
        <v>0</v>
      </c>
      <c r="P5044">
        <v>113</v>
      </c>
      <c r="Q5044">
        <v>0</v>
      </c>
      <c r="R5044">
        <v>0</v>
      </c>
      <c r="S5044">
        <v>0</v>
      </c>
      <c r="T5044">
        <v>1</v>
      </c>
      <c r="U5044">
        <v>0</v>
      </c>
      <c r="V5044">
        <v>0</v>
      </c>
      <c r="W5044">
        <v>0</v>
      </c>
      <c r="X5044">
        <v>128.7328908463773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128.7328908463773</v>
      </c>
    </row>
    <row r="5045" spans="1:31" x14ac:dyDescent="0.25">
      <c r="A5045">
        <v>2224465</v>
      </c>
      <c r="B5045">
        <v>1</v>
      </c>
      <c r="C5045" t="s">
        <v>81</v>
      </c>
      <c r="D5045" t="s">
        <v>113</v>
      </c>
      <c r="E5045" t="s">
        <v>251</v>
      </c>
      <c r="F5045" t="s">
        <v>14622</v>
      </c>
      <c r="G5045" t="s">
        <v>143</v>
      </c>
      <c r="H5045" t="s">
        <v>144</v>
      </c>
      <c r="I5045" t="s">
        <v>451</v>
      </c>
      <c r="J5045" t="s">
        <v>137</v>
      </c>
      <c r="K5045" t="s">
        <v>138</v>
      </c>
      <c r="L5045" t="s">
        <v>14623</v>
      </c>
      <c r="M5045" t="s">
        <v>14624</v>
      </c>
      <c r="N5045">
        <v>0.05</v>
      </c>
      <c r="O5045">
        <v>22</v>
      </c>
      <c r="P5045">
        <v>3888</v>
      </c>
      <c r="Q5045">
        <v>279</v>
      </c>
      <c r="R5045">
        <v>1189</v>
      </c>
      <c r="S5045">
        <v>61</v>
      </c>
      <c r="T5045">
        <v>315</v>
      </c>
      <c r="U5045">
        <v>3</v>
      </c>
      <c r="V5045">
        <v>0</v>
      </c>
      <c r="W5045">
        <v>0.30472120905660005</v>
      </c>
      <c r="X5045">
        <v>31.116303448705171</v>
      </c>
      <c r="Y5045">
        <v>9.142580267413301</v>
      </c>
      <c r="Z5045">
        <v>26.714525099864467</v>
      </c>
      <c r="AA5045">
        <v>13.60672085665035</v>
      </c>
      <c r="AB5045">
        <v>8.1096777210157995</v>
      </c>
      <c r="AC5045">
        <v>8.128066792964951</v>
      </c>
      <c r="AD5045">
        <v>0</v>
      </c>
      <c r="AE5045">
        <v>97.122595395670629</v>
      </c>
    </row>
    <row r="5046" spans="1:31" x14ac:dyDescent="0.25">
      <c r="A5046">
        <v>2225155</v>
      </c>
      <c r="B5046">
        <v>1</v>
      </c>
      <c r="C5046" t="s">
        <v>80</v>
      </c>
      <c r="D5046" t="s">
        <v>85</v>
      </c>
      <c r="E5046" t="s">
        <v>225</v>
      </c>
      <c r="F5046" t="s">
        <v>6924</v>
      </c>
      <c r="G5046" t="s">
        <v>600</v>
      </c>
      <c r="H5046" t="s">
        <v>135</v>
      </c>
      <c r="I5046" t="s">
        <v>136</v>
      </c>
      <c r="J5046" t="s">
        <v>137</v>
      </c>
      <c r="K5046" t="s">
        <v>138</v>
      </c>
      <c r="L5046" t="s">
        <v>14625</v>
      </c>
      <c r="M5046" t="s">
        <v>14626</v>
      </c>
      <c r="N5046">
        <v>1.3805555549999999</v>
      </c>
      <c r="O5046">
        <v>0</v>
      </c>
      <c r="P5046">
        <v>90</v>
      </c>
      <c r="Q5046">
        <v>0</v>
      </c>
      <c r="R5046">
        <v>0</v>
      </c>
      <c r="S5046">
        <v>0</v>
      </c>
      <c r="T5046">
        <v>3</v>
      </c>
      <c r="U5046">
        <v>0</v>
      </c>
      <c r="V5046">
        <v>0</v>
      </c>
      <c r="W5046">
        <v>0</v>
      </c>
      <c r="X5046">
        <v>39.218110151404275</v>
      </c>
      <c r="Y5046">
        <v>0</v>
      </c>
      <c r="Z5046">
        <v>0</v>
      </c>
      <c r="AA5046">
        <v>0</v>
      </c>
      <c r="AB5046">
        <v>0.94653656962200894</v>
      </c>
      <c r="AC5046">
        <v>0</v>
      </c>
      <c r="AD5046">
        <v>0</v>
      </c>
      <c r="AE5046">
        <v>40.164646721026287</v>
      </c>
    </row>
    <row r="5047" spans="1:31" x14ac:dyDescent="0.25">
      <c r="A5047">
        <v>2228733</v>
      </c>
      <c r="B5047">
        <v>1</v>
      </c>
      <c r="C5047" t="s">
        <v>80</v>
      </c>
      <c r="D5047" t="s">
        <v>82</v>
      </c>
      <c r="E5047" t="s">
        <v>132</v>
      </c>
      <c r="F5047" t="s">
        <v>14627</v>
      </c>
      <c r="G5047" t="s">
        <v>134</v>
      </c>
      <c r="H5047" t="s">
        <v>135</v>
      </c>
      <c r="I5047" t="s">
        <v>136</v>
      </c>
      <c r="J5047" t="s">
        <v>137</v>
      </c>
      <c r="K5047" t="s">
        <v>138</v>
      </c>
      <c r="L5047" t="s">
        <v>14628</v>
      </c>
      <c r="M5047" t="s">
        <v>14629</v>
      </c>
      <c r="N5047">
        <v>0.48555555500000003</v>
      </c>
      <c r="O5047">
        <v>0</v>
      </c>
      <c r="P5047">
        <v>234</v>
      </c>
      <c r="Q5047">
        <v>0</v>
      </c>
      <c r="R5047">
        <v>0</v>
      </c>
      <c r="S5047">
        <v>0</v>
      </c>
      <c r="T5047">
        <v>80</v>
      </c>
      <c r="U5047">
        <v>0</v>
      </c>
      <c r="V5047">
        <v>0</v>
      </c>
      <c r="W5047">
        <v>0</v>
      </c>
      <c r="X5047">
        <v>19.714709606686945</v>
      </c>
      <c r="Y5047">
        <v>0</v>
      </c>
      <c r="Z5047">
        <v>0</v>
      </c>
      <c r="AA5047">
        <v>0</v>
      </c>
      <c r="AB5047">
        <v>27.901201615387002</v>
      </c>
      <c r="AC5047">
        <v>0</v>
      </c>
      <c r="AD5047">
        <v>0</v>
      </c>
      <c r="AE5047">
        <v>47.615911222073947</v>
      </c>
    </row>
    <row r="5048" spans="1:31" x14ac:dyDescent="0.25">
      <c r="A5048">
        <v>2223658</v>
      </c>
      <c r="B5048">
        <v>1</v>
      </c>
      <c r="C5048" t="s">
        <v>81</v>
      </c>
      <c r="D5048" t="s">
        <v>127</v>
      </c>
      <c r="E5048" t="s">
        <v>151</v>
      </c>
      <c r="F5048" t="s">
        <v>14630</v>
      </c>
      <c r="G5048" t="s">
        <v>213</v>
      </c>
      <c r="H5048" t="s">
        <v>135</v>
      </c>
      <c r="I5048" t="s">
        <v>136</v>
      </c>
      <c r="J5048" t="s">
        <v>137</v>
      </c>
      <c r="K5048" t="s">
        <v>138</v>
      </c>
      <c r="L5048" t="s">
        <v>14631</v>
      </c>
      <c r="M5048" t="s">
        <v>14632</v>
      </c>
      <c r="N5048">
        <v>7.3797222219999998</v>
      </c>
      <c r="O5048">
        <v>0</v>
      </c>
      <c r="P5048">
        <v>23</v>
      </c>
      <c r="Q5048">
        <v>0</v>
      </c>
      <c r="R5048">
        <v>1</v>
      </c>
      <c r="S5048">
        <v>0</v>
      </c>
      <c r="T5048">
        <v>3</v>
      </c>
      <c r="U5048">
        <v>0</v>
      </c>
      <c r="V5048">
        <v>0</v>
      </c>
      <c r="W5048">
        <v>0</v>
      </c>
      <c r="X5048">
        <v>36.864486927798545</v>
      </c>
      <c r="Y5048">
        <v>0</v>
      </c>
      <c r="Z5048">
        <v>1.5399216452316668E-3</v>
      </c>
      <c r="AA5048">
        <v>0</v>
      </c>
      <c r="AB5048">
        <v>13.715233820978545</v>
      </c>
      <c r="AC5048">
        <v>0</v>
      </c>
      <c r="AD5048">
        <v>0</v>
      </c>
      <c r="AE5048">
        <v>50.581260670422324</v>
      </c>
    </row>
    <row r="5049" spans="1:31" x14ac:dyDescent="0.25">
      <c r="A5049">
        <v>2215998</v>
      </c>
      <c r="B5049">
        <v>1</v>
      </c>
      <c r="C5049" t="s">
        <v>81</v>
      </c>
      <c r="D5049" t="s">
        <v>128</v>
      </c>
      <c r="E5049" t="s">
        <v>156</v>
      </c>
      <c r="F5049" t="s">
        <v>14633</v>
      </c>
      <c r="G5049" t="s">
        <v>161</v>
      </c>
      <c r="H5049" t="s">
        <v>135</v>
      </c>
      <c r="I5049" t="s">
        <v>136</v>
      </c>
      <c r="J5049" t="s">
        <v>137</v>
      </c>
      <c r="K5049" t="s">
        <v>138</v>
      </c>
      <c r="L5049" t="s">
        <v>14634</v>
      </c>
      <c r="M5049" t="s">
        <v>14635</v>
      </c>
      <c r="N5049">
        <v>2.4666666660000001</v>
      </c>
      <c r="O5049">
        <v>0</v>
      </c>
      <c r="P5049">
        <v>1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1.0566412470735E-2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1.0566412470735E-2</v>
      </c>
    </row>
    <row r="5050" spans="1:31" x14ac:dyDescent="0.25">
      <c r="A5050">
        <v>2220412</v>
      </c>
      <c r="B5050">
        <v>1</v>
      </c>
      <c r="C5050" t="s">
        <v>81</v>
      </c>
      <c r="D5050" t="s">
        <v>124</v>
      </c>
      <c r="E5050" t="s">
        <v>141</v>
      </c>
      <c r="F5050" t="s">
        <v>14636</v>
      </c>
      <c r="G5050" t="s">
        <v>143</v>
      </c>
      <c r="H5050" t="s">
        <v>144</v>
      </c>
      <c r="I5050" t="s">
        <v>136</v>
      </c>
      <c r="J5050" t="s">
        <v>137</v>
      </c>
      <c r="K5050" t="s">
        <v>138</v>
      </c>
      <c r="L5050" t="s">
        <v>14637</v>
      </c>
      <c r="M5050" t="s">
        <v>14638</v>
      </c>
      <c r="N5050">
        <v>1.3911111110000001</v>
      </c>
      <c r="O5050">
        <v>1</v>
      </c>
      <c r="P5050">
        <v>1855</v>
      </c>
      <c r="Q5050">
        <v>3</v>
      </c>
      <c r="R5050">
        <v>63</v>
      </c>
      <c r="S5050">
        <v>4</v>
      </c>
      <c r="T5050">
        <v>370</v>
      </c>
      <c r="U5050">
        <v>0</v>
      </c>
      <c r="V5050">
        <v>0</v>
      </c>
      <c r="W5050">
        <v>0.44047853173000834</v>
      </c>
      <c r="X5050">
        <v>553.87360526824784</v>
      </c>
      <c r="Y5050">
        <v>26.298634869296901</v>
      </c>
      <c r="Z5050">
        <v>34.424799319355614</v>
      </c>
      <c r="AA5050">
        <v>10.823343736968559</v>
      </c>
      <c r="AB5050">
        <v>211.58994446624132</v>
      </c>
      <c r="AC5050">
        <v>0</v>
      </c>
      <c r="AD5050">
        <v>0</v>
      </c>
      <c r="AE5050">
        <v>837.45080619184023</v>
      </c>
    </row>
    <row r="5051" spans="1:31" x14ac:dyDescent="0.25">
      <c r="A5051">
        <v>2225132</v>
      </c>
      <c r="B5051">
        <v>1</v>
      </c>
      <c r="C5051" t="s">
        <v>80</v>
      </c>
      <c r="D5051" t="s">
        <v>94</v>
      </c>
      <c r="E5051" t="s">
        <v>151</v>
      </c>
      <c r="F5051" t="s">
        <v>14639</v>
      </c>
      <c r="G5051" t="s">
        <v>213</v>
      </c>
      <c r="H5051" t="s">
        <v>135</v>
      </c>
      <c r="I5051" t="s">
        <v>136</v>
      </c>
      <c r="J5051" t="s">
        <v>137</v>
      </c>
      <c r="K5051" t="s">
        <v>138</v>
      </c>
      <c r="L5051" t="s">
        <v>14640</v>
      </c>
      <c r="M5051" t="s">
        <v>14641</v>
      </c>
      <c r="N5051">
        <v>1.6958333329999999</v>
      </c>
      <c r="O5051">
        <v>0</v>
      </c>
      <c r="P5051">
        <v>59</v>
      </c>
      <c r="Q5051">
        <v>0</v>
      </c>
      <c r="R5051">
        <v>0</v>
      </c>
      <c r="S5051">
        <v>0</v>
      </c>
      <c r="T5051">
        <v>34</v>
      </c>
      <c r="U5051">
        <v>0</v>
      </c>
      <c r="V5051">
        <v>0</v>
      </c>
      <c r="W5051">
        <v>0</v>
      </c>
      <c r="X5051">
        <v>24.324659610630714</v>
      </c>
      <c r="Y5051">
        <v>0</v>
      </c>
      <c r="Z5051">
        <v>0</v>
      </c>
      <c r="AA5051">
        <v>0</v>
      </c>
      <c r="AB5051">
        <v>24.013704322434791</v>
      </c>
      <c r="AC5051">
        <v>0</v>
      </c>
      <c r="AD5051">
        <v>0</v>
      </c>
      <c r="AE5051">
        <v>48.338363933065509</v>
      </c>
    </row>
    <row r="5052" spans="1:31" x14ac:dyDescent="0.25">
      <c r="A5052">
        <v>2227382</v>
      </c>
      <c r="B5052">
        <v>1</v>
      </c>
      <c r="C5052" t="s">
        <v>80</v>
      </c>
      <c r="D5052" t="s">
        <v>83</v>
      </c>
      <c r="E5052" t="s">
        <v>225</v>
      </c>
      <c r="F5052" t="s">
        <v>14642</v>
      </c>
      <c r="G5052" t="s">
        <v>600</v>
      </c>
      <c r="H5052" t="s">
        <v>135</v>
      </c>
      <c r="I5052" t="s">
        <v>136</v>
      </c>
      <c r="J5052" t="s">
        <v>137</v>
      </c>
      <c r="K5052" t="s">
        <v>138</v>
      </c>
      <c r="L5052" t="s">
        <v>14643</v>
      </c>
      <c r="M5052" t="s">
        <v>14644</v>
      </c>
      <c r="N5052">
        <v>0.60777777700000002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10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6.8843805463221841</v>
      </c>
      <c r="AC5052">
        <v>0</v>
      </c>
      <c r="AD5052">
        <v>0</v>
      </c>
      <c r="AE5052">
        <v>6.8843805463221841</v>
      </c>
    </row>
    <row r="5053" spans="1:31" x14ac:dyDescent="0.25">
      <c r="A5053">
        <v>2220435</v>
      </c>
      <c r="B5053">
        <v>1</v>
      </c>
      <c r="C5053" t="s">
        <v>81</v>
      </c>
      <c r="D5053" t="s">
        <v>115</v>
      </c>
      <c r="E5053" t="s">
        <v>132</v>
      </c>
      <c r="F5053" t="s">
        <v>14645</v>
      </c>
      <c r="G5053" t="s">
        <v>3574</v>
      </c>
      <c r="H5053" t="s">
        <v>135</v>
      </c>
      <c r="I5053" t="s">
        <v>136</v>
      </c>
      <c r="J5053" t="s">
        <v>137</v>
      </c>
      <c r="K5053" t="s">
        <v>138</v>
      </c>
      <c r="L5053" t="s">
        <v>14646</v>
      </c>
      <c r="M5053" t="s">
        <v>14647</v>
      </c>
      <c r="N5053">
        <v>1.3633333329999999</v>
      </c>
      <c r="O5053">
        <v>0</v>
      </c>
      <c r="P5053">
        <v>135</v>
      </c>
      <c r="Q5053">
        <v>0</v>
      </c>
      <c r="R5053">
        <v>0</v>
      </c>
      <c r="S5053">
        <v>0</v>
      </c>
      <c r="T5053">
        <v>4</v>
      </c>
      <c r="U5053">
        <v>0</v>
      </c>
      <c r="V5053">
        <v>0</v>
      </c>
      <c r="W5053">
        <v>0</v>
      </c>
      <c r="X5053">
        <v>28.398841336237389</v>
      </c>
      <c r="Y5053">
        <v>0</v>
      </c>
      <c r="Z5053">
        <v>0</v>
      </c>
      <c r="AA5053">
        <v>0</v>
      </c>
      <c r="AB5053">
        <v>3.7337231308849663</v>
      </c>
      <c r="AC5053">
        <v>0</v>
      </c>
      <c r="AD5053">
        <v>0</v>
      </c>
      <c r="AE5053">
        <v>32.132564467122357</v>
      </c>
    </row>
    <row r="5054" spans="1:31" x14ac:dyDescent="0.25">
      <c r="A5054">
        <v>2218062</v>
      </c>
      <c r="B5054">
        <v>1</v>
      </c>
      <c r="C5054" t="s">
        <v>80</v>
      </c>
      <c r="D5054" t="s">
        <v>107</v>
      </c>
      <c r="E5054" t="s">
        <v>151</v>
      </c>
      <c r="F5054" t="s">
        <v>1764</v>
      </c>
      <c r="G5054" t="s">
        <v>213</v>
      </c>
      <c r="H5054" t="s">
        <v>135</v>
      </c>
      <c r="I5054" t="s">
        <v>136</v>
      </c>
      <c r="J5054" t="s">
        <v>137</v>
      </c>
      <c r="K5054" t="s">
        <v>138</v>
      </c>
      <c r="L5054" t="s">
        <v>14648</v>
      </c>
      <c r="M5054" t="s">
        <v>14649</v>
      </c>
      <c r="N5054">
        <v>1.318888888</v>
      </c>
      <c r="O5054">
        <v>0</v>
      </c>
      <c r="P5054">
        <v>97</v>
      </c>
      <c r="Q5054">
        <v>0</v>
      </c>
      <c r="R5054">
        <v>0</v>
      </c>
      <c r="S5054">
        <v>0</v>
      </c>
      <c r="T5054">
        <v>4</v>
      </c>
      <c r="U5054">
        <v>0</v>
      </c>
      <c r="V5054">
        <v>0</v>
      </c>
      <c r="W5054">
        <v>0</v>
      </c>
      <c r="X5054">
        <v>31.336032833056581</v>
      </c>
      <c r="Y5054">
        <v>0</v>
      </c>
      <c r="Z5054">
        <v>0</v>
      </c>
      <c r="AA5054">
        <v>0</v>
      </c>
      <c r="AB5054">
        <v>2.6915543060787104</v>
      </c>
      <c r="AC5054">
        <v>0</v>
      </c>
      <c r="AD5054">
        <v>0</v>
      </c>
      <c r="AE5054">
        <v>34.027587139135292</v>
      </c>
    </row>
    <row r="5055" spans="1:31" x14ac:dyDescent="0.25">
      <c r="A5055">
        <v>2223781</v>
      </c>
      <c r="B5055">
        <v>1</v>
      </c>
      <c r="C5055" t="s">
        <v>80</v>
      </c>
      <c r="D5055" t="s">
        <v>106</v>
      </c>
      <c r="E5055" t="s">
        <v>147</v>
      </c>
      <c r="F5055" t="s">
        <v>14650</v>
      </c>
      <c r="G5055" t="s">
        <v>200</v>
      </c>
      <c r="H5055" t="s">
        <v>144</v>
      </c>
      <c r="I5055" t="s">
        <v>451</v>
      </c>
      <c r="J5055" t="s">
        <v>137</v>
      </c>
      <c r="K5055" t="s">
        <v>138</v>
      </c>
      <c r="L5055" t="s">
        <v>14651</v>
      </c>
      <c r="M5055" t="s">
        <v>14652</v>
      </c>
      <c r="N5055">
        <v>4.0555555E-2</v>
      </c>
      <c r="O5055">
        <v>3</v>
      </c>
      <c r="P5055">
        <v>7660</v>
      </c>
      <c r="Q5055">
        <v>96</v>
      </c>
      <c r="R5055">
        <v>555</v>
      </c>
      <c r="S5055">
        <v>52</v>
      </c>
      <c r="T5055">
        <v>1195</v>
      </c>
      <c r="U5055">
        <v>10</v>
      </c>
      <c r="V5055">
        <v>6</v>
      </c>
      <c r="W5055">
        <v>4.713680864648611E-2</v>
      </c>
      <c r="X5055">
        <v>74.421873057223038</v>
      </c>
      <c r="Y5055">
        <v>7.8864893277666406</v>
      </c>
      <c r="Z5055">
        <v>6.7960321342407992</v>
      </c>
      <c r="AA5055">
        <v>11.813368554897446</v>
      </c>
      <c r="AB5055">
        <v>37.754495984346612</v>
      </c>
      <c r="AC5055">
        <v>55.840044068255899</v>
      </c>
      <c r="AD5055">
        <v>15.971624350668979</v>
      </c>
      <c r="AE5055">
        <v>210.5310642860459</v>
      </c>
    </row>
    <row r="5056" spans="1:31" x14ac:dyDescent="0.25">
      <c r="A5056">
        <v>2228856</v>
      </c>
      <c r="B5056">
        <v>1</v>
      </c>
      <c r="C5056" t="s">
        <v>81</v>
      </c>
      <c r="D5056" t="s">
        <v>118</v>
      </c>
      <c r="E5056" t="s">
        <v>198</v>
      </c>
      <c r="F5056" t="s">
        <v>11376</v>
      </c>
      <c r="G5056" t="s">
        <v>143</v>
      </c>
      <c r="H5056" t="s">
        <v>144</v>
      </c>
      <c r="I5056" t="s">
        <v>136</v>
      </c>
      <c r="J5056" t="s">
        <v>137</v>
      </c>
      <c r="K5056" t="s">
        <v>138</v>
      </c>
      <c r="L5056" t="s">
        <v>14653</v>
      </c>
      <c r="M5056" t="s">
        <v>14654</v>
      </c>
      <c r="N5056">
        <v>1.9675</v>
      </c>
      <c r="O5056">
        <v>3</v>
      </c>
      <c r="P5056">
        <v>389</v>
      </c>
      <c r="Q5056">
        <v>122</v>
      </c>
      <c r="R5056">
        <v>105</v>
      </c>
      <c r="S5056">
        <v>15</v>
      </c>
      <c r="T5056">
        <v>46</v>
      </c>
      <c r="U5056">
        <v>2</v>
      </c>
      <c r="V5056">
        <v>0</v>
      </c>
      <c r="W5056">
        <v>1.1433005573987802</v>
      </c>
      <c r="X5056">
        <v>121.44292940608068</v>
      </c>
      <c r="Y5056">
        <v>248.10155568661062</v>
      </c>
      <c r="Z5056">
        <v>107.03443312938225</v>
      </c>
      <c r="AA5056">
        <v>116.44967818304825</v>
      </c>
      <c r="AB5056">
        <v>18.607670008352674</v>
      </c>
      <c r="AC5056">
        <v>77.049202070329855</v>
      </c>
      <c r="AD5056">
        <v>0</v>
      </c>
      <c r="AE5056">
        <v>689.82876904120315</v>
      </c>
    </row>
    <row r="5057" spans="1:31" x14ac:dyDescent="0.25">
      <c r="A5057">
        <v>2221617</v>
      </c>
      <c r="B5057">
        <v>1</v>
      </c>
      <c r="C5057" t="s">
        <v>80</v>
      </c>
      <c r="D5057" t="s">
        <v>93</v>
      </c>
      <c r="E5057" t="s">
        <v>156</v>
      </c>
      <c r="F5057" t="s">
        <v>14655</v>
      </c>
      <c r="G5057" t="s">
        <v>165</v>
      </c>
      <c r="H5057" t="s">
        <v>135</v>
      </c>
      <c r="I5057" t="s">
        <v>136</v>
      </c>
      <c r="J5057" t="s">
        <v>137</v>
      </c>
      <c r="K5057" t="s">
        <v>138</v>
      </c>
      <c r="L5057" t="s">
        <v>14656</v>
      </c>
      <c r="M5057" t="s">
        <v>14657</v>
      </c>
      <c r="N5057">
        <v>1.1786111109999999</v>
      </c>
      <c r="O5057">
        <v>0</v>
      </c>
      <c r="P5057">
        <v>10</v>
      </c>
      <c r="Q5057">
        <v>0</v>
      </c>
      <c r="R5057">
        <v>0</v>
      </c>
      <c r="S5057">
        <v>0</v>
      </c>
      <c r="T5057">
        <v>1</v>
      </c>
      <c r="U5057">
        <v>0</v>
      </c>
      <c r="V5057">
        <v>0</v>
      </c>
      <c r="W5057">
        <v>0</v>
      </c>
      <c r="X5057">
        <v>2.5255764896950001</v>
      </c>
      <c r="Y5057">
        <v>0</v>
      </c>
      <c r="Z5057">
        <v>0</v>
      </c>
      <c r="AA5057">
        <v>0</v>
      </c>
      <c r="AB5057">
        <v>0.12285536819522778</v>
      </c>
      <c r="AC5057">
        <v>0</v>
      </c>
      <c r="AD5057">
        <v>0</v>
      </c>
      <c r="AE5057">
        <v>2.6484318578902277</v>
      </c>
    </row>
    <row r="5058" spans="1:31" x14ac:dyDescent="0.25">
      <c r="A5058">
        <v>2217372</v>
      </c>
      <c r="B5058">
        <v>1</v>
      </c>
      <c r="C5058" t="s">
        <v>80</v>
      </c>
      <c r="D5058" t="s">
        <v>106</v>
      </c>
      <c r="E5058" t="s">
        <v>156</v>
      </c>
      <c r="F5058" t="s">
        <v>14658</v>
      </c>
      <c r="G5058" t="s">
        <v>161</v>
      </c>
      <c r="H5058" t="s">
        <v>135</v>
      </c>
      <c r="I5058" t="s">
        <v>136</v>
      </c>
      <c r="J5058" t="s">
        <v>137</v>
      </c>
      <c r="K5058" t="s">
        <v>138</v>
      </c>
      <c r="L5058" t="s">
        <v>14659</v>
      </c>
      <c r="M5058" t="s">
        <v>14660</v>
      </c>
      <c r="N5058">
        <v>1.131388888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2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0.22482135456165331</v>
      </c>
      <c r="AC5058">
        <v>0</v>
      </c>
      <c r="AD5058">
        <v>0</v>
      </c>
      <c r="AE5058">
        <v>0.22482135456165331</v>
      </c>
    </row>
    <row r="5059" spans="1:31" x14ac:dyDescent="0.25">
      <c r="A5059">
        <v>2228756</v>
      </c>
      <c r="B5059">
        <v>1</v>
      </c>
      <c r="C5059" t="s">
        <v>80</v>
      </c>
      <c r="D5059" t="s">
        <v>92</v>
      </c>
      <c r="E5059" t="s">
        <v>156</v>
      </c>
      <c r="F5059" t="s">
        <v>14661</v>
      </c>
      <c r="G5059" t="s">
        <v>161</v>
      </c>
      <c r="H5059" t="s">
        <v>135</v>
      </c>
      <c r="I5059" t="s">
        <v>136</v>
      </c>
      <c r="J5059" t="s">
        <v>137</v>
      </c>
      <c r="K5059" t="s">
        <v>138</v>
      </c>
      <c r="L5059" t="s">
        <v>14662</v>
      </c>
      <c r="M5059" t="s">
        <v>14663</v>
      </c>
      <c r="N5059">
        <v>1.7622222219999999</v>
      </c>
      <c r="O5059">
        <v>0</v>
      </c>
      <c r="P5059">
        <v>3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1.0051556952099368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1.0051556952099368</v>
      </c>
    </row>
    <row r="5060" spans="1:31" x14ac:dyDescent="0.25">
      <c r="A5060">
        <v>2223758</v>
      </c>
      <c r="B5060">
        <v>1</v>
      </c>
      <c r="C5060" t="s">
        <v>80</v>
      </c>
      <c r="D5060" t="s">
        <v>83</v>
      </c>
      <c r="E5060" t="s">
        <v>251</v>
      </c>
      <c r="F5060" t="s">
        <v>14664</v>
      </c>
      <c r="G5060" t="s">
        <v>3930</v>
      </c>
      <c r="H5060" t="s">
        <v>1391</v>
      </c>
      <c r="I5060" t="s">
        <v>136</v>
      </c>
      <c r="J5060" t="s">
        <v>137</v>
      </c>
      <c r="K5060" t="s">
        <v>138</v>
      </c>
      <c r="L5060" t="s">
        <v>1393</v>
      </c>
      <c r="M5060" t="s">
        <v>14665</v>
      </c>
      <c r="N5060">
        <v>0.15</v>
      </c>
      <c r="O5060">
        <v>0</v>
      </c>
      <c r="P5060">
        <v>2523</v>
      </c>
      <c r="Q5060">
        <v>0</v>
      </c>
      <c r="R5060">
        <v>7</v>
      </c>
      <c r="S5060">
        <v>15</v>
      </c>
      <c r="T5060">
        <v>385</v>
      </c>
      <c r="U5060">
        <v>19</v>
      </c>
      <c r="V5060">
        <v>20</v>
      </c>
      <c r="W5060">
        <v>0</v>
      </c>
      <c r="X5060">
        <v>126.15692502489522</v>
      </c>
      <c r="Y5060">
        <v>0</v>
      </c>
      <c r="Z5060">
        <v>0.56513811789735002</v>
      </c>
      <c r="AA5060">
        <v>82.616008931555996</v>
      </c>
      <c r="AB5060">
        <v>86.114253191329027</v>
      </c>
      <c r="AC5060">
        <v>518.57336850954243</v>
      </c>
      <c r="AD5060">
        <v>87.539005170566227</v>
      </c>
      <c r="AE5060">
        <v>901.56469894578629</v>
      </c>
    </row>
    <row r="5061" spans="1:31" x14ac:dyDescent="0.25">
      <c r="A5061">
        <v>2213602</v>
      </c>
      <c r="B5061">
        <v>1</v>
      </c>
      <c r="C5061" t="s">
        <v>81</v>
      </c>
      <c r="D5061" t="s">
        <v>115</v>
      </c>
      <c r="E5061" t="s">
        <v>198</v>
      </c>
      <c r="F5061" t="s">
        <v>4760</v>
      </c>
      <c r="G5061" t="s">
        <v>405</v>
      </c>
      <c r="H5061" t="s">
        <v>144</v>
      </c>
      <c r="I5061" t="s">
        <v>136</v>
      </c>
      <c r="J5061" t="s">
        <v>137</v>
      </c>
      <c r="K5061" t="s">
        <v>234</v>
      </c>
      <c r="L5061" t="s">
        <v>14666</v>
      </c>
      <c r="M5061" t="s">
        <v>14667</v>
      </c>
      <c r="N5061">
        <v>4.818441666</v>
      </c>
      <c r="O5061">
        <v>1</v>
      </c>
      <c r="P5061">
        <v>1324</v>
      </c>
      <c r="Q5061">
        <v>1</v>
      </c>
      <c r="R5061">
        <v>21</v>
      </c>
      <c r="S5061">
        <v>9</v>
      </c>
      <c r="T5061">
        <v>116</v>
      </c>
      <c r="U5061">
        <v>1</v>
      </c>
      <c r="V5061">
        <v>0</v>
      </c>
      <c r="W5061">
        <v>0</v>
      </c>
      <c r="X5061">
        <v>632.48021765826343</v>
      </c>
      <c r="Y5061">
        <v>2.8198260143164284</v>
      </c>
      <c r="Z5061">
        <v>5.5876412777220787</v>
      </c>
      <c r="AA5061">
        <v>280.80762435428835</v>
      </c>
      <c r="AB5061">
        <v>214.29301769746979</v>
      </c>
      <c r="AC5061">
        <v>202.73777436230694</v>
      </c>
      <c r="AD5061">
        <v>0</v>
      </c>
      <c r="AE5061">
        <v>1338.726101364367</v>
      </c>
    </row>
    <row r="5062" spans="1:31" x14ac:dyDescent="0.25">
      <c r="A5062">
        <v>2219061</v>
      </c>
      <c r="B5062">
        <v>1</v>
      </c>
      <c r="C5062" t="s">
        <v>80</v>
      </c>
      <c r="D5062" t="s">
        <v>99</v>
      </c>
      <c r="E5062" t="s">
        <v>151</v>
      </c>
      <c r="F5062" t="s">
        <v>14668</v>
      </c>
      <c r="G5062" t="s">
        <v>213</v>
      </c>
      <c r="H5062" t="s">
        <v>135</v>
      </c>
      <c r="I5062" t="s">
        <v>136</v>
      </c>
      <c r="J5062" t="s">
        <v>137</v>
      </c>
      <c r="K5062" t="s">
        <v>138</v>
      </c>
      <c r="L5062" t="s">
        <v>14669</v>
      </c>
      <c r="M5062" t="s">
        <v>14670</v>
      </c>
      <c r="N5062">
        <v>5.5105555549999998</v>
      </c>
      <c r="O5062">
        <v>0</v>
      </c>
      <c r="P5062">
        <v>3</v>
      </c>
      <c r="Q5062">
        <v>0</v>
      </c>
      <c r="R5062">
        <v>0</v>
      </c>
      <c r="S5062">
        <v>0</v>
      </c>
      <c r="T5062">
        <v>2</v>
      </c>
      <c r="U5062">
        <v>0</v>
      </c>
      <c r="V5062">
        <v>0</v>
      </c>
      <c r="W5062">
        <v>0</v>
      </c>
      <c r="X5062">
        <v>3.5767609171293668</v>
      </c>
      <c r="Y5062">
        <v>0</v>
      </c>
      <c r="Z5062">
        <v>0</v>
      </c>
      <c r="AA5062">
        <v>0</v>
      </c>
      <c r="AB5062">
        <v>17.959619934357235</v>
      </c>
      <c r="AC5062">
        <v>0</v>
      </c>
      <c r="AD5062">
        <v>0</v>
      </c>
      <c r="AE5062">
        <v>21.536380851486602</v>
      </c>
    </row>
    <row r="5063" spans="1:31" x14ac:dyDescent="0.25">
      <c r="A5063">
        <v>2219559</v>
      </c>
      <c r="B5063">
        <v>1</v>
      </c>
      <c r="C5063" t="s">
        <v>80</v>
      </c>
      <c r="D5063" t="s">
        <v>99</v>
      </c>
      <c r="E5063" t="s">
        <v>156</v>
      </c>
      <c r="F5063" t="s">
        <v>14671</v>
      </c>
      <c r="G5063" t="s">
        <v>161</v>
      </c>
      <c r="H5063" t="s">
        <v>135</v>
      </c>
      <c r="I5063" t="s">
        <v>136</v>
      </c>
      <c r="J5063" t="s">
        <v>137</v>
      </c>
      <c r="K5063" t="s">
        <v>138</v>
      </c>
      <c r="L5063" t="s">
        <v>14672</v>
      </c>
      <c r="M5063" t="s">
        <v>14673</v>
      </c>
      <c r="N5063">
        <v>0.97416666600000001</v>
      </c>
      <c r="O5063">
        <v>0</v>
      </c>
      <c r="P5063">
        <v>2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8.2274404767619991E-2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8.2274404767619991E-2</v>
      </c>
    </row>
    <row r="5064" spans="1:31" x14ac:dyDescent="0.25">
      <c r="A5064">
        <v>2227551</v>
      </c>
      <c r="B5064">
        <v>1</v>
      </c>
      <c r="C5064" t="s">
        <v>81</v>
      </c>
      <c r="D5064" t="s">
        <v>118</v>
      </c>
      <c r="E5064" t="s">
        <v>141</v>
      </c>
      <c r="F5064" t="s">
        <v>14674</v>
      </c>
      <c r="G5064" t="s">
        <v>349</v>
      </c>
      <c r="H5064" t="s">
        <v>144</v>
      </c>
      <c r="I5064" t="s">
        <v>136</v>
      </c>
      <c r="J5064" t="s">
        <v>137</v>
      </c>
      <c r="K5064" t="s">
        <v>138</v>
      </c>
      <c r="L5064" t="s">
        <v>14675</v>
      </c>
      <c r="M5064" t="s">
        <v>14676</v>
      </c>
      <c r="N5064">
        <v>1.1125</v>
      </c>
      <c r="O5064">
        <v>0</v>
      </c>
      <c r="P5064">
        <v>1</v>
      </c>
      <c r="Q5064">
        <v>0</v>
      </c>
      <c r="R5064">
        <v>13</v>
      </c>
      <c r="S5064">
        <v>0</v>
      </c>
      <c r="T5064">
        <v>5</v>
      </c>
      <c r="U5064">
        <v>0</v>
      </c>
      <c r="V5064">
        <v>0</v>
      </c>
      <c r="W5064">
        <v>0</v>
      </c>
      <c r="X5064">
        <v>1.927380265277778E-4</v>
      </c>
      <c r="Y5064">
        <v>0</v>
      </c>
      <c r="Z5064">
        <v>11.47180719338084</v>
      </c>
      <c r="AA5064">
        <v>0</v>
      </c>
      <c r="AB5064">
        <v>7.6424942443189083</v>
      </c>
      <c r="AC5064">
        <v>0</v>
      </c>
      <c r="AD5064">
        <v>0</v>
      </c>
      <c r="AE5064">
        <v>19.114494175726275</v>
      </c>
    </row>
    <row r="5065" spans="1:31" x14ac:dyDescent="0.25">
      <c r="A5065">
        <v>2217395</v>
      </c>
      <c r="B5065">
        <v>1</v>
      </c>
      <c r="C5065" t="s">
        <v>80</v>
      </c>
      <c r="D5065" t="s">
        <v>110</v>
      </c>
      <c r="E5065" t="s">
        <v>151</v>
      </c>
      <c r="F5065" t="s">
        <v>14677</v>
      </c>
      <c r="G5065" t="s">
        <v>405</v>
      </c>
      <c r="H5065" t="s">
        <v>135</v>
      </c>
      <c r="I5065" t="s">
        <v>136</v>
      </c>
      <c r="J5065" t="s">
        <v>137</v>
      </c>
      <c r="K5065" t="s">
        <v>234</v>
      </c>
      <c r="L5065" t="s">
        <v>14678</v>
      </c>
      <c r="M5065" t="s">
        <v>14679</v>
      </c>
      <c r="N5065">
        <v>0.92050722200000001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1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1.6531475443040997</v>
      </c>
      <c r="AC5065">
        <v>0</v>
      </c>
      <c r="AD5065">
        <v>0</v>
      </c>
      <c r="AE5065">
        <v>1.6531475443040997</v>
      </c>
    </row>
    <row r="5066" spans="1:31" x14ac:dyDescent="0.25">
      <c r="A5066">
        <v>2220910</v>
      </c>
      <c r="B5066">
        <v>1</v>
      </c>
      <c r="C5066" t="s">
        <v>80</v>
      </c>
      <c r="D5066" t="s">
        <v>104</v>
      </c>
      <c r="E5066" t="s">
        <v>198</v>
      </c>
      <c r="F5066" t="s">
        <v>14680</v>
      </c>
      <c r="G5066" t="s">
        <v>233</v>
      </c>
      <c r="H5066" t="s">
        <v>144</v>
      </c>
      <c r="I5066" t="s">
        <v>136</v>
      </c>
      <c r="J5066" t="s">
        <v>137</v>
      </c>
      <c r="K5066" t="s">
        <v>234</v>
      </c>
      <c r="L5066" t="s">
        <v>14681</v>
      </c>
      <c r="M5066" t="s">
        <v>14682</v>
      </c>
      <c r="N5066">
        <v>0.29769722199999998</v>
      </c>
      <c r="O5066">
        <v>0</v>
      </c>
      <c r="P5066">
        <v>112</v>
      </c>
      <c r="Q5066">
        <v>3</v>
      </c>
      <c r="R5066">
        <v>5</v>
      </c>
      <c r="S5066">
        <v>12</v>
      </c>
      <c r="T5066">
        <v>12</v>
      </c>
      <c r="U5066">
        <v>3</v>
      </c>
      <c r="V5066">
        <v>0</v>
      </c>
      <c r="W5066">
        <v>0</v>
      </c>
      <c r="X5066">
        <v>7.2808469512061595</v>
      </c>
      <c r="Y5066">
        <v>0.56671241676833772</v>
      </c>
      <c r="Z5066">
        <v>0.34064231780887999</v>
      </c>
      <c r="AA5066">
        <v>22.941506022843008</v>
      </c>
      <c r="AB5066">
        <v>0.35004112666140885</v>
      </c>
      <c r="AC5066">
        <v>30.295928258015238</v>
      </c>
      <c r="AD5066">
        <v>0</v>
      </c>
      <c r="AE5066">
        <v>61.775677093303031</v>
      </c>
    </row>
    <row r="5067" spans="1:31" x14ac:dyDescent="0.25">
      <c r="A5067">
        <v>2222407</v>
      </c>
      <c r="B5067">
        <v>1</v>
      </c>
      <c r="C5067" t="s">
        <v>80</v>
      </c>
      <c r="D5067" t="s">
        <v>105</v>
      </c>
      <c r="E5067" t="s">
        <v>151</v>
      </c>
      <c r="F5067" t="s">
        <v>6972</v>
      </c>
      <c r="G5067" t="s">
        <v>213</v>
      </c>
      <c r="H5067" t="s">
        <v>135</v>
      </c>
      <c r="I5067" t="s">
        <v>136</v>
      </c>
      <c r="J5067" t="s">
        <v>137</v>
      </c>
      <c r="K5067" t="s">
        <v>138</v>
      </c>
      <c r="L5067" t="s">
        <v>14683</v>
      </c>
      <c r="M5067" t="s">
        <v>14684</v>
      </c>
      <c r="N5067">
        <v>1.474444444</v>
      </c>
      <c r="O5067">
        <v>0</v>
      </c>
      <c r="P5067">
        <v>109</v>
      </c>
      <c r="Q5067">
        <v>0</v>
      </c>
      <c r="R5067">
        <v>0</v>
      </c>
      <c r="S5067">
        <v>0</v>
      </c>
      <c r="T5067">
        <v>6</v>
      </c>
      <c r="U5067">
        <v>0</v>
      </c>
      <c r="V5067">
        <v>0</v>
      </c>
      <c r="W5067">
        <v>0</v>
      </c>
      <c r="X5067">
        <v>38.798063018331973</v>
      </c>
      <c r="Y5067">
        <v>0</v>
      </c>
      <c r="Z5067">
        <v>0</v>
      </c>
      <c r="AA5067">
        <v>0</v>
      </c>
      <c r="AB5067">
        <v>3.7917185793731751</v>
      </c>
      <c r="AC5067">
        <v>0</v>
      </c>
      <c r="AD5067">
        <v>0</v>
      </c>
      <c r="AE5067">
        <v>42.589781597705148</v>
      </c>
    </row>
    <row r="5068" spans="1:31" x14ac:dyDescent="0.25">
      <c r="A5068">
        <v>2217664</v>
      </c>
      <c r="B5068">
        <v>1</v>
      </c>
      <c r="C5068" t="s">
        <v>80</v>
      </c>
      <c r="D5068" t="s">
        <v>83</v>
      </c>
      <c r="E5068" t="s">
        <v>156</v>
      </c>
      <c r="F5068" t="s">
        <v>14685</v>
      </c>
      <c r="G5068" t="s">
        <v>161</v>
      </c>
      <c r="H5068" t="s">
        <v>135</v>
      </c>
      <c r="I5068" t="s">
        <v>136</v>
      </c>
      <c r="J5068" t="s">
        <v>137</v>
      </c>
      <c r="K5068" t="s">
        <v>138</v>
      </c>
      <c r="L5068" t="s">
        <v>14686</v>
      </c>
      <c r="M5068" t="s">
        <v>14687</v>
      </c>
      <c r="N5068">
        <v>1.899444444</v>
      </c>
      <c r="O5068">
        <v>0</v>
      </c>
      <c r="P5068">
        <v>10</v>
      </c>
      <c r="Q5068">
        <v>0</v>
      </c>
      <c r="R5068">
        <v>0</v>
      </c>
      <c r="S5068">
        <v>0</v>
      </c>
      <c r="T5068">
        <v>1</v>
      </c>
      <c r="U5068">
        <v>0</v>
      </c>
      <c r="V5068">
        <v>0</v>
      </c>
      <c r="W5068">
        <v>0</v>
      </c>
      <c r="X5068">
        <v>7.1563500387129446</v>
      </c>
      <c r="Y5068">
        <v>0</v>
      </c>
      <c r="Z5068">
        <v>0</v>
      </c>
      <c r="AA5068">
        <v>0</v>
      </c>
      <c r="AB5068">
        <v>2.0386753335596413</v>
      </c>
      <c r="AC5068">
        <v>0</v>
      </c>
      <c r="AD5068">
        <v>0</v>
      </c>
      <c r="AE5068">
        <v>9.1950253722725854</v>
      </c>
    </row>
    <row r="5069" spans="1:31" x14ac:dyDescent="0.25">
      <c r="A5069">
        <v>2218769</v>
      </c>
      <c r="B5069">
        <v>1</v>
      </c>
      <c r="C5069" t="s">
        <v>80</v>
      </c>
      <c r="D5069" t="s">
        <v>97</v>
      </c>
      <c r="E5069" t="s">
        <v>147</v>
      </c>
      <c r="F5069" t="s">
        <v>14688</v>
      </c>
      <c r="G5069" t="s">
        <v>405</v>
      </c>
      <c r="H5069" t="s">
        <v>144</v>
      </c>
      <c r="I5069" t="s">
        <v>136</v>
      </c>
      <c r="J5069" t="s">
        <v>137</v>
      </c>
      <c r="K5069" t="s">
        <v>234</v>
      </c>
      <c r="L5069" t="s">
        <v>14689</v>
      </c>
      <c r="M5069" t="s">
        <v>14690</v>
      </c>
      <c r="N5069">
        <v>1.9966666660000001</v>
      </c>
      <c r="O5069">
        <v>7</v>
      </c>
      <c r="P5069">
        <v>748</v>
      </c>
      <c r="Q5069">
        <v>8</v>
      </c>
      <c r="R5069">
        <v>93</v>
      </c>
      <c r="S5069">
        <v>21</v>
      </c>
      <c r="T5069">
        <v>109</v>
      </c>
      <c r="U5069">
        <v>1</v>
      </c>
      <c r="V5069">
        <v>0</v>
      </c>
      <c r="W5069">
        <v>2375.6425867034995</v>
      </c>
      <c r="X5069">
        <v>924.57353164894721</v>
      </c>
      <c r="Y5069">
        <v>867.70412215319368</v>
      </c>
      <c r="Z5069">
        <v>35.109929549020549</v>
      </c>
      <c r="AA5069">
        <v>418.86005607081756</v>
      </c>
      <c r="AB5069">
        <v>381.55735523175304</v>
      </c>
      <c r="AC5069">
        <v>0</v>
      </c>
      <c r="AD5069">
        <v>0</v>
      </c>
      <c r="AE5069">
        <v>5003.4475813572308</v>
      </c>
    </row>
    <row r="5070" spans="1:31" x14ac:dyDescent="0.25">
      <c r="A5070">
        <v>2220933</v>
      </c>
      <c r="B5070">
        <v>1</v>
      </c>
      <c r="C5070" t="s">
        <v>81</v>
      </c>
      <c r="D5070" t="s">
        <v>128</v>
      </c>
      <c r="E5070" t="s">
        <v>251</v>
      </c>
      <c r="F5070" t="s">
        <v>14691</v>
      </c>
      <c r="G5070" t="s">
        <v>200</v>
      </c>
      <c r="H5070" t="s">
        <v>144</v>
      </c>
      <c r="I5070" t="s">
        <v>451</v>
      </c>
      <c r="J5070" t="s">
        <v>137</v>
      </c>
      <c r="K5070" t="s">
        <v>234</v>
      </c>
      <c r="L5070" t="s">
        <v>14692</v>
      </c>
      <c r="M5070" t="s">
        <v>14693</v>
      </c>
      <c r="N5070">
        <v>1.7500000000000002E-2</v>
      </c>
      <c r="O5070">
        <v>59</v>
      </c>
      <c r="P5070">
        <v>18591</v>
      </c>
      <c r="Q5070">
        <v>588</v>
      </c>
      <c r="R5070">
        <v>535</v>
      </c>
      <c r="S5070">
        <v>144</v>
      </c>
      <c r="T5070">
        <v>1702</v>
      </c>
      <c r="U5070">
        <v>17</v>
      </c>
      <c r="V5070">
        <v>2</v>
      </c>
      <c r="W5070">
        <v>0.38284675365312254</v>
      </c>
      <c r="X5070">
        <v>59.251665734571858</v>
      </c>
      <c r="Y5070">
        <v>6.9824939431437958</v>
      </c>
      <c r="Z5070">
        <v>2.6755983485743018</v>
      </c>
      <c r="AA5070">
        <v>14.514800117233513</v>
      </c>
      <c r="AB5070">
        <v>15.081586722937443</v>
      </c>
      <c r="AC5070">
        <v>15.145410449411443</v>
      </c>
      <c r="AD5070">
        <v>8.9847711315285003E-2</v>
      </c>
      <c r="AE5070">
        <v>114.12424978084076</v>
      </c>
    </row>
    <row r="5071" spans="1:31" x14ac:dyDescent="0.25">
      <c r="A5071">
        <v>2228925</v>
      </c>
      <c r="B5071">
        <v>1</v>
      </c>
      <c r="C5071" t="s">
        <v>81</v>
      </c>
      <c r="D5071" t="s">
        <v>128</v>
      </c>
      <c r="E5071" t="s">
        <v>141</v>
      </c>
      <c r="F5071" t="s">
        <v>14694</v>
      </c>
      <c r="G5071" t="s">
        <v>233</v>
      </c>
      <c r="H5071" t="s">
        <v>144</v>
      </c>
      <c r="I5071" t="s">
        <v>136</v>
      </c>
      <c r="J5071" t="s">
        <v>137</v>
      </c>
      <c r="K5071" t="s">
        <v>234</v>
      </c>
      <c r="L5071" t="s">
        <v>14695</v>
      </c>
      <c r="M5071" t="s">
        <v>14696</v>
      </c>
      <c r="N5071">
        <v>8.6388888880000003</v>
      </c>
      <c r="O5071">
        <v>0</v>
      </c>
      <c r="P5071">
        <v>2630</v>
      </c>
      <c r="Q5071">
        <v>0</v>
      </c>
      <c r="R5071">
        <v>8</v>
      </c>
      <c r="S5071">
        <v>1</v>
      </c>
      <c r="T5071">
        <v>158</v>
      </c>
      <c r="U5071">
        <v>0</v>
      </c>
      <c r="V5071">
        <v>0</v>
      </c>
      <c r="W5071">
        <v>0</v>
      </c>
      <c r="X5071">
        <v>6471.6332327389609</v>
      </c>
      <c r="Y5071">
        <v>0</v>
      </c>
      <c r="Z5071">
        <v>12.476836524916171</v>
      </c>
      <c r="AA5071">
        <v>12.553736066344582</v>
      </c>
      <c r="AB5071">
        <v>1081.2398349705006</v>
      </c>
      <c r="AC5071">
        <v>0</v>
      </c>
      <c r="AD5071">
        <v>0</v>
      </c>
      <c r="AE5071">
        <v>7577.9036403007231</v>
      </c>
    </row>
    <row r="5072" spans="1:31" x14ac:dyDescent="0.25">
      <c r="A5072">
        <v>2229048</v>
      </c>
      <c r="B5072">
        <v>1</v>
      </c>
      <c r="C5072" t="s">
        <v>80</v>
      </c>
      <c r="D5072" t="s">
        <v>100</v>
      </c>
      <c r="E5072" t="s">
        <v>156</v>
      </c>
      <c r="F5072" t="s">
        <v>14697</v>
      </c>
      <c r="G5072" t="s">
        <v>161</v>
      </c>
      <c r="H5072" t="s">
        <v>135</v>
      </c>
      <c r="I5072" t="s">
        <v>136</v>
      </c>
      <c r="J5072" t="s">
        <v>137</v>
      </c>
      <c r="K5072" t="s">
        <v>138</v>
      </c>
      <c r="L5072" t="s">
        <v>14698</v>
      </c>
      <c r="M5072" t="s">
        <v>14699</v>
      </c>
      <c r="N5072">
        <v>2.0591666659999999</v>
      </c>
      <c r="O5072">
        <v>0</v>
      </c>
      <c r="P5072">
        <v>1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0.61646603381111664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0.61646603381111664</v>
      </c>
    </row>
    <row r="5073" spans="1:31" x14ac:dyDescent="0.25">
      <c r="A5073">
        <v>2217687</v>
      </c>
      <c r="B5073">
        <v>1</v>
      </c>
      <c r="C5073" t="s">
        <v>80</v>
      </c>
      <c r="D5073" t="s">
        <v>96</v>
      </c>
      <c r="E5073" t="s">
        <v>151</v>
      </c>
      <c r="F5073" t="s">
        <v>14700</v>
      </c>
      <c r="G5073" t="s">
        <v>213</v>
      </c>
      <c r="H5073" t="s">
        <v>135</v>
      </c>
      <c r="I5073" t="s">
        <v>136</v>
      </c>
      <c r="J5073" t="s">
        <v>137</v>
      </c>
      <c r="K5073" t="s">
        <v>138</v>
      </c>
      <c r="L5073" t="s">
        <v>14701</v>
      </c>
      <c r="M5073" t="s">
        <v>14702</v>
      </c>
      <c r="N5073">
        <v>0.70472222200000001</v>
      </c>
      <c r="O5073">
        <v>0</v>
      </c>
      <c r="P5073">
        <v>67</v>
      </c>
      <c r="Q5073">
        <v>0</v>
      </c>
      <c r="R5073">
        <v>0</v>
      </c>
      <c r="S5073">
        <v>0</v>
      </c>
      <c r="T5073">
        <v>6</v>
      </c>
      <c r="U5073">
        <v>0</v>
      </c>
      <c r="V5073">
        <v>0</v>
      </c>
      <c r="W5073">
        <v>0</v>
      </c>
      <c r="X5073">
        <v>22.58242873481111</v>
      </c>
      <c r="Y5073">
        <v>0</v>
      </c>
      <c r="Z5073">
        <v>0</v>
      </c>
      <c r="AA5073">
        <v>0</v>
      </c>
      <c r="AB5073">
        <v>4.3204097944494331</v>
      </c>
      <c r="AC5073">
        <v>0</v>
      </c>
      <c r="AD5073">
        <v>0</v>
      </c>
      <c r="AE5073">
        <v>26.902838529260542</v>
      </c>
    </row>
    <row r="5074" spans="1:31" x14ac:dyDescent="0.25">
      <c r="A5074">
        <v>2220220</v>
      </c>
      <c r="B5074">
        <v>1</v>
      </c>
      <c r="C5074" t="s">
        <v>80</v>
      </c>
      <c r="D5074" t="s">
        <v>100</v>
      </c>
      <c r="E5074" t="s">
        <v>147</v>
      </c>
      <c r="F5074" t="s">
        <v>14703</v>
      </c>
      <c r="G5074" t="s">
        <v>200</v>
      </c>
      <c r="H5074" t="s">
        <v>144</v>
      </c>
      <c r="I5074" t="s">
        <v>136</v>
      </c>
      <c r="J5074" t="s">
        <v>137</v>
      </c>
      <c r="K5074" t="s">
        <v>138</v>
      </c>
      <c r="L5074" t="s">
        <v>14704</v>
      </c>
      <c r="M5074" t="s">
        <v>14705</v>
      </c>
      <c r="N5074">
        <v>0.16666666599999999</v>
      </c>
      <c r="O5074">
        <v>0</v>
      </c>
      <c r="P5074">
        <v>756</v>
      </c>
      <c r="Q5074">
        <v>2</v>
      </c>
      <c r="R5074">
        <v>35</v>
      </c>
      <c r="S5074">
        <v>12</v>
      </c>
      <c r="T5074">
        <v>114</v>
      </c>
      <c r="U5074">
        <v>4</v>
      </c>
      <c r="V5074">
        <v>2</v>
      </c>
      <c r="W5074">
        <v>0</v>
      </c>
      <c r="X5074">
        <v>41.416036112410318</v>
      </c>
      <c r="Y5074">
        <v>0.108205472875</v>
      </c>
      <c r="Z5074">
        <v>1.5480068880769997</v>
      </c>
      <c r="AA5074">
        <v>7.5424135274474988</v>
      </c>
      <c r="AB5074">
        <v>14.404807579815495</v>
      </c>
      <c r="AC5074">
        <v>16.499008169886665</v>
      </c>
      <c r="AD5074">
        <v>1.2738806627395001</v>
      </c>
      <c r="AE5074">
        <v>82.792358413251478</v>
      </c>
    </row>
    <row r="5075" spans="1:31" x14ac:dyDescent="0.25">
      <c r="A5075">
        <v>2223466</v>
      </c>
      <c r="B5075">
        <v>1</v>
      </c>
      <c r="C5075" t="s">
        <v>80</v>
      </c>
      <c r="D5075" t="s">
        <v>89</v>
      </c>
      <c r="E5075" t="s">
        <v>151</v>
      </c>
      <c r="F5075" t="s">
        <v>14706</v>
      </c>
      <c r="G5075" t="s">
        <v>213</v>
      </c>
      <c r="H5075" t="s">
        <v>135</v>
      </c>
      <c r="I5075" t="s">
        <v>136</v>
      </c>
      <c r="J5075" t="s">
        <v>137</v>
      </c>
      <c r="K5075" t="s">
        <v>138</v>
      </c>
      <c r="L5075" t="s">
        <v>14707</v>
      </c>
      <c r="M5075" t="s">
        <v>14708</v>
      </c>
      <c r="N5075">
        <v>1.9841666659999999</v>
      </c>
      <c r="O5075">
        <v>0</v>
      </c>
      <c r="P5075">
        <v>25</v>
      </c>
      <c r="Q5075">
        <v>0</v>
      </c>
      <c r="R5075">
        <v>0</v>
      </c>
      <c r="S5075">
        <v>0</v>
      </c>
      <c r="T5075">
        <v>4</v>
      </c>
      <c r="U5075">
        <v>0</v>
      </c>
      <c r="V5075">
        <v>0</v>
      </c>
      <c r="W5075">
        <v>0</v>
      </c>
      <c r="X5075">
        <v>37.04841137196987</v>
      </c>
      <c r="Y5075">
        <v>0</v>
      </c>
      <c r="Z5075">
        <v>0</v>
      </c>
      <c r="AA5075">
        <v>0</v>
      </c>
      <c r="AB5075">
        <v>7.5297617208438616</v>
      </c>
      <c r="AC5075">
        <v>0</v>
      </c>
      <c r="AD5075">
        <v>0</v>
      </c>
      <c r="AE5075">
        <v>44.578173092813728</v>
      </c>
    </row>
    <row r="5076" spans="1:31" x14ac:dyDescent="0.25">
      <c r="A5076">
        <v>2221033</v>
      </c>
      <c r="B5076">
        <v>1</v>
      </c>
      <c r="C5076" t="s">
        <v>81</v>
      </c>
      <c r="D5076" t="s">
        <v>120</v>
      </c>
      <c r="E5076" t="s">
        <v>156</v>
      </c>
      <c r="F5076" t="s">
        <v>14709</v>
      </c>
      <c r="G5076" t="s">
        <v>161</v>
      </c>
      <c r="H5076" t="s">
        <v>135</v>
      </c>
      <c r="I5076" t="s">
        <v>136</v>
      </c>
      <c r="J5076" t="s">
        <v>137</v>
      </c>
      <c r="K5076" t="s">
        <v>138</v>
      </c>
      <c r="L5076" t="s">
        <v>14710</v>
      </c>
      <c r="M5076" t="s">
        <v>14711</v>
      </c>
      <c r="N5076">
        <v>1.1683333330000001</v>
      </c>
      <c r="O5076">
        <v>0</v>
      </c>
      <c r="P5076">
        <v>1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0.13967361300976996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0.13967361300976996</v>
      </c>
    </row>
    <row r="5077" spans="1:31" x14ac:dyDescent="0.25">
      <c r="A5077">
        <v>2217203</v>
      </c>
      <c r="B5077">
        <v>1</v>
      </c>
      <c r="C5077" t="s">
        <v>80</v>
      </c>
      <c r="D5077" t="s">
        <v>100</v>
      </c>
      <c r="E5077" t="s">
        <v>156</v>
      </c>
      <c r="F5077" t="s">
        <v>14712</v>
      </c>
      <c r="G5077" t="s">
        <v>161</v>
      </c>
      <c r="H5077" t="s">
        <v>135</v>
      </c>
      <c r="I5077" t="s">
        <v>136</v>
      </c>
      <c r="J5077" t="s">
        <v>137</v>
      </c>
      <c r="K5077" t="s">
        <v>138</v>
      </c>
      <c r="L5077" t="s">
        <v>14713</v>
      </c>
      <c r="M5077" t="s">
        <v>14714</v>
      </c>
      <c r="N5077">
        <v>1.2044444439999999</v>
      </c>
      <c r="O5077">
        <v>0</v>
      </c>
      <c r="P5077">
        <v>1</v>
      </c>
      <c r="Q5077">
        <v>0</v>
      </c>
      <c r="R5077">
        <v>0</v>
      </c>
      <c r="S5077">
        <v>0</v>
      </c>
      <c r="T5077">
        <v>2</v>
      </c>
      <c r="U5077">
        <v>0</v>
      </c>
      <c r="V5077">
        <v>0</v>
      </c>
      <c r="W5077">
        <v>0</v>
      </c>
      <c r="X5077">
        <v>0.94772160620748724</v>
      </c>
      <c r="Y5077">
        <v>0</v>
      </c>
      <c r="Z5077">
        <v>0</v>
      </c>
      <c r="AA5077">
        <v>0</v>
      </c>
      <c r="AB5077">
        <v>0.27529847065587559</v>
      </c>
      <c r="AC5077">
        <v>0</v>
      </c>
      <c r="AD5077">
        <v>0</v>
      </c>
      <c r="AE5077">
        <v>1.2230200768633628</v>
      </c>
    </row>
    <row r="5078" spans="1:31" x14ac:dyDescent="0.25">
      <c r="A5078">
        <v>2215045</v>
      </c>
      <c r="B5078">
        <v>1</v>
      </c>
      <c r="C5078" t="s">
        <v>80</v>
      </c>
      <c r="D5078" t="s">
        <v>106</v>
      </c>
      <c r="E5078" t="s">
        <v>151</v>
      </c>
      <c r="F5078" t="s">
        <v>14715</v>
      </c>
      <c r="G5078" t="s">
        <v>238</v>
      </c>
      <c r="H5078" t="s">
        <v>135</v>
      </c>
      <c r="I5078" t="s">
        <v>136</v>
      </c>
      <c r="J5078" t="s">
        <v>137</v>
      </c>
      <c r="K5078" t="s">
        <v>138</v>
      </c>
      <c r="L5078" t="s">
        <v>14716</v>
      </c>
      <c r="M5078" t="s">
        <v>14717</v>
      </c>
      <c r="N5078">
        <v>2.383611111</v>
      </c>
      <c r="O5078">
        <v>0</v>
      </c>
      <c r="P5078">
        <v>57</v>
      </c>
      <c r="Q5078">
        <v>0</v>
      </c>
      <c r="R5078">
        <v>0</v>
      </c>
      <c r="S5078">
        <v>0</v>
      </c>
      <c r="T5078">
        <v>3</v>
      </c>
      <c r="U5078">
        <v>0</v>
      </c>
      <c r="V5078">
        <v>0</v>
      </c>
      <c r="W5078">
        <v>0</v>
      </c>
      <c r="X5078">
        <v>47.10941279158412</v>
      </c>
      <c r="Y5078">
        <v>0</v>
      </c>
      <c r="Z5078">
        <v>0</v>
      </c>
      <c r="AA5078">
        <v>0</v>
      </c>
      <c r="AB5078">
        <v>6.5062303595899618</v>
      </c>
      <c r="AC5078">
        <v>0</v>
      </c>
      <c r="AD5078">
        <v>0</v>
      </c>
      <c r="AE5078">
        <v>53.615643151174083</v>
      </c>
    </row>
    <row r="5079" spans="1:31" x14ac:dyDescent="0.25">
      <c r="A5079">
        <v>2227780</v>
      </c>
      <c r="B5079">
        <v>1</v>
      </c>
      <c r="C5079" t="s">
        <v>80</v>
      </c>
      <c r="D5079" t="s">
        <v>93</v>
      </c>
      <c r="E5079" t="s">
        <v>132</v>
      </c>
      <c r="F5079" t="s">
        <v>14718</v>
      </c>
      <c r="G5079" t="s">
        <v>176</v>
      </c>
      <c r="H5079" t="s">
        <v>135</v>
      </c>
      <c r="I5079" t="s">
        <v>136</v>
      </c>
      <c r="J5079" t="s">
        <v>137</v>
      </c>
      <c r="K5079" t="s">
        <v>138</v>
      </c>
      <c r="L5079" t="s">
        <v>14719</v>
      </c>
      <c r="M5079" t="s">
        <v>14720</v>
      </c>
      <c r="N5079">
        <v>1.101111111</v>
      </c>
      <c r="O5079">
        <v>0</v>
      </c>
      <c r="P5079">
        <v>195</v>
      </c>
      <c r="Q5079">
        <v>0</v>
      </c>
      <c r="R5079">
        <v>3</v>
      </c>
      <c r="S5079">
        <v>0</v>
      </c>
      <c r="T5079">
        <v>64</v>
      </c>
      <c r="U5079">
        <v>0</v>
      </c>
      <c r="V5079">
        <v>0</v>
      </c>
      <c r="W5079">
        <v>0</v>
      </c>
      <c r="X5079">
        <v>66.379669557671733</v>
      </c>
      <c r="Y5079">
        <v>0</v>
      </c>
      <c r="Z5079">
        <v>1.8700863640008047</v>
      </c>
      <c r="AA5079">
        <v>0</v>
      </c>
      <c r="AB5079">
        <v>56.620036372469777</v>
      </c>
      <c r="AC5079">
        <v>0</v>
      </c>
      <c r="AD5079">
        <v>0</v>
      </c>
      <c r="AE5079">
        <v>124.86979229414231</v>
      </c>
    </row>
    <row r="5080" spans="1:31" x14ac:dyDescent="0.25">
      <c r="A5080">
        <v>2220120</v>
      </c>
      <c r="B5080">
        <v>1</v>
      </c>
      <c r="C5080" t="s">
        <v>80</v>
      </c>
      <c r="D5080" t="s">
        <v>96</v>
      </c>
      <c r="E5080" t="s">
        <v>147</v>
      </c>
      <c r="F5080" t="s">
        <v>14721</v>
      </c>
      <c r="G5080" t="s">
        <v>233</v>
      </c>
      <c r="H5080" t="s">
        <v>144</v>
      </c>
      <c r="I5080" t="s">
        <v>136</v>
      </c>
      <c r="J5080" t="s">
        <v>137</v>
      </c>
      <c r="K5080" t="s">
        <v>234</v>
      </c>
      <c r="L5080" t="s">
        <v>14722</v>
      </c>
      <c r="M5080" t="s">
        <v>14723</v>
      </c>
      <c r="N5080">
        <v>1.673333333</v>
      </c>
      <c r="O5080">
        <v>1</v>
      </c>
      <c r="P5080">
        <v>23</v>
      </c>
      <c r="Q5080">
        <v>3</v>
      </c>
      <c r="R5080">
        <v>0</v>
      </c>
      <c r="S5080">
        <v>7</v>
      </c>
      <c r="T5080">
        <v>1</v>
      </c>
      <c r="U5080">
        <v>0</v>
      </c>
      <c r="V5080">
        <v>0</v>
      </c>
      <c r="W5080">
        <v>2.1244919739649601</v>
      </c>
      <c r="X5080">
        <v>4.5113618766548012</v>
      </c>
      <c r="Y5080">
        <v>1.1555591392679068</v>
      </c>
      <c r="Z5080">
        <v>0</v>
      </c>
      <c r="AA5080">
        <v>81.256848038092201</v>
      </c>
      <c r="AB5080">
        <v>2.3041896093584802</v>
      </c>
      <c r="AC5080">
        <v>0</v>
      </c>
      <c r="AD5080">
        <v>0</v>
      </c>
      <c r="AE5080">
        <v>91.352450637338336</v>
      </c>
    </row>
    <row r="5081" spans="1:31" x14ac:dyDescent="0.25">
      <c r="A5081">
        <v>2223452</v>
      </c>
      <c r="B5081">
        <v>1</v>
      </c>
      <c r="C5081" t="s">
        <v>80</v>
      </c>
      <c r="D5081" t="s">
        <v>100</v>
      </c>
      <c r="E5081" t="s">
        <v>147</v>
      </c>
      <c r="F5081" t="s">
        <v>14724</v>
      </c>
      <c r="G5081" t="s">
        <v>280</v>
      </c>
      <c r="H5081" t="s">
        <v>144</v>
      </c>
      <c r="I5081" t="s">
        <v>136</v>
      </c>
      <c r="J5081" t="s">
        <v>3</v>
      </c>
      <c r="K5081" t="s">
        <v>138</v>
      </c>
      <c r="L5081" t="s">
        <v>14725</v>
      </c>
      <c r="M5081" t="s">
        <v>14726</v>
      </c>
      <c r="N5081">
        <v>0.59833333300000002</v>
      </c>
      <c r="O5081">
        <v>0</v>
      </c>
      <c r="P5081">
        <v>10324</v>
      </c>
      <c r="Q5081">
        <v>2</v>
      </c>
      <c r="R5081">
        <v>54</v>
      </c>
      <c r="S5081">
        <v>14</v>
      </c>
      <c r="T5081">
        <v>1001</v>
      </c>
      <c r="U5081">
        <v>7</v>
      </c>
      <c r="V5081">
        <v>6</v>
      </c>
      <c r="W5081">
        <v>0</v>
      </c>
      <c r="X5081">
        <v>2120.7334893481143</v>
      </c>
      <c r="Y5081">
        <v>0.47587242622020826</v>
      </c>
      <c r="Z5081">
        <v>13.00140133702714</v>
      </c>
      <c r="AA5081">
        <v>46.017796038323844</v>
      </c>
      <c r="AB5081">
        <v>584.04833566622096</v>
      </c>
      <c r="AC5081">
        <v>272.11179677046152</v>
      </c>
      <c r="AD5081">
        <v>99.668419130038203</v>
      </c>
      <c r="AE5081">
        <v>3136.057110716406</v>
      </c>
    </row>
    <row r="5082" spans="1:31" x14ac:dyDescent="0.25">
      <c r="A5082">
        <v>2213479</v>
      </c>
      <c r="B5082">
        <v>1</v>
      </c>
      <c r="C5082" t="s">
        <v>81</v>
      </c>
      <c r="D5082" t="s">
        <v>112</v>
      </c>
      <c r="E5082" t="s">
        <v>156</v>
      </c>
      <c r="F5082" t="s">
        <v>14727</v>
      </c>
      <c r="G5082" t="s">
        <v>161</v>
      </c>
      <c r="H5082" t="s">
        <v>135</v>
      </c>
      <c r="I5082" t="s">
        <v>136</v>
      </c>
      <c r="J5082" t="s">
        <v>137</v>
      </c>
      <c r="K5082" t="s">
        <v>138</v>
      </c>
      <c r="L5082" t="s">
        <v>14728</v>
      </c>
      <c r="M5082" t="s">
        <v>14729</v>
      </c>
      <c r="N5082">
        <v>0.73722222199999998</v>
      </c>
      <c r="O5082">
        <v>0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1.0103735752353335E-2</v>
      </c>
      <c r="AA5082">
        <v>0</v>
      </c>
      <c r="AB5082">
        <v>0</v>
      </c>
      <c r="AC5082">
        <v>0</v>
      </c>
      <c r="AD5082">
        <v>0</v>
      </c>
      <c r="AE5082">
        <v>1.0103735752353335E-2</v>
      </c>
    </row>
    <row r="5083" spans="1:31" x14ac:dyDescent="0.25">
      <c r="A5083">
        <v>2216313</v>
      </c>
      <c r="B5083">
        <v>1</v>
      </c>
      <c r="C5083" t="s">
        <v>81</v>
      </c>
      <c r="D5083" t="s">
        <v>127</v>
      </c>
      <c r="E5083" t="s">
        <v>251</v>
      </c>
      <c r="F5083" t="s">
        <v>9262</v>
      </c>
      <c r="G5083" t="s">
        <v>405</v>
      </c>
      <c r="H5083" t="s">
        <v>144</v>
      </c>
      <c r="I5083" t="s">
        <v>136</v>
      </c>
      <c r="J5083" t="s">
        <v>137</v>
      </c>
      <c r="K5083" t="s">
        <v>234</v>
      </c>
      <c r="L5083" t="s">
        <v>14730</v>
      </c>
      <c r="M5083" t="s">
        <v>14731</v>
      </c>
      <c r="N5083">
        <v>4.6259377769999999</v>
      </c>
      <c r="O5083">
        <v>12</v>
      </c>
      <c r="P5083">
        <v>4672</v>
      </c>
      <c r="Q5083">
        <v>660</v>
      </c>
      <c r="R5083">
        <v>451</v>
      </c>
      <c r="S5083">
        <v>100</v>
      </c>
      <c r="T5083">
        <v>550</v>
      </c>
      <c r="U5083">
        <v>21</v>
      </c>
      <c r="V5083">
        <v>2</v>
      </c>
      <c r="W5083">
        <v>16.713995779335445</v>
      </c>
      <c r="X5083">
        <v>4063.7851706330034</v>
      </c>
      <c r="Y5083">
        <v>1279.2294711890418</v>
      </c>
      <c r="Z5083">
        <v>562.64115842428896</v>
      </c>
      <c r="AA5083">
        <v>3258.2064155228227</v>
      </c>
      <c r="AB5083">
        <v>1276.2117561027203</v>
      </c>
      <c r="AC5083">
        <v>2636.0441437465074</v>
      </c>
      <c r="AD5083">
        <v>2.7832772793343952</v>
      </c>
      <c r="AE5083">
        <v>13095.615388677053</v>
      </c>
    </row>
    <row r="5084" spans="1:31" x14ac:dyDescent="0.25">
      <c r="A5084">
        <v>2224342</v>
      </c>
      <c r="B5084">
        <v>1</v>
      </c>
      <c r="C5084" t="s">
        <v>80</v>
      </c>
      <c r="D5084" t="s">
        <v>93</v>
      </c>
      <c r="E5084" t="s">
        <v>151</v>
      </c>
      <c r="F5084" t="s">
        <v>1436</v>
      </c>
      <c r="G5084" t="s">
        <v>213</v>
      </c>
      <c r="H5084" t="s">
        <v>135</v>
      </c>
      <c r="I5084" t="s">
        <v>136</v>
      </c>
      <c r="J5084" t="s">
        <v>137</v>
      </c>
      <c r="K5084" t="s">
        <v>138</v>
      </c>
      <c r="L5084" t="s">
        <v>14732</v>
      </c>
      <c r="M5084" t="s">
        <v>14733</v>
      </c>
      <c r="N5084">
        <v>2.2527777769999999</v>
      </c>
      <c r="O5084">
        <v>0</v>
      </c>
      <c r="P5084">
        <v>5</v>
      </c>
      <c r="Q5084">
        <v>0</v>
      </c>
      <c r="R5084">
        <v>4</v>
      </c>
      <c r="S5084">
        <v>0</v>
      </c>
      <c r="T5084">
        <v>2</v>
      </c>
      <c r="U5084">
        <v>0</v>
      </c>
      <c r="V5084">
        <v>0</v>
      </c>
      <c r="W5084">
        <v>0</v>
      </c>
      <c r="X5084">
        <v>9.9093696215674782</v>
      </c>
      <c r="Y5084">
        <v>0</v>
      </c>
      <c r="Z5084">
        <v>17.173579313288723</v>
      </c>
      <c r="AA5084">
        <v>0</v>
      </c>
      <c r="AB5084">
        <v>5.8274305298672653</v>
      </c>
      <c r="AC5084">
        <v>0</v>
      </c>
      <c r="AD5084">
        <v>0</v>
      </c>
      <c r="AE5084">
        <v>32.910379464723469</v>
      </c>
    </row>
    <row r="5085" spans="1:31" x14ac:dyDescent="0.25">
      <c r="A5085">
        <v>2224840</v>
      </c>
      <c r="B5085">
        <v>1</v>
      </c>
      <c r="C5085" t="s">
        <v>80</v>
      </c>
      <c r="D5085" t="s">
        <v>98</v>
      </c>
      <c r="E5085" t="s">
        <v>151</v>
      </c>
      <c r="F5085" t="s">
        <v>5250</v>
      </c>
      <c r="G5085" t="s">
        <v>213</v>
      </c>
      <c r="H5085" t="s">
        <v>135</v>
      </c>
      <c r="I5085" t="s">
        <v>136</v>
      </c>
      <c r="J5085" t="s">
        <v>137</v>
      </c>
      <c r="K5085" t="s">
        <v>138</v>
      </c>
      <c r="L5085" t="s">
        <v>14734</v>
      </c>
      <c r="M5085" t="s">
        <v>14735</v>
      </c>
      <c r="N5085">
        <v>1.8591666659999999</v>
      </c>
      <c r="O5085">
        <v>0</v>
      </c>
      <c r="P5085">
        <v>0</v>
      </c>
      <c r="Q5085">
        <v>0</v>
      </c>
      <c r="R5085">
        <v>2</v>
      </c>
      <c r="S5085">
        <v>0</v>
      </c>
      <c r="T5085">
        <v>2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3.2920603946094547</v>
      </c>
      <c r="AA5085">
        <v>0</v>
      </c>
      <c r="AB5085">
        <v>2.8500406372854257</v>
      </c>
      <c r="AC5085">
        <v>0</v>
      </c>
      <c r="AD5085">
        <v>0</v>
      </c>
      <c r="AE5085">
        <v>6.1421010318948799</v>
      </c>
    </row>
    <row r="5086" spans="1:31" x14ac:dyDescent="0.25">
      <c r="A5086">
        <v>2228172</v>
      </c>
      <c r="B5086">
        <v>1</v>
      </c>
      <c r="C5086" t="s">
        <v>80</v>
      </c>
      <c r="D5086" t="s">
        <v>82</v>
      </c>
      <c r="E5086" t="s">
        <v>151</v>
      </c>
      <c r="F5086" t="s">
        <v>14736</v>
      </c>
      <c r="G5086" t="s">
        <v>213</v>
      </c>
      <c r="H5086" t="s">
        <v>135</v>
      </c>
      <c r="I5086" t="s">
        <v>136</v>
      </c>
      <c r="J5086" t="s">
        <v>137</v>
      </c>
      <c r="K5086" t="s">
        <v>138</v>
      </c>
      <c r="L5086" t="s">
        <v>14737</v>
      </c>
      <c r="M5086" t="s">
        <v>14738</v>
      </c>
      <c r="N5086">
        <v>2.0661111110000001</v>
      </c>
      <c r="O5086">
        <v>0</v>
      </c>
      <c r="P5086">
        <v>198</v>
      </c>
      <c r="Q5086">
        <v>0</v>
      </c>
      <c r="R5086">
        <v>0</v>
      </c>
      <c r="S5086">
        <v>0</v>
      </c>
      <c r="T5086">
        <v>23</v>
      </c>
      <c r="U5086">
        <v>0</v>
      </c>
      <c r="V5086">
        <v>0</v>
      </c>
      <c r="W5086">
        <v>0</v>
      </c>
      <c r="X5086">
        <v>177.06687030170136</v>
      </c>
      <c r="Y5086">
        <v>0</v>
      </c>
      <c r="Z5086">
        <v>0</v>
      </c>
      <c r="AA5086">
        <v>0</v>
      </c>
      <c r="AB5086">
        <v>14.783678820828902</v>
      </c>
      <c r="AC5086">
        <v>0</v>
      </c>
      <c r="AD5086">
        <v>0</v>
      </c>
      <c r="AE5086">
        <v>191.85054912253025</v>
      </c>
    </row>
    <row r="5087" spans="1:31" x14ac:dyDescent="0.25">
      <c r="A5087">
        <v>2220512</v>
      </c>
      <c r="B5087">
        <v>1</v>
      </c>
      <c r="C5087" t="s">
        <v>80</v>
      </c>
      <c r="D5087" t="s">
        <v>103</v>
      </c>
      <c r="E5087" t="s">
        <v>151</v>
      </c>
      <c r="F5087" t="s">
        <v>14739</v>
      </c>
      <c r="G5087" t="s">
        <v>213</v>
      </c>
      <c r="H5087" t="s">
        <v>135</v>
      </c>
      <c r="I5087" t="s">
        <v>136</v>
      </c>
      <c r="J5087" t="s">
        <v>137</v>
      </c>
      <c r="K5087" t="s">
        <v>138</v>
      </c>
      <c r="L5087" t="s">
        <v>14740</v>
      </c>
      <c r="M5087" t="s">
        <v>14741</v>
      </c>
      <c r="N5087">
        <v>2.6272222219999999</v>
      </c>
      <c r="O5087">
        <v>0</v>
      </c>
      <c r="P5087">
        <v>4</v>
      </c>
      <c r="Q5087">
        <v>0</v>
      </c>
      <c r="R5087">
        <v>2</v>
      </c>
      <c r="S5087">
        <v>0</v>
      </c>
      <c r="T5087">
        <v>16</v>
      </c>
      <c r="U5087">
        <v>0</v>
      </c>
      <c r="V5087">
        <v>0</v>
      </c>
      <c r="W5087">
        <v>0</v>
      </c>
      <c r="X5087">
        <v>2.6506988244726664</v>
      </c>
      <c r="Y5087">
        <v>0</v>
      </c>
      <c r="Z5087">
        <v>1.0451122025335891</v>
      </c>
      <c r="AA5087">
        <v>0</v>
      </c>
      <c r="AB5087">
        <v>8.8704737890711129</v>
      </c>
      <c r="AC5087">
        <v>0</v>
      </c>
      <c r="AD5087">
        <v>0</v>
      </c>
      <c r="AE5087">
        <v>12.566284816077369</v>
      </c>
    </row>
    <row r="5088" spans="1:31" x14ac:dyDescent="0.25">
      <c r="A5088">
        <v>2229154</v>
      </c>
      <c r="B5088">
        <v>1</v>
      </c>
      <c r="C5088" t="s">
        <v>80</v>
      </c>
      <c r="D5088" t="s">
        <v>96</v>
      </c>
      <c r="E5088" t="s">
        <v>156</v>
      </c>
      <c r="F5088" t="s">
        <v>14742</v>
      </c>
      <c r="G5088" t="s">
        <v>172</v>
      </c>
      <c r="H5088" t="s">
        <v>135</v>
      </c>
      <c r="I5088" t="s">
        <v>136</v>
      </c>
      <c r="J5088" t="s">
        <v>137</v>
      </c>
      <c r="K5088" t="s">
        <v>138</v>
      </c>
      <c r="L5088" t="s">
        <v>14743</v>
      </c>
      <c r="M5088" t="s">
        <v>14744</v>
      </c>
      <c r="N5088">
        <v>2.3958333330000001</v>
      </c>
      <c r="O5088">
        <v>0</v>
      </c>
      <c r="P5088">
        <v>1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0.39055439555848337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0.39055439555848337</v>
      </c>
    </row>
    <row r="5089" spans="1:31" x14ac:dyDescent="0.25">
      <c r="A5089">
        <v>2218577</v>
      </c>
      <c r="B5089">
        <v>1</v>
      </c>
      <c r="C5089" t="s">
        <v>81</v>
      </c>
      <c r="D5089" t="s">
        <v>122</v>
      </c>
      <c r="E5089" t="s">
        <v>132</v>
      </c>
      <c r="F5089" t="s">
        <v>14745</v>
      </c>
      <c r="G5089" t="s">
        <v>176</v>
      </c>
      <c r="H5089" t="s">
        <v>135</v>
      </c>
      <c r="I5089" t="s">
        <v>136</v>
      </c>
      <c r="J5089" t="s">
        <v>137</v>
      </c>
      <c r="K5089" t="s">
        <v>138</v>
      </c>
      <c r="L5089" t="s">
        <v>14746</v>
      </c>
      <c r="M5089" t="s">
        <v>14747</v>
      </c>
      <c r="N5089">
        <v>2.559722222</v>
      </c>
      <c r="O5089">
        <v>0</v>
      </c>
      <c r="P5089">
        <v>52</v>
      </c>
      <c r="Q5089">
        <v>0</v>
      </c>
      <c r="R5089">
        <v>0</v>
      </c>
      <c r="S5089">
        <v>0</v>
      </c>
      <c r="T5089">
        <v>4</v>
      </c>
      <c r="U5089">
        <v>0</v>
      </c>
      <c r="V5089">
        <v>0</v>
      </c>
      <c r="W5089">
        <v>0</v>
      </c>
      <c r="X5089">
        <v>10.088999819070356</v>
      </c>
      <c r="Y5089">
        <v>0</v>
      </c>
      <c r="Z5089">
        <v>0</v>
      </c>
      <c r="AA5089">
        <v>0</v>
      </c>
      <c r="AB5089">
        <v>0.83915273000359181</v>
      </c>
      <c r="AC5089">
        <v>0</v>
      </c>
      <c r="AD5089">
        <v>0</v>
      </c>
      <c r="AE5089">
        <v>10.928152549073948</v>
      </c>
    </row>
    <row r="5090" spans="1:31" x14ac:dyDescent="0.25">
      <c r="A5090">
        <v>2219659</v>
      </c>
      <c r="B5090">
        <v>1</v>
      </c>
      <c r="C5090" t="s">
        <v>80</v>
      </c>
      <c r="D5090" t="s">
        <v>91</v>
      </c>
      <c r="E5090" t="s">
        <v>225</v>
      </c>
      <c r="F5090" t="s">
        <v>14748</v>
      </c>
      <c r="G5090" t="s">
        <v>536</v>
      </c>
      <c r="H5090" t="s">
        <v>135</v>
      </c>
      <c r="I5090" t="s">
        <v>136</v>
      </c>
      <c r="J5090" t="s">
        <v>137</v>
      </c>
      <c r="K5090" t="s">
        <v>138</v>
      </c>
      <c r="L5090" t="s">
        <v>14749</v>
      </c>
      <c r="M5090" t="s">
        <v>14750</v>
      </c>
      <c r="N5090">
        <v>1.9097222220000001</v>
      </c>
      <c r="O5090">
        <v>0</v>
      </c>
      <c r="P5090">
        <v>15</v>
      </c>
      <c r="Q5090">
        <v>0</v>
      </c>
      <c r="R5090">
        <v>0</v>
      </c>
      <c r="S5090">
        <v>0</v>
      </c>
      <c r="T5090">
        <v>28</v>
      </c>
      <c r="U5090">
        <v>0</v>
      </c>
      <c r="V5090">
        <v>0</v>
      </c>
      <c r="W5090">
        <v>0</v>
      </c>
      <c r="X5090">
        <v>14.528208721416686</v>
      </c>
      <c r="Y5090">
        <v>0</v>
      </c>
      <c r="Z5090">
        <v>0</v>
      </c>
      <c r="AA5090">
        <v>0</v>
      </c>
      <c r="AB5090">
        <v>29.034440922664228</v>
      </c>
      <c r="AC5090">
        <v>0</v>
      </c>
      <c r="AD5090">
        <v>0</v>
      </c>
      <c r="AE5090">
        <v>43.562649644080913</v>
      </c>
    </row>
    <row r="5091" spans="1:31" x14ac:dyDescent="0.25">
      <c r="A5091">
        <v>2224826</v>
      </c>
      <c r="B5091">
        <v>1</v>
      </c>
      <c r="C5091" t="s">
        <v>80</v>
      </c>
      <c r="D5091" t="s">
        <v>101</v>
      </c>
      <c r="E5091" t="s">
        <v>151</v>
      </c>
      <c r="F5091" t="s">
        <v>5107</v>
      </c>
      <c r="G5091" t="s">
        <v>213</v>
      </c>
      <c r="H5091" t="s">
        <v>135</v>
      </c>
      <c r="I5091" t="s">
        <v>136</v>
      </c>
      <c r="J5091" t="s">
        <v>137</v>
      </c>
      <c r="K5091" t="s">
        <v>138</v>
      </c>
      <c r="L5091" t="s">
        <v>14751</v>
      </c>
      <c r="M5091" t="s">
        <v>14752</v>
      </c>
      <c r="N5091">
        <v>2.409444444</v>
      </c>
      <c r="O5091">
        <v>0</v>
      </c>
      <c r="P5091">
        <v>10</v>
      </c>
      <c r="Q5091">
        <v>0</v>
      </c>
      <c r="R5091">
        <v>1</v>
      </c>
      <c r="S5091">
        <v>0</v>
      </c>
      <c r="T5091">
        <v>1</v>
      </c>
      <c r="U5091">
        <v>0</v>
      </c>
      <c r="V5091">
        <v>0</v>
      </c>
      <c r="W5091">
        <v>0</v>
      </c>
      <c r="X5091">
        <v>26.278006569007353</v>
      </c>
      <c r="Y5091">
        <v>0</v>
      </c>
      <c r="Z5091">
        <v>9.6604250736111099E-5</v>
      </c>
      <c r="AA5091">
        <v>0</v>
      </c>
      <c r="AB5091">
        <v>19.446194065993872</v>
      </c>
      <c r="AC5091">
        <v>0</v>
      </c>
      <c r="AD5091">
        <v>0</v>
      </c>
      <c r="AE5091">
        <v>45.72429723925196</v>
      </c>
    </row>
    <row r="5092" spans="1:31" x14ac:dyDescent="0.25">
      <c r="A5092">
        <v>2222576</v>
      </c>
      <c r="B5092">
        <v>1</v>
      </c>
      <c r="C5092" t="s">
        <v>80</v>
      </c>
      <c r="D5092" t="s">
        <v>97</v>
      </c>
      <c r="E5092" t="s">
        <v>141</v>
      </c>
      <c r="F5092" t="s">
        <v>4048</v>
      </c>
      <c r="G5092" t="s">
        <v>143</v>
      </c>
      <c r="H5092" t="s">
        <v>144</v>
      </c>
      <c r="I5092" t="s">
        <v>136</v>
      </c>
      <c r="J5092" t="s">
        <v>137</v>
      </c>
      <c r="K5092" t="s">
        <v>138</v>
      </c>
      <c r="L5092" t="s">
        <v>14753</v>
      </c>
      <c r="M5092" t="s">
        <v>14754</v>
      </c>
      <c r="N5092">
        <v>0.21666666600000001</v>
      </c>
      <c r="O5092">
        <v>23</v>
      </c>
      <c r="P5092">
        <v>229</v>
      </c>
      <c r="Q5092">
        <v>1</v>
      </c>
      <c r="R5092">
        <v>52</v>
      </c>
      <c r="S5092">
        <v>5</v>
      </c>
      <c r="T5092">
        <v>36</v>
      </c>
      <c r="U5092">
        <v>0</v>
      </c>
      <c r="V5092">
        <v>0</v>
      </c>
      <c r="W5092">
        <v>88.851629175838539</v>
      </c>
      <c r="X5092">
        <v>114.88532689000127</v>
      </c>
      <c r="Y5092">
        <v>0</v>
      </c>
      <c r="Z5092">
        <v>7.3443031472856486</v>
      </c>
      <c r="AA5092">
        <v>27.981051104644735</v>
      </c>
      <c r="AB5092">
        <v>14.526226548974833</v>
      </c>
      <c r="AC5092">
        <v>0</v>
      </c>
      <c r="AD5092">
        <v>0</v>
      </c>
      <c r="AE5092">
        <v>253.58853686674502</v>
      </c>
    </row>
    <row r="5093" spans="1:31" x14ac:dyDescent="0.25">
      <c r="A5093">
        <v>2225908</v>
      </c>
      <c r="B5093">
        <v>1</v>
      </c>
      <c r="C5093" t="s">
        <v>80</v>
      </c>
      <c r="D5093" t="s">
        <v>110</v>
      </c>
      <c r="E5093" t="s">
        <v>151</v>
      </c>
      <c r="F5093" t="s">
        <v>14755</v>
      </c>
      <c r="G5093" t="s">
        <v>213</v>
      </c>
      <c r="H5093" t="s">
        <v>135</v>
      </c>
      <c r="I5093" t="s">
        <v>136</v>
      </c>
      <c r="J5093" t="s">
        <v>137</v>
      </c>
      <c r="K5093" t="s">
        <v>138</v>
      </c>
      <c r="L5093" t="s">
        <v>14756</v>
      </c>
      <c r="M5093" t="s">
        <v>14757</v>
      </c>
      <c r="N5093">
        <v>1.3325</v>
      </c>
      <c r="O5093">
        <v>0</v>
      </c>
      <c r="P5093">
        <v>115</v>
      </c>
      <c r="Q5093">
        <v>0</v>
      </c>
      <c r="R5093">
        <v>0</v>
      </c>
      <c r="S5093">
        <v>0</v>
      </c>
      <c r="T5093">
        <v>15</v>
      </c>
      <c r="U5093">
        <v>0</v>
      </c>
      <c r="V5093">
        <v>0</v>
      </c>
      <c r="W5093">
        <v>0</v>
      </c>
      <c r="X5093">
        <v>36.647621792340402</v>
      </c>
      <c r="Y5093">
        <v>0</v>
      </c>
      <c r="Z5093">
        <v>0</v>
      </c>
      <c r="AA5093">
        <v>0</v>
      </c>
      <c r="AB5093">
        <v>15.082833156250006</v>
      </c>
      <c r="AC5093">
        <v>0</v>
      </c>
      <c r="AD5093">
        <v>0</v>
      </c>
      <c r="AE5093">
        <v>51.730454948590406</v>
      </c>
    </row>
    <row r="5094" spans="1:31" x14ac:dyDescent="0.25">
      <c r="A5094">
        <v>2214853</v>
      </c>
      <c r="B5094">
        <v>1</v>
      </c>
      <c r="C5094" t="s">
        <v>81</v>
      </c>
      <c r="D5094" t="s">
        <v>121</v>
      </c>
      <c r="E5094" t="s">
        <v>198</v>
      </c>
      <c r="F5094" t="s">
        <v>14758</v>
      </c>
      <c r="G5094" t="s">
        <v>143</v>
      </c>
      <c r="H5094" t="s">
        <v>144</v>
      </c>
      <c r="I5094" t="s">
        <v>136</v>
      </c>
      <c r="J5094" t="s">
        <v>137</v>
      </c>
      <c r="K5094" t="s">
        <v>138</v>
      </c>
      <c r="L5094" t="s">
        <v>14759</v>
      </c>
      <c r="M5094" t="s">
        <v>14760</v>
      </c>
      <c r="N5094">
        <v>0.96833333300000002</v>
      </c>
      <c r="O5094">
        <v>0</v>
      </c>
      <c r="P5094">
        <v>959</v>
      </c>
      <c r="Q5094">
        <v>1</v>
      </c>
      <c r="R5094">
        <v>33</v>
      </c>
      <c r="S5094">
        <v>3</v>
      </c>
      <c r="T5094">
        <v>68</v>
      </c>
      <c r="U5094">
        <v>0</v>
      </c>
      <c r="V5094">
        <v>0</v>
      </c>
      <c r="W5094">
        <v>0</v>
      </c>
      <c r="X5094">
        <v>89.393547115327124</v>
      </c>
      <c r="Y5094">
        <v>1.9283196362054333</v>
      </c>
      <c r="Z5094">
        <v>1.6979617348145877</v>
      </c>
      <c r="AA5094">
        <v>35.430781094953666</v>
      </c>
      <c r="AB5094">
        <v>34.096766969899484</v>
      </c>
      <c r="AC5094">
        <v>0</v>
      </c>
      <c r="AD5094">
        <v>0</v>
      </c>
      <c r="AE5094">
        <v>162.54737655120027</v>
      </c>
    </row>
    <row r="5095" spans="1:31" x14ac:dyDescent="0.25">
      <c r="A5095">
        <v>2216619</v>
      </c>
      <c r="B5095">
        <v>1</v>
      </c>
      <c r="C5095" t="s">
        <v>81</v>
      </c>
      <c r="D5095" t="s">
        <v>127</v>
      </c>
      <c r="E5095" t="s">
        <v>156</v>
      </c>
      <c r="F5095" t="s">
        <v>5558</v>
      </c>
      <c r="G5095" t="s">
        <v>161</v>
      </c>
      <c r="H5095" t="s">
        <v>135</v>
      </c>
      <c r="I5095" t="s">
        <v>136</v>
      </c>
      <c r="J5095" t="s">
        <v>137</v>
      </c>
      <c r="K5095" t="s">
        <v>138</v>
      </c>
      <c r="L5095" t="s">
        <v>14761</v>
      </c>
      <c r="M5095" t="s">
        <v>14762</v>
      </c>
      <c r="N5095">
        <v>7.4363888879999998</v>
      </c>
      <c r="O5095">
        <v>0</v>
      </c>
      <c r="P5095">
        <v>1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</row>
    <row r="5096" spans="1:31" x14ac:dyDescent="0.25">
      <c r="A5096">
        <v>2218285</v>
      </c>
      <c r="B5096">
        <v>1</v>
      </c>
      <c r="C5096" t="s">
        <v>80</v>
      </c>
      <c r="D5096" t="s">
        <v>82</v>
      </c>
      <c r="E5096" t="s">
        <v>156</v>
      </c>
      <c r="F5096" t="s">
        <v>14763</v>
      </c>
      <c r="G5096" t="s">
        <v>161</v>
      </c>
      <c r="H5096" t="s">
        <v>135</v>
      </c>
      <c r="I5096" t="s">
        <v>136</v>
      </c>
      <c r="J5096" t="s">
        <v>137</v>
      </c>
      <c r="K5096" t="s">
        <v>138</v>
      </c>
      <c r="L5096" t="s">
        <v>14764</v>
      </c>
      <c r="M5096" t="s">
        <v>14765</v>
      </c>
      <c r="N5096">
        <v>2.886666666</v>
      </c>
      <c r="O5096">
        <v>0</v>
      </c>
      <c r="P5096">
        <v>1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4.4218387769165712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4.4218387769165712</v>
      </c>
    </row>
    <row r="5097" spans="1:31" x14ac:dyDescent="0.25">
      <c r="A5097">
        <v>2214455</v>
      </c>
      <c r="B5097">
        <v>1</v>
      </c>
      <c r="C5097" t="s">
        <v>81</v>
      </c>
      <c r="D5097" t="s">
        <v>123</v>
      </c>
      <c r="E5097" t="s">
        <v>141</v>
      </c>
      <c r="F5097" t="s">
        <v>3490</v>
      </c>
      <c r="G5097" t="s">
        <v>233</v>
      </c>
      <c r="H5097" t="s">
        <v>144</v>
      </c>
      <c r="I5097" t="s">
        <v>136</v>
      </c>
      <c r="J5097" t="s">
        <v>137</v>
      </c>
      <c r="K5097" t="s">
        <v>234</v>
      </c>
      <c r="L5097" t="s">
        <v>14766</v>
      </c>
      <c r="M5097" t="s">
        <v>14767</v>
      </c>
      <c r="N5097">
        <v>7.9979905550000003</v>
      </c>
      <c r="O5097">
        <v>0</v>
      </c>
      <c r="P5097">
        <v>107</v>
      </c>
      <c r="Q5097">
        <v>0</v>
      </c>
      <c r="R5097">
        <v>3</v>
      </c>
      <c r="S5097">
        <v>0</v>
      </c>
      <c r="T5097">
        <v>5</v>
      </c>
      <c r="U5097">
        <v>0</v>
      </c>
      <c r="V5097">
        <v>0</v>
      </c>
      <c r="W5097">
        <v>0</v>
      </c>
      <c r="X5097">
        <v>145.97646333000182</v>
      </c>
      <c r="Y5097">
        <v>0</v>
      </c>
      <c r="Z5097">
        <v>1.5913353711130118</v>
      </c>
      <c r="AA5097">
        <v>0</v>
      </c>
      <c r="AB5097">
        <v>30.695648169412571</v>
      </c>
      <c r="AC5097">
        <v>0</v>
      </c>
      <c r="AD5097">
        <v>0</v>
      </c>
      <c r="AE5097">
        <v>178.26344687052742</v>
      </c>
    </row>
    <row r="5098" spans="1:31" x14ac:dyDescent="0.25">
      <c r="A5098">
        <v>2214063</v>
      </c>
      <c r="B5098">
        <v>1</v>
      </c>
      <c r="C5098" t="s">
        <v>80</v>
      </c>
      <c r="D5098" t="s">
        <v>82</v>
      </c>
      <c r="E5098" t="s">
        <v>225</v>
      </c>
      <c r="F5098" t="s">
        <v>14768</v>
      </c>
      <c r="G5098" t="s">
        <v>345</v>
      </c>
      <c r="H5098" t="s">
        <v>135</v>
      </c>
      <c r="I5098" t="s">
        <v>136</v>
      </c>
      <c r="J5098" t="s">
        <v>137</v>
      </c>
      <c r="K5098" t="s">
        <v>138</v>
      </c>
      <c r="L5098" t="s">
        <v>14769</v>
      </c>
      <c r="M5098" t="s">
        <v>14770</v>
      </c>
      <c r="N5098">
        <v>1.6583333330000001</v>
      </c>
      <c r="O5098">
        <v>0</v>
      </c>
      <c r="P5098">
        <v>1</v>
      </c>
      <c r="Q5098">
        <v>0</v>
      </c>
      <c r="R5098">
        <v>0</v>
      </c>
      <c r="S5098">
        <v>0</v>
      </c>
      <c r="T5098">
        <v>86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173.57489326021602</v>
      </c>
      <c r="AC5098">
        <v>0</v>
      </c>
      <c r="AD5098">
        <v>0</v>
      </c>
      <c r="AE5098">
        <v>173.57489326021602</v>
      </c>
    </row>
    <row r="5099" spans="1:31" x14ac:dyDescent="0.25">
      <c r="A5099">
        <v>2217893</v>
      </c>
      <c r="B5099">
        <v>1</v>
      </c>
      <c r="C5099" t="s">
        <v>80</v>
      </c>
      <c r="D5099" t="s">
        <v>93</v>
      </c>
      <c r="E5099" t="s">
        <v>141</v>
      </c>
      <c r="F5099" t="s">
        <v>14771</v>
      </c>
      <c r="G5099" t="s">
        <v>3816</v>
      </c>
      <c r="H5099" t="s">
        <v>144</v>
      </c>
      <c r="I5099" t="s">
        <v>136</v>
      </c>
      <c r="J5099" t="s">
        <v>3</v>
      </c>
      <c r="K5099" t="s">
        <v>138</v>
      </c>
      <c r="L5099" t="s">
        <v>14772</v>
      </c>
      <c r="M5099" t="s">
        <v>14773</v>
      </c>
      <c r="N5099">
        <v>2.3788888880000001</v>
      </c>
      <c r="O5099">
        <v>0</v>
      </c>
      <c r="P5099">
        <v>16</v>
      </c>
      <c r="Q5099">
        <v>0</v>
      </c>
      <c r="R5099">
        <v>4</v>
      </c>
      <c r="S5099">
        <v>0</v>
      </c>
      <c r="T5099">
        <v>22</v>
      </c>
      <c r="U5099">
        <v>0</v>
      </c>
      <c r="V5099">
        <v>0</v>
      </c>
      <c r="W5099">
        <v>0</v>
      </c>
      <c r="X5099">
        <v>6.0329322248800272</v>
      </c>
      <c r="Y5099">
        <v>0</v>
      </c>
      <c r="Z5099">
        <v>0.92598172441824012</v>
      </c>
      <c r="AA5099">
        <v>0</v>
      </c>
      <c r="AB5099">
        <v>24.614339657104892</v>
      </c>
      <c r="AC5099">
        <v>0</v>
      </c>
      <c r="AD5099">
        <v>0</v>
      </c>
      <c r="AE5099">
        <v>31.57325360640316</v>
      </c>
    </row>
    <row r="5100" spans="1:31" x14ac:dyDescent="0.25">
      <c r="A5100">
        <v>2223260</v>
      </c>
      <c r="B5100">
        <v>1</v>
      </c>
      <c r="C5100" t="s">
        <v>81</v>
      </c>
      <c r="D5100" t="s">
        <v>125</v>
      </c>
      <c r="E5100" t="s">
        <v>156</v>
      </c>
      <c r="F5100" t="s">
        <v>14774</v>
      </c>
      <c r="G5100" t="s">
        <v>161</v>
      </c>
      <c r="H5100" t="s">
        <v>135</v>
      </c>
      <c r="I5100" t="s">
        <v>136</v>
      </c>
      <c r="J5100" t="s">
        <v>137</v>
      </c>
      <c r="K5100" t="s">
        <v>138</v>
      </c>
      <c r="L5100" t="s">
        <v>14775</v>
      </c>
      <c r="M5100" t="s">
        <v>14776</v>
      </c>
      <c r="N5100">
        <v>0.89833333299999996</v>
      </c>
      <c r="O5100">
        <v>0</v>
      </c>
      <c r="P5100">
        <v>1</v>
      </c>
      <c r="Q5100">
        <v>0</v>
      </c>
      <c r="R5100">
        <v>1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0.22251320703668004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0.22251320703668004</v>
      </c>
    </row>
    <row r="5101" spans="1:31" x14ac:dyDescent="0.25">
      <c r="A5101">
        <v>2215729</v>
      </c>
      <c r="B5101">
        <v>1</v>
      </c>
      <c r="C5101" t="s">
        <v>80</v>
      </c>
      <c r="D5101" t="s">
        <v>105</v>
      </c>
      <c r="E5101" t="s">
        <v>251</v>
      </c>
      <c r="F5101" t="s">
        <v>1224</v>
      </c>
      <c r="G5101" t="s">
        <v>200</v>
      </c>
      <c r="H5101" t="s">
        <v>1391</v>
      </c>
      <c r="I5101" t="s">
        <v>136</v>
      </c>
      <c r="J5101" t="s">
        <v>137</v>
      </c>
      <c r="K5101" t="s">
        <v>234</v>
      </c>
      <c r="L5101" t="s">
        <v>14777</v>
      </c>
      <c r="M5101" t="s">
        <v>14778</v>
      </c>
      <c r="N5101">
        <v>6.6090554999999995E-2</v>
      </c>
      <c r="O5101">
        <v>2</v>
      </c>
      <c r="P5101">
        <v>10112</v>
      </c>
      <c r="Q5101">
        <v>0</v>
      </c>
      <c r="R5101">
        <v>57</v>
      </c>
      <c r="S5101">
        <v>25</v>
      </c>
      <c r="T5101">
        <v>1650</v>
      </c>
      <c r="U5101">
        <v>25</v>
      </c>
      <c r="V5101">
        <v>7</v>
      </c>
      <c r="W5101">
        <v>8.3259190996319996E-2</v>
      </c>
      <c r="X5101">
        <v>166.10062058055973</v>
      </c>
      <c r="Y5101">
        <v>0</v>
      </c>
      <c r="Z5101">
        <v>1.1854275724277212</v>
      </c>
      <c r="AA5101">
        <v>16.766815706912837</v>
      </c>
      <c r="AB5101">
        <v>59.472546904365274</v>
      </c>
      <c r="AC5101">
        <v>85.260372369292853</v>
      </c>
      <c r="AD5101">
        <v>8.3147647870712831</v>
      </c>
      <c r="AE5101">
        <v>337.18380711162604</v>
      </c>
    </row>
    <row r="5102" spans="1:31" x14ac:dyDescent="0.25">
      <c r="A5102">
        <v>2223160</v>
      </c>
      <c r="B5102">
        <v>1</v>
      </c>
      <c r="C5102" t="s">
        <v>81</v>
      </c>
      <c r="D5102" t="s">
        <v>122</v>
      </c>
      <c r="E5102" t="s">
        <v>141</v>
      </c>
      <c r="F5102" t="s">
        <v>14779</v>
      </c>
      <c r="G5102" t="s">
        <v>349</v>
      </c>
      <c r="H5102" t="s">
        <v>144</v>
      </c>
      <c r="I5102" t="s">
        <v>136</v>
      </c>
      <c r="J5102" t="s">
        <v>137</v>
      </c>
      <c r="K5102" t="s">
        <v>138</v>
      </c>
      <c r="L5102" t="s">
        <v>13112</v>
      </c>
      <c r="M5102" t="s">
        <v>14780</v>
      </c>
      <c r="N5102">
        <v>0.445833333</v>
      </c>
      <c r="O5102">
        <v>1</v>
      </c>
      <c r="P5102">
        <v>63</v>
      </c>
      <c r="Q5102">
        <v>0</v>
      </c>
      <c r="R5102">
        <v>2</v>
      </c>
      <c r="S5102">
        <v>2</v>
      </c>
      <c r="T5102">
        <v>5</v>
      </c>
      <c r="U5102">
        <v>0</v>
      </c>
      <c r="V5102">
        <v>1</v>
      </c>
      <c r="W5102">
        <v>0</v>
      </c>
      <c r="X5102">
        <v>3.8989590625211279</v>
      </c>
      <c r="Y5102">
        <v>0</v>
      </c>
      <c r="Z5102">
        <v>0.30816811880033002</v>
      </c>
      <c r="AA5102">
        <v>5.7810520783216246</v>
      </c>
      <c r="AB5102">
        <v>0.2397998101452975</v>
      </c>
      <c r="AC5102">
        <v>0</v>
      </c>
      <c r="AD5102">
        <v>0.58099432605191259</v>
      </c>
      <c r="AE5102">
        <v>10.808973395840294</v>
      </c>
    </row>
    <row r="5103" spans="1:31" x14ac:dyDescent="0.25">
      <c r="A5103">
        <v>2215829</v>
      </c>
      <c r="B5103">
        <v>1</v>
      </c>
      <c r="C5103" t="s">
        <v>80</v>
      </c>
      <c r="D5103" t="s">
        <v>105</v>
      </c>
      <c r="E5103" t="s">
        <v>251</v>
      </c>
      <c r="F5103" t="s">
        <v>1224</v>
      </c>
      <c r="G5103" t="s">
        <v>143</v>
      </c>
      <c r="H5103" t="s">
        <v>144</v>
      </c>
      <c r="I5103" t="s">
        <v>136</v>
      </c>
      <c r="J5103" t="s">
        <v>137</v>
      </c>
      <c r="K5103" t="s">
        <v>138</v>
      </c>
      <c r="L5103" t="s">
        <v>14781</v>
      </c>
      <c r="M5103" t="s">
        <v>14782</v>
      </c>
      <c r="N5103">
        <v>0.29305555500000002</v>
      </c>
      <c r="O5103">
        <v>2</v>
      </c>
      <c r="P5103">
        <v>10181</v>
      </c>
      <c r="Q5103">
        <v>0</v>
      </c>
      <c r="R5103">
        <v>55</v>
      </c>
      <c r="S5103">
        <v>25</v>
      </c>
      <c r="T5103">
        <v>1613</v>
      </c>
      <c r="U5103">
        <v>25</v>
      </c>
      <c r="V5103">
        <v>7</v>
      </c>
      <c r="W5103">
        <v>0.49795123844127509</v>
      </c>
      <c r="X5103">
        <v>824.37266152540622</v>
      </c>
      <c r="Y5103">
        <v>0</v>
      </c>
      <c r="Z5103">
        <v>7.3858167986859034</v>
      </c>
      <c r="AA5103">
        <v>70.823048283409094</v>
      </c>
      <c r="AB5103">
        <v>394.83844968186719</v>
      </c>
      <c r="AC5103">
        <v>631.80435595889378</v>
      </c>
      <c r="AD5103">
        <v>63.943679731053038</v>
      </c>
      <c r="AE5103">
        <v>1993.6659632177564</v>
      </c>
    </row>
    <row r="5104" spans="1:31" x14ac:dyDescent="0.25">
      <c r="A5104">
        <v>2222078</v>
      </c>
      <c r="B5104">
        <v>1</v>
      </c>
      <c r="C5104" t="s">
        <v>81</v>
      </c>
      <c r="D5104" t="s">
        <v>128</v>
      </c>
      <c r="E5104" t="s">
        <v>156</v>
      </c>
      <c r="F5104" t="s">
        <v>14783</v>
      </c>
      <c r="G5104" t="s">
        <v>165</v>
      </c>
      <c r="H5104" t="s">
        <v>135</v>
      </c>
      <c r="I5104" t="s">
        <v>136</v>
      </c>
      <c r="J5104" t="s">
        <v>137</v>
      </c>
      <c r="K5104" t="s">
        <v>138</v>
      </c>
      <c r="L5104" t="s">
        <v>14784</v>
      </c>
      <c r="M5104" t="s">
        <v>14785</v>
      </c>
      <c r="N5104">
        <v>6.7980555550000004</v>
      </c>
      <c r="O5104">
        <v>0</v>
      </c>
      <c r="P5104">
        <v>11</v>
      </c>
      <c r="Q5104">
        <v>0</v>
      </c>
      <c r="R5104">
        <v>0</v>
      </c>
      <c r="S5104">
        <v>0</v>
      </c>
      <c r="T5104">
        <v>2</v>
      </c>
      <c r="U5104">
        <v>0</v>
      </c>
      <c r="V5104">
        <v>0</v>
      </c>
      <c r="W5104">
        <v>0</v>
      </c>
      <c r="X5104">
        <v>19.993265859125898</v>
      </c>
      <c r="Y5104">
        <v>0</v>
      </c>
      <c r="Z5104">
        <v>0</v>
      </c>
      <c r="AA5104">
        <v>0</v>
      </c>
      <c r="AB5104">
        <v>10.130241023394239</v>
      </c>
      <c r="AC5104">
        <v>0</v>
      </c>
      <c r="AD5104">
        <v>0</v>
      </c>
      <c r="AE5104">
        <v>30.12350688252014</v>
      </c>
    </row>
    <row r="5105" spans="1:31" x14ac:dyDescent="0.25">
      <c r="A5105">
        <v>2223552</v>
      </c>
      <c r="B5105">
        <v>1</v>
      </c>
      <c r="C5105" t="s">
        <v>80</v>
      </c>
      <c r="D5105" t="s">
        <v>97</v>
      </c>
      <c r="E5105" t="s">
        <v>156</v>
      </c>
      <c r="F5105" t="s">
        <v>14786</v>
      </c>
      <c r="G5105" t="s">
        <v>161</v>
      </c>
      <c r="H5105" t="s">
        <v>135</v>
      </c>
      <c r="I5105" t="s">
        <v>136</v>
      </c>
      <c r="J5105" t="s">
        <v>137</v>
      </c>
      <c r="K5105" t="s">
        <v>138</v>
      </c>
      <c r="L5105" t="s">
        <v>14787</v>
      </c>
      <c r="M5105" t="s">
        <v>14788</v>
      </c>
      <c r="N5105">
        <v>1.5844444440000001</v>
      </c>
      <c r="O5105">
        <v>0</v>
      </c>
      <c r="P5105">
        <v>1</v>
      </c>
      <c r="Q5105">
        <v>0</v>
      </c>
      <c r="R5105">
        <v>0</v>
      </c>
      <c r="S5105">
        <v>0</v>
      </c>
      <c r="T5105">
        <v>1</v>
      </c>
      <c r="U5105">
        <v>0</v>
      </c>
      <c r="V5105">
        <v>0</v>
      </c>
      <c r="W5105">
        <v>0</v>
      </c>
      <c r="X5105">
        <v>1.1003201926213027</v>
      </c>
      <c r="Y5105">
        <v>0</v>
      </c>
      <c r="Z5105">
        <v>0</v>
      </c>
      <c r="AA5105">
        <v>0</v>
      </c>
      <c r="AB5105">
        <v>4.7924388156937496E-2</v>
      </c>
      <c r="AC5105">
        <v>0</v>
      </c>
      <c r="AD5105">
        <v>0</v>
      </c>
      <c r="AE5105">
        <v>1.1482445807782402</v>
      </c>
    </row>
    <row r="5106" spans="1:31" x14ac:dyDescent="0.25">
      <c r="A5106">
        <v>2216519</v>
      </c>
      <c r="B5106">
        <v>1</v>
      </c>
      <c r="C5106" t="s">
        <v>80</v>
      </c>
      <c r="D5106" t="s">
        <v>109</v>
      </c>
      <c r="E5106" t="s">
        <v>156</v>
      </c>
      <c r="F5106" t="s">
        <v>14789</v>
      </c>
      <c r="G5106" t="s">
        <v>161</v>
      </c>
      <c r="H5106" t="s">
        <v>135</v>
      </c>
      <c r="I5106" t="s">
        <v>136</v>
      </c>
      <c r="J5106" t="s">
        <v>137</v>
      </c>
      <c r="K5106" t="s">
        <v>138</v>
      </c>
      <c r="L5106" t="s">
        <v>14790</v>
      </c>
      <c r="M5106" t="s">
        <v>14791</v>
      </c>
      <c r="N5106">
        <v>1.5691666660000001</v>
      </c>
      <c r="O5106">
        <v>0</v>
      </c>
      <c r="P5106">
        <v>1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0.39572746095492106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0.39572746095492106</v>
      </c>
    </row>
    <row r="5107" spans="1:31" x14ac:dyDescent="0.25">
      <c r="A5107">
        <v>2217601</v>
      </c>
      <c r="B5107">
        <v>1</v>
      </c>
      <c r="C5107" t="s">
        <v>81</v>
      </c>
      <c r="D5107" t="s">
        <v>113</v>
      </c>
      <c r="E5107" t="s">
        <v>156</v>
      </c>
      <c r="F5107" t="s">
        <v>14792</v>
      </c>
      <c r="G5107" t="s">
        <v>161</v>
      </c>
      <c r="H5107" t="s">
        <v>135</v>
      </c>
      <c r="I5107" t="s">
        <v>136</v>
      </c>
      <c r="J5107" t="s">
        <v>137</v>
      </c>
      <c r="K5107" t="s">
        <v>138</v>
      </c>
      <c r="L5107" t="s">
        <v>14793</v>
      </c>
      <c r="M5107" t="s">
        <v>14794</v>
      </c>
      <c r="N5107">
        <v>3.440555555</v>
      </c>
      <c r="O5107">
        <v>0</v>
      </c>
      <c r="P5107">
        <v>1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0.35802793929664112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0.35802793929664112</v>
      </c>
    </row>
    <row r="5108" spans="1:31" x14ac:dyDescent="0.25">
      <c r="A5108">
        <v>2215437</v>
      </c>
      <c r="B5108">
        <v>1</v>
      </c>
      <c r="C5108" t="s">
        <v>80</v>
      </c>
      <c r="D5108" t="s">
        <v>110</v>
      </c>
      <c r="E5108" t="s">
        <v>156</v>
      </c>
      <c r="F5108" t="s">
        <v>14795</v>
      </c>
      <c r="G5108" t="s">
        <v>165</v>
      </c>
      <c r="H5108" t="s">
        <v>135</v>
      </c>
      <c r="I5108" t="s">
        <v>136</v>
      </c>
      <c r="J5108" t="s">
        <v>137</v>
      </c>
      <c r="K5108" t="s">
        <v>138</v>
      </c>
      <c r="L5108" t="s">
        <v>14796</v>
      </c>
      <c r="M5108" t="s">
        <v>14797</v>
      </c>
      <c r="N5108">
        <v>2.3258333329999998</v>
      </c>
      <c r="O5108">
        <v>0</v>
      </c>
      <c r="P5108">
        <v>7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4.3221879733579165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4.3221879733579165</v>
      </c>
    </row>
    <row r="5109" spans="1:31" x14ac:dyDescent="0.25">
      <c r="A5109">
        <v>2225716</v>
      </c>
      <c r="B5109">
        <v>1</v>
      </c>
      <c r="C5109" t="s">
        <v>80</v>
      </c>
      <c r="D5109" t="s">
        <v>85</v>
      </c>
      <c r="E5109" t="s">
        <v>156</v>
      </c>
      <c r="F5109" t="s">
        <v>14798</v>
      </c>
      <c r="G5109" t="s">
        <v>165</v>
      </c>
      <c r="H5109" t="s">
        <v>135</v>
      </c>
      <c r="I5109" t="s">
        <v>136</v>
      </c>
      <c r="J5109" t="s">
        <v>137</v>
      </c>
      <c r="K5109" t="s">
        <v>138</v>
      </c>
      <c r="L5109" t="s">
        <v>14799</v>
      </c>
      <c r="M5109" t="s">
        <v>14800</v>
      </c>
      <c r="N5109">
        <v>2.696111111</v>
      </c>
      <c r="O5109">
        <v>0</v>
      </c>
      <c r="P5109">
        <v>7</v>
      </c>
      <c r="Q5109">
        <v>0</v>
      </c>
      <c r="R5109">
        <v>0</v>
      </c>
      <c r="S5109">
        <v>0</v>
      </c>
      <c r="T5109">
        <v>2</v>
      </c>
      <c r="U5109">
        <v>0</v>
      </c>
      <c r="V5109">
        <v>0</v>
      </c>
      <c r="W5109">
        <v>0</v>
      </c>
      <c r="X5109">
        <v>6.2808506400419279</v>
      </c>
      <c r="Y5109">
        <v>0</v>
      </c>
      <c r="Z5109">
        <v>0</v>
      </c>
      <c r="AA5109">
        <v>0</v>
      </c>
      <c r="AB5109">
        <v>1.6875675631919218</v>
      </c>
      <c r="AC5109">
        <v>0</v>
      </c>
      <c r="AD5109">
        <v>0</v>
      </c>
      <c r="AE5109">
        <v>7.96841820323385</v>
      </c>
    </row>
    <row r="5110" spans="1:31" x14ac:dyDescent="0.25">
      <c r="A5110">
        <v>2213273</v>
      </c>
      <c r="B5110">
        <v>1</v>
      </c>
      <c r="C5110" t="s">
        <v>80</v>
      </c>
      <c r="D5110" t="s">
        <v>96</v>
      </c>
      <c r="E5110" t="s">
        <v>156</v>
      </c>
      <c r="F5110" t="s">
        <v>14801</v>
      </c>
      <c r="G5110" t="s">
        <v>161</v>
      </c>
      <c r="H5110" t="s">
        <v>135</v>
      </c>
      <c r="I5110" t="s">
        <v>136</v>
      </c>
      <c r="J5110" t="s">
        <v>137</v>
      </c>
      <c r="K5110" t="s">
        <v>138</v>
      </c>
      <c r="L5110" t="s">
        <v>14802</v>
      </c>
      <c r="M5110" t="s">
        <v>14803</v>
      </c>
      <c r="N5110">
        <v>2.082222222</v>
      </c>
      <c r="O5110">
        <v>0</v>
      </c>
      <c r="P5110">
        <v>1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0.31052708417453245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0.31052708417453245</v>
      </c>
    </row>
    <row r="5111" spans="1:31" x14ac:dyDescent="0.25">
      <c r="A5111">
        <v>2218952</v>
      </c>
      <c r="B5111">
        <v>1</v>
      </c>
      <c r="C5111" t="s">
        <v>80</v>
      </c>
      <c r="D5111" t="s">
        <v>90</v>
      </c>
      <c r="E5111" t="s">
        <v>151</v>
      </c>
      <c r="F5111" t="s">
        <v>14804</v>
      </c>
      <c r="G5111" t="s">
        <v>213</v>
      </c>
      <c r="H5111" t="s">
        <v>135</v>
      </c>
      <c r="I5111" t="s">
        <v>136</v>
      </c>
      <c r="J5111" t="s">
        <v>137</v>
      </c>
      <c r="K5111" t="s">
        <v>138</v>
      </c>
      <c r="L5111" t="s">
        <v>14805</v>
      </c>
      <c r="M5111" t="s">
        <v>14806</v>
      </c>
      <c r="N5111">
        <v>1.625277777</v>
      </c>
      <c r="O5111">
        <v>0</v>
      </c>
      <c r="P5111">
        <v>93</v>
      </c>
      <c r="Q5111">
        <v>0</v>
      </c>
      <c r="R5111">
        <v>0</v>
      </c>
      <c r="S5111">
        <v>0</v>
      </c>
      <c r="T5111">
        <v>5</v>
      </c>
      <c r="U5111">
        <v>0</v>
      </c>
      <c r="V5111">
        <v>1</v>
      </c>
      <c r="W5111">
        <v>0</v>
      </c>
      <c r="X5111">
        <v>55.994158404645418</v>
      </c>
      <c r="Y5111">
        <v>0</v>
      </c>
      <c r="Z5111">
        <v>0</v>
      </c>
      <c r="AA5111">
        <v>0</v>
      </c>
      <c r="AB5111">
        <v>6.175694937989169</v>
      </c>
      <c r="AC5111">
        <v>0</v>
      </c>
      <c r="AD5111">
        <v>8.5513881347238581</v>
      </c>
      <c r="AE5111">
        <v>70.721241477358447</v>
      </c>
    </row>
    <row r="5112" spans="1:31" x14ac:dyDescent="0.25">
      <c r="A5112">
        <v>2217956</v>
      </c>
      <c r="B5112">
        <v>1</v>
      </c>
      <c r="C5112" t="s">
        <v>80</v>
      </c>
      <c r="D5112" t="s">
        <v>99</v>
      </c>
      <c r="E5112" t="s">
        <v>156</v>
      </c>
      <c r="F5112" t="s">
        <v>14807</v>
      </c>
      <c r="G5112" t="s">
        <v>161</v>
      </c>
      <c r="H5112" t="s">
        <v>135</v>
      </c>
      <c r="I5112" t="s">
        <v>136</v>
      </c>
      <c r="J5112" t="s">
        <v>137</v>
      </c>
      <c r="K5112" t="s">
        <v>138</v>
      </c>
      <c r="L5112" t="s">
        <v>14808</v>
      </c>
      <c r="M5112" t="s">
        <v>14809</v>
      </c>
      <c r="N5112">
        <v>1.660555555</v>
      </c>
      <c r="O5112">
        <v>0</v>
      </c>
      <c r="P5112">
        <v>1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3.8198005980300001E-2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3.8198005980300001E-2</v>
      </c>
    </row>
    <row r="5113" spans="1:31" x14ac:dyDescent="0.25">
      <c r="A5113">
        <v>2220850</v>
      </c>
      <c r="B5113">
        <v>1</v>
      </c>
      <c r="C5113" t="s">
        <v>80</v>
      </c>
      <c r="D5113" t="s">
        <v>93</v>
      </c>
      <c r="E5113" t="s">
        <v>147</v>
      </c>
      <c r="F5113" t="s">
        <v>14810</v>
      </c>
      <c r="G5113" t="s">
        <v>233</v>
      </c>
      <c r="H5113" t="s">
        <v>144</v>
      </c>
      <c r="I5113" t="s">
        <v>136</v>
      </c>
      <c r="J5113" t="s">
        <v>137</v>
      </c>
      <c r="K5113" t="s">
        <v>234</v>
      </c>
      <c r="L5113" t="s">
        <v>14811</v>
      </c>
      <c r="M5113" t="s">
        <v>14812</v>
      </c>
      <c r="N5113">
        <v>8.4333333330000002</v>
      </c>
      <c r="O5113">
        <v>0</v>
      </c>
      <c r="P5113">
        <v>20</v>
      </c>
      <c r="Q5113">
        <v>0</v>
      </c>
      <c r="R5113">
        <v>5</v>
      </c>
      <c r="S5113">
        <v>8</v>
      </c>
      <c r="T5113">
        <v>977</v>
      </c>
      <c r="U5113">
        <v>7</v>
      </c>
      <c r="V5113">
        <v>20</v>
      </c>
      <c r="W5113">
        <v>0</v>
      </c>
      <c r="X5113">
        <v>21.572932026314312</v>
      </c>
      <c r="Y5113">
        <v>0</v>
      </c>
      <c r="Z5113">
        <v>40.601014298763808</v>
      </c>
      <c r="AA5113">
        <v>193.07145296362299</v>
      </c>
      <c r="AB5113">
        <v>3281.4826789643662</v>
      </c>
      <c r="AC5113">
        <v>698.73272201075918</v>
      </c>
      <c r="AD5113">
        <v>1669.57452917101</v>
      </c>
      <c r="AE5113">
        <v>5905.035329434837</v>
      </c>
    </row>
    <row r="5114" spans="1:31" x14ac:dyDescent="0.25">
      <c r="A5114">
        <v>2214684</v>
      </c>
      <c r="B5114">
        <v>1</v>
      </c>
      <c r="C5114" t="s">
        <v>80</v>
      </c>
      <c r="D5114" t="s">
        <v>92</v>
      </c>
      <c r="E5114" t="s">
        <v>156</v>
      </c>
      <c r="F5114" t="s">
        <v>14813</v>
      </c>
      <c r="G5114" t="s">
        <v>165</v>
      </c>
      <c r="H5114" t="s">
        <v>135</v>
      </c>
      <c r="I5114" t="s">
        <v>136</v>
      </c>
      <c r="J5114" t="s">
        <v>137</v>
      </c>
      <c r="K5114" t="s">
        <v>138</v>
      </c>
      <c r="L5114" t="s">
        <v>14814</v>
      </c>
      <c r="M5114" t="s">
        <v>14815</v>
      </c>
      <c r="N5114">
        <v>3.5447222219999999</v>
      </c>
      <c r="O5114">
        <v>0</v>
      </c>
      <c r="P5114">
        <v>1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1.5395814812367734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1.5395814812367734</v>
      </c>
    </row>
    <row r="5115" spans="1:31" x14ac:dyDescent="0.25">
      <c r="A5115">
        <v>2229008</v>
      </c>
      <c r="B5115">
        <v>1</v>
      </c>
      <c r="C5115" t="s">
        <v>80</v>
      </c>
      <c r="D5115" t="s">
        <v>97</v>
      </c>
      <c r="E5115" t="s">
        <v>156</v>
      </c>
      <c r="F5115" t="s">
        <v>14816</v>
      </c>
      <c r="G5115" t="s">
        <v>172</v>
      </c>
      <c r="H5115" t="s">
        <v>135</v>
      </c>
      <c r="I5115" t="s">
        <v>136</v>
      </c>
      <c r="J5115" t="s">
        <v>137</v>
      </c>
      <c r="K5115" t="s">
        <v>138</v>
      </c>
      <c r="L5115" t="s">
        <v>14817</v>
      </c>
      <c r="M5115" t="s">
        <v>14818</v>
      </c>
      <c r="N5115">
        <v>4.9063888880000004</v>
      </c>
      <c r="O5115">
        <v>0</v>
      </c>
      <c r="P5115">
        <v>1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11.280474611586808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11.280474611586808</v>
      </c>
    </row>
    <row r="5116" spans="1:31" x14ac:dyDescent="0.25">
      <c r="A5116">
        <v>2221846</v>
      </c>
      <c r="B5116">
        <v>1</v>
      </c>
      <c r="C5116" t="s">
        <v>80</v>
      </c>
      <c r="D5116" t="s">
        <v>104</v>
      </c>
      <c r="E5116" t="s">
        <v>151</v>
      </c>
      <c r="F5116" t="s">
        <v>14819</v>
      </c>
      <c r="G5116" t="s">
        <v>213</v>
      </c>
      <c r="H5116" t="s">
        <v>135</v>
      </c>
      <c r="I5116" t="s">
        <v>136</v>
      </c>
      <c r="J5116" t="s">
        <v>137</v>
      </c>
      <c r="K5116" t="s">
        <v>138</v>
      </c>
      <c r="L5116" t="s">
        <v>14820</v>
      </c>
      <c r="M5116" t="s">
        <v>14821</v>
      </c>
      <c r="N5116">
        <v>2.0386111109999998</v>
      </c>
      <c r="O5116">
        <v>0</v>
      </c>
      <c r="P5116">
        <v>3</v>
      </c>
      <c r="Q5116">
        <v>0</v>
      </c>
      <c r="R5116">
        <v>24</v>
      </c>
      <c r="S5116">
        <v>0</v>
      </c>
      <c r="T5116">
        <v>3</v>
      </c>
      <c r="U5116">
        <v>0</v>
      </c>
      <c r="V5116">
        <v>0</v>
      </c>
      <c r="W5116">
        <v>0</v>
      </c>
      <c r="X5116">
        <v>3.0914934173931572</v>
      </c>
      <c r="Y5116">
        <v>0</v>
      </c>
      <c r="Z5116">
        <v>8.7732115938142634</v>
      </c>
      <c r="AA5116">
        <v>0</v>
      </c>
      <c r="AB5116">
        <v>20.996896996165965</v>
      </c>
      <c r="AC5116">
        <v>0</v>
      </c>
      <c r="AD5116">
        <v>0</v>
      </c>
      <c r="AE5116">
        <v>32.861602007373385</v>
      </c>
    </row>
    <row r="5117" spans="1:31" x14ac:dyDescent="0.25">
      <c r="A5117">
        <v>2225072</v>
      </c>
      <c r="B5117">
        <v>1</v>
      </c>
      <c r="C5117" t="s">
        <v>81</v>
      </c>
      <c r="D5117" t="s">
        <v>118</v>
      </c>
      <c r="E5117" t="s">
        <v>151</v>
      </c>
      <c r="F5117" t="s">
        <v>14397</v>
      </c>
      <c r="G5117" t="s">
        <v>213</v>
      </c>
      <c r="H5117" t="s">
        <v>135</v>
      </c>
      <c r="I5117" t="s">
        <v>136</v>
      </c>
      <c r="J5117" t="s">
        <v>137</v>
      </c>
      <c r="K5117" t="s">
        <v>138</v>
      </c>
      <c r="L5117" t="s">
        <v>14822</v>
      </c>
      <c r="M5117" t="s">
        <v>14823</v>
      </c>
      <c r="N5117">
        <v>1.2450000000000001</v>
      </c>
      <c r="O5117">
        <v>0</v>
      </c>
      <c r="P5117">
        <v>4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0.37621736067128886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0.37621736067128886</v>
      </c>
    </row>
    <row r="5118" spans="1:31" x14ac:dyDescent="0.25">
      <c r="A5118">
        <v>2214753</v>
      </c>
      <c r="B5118">
        <v>1</v>
      </c>
      <c r="C5118" t="s">
        <v>81</v>
      </c>
      <c r="D5118" t="s">
        <v>112</v>
      </c>
      <c r="E5118" t="s">
        <v>156</v>
      </c>
      <c r="F5118" t="s">
        <v>14824</v>
      </c>
      <c r="G5118" t="s">
        <v>161</v>
      </c>
      <c r="H5118" t="s">
        <v>135</v>
      </c>
      <c r="I5118" t="s">
        <v>136</v>
      </c>
      <c r="J5118" t="s">
        <v>137</v>
      </c>
      <c r="K5118" t="s">
        <v>138</v>
      </c>
      <c r="L5118" t="s">
        <v>14825</v>
      </c>
      <c r="M5118" t="s">
        <v>14826</v>
      </c>
      <c r="N5118">
        <v>0.70527777700000005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1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0.75687012045314173</v>
      </c>
      <c r="AC5118">
        <v>0</v>
      </c>
      <c r="AD5118">
        <v>0</v>
      </c>
      <c r="AE5118">
        <v>0.75687012045314173</v>
      </c>
    </row>
    <row r="5119" spans="1:31" x14ac:dyDescent="0.25">
      <c r="A5119">
        <v>2226068</v>
      </c>
      <c r="B5119">
        <v>1</v>
      </c>
      <c r="C5119" t="s">
        <v>80</v>
      </c>
      <c r="D5119" t="s">
        <v>99</v>
      </c>
      <c r="E5119" t="s">
        <v>147</v>
      </c>
      <c r="F5119" t="s">
        <v>9592</v>
      </c>
      <c r="G5119" t="s">
        <v>143</v>
      </c>
      <c r="H5119" t="s">
        <v>144</v>
      </c>
      <c r="I5119" t="s">
        <v>136</v>
      </c>
      <c r="J5119" t="s">
        <v>137</v>
      </c>
      <c r="K5119" t="s">
        <v>138</v>
      </c>
      <c r="L5119" t="s">
        <v>14827</v>
      </c>
      <c r="M5119" t="s">
        <v>14828</v>
      </c>
      <c r="N5119">
        <v>0.255</v>
      </c>
      <c r="O5119">
        <v>4</v>
      </c>
      <c r="P5119">
        <v>886</v>
      </c>
      <c r="Q5119">
        <v>13</v>
      </c>
      <c r="R5119">
        <v>117</v>
      </c>
      <c r="S5119">
        <v>19</v>
      </c>
      <c r="T5119">
        <v>66</v>
      </c>
      <c r="U5119">
        <v>0</v>
      </c>
      <c r="V5119">
        <v>4</v>
      </c>
      <c r="W5119">
        <v>3.5948371215340198</v>
      </c>
      <c r="X5119">
        <v>41.559871984308295</v>
      </c>
      <c r="Y5119">
        <v>3.3928381892386796</v>
      </c>
      <c r="Z5119">
        <v>7.7563806989630963</v>
      </c>
      <c r="AA5119">
        <v>13.050409533193037</v>
      </c>
      <c r="AB5119">
        <v>8.0138717975213662</v>
      </c>
      <c r="AC5119">
        <v>0</v>
      </c>
      <c r="AD5119">
        <v>147.0425029963684</v>
      </c>
      <c r="AE5119">
        <v>224.41071232112688</v>
      </c>
    </row>
    <row r="5120" spans="1:31" x14ac:dyDescent="0.25">
      <c r="A5120">
        <v>2216413</v>
      </c>
      <c r="B5120">
        <v>1</v>
      </c>
      <c r="C5120" t="s">
        <v>80</v>
      </c>
      <c r="D5120" t="s">
        <v>94</v>
      </c>
      <c r="E5120" t="s">
        <v>141</v>
      </c>
      <c r="F5120" t="s">
        <v>14829</v>
      </c>
      <c r="G5120" t="s">
        <v>1136</v>
      </c>
      <c r="H5120" t="s">
        <v>144</v>
      </c>
      <c r="I5120" t="s">
        <v>136</v>
      </c>
      <c r="J5120" t="s">
        <v>137</v>
      </c>
      <c r="K5120" t="s">
        <v>138</v>
      </c>
      <c r="L5120" t="s">
        <v>14830</v>
      </c>
      <c r="M5120" t="s">
        <v>14831</v>
      </c>
      <c r="N5120">
        <v>0.90194444399999996</v>
      </c>
      <c r="O5120">
        <v>0</v>
      </c>
      <c r="P5120">
        <v>255</v>
      </c>
      <c r="Q5120">
        <v>0</v>
      </c>
      <c r="R5120">
        <v>0</v>
      </c>
      <c r="S5120">
        <v>0</v>
      </c>
      <c r="T5120">
        <v>7</v>
      </c>
      <c r="U5120">
        <v>0</v>
      </c>
      <c r="V5120">
        <v>0</v>
      </c>
      <c r="W5120">
        <v>0</v>
      </c>
      <c r="X5120">
        <v>45.632186069954336</v>
      </c>
      <c r="Y5120">
        <v>0</v>
      </c>
      <c r="Z5120">
        <v>0</v>
      </c>
      <c r="AA5120">
        <v>0</v>
      </c>
      <c r="AB5120">
        <v>3.262636421967914</v>
      </c>
      <c r="AC5120">
        <v>0</v>
      </c>
      <c r="AD5120">
        <v>0</v>
      </c>
      <c r="AE5120">
        <v>48.894822491922248</v>
      </c>
    </row>
    <row r="5121" spans="1:31" x14ac:dyDescent="0.25">
      <c r="A5121">
        <v>2220658</v>
      </c>
      <c r="B5121">
        <v>1</v>
      </c>
      <c r="C5121" t="s">
        <v>80</v>
      </c>
      <c r="D5121" t="s">
        <v>104</v>
      </c>
      <c r="E5121" t="s">
        <v>132</v>
      </c>
      <c r="F5121" t="s">
        <v>14832</v>
      </c>
      <c r="G5121" t="s">
        <v>176</v>
      </c>
      <c r="H5121" t="s">
        <v>135</v>
      </c>
      <c r="I5121" t="s">
        <v>136</v>
      </c>
      <c r="J5121" t="s">
        <v>137</v>
      </c>
      <c r="K5121" t="s">
        <v>138</v>
      </c>
      <c r="L5121" t="s">
        <v>14833</v>
      </c>
      <c r="M5121" t="s">
        <v>14834</v>
      </c>
      <c r="N5121">
        <v>1.5772222220000001</v>
      </c>
      <c r="O5121">
        <v>0</v>
      </c>
      <c r="P5121">
        <v>75</v>
      </c>
      <c r="Q5121">
        <v>0</v>
      </c>
      <c r="R5121">
        <v>1</v>
      </c>
      <c r="S5121">
        <v>0</v>
      </c>
      <c r="T5121">
        <v>3</v>
      </c>
      <c r="U5121">
        <v>0</v>
      </c>
      <c r="V5121">
        <v>0</v>
      </c>
      <c r="W5121">
        <v>0</v>
      </c>
      <c r="X5121">
        <v>22.383701177680578</v>
      </c>
      <c r="Y5121">
        <v>0</v>
      </c>
      <c r="Z5121">
        <v>0.25783446151264805</v>
      </c>
      <c r="AA5121">
        <v>0</v>
      </c>
      <c r="AB5121">
        <v>1.6122017960283279</v>
      </c>
      <c r="AC5121">
        <v>0</v>
      </c>
      <c r="AD5121">
        <v>0</v>
      </c>
      <c r="AE5121">
        <v>24.253737435221552</v>
      </c>
    </row>
    <row r="5122" spans="1:31" x14ac:dyDescent="0.25">
      <c r="A5122">
        <v>2214730</v>
      </c>
      <c r="B5122">
        <v>1</v>
      </c>
      <c r="C5122" t="s">
        <v>80</v>
      </c>
      <c r="D5122" t="s">
        <v>95</v>
      </c>
      <c r="E5122" t="s">
        <v>151</v>
      </c>
      <c r="F5122" t="s">
        <v>14835</v>
      </c>
      <c r="G5122" t="s">
        <v>213</v>
      </c>
      <c r="H5122" t="s">
        <v>135</v>
      </c>
      <c r="I5122" t="s">
        <v>136</v>
      </c>
      <c r="J5122" t="s">
        <v>137</v>
      </c>
      <c r="K5122" t="s">
        <v>138</v>
      </c>
      <c r="L5122" t="s">
        <v>14836</v>
      </c>
      <c r="M5122" t="s">
        <v>14837</v>
      </c>
      <c r="N5122">
        <v>0.71666666599999995</v>
      </c>
      <c r="O5122">
        <v>0</v>
      </c>
      <c r="P5122">
        <v>37</v>
      </c>
      <c r="Q5122">
        <v>0</v>
      </c>
      <c r="R5122">
        <v>0</v>
      </c>
      <c r="S5122">
        <v>0</v>
      </c>
      <c r="T5122">
        <v>5</v>
      </c>
      <c r="U5122">
        <v>0</v>
      </c>
      <c r="V5122">
        <v>0</v>
      </c>
      <c r="W5122">
        <v>0</v>
      </c>
      <c r="X5122">
        <v>5.3532782631032845</v>
      </c>
      <c r="Y5122">
        <v>0</v>
      </c>
      <c r="Z5122">
        <v>0</v>
      </c>
      <c r="AA5122">
        <v>0</v>
      </c>
      <c r="AB5122">
        <v>2.7371410015688502</v>
      </c>
      <c r="AC5122">
        <v>0</v>
      </c>
      <c r="AD5122">
        <v>0</v>
      </c>
      <c r="AE5122">
        <v>8.0904192646721356</v>
      </c>
    </row>
    <row r="5123" spans="1:31" x14ac:dyDescent="0.25">
      <c r="A5123">
        <v>2220681</v>
      </c>
      <c r="B5123">
        <v>1</v>
      </c>
      <c r="C5123" t="s">
        <v>81</v>
      </c>
      <c r="D5123" t="s">
        <v>112</v>
      </c>
      <c r="E5123" t="s">
        <v>147</v>
      </c>
      <c r="F5123" t="s">
        <v>14838</v>
      </c>
      <c r="G5123" t="s">
        <v>143</v>
      </c>
      <c r="H5123" t="s">
        <v>144</v>
      </c>
      <c r="I5123" t="s">
        <v>136</v>
      </c>
      <c r="J5123" t="s">
        <v>137</v>
      </c>
      <c r="K5123" t="s">
        <v>138</v>
      </c>
      <c r="L5123" t="s">
        <v>14839</v>
      </c>
      <c r="M5123" t="s">
        <v>14840</v>
      </c>
      <c r="N5123">
        <v>7.4444443999999999E-2</v>
      </c>
      <c r="O5123">
        <v>0</v>
      </c>
      <c r="P5123">
        <v>0</v>
      </c>
      <c r="Q5123">
        <v>0</v>
      </c>
      <c r="R5123">
        <v>0</v>
      </c>
      <c r="S5123">
        <v>9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</row>
    <row r="5124" spans="1:31" x14ac:dyDescent="0.25">
      <c r="A5124">
        <v>2213734</v>
      </c>
      <c r="B5124">
        <v>1</v>
      </c>
      <c r="C5124" t="s">
        <v>80</v>
      </c>
      <c r="D5124" t="s">
        <v>87</v>
      </c>
      <c r="E5124" t="s">
        <v>156</v>
      </c>
      <c r="F5124" t="s">
        <v>14841</v>
      </c>
      <c r="G5124" t="s">
        <v>161</v>
      </c>
      <c r="H5124" t="s">
        <v>135</v>
      </c>
      <c r="I5124" t="s">
        <v>136</v>
      </c>
      <c r="J5124" t="s">
        <v>137</v>
      </c>
      <c r="K5124" t="s">
        <v>138</v>
      </c>
      <c r="L5124" t="s">
        <v>14842</v>
      </c>
      <c r="M5124" t="s">
        <v>14843</v>
      </c>
      <c r="N5124">
        <v>4.8008333329999999</v>
      </c>
      <c r="O5124">
        <v>0</v>
      </c>
      <c r="P5124">
        <v>1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1.0547575281619461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1.0547575281619461</v>
      </c>
    </row>
    <row r="5125" spans="1:31" x14ac:dyDescent="0.25">
      <c r="A5125">
        <v>2219144</v>
      </c>
      <c r="B5125">
        <v>1</v>
      </c>
      <c r="C5125" t="s">
        <v>80</v>
      </c>
      <c r="D5125" t="s">
        <v>94</v>
      </c>
      <c r="E5125" t="s">
        <v>151</v>
      </c>
      <c r="F5125" t="s">
        <v>14844</v>
      </c>
      <c r="G5125" t="s">
        <v>213</v>
      </c>
      <c r="H5125" t="s">
        <v>135</v>
      </c>
      <c r="I5125" t="s">
        <v>136</v>
      </c>
      <c r="J5125" t="s">
        <v>137</v>
      </c>
      <c r="K5125" t="s">
        <v>138</v>
      </c>
      <c r="L5125" t="s">
        <v>14845</v>
      </c>
      <c r="M5125" t="s">
        <v>14846</v>
      </c>
      <c r="N5125">
        <v>2.2538888880000001</v>
      </c>
      <c r="O5125">
        <v>0</v>
      </c>
      <c r="P5125">
        <v>58</v>
      </c>
      <c r="Q5125">
        <v>0</v>
      </c>
      <c r="R5125">
        <v>0</v>
      </c>
      <c r="S5125">
        <v>0</v>
      </c>
      <c r="T5125">
        <v>16</v>
      </c>
      <c r="U5125">
        <v>0</v>
      </c>
      <c r="V5125">
        <v>0</v>
      </c>
      <c r="W5125">
        <v>0</v>
      </c>
      <c r="X5125">
        <v>57.582545322783133</v>
      </c>
      <c r="Y5125">
        <v>0</v>
      </c>
      <c r="Z5125">
        <v>0</v>
      </c>
      <c r="AA5125">
        <v>0</v>
      </c>
      <c r="AB5125">
        <v>19.120837689812273</v>
      </c>
      <c r="AC5125">
        <v>0</v>
      </c>
      <c r="AD5125">
        <v>0</v>
      </c>
      <c r="AE5125">
        <v>76.70338301259541</v>
      </c>
    </row>
    <row r="5126" spans="1:31" x14ac:dyDescent="0.25">
      <c r="A5126">
        <v>2220349</v>
      </c>
      <c r="B5126">
        <v>1</v>
      </c>
      <c r="C5126" t="s">
        <v>81</v>
      </c>
      <c r="D5126" t="s">
        <v>127</v>
      </c>
      <c r="E5126" t="s">
        <v>198</v>
      </c>
      <c r="F5126" t="s">
        <v>14847</v>
      </c>
      <c r="G5126" t="s">
        <v>233</v>
      </c>
      <c r="H5126" t="s">
        <v>144</v>
      </c>
      <c r="I5126" t="s">
        <v>136</v>
      </c>
      <c r="J5126" t="s">
        <v>137</v>
      </c>
      <c r="K5126" t="s">
        <v>234</v>
      </c>
      <c r="L5126" t="s">
        <v>14848</v>
      </c>
      <c r="M5126" t="s">
        <v>14849</v>
      </c>
      <c r="N5126">
        <v>4.3585786110000004</v>
      </c>
      <c r="O5126">
        <v>1</v>
      </c>
      <c r="P5126">
        <v>128</v>
      </c>
      <c r="Q5126">
        <v>39</v>
      </c>
      <c r="R5126">
        <v>24</v>
      </c>
      <c r="S5126">
        <v>5</v>
      </c>
      <c r="T5126">
        <v>13</v>
      </c>
      <c r="U5126">
        <v>0</v>
      </c>
      <c r="V5126">
        <v>0</v>
      </c>
      <c r="W5126">
        <v>0.9694488989287332</v>
      </c>
      <c r="X5126">
        <v>149.21429865135872</v>
      </c>
      <c r="Y5126">
        <v>67.57515362615608</v>
      </c>
      <c r="Z5126">
        <v>30.265240655237687</v>
      </c>
      <c r="AA5126">
        <v>41.912673738016061</v>
      </c>
      <c r="AB5126">
        <v>30.768999687753826</v>
      </c>
      <c r="AC5126">
        <v>0</v>
      </c>
      <c r="AD5126">
        <v>0</v>
      </c>
      <c r="AE5126">
        <v>320.70581525745109</v>
      </c>
    </row>
    <row r="5127" spans="1:31" x14ac:dyDescent="0.25">
      <c r="A5127">
        <v>2214538</v>
      </c>
      <c r="B5127">
        <v>1</v>
      </c>
      <c r="C5127" t="s">
        <v>80</v>
      </c>
      <c r="D5127" t="s">
        <v>88</v>
      </c>
      <c r="E5127" t="s">
        <v>156</v>
      </c>
      <c r="F5127" t="s">
        <v>14850</v>
      </c>
      <c r="G5127" t="s">
        <v>161</v>
      </c>
      <c r="H5127" t="s">
        <v>135</v>
      </c>
      <c r="I5127" t="s">
        <v>136</v>
      </c>
      <c r="J5127" t="s">
        <v>137</v>
      </c>
      <c r="K5127" t="s">
        <v>138</v>
      </c>
      <c r="L5127" t="s">
        <v>14851</v>
      </c>
      <c r="M5127" t="s">
        <v>14852</v>
      </c>
      <c r="N5127">
        <v>0.91444444400000002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1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0.70194230185628004</v>
      </c>
      <c r="AC5127">
        <v>0</v>
      </c>
      <c r="AD5127">
        <v>0</v>
      </c>
      <c r="AE5127">
        <v>0.70194230185628004</v>
      </c>
    </row>
    <row r="5128" spans="1:31" x14ac:dyDescent="0.25">
      <c r="A5128">
        <v>2221700</v>
      </c>
      <c r="B5128">
        <v>1</v>
      </c>
      <c r="C5128" t="s">
        <v>81</v>
      </c>
      <c r="D5128" t="s">
        <v>118</v>
      </c>
      <c r="E5128" t="s">
        <v>156</v>
      </c>
      <c r="F5128" t="s">
        <v>14853</v>
      </c>
      <c r="G5128" t="s">
        <v>161</v>
      </c>
      <c r="H5128" t="s">
        <v>135</v>
      </c>
      <c r="I5128" t="s">
        <v>136</v>
      </c>
      <c r="J5128" t="s">
        <v>137</v>
      </c>
      <c r="K5128" t="s">
        <v>138</v>
      </c>
      <c r="L5128" t="s">
        <v>14854</v>
      </c>
      <c r="M5128" t="s">
        <v>14855</v>
      </c>
      <c r="N5128">
        <v>1.440833333</v>
      </c>
      <c r="O5128">
        <v>0</v>
      </c>
      <c r="P5128">
        <v>2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0.16845669980811778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0.16845669980811778</v>
      </c>
    </row>
    <row r="5129" spans="1:31" x14ac:dyDescent="0.25">
      <c r="A5129">
        <v>2216459</v>
      </c>
      <c r="B5129">
        <v>1</v>
      </c>
      <c r="C5129" t="s">
        <v>80</v>
      </c>
      <c r="D5129" t="s">
        <v>84</v>
      </c>
      <c r="E5129" t="s">
        <v>147</v>
      </c>
      <c r="F5129" t="s">
        <v>14856</v>
      </c>
      <c r="G5129" t="s">
        <v>143</v>
      </c>
      <c r="H5129" t="s">
        <v>144</v>
      </c>
      <c r="I5129" t="s">
        <v>136</v>
      </c>
      <c r="J5129" t="s">
        <v>137</v>
      </c>
      <c r="K5129" t="s">
        <v>138</v>
      </c>
      <c r="L5129" t="s">
        <v>14857</v>
      </c>
      <c r="M5129" t="s">
        <v>14858</v>
      </c>
      <c r="N5129">
        <v>1.1263888879999999</v>
      </c>
      <c r="O5129">
        <v>0</v>
      </c>
      <c r="P5129">
        <v>3418</v>
      </c>
      <c r="Q5129">
        <v>0</v>
      </c>
      <c r="R5129">
        <v>0</v>
      </c>
      <c r="S5129">
        <v>0</v>
      </c>
      <c r="T5129">
        <v>332</v>
      </c>
      <c r="U5129">
        <v>0</v>
      </c>
      <c r="V5129">
        <v>1</v>
      </c>
      <c r="W5129">
        <v>0</v>
      </c>
      <c r="X5129">
        <v>843.04893658431251</v>
      </c>
      <c r="Y5129">
        <v>0</v>
      </c>
      <c r="Z5129">
        <v>0</v>
      </c>
      <c r="AA5129">
        <v>0</v>
      </c>
      <c r="AB5129">
        <v>168.43408158690957</v>
      </c>
      <c r="AC5129">
        <v>0</v>
      </c>
      <c r="AD5129">
        <v>46.050348843838172</v>
      </c>
      <c r="AE5129">
        <v>1057.5333670150603</v>
      </c>
    </row>
    <row r="5130" spans="1:31" x14ac:dyDescent="0.25">
      <c r="A5130">
        <v>2224617</v>
      </c>
      <c r="B5130">
        <v>1</v>
      </c>
      <c r="C5130" t="s">
        <v>80</v>
      </c>
      <c r="D5130" t="s">
        <v>110</v>
      </c>
      <c r="E5130" t="s">
        <v>151</v>
      </c>
      <c r="F5130" t="s">
        <v>14859</v>
      </c>
      <c r="G5130" t="s">
        <v>153</v>
      </c>
      <c r="H5130" t="s">
        <v>135</v>
      </c>
      <c r="I5130" t="s">
        <v>136</v>
      </c>
      <c r="J5130" t="s">
        <v>137</v>
      </c>
      <c r="K5130" t="s">
        <v>138</v>
      </c>
      <c r="L5130" t="s">
        <v>14860</v>
      </c>
      <c r="M5130" t="s">
        <v>14861</v>
      </c>
      <c r="N5130">
        <v>2.536944444</v>
      </c>
      <c r="O5130">
        <v>0</v>
      </c>
      <c r="P5130">
        <v>102</v>
      </c>
      <c r="Q5130">
        <v>0</v>
      </c>
      <c r="R5130">
        <v>0</v>
      </c>
      <c r="S5130">
        <v>0</v>
      </c>
      <c r="T5130">
        <v>3</v>
      </c>
      <c r="U5130">
        <v>0</v>
      </c>
      <c r="V5130">
        <v>0</v>
      </c>
      <c r="W5130">
        <v>0</v>
      </c>
      <c r="X5130">
        <v>138.79672871669842</v>
      </c>
      <c r="Y5130">
        <v>0</v>
      </c>
      <c r="Z5130">
        <v>0</v>
      </c>
      <c r="AA5130">
        <v>0</v>
      </c>
      <c r="AB5130">
        <v>0.1509454092996603</v>
      </c>
      <c r="AC5130">
        <v>0</v>
      </c>
      <c r="AD5130">
        <v>0</v>
      </c>
      <c r="AE5130">
        <v>138.94767412599808</v>
      </c>
    </row>
    <row r="5131" spans="1:31" x14ac:dyDescent="0.25">
      <c r="A5131">
        <v>2220372</v>
      </c>
      <c r="B5131">
        <v>1</v>
      </c>
      <c r="C5131" t="s">
        <v>81</v>
      </c>
      <c r="D5131" t="s">
        <v>128</v>
      </c>
      <c r="E5131" t="s">
        <v>156</v>
      </c>
      <c r="F5131" t="s">
        <v>14862</v>
      </c>
      <c r="G5131" t="s">
        <v>280</v>
      </c>
      <c r="H5131" t="s">
        <v>135</v>
      </c>
      <c r="I5131" t="s">
        <v>136</v>
      </c>
      <c r="J5131" t="s">
        <v>3</v>
      </c>
      <c r="K5131" t="s">
        <v>138</v>
      </c>
      <c r="L5131" t="s">
        <v>10139</v>
      </c>
      <c r="M5131" t="s">
        <v>14863</v>
      </c>
      <c r="N5131">
        <v>2.5022222219999999</v>
      </c>
      <c r="O5131">
        <v>0</v>
      </c>
      <c r="P5131">
        <v>2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1.4510048990891711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1.4510048990891711</v>
      </c>
    </row>
    <row r="5132" spans="1:31" x14ac:dyDescent="0.25">
      <c r="A5132">
        <v>2223366</v>
      </c>
      <c r="B5132">
        <v>1</v>
      </c>
      <c r="C5132" t="s">
        <v>80</v>
      </c>
      <c r="D5132" t="s">
        <v>92</v>
      </c>
      <c r="E5132" t="s">
        <v>156</v>
      </c>
      <c r="F5132" t="s">
        <v>14864</v>
      </c>
      <c r="G5132" t="s">
        <v>172</v>
      </c>
      <c r="H5132" t="s">
        <v>135</v>
      </c>
      <c r="I5132" t="s">
        <v>136</v>
      </c>
      <c r="J5132" t="s">
        <v>137</v>
      </c>
      <c r="K5132" t="s">
        <v>138</v>
      </c>
      <c r="L5132" t="s">
        <v>14865</v>
      </c>
      <c r="M5132" t="s">
        <v>14866</v>
      </c>
      <c r="N5132">
        <v>2.2641666659999999</v>
      </c>
      <c r="O5132">
        <v>0</v>
      </c>
      <c r="P5132">
        <v>1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0.77012053549225512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0.77012053549225512</v>
      </c>
    </row>
    <row r="5133" spans="1:31" x14ac:dyDescent="0.25">
      <c r="A5133">
        <v>2213210</v>
      </c>
      <c r="B5133">
        <v>1</v>
      </c>
      <c r="C5133" t="s">
        <v>81</v>
      </c>
      <c r="D5133" t="s">
        <v>117</v>
      </c>
      <c r="E5133" t="s">
        <v>151</v>
      </c>
      <c r="F5133" t="s">
        <v>14867</v>
      </c>
      <c r="G5133" t="s">
        <v>213</v>
      </c>
      <c r="H5133" t="s">
        <v>135</v>
      </c>
      <c r="I5133" t="s">
        <v>136</v>
      </c>
      <c r="J5133" t="s">
        <v>137</v>
      </c>
      <c r="K5133" t="s">
        <v>138</v>
      </c>
      <c r="L5133" t="s">
        <v>14868</v>
      </c>
      <c r="M5133" t="s">
        <v>14869</v>
      </c>
      <c r="N5133">
        <v>0.701944444</v>
      </c>
      <c r="O5133">
        <v>0</v>
      </c>
      <c r="P5133">
        <v>12</v>
      </c>
      <c r="Q5133">
        <v>0</v>
      </c>
      <c r="R5133">
        <v>3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0.85444291128293925</v>
      </c>
      <c r="Y5133">
        <v>0</v>
      </c>
      <c r="Z5133">
        <v>0.45127389491884778</v>
      </c>
      <c r="AA5133">
        <v>0</v>
      </c>
      <c r="AB5133">
        <v>0</v>
      </c>
      <c r="AC5133">
        <v>0</v>
      </c>
      <c r="AD5133">
        <v>0</v>
      </c>
      <c r="AE5133">
        <v>1.305716806201787</v>
      </c>
    </row>
    <row r="5134" spans="1:31" x14ac:dyDescent="0.25">
      <c r="A5134">
        <v>2216436</v>
      </c>
      <c r="B5134">
        <v>1</v>
      </c>
      <c r="C5134" t="s">
        <v>81</v>
      </c>
      <c r="D5134" t="s">
        <v>123</v>
      </c>
      <c r="E5134" t="s">
        <v>151</v>
      </c>
      <c r="F5134" t="s">
        <v>14870</v>
      </c>
      <c r="G5134" t="s">
        <v>213</v>
      </c>
      <c r="H5134" t="s">
        <v>135</v>
      </c>
      <c r="I5134" t="s">
        <v>136</v>
      </c>
      <c r="J5134" t="s">
        <v>137</v>
      </c>
      <c r="K5134" t="s">
        <v>138</v>
      </c>
      <c r="L5134" t="s">
        <v>14871</v>
      </c>
      <c r="M5134" t="s">
        <v>14872</v>
      </c>
      <c r="N5134">
        <v>0.71666666599999995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18</v>
      </c>
      <c r="U5134">
        <v>0</v>
      </c>
      <c r="V5134">
        <v>1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10.00929104654073</v>
      </c>
      <c r="AC5134">
        <v>0</v>
      </c>
      <c r="AD5134">
        <v>1.7673201841516029</v>
      </c>
      <c r="AE5134">
        <v>11.776611230692332</v>
      </c>
    </row>
    <row r="5135" spans="1:31" x14ac:dyDescent="0.25">
      <c r="A5135">
        <v>2219430</v>
      </c>
      <c r="B5135">
        <v>1</v>
      </c>
      <c r="C5135" t="s">
        <v>80</v>
      </c>
      <c r="D5135" t="s">
        <v>101</v>
      </c>
      <c r="E5135" t="s">
        <v>198</v>
      </c>
      <c r="F5135" t="s">
        <v>11759</v>
      </c>
      <c r="G5135" t="s">
        <v>143</v>
      </c>
      <c r="H5135" t="s">
        <v>144</v>
      </c>
      <c r="I5135" t="s">
        <v>136</v>
      </c>
      <c r="J5135" t="s">
        <v>137</v>
      </c>
      <c r="K5135" t="s">
        <v>138</v>
      </c>
      <c r="L5135" t="s">
        <v>14873</v>
      </c>
      <c r="M5135" t="s">
        <v>14874</v>
      </c>
      <c r="N5135">
        <v>0.61888888799999997</v>
      </c>
      <c r="O5135">
        <v>20</v>
      </c>
      <c r="P5135">
        <v>16</v>
      </c>
      <c r="Q5135">
        <v>20</v>
      </c>
      <c r="R5135">
        <v>2</v>
      </c>
      <c r="S5135">
        <v>19</v>
      </c>
      <c r="T5135">
        <v>4</v>
      </c>
      <c r="U5135">
        <v>0</v>
      </c>
      <c r="V5135">
        <v>0</v>
      </c>
      <c r="W5135">
        <v>6.7542999146967553</v>
      </c>
      <c r="X5135">
        <v>5.1420878070462281</v>
      </c>
      <c r="Y5135">
        <v>5.2719860322190666</v>
      </c>
      <c r="Z5135">
        <v>9.5511719820000004E-4</v>
      </c>
      <c r="AA5135">
        <v>192.26099274654371</v>
      </c>
      <c r="AB5135">
        <v>2.6487191119794069</v>
      </c>
      <c r="AC5135">
        <v>0</v>
      </c>
      <c r="AD5135">
        <v>0</v>
      </c>
      <c r="AE5135">
        <v>212.07904072968336</v>
      </c>
    </row>
    <row r="5136" spans="1:31" x14ac:dyDescent="0.25">
      <c r="A5136">
        <v>2224594</v>
      </c>
      <c r="B5136">
        <v>1</v>
      </c>
      <c r="C5136" t="s">
        <v>81</v>
      </c>
      <c r="D5136" t="s">
        <v>126</v>
      </c>
      <c r="E5136" t="s">
        <v>151</v>
      </c>
      <c r="F5136" t="s">
        <v>14875</v>
      </c>
      <c r="G5136" t="s">
        <v>213</v>
      </c>
      <c r="H5136" t="s">
        <v>135</v>
      </c>
      <c r="I5136" t="s">
        <v>136</v>
      </c>
      <c r="J5136" t="s">
        <v>137</v>
      </c>
      <c r="K5136" t="s">
        <v>138</v>
      </c>
      <c r="L5136" t="s">
        <v>14876</v>
      </c>
      <c r="M5136" t="s">
        <v>14877</v>
      </c>
      <c r="N5136">
        <v>1.436111111</v>
      </c>
      <c r="O5136">
        <v>0</v>
      </c>
      <c r="P5136">
        <v>1</v>
      </c>
      <c r="Q5136">
        <v>0</v>
      </c>
      <c r="R5136">
        <v>1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8.7349228598084458E-2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8.7349228598084458E-2</v>
      </c>
    </row>
    <row r="5137" spans="1:31" x14ac:dyDescent="0.25">
      <c r="A5137">
        <v>2217764</v>
      </c>
      <c r="B5137">
        <v>1</v>
      </c>
      <c r="C5137" t="s">
        <v>81</v>
      </c>
      <c r="D5137" t="s">
        <v>114</v>
      </c>
      <c r="E5137" t="s">
        <v>156</v>
      </c>
      <c r="F5137" t="s">
        <v>14878</v>
      </c>
      <c r="G5137" t="s">
        <v>161</v>
      </c>
      <c r="H5137" t="s">
        <v>135</v>
      </c>
      <c r="I5137" t="s">
        <v>136</v>
      </c>
      <c r="J5137" t="s">
        <v>137</v>
      </c>
      <c r="K5137" t="s">
        <v>138</v>
      </c>
      <c r="L5137" t="s">
        <v>14879</v>
      </c>
      <c r="M5137" t="s">
        <v>14880</v>
      </c>
      <c r="N5137">
        <v>2.0944444440000001</v>
      </c>
      <c r="O5137">
        <v>0</v>
      </c>
      <c r="P5137">
        <v>1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5.7970356337835566E-2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5.7970356337835566E-2</v>
      </c>
    </row>
    <row r="5138" spans="1:31" x14ac:dyDescent="0.25">
      <c r="A5138">
        <v>2218102</v>
      </c>
      <c r="B5138">
        <v>1</v>
      </c>
      <c r="C5138" t="s">
        <v>81</v>
      </c>
      <c r="D5138" t="s">
        <v>127</v>
      </c>
      <c r="E5138" t="s">
        <v>151</v>
      </c>
      <c r="F5138" t="s">
        <v>13564</v>
      </c>
      <c r="G5138" t="s">
        <v>238</v>
      </c>
      <c r="H5138" t="s">
        <v>135</v>
      </c>
      <c r="I5138" t="s">
        <v>136</v>
      </c>
      <c r="J5138" t="s">
        <v>137</v>
      </c>
      <c r="K5138" t="s">
        <v>138</v>
      </c>
      <c r="L5138" t="s">
        <v>14881</v>
      </c>
      <c r="M5138" t="s">
        <v>14882</v>
      </c>
      <c r="N5138">
        <v>4.4225000000000003</v>
      </c>
      <c r="O5138">
        <v>0</v>
      </c>
      <c r="P5138">
        <v>34</v>
      </c>
      <c r="Q5138">
        <v>0</v>
      </c>
      <c r="R5138">
        <v>0</v>
      </c>
      <c r="S5138">
        <v>0</v>
      </c>
      <c r="T5138">
        <v>3</v>
      </c>
      <c r="U5138">
        <v>0</v>
      </c>
      <c r="V5138">
        <v>0</v>
      </c>
      <c r="W5138">
        <v>0</v>
      </c>
      <c r="X5138">
        <v>22.132281586244883</v>
      </c>
      <c r="Y5138">
        <v>0</v>
      </c>
      <c r="Z5138">
        <v>0</v>
      </c>
      <c r="AA5138">
        <v>0</v>
      </c>
      <c r="AB5138">
        <v>3.195315733270268</v>
      </c>
      <c r="AC5138">
        <v>0</v>
      </c>
      <c r="AD5138">
        <v>0</v>
      </c>
      <c r="AE5138">
        <v>25.327597319515149</v>
      </c>
    </row>
    <row r="5139" spans="1:31" x14ac:dyDescent="0.25">
      <c r="A5139">
        <v>2225922</v>
      </c>
      <c r="B5139">
        <v>1</v>
      </c>
      <c r="C5139" t="s">
        <v>81</v>
      </c>
      <c r="D5139" t="s">
        <v>122</v>
      </c>
      <c r="E5139" t="s">
        <v>198</v>
      </c>
      <c r="F5139" t="s">
        <v>587</v>
      </c>
      <c r="G5139" t="s">
        <v>143</v>
      </c>
      <c r="H5139" t="s">
        <v>144</v>
      </c>
      <c r="I5139" t="s">
        <v>136</v>
      </c>
      <c r="J5139" t="s">
        <v>137</v>
      </c>
      <c r="K5139" t="s">
        <v>138</v>
      </c>
      <c r="L5139" t="s">
        <v>14883</v>
      </c>
      <c r="M5139" t="s">
        <v>14884</v>
      </c>
      <c r="N5139">
        <v>1.852777777</v>
      </c>
      <c r="O5139">
        <v>1</v>
      </c>
      <c r="P5139">
        <v>514</v>
      </c>
      <c r="Q5139">
        <v>4</v>
      </c>
      <c r="R5139">
        <v>0</v>
      </c>
      <c r="S5139">
        <v>5</v>
      </c>
      <c r="T5139">
        <v>22</v>
      </c>
      <c r="U5139">
        <v>1</v>
      </c>
      <c r="V5139">
        <v>0</v>
      </c>
      <c r="W5139">
        <v>0.18065785354913338</v>
      </c>
      <c r="X5139">
        <v>77.777685909048643</v>
      </c>
      <c r="Y5139">
        <v>7.578953234509533</v>
      </c>
      <c r="Z5139">
        <v>0</v>
      </c>
      <c r="AA5139">
        <v>27.430420210226</v>
      </c>
      <c r="AB5139">
        <v>15.140856054673069</v>
      </c>
      <c r="AC5139">
        <v>3.8272196250249504</v>
      </c>
      <c r="AD5139">
        <v>0</v>
      </c>
      <c r="AE5139">
        <v>131.93579288703134</v>
      </c>
    </row>
    <row r="5140" spans="1:31" x14ac:dyDescent="0.25">
      <c r="A5140">
        <v>2229317</v>
      </c>
      <c r="B5140">
        <v>1</v>
      </c>
      <c r="C5140" t="s">
        <v>80</v>
      </c>
      <c r="D5140" t="s">
        <v>96</v>
      </c>
      <c r="E5140" t="s">
        <v>225</v>
      </c>
      <c r="F5140" t="s">
        <v>11198</v>
      </c>
      <c r="G5140" t="s">
        <v>213</v>
      </c>
      <c r="H5140" t="s">
        <v>135</v>
      </c>
      <c r="I5140" t="s">
        <v>136</v>
      </c>
      <c r="J5140" t="s">
        <v>137</v>
      </c>
      <c r="K5140" t="s">
        <v>138</v>
      </c>
      <c r="L5140" t="s">
        <v>14885</v>
      </c>
      <c r="M5140" t="s">
        <v>14886</v>
      </c>
      <c r="N5140">
        <v>0.66555555499999997</v>
      </c>
      <c r="O5140">
        <v>0</v>
      </c>
      <c r="P5140">
        <v>80</v>
      </c>
      <c r="Q5140">
        <v>0</v>
      </c>
      <c r="R5140">
        <v>0</v>
      </c>
      <c r="S5140">
        <v>0</v>
      </c>
      <c r="T5140">
        <v>73</v>
      </c>
      <c r="U5140">
        <v>0</v>
      </c>
      <c r="V5140">
        <v>0</v>
      </c>
      <c r="W5140">
        <v>0</v>
      </c>
      <c r="X5140">
        <v>36.090309598515319</v>
      </c>
      <c r="Y5140">
        <v>0</v>
      </c>
      <c r="Z5140">
        <v>0</v>
      </c>
      <c r="AA5140">
        <v>0</v>
      </c>
      <c r="AB5140">
        <v>38.007809490074536</v>
      </c>
      <c r="AC5140">
        <v>0</v>
      </c>
      <c r="AD5140">
        <v>0</v>
      </c>
      <c r="AE5140">
        <v>74.098119088589854</v>
      </c>
    </row>
    <row r="5141" spans="1:31" x14ac:dyDescent="0.25">
      <c r="A5141">
        <v>2227820</v>
      </c>
      <c r="B5141">
        <v>1</v>
      </c>
      <c r="C5141" t="s">
        <v>80</v>
      </c>
      <c r="D5141" t="s">
        <v>108</v>
      </c>
      <c r="E5141" t="s">
        <v>198</v>
      </c>
      <c r="F5141" t="s">
        <v>14887</v>
      </c>
      <c r="G5141" t="s">
        <v>143</v>
      </c>
      <c r="H5141" t="s">
        <v>144</v>
      </c>
      <c r="I5141" t="s">
        <v>136</v>
      </c>
      <c r="J5141" t="s">
        <v>137</v>
      </c>
      <c r="K5141" t="s">
        <v>138</v>
      </c>
      <c r="L5141" t="s">
        <v>14888</v>
      </c>
      <c r="M5141" t="s">
        <v>14889</v>
      </c>
      <c r="N5141">
        <v>0.99444444399999998</v>
      </c>
      <c r="O5141">
        <v>0</v>
      </c>
      <c r="P5141">
        <v>760</v>
      </c>
      <c r="Q5141">
        <v>4</v>
      </c>
      <c r="R5141">
        <v>88</v>
      </c>
      <c r="S5141">
        <v>3</v>
      </c>
      <c r="T5141">
        <v>139</v>
      </c>
      <c r="U5141">
        <v>1</v>
      </c>
      <c r="V5141">
        <v>0</v>
      </c>
      <c r="W5141">
        <v>0</v>
      </c>
      <c r="X5141">
        <v>215.25155152657632</v>
      </c>
      <c r="Y5141">
        <v>12.052922136690107</v>
      </c>
      <c r="Z5141">
        <v>19.023029954831376</v>
      </c>
      <c r="AA5141">
        <v>15.397556806595984</v>
      </c>
      <c r="AB5141">
        <v>89.595087247721835</v>
      </c>
      <c r="AC5141">
        <v>24.094226844806101</v>
      </c>
      <c r="AD5141">
        <v>0</v>
      </c>
      <c r="AE5141">
        <v>375.41437451722169</v>
      </c>
    </row>
    <row r="5142" spans="1:31" x14ac:dyDescent="0.25">
      <c r="A5142">
        <v>2227989</v>
      </c>
      <c r="B5142">
        <v>1</v>
      </c>
      <c r="C5142" t="s">
        <v>80</v>
      </c>
      <c r="D5142" t="s">
        <v>106</v>
      </c>
      <c r="E5142" t="s">
        <v>151</v>
      </c>
      <c r="F5142" t="s">
        <v>14890</v>
      </c>
      <c r="G5142" t="s">
        <v>503</v>
      </c>
      <c r="H5142" t="s">
        <v>135</v>
      </c>
      <c r="I5142" t="s">
        <v>136</v>
      </c>
      <c r="J5142" t="s">
        <v>137</v>
      </c>
      <c r="K5142" t="s">
        <v>138</v>
      </c>
      <c r="L5142" t="s">
        <v>14891</v>
      </c>
      <c r="M5142" t="s">
        <v>14892</v>
      </c>
      <c r="N5142">
        <v>0.65888888800000001</v>
      </c>
      <c r="O5142">
        <v>0</v>
      </c>
      <c r="P5142">
        <v>66</v>
      </c>
      <c r="Q5142">
        <v>0</v>
      </c>
      <c r="R5142">
        <v>0</v>
      </c>
      <c r="S5142">
        <v>0</v>
      </c>
      <c r="T5142">
        <v>5</v>
      </c>
      <c r="U5142">
        <v>0</v>
      </c>
      <c r="V5142">
        <v>0</v>
      </c>
      <c r="W5142">
        <v>0</v>
      </c>
      <c r="X5142">
        <v>11.860639549746162</v>
      </c>
      <c r="Y5142">
        <v>0</v>
      </c>
      <c r="Z5142">
        <v>0</v>
      </c>
      <c r="AA5142">
        <v>0</v>
      </c>
      <c r="AB5142">
        <v>5.8775358264105888</v>
      </c>
      <c r="AC5142">
        <v>0</v>
      </c>
      <c r="AD5142">
        <v>0</v>
      </c>
      <c r="AE5142">
        <v>17.73817537615675</v>
      </c>
    </row>
    <row r="5143" spans="1:31" x14ac:dyDescent="0.25">
      <c r="A5143">
        <v>2217910</v>
      </c>
      <c r="B5143">
        <v>1</v>
      </c>
      <c r="C5143" t="s">
        <v>80</v>
      </c>
      <c r="D5143" t="s">
        <v>83</v>
      </c>
      <c r="E5143" t="s">
        <v>151</v>
      </c>
      <c r="F5143" t="s">
        <v>1791</v>
      </c>
      <c r="G5143" t="s">
        <v>233</v>
      </c>
      <c r="H5143" t="s">
        <v>135</v>
      </c>
      <c r="I5143" t="s">
        <v>136</v>
      </c>
      <c r="J5143" t="s">
        <v>137</v>
      </c>
      <c r="K5143" t="s">
        <v>234</v>
      </c>
      <c r="L5143" t="s">
        <v>14893</v>
      </c>
      <c r="M5143" t="s">
        <v>14894</v>
      </c>
      <c r="N5143">
        <v>5.638684166</v>
      </c>
      <c r="O5143">
        <v>0</v>
      </c>
      <c r="P5143">
        <v>152</v>
      </c>
      <c r="Q5143">
        <v>0</v>
      </c>
      <c r="R5143">
        <v>0</v>
      </c>
      <c r="S5143">
        <v>0</v>
      </c>
      <c r="T5143">
        <v>2</v>
      </c>
      <c r="U5143">
        <v>0</v>
      </c>
      <c r="V5143">
        <v>0</v>
      </c>
      <c r="W5143">
        <v>0</v>
      </c>
      <c r="X5143">
        <v>323.09706638155342</v>
      </c>
      <c r="Y5143">
        <v>0</v>
      </c>
      <c r="Z5143">
        <v>0</v>
      </c>
      <c r="AA5143">
        <v>0</v>
      </c>
      <c r="AB5143">
        <v>1.9702852353711112E-2</v>
      </c>
      <c r="AC5143">
        <v>0</v>
      </c>
      <c r="AD5143">
        <v>0</v>
      </c>
      <c r="AE5143">
        <v>323.11676923390712</v>
      </c>
    </row>
    <row r="5144" spans="1:31" x14ac:dyDescent="0.25">
      <c r="A5144">
        <v>2216605</v>
      </c>
      <c r="B5144">
        <v>1</v>
      </c>
      <c r="C5144" t="s">
        <v>80</v>
      </c>
      <c r="D5144" t="s">
        <v>93</v>
      </c>
      <c r="E5144" t="s">
        <v>141</v>
      </c>
      <c r="F5144" t="s">
        <v>14895</v>
      </c>
      <c r="G5144" t="s">
        <v>1136</v>
      </c>
      <c r="H5144" t="s">
        <v>144</v>
      </c>
      <c r="I5144" t="s">
        <v>136</v>
      </c>
      <c r="J5144" t="s">
        <v>137</v>
      </c>
      <c r="K5144" t="s">
        <v>138</v>
      </c>
      <c r="L5144" t="s">
        <v>14896</v>
      </c>
      <c r="M5144" t="s">
        <v>14897</v>
      </c>
      <c r="N5144">
        <v>1.413333333</v>
      </c>
      <c r="O5144">
        <v>0</v>
      </c>
      <c r="P5144">
        <v>174</v>
      </c>
      <c r="Q5144">
        <v>0</v>
      </c>
      <c r="R5144">
        <v>0</v>
      </c>
      <c r="S5144">
        <v>0</v>
      </c>
      <c r="T5144">
        <v>15</v>
      </c>
      <c r="U5144">
        <v>0</v>
      </c>
      <c r="V5144">
        <v>0</v>
      </c>
      <c r="W5144">
        <v>0</v>
      </c>
      <c r="X5144">
        <v>50.004323031711834</v>
      </c>
      <c r="Y5144">
        <v>0</v>
      </c>
      <c r="Z5144">
        <v>0</v>
      </c>
      <c r="AA5144">
        <v>0</v>
      </c>
      <c r="AB5144">
        <v>6.5068437773391112</v>
      </c>
      <c r="AC5144">
        <v>0</v>
      </c>
      <c r="AD5144">
        <v>0</v>
      </c>
      <c r="AE5144">
        <v>56.511166809050948</v>
      </c>
    </row>
    <row r="5145" spans="1:31" x14ac:dyDescent="0.25">
      <c r="A5145">
        <v>2229294</v>
      </c>
      <c r="B5145">
        <v>1</v>
      </c>
      <c r="C5145" t="s">
        <v>80</v>
      </c>
      <c r="D5145" t="s">
        <v>105</v>
      </c>
      <c r="E5145" t="s">
        <v>151</v>
      </c>
      <c r="F5145" t="s">
        <v>14898</v>
      </c>
      <c r="G5145" t="s">
        <v>213</v>
      </c>
      <c r="H5145" t="s">
        <v>135</v>
      </c>
      <c r="I5145" t="s">
        <v>136</v>
      </c>
      <c r="J5145" t="s">
        <v>137</v>
      </c>
      <c r="K5145" t="s">
        <v>138</v>
      </c>
      <c r="L5145" t="s">
        <v>14899</v>
      </c>
      <c r="M5145" t="s">
        <v>14900</v>
      </c>
      <c r="N5145">
        <v>1.4938888880000001</v>
      </c>
      <c r="O5145">
        <v>0</v>
      </c>
      <c r="P5145">
        <v>91</v>
      </c>
      <c r="Q5145">
        <v>0</v>
      </c>
      <c r="R5145">
        <v>1</v>
      </c>
      <c r="S5145">
        <v>0</v>
      </c>
      <c r="T5145">
        <v>5</v>
      </c>
      <c r="U5145">
        <v>0</v>
      </c>
      <c r="V5145">
        <v>0</v>
      </c>
      <c r="W5145">
        <v>0</v>
      </c>
      <c r="X5145">
        <v>46.183478569051168</v>
      </c>
      <c r="Y5145">
        <v>0</v>
      </c>
      <c r="Z5145">
        <v>0</v>
      </c>
      <c r="AA5145">
        <v>0</v>
      </c>
      <c r="AB5145">
        <v>4.1560388446989371</v>
      </c>
      <c r="AC5145">
        <v>0</v>
      </c>
      <c r="AD5145">
        <v>0</v>
      </c>
      <c r="AE5145">
        <v>50.339517413750102</v>
      </c>
    </row>
    <row r="5146" spans="1:31" x14ac:dyDescent="0.25">
      <c r="A5146">
        <v>2223097</v>
      </c>
      <c r="B5146">
        <v>1</v>
      </c>
      <c r="C5146" t="s">
        <v>80</v>
      </c>
      <c r="D5146" t="s">
        <v>83</v>
      </c>
      <c r="E5146" t="s">
        <v>151</v>
      </c>
      <c r="F5146" t="s">
        <v>6153</v>
      </c>
      <c r="G5146" t="s">
        <v>213</v>
      </c>
      <c r="H5146" t="s">
        <v>135</v>
      </c>
      <c r="I5146" t="s">
        <v>136</v>
      </c>
      <c r="J5146" t="s">
        <v>137</v>
      </c>
      <c r="K5146" t="s">
        <v>138</v>
      </c>
      <c r="L5146" t="s">
        <v>14901</v>
      </c>
      <c r="M5146" t="s">
        <v>14902</v>
      </c>
      <c r="N5146">
        <v>1.371111111</v>
      </c>
      <c r="O5146">
        <v>0</v>
      </c>
      <c r="P5146">
        <v>56</v>
      </c>
      <c r="Q5146">
        <v>0</v>
      </c>
      <c r="R5146">
        <v>0</v>
      </c>
      <c r="S5146">
        <v>0</v>
      </c>
      <c r="T5146">
        <v>38</v>
      </c>
      <c r="U5146">
        <v>0</v>
      </c>
      <c r="V5146">
        <v>0</v>
      </c>
      <c r="W5146">
        <v>0</v>
      </c>
      <c r="X5146">
        <v>29.519010701474613</v>
      </c>
      <c r="Y5146">
        <v>0</v>
      </c>
      <c r="Z5146">
        <v>0</v>
      </c>
      <c r="AA5146">
        <v>0</v>
      </c>
      <c r="AB5146">
        <v>122.3657499819857</v>
      </c>
      <c r="AC5146">
        <v>0</v>
      </c>
      <c r="AD5146">
        <v>0</v>
      </c>
      <c r="AE5146">
        <v>151.88476068346031</v>
      </c>
    </row>
    <row r="5147" spans="1:31" x14ac:dyDescent="0.25">
      <c r="A5147">
        <v>2224425</v>
      </c>
      <c r="B5147">
        <v>1</v>
      </c>
      <c r="C5147" t="s">
        <v>80</v>
      </c>
      <c r="D5147" t="s">
        <v>107</v>
      </c>
      <c r="E5147" t="s">
        <v>156</v>
      </c>
      <c r="F5147" t="s">
        <v>14903</v>
      </c>
      <c r="G5147" t="s">
        <v>165</v>
      </c>
      <c r="H5147" t="s">
        <v>135</v>
      </c>
      <c r="I5147" t="s">
        <v>136</v>
      </c>
      <c r="J5147" t="s">
        <v>137</v>
      </c>
      <c r="K5147" t="s">
        <v>138</v>
      </c>
      <c r="L5147" t="s">
        <v>14904</v>
      </c>
      <c r="M5147" t="s">
        <v>14905</v>
      </c>
      <c r="N5147">
        <v>2.4269444440000001</v>
      </c>
      <c r="O5147">
        <v>0</v>
      </c>
      <c r="P5147">
        <v>8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1.2430154556180044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1.2430154556180044</v>
      </c>
    </row>
    <row r="5148" spans="1:31" x14ac:dyDescent="0.25">
      <c r="A5148">
        <v>2223535</v>
      </c>
      <c r="B5148">
        <v>1</v>
      </c>
      <c r="C5148" t="s">
        <v>80</v>
      </c>
      <c r="D5148" t="s">
        <v>96</v>
      </c>
      <c r="E5148" t="s">
        <v>225</v>
      </c>
      <c r="F5148" t="s">
        <v>14906</v>
      </c>
      <c r="G5148" t="s">
        <v>345</v>
      </c>
      <c r="H5148" t="s">
        <v>135</v>
      </c>
      <c r="I5148" t="s">
        <v>136</v>
      </c>
      <c r="J5148" t="s">
        <v>137</v>
      </c>
      <c r="K5148" t="s">
        <v>138</v>
      </c>
      <c r="L5148" t="s">
        <v>14907</v>
      </c>
      <c r="M5148" t="s">
        <v>14908</v>
      </c>
      <c r="N5148">
        <v>2.5211111110000002</v>
      </c>
      <c r="O5148">
        <v>0</v>
      </c>
      <c r="P5148">
        <v>14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9.7575445818798183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9.7575445818798183</v>
      </c>
    </row>
    <row r="5149" spans="1:31" x14ac:dyDescent="0.25">
      <c r="A5149">
        <v>2213041</v>
      </c>
      <c r="B5149">
        <v>1</v>
      </c>
      <c r="C5149" t="s">
        <v>80</v>
      </c>
      <c r="D5149" t="s">
        <v>108</v>
      </c>
      <c r="E5149" t="s">
        <v>156</v>
      </c>
      <c r="F5149" t="s">
        <v>14909</v>
      </c>
      <c r="G5149" t="s">
        <v>134</v>
      </c>
      <c r="H5149" t="s">
        <v>135</v>
      </c>
      <c r="I5149" t="s">
        <v>136</v>
      </c>
      <c r="J5149" t="s">
        <v>137</v>
      </c>
      <c r="K5149" t="s">
        <v>138</v>
      </c>
      <c r="L5149" t="s">
        <v>14910</v>
      </c>
      <c r="M5149" t="s">
        <v>14911</v>
      </c>
      <c r="N5149">
        <v>1.744444444</v>
      </c>
      <c r="O5149">
        <v>0</v>
      </c>
      <c r="P5149">
        <v>1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0.15314440525370834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0.15314440525370834</v>
      </c>
    </row>
    <row r="5150" spans="1:31" x14ac:dyDescent="0.25">
      <c r="A5150">
        <v>2220618</v>
      </c>
      <c r="B5150">
        <v>1</v>
      </c>
      <c r="C5150" t="s">
        <v>81</v>
      </c>
      <c r="D5150" t="s">
        <v>123</v>
      </c>
      <c r="E5150" t="s">
        <v>151</v>
      </c>
      <c r="F5150" t="s">
        <v>14912</v>
      </c>
      <c r="G5150" t="s">
        <v>213</v>
      </c>
      <c r="H5150" t="s">
        <v>135</v>
      </c>
      <c r="I5150" t="s">
        <v>136</v>
      </c>
      <c r="J5150" t="s">
        <v>137</v>
      </c>
      <c r="K5150" t="s">
        <v>138</v>
      </c>
      <c r="L5150" t="s">
        <v>14913</v>
      </c>
      <c r="M5150" t="s">
        <v>14914</v>
      </c>
      <c r="N5150">
        <v>1.2925</v>
      </c>
      <c r="O5150">
        <v>0</v>
      </c>
      <c r="P5150">
        <v>128</v>
      </c>
      <c r="Q5150">
        <v>0</v>
      </c>
      <c r="R5150">
        <v>0</v>
      </c>
      <c r="S5150">
        <v>0</v>
      </c>
      <c r="T5150">
        <v>11</v>
      </c>
      <c r="U5150">
        <v>0</v>
      </c>
      <c r="V5150">
        <v>0</v>
      </c>
      <c r="W5150">
        <v>0</v>
      </c>
      <c r="X5150">
        <v>41.645001845095763</v>
      </c>
      <c r="Y5150">
        <v>0</v>
      </c>
      <c r="Z5150">
        <v>0</v>
      </c>
      <c r="AA5150">
        <v>0</v>
      </c>
      <c r="AB5150">
        <v>3.1769987580795966</v>
      </c>
      <c r="AC5150">
        <v>0</v>
      </c>
      <c r="AD5150">
        <v>0</v>
      </c>
      <c r="AE5150">
        <v>44.822000603175361</v>
      </c>
    </row>
    <row r="5151" spans="1:31" x14ac:dyDescent="0.25">
      <c r="A5151">
        <v>2226131</v>
      </c>
      <c r="B5151">
        <v>1</v>
      </c>
      <c r="C5151" t="s">
        <v>80</v>
      </c>
      <c r="D5151" t="s">
        <v>99</v>
      </c>
      <c r="E5151" t="s">
        <v>151</v>
      </c>
      <c r="F5151" t="s">
        <v>12575</v>
      </c>
      <c r="G5151" t="s">
        <v>213</v>
      </c>
      <c r="H5151" t="s">
        <v>135</v>
      </c>
      <c r="I5151" t="s">
        <v>136</v>
      </c>
      <c r="J5151" t="s">
        <v>137</v>
      </c>
      <c r="K5151" t="s">
        <v>138</v>
      </c>
      <c r="L5151" t="s">
        <v>14915</v>
      </c>
      <c r="M5151" t="s">
        <v>14916</v>
      </c>
      <c r="N5151">
        <v>0.80805555500000004</v>
      </c>
      <c r="O5151">
        <v>0</v>
      </c>
      <c r="P5151">
        <v>31</v>
      </c>
      <c r="Q5151">
        <v>0</v>
      </c>
      <c r="R5151">
        <v>0</v>
      </c>
      <c r="S5151">
        <v>0</v>
      </c>
      <c r="T5151">
        <v>3</v>
      </c>
      <c r="U5151">
        <v>0</v>
      </c>
      <c r="V5151">
        <v>0</v>
      </c>
      <c r="W5151">
        <v>0</v>
      </c>
      <c r="X5151">
        <v>4.3188113940211661</v>
      </c>
      <c r="Y5151">
        <v>0</v>
      </c>
      <c r="Z5151">
        <v>0</v>
      </c>
      <c r="AA5151">
        <v>0</v>
      </c>
      <c r="AB5151">
        <v>1.6535416539729204</v>
      </c>
      <c r="AC5151">
        <v>0</v>
      </c>
      <c r="AD5151">
        <v>0</v>
      </c>
      <c r="AE5151">
        <v>5.9723530479940869</v>
      </c>
    </row>
    <row r="5152" spans="1:31" x14ac:dyDescent="0.25">
      <c r="A5152">
        <v>2220180</v>
      </c>
      <c r="B5152">
        <v>1</v>
      </c>
      <c r="C5152" t="s">
        <v>80</v>
      </c>
      <c r="D5152" t="s">
        <v>96</v>
      </c>
      <c r="E5152" t="s">
        <v>151</v>
      </c>
      <c r="F5152" t="s">
        <v>14917</v>
      </c>
      <c r="G5152" t="s">
        <v>213</v>
      </c>
      <c r="H5152" t="s">
        <v>135</v>
      </c>
      <c r="I5152" t="s">
        <v>136</v>
      </c>
      <c r="J5152" t="s">
        <v>137</v>
      </c>
      <c r="K5152" t="s">
        <v>138</v>
      </c>
      <c r="L5152" t="s">
        <v>14918</v>
      </c>
      <c r="M5152" t="s">
        <v>14919</v>
      </c>
      <c r="N5152">
        <v>0.92500000000000004</v>
      </c>
      <c r="O5152">
        <v>0</v>
      </c>
      <c r="P5152">
        <v>134</v>
      </c>
      <c r="Q5152">
        <v>0</v>
      </c>
      <c r="R5152">
        <v>0</v>
      </c>
      <c r="S5152">
        <v>0</v>
      </c>
      <c r="T5152">
        <v>17</v>
      </c>
      <c r="U5152">
        <v>0</v>
      </c>
      <c r="V5152">
        <v>0</v>
      </c>
      <c r="W5152">
        <v>0</v>
      </c>
      <c r="X5152">
        <v>59.948282934712203</v>
      </c>
      <c r="Y5152">
        <v>0</v>
      </c>
      <c r="Z5152">
        <v>0</v>
      </c>
      <c r="AA5152">
        <v>0</v>
      </c>
      <c r="AB5152">
        <v>4.1218828467119328</v>
      </c>
      <c r="AC5152">
        <v>0</v>
      </c>
      <c r="AD5152">
        <v>0</v>
      </c>
      <c r="AE5152">
        <v>64.070165781424137</v>
      </c>
    </row>
    <row r="5153" spans="1:31" x14ac:dyDescent="0.25">
      <c r="A5153">
        <v>2226323</v>
      </c>
      <c r="B5153">
        <v>1</v>
      </c>
      <c r="C5153" t="s">
        <v>81</v>
      </c>
      <c r="D5153" t="s">
        <v>113</v>
      </c>
      <c r="E5153" t="s">
        <v>151</v>
      </c>
      <c r="F5153" t="s">
        <v>5447</v>
      </c>
      <c r="G5153" t="s">
        <v>213</v>
      </c>
      <c r="H5153" t="s">
        <v>135</v>
      </c>
      <c r="I5153" t="s">
        <v>136</v>
      </c>
      <c r="J5153" t="s">
        <v>137</v>
      </c>
      <c r="K5153" t="s">
        <v>138</v>
      </c>
      <c r="L5153" t="s">
        <v>14920</v>
      </c>
      <c r="M5153" t="s">
        <v>14921</v>
      </c>
      <c r="N5153">
        <v>1.4055555550000001</v>
      </c>
      <c r="O5153">
        <v>0</v>
      </c>
      <c r="P5153">
        <v>56</v>
      </c>
      <c r="Q5153">
        <v>0</v>
      </c>
      <c r="R5153">
        <v>0</v>
      </c>
      <c r="S5153">
        <v>0</v>
      </c>
      <c r="T5153">
        <v>5</v>
      </c>
      <c r="U5153">
        <v>0</v>
      </c>
      <c r="V5153">
        <v>0</v>
      </c>
      <c r="W5153">
        <v>0</v>
      </c>
      <c r="X5153">
        <v>14.589805579718931</v>
      </c>
      <c r="Y5153">
        <v>0</v>
      </c>
      <c r="Z5153">
        <v>0</v>
      </c>
      <c r="AA5153">
        <v>0</v>
      </c>
      <c r="AB5153">
        <v>1.8328976165918112</v>
      </c>
      <c r="AC5153">
        <v>0</v>
      </c>
      <c r="AD5153">
        <v>0</v>
      </c>
      <c r="AE5153">
        <v>16.422703196310742</v>
      </c>
    </row>
    <row r="5154" spans="1:31" x14ac:dyDescent="0.25">
      <c r="A5154">
        <v>2226237</v>
      </c>
      <c r="B5154">
        <v>1</v>
      </c>
      <c r="C5154" t="s">
        <v>80</v>
      </c>
      <c r="D5154" t="s">
        <v>95</v>
      </c>
      <c r="E5154" t="s">
        <v>151</v>
      </c>
      <c r="F5154" t="s">
        <v>14922</v>
      </c>
      <c r="G5154" t="s">
        <v>134</v>
      </c>
      <c r="H5154" t="s">
        <v>135</v>
      </c>
      <c r="I5154" t="s">
        <v>136</v>
      </c>
      <c r="J5154" t="s">
        <v>137</v>
      </c>
      <c r="K5154" t="s">
        <v>138</v>
      </c>
      <c r="L5154" t="s">
        <v>14923</v>
      </c>
      <c r="M5154" t="s">
        <v>14924</v>
      </c>
      <c r="N5154">
        <v>0.29611111099999998</v>
      </c>
      <c r="O5154">
        <v>0</v>
      </c>
      <c r="P5154">
        <v>34</v>
      </c>
      <c r="Q5154">
        <v>0</v>
      </c>
      <c r="R5154">
        <v>0</v>
      </c>
      <c r="S5154">
        <v>0</v>
      </c>
      <c r="T5154">
        <v>6</v>
      </c>
      <c r="U5154">
        <v>0</v>
      </c>
      <c r="V5154">
        <v>0</v>
      </c>
      <c r="W5154">
        <v>0</v>
      </c>
      <c r="X5154">
        <v>2.7314311358094865</v>
      </c>
      <c r="Y5154">
        <v>0</v>
      </c>
      <c r="Z5154">
        <v>0</v>
      </c>
      <c r="AA5154">
        <v>0</v>
      </c>
      <c r="AB5154">
        <v>2.1061789434248697</v>
      </c>
      <c r="AC5154">
        <v>0</v>
      </c>
      <c r="AD5154">
        <v>0</v>
      </c>
      <c r="AE5154">
        <v>4.8376100792343557</v>
      </c>
    </row>
    <row r="5155" spans="1:31" x14ac:dyDescent="0.25">
      <c r="A5155">
        <v>2226569</v>
      </c>
      <c r="B5155">
        <v>1</v>
      </c>
      <c r="C5155" t="s">
        <v>80</v>
      </c>
      <c r="D5155" t="s">
        <v>90</v>
      </c>
      <c r="E5155" t="s">
        <v>156</v>
      </c>
      <c r="F5155" t="s">
        <v>14925</v>
      </c>
      <c r="G5155" t="s">
        <v>161</v>
      </c>
      <c r="H5155" t="s">
        <v>135</v>
      </c>
      <c r="I5155" t="s">
        <v>136</v>
      </c>
      <c r="J5155" t="s">
        <v>137</v>
      </c>
      <c r="K5155" t="s">
        <v>138</v>
      </c>
      <c r="L5155" t="s">
        <v>14926</v>
      </c>
      <c r="M5155" t="s">
        <v>14927</v>
      </c>
      <c r="N5155">
        <v>4.8186111110000001</v>
      </c>
      <c r="O5155">
        <v>0</v>
      </c>
      <c r="P5155">
        <v>2</v>
      </c>
      <c r="Q5155">
        <v>0</v>
      </c>
      <c r="R5155">
        <v>0</v>
      </c>
      <c r="S5155">
        <v>0</v>
      </c>
      <c r="T5155">
        <v>1</v>
      </c>
      <c r="U5155">
        <v>0</v>
      </c>
      <c r="V5155">
        <v>0</v>
      </c>
      <c r="W5155">
        <v>0</v>
      </c>
      <c r="X5155">
        <v>1.7461250469807164</v>
      </c>
      <c r="Y5155">
        <v>0</v>
      </c>
      <c r="Z5155">
        <v>0</v>
      </c>
      <c r="AA5155">
        <v>0</v>
      </c>
      <c r="AB5155">
        <v>4.1749285158447922</v>
      </c>
      <c r="AC5155">
        <v>0</v>
      </c>
      <c r="AD5155">
        <v>0</v>
      </c>
      <c r="AE5155">
        <v>5.9210535628255085</v>
      </c>
    </row>
    <row r="5156" spans="1:31" x14ac:dyDescent="0.25">
      <c r="A5156">
        <v>2221909</v>
      </c>
      <c r="B5156">
        <v>1</v>
      </c>
      <c r="C5156" t="s">
        <v>80</v>
      </c>
      <c r="D5156" t="s">
        <v>87</v>
      </c>
      <c r="E5156" t="s">
        <v>156</v>
      </c>
      <c r="F5156" t="s">
        <v>14928</v>
      </c>
      <c r="G5156" t="s">
        <v>172</v>
      </c>
      <c r="H5156" t="s">
        <v>135</v>
      </c>
      <c r="I5156" t="s">
        <v>136</v>
      </c>
      <c r="J5156" t="s">
        <v>137</v>
      </c>
      <c r="K5156" t="s">
        <v>138</v>
      </c>
      <c r="L5156" t="s">
        <v>14929</v>
      </c>
      <c r="M5156" t="s">
        <v>14930</v>
      </c>
      <c r="N5156">
        <v>3.7022222220000001</v>
      </c>
      <c r="O5156">
        <v>0</v>
      </c>
      <c r="P5156">
        <v>2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2.9432252614492818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2.9432252614492818</v>
      </c>
    </row>
    <row r="5157" spans="1:31" x14ac:dyDescent="0.25">
      <c r="A5157">
        <v>2213648</v>
      </c>
      <c r="B5157">
        <v>1</v>
      </c>
      <c r="C5157" t="s">
        <v>80</v>
      </c>
      <c r="D5157" t="s">
        <v>88</v>
      </c>
      <c r="E5157" t="s">
        <v>156</v>
      </c>
      <c r="F5157" t="s">
        <v>14931</v>
      </c>
      <c r="G5157" t="s">
        <v>165</v>
      </c>
      <c r="H5157" t="s">
        <v>135</v>
      </c>
      <c r="I5157" t="s">
        <v>136</v>
      </c>
      <c r="J5157" t="s">
        <v>137</v>
      </c>
      <c r="K5157" t="s">
        <v>138</v>
      </c>
      <c r="L5157" t="s">
        <v>14932</v>
      </c>
      <c r="M5157" t="s">
        <v>14933</v>
      </c>
      <c r="N5157">
        <v>1.251666666</v>
      </c>
      <c r="O5157">
        <v>0</v>
      </c>
      <c r="P5157">
        <v>4</v>
      </c>
      <c r="Q5157">
        <v>0</v>
      </c>
      <c r="R5157">
        <v>0</v>
      </c>
      <c r="S5157">
        <v>0</v>
      </c>
      <c r="T5157">
        <v>1</v>
      </c>
      <c r="U5157">
        <v>0</v>
      </c>
      <c r="V5157">
        <v>0</v>
      </c>
      <c r="W5157">
        <v>0</v>
      </c>
      <c r="X5157">
        <v>0.79161457454580675</v>
      </c>
      <c r="Y5157">
        <v>0</v>
      </c>
      <c r="Z5157">
        <v>0</v>
      </c>
      <c r="AA5157">
        <v>0</v>
      </c>
      <c r="AB5157">
        <v>2.3223398835536417</v>
      </c>
      <c r="AC5157">
        <v>0</v>
      </c>
      <c r="AD5157">
        <v>0</v>
      </c>
      <c r="AE5157">
        <v>3.1139544580994487</v>
      </c>
    </row>
    <row r="5158" spans="1:31" x14ac:dyDescent="0.25">
      <c r="A5158">
        <v>2220226</v>
      </c>
      <c r="B5158">
        <v>1</v>
      </c>
      <c r="C5158" t="s">
        <v>80</v>
      </c>
      <c r="D5158" t="s">
        <v>82</v>
      </c>
      <c r="E5158" t="s">
        <v>132</v>
      </c>
      <c r="F5158" t="s">
        <v>2119</v>
      </c>
      <c r="G5158" t="s">
        <v>134</v>
      </c>
      <c r="H5158" t="s">
        <v>135</v>
      </c>
      <c r="I5158" t="s">
        <v>136</v>
      </c>
      <c r="J5158" t="s">
        <v>137</v>
      </c>
      <c r="K5158" t="s">
        <v>138</v>
      </c>
      <c r="L5158" t="s">
        <v>14934</v>
      </c>
      <c r="M5158" t="s">
        <v>14935</v>
      </c>
      <c r="N5158">
        <v>0.168055555</v>
      </c>
      <c r="O5158">
        <v>0</v>
      </c>
      <c r="P5158">
        <v>208</v>
      </c>
      <c r="Q5158">
        <v>0</v>
      </c>
      <c r="R5158">
        <v>0</v>
      </c>
      <c r="S5158">
        <v>0</v>
      </c>
      <c r="T5158">
        <v>12</v>
      </c>
      <c r="U5158">
        <v>0</v>
      </c>
      <c r="V5158">
        <v>0</v>
      </c>
      <c r="W5158">
        <v>0</v>
      </c>
      <c r="X5158">
        <v>6.2638275981133438</v>
      </c>
      <c r="Y5158">
        <v>0</v>
      </c>
      <c r="Z5158">
        <v>0</v>
      </c>
      <c r="AA5158">
        <v>0</v>
      </c>
      <c r="AB5158">
        <v>0.74033222944120003</v>
      </c>
      <c r="AC5158">
        <v>0</v>
      </c>
      <c r="AD5158">
        <v>0</v>
      </c>
      <c r="AE5158">
        <v>7.0041598275545436</v>
      </c>
    </row>
    <row r="5159" spans="1:31" x14ac:dyDescent="0.25">
      <c r="A5159">
        <v>2218706</v>
      </c>
      <c r="B5159">
        <v>1</v>
      </c>
      <c r="C5159" t="s">
        <v>81</v>
      </c>
      <c r="D5159" t="s">
        <v>117</v>
      </c>
      <c r="E5159" t="s">
        <v>156</v>
      </c>
      <c r="F5159" t="s">
        <v>14936</v>
      </c>
      <c r="G5159" t="s">
        <v>161</v>
      </c>
      <c r="H5159" t="s">
        <v>135</v>
      </c>
      <c r="I5159" t="s">
        <v>136</v>
      </c>
      <c r="J5159" t="s">
        <v>137</v>
      </c>
      <c r="K5159" t="s">
        <v>138</v>
      </c>
      <c r="L5159" t="s">
        <v>14937</v>
      </c>
      <c r="M5159" t="s">
        <v>7778</v>
      </c>
      <c r="N5159">
        <v>2.3208333329999999</v>
      </c>
      <c r="O5159">
        <v>0</v>
      </c>
      <c r="P5159">
        <v>1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9.4631277444550011E-3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9.4631277444550011E-3</v>
      </c>
    </row>
    <row r="5160" spans="1:31" x14ac:dyDescent="0.25">
      <c r="A5160">
        <v>2216542</v>
      </c>
      <c r="B5160">
        <v>1</v>
      </c>
      <c r="C5160" t="s">
        <v>80</v>
      </c>
      <c r="D5160" t="s">
        <v>90</v>
      </c>
      <c r="E5160" t="s">
        <v>225</v>
      </c>
      <c r="F5160" t="s">
        <v>14938</v>
      </c>
      <c r="G5160" t="s">
        <v>600</v>
      </c>
      <c r="H5160" t="s">
        <v>135</v>
      </c>
      <c r="I5160" t="s">
        <v>136</v>
      </c>
      <c r="J5160" t="s">
        <v>137</v>
      </c>
      <c r="K5160" t="s">
        <v>138</v>
      </c>
      <c r="L5160" t="s">
        <v>14939</v>
      </c>
      <c r="M5160" t="s">
        <v>14940</v>
      </c>
      <c r="N5160">
        <v>4.0883333329999996</v>
      </c>
      <c r="O5160">
        <v>0</v>
      </c>
      <c r="P5160">
        <v>67</v>
      </c>
      <c r="Q5160">
        <v>0</v>
      </c>
      <c r="R5160">
        <v>0</v>
      </c>
      <c r="S5160">
        <v>0</v>
      </c>
      <c r="T5160">
        <v>5</v>
      </c>
      <c r="U5160">
        <v>0</v>
      </c>
      <c r="V5160">
        <v>0</v>
      </c>
      <c r="W5160">
        <v>0</v>
      </c>
      <c r="X5160">
        <v>78.675617140142066</v>
      </c>
      <c r="Y5160">
        <v>0</v>
      </c>
      <c r="Z5160">
        <v>0</v>
      </c>
      <c r="AA5160">
        <v>0</v>
      </c>
      <c r="AB5160">
        <v>7.0442013433982433</v>
      </c>
      <c r="AC5160">
        <v>0</v>
      </c>
      <c r="AD5160">
        <v>0</v>
      </c>
      <c r="AE5160">
        <v>85.719818483540308</v>
      </c>
    </row>
    <row r="5161" spans="1:31" x14ac:dyDescent="0.25">
      <c r="A5161">
        <v>2214876</v>
      </c>
      <c r="B5161">
        <v>1</v>
      </c>
      <c r="C5161" t="s">
        <v>81</v>
      </c>
      <c r="D5161" t="s">
        <v>122</v>
      </c>
      <c r="E5161" t="s">
        <v>198</v>
      </c>
      <c r="F5161" t="s">
        <v>14383</v>
      </c>
      <c r="G5161" t="s">
        <v>233</v>
      </c>
      <c r="H5161" t="s">
        <v>144</v>
      </c>
      <c r="I5161" t="s">
        <v>136</v>
      </c>
      <c r="J5161" t="s">
        <v>137</v>
      </c>
      <c r="K5161" t="s">
        <v>234</v>
      </c>
      <c r="L5161" t="s">
        <v>14941</v>
      </c>
      <c r="M5161" t="s">
        <v>14942</v>
      </c>
      <c r="N5161">
        <v>2.0051766660000001</v>
      </c>
      <c r="O5161">
        <v>1</v>
      </c>
      <c r="P5161">
        <v>363</v>
      </c>
      <c r="Q5161">
        <v>28</v>
      </c>
      <c r="R5161">
        <v>18</v>
      </c>
      <c r="S5161">
        <v>5</v>
      </c>
      <c r="T5161">
        <v>46</v>
      </c>
      <c r="U5161">
        <v>0</v>
      </c>
      <c r="V5161">
        <v>0</v>
      </c>
      <c r="W5161">
        <v>0.1970348516610067</v>
      </c>
      <c r="X5161">
        <v>100.50404635028474</v>
      </c>
      <c r="Y5161">
        <v>133.04042257304792</v>
      </c>
      <c r="Z5161">
        <v>7.7302531608237439</v>
      </c>
      <c r="AA5161">
        <v>96.784410200496481</v>
      </c>
      <c r="AB5161">
        <v>74.505801033829854</v>
      </c>
      <c r="AC5161">
        <v>0</v>
      </c>
      <c r="AD5161">
        <v>0</v>
      </c>
      <c r="AE5161">
        <v>412.76196817014375</v>
      </c>
    </row>
    <row r="5162" spans="1:31" x14ac:dyDescent="0.25">
      <c r="A5162">
        <v>2217870</v>
      </c>
      <c r="B5162">
        <v>1</v>
      </c>
      <c r="C5162" t="s">
        <v>81</v>
      </c>
      <c r="D5162" t="s">
        <v>122</v>
      </c>
      <c r="E5162" t="s">
        <v>147</v>
      </c>
      <c r="F5162" t="s">
        <v>12792</v>
      </c>
      <c r="G5162" t="s">
        <v>143</v>
      </c>
      <c r="H5162" t="s">
        <v>144</v>
      </c>
      <c r="I5162" t="s">
        <v>136</v>
      </c>
      <c r="J5162" t="s">
        <v>137</v>
      </c>
      <c r="K5162" t="s">
        <v>138</v>
      </c>
      <c r="L5162" t="s">
        <v>14943</v>
      </c>
      <c r="M5162" t="s">
        <v>14944</v>
      </c>
      <c r="N5162">
        <v>0.63861111100000001</v>
      </c>
      <c r="O5162">
        <v>25</v>
      </c>
      <c r="P5162">
        <v>838</v>
      </c>
      <c r="Q5162">
        <v>68</v>
      </c>
      <c r="R5162">
        <v>33</v>
      </c>
      <c r="S5162">
        <v>23</v>
      </c>
      <c r="T5162">
        <v>53</v>
      </c>
      <c r="U5162">
        <v>0</v>
      </c>
      <c r="V5162">
        <v>2</v>
      </c>
      <c r="W5162">
        <v>1.9959868995186545</v>
      </c>
      <c r="X5162">
        <v>73.117858286721628</v>
      </c>
      <c r="Y5162">
        <v>29.117904596352595</v>
      </c>
      <c r="Z5162">
        <v>5.4813216912771203</v>
      </c>
      <c r="AA5162">
        <v>62.264166368684499</v>
      </c>
      <c r="AB5162">
        <v>8.0576159192227816</v>
      </c>
      <c r="AC5162">
        <v>0</v>
      </c>
      <c r="AD5162">
        <v>1.8416441388689178</v>
      </c>
      <c r="AE5162">
        <v>181.8764979006462</v>
      </c>
    </row>
    <row r="5163" spans="1:31" x14ac:dyDescent="0.25">
      <c r="A5163">
        <v>2225049</v>
      </c>
      <c r="B5163">
        <v>1</v>
      </c>
      <c r="C5163" t="s">
        <v>80</v>
      </c>
      <c r="D5163" t="s">
        <v>110</v>
      </c>
      <c r="E5163" t="s">
        <v>147</v>
      </c>
      <c r="F5163" t="s">
        <v>14945</v>
      </c>
      <c r="G5163" t="s">
        <v>143</v>
      </c>
      <c r="H5163" t="s">
        <v>144</v>
      </c>
      <c r="I5163" t="s">
        <v>136</v>
      </c>
      <c r="J5163" t="s">
        <v>137</v>
      </c>
      <c r="K5163" t="s">
        <v>138</v>
      </c>
      <c r="L5163" t="s">
        <v>14946</v>
      </c>
      <c r="M5163" t="s">
        <v>14947</v>
      </c>
      <c r="N5163">
        <v>0.51555555500000005</v>
      </c>
      <c r="O5163">
        <v>0</v>
      </c>
      <c r="P5163">
        <v>13245</v>
      </c>
      <c r="Q5163">
        <v>0</v>
      </c>
      <c r="R5163">
        <v>0</v>
      </c>
      <c r="S5163">
        <v>2</v>
      </c>
      <c r="T5163">
        <v>1375</v>
      </c>
      <c r="U5163">
        <v>0</v>
      </c>
      <c r="V5163">
        <v>3</v>
      </c>
      <c r="W5163">
        <v>0</v>
      </c>
      <c r="X5163">
        <v>1942.8721977803514</v>
      </c>
      <c r="Y5163">
        <v>0</v>
      </c>
      <c r="Z5163">
        <v>0</v>
      </c>
      <c r="AA5163">
        <v>34.432007521200887</v>
      </c>
      <c r="AB5163">
        <v>356.29426876618709</v>
      </c>
      <c r="AC5163">
        <v>0</v>
      </c>
      <c r="AD5163">
        <v>3.3886490698499405</v>
      </c>
      <c r="AE5163">
        <v>2336.9871231375896</v>
      </c>
    </row>
    <row r="5164" spans="1:31" x14ac:dyDescent="0.25">
      <c r="A5164">
        <v>2219098</v>
      </c>
      <c r="B5164">
        <v>1</v>
      </c>
      <c r="C5164" t="s">
        <v>81</v>
      </c>
      <c r="D5164" t="s">
        <v>123</v>
      </c>
      <c r="E5164" t="s">
        <v>132</v>
      </c>
      <c r="F5164" t="s">
        <v>14948</v>
      </c>
      <c r="G5164" t="s">
        <v>233</v>
      </c>
      <c r="H5164" t="s">
        <v>135</v>
      </c>
      <c r="I5164" t="s">
        <v>136</v>
      </c>
      <c r="J5164" t="s">
        <v>137</v>
      </c>
      <c r="K5164" t="s">
        <v>234</v>
      </c>
      <c r="L5164" t="s">
        <v>14949</v>
      </c>
      <c r="M5164" t="s">
        <v>14950</v>
      </c>
      <c r="N5164">
        <v>3.7311944440000002</v>
      </c>
      <c r="O5164">
        <v>0</v>
      </c>
      <c r="P5164">
        <v>10</v>
      </c>
      <c r="Q5164">
        <v>0</v>
      </c>
      <c r="R5164">
        <v>1</v>
      </c>
      <c r="S5164">
        <v>0</v>
      </c>
      <c r="T5164">
        <v>29</v>
      </c>
      <c r="U5164">
        <v>0</v>
      </c>
      <c r="V5164">
        <v>0</v>
      </c>
      <c r="W5164">
        <v>0</v>
      </c>
      <c r="X5164">
        <v>9.6013639117475034</v>
      </c>
      <c r="Y5164">
        <v>0</v>
      </c>
      <c r="Z5164">
        <v>12.030735788607908</v>
      </c>
      <c r="AA5164">
        <v>0</v>
      </c>
      <c r="AB5164">
        <v>316.98065893545873</v>
      </c>
      <c r="AC5164">
        <v>0</v>
      </c>
      <c r="AD5164">
        <v>0</v>
      </c>
      <c r="AE5164">
        <v>338.61275863581415</v>
      </c>
    </row>
    <row r="5165" spans="1:31" x14ac:dyDescent="0.25">
      <c r="A5165">
        <v>2217432</v>
      </c>
      <c r="B5165">
        <v>1</v>
      </c>
      <c r="C5165" t="s">
        <v>80</v>
      </c>
      <c r="D5165" t="s">
        <v>92</v>
      </c>
      <c r="E5165" t="s">
        <v>147</v>
      </c>
      <c r="F5165" t="s">
        <v>14951</v>
      </c>
      <c r="G5165" t="s">
        <v>3816</v>
      </c>
      <c r="H5165" t="s">
        <v>144</v>
      </c>
      <c r="I5165" t="s">
        <v>136</v>
      </c>
      <c r="J5165" t="s">
        <v>3</v>
      </c>
      <c r="K5165" t="s">
        <v>138</v>
      </c>
      <c r="L5165" t="s">
        <v>14952</v>
      </c>
      <c r="M5165" t="s">
        <v>14953</v>
      </c>
      <c r="N5165">
        <v>0.16916666599999999</v>
      </c>
      <c r="O5165">
        <v>11</v>
      </c>
      <c r="P5165">
        <v>12944</v>
      </c>
      <c r="Q5165">
        <v>30</v>
      </c>
      <c r="R5165">
        <v>818</v>
      </c>
      <c r="S5165">
        <v>64</v>
      </c>
      <c r="T5165">
        <v>1480</v>
      </c>
      <c r="U5165">
        <v>3</v>
      </c>
      <c r="V5165">
        <v>1</v>
      </c>
      <c r="W5165">
        <v>54.654882654649498</v>
      </c>
      <c r="X5165">
        <v>819.2951922070863</v>
      </c>
      <c r="Y5165">
        <v>14.259384508448058</v>
      </c>
      <c r="Z5165">
        <v>46.567332774972364</v>
      </c>
      <c r="AA5165">
        <v>81.966604294345643</v>
      </c>
      <c r="AB5165">
        <v>303.04285583439685</v>
      </c>
      <c r="AC5165">
        <v>32.463288045823404</v>
      </c>
      <c r="AD5165">
        <v>0.9672290875153724</v>
      </c>
      <c r="AE5165">
        <v>1353.2167694072375</v>
      </c>
    </row>
    <row r="5166" spans="1:31" x14ac:dyDescent="0.25">
      <c r="A5166">
        <v>2223383</v>
      </c>
      <c r="B5166">
        <v>1</v>
      </c>
      <c r="C5166" t="s">
        <v>81</v>
      </c>
      <c r="D5166" t="s">
        <v>128</v>
      </c>
      <c r="E5166" t="s">
        <v>132</v>
      </c>
      <c r="F5166" t="s">
        <v>14954</v>
      </c>
      <c r="G5166" t="s">
        <v>176</v>
      </c>
      <c r="H5166" t="s">
        <v>135</v>
      </c>
      <c r="I5166" t="s">
        <v>136</v>
      </c>
      <c r="J5166" t="s">
        <v>137</v>
      </c>
      <c r="K5166" t="s">
        <v>138</v>
      </c>
      <c r="L5166" t="s">
        <v>6041</v>
      </c>
      <c r="M5166" t="s">
        <v>14955</v>
      </c>
      <c r="N5166">
        <v>1.6230555550000001</v>
      </c>
      <c r="O5166">
        <v>2</v>
      </c>
      <c r="P5166">
        <v>0</v>
      </c>
      <c r="Q5166">
        <v>1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6.6885046457547883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6.6885046457547883</v>
      </c>
    </row>
    <row r="5167" spans="1:31" x14ac:dyDescent="0.25">
      <c r="A5167">
        <v>2225985</v>
      </c>
      <c r="B5167">
        <v>1</v>
      </c>
      <c r="C5167" t="s">
        <v>80</v>
      </c>
      <c r="D5167" t="s">
        <v>88</v>
      </c>
      <c r="E5167" t="s">
        <v>151</v>
      </c>
      <c r="F5167" t="s">
        <v>14956</v>
      </c>
      <c r="G5167" t="s">
        <v>213</v>
      </c>
      <c r="H5167" t="s">
        <v>135</v>
      </c>
      <c r="I5167" t="s">
        <v>136</v>
      </c>
      <c r="J5167" t="s">
        <v>137</v>
      </c>
      <c r="K5167" t="s">
        <v>138</v>
      </c>
      <c r="L5167" t="s">
        <v>14957</v>
      </c>
      <c r="M5167" t="s">
        <v>14958</v>
      </c>
      <c r="N5167">
        <v>1.281111111</v>
      </c>
      <c r="O5167">
        <v>0</v>
      </c>
      <c r="P5167">
        <v>28</v>
      </c>
      <c r="Q5167">
        <v>0</v>
      </c>
      <c r="R5167">
        <v>0</v>
      </c>
      <c r="S5167">
        <v>0</v>
      </c>
      <c r="T5167">
        <v>4</v>
      </c>
      <c r="U5167">
        <v>0</v>
      </c>
      <c r="V5167">
        <v>0</v>
      </c>
      <c r="W5167">
        <v>0</v>
      </c>
      <c r="X5167">
        <v>19.871305537716172</v>
      </c>
      <c r="Y5167">
        <v>0</v>
      </c>
      <c r="Z5167">
        <v>0</v>
      </c>
      <c r="AA5167">
        <v>0</v>
      </c>
      <c r="AB5167">
        <v>2.1280812409860932</v>
      </c>
      <c r="AC5167">
        <v>0</v>
      </c>
      <c r="AD5167">
        <v>0</v>
      </c>
      <c r="AE5167">
        <v>21.999386778702267</v>
      </c>
    </row>
    <row r="5168" spans="1:31" x14ac:dyDescent="0.25">
      <c r="A5168">
        <v>2216396</v>
      </c>
      <c r="B5168">
        <v>1</v>
      </c>
      <c r="C5168" t="s">
        <v>80</v>
      </c>
      <c r="D5168" t="s">
        <v>88</v>
      </c>
      <c r="E5168" t="s">
        <v>225</v>
      </c>
      <c r="F5168" t="s">
        <v>4425</v>
      </c>
      <c r="G5168" t="s">
        <v>600</v>
      </c>
      <c r="H5168" t="s">
        <v>135</v>
      </c>
      <c r="I5168" t="s">
        <v>136</v>
      </c>
      <c r="J5168" t="s">
        <v>137</v>
      </c>
      <c r="K5168" t="s">
        <v>138</v>
      </c>
      <c r="L5168" t="s">
        <v>14959</v>
      </c>
      <c r="M5168" t="s">
        <v>14960</v>
      </c>
      <c r="N5168">
        <v>7.38</v>
      </c>
      <c r="O5168">
        <v>0</v>
      </c>
      <c r="P5168">
        <v>51</v>
      </c>
      <c r="Q5168">
        <v>0</v>
      </c>
      <c r="R5168">
        <v>0</v>
      </c>
      <c r="S5168">
        <v>0</v>
      </c>
      <c r="T5168">
        <v>2</v>
      </c>
      <c r="U5168">
        <v>0</v>
      </c>
      <c r="V5168">
        <v>0</v>
      </c>
      <c r="W5168">
        <v>0</v>
      </c>
      <c r="X5168">
        <v>95.042095520662613</v>
      </c>
      <c r="Y5168">
        <v>0</v>
      </c>
      <c r="Z5168">
        <v>0</v>
      </c>
      <c r="AA5168">
        <v>0</v>
      </c>
      <c r="AB5168">
        <v>7.3731130188538581</v>
      </c>
      <c r="AC5168">
        <v>0</v>
      </c>
      <c r="AD5168">
        <v>0</v>
      </c>
      <c r="AE5168">
        <v>102.41520853951647</v>
      </c>
    </row>
    <row r="5169" spans="1:31" x14ac:dyDescent="0.25">
      <c r="A5169">
        <v>2222347</v>
      </c>
      <c r="B5169">
        <v>1</v>
      </c>
      <c r="C5169" t="s">
        <v>81</v>
      </c>
      <c r="D5169" t="s">
        <v>117</v>
      </c>
      <c r="E5169" t="s">
        <v>156</v>
      </c>
      <c r="F5169" t="s">
        <v>14961</v>
      </c>
      <c r="G5169" t="s">
        <v>172</v>
      </c>
      <c r="H5169" t="s">
        <v>135</v>
      </c>
      <c r="I5169" t="s">
        <v>136</v>
      </c>
      <c r="J5169" t="s">
        <v>137</v>
      </c>
      <c r="K5169" t="s">
        <v>138</v>
      </c>
      <c r="L5169" t="s">
        <v>14962</v>
      </c>
      <c r="M5169" t="s">
        <v>14963</v>
      </c>
      <c r="N5169">
        <v>1.1311111110000001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1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</row>
    <row r="5170" spans="1:31" x14ac:dyDescent="0.25">
      <c r="A5170">
        <v>2227757</v>
      </c>
      <c r="B5170">
        <v>1</v>
      </c>
      <c r="C5170" t="s">
        <v>80</v>
      </c>
      <c r="D5170" t="s">
        <v>108</v>
      </c>
      <c r="E5170" t="s">
        <v>132</v>
      </c>
      <c r="F5170" t="s">
        <v>6293</v>
      </c>
      <c r="G5170" t="s">
        <v>233</v>
      </c>
      <c r="H5170" t="s">
        <v>135</v>
      </c>
      <c r="I5170" t="s">
        <v>136</v>
      </c>
      <c r="J5170" t="s">
        <v>137</v>
      </c>
      <c r="K5170" t="s">
        <v>234</v>
      </c>
      <c r="L5170" t="s">
        <v>14964</v>
      </c>
      <c r="M5170" t="s">
        <v>14965</v>
      </c>
      <c r="N5170">
        <v>8.192922222</v>
      </c>
      <c r="O5170">
        <v>0</v>
      </c>
      <c r="P5170">
        <v>73</v>
      </c>
      <c r="Q5170">
        <v>0</v>
      </c>
      <c r="R5170">
        <v>13</v>
      </c>
      <c r="S5170">
        <v>0</v>
      </c>
      <c r="T5170">
        <v>6</v>
      </c>
      <c r="U5170">
        <v>0</v>
      </c>
      <c r="V5170">
        <v>0</v>
      </c>
      <c r="W5170">
        <v>0</v>
      </c>
      <c r="X5170">
        <v>86.974387897017692</v>
      </c>
      <c r="Y5170">
        <v>0</v>
      </c>
      <c r="Z5170">
        <v>8.84377141263605</v>
      </c>
      <c r="AA5170">
        <v>0</v>
      </c>
      <c r="AB5170">
        <v>4.4620301876596402</v>
      </c>
      <c r="AC5170">
        <v>0</v>
      </c>
      <c r="AD5170">
        <v>0</v>
      </c>
      <c r="AE5170">
        <v>100.28018949731337</v>
      </c>
    </row>
    <row r="5171" spans="1:31" x14ac:dyDescent="0.25">
      <c r="A5171">
        <v>2223429</v>
      </c>
      <c r="B5171">
        <v>1</v>
      </c>
      <c r="C5171" t="s">
        <v>80</v>
      </c>
      <c r="D5171" t="s">
        <v>100</v>
      </c>
      <c r="E5171" t="s">
        <v>251</v>
      </c>
      <c r="F5171" t="s">
        <v>14966</v>
      </c>
      <c r="G5171" t="s">
        <v>280</v>
      </c>
      <c r="H5171" t="s">
        <v>144</v>
      </c>
      <c r="I5171" t="s">
        <v>136</v>
      </c>
      <c r="J5171" t="s">
        <v>3</v>
      </c>
      <c r="K5171" t="s">
        <v>138</v>
      </c>
      <c r="L5171" t="s">
        <v>14967</v>
      </c>
      <c r="M5171" t="s">
        <v>14968</v>
      </c>
      <c r="N5171">
        <v>0.34083333300000002</v>
      </c>
      <c r="O5171">
        <v>0</v>
      </c>
      <c r="P5171">
        <v>15039</v>
      </c>
      <c r="Q5171">
        <v>21</v>
      </c>
      <c r="R5171">
        <v>225</v>
      </c>
      <c r="S5171">
        <v>26</v>
      </c>
      <c r="T5171">
        <v>1972</v>
      </c>
      <c r="U5171">
        <v>10</v>
      </c>
      <c r="V5171">
        <v>7</v>
      </c>
      <c r="W5171">
        <v>0</v>
      </c>
      <c r="X5171">
        <v>1741.9239932106143</v>
      </c>
      <c r="Y5171">
        <v>22.075618218806756</v>
      </c>
      <c r="Z5171">
        <v>57.003776898931484</v>
      </c>
      <c r="AA5171">
        <v>95.088987663170499</v>
      </c>
      <c r="AB5171">
        <v>736.65581211709036</v>
      </c>
      <c r="AC5171">
        <v>293.01383202438558</v>
      </c>
      <c r="AD5171">
        <v>80.021079555504969</v>
      </c>
      <c r="AE5171">
        <v>3025.7830996885036</v>
      </c>
    </row>
    <row r="5172" spans="1:31" x14ac:dyDescent="0.25">
      <c r="A5172">
        <v>2218537</v>
      </c>
      <c r="B5172">
        <v>1</v>
      </c>
      <c r="C5172" t="s">
        <v>80</v>
      </c>
      <c r="D5172" t="s">
        <v>95</v>
      </c>
      <c r="E5172" t="s">
        <v>156</v>
      </c>
      <c r="F5172" t="s">
        <v>14969</v>
      </c>
      <c r="G5172" t="s">
        <v>161</v>
      </c>
      <c r="H5172" t="s">
        <v>135</v>
      </c>
      <c r="I5172" t="s">
        <v>136</v>
      </c>
      <c r="J5172" t="s">
        <v>137</v>
      </c>
      <c r="K5172" t="s">
        <v>138</v>
      </c>
      <c r="L5172" t="s">
        <v>14970</v>
      </c>
      <c r="M5172" t="s">
        <v>14971</v>
      </c>
      <c r="N5172">
        <v>2.321666666</v>
      </c>
      <c r="O5172">
        <v>0</v>
      </c>
      <c r="P5172">
        <v>5</v>
      </c>
      <c r="Q5172">
        <v>0</v>
      </c>
      <c r="R5172">
        <v>0</v>
      </c>
      <c r="S5172">
        <v>0</v>
      </c>
      <c r="T5172">
        <v>3</v>
      </c>
      <c r="U5172">
        <v>0</v>
      </c>
      <c r="V5172">
        <v>0</v>
      </c>
      <c r="W5172">
        <v>0</v>
      </c>
      <c r="X5172">
        <v>3.226184214498355</v>
      </c>
      <c r="Y5172">
        <v>0</v>
      </c>
      <c r="Z5172">
        <v>0</v>
      </c>
      <c r="AA5172">
        <v>0</v>
      </c>
      <c r="AB5172">
        <v>1.2136841222076251</v>
      </c>
      <c r="AC5172">
        <v>0</v>
      </c>
      <c r="AD5172">
        <v>0</v>
      </c>
      <c r="AE5172">
        <v>4.4398683367059801</v>
      </c>
    </row>
    <row r="5173" spans="1:31" x14ac:dyDescent="0.25">
      <c r="A5173">
        <v>2221454</v>
      </c>
      <c r="B5173">
        <v>1</v>
      </c>
      <c r="C5173" t="s">
        <v>80</v>
      </c>
      <c r="D5173" t="s">
        <v>97</v>
      </c>
      <c r="E5173" t="s">
        <v>141</v>
      </c>
      <c r="F5173" t="s">
        <v>14972</v>
      </c>
      <c r="G5173" t="s">
        <v>349</v>
      </c>
      <c r="H5173" t="s">
        <v>144</v>
      </c>
      <c r="I5173" t="s">
        <v>136</v>
      </c>
      <c r="J5173" t="s">
        <v>137</v>
      </c>
      <c r="K5173" t="s">
        <v>138</v>
      </c>
      <c r="L5173" t="s">
        <v>14973</v>
      </c>
      <c r="M5173" t="s">
        <v>14974</v>
      </c>
      <c r="N5173">
        <v>3.003333333</v>
      </c>
      <c r="O5173">
        <v>0</v>
      </c>
      <c r="P5173">
        <v>63</v>
      </c>
      <c r="Q5173">
        <v>0</v>
      </c>
      <c r="R5173">
        <v>57</v>
      </c>
      <c r="S5173">
        <v>0</v>
      </c>
      <c r="T5173">
        <v>19</v>
      </c>
      <c r="U5173">
        <v>0</v>
      </c>
      <c r="V5173">
        <v>0</v>
      </c>
      <c r="W5173">
        <v>0</v>
      </c>
      <c r="X5173">
        <v>109.31035200533155</v>
      </c>
      <c r="Y5173">
        <v>0</v>
      </c>
      <c r="Z5173">
        <v>74.895249670799387</v>
      </c>
      <c r="AA5173">
        <v>0</v>
      </c>
      <c r="AB5173">
        <v>39.894898448482834</v>
      </c>
      <c r="AC5173">
        <v>0</v>
      </c>
      <c r="AD5173">
        <v>0</v>
      </c>
      <c r="AE5173">
        <v>224.10050012461375</v>
      </c>
    </row>
    <row r="5174" spans="1:31" x14ac:dyDescent="0.25">
      <c r="A5174">
        <v>2225699</v>
      </c>
      <c r="B5174">
        <v>1</v>
      </c>
      <c r="C5174" t="s">
        <v>80</v>
      </c>
      <c r="D5174" t="s">
        <v>94</v>
      </c>
      <c r="E5174" t="s">
        <v>156</v>
      </c>
      <c r="F5174" t="s">
        <v>14975</v>
      </c>
      <c r="G5174" t="s">
        <v>161</v>
      </c>
      <c r="H5174" t="s">
        <v>135</v>
      </c>
      <c r="I5174" t="s">
        <v>136</v>
      </c>
      <c r="J5174" t="s">
        <v>137</v>
      </c>
      <c r="K5174" t="s">
        <v>138</v>
      </c>
      <c r="L5174" t="s">
        <v>14976</v>
      </c>
      <c r="M5174" t="s">
        <v>14977</v>
      </c>
      <c r="N5174">
        <v>2.3538888880000002</v>
      </c>
      <c r="O5174">
        <v>0</v>
      </c>
      <c r="P5174">
        <v>1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0.13808597173655002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0.13808597173655002</v>
      </c>
    </row>
    <row r="5175" spans="1:31" x14ac:dyDescent="0.25">
      <c r="A5175">
        <v>2217020</v>
      </c>
      <c r="B5175">
        <v>1</v>
      </c>
      <c r="C5175" t="s">
        <v>80</v>
      </c>
      <c r="D5175" t="s">
        <v>110</v>
      </c>
      <c r="E5175" t="s">
        <v>141</v>
      </c>
      <c r="F5175" t="s">
        <v>14978</v>
      </c>
      <c r="G5175" t="s">
        <v>280</v>
      </c>
      <c r="H5175" t="s">
        <v>144</v>
      </c>
      <c r="I5175" t="s">
        <v>136</v>
      </c>
      <c r="J5175" t="s">
        <v>3</v>
      </c>
      <c r="K5175" t="s">
        <v>138</v>
      </c>
      <c r="L5175" t="s">
        <v>14979</v>
      </c>
      <c r="M5175" t="s">
        <v>14980</v>
      </c>
      <c r="N5175">
        <v>1.9411111109999999</v>
      </c>
      <c r="O5175">
        <v>0</v>
      </c>
      <c r="P5175">
        <v>132</v>
      </c>
      <c r="Q5175">
        <v>0</v>
      </c>
      <c r="R5175">
        <v>0</v>
      </c>
      <c r="S5175">
        <v>0</v>
      </c>
      <c r="T5175">
        <v>5</v>
      </c>
      <c r="U5175">
        <v>0</v>
      </c>
      <c r="V5175">
        <v>0</v>
      </c>
      <c r="W5175">
        <v>0</v>
      </c>
      <c r="X5175">
        <v>90.218148851210472</v>
      </c>
      <c r="Y5175">
        <v>0</v>
      </c>
      <c r="Z5175">
        <v>0</v>
      </c>
      <c r="AA5175">
        <v>0</v>
      </c>
      <c r="AB5175">
        <v>3.7650392771739214</v>
      </c>
      <c r="AC5175">
        <v>0</v>
      </c>
      <c r="AD5175">
        <v>0</v>
      </c>
      <c r="AE5175">
        <v>93.983188128384398</v>
      </c>
    </row>
    <row r="5176" spans="1:31" x14ac:dyDescent="0.25">
      <c r="A5176">
        <v>2214315</v>
      </c>
      <c r="B5176">
        <v>1</v>
      </c>
      <c r="C5176" t="s">
        <v>80</v>
      </c>
      <c r="D5176" t="s">
        <v>97</v>
      </c>
      <c r="E5176" t="s">
        <v>156</v>
      </c>
      <c r="F5176" t="s">
        <v>14981</v>
      </c>
      <c r="G5176" t="s">
        <v>165</v>
      </c>
      <c r="H5176" t="s">
        <v>135</v>
      </c>
      <c r="I5176" t="s">
        <v>136</v>
      </c>
      <c r="J5176" t="s">
        <v>137</v>
      </c>
      <c r="K5176" t="s">
        <v>138</v>
      </c>
      <c r="L5176" t="s">
        <v>14982</v>
      </c>
      <c r="M5176" t="s">
        <v>14983</v>
      </c>
      <c r="N5176">
        <v>3.2855555550000002</v>
      </c>
      <c r="O5176">
        <v>0</v>
      </c>
      <c r="P5176">
        <v>1</v>
      </c>
      <c r="Q5176">
        <v>0</v>
      </c>
      <c r="R5176">
        <v>1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1.8796344375869167</v>
      </c>
      <c r="Y5176">
        <v>0</v>
      </c>
      <c r="Z5176">
        <v>0.94988409560047515</v>
      </c>
      <c r="AA5176">
        <v>0</v>
      </c>
      <c r="AB5176">
        <v>0</v>
      </c>
      <c r="AC5176">
        <v>0</v>
      </c>
      <c r="AD5176">
        <v>0</v>
      </c>
      <c r="AE5176">
        <v>2.8295185331873918</v>
      </c>
    </row>
    <row r="5177" spans="1:31" x14ac:dyDescent="0.25">
      <c r="A5177">
        <v>2217518</v>
      </c>
      <c r="B5177">
        <v>1</v>
      </c>
      <c r="C5177" t="s">
        <v>81</v>
      </c>
      <c r="D5177" t="s">
        <v>121</v>
      </c>
      <c r="E5177" t="s">
        <v>151</v>
      </c>
      <c r="F5177" t="s">
        <v>14984</v>
      </c>
      <c r="G5177" t="s">
        <v>213</v>
      </c>
      <c r="H5177" t="s">
        <v>135</v>
      </c>
      <c r="I5177" t="s">
        <v>136</v>
      </c>
      <c r="J5177" t="s">
        <v>137</v>
      </c>
      <c r="K5177" t="s">
        <v>138</v>
      </c>
      <c r="L5177" t="s">
        <v>14985</v>
      </c>
      <c r="M5177" t="s">
        <v>14986</v>
      </c>
      <c r="N5177">
        <v>2.1286111110000001</v>
      </c>
      <c r="O5177">
        <v>0</v>
      </c>
      <c r="P5177">
        <v>35</v>
      </c>
      <c r="Q5177">
        <v>0</v>
      </c>
      <c r="R5177">
        <v>2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8.2929805131204937</v>
      </c>
      <c r="Y5177">
        <v>0</v>
      </c>
      <c r="Z5177">
        <v>0.32318470829047719</v>
      </c>
      <c r="AA5177">
        <v>0</v>
      </c>
      <c r="AB5177">
        <v>0</v>
      </c>
      <c r="AC5177">
        <v>0</v>
      </c>
      <c r="AD5177">
        <v>0</v>
      </c>
      <c r="AE5177">
        <v>8.6161652214109701</v>
      </c>
    </row>
    <row r="5178" spans="1:31" x14ac:dyDescent="0.25">
      <c r="A5178">
        <v>2225676</v>
      </c>
      <c r="B5178">
        <v>1</v>
      </c>
      <c r="C5178" t="s">
        <v>80</v>
      </c>
      <c r="D5178" t="s">
        <v>100</v>
      </c>
      <c r="E5178" t="s">
        <v>156</v>
      </c>
      <c r="F5178" t="s">
        <v>14987</v>
      </c>
      <c r="G5178" t="s">
        <v>134</v>
      </c>
      <c r="H5178" t="s">
        <v>135</v>
      </c>
      <c r="I5178" t="s">
        <v>136</v>
      </c>
      <c r="J5178" t="s">
        <v>137</v>
      </c>
      <c r="K5178" t="s">
        <v>138</v>
      </c>
      <c r="L5178" t="s">
        <v>14988</v>
      </c>
      <c r="M5178" t="s">
        <v>14989</v>
      </c>
      <c r="N5178">
        <v>2.858333333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1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</row>
    <row r="5179" spans="1:31" x14ac:dyDescent="0.25">
      <c r="A5179">
        <v>2218016</v>
      </c>
      <c r="B5179">
        <v>1</v>
      </c>
      <c r="C5179" t="s">
        <v>80</v>
      </c>
      <c r="D5179" t="s">
        <v>94</v>
      </c>
      <c r="E5179" t="s">
        <v>156</v>
      </c>
      <c r="F5179" t="s">
        <v>14990</v>
      </c>
      <c r="G5179" t="s">
        <v>161</v>
      </c>
      <c r="H5179" t="s">
        <v>135</v>
      </c>
      <c r="I5179" t="s">
        <v>136</v>
      </c>
      <c r="J5179" t="s">
        <v>137</v>
      </c>
      <c r="K5179" t="s">
        <v>138</v>
      </c>
      <c r="L5179" t="s">
        <v>14991</v>
      </c>
      <c r="M5179" t="s">
        <v>14992</v>
      </c>
      <c r="N5179">
        <v>7.4144444439999999</v>
      </c>
      <c r="O5179">
        <v>0</v>
      </c>
      <c r="P5179">
        <v>1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2.5062270134668285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2.5062270134668285</v>
      </c>
    </row>
    <row r="5180" spans="1:31" x14ac:dyDescent="0.25">
      <c r="A5180">
        <v>2224159</v>
      </c>
      <c r="B5180">
        <v>1</v>
      </c>
      <c r="C5180" t="s">
        <v>80</v>
      </c>
      <c r="D5180" t="s">
        <v>107</v>
      </c>
      <c r="E5180" t="s">
        <v>147</v>
      </c>
      <c r="F5180" t="s">
        <v>14993</v>
      </c>
      <c r="G5180" t="s">
        <v>143</v>
      </c>
      <c r="H5180" t="s">
        <v>144</v>
      </c>
      <c r="I5180" t="s">
        <v>136</v>
      </c>
      <c r="J5180" t="s">
        <v>137</v>
      </c>
      <c r="K5180" t="s">
        <v>138</v>
      </c>
      <c r="L5180" t="s">
        <v>14994</v>
      </c>
      <c r="M5180" t="s">
        <v>14995</v>
      </c>
      <c r="N5180">
        <v>0.94499999999999995</v>
      </c>
      <c r="O5180">
        <v>1</v>
      </c>
      <c r="P5180">
        <v>1239</v>
      </c>
      <c r="Q5180">
        <v>29</v>
      </c>
      <c r="R5180">
        <v>83</v>
      </c>
      <c r="S5180">
        <v>4</v>
      </c>
      <c r="T5180">
        <v>41</v>
      </c>
      <c r="U5180">
        <v>0</v>
      </c>
      <c r="V5180">
        <v>3</v>
      </c>
      <c r="W5180">
        <v>2.8745082768835828</v>
      </c>
      <c r="X5180">
        <v>184.07362241631722</v>
      </c>
      <c r="Y5180">
        <v>475.94384069114523</v>
      </c>
      <c r="Z5180">
        <v>20.195426480102931</v>
      </c>
      <c r="AA5180">
        <v>9.9634968269757174</v>
      </c>
      <c r="AB5180">
        <v>30.475018490675545</v>
      </c>
      <c r="AC5180">
        <v>0</v>
      </c>
      <c r="AD5180">
        <v>2.4198253227205835</v>
      </c>
      <c r="AE5180">
        <v>725.94573850482084</v>
      </c>
    </row>
    <row r="5181" spans="1:31" x14ac:dyDescent="0.25">
      <c r="A5181">
        <v>2221740</v>
      </c>
      <c r="B5181">
        <v>1</v>
      </c>
      <c r="C5181" t="s">
        <v>81</v>
      </c>
      <c r="D5181" t="s">
        <v>116</v>
      </c>
      <c r="E5181" t="s">
        <v>132</v>
      </c>
      <c r="F5181" t="s">
        <v>14996</v>
      </c>
      <c r="G5181" t="s">
        <v>345</v>
      </c>
      <c r="H5181" t="s">
        <v>135</v>
      </c>
      <c r="I5181" t="s">
        <v>136</v>
      </c>
      <c r="J5181" t="s">
        <v>137</v>
      </c>
      <c r="K5181" t="s">
        <v>138</v>
      </c>
      <c r="L5181" t="s">
        <v>14997</v>
      </c>
      <c r="M5181" t="s">
        <v>14998</v>
      </c>
      <c r="N5181">
        <v>0.73972222200000004</v>
      </c>
      <c r="O5181">
        <v>0</v>
      </c>
      <c r="P5181">
        <v>346</v>
      </c>
      <c r="Q5181">
        <v>0</v>
      </c>
      <c r="R5181">
        <v>0</v>
      </c>
      <c r="S5181">
        <v>0</v>
      </c>
      <c r="T5181">
        <v>27</v>
      </c>
      <c r="U5181">
        <v>0</v>
      </c>
      <c r="V5181">
        <v>0</v>
      </c>
      <c r="W5181">
        <v>0</v>
      </c>
      <c r="X5181">
        <v>49.86868585737168</v>
      </c>
      <c r="Y5181">
        <v>0</v>
      </c>
      <c r="Z5181">
        <v>0</v>
      </c>
      <c r="AA5181">
        <v>0</v>
      </c>
      <c r="AB5181">
        <v>4.8300596816633172</v>
      </c>
      <c r="AC5181">
        <v>0</v>
      </c>
      <c r="AD5181">
        <v>0</v>
      </c>
      <c r="AE5181">
        <v>54.698745539034995</v>
      </c>
    </row>
    <row r="5182" spans="1:31" x14ac:dyDescent="0.25">
      <c r="A5182">
        <v>2227405</v>
      </c>
      <c r="B5182">
        <v>1</v>
      </c>
      <c r="C5182" t="s">
        <v>80</v>
      </c>
      <c r="D5182" t="s">
        <v>90</v>
      </c>
      <c r="E5182" t="s">
        <v>151</v>
      </c>
      <c r="F5182" t="s">
        <v>12209</v>
      </c>
      <c r="G5182" t="s">
        <v>213</v>
      </c>
      <c r="H5182" t="s">
        <v>135</v>
      </c>
      <c r="I5182" t="s">
        <v>136</v>
      </c>
      <c r="J5182" t="s">
        <v>137</v>
      </c>
      <c r="K5182" t="s">
        <v>138</v>
      </c>
      <c r="L5182" t="s">
        <v>14999</v>
      </c>
      <c r="M5182" t="s">
        <v>15000</v>
      </c>
      <c r="N5182">
        <v>1.050277777</v>
      </c>
      <c r="O5182">
        <v>0</v>
      </c>
      <c r="P5182">
        <v>48</v>
      </c>
      <c r="Q5182">
        <v>0</v>
      </c>
      <c r="R5182">
        <v>0</v>
      </c>
      <c r="S5182">
        <v>0</v>
      </c>
      <c r="T5182">
        <v>3</v>
      </c>
      <c r="U5182">
        <v>0</v>
      </c>
      <c r="V5182">
        <v>0</v>
      </c>
      <c r="W5182">
        <v>0</v>
      </c>
      <c r="X5182">
        <v>18.97706436782877</v>
      </c>
      <c r="Y5182">
        <v>0</v>
      </c>
      <c r="Z5182">
        <v>0</v>
      </c>
      <c r="AA5182">
        <v>0</v>
      </c>
      <c r="AB5182">
        <v>2.1968399309855933</v>
      </c>
      <c r="AC5182">
        <v>0</v>
      </c>
      <c r="AD5182">
        <v>0</v>
      </c>
      <c r="AE5182">
        <v>21.173904298814364</v>
      </c>
    </row>
    <row r="5183" spans="1:31" x14ac:dyDescent="0.25">
      <c r="A5183">
        <v>2228404</v>
      </c>
      <c r="B5183">
        <v>1</v>
      </c>
      <c r="C5183" t="s">
        <v>80</v>
      </c>
      <c r="D5183" t="s">
        <v>82</v>
      </c>
      <c r="E5183" t="s">
        <v>156</v>
      </c>
      <c r="F5183" t="s">
        <v>15001</v>
      </c>
      <c r="G5183" t="s">
        <v>172</v>
      </c>
      <c r="H5183" t="s">
        <v>135</v>
      </c>
      <c r="I5183" t="s">
        <v>136</v>
      </c>
      <c r="J5183" t="s">
        <v>137</v>
      </c>
      <c r="K5183" t="s">
        <v>138</v>
      </c>
      <c r="L5183" t="s">
        <v>15002</v>
      </c>
      <c r="M5183" t="s">
        <v>15003</v>
      </c>
      <c r="N5183">
        <v>5.0416666660000002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1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8.306825075482962</v>
      </c>
      <c r="AC5183">
        <v>0</v>
      </c>
      <c r="AD5183">
        <v>0</v>
      </c>
      <c r="AE5183">
        <v>8.306825075482962</v>
      </c>
    </row>
    <row r="5184" spans="1:31" x14ac:dyDescent="0.25">
      <c r="A5184">
        <v>2225009</v>
      </c>
      <c r="B5184">
        <v>1</v>
      </c>
      <c r="C5184" t="s">
        <v>80</v>
      </c>
      <c r="D5184" t="s">
        <v>91</v>
      </c>
      <c r="E5184" t="s">
        <v>147</v>
      </c>
      <c r="F5184" t="s">
        <v>1245</v>
      </c>
      <c r="G5184" t="s">
        <v>143</v>
      </c>
      <c r="H5184" t="s">
        <v>144</v>
      </c>
      <c r="I5184" t="s">
        <v>136</v>
      </c>
      <c r="J5184" t="s">
        <v>137</v>
      </c>
      <c r="K5184" t="s">
        <v>138</v>
      </c>
      <c r="L5184" t="s">
        <v>15004</v>
      </c>
      <c r="M5184" t="s">
        <v>15005</v>
      </c>
      <c r="N5184">
        <v>9.8611111000000001E-2</v>
      </c>
      <c r="O5184">
        <v>1</v>
      </c>
      <c r="P5184">
        <v>40</v>
      </c>
      <c r="Q5184">
        <v>21</v>
      </c>
      <c r="R5184">
        <v>276</v>
      </c>
      <c r="S5184">
        <v>12</v>
      </c>
      <c r="T5184">
        <v>64</v>
      </c>
      <c r="U5184">
        <v>2</v>
      </c>
      <c r="V5184">
        <v>0</v>
      </c>
      <c r="W5184">
        <v>1.0069945501666667E-2</v>
      </c>
      <c r="X5184">
        <v>0.94272163034896495</v>
      </c>
      <c r="Y5184">
        <v>1.4278274842184031</v>
      </c>
      <c r="Z5184">
        <v>5.3593792155154665</v>
      </c>
      <c r="AA5184">
        <v>21.717507278502147</v>
      </c>
      <c r="AB5184">
        <v>3.9343958657118687</v>
      </c>
      <c r="AC5184">
        <v>0.46068140008920838</v>
      </c>
      <c r="AD5184">
        <v>0</v>
      </c>
      <c r="AE5184">
        <v>33.852582819887722</v>
      </c>
    </row>
    <row r="5185" spans="1:31" x14ac:dyDescent="0.25">
      <c r="A5185">
        <v>2228710</v>
      </c>
      <c r="B5185">
        <v>1</v>
      </c>
      <c r="C5185" t="s">
        <v>80</v>
      </c>
      <c r="D5185" t="s">
        <v>92</v>
      </c>
      <c r="E5185" t="s">
        <v>156</v>
      </c>
      <c r="F5185" t="s">
        <v>15006</v>
      </c>
      <c r="G5185" t="s">
        <v>161</v>
      </c>
      <c r="H5185" t="s">
        <v>135</v>
      </c>
      <c r="I5185" t="s">
        <v>136</v>
      </c>
      <c r="J5185" t="s">
        <v>137</v>
      </c>
      <c r="K5185" t="s">
        <v>138</v>
      </c>
      <c r="L5185" t="s">
        <v>15007</v>
      </c>
      <c r="M5185" t="s">
        <v>15008</v>
      </c>
      <c r="N5185">
        <v>3.9422222219999998</v>
      </c>
      <c r="O5185">
        <v>0</v>
      </c>
      <c r="P5185">
        <v>1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0.25487581074677002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0.25487581074677002</v>
      </c>
    </row>
    <row r="5186" spans="1:31" x14ac:dyDescent="0.25">
      <c r="A5186">
        <v>2215812</v>
      </c>
      <c r="B5186">
        <v>1</v>
      </c>
      <c r="C5186" t="s">
        <v>80</v>
      </c>
      <c r="D5186" t="s">
        <v>100</v>
      </c>
      <c r="E5186" t="s">
        <v>147</v>
      </c>
      <c r="F5186" t="s">
        <v>15009</v>
      </c>
      <c r="G5186" t="s">
        <v>143</v>
      </c>
      <c r="H5186" t="s">
        <v>144</v>
      </c>
      <c r="I5186" t="s">
        <v>136</v>
      </c>
      <c r="J5186" t="s">
        <v>137</v>
      </c>
      <c r="K5186" t="s">
        <v>138</v>
      </c>
      <c r="L5186" t="s">
        <v>15010</v>
      </c>
      <c r="M5186" t="s">
        <v>15011</v>
      </c>
      <c r="N5186">
        <v>1.2452777770000001</v>
      </c>
      <c r="O5186">
        <v>0</v>
      </c>
      <c r="P5186">
        <v>534</v>
      </c>
      <c r="Q5186">
        <v>0</v>
      </c>
      <c r="R5186">
        <v>103</v>
      </c>
      <c r="S5186">
        <v>1</v>
      </c>
      <c r="T5186">
        <v>96</v>
      </c>
      <c r="U5186">
        <v>0</v>
      </c>
      <c r="V5186">
        <v>0</v>
      </c>
      <c r="W5186">
        <v>0</v>
      </c>
      <c r="X5186">
        <v>210.75749410449333</v>
      </c>
      <c r="Y5186">
        <v>0</v>
      </c>
      <c r="Z5186">
        <v>37.696813186992451</v>
      </c>
      <c r="AA5186">
        <v>1.4612835440441665</v>
      </c>
      <c r="AB5186">
        <v>57.751819384831506</v>
      </c>
      <c r="AC5186">
        <v>0</v>
      </c>
      <c r="AD5186">
        <v>0</v>
      </c>
      <c r="AE5186">
        <v>307.66741022036143</v>
      </c>
    </row>
    <row r="5187" spans="1:31" x14ac:dyDescent="0.25">
      <c r="A5187">
        <v>2221763</v>
      </c>
      <c r="B5187">
        <v>1</v>
      </c>
      <c r="C5187" t="s">
        <v>80</v>
      </c>
      <c r="D5187" t="s">
        <v>82</v>
      </c>
      <c r="E5187" t="s">
        <v>151</v>
      </c>
      <c r="F5187" t="s">
        <v>4842</v>
      </c>
      <c r="G5187" t="s">
        <v>213</v>
      </c>
      <c r="H5187" t="s">
        <v>135</v>
      </c>
      <c r="I5187" t="s">
        <v>136</v>
      </c>
      <c r="J5187" t="s">
        <v>137</v>
      </c>
      <c r="K5187" t="s">
        <v>138</v>
      </c>
      <c r="L5187" t="s">
        <v>15012</v>
      </c>
      <c r="M5187" t="s">
        <v>15013</v>
      </c>
      <c r="N5187">
        <v>1.2022222220000001</v>
      </c>
      <c r="O5187">
        <v>0</v>
      </c>
      <c r="P5187">
        <v>36</v>
      </c>
      <c r="Q5187">
        <v>0</v>
      </c>
      <c r="R5187">
        <v>0</v>
      </c>
      <c r="S5187">
        <v>0</v>
      </c>
      <c r="T5187">
        <v>3</v>
      </c>
      <c r="U5187">
        <v>0</v>
      </c>
      <c r="V5187">
        <v>0</v>
      </c>
      <c r="W5187">
        <v>0</v>
      </c>
      <c r="X5187">
        <v>7.718520087415901</v>
      </c>
      <c r="Y5187">
        <v>0</v>
      </c>
      <c r="Z5187">
        <v>0</v>
      </c>
      <c r="AA5187">
        <v>0</v>
      </c>
      <c r="AB5187">
        <v>7.985477108773556E-2</v>
      </c>
      <c r="AC5187">
        <v>0</v>
      </c>
      <c r="AD5187">
        <v>0</v>
      </c>
      <c r="AE5187">
        <v>7.798374858503637</v>
      </c>
    </row>
    <row r="5188" spans="1:31" x14ac:dyDescent="0.25">
      <c r="A5188">
        <v>2214103</v>
      </c>
      <c r="B5188">
        <v>1</v>
      </c>
      <c r="C5188" t="s">
        <v>80</v>
      </c>
      <c r="D5188" t="s">
        <v>104</v>
      </c>
      <c r="E5188" t="s">
        <v>132</v>
      </c>
      <c r="F5188" t="s">
        <v>15014</v>
      </c>
      <c r="G5188" t="s">
        <v>213</v>
      </c>
      <c r="H5188" t="s">
        <v>135</v>
      </c>
      <c r="I5188" t="s">
        <v>136</v>
      </c>
      <c r="J5188" t="s">
        <v>137</v>
      </c>
      <c r="K5188" t="s">
        <v>138</v>
      </c>
      <c r="L5188" t="s">
        <v>15015</v>
      </c>
      <c r="M5188" t="s">
        <v>15016</v>
      </c>
      <c r="N5188">
        <v>1.2836111109999999</v>
      </c>
      <c r="O5188">
        <v>1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5.3057370897638899E-4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5.3057370897638899E-4</v>
      </c>
    </row>
    <row r="5189" spans="1:31" x14ac:dyDescent="0.25">
      <c r="A5189">
        <v>2222759</v>
      </c>
      <c r="B5189">
        <v>1</v>
      </c>
      <c r="C5189" t="s">
        <v>80</v>
      </c>
      <c r="D5189" t="s">
        <v>108</v>
      </c>
      <c r="E5189" t="s">
        <v>151</v>
      </c>
      <c r="F5189" t="s">
        <v>15017</v>
      </c>
      <c r="G5189" t="s">
        <v>213</v>
      </c>
      <c r="H5189" t="s">
        <v>135</v>
      </c>
      <c r="I5189" t="s">
        <v>136</v>
      </c>
      <c r="J5189" t="s">
        <v>137</v>
      </c>
      <c r="K5189" t="s">
        <v>138</v>
      </c>
      <c r="L5189" t="s">
        <v>15018</v>
      </c>
      <c r="M5189" t="s">
        <v>15019</v>
      </c>
      <c r="N5189">
        <v>1.848055555</v>
      </c>
      <c r="O5189">
        <v>0</v>
      </c>
      <c r="P5189">
        <v>1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0.22853622407782501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0.22853622407782501</v>
      </c>
    </row>
    <row r="5190" spans="1:31" x14ac:dyDescent="0.25">
      <c r="A5190">
        <v>2220787</v>
      </c>
      <c r="B5190">
        <v>1</v>
      </c>
      <c r="C5190" t="s">
        <v>81</v>
      </c>
      <c r="D5190" t="s">
        <v>112</v>
      </c>
      <c r="E5190" t="s">
        <v>141</v>
      </c>
      <c r="F5190" t="s">
        <v>15020</v>
      </c>
      <c r="G5190" t="s">
        <v>200</v>
      </c>
      <c r="H5190" t="s">
        <v>144</v>
      </c>
      <c r="I5190" t="s">
        <v>451</v>
      </c>
      <c r="J5190" t="s">
        <v>137</v>
      </c>
      <c r="K5190" t="s">
        <v>234</v>
      </c>
      <c r="L5190" t="s">
        <v>15021</v>
      </c>
      <c r="M5190" t="s">
        <v>15022</v>
      </c>
      <c r="N5190">
        <v>2.7894444000000001E-2</v>
      </c>
      <c r="O5190">
        <v>1</v>
      </c>
      <c r="P5190">
        <v>10086</v>
      </c>
      <c r="Q5190">
        <v>11</v>
      </c>
      <c r="R5190">
        <v>125</v>
      </c>
      <c r="S5190">
        <v>3</v>
      </c>
      <c r="T5190">
        <v>986</v>
      </c>
      <c r="U5190">
        <v>2</v>
      </c>
      <c r="V5190">
        <v>4</v>
      </c>
      <c r="W5190">
        <v>0</v>
      </c>
      <c r="X5190">
        <v>53.819974617169919</v>
      </c>
      <c r="Y5190">
        <v>0.11102754678847</v>
      </c>
      <c r="Z5190">
        <v>0.38469695106850971</v>
      </c>
      <c r="AA5190">
        <v>0.91894941307787514</v>
      </c>
      <c r="AB5190">
        <v>11.419400520802654</v>
      </c>
      <c r="AC5190">
        <v>0.12823181746914</v>
      </c>
      <c r="AD5190">
        <v>0.71746964848720651</v>
      </c>
      <c r="AE5190">
        <v>67.499750514863791</v>
      </c>
    </row>
    <row r="5191" spans="1:31" x14ac:dyDescent="0.25">
      <c r="A5191">
        <v>2214295</v>
      </c>
      <c r="B5191">
        <v>1</v>
      </c>
      <c r="C5191" t="s">
        <v>80</v>
      </c>
      <c r="D5191" t="s">
        <v>99</v>
      </c>
      <c r="E5191" t="s">
        <v>156</v>
      </c>
      <c r="F5191" t="s">
        <v>15023</v>
      </c>
      <c r="G5191" t="s">
        <v>134</v>
      </c>
      <c r="H5191" t="s">
        <v>135</v>
      </c>
      <c r="I5191" t="s">
        <v>136</v>
      </c>
      <c r="J5191" t="s">
        <v>137</v>
      </c>
      <c r="K5191" t="s">
        <v>138</v>
      </c>
      <c r="L5191" t="s">
        <v>15024</v>
      </c>
      <c r="M5191" t="s">
        <v>15025</v>
      </c>
      <c r="N5191">
        <v>0.90666666600000001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1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1.2795130595742998</v>
      </c>
      <c r="AC5191">
        <v>0</v>
      </c>
      <c r="AD5191">
        <v>0</v>
      </c>
      <c r="AE5191">
        <v>1.2795130595742998</v>
      </c>
    </row>
    <row r="5192" spans="1:31" x14ac:dyDescent="0.25">
      <c r="A5192">
        <v>2220764</v>
      </c>
      <c r="B5192">
        <v>1</v>
      </c>
      <c r="C5192" t="s">
        <v>80</v>
      </c>
      <c r="D5192" t="s">
        <v>93</v>
      </c>
      <c r="E5192" t="s">
        <v>147</v>
      </c>
      <c r="F5192" t="s">
        <v>11813</v>
      </c>
      <c r="G5192" t="s">
        <v>143</v>
      </c>
      <c r="H5192" t="s">
        <v>144</v>
      </c>
      <c r="I5192" t="s">
        <v>136</v>
      </c>
      <c r="J5192" t="s">
        <v>137</v>
      </c>
      <c r="K5192" t="s">
        <v>138</v>
      </c>
      <c r="L5192" t="s">
        <v>15026</v>
      </c>
      <c r="M5192" t="s">
        <v>15027</v>
      </c>
      <c r="N5192">
        <v>0.57888888800000005</v>
      </c>
      <c r="O5192">
        <v>0</v>
      </c>
      <c r="P5192">
        <v>659</v>
      </c>
      <c r="Q5192">
        <v>9</v>
      </c>
      <c r="R5192">
        <v>237</v>
      </c>
      <c r="S5192">
        <v>11</v>
      </c>
      <c r="T5192">
        <v>136</v>
      </c>
      <c r="U5192">
        <v>0</v>
      </c>
      <c r="V5192">
        <v>0</v>
      </c>
      <c r="W5192">
        <v>0</v>
      </c>
      <c r="X5192">
        <v>55.899807538984831</v>
      </c>
      <c r="Y5192">
        <v>5.7031870005799918</v>
      </c>
      <c r="Z5192">
        <v>52.607990336690996</v>
      </c>
      <c r="AA5192">
        <v>35.423189275049253</v>
      </c>
      <c r="AB5192">
        <v>31.668674348693632</v>
      </c>
      <c r="AC5192">
        <v>0</v>
      </c>
      <c r="AD5192">
        <v>0</v>
      </c>
      <c r="AE5192">
        <v>181.3028484999987</v>
      </c>
    </row>
    <row r="5193" spans="1:31" x14ac:dyDescent="0.25">
      <c r="A5193">
        <v>2222928</v>
      </c>
      <c r="B5193">
        <v>1</v>
      </c>
      <c r="C5193" t="s">
        <v>80</v>
      </c>
      <c r="D5193" t="s">
        <v>84</v>
      </c>
      <c r="E5193" t="s">
        <v>156</v>
      </c>
      <c r="F5193" t="s">
        <v>15028</v>
      </c>
      <c r="G5193" t="s">
        <v>165</v>
      </c>
      <c r="H5193" t="s">
        <v>135</v>
      </c>
      <c r="I5193" t="s">
        <v>136</v>
      </c>
      <c r="J5193" t="s">
        <v>137</v>
      </c>
      <c r="K5193" t="s">
        <v>138</v>
      </c>
      <c r="L5193" t="s">
        <v>15029</v>
      </c>
      <c r="M5193" t="s">
        <v>15030</v>
      </c>
      <c r="N5193">
        <v>2.903333333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3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0.81200240963681669</v>
      </c>
      <c r="AC5193">
        <v>0</v>
      </c>
      <c r="AD5193">
        <v>0</v>
      </c>
      <c r="AE5193">
        <v>0.81200240963681669</v>
      </c>
    </row>
    <row r="5194" spans="1:31" x14ac:dyDescent="0.25">
      <c r="A5194">
        <v>2228879</v>
      </c>
      <c r="B5194">
        <v>1</v>
      </c>
      <c r="C5194" t="s">
        <v>80</v>
      </c>
      <c r="D5194" t="s">
        <v>85</v>
      </c>
      <c r="E5194" t="s">
        <v>156</v>
      </c>
      <c r="F5194" t="s">
        <v>15031</v>
      </c>
      <c r="G5194" t="s">
        <v>165</v>
      </c>
      <c r="H5194" t="s">
        <v>135</v>
      </c>
      <c r="I5194" t="s">
        <v>136</v>
      </c>
      <c r="J5194" t="s">
        <v>137</v>
      </c>
      <c r="K5194" t="s">
        <v>138</v>
      </c>
      <c r="L5194" t="s">
        <v>15032</v>
      </c>
      <c r="M5194" t="s">
        <v>15033</v>
      </c>
      <c r="N5194">
        <v>1.605277777</v>
      </c>
      <c r="O5194">
        <v>0</v>
      </c>
      <c r="P5194">
        <v>11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6.1376243945648827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6.1376243945648827</v>
      </c>
    </row>
    <row r="5195" spans="1:31" x14ac:dyDescent="0.25">
      <c r="A5195">
        <v>2226715</v>
      </c>
      <c r="B5195">
        <v>1</v>
      </c>
      <c r="C5195" t="s">
        <v>80</v>
      </c>
      <c r="D5195" t="s">
        <v>110</v>
      </c>
      <c r="E5195" t="s">
        <v>151</v>
      </c>
      <c r="F5195" t="s">
        <v>1823</v>
      </c>
      <c r="G5195" t="s">
        <v>213</v>
      </c>
      <c r="H5195" t="s">
        <v>135</v>
      </c>
      <c r="I5195" t="s">
        <v>136</v>
      </c>
      <c r="J5195" t="s">
        <v>137</v>
      </c>
      <c r="K5195" t="s">
        <v>138</v>
      </c>
      <c r="L5195" t="s">
        <v>15034</v>
      </c>
      <c r="M5195" t="s">
        <v>15035</v>
      </c>
      <c r="N5195">
        <v>1.946666666</v>
      </c>
      <c r="O5195">
        <v>0</v>
      </c>
      <c r="P5195">
        <v>266</v>
      </c>
      <c r="Q5195">
        <v>0</v>
      </c>
      <c r="R5195">
        <v>0</v>
      </c>
      <c r="S5195">
        <v>0</v>
      </c>
      <c r="T5195">
        <v>60</v>
      </c>
      <c r="U5195">
        <v>0</v>
      </c>
      <c r="V5195">
        <v>0</v>
      </c>
      <c r="W5195">
        <v>0</v>
      </c>
      <c r="X5195">
        <v>230.53979579072268</v>
      </c>
      <c r="Y5195">
        <v>0</v>
      </c>
      <c r="Z5195">
        <v>0</v>
      </c>
      <c r="AA5195">
        <v>0</v>
      </c>
      <c r="AB5195">
        <v>143.1659998235626</v>
      </c>
      <c r="AC5195">
        <v>0</v>
      </c>
      <c r="AD5195">
        <v>0</v>
      </c>
      <c r="AE5195">
        <v>373.70579561428531</v>
      </c>
    </row>
    <row r="5196" spans="1:31" x14ac:dyDescent="0.25">
      <c r="A5196">
        <v>2220266</v>
      </c>
      <c r="B5196">
        <v>1</v>
      </c>
      <c r="C5196" t="s">
        <v>80</v>
      </c>
      <c r="D5196" t="s">
        <v>83</v>
      </c>
      <c r="E5196" t="s">
        <v>141</v>
      </c>
      <c r="F5196" t="s">
        <v>15036</v>
      </c>
      <c r="G5196" t="s">
        <v>233</v>
      </c>
      <c r="H5196" t="s">
        <v>144</v>
      </c>
      <c r="I5196" t="s">
        <v>136</v>
      </c>
      <c r="J5196" t="s">
        <v>137</v>
      </c>
      <c r="K5196" t="s">
        <v>234</v>
      </c>
      <c r="L5196" t="s">
        <v>15037</v>
      </c>
      <c r="M5196" t="s">
        <v>15038</v>
      </c>
      <c r="N5196">
        <v>5.676111111</v>
      </c>
      <c r="O5196">
        <v>0</v>
      </c>
      <c r="P5196">
        <v>211</v>
      </c>
      <c r="Q5196">
        <v>0</v>
      </c>
      <c r="R5196">
        <v>0</v>
      </c>
      <c r="S5196">
        <v>0</v>
      </c>
      <c r="T5196">
        <v>1</v>
      </c>
      <c r="U5196">
        <v>0</v>
      </c>
      <c r="V5196">
        <v>0</v>
      </c>
      <c r="W5196">
        <v>0</v>
      </c>
      <c r="X5196">
        <v>435.13370712040302</v>
      </c>
      <c r="Y5196">
        <v>0</v>
      </c>
      <c r="Z5196">
        <v>0</v>
      </c>
      <c r="AA5196">
        <v>0</v>
      </c>
      <c r="AB5196">
        <v>5.5043078775575557E-2</v>
      </c>
      <c r="AC5196">
        <v>0</v>
      </c>
      <c r="AD5196">
        <v>0</v>
      </c>
      <c r="AE5196">
        <v>435.18875019917857</v>
      </c>
    </row>
    <row r="5197" spans="1:31" x14ac:dyDescent="0.25">
      <c r="A5197">
        <v>2228381</v>
      </c>
      <c r="B5197">
        <v>1</v>
      </c>
      <c r="C5197" t="s">
        <v>81</v>
      </c>
      <c r="D5197" t="s">
        <v>126</v>
      </c>
      <c r="E5197" t="s">
        <v>156</v>
      </c>
      <c r="F5197" t="s">
        <v>15039</v>
      </c>
      <c r="G5197" t="s">
        <v>161</v>
      </c>
      <c r="H5197" t="s">
        <v>135</v>
      </c>
      <c r="I5197" t="s">
        <v>136</v>
      </c>
      <c r="J5197" t="s">
        <v>137</v>
      </c>
      <c r="K5197" t="s">
        <v>138</v>
      </c>
      <c r="L5197" t="s">
        <v>15040</v>
      </c>
      <c r="M5197" t="s">
        <v>15041</v>
      </c>
      <c r="N5197">
        <v>0.43472222199999999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1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0.87306820367631321</v>
      </c>
      <c r="AC5197">
        <v>0</v>
      </c>
      <c r="AD5197">
        <v>0</v>
      </c>
      <c r="AE5197">
        <v>0.87306820367631321</v>
      </c>
    </row>
    <row r="5198" spans="1:31" x14ac:dyDescent="0.25">
      <c r="A5198">
        <v>2229071</v>
      </c>
      <c r="B5198">
        <v>1</v>
      </c>
      <c r="C5198" t="s">
        <v>81</v>
      </c>
      <c r="D5198" t="s">
        <v>120</v>
      </c>
      <c r="E5198" t="s">
        <v>156</v>
      </c>
      <c r="F5198" t="s">
        <v>15042</v>
      </c>
      <c r="G5198" t="s">
        <v>161</v>
      </c>
      <c r="H5198" t="s">
        <v>135</v>
      </c>
      <c r="I5198" t="s">
        <v>136</v>
      </c>
      <c r="J5198" t="s">
        <v>137</v>
      </c>
      <c r="K5198" t="s">
        <v>138</v>
      </c>
      <c r="L5198" t="s">
        <v>15043</v>
      </c>
      <c r="M5198" t="s">
        <v>15044</v>
      </c>
      <c r="N5198">
        <v>2.3777777769999999</v>
      </c>
      <c r="O5198">
        <v>0</v>
      </c>
      <c r="P5198">
        <v>1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0.3259405756646736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0.3259405756646736</v>
      </c>
    </row>
    <row r="5199" spans="1:31" x14ac:dyDescent="0.25">
      <c r="A5199">
        <v>2216828</v>
      </c>
      <c r="B5199">
        <v>1</v>
      </c>
      <c r="C5199" t="s">
        <v>81</v>
      </c>
      <c r="D5199" t="s">
        <v>127</v>
      </c>
      <c r="E5199" t="s">
        <v>151</v>
      </c>
      <c r="F5199" t="s">
        <v>15045</v>
      </c>
      <c r="G5199" t="s">
        <v>213</v>
      </c>
      <c r="H5199" t="s">
        <v>135</v>
      </c>
      <c r="I5199" t="s">
        <v>136</v>
      </c>
      <c r="J5199" t="s">
        <v>137</v>
      </c>
      <c r="K5199" t="s">
        <v>138</v>
      </c>
      <c r="L5199" t="s">
        <v>15046</v>
      </c>
      <c r="M5199" t="s">
        <v>15047</v>
      </c>
      <c r="N5199">
        <v>1.6625000000000001</v>
      </c>
      <c r="O5199">
        <v>0</v>
      </c>
      <c r="P5199">
        <v>21</v>
      </c>
      <c r="Q5199">
        <v>0</v>
      </c>
      <c r="R5199">
        <v>4</v>
      </c>
      <c r="S5199">
        <v>0</v>
      </c>
      <c r="T5199">
        <v>11</v>
      </c>
      <c r="U5199">
        <v>0</v>
      </c>
      <c r="V5199">
        <v>0</v>
      </c>
      <c r="W5199">
        <v>0</v>
      </c>
      <c r="X5199">
        <v>11.353595415070117</v>
      </c>
      <c r="Y5199">
        <v>0</v>
      </c>
      <c r="Z5199">
        <v>0.26573042694288884</v>
      </c>
      <c r="AA5199">
        <v>0</v>
      </c>
      <c r="AB5199">
        <v>2.0443766015753657</v>
      </c>
      <c r="AC5199">
        <v>0</v>
      </c>
      <c r="AD5199">
        <v>0</v>
      </c>
      <c r="AE5199">
        <v>13.663702443588372</v>
      </c>
    </row>
    <row r="5200" spans="1:31" x14ac:dyDescent="0.25">
      <c r="A5200">
        <v>2218992</v>
      </c>
      <c r="B5200">
        <v>1</v>
      </c>
      <c r="C5200" t="s">
        <v>81</v>
      </c>
      <c r="D5200" t="s">
        <v>113</v>
      </c>
      <c r="E5200" t="s">
        <v>151</v>
      </c>
      <c r="F5200" t="s">
        <v>15048</v>
      </c>
      <c r="G5200" t="s">
        <v>192</v>
      </c>
      <c r="H5200" t="s">
        <v>135</v>
      </c>
      <c r="I5200" t="s">
        <v>136</v>
      </c>
      <c r="J5200" t="s">
        <v>137</v>
      </c>
      <c r="K5200" t="s">
        <v>138</v>
      </c>
      <c r="L5200" t="s">
        <v>15049</v>
      </c>
      <c r="M5200" t="s">
        <v>15050</v>
      </c>
      <c r="N5200">
        <v>3.1458333330000001</v>
      </c>
      <c r="O5200">
        <v>0</v>
      </c>
      <c r="P5200">
        <v>14</v>
      </c>
      <c r="Q5200">
        <v>0</v>
      </c>
      <c r="R5200">
        <v>3</v>
      </c>
      <c r="S5200">
        <v>0</v>
      </c>
      <c r="T5200">
        <v>2</v>
      </c>
      <c r="U5200">
        <v>0</v>
      </c>
      <c r="V5200">
        <v>0</v>
      </c>
      <c r="W5200">
        <v>0</v>
      </c>
      <c r="X5200">
        <v>7.1010489323689621</v>
      </c>
      <c r="Y5200">
        <v>0</v>
      </c>
      <c r="Z5200">
        <v>0.14591106346107777</v>
      </c>
      <c r="AA5200">
        <v>0</v>
      </c>
      <c r="AB5200">
        <v>4.2583836453810813</v>
      </c>
      <c r="AC5200">
        <v>0</v>
      </c>
      <c r="AD5200">
        <v>0</v>
      </c>
      <c r="AE5200">
        <v>11.505343641211121</v>
      </c>
    </row>
    <row r="5201" spans="1:31" x14ac:dyDescent="0.25">
      <c r="A5201">
        <v>2228902</v>
      </c>
      <c r="B5201">
        <v>1</v>
      </c>
      <c r="C5201" t="s">
        <v>80</v>
      </c>
      <c r="D5201" t="s">
        <v>98</v>
      </c>
      <c r="E5201" t="s">
        <v>147</v>
      </c>
      <c r="F5201" t="s">
        <v>15051</v>
      </c>
      <c r="G5201" t="s">
        <v>233</v>
      </c>
      <c r="H5201" t="s">
        <v>144</v>
      </c>
      <c r="I5201" t="s">
        <v>136</v>
      </c>
      <c r="J5201" t="s">
        <v>137</v>
      </c>
      <c r="K5201" t="s">
        <v>234</v>
      </c>
      <c r="L5201" t="s">
        <v>15052</v>
      </c>
      <c r="M5201" t="s">
        <v>15053</v>
      </c>
      <c r="N5201">
        <v>6.3169444439999998</v>
      </c>
      <c r="O5201">
        <v>0</v>
      </c>
      <c r="P5201">
        <v>0</v>
      </c>
      <c r="Q5201">
        <v>15</v>
      </c>
      <c r="R5201">
        <v>39</v>
      </c>
      <c r="S5201">
        <v>6</v>
      </c>
      <c r="T5201">
        <v>28</v>
      </c>
      <c r="U5201">
        <v>0</v>
      </c>
      <c r="V5201">
        <v>0</v>
      </c>
      <c r="W5201">
        <v>0</v>
      </c>
      <c r="X5201">
        <v>0</v>
      </c>
      <c r="Y5201">
        <v>274.34869399598915</v>
      </c>
      <c r="Z5201">
        <v>152.63742107600387</v>
      </c>
      <c r="AA5201">
        <v>23.75628166032034</v>
      </c>
      <c r="AB5201">
        <v>142.64462655425683</v>
      </c>
      <c r="AC5201">
        <v>0</v>
      </c>
      <c r="AD5201">
        <v>0</v>
      </c>
      <c r="AE5201">
        <v>593.38702328657018</v>
      </c>
    </row>
    <row r="5202" spans="1:31" x14ac:dyDescent="0.25">
      <c r="A5202">
        <v>2226907</v>
      </c>
      <c r="B5202">
        <v>1</v>
      </c>
      <c r="C5202" t="s">
        <v>80</v>
      </c>
      <c r="D5202" t="s">
        <v>90</v>
      </c>
      <c r="E5202" t="s">
        <v>151</v>
      </c>
      <c r="F5202" t="s">
        <v>9992</v>
      </c>
      <c r="G5202" t="s">
        <v>213</v>
      </c>
      <c r="H5202" t="s">
        <v>135</v>
      </c>
      <c r="I5202" t="s">
        <v>136</v>
      </c>
      <c r="J5202" t="s">
        <v>137</v>
      </c>
      <c r="K5202" t="s">
        <v>138</v>
      </c>
      <c r="L5202" t="s">
        <v>15054</v>
      </c>
      <c r="M5202" t="s">
        <v>15055</v>
      </c>
      <c r="N5202">
        <v>2.514444444</v>
      </c>
      <c r="O5202">
        <v>0</v>
      </c>
      <c r="P5202">
        <v>32</v>
      </c>
      <c r="Q5202">
        <v>0</v>
      </c>
      <c r="R5202">
        <v>0</v>
      </c>
      <c r="S5202">
        <v>0</v>
      </c>
      <c r="T5202">
        <v>44</v>
      </c>
      <c r="U5202">
        <v>0</v>
      </c>
      <c r="V5202">
        <v>1</v>
      </c>
      <c r="W5202">
        <v>0</v>
      </c>
      <c r="X5202">
        <v>25.219986090265675</v>
      </c>
      <c r="Y5202">
        <v>0</v>
      </c>
      <c r="Z5202">
        <v>0</v>
      </c>
      <c r="AA5202">
        <v>0</v>
      </c>
      <c r="AB5202">
        <v>77.313209146738643</v>
      </c>
      <c r="AC5202">
        <v>0</v>
      </c>
      <c r="AD5202">
        <v>0.69962198972650014</v>
      </c>
      <c r="AE5202">
        <v>103.23281722673082</v>
      </c>
    </row>
    <row r="5203" spans="1:31" x14ac:dyDescent="0.25">
      <c r="A5203">
        <v>2220074</v>
      </c>
      <c r="B5203">
        <v>1</v>
      </c>
      <c r="C5203" t="s">
        <v>80</v>
      </c>
      <c r="D5203" t="s">
        <v>104</v>
      </c>
      <c r="E5203" t="s">
        <v>198</v>
      </c>
      <c r="F5203" t="s">
        <v>9975</v>
      </c>
      <c r="G5203" t="s">
        <v>143</v>
      </c>
      <c r="H5203" t="s">
        <v>144</v>
      </c>
      <c r="I5203" t="s">
        <v>136</v>
      </c>
      <c r="J5203" t="s">
        <v>137</v>
      </c>
      <c r="K5203" t="s">
        <v>138</v>
      </c>
      <c r="L5203" t="s">
        <v>15056</v>
      </c>
      <c r="M5203" t="s">
        <v>15057</v>
      </c>
      <c r="N5203">
        <v>0.70888888800000005</v>
      </c>
      <c r="O5203">
        <v>0</v>
      </c>
      <c r="P5203">
        <v>348</v>
      </c>
      <c r="Q5203">
        <v>7</v>
      </c>
      <c r="R5203">
        <v>1</v>
      </c>
      <c r="S5203">
        <v>20</v>
      </c>
      <c r="T5203">
        <v>31</v>
      </c>
      <c r="U5203">
        <v>5</v>
      </c>
      <c r="V5203">
        <v>0</v>
      </c>
      <c r="W5203">
        <v>0</v>
      </c>
      <c r="X5203">
        <v>71.369278648172497</v>
      </c>
      <c r="Y5203">
        <v>62.903781623156199</v>
      </c>
      <c r="Z5203">
        <v>0</v>
      </c>
      <c r="AA5203">
        <v>329.86922832267214</v>
      </c>
      <c r="AB5203">
        <v>6.5722214109356454</v>
      </c>
      <c r="AC5203">
        <v>172.47131252413885</v>
      </c>
      <c r="AD5203">
        <v>0</v>
      </c>
      <c r="AE5203">
        <v>643.18582252907527</v>
      </c>
    </row>
    <row r="5204" spans="1:31" x14ac:dyDescent="0.25">
      <c r="A5204">
        <v>2216851</v>
      </c>
      <c r="B5204">
        <v>1</v>
      </c>
      <c r="C5204" t="s">
        <v>81</v>
      </c>
      <c r="D5204" t="s">
        <v>123</v>
      </c>
      <c r="E5204" t="s">
        <v>156</v>
      </c>
      <c r="F5204" t="s">
        <v>15058</v>
      </c>
      <c r="G5204" t="s">
        <v>161</v>
      </c>
      <c r="H5204" t="s">
        <v>135</v>
      </c>
      <c r="I5204" t="s">
        <v>136</v>
      </c>
      <c r="J5204" t="s">
        <v>137</v>
      </c>
      <c r="K5204" t="s">
        <v>138</v>
      </c>
      <c r="L5204" t="s">
        <v>15059</v>
      </c>
      <c r="M5204" t="s">
        <v>15060</v>
      </c>
      <c r="N5204">
        <v>1.401944444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1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2.6390984193733833</v>
      </c>
      <c r="AC5204">
        <v>0</v>
      </c>
      <c r="AD5204">
        <v>0</v>
      </c>
      <c r="AE5204">
        <v>2.6390984193733833</v>
      </c>
    </row>
    <row r="5205" spans="1:31" x14ac:dyDescent="0.25">
      <c r="A5205">
        <v>2214146</v>
      </c>
      <c r="B5205">
        <v>1</v>
      </c>
      <c r="C5205" t="s">
        <v>80</v>
      </c>
      <c r="D5205" t="s">
        <v>90</v>
      </c>
      <c r="E5205" t="s">
        <v>132</v>
      </c>
      <c r="F5205" t="s">
        <v>15061</v>
      </c>
      <c r="G5205" t="s">
        <v>245</v>
      </c>
      <c r="H5205" t="s">
        <v>135</v>
      </c>
      <c r="I5205" t="s">
        <v>136</v>
      </c>
      <c r="J5205" t="s">
        <v>137</v>
      </c>
      <c r="K5205" t="s">
        <v>138</v>
      </c>
      <c r="L5205" t="s">
        <v>15062</v>
      </c>
      <c r="M5205" t="s">
        <v>15063</v>
      </c>
      <c r="N5205">
        <v>0.40472222200000002</v>
      </c>
      <c r="O5205">
        <v>0</v>
      </c>
      <c r="P5205">
        <v>908</v>
      </c>
      <c r="Q5205">
        <v>0</v>
      </c>
      <c r="R5205">
        <v>0</v>
      </c>
      <c r="S5205">
        <v>0</v>
      </c>
      <c r="T5205">
        <v>133</v>
      </c>
      <c r="U5205">
        <v>0</v>
      </c>
      <c r="V5205">
        <v>0</v>
      </c>
      <c r="W5205">
        <v>0</v>
      </c>
      <c r="X5205">
        <v>102.3730430855195</v>
      </c>
      <c r="Y5205">
        <v>0</v>
      </c>
      <c r="Z5205">
        <v>0</v>
      </c>
      <c r="AA5205">
        <v>0</v>
      </c>
      <c r="AB5205">
        <v>39.852276927075792</v>
      </c>
      <c r="AC5205">
        <v>0</v>
      </c>
      <c r="AD5205">
        <v>0</v>
      </c>
      <c r="AE5205">
        <v>142.22532001259529</v>
      </c>
    </row>
    <row r="5206" spans="1:31" x14ac:dyDescent="0.25">
      <c r="A5206">
        <v>2215875</v>
      </c>
      <c r="B5206">
        <v>1</v>
      </c>
      <c r="C5206" t="s">
        <v>81</v>
      </c>
      <c r="D5206" t="s">
        <v>127</v>
      </c>
      <c r="E5206" t="s">
        <v>151</v>
      </c>
      <c r="F5206" t="s">
        <v>2146</v>
      </c>
      <c r="G5206" t="s">
        <v>213</v>
      </c>
      <c r="H5206" t="s">
        <v>135</v>
      </c>
      <c r="I5206" t="s">
        <v>136</v>
      </c>
      <c r="J5206" t="s">
        <v>137</v>
      </c>
      <c r="K5206" t="s">
        <v>138</v>
      </c>
      <c r="L5206" t="s">
        <v>15064</v>
      </c>
      <c r="M5206" t="s">
        <v>15065</v>
      </c>
      <c r="N5206">
        <v>2.8725000000000001</v>
      </c>
      <c r="O5206">
        <v>0</v>
      </c>
      <c r="P5206">
        <v>8</v>
      </c>
      <c r="Q5206">
        <v>0</v>
      </c>
      <c r="R5206">
        <v>1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3.1149359520666251</v>
      </c>
      <c r="Y5206">
        <v>0</v>
      </c>
      <c r="Z5206">
        <v>2.6715085550483058</v>
      </c>
      <c r="AA5206">
        <v>0</v>
      </c>
      <c r="AB5206">
        <v>0</v>
      </c>
      <c r="AC5206">
        <v>0</v>
      </c>
      <c r="AD5206">
        <v>0</v>
      </c>
      <c r="AE5206">
        <v>5.7864445071149309</v>
      </c>
    </row>
    <row r="5207" spans="1:31" x14ac:dyDescent="0.25">
      <c r="A5207">
        <v>2216373</v>
      </c>
      <c r="B5207">
        <v>1</v>
      </c>
      <c r="C5207" t="s">
        <v>80</v>
      </c>
      <c r="D5207" t="s">
        <v>100</v>
      </c>
      <c r="E5207" t="s">
        <v>147</v>
      </c>
      <c r="F5207" t="s">
        <v>1442</v>
      </c>
      <c r="G5207" t="s">
        <v>200</v>
      </c>
      <c r="H5207" t="s">
        <v>144</v>
      </c>
      <c r="I5207" t="s">
        <v>451</v>
      </c>
      <c r="J5207" t="s">
        <v>137</v>
      </c>
      <c r="K5207" t="s">
        <v>138</v>
      </c>
      <c r="L5207" t="s">
        <v>15066</v>
      </c>
      <c r="M5207" t="s">
        <v>15067</v>
      </c>
      <c r="N5207">
        <v>1.6666666E-2</v>
      </c>
      <c r="O5207">
        <v>1</v>
      </c>
      <c r="P5207">
        <v>1326</v>
      </c>
      <c r="Q5207">
        <v>18</v>
      </c>
      <c r="R5207">
        <v>432</v>
      </c>
      <c r="S5207">
        <v>13</v>
      </c>
      <c r="T5207">
        <v>294</v>
      </c>
      <c r="U5207">
        <v>0</v>
      </c>
      <c r="V5207">
        <v>1</v>
      </c>
      <c r="W5207">
        <v>4.0232375060333331E-3</v>
      </c>
      <c r="X5207">
        <v>6.2717790171422125</v>
      </c>
      <c r="Y5207">
        <v>1.7075927809139999</v>
      </c>
      <c r="Z5207">
        <v>3.2100835651413338</v>
      </c>
      <c r="AA5207">
        <v>1.1760034009866001</v>
      </c>
      <c r="AB5207">
        <v>2.4997539186200846</v>
      </c>
      <c r="AC5207">
        <v>0</v>
      </c>
      <c r="AD5207">
        <v>2.5155909102800002E-2</v>
      </c>
      <c r="AE5207">
        <v>14.894391829413065</v>
      </c>
    </row>
    <row r="5208" spans="1:31" x14ac:dyDescent="0.25">
      <c r="A5208">
        <v>2219705</v>
      </c>
      <c r="B5208">
        <v>1</v>
      </c>
      <c r="C5208" t="s">
        <v>80</v>
      </c>
      <c r="D5208" t="s">
        <v>104</v>
      </c>
      <c r="E5208" t="s">
        <v>141</v>
      </c>
      <c r="F5208" t="s">
        <v>15068</v>
      </c>
      <c r="G5208" t="s">
        <v>349</v>
      </c>
      <c r="H5208" t="s">
        <v>144</v>
      </c>
      <c r="I5208" t="s">
        <v>136</v>
      </c>
      <c r="J5208" t="s">
        <v>137</v>
      </c>
      <c r="K5208" t="s">
        <v>138</v>
      </c>
      <c r="L5208" t="s">
        <v>15069</v>
      </c>
      <c r="M5208" t="s">
        <v>15070</v>
      </c>
      <c r="N5208">
        <v>3.6355555549999998</v>
      </c>
      <c r="O5208">
        <v>0</v>
      </c>
      <c r="P5208">
        <v>2</v>
      </c>
      <c r="Q5208">
        <v>0</v>
      </c>
      <c r="R5208">
        <v>2</v>
      </c>
      <c r="S5208">
        <v>0</v>
      </c>
      <c r="T5208">
        <v>2</v>
      </c>
      <c r="U5208">
        <v>0</v>
      </c>
      <c r="V5208">
        <v>0</v>
      </c>
      <c r="W5208">
        <v>0</v>
      </c>
      <c r="X5208">
        <v>2.3965964156672892</v>
      </c>
      <c r="Y5208">
        <v>0</v>
      </c>
      <c r="Z5208">
        <v>3.9848165780801166</v>
      </c>
      <c r="AA5208">
        <v>0</v>
      </c>
      <c r="AB5208">
        <v>13.792737533852014</v>
      </c>
      <c r="AC5208">
        <v>0</v>
      </c>
      <c r="AD5208">
        <v>0</v>
      </c>
      <c r="AE5208">
        <v>20.174150527599419</v>
      </c>
    </row>
    <row r="5209" spans="1:31" x14ac:dyDescent="0.25">
      <c r="A5209">
        <v>2220203</v>
      </c>
      <c r="B5209">
        <v>1</v>
      </c>
      <c r="C5209" t="s">
        <v>80</v>
      </c>
      <c r="D5209" t="s">
        <v>95</v>
      </c>
      <c r="E5209" t="s">
        <v>156</v>
      </c>
      <c r="F5209" t="s">
        <v>15071</v>
      </c>
      <c r="G5209" t="s">
        <v>172</v>
      </c>
      <c r="H5209" t="s">
        <v>135</v>
      </c>
      <c r="I5209" t="s">
        <v>136</v>
      </c>
      <c r="J5209" t="s">
        <v>137</v>
      </c>
      <c r="K5209" t="s">
        <v>138</v>
      </c>
      <c r="L5209" t="s">
        <v>15072</v>
      </c>
      <c r="M5209" t="s">
        <v>15073</v>
      </c>
      <c r="N5209">
        <v>1.7661111110000001</v>
      </c>
      <c r="O5209">
        <v>0</v>
      </c>
      <c r="P5209">
        <v>5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1.9914648129035437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1.9914648129035437</v>
      </c>
    </row>
    <row r="5210" spans="1:31" x14ac:dyDescent="0.25">
      <c r="A5210">
        <v>2218686</v>
      </c>
      <c r="B5210">
        <v>1</v>
      </c>
      <c r="C5210" t="s">
        <v>80</v>
      </c>
      <c r="D5210" t="s">
        <v>84</v>
      </c>
      <c r="E5210" t="s">
        <v>151</v>
      </c>
      <c r="F5210" t="s">
        <v>15074</v>
      </c>
      <c r="G5210" t="s">
        <v>213</v>
      </c>
      <c r="H5210" t="s">
        <v>135</v>
      </c>
      <c r="I5210" t="s">
        <v>136</v>
      </c>
      <c r="J5210" t="s">
        <v>137</v>
      </c>
      <c r="K5210" t="s">
        <v>138</v>
      </c>
      <c r="L5210" t="s">
        <v>15075</v>
      </c>
      <c r="M5210" t="s">
        <v>15076</v>
      </c>
      <c r="N5210">
        <v>1.3472222220000001</v>
      </c>
      <c r="O5210">
        <v>0</v>
      </c>
      <c r="P5210">
        <v>111</v>
      </c>
      <c r="Q5210">
        <v>0</v>
      </c>
      <c r="R5210">
        <v>0</v>
      </c>
      <c r="S5210">
        <v>0</v>
      </c>
      <c r="T5210">
        <v>15</v>
      </c>
      <c r="U5210">
        <v>0</v>
      </c>
      <c r="V5210">
        <v>0</v>
      </c>
      <c r="W5210">
        <v>0</v>
      </c>
      <c r="X5210">
        <v>40.715947617494678</v>
      </c>
      <c r="Y5210">
        <v>0</v>
      </c>
      <c r="Z5210">
        <v>0</v>
      </c>
      <c r="AA5210">
        <v>0</v>
      </c>
      <c r="AB5210">
        <v>16.777906941066298</v>
      </c>
      <c r="AC5210">
        <v>0</v>
      </c>
      <c r="AD5210">
        <v>0</v>
      </c>
      <c r="AE5210">
        <v>57.493854558560976</v>
      </c>
    </row>
    <row r="5211" spans="1:31" x14ac:dyDescent="0.25">
      <c r="A5211">
        <v>2223014</v>
      </c>
      <c r="B5211">
        <v>1</v>
      </c>
      <c r="C5211" t="s">
        <v>81</v>
      </c>
      <c r="D5211" t="s">
        <v>128</v>
      </c>
      <c r="E5211" t="s">
        <v>156</v>
      </c>
      <c r="F5211" t="s">
        <v>15077</v>
      </c>
      <c r="G5211" t="s">
        <v>165</v>
      </c>
      <c r="H5211" t="s">
        <v>135</v>
      </c>
      <c r="I5211" t="s">
        <v>136</v>
      </c>
      <c r="J5211" t="s">
        <v>137</v>
      </c>
      <c r="K5211" t="s">
        <v>138</v>
      </c>
      <c r="L5211" t="s">
        <v>15078</v>
      </c>
      <c r="M5211" t="s">
        <v>15079</v>
      </c>
      <c r="N5211">
        <v>1.6030555550000001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2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1.9255722002048388</v>
      </c>
      <c r="AC5211">
        <v>0</v>
      </c>
      <c r="AD5211">
        <v>0</v>
      </c>
      <c r="AE5211">
        <v>1.9255722002048388</v>
      </c>
    </row>
    <row r="5212" spans="1:31" x14ac:dyDescent="0.25">
      <c r="A5212">
        <v>2223512</v>
      </c>
      <c r="B5212">
        <v>1</v>
      </c>
      <c r="C5212" t="s">
        <v>80</v>
      </c>
      <c r="D5212" t="s">
        <v>82</v>
      </c>
      <c r="E5212" t="s">
        <v>132</v>
      </c>
      <c r="F5212" t="s">
        <v>13207</v>
      </c>
      <c r="G5212" t="s">
        <v>1927</v>
      </c>
      <c r="H5212" t="s">
        <v>135</v>
      </c>
      <c r="I5212" t="s">
        <v>136</v>
      </c>
      <c r="J5212" t="s">
        <v>137</v>
      </c>
      <c r="K5212" t="s">
        <v>138</v>
      </c>
      <c r="L5212" t="s">
        <v>15080</v>
      </c>
      <c r="M5212" t="s">
        <v>15081</v>
      </c>
      <c r="N5212">
        <v>2.2475000000000001</v>
      </c>
      <c r="O5212">
        <v>0</v>
      </c>
      <c r="P5212">
        <v>977</v>
      </c>
      <c r="Q5212">
        <v>0</v>
      </c>
      <c r="R5212">
        <v>0</v>
      </c>
      <c r="S5212">
        <v>0</v>
      </c>
      <c r="T5212">
        <v>41</v>
      </c>
      <c r="U5212">
        <v>0</v>
      </c>
      <c r="V5212">
        <v>0</v>
      </c>
      <c r="W5212">
        <v>0</v>
      </c>
      <c r="X5212">
        <v>712.05264476387197</v>
      </c>
      <c r="Y5212">
        <v>0</v>
      </c>
      <c r="Z5212">
        <v>0</v>
      </c>
      <c r="AA5212">
        <v>0</v>
      </c>
      <c r="AB5212">
        <v>42.707445516122299</v>
      </c>
      <c r="AC5212">
        <v>0</v>
      </c>
      <c r="AD5212">
        <v>0</v>
      </c>
      <c r="AE5212">
        <v>754.7600902799943</v>
      </c>
    </row>
    <row r="5213" spans="1:31" x14ac:dyDescent="0.25">
      <c r="A5213">
        <v>2215981</v>
      </c>
      <c r="B5213">
        <v>1</v>
      </c>
      <c r="C5213" t="s">
        <v>80</v>
      </c>
      <c r="D5213" t="s">
        <v>93</v>
      </c>
      <c r="E5213" t="s">
        <v>156</v>
      </c>
      <c r="F5213" t="s">
        <v>15082</v>
      </c>
      <c r="G5213" t="s">
        <v>161</v>
      </c>
      <c r="H5213" t="s">
        <v>135</v>
      </c>
      <c r="I5213" t="s">
        <v>136</v>
      </c>
      <c r="J5213" t="s">
        <v>137</v>
      </c>
      <c r="K5213" t="s">
        <v>138</v>
      </c>
      <c r="L5213" t="s">
        <v>15083</v>
      </c>
      <c r="M5213" t="s">
        <v>15084</v>
      </c>
      <c r="N5213">
        <v>1.9472222219999999</v>
      </c>
      <c r="O5213">
        <v>0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7.1690037546044785</v>
      </c>
      <c r="AA5213">
        <v>0</v>
      </c>
      <c r="AB5213">
        <v>0</v>
      </c>
      <c r="AC5213">
        <v>0</v>
      </c>
      <c r="AD5213">
        <v>0</v>
      </c>
      <c r="AE5213">
        <v>7.1690037546044785</v>
      </c>
    </row>
    <row r="5214" spans="1:31" x14ac:dyDescent="0.25">
      <c r="A5214">
        <v>2219184</v>
      </c>
      <c r="B5214">
        <v>1</v>
      </c>
      <c r="C5214" t="s">
        <v>80</v>
      </c>
      <c r="D5214" t="s">
        <v>96</v>
      </c>
      <c r="E5214" t="s">
        <v>151</v>
      </c>
      <c r="F5214" t="s">
        <v>15085</v>
      </c>
      <c r="G5214" t="s">
        <v>213</v>
      </c>
      <c r="H5214" t="s">
        <v>135</v>
      </c>
      <c r="I5214" t="s">
        <v>136</v>
      </c>
      <c r="J5214" t="s">
        <v>137</v>
      </c>
      <c r="K5214" t="s">
        <v>138</v>
      </c>
      <c r="L5214" t="s">
        <v>15086</v>
      </c>
      <c r="M5214" t="s">
        <v>15087</v>
      </c>
      <c r="N5214">
        <v>2.986111111</v>
      </c>
      <c r="O5214">
        <v>0</v>
      </c>
      <c r="P5214">
        <v>57</v>
      </c>
      <c r="Q5214">
        <v>0</v>
      </c>
      <c r="R5214">
        <v>0</v>
      </c>
      <c r="S5214">
        <v>0</v>
      </c>
      <c r="T5214">
        <v>15</v>
      </c>
      <c r="U5214">
        <v>0</v>
      </c>
      <c r="V5214">
        <v>0</v>
      </c>
      <c r="W5214">
        <v>0</v>
      </c>
      <c r="X5214">
        <v>125.12388805074738</v>
      </c>
      <c r="Y5214">
        <v>0</v>
      </c>
      <c r="Z5214">
        <v>0</v>
      </c>
      <c r="AA5214">
        <v>0</v>
      </c>
      <c r="AB5214">
        <v>41.449069914274908</v>
      </c>
      <c r="AC5214">
        <v>0</v>
      </c>
      <c r="AD5214">
        <v>0</v>
      </c>
      <c r="AE5214">
        <v>166.57295796502228</v>
      </c>
    </row>
    <row r="5215" spans="1:31" x14ac:dyDescent="0.25">
      <c r="A5215">
        <v>2226844</v>
      </c>
      <c r="B5215">
        <v>1</v>
      </c>
      <c r="C5215" t="s">
        <v>81</v>
      </c>
      <c r="D5215" t="s">
        <v>115</v>
      </c>
      <c r="E5215" t="s">
        <v>151</v>
      </c>
      <c r="F5215" t="s">
        <v>709</v>
      </c>
      <c r="G5215" t="s">
        <v>213</v>
      </c>
      <c r="H5215" t="s">
        <v>135</v>
      </c>
      <c r="I5215" t="s">
        <v>136</v>
      </c>
      <c r="J5215" t="s">
        <v>137</v>
      </c>
      <c r="K5215" t="s">
        <v>138</v>
      </c>
      <c r="L5215" t="s">
        <v>15088</v>
      </c>
      <c r="M5215" t="s">
        <v>15089</v>
      </c>
      <c r="N5215">
        <v>1.8733333329999999</v>
      </c>
      <c r="O5215">
        <v>0</v>
      </c>
      <c r="P5215">
        <v>17</v>
      </c>
      <c r="Q5215">
        <v>0</v>
      </c>
      <c r="R5215">
        <v>1</v>
      </c>
      <c r="S5215">
        <v>0</v>
      </c>
      <c r="T5215">
        <v>2</v>
      </c>
      <c r="U5215">
        <v>0</v>
      </c>
      <c r="V5215">
        <v>0</v>
      </c>
      <c r="W5215">
        <v>0</v>
      </c>
      <c r="X5215">
        <v>4.9645138765033137</v>
      </c>
      <c r="Y5215">
        <v>0</v>
      </c>
      <c r="Z5215">
        <v>0.20282905062415418</v>
      </c>
      <c r="AA5215">
        <v>0</v>
      </c>
      <c r="AB5215">
        <v>1.1970881932522526</v>
      </c>
      <c r="AC5215">
        <v>0</v>
      </c>
      <c r="AD5215">
        <v>0</v>
      </c>
      <c r="AE5215">
        <v>6.3644311203797201</v>
      </c>
    </row>
    <row r="5216" spans="1:31" x14ac:dyDescent="0.25">
      <c r="A5216">
        <v>2222822</v>
      </c>
      <c r="B5216">
        <v>1</v>
      </c>
      <c r="C5216" t="s">
        <v>80</v>
      </c>
      <c r="D5216" t="s">
        <v>92</v>
      </c>
      <c r="E5216" t="s">
        <v>156</v>
      </c>
      <c r="F5216" t="s">
        <v>15090</v>
      </c>
      <c r="G5216" t="s">
        <v>172</v>
      </c>
      <c r="H5216" t="s">
        <v>135</v>
      </c>
      <c r="I5216" t="s">
        <v>136</v>
      </c>
      <c r="J5216" t="s">
        <v>137</v>
      </c>
      <c r="K5216" t="s">
        <v>138</v>
      </c>
      <c r="L5216" t="s">
        <v>15091</v>
      </c>
      <c r="M5216" t="s">
        <v>15092</v>
      </c>
      <c r="N5216">
        <v>0.78222222200000002</v>
      </c>
      <c r="O5216">
        <v>0</v>
      </c>
      <c r="P5216">
        <v>11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2.8739184295898759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2.8739184295898759</v>
      </c>
    </row>
    <row r="5217" spans="1:31" x14ac:dyDescent="0.25">
      <c r="A5217">
        <v>2222908</v>
      </c>
      <c r="B5217">
        <v>1</v>
      </c>
      <c r="C5217" t="s">
        <v>80</v>
      </c>
      <c r="D5217" t="s">
        <v>107</v>
      </c>
      <c r="E5217" t="s">
        <v>156</v>
      </c>
      <c r="F5217" t="s">
        <v>15093</v>
      </c>
      <c r="G5217" t="s">
        <v>165</v>
      </c>
      <c r="H5217" t="s">
        <v>135</v>
      </c>
      <c r="I5217" t="s">
        <v>136</v>
      </c>
      <c r="J5217" t="s">
        <v>137</v>
      </c>
      <c r="K5217" t="s">
        <v>138</v>
      </c>
      <c r="L5217" t="s">
        <v>15094</v>
      </c>
      <c r="M5217" t="s">
        <v>15095</v>
      </c>
      <c r="N5217">
        <v>0.47666666600000002</v>
      </c>
      <c r="O5217">
        <v>0</v>
      </c>
      <c r="P5217">
        <v>2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0.17638277016243331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0.17638277016243331</v>
      </c>
    </row>
    <row r="5218" spans="1:31" x14ac:dyDescent="0.25">
      <c r="A5218">
        <v>2227150</v>
      </c>
      <c r="B5218">
        <v>1</v>
      </c>
      <c r="C5218" t="s">
        <v>80</v>
      </c>
      <c r="D5218" t="s">
        <v>105</v>
      </c>
      <c r="E5218" t="s">
        <v>151</v>
      </c>
      <c r="F5218" t="s">
        <v>6972</v>
      </c>
      <c r="G5218" t="s">
        <v>213</v>
      </c>
      <c r="H5218" t="s">
        <v>135</v>
      </c>
      <c r="I5218" t="s">
        <v>136</v>
      </c>
      <c r="J5218" t="s">
        <v>137</v>
      </c>
      <c r="K5218" t="s">
        <v>138</v>
      </c>
      <c r="L5218" t="s">
        <v>15096</v>
      </c>
      <c r="M5218" t="s">
        <v>15097</v>
      </c>
      <c r="N5218">
        <v>0.96444444399999996</v>
      </c>
      <c r="O5218">
        <v>0</v>
      </c>
      <c r="P5218">
        <v>109</v>
      </c>
      <c r="Q5218">
        <v>0</v>
      </c>
      <c r="R5218">
        <v>0</v>
      </c>
      <c r="S5218">
        <v>0</v>
      </c>
      <c r="T5218">
        <v>6</v>
      </c>
      <c r="U5218">
        <v>0</v>
      </c>
      <c r="V5218">
        <v>0</v>
      </c>
      <c r="W5218">
        <v>0</v>
      </c>
      <c r="X5218">
        <v>28.056513238094745</v>
      </c>
      <c r="Y5218">
        <v>0</v>
      </c>
      <c r="Z5218">
        <v>0</v>
      </c>
      <c r="AA5218">
        <v>0</v>
      </c>
      <c r="AB5218">
        <v>2.5917289876114928</v>
      </c>
      <c r="AC5218">
        <v>0</v>
      </c>
      <c r="AD5218">
        <v>0</v>
      </c>
      <c r="AE5218">
        <v>30.648242225706237</v>
      </c>
    </row>
    <row r="5219" spans="1:31" x14ac:dyDescent="0.25">
      <c r="A5219">
        <v>2227236</v>
      </c>
      <c r="B5219">
        <v>1</v>
      </c>
      <c r="C5219" t="s">
        <v>80</v>
      </c>
      <c r="D5219" t="s">
        <v>97</v>
      </c>
      <c r="E5219" t="s">
        <v>151</v>
      </c>
      <c r="F5219" t="s">
        <v>15098</v>
      </c>
      <c r="G5219" t="s">
        <v>233</v>
      </c>
      <c r="H5219" t="s">
        <v>135</v>
      </c>
      <c r="I5219" t="s">
        <v>136</v>
      </c>
      <c r="J5219" t="s">
        <v>137</v>
      </c>
      <c r="K5219" t="s">
        <v>234</v>
      </c>
      <c r="L5219" t="s">
        <v>15099</v>
      </c>
      <c r="M5219" t="s">
        <v>15100</v>
      </c>
      <c r="N5219">
        <v>6.9437777770000002</v>
      </c>
      <c r="O5219">
        <v>0</v>
      </c>
      <c r="P5219">
        <v>52</v>
      </c>
      <c r="Q5219">
        <v>0</v>
      </c>
      <c r="R5219">
        <v>23</v>
      </c>
      <c r="S5219">
        <v>0</v>
      </c>
      <c r="T5219">
        <v>17</v>
      </c>
      <c r="U5219">
        <v>0</v>
      </c>
      <c r="V5219">
        <v>0</v>
      </c>
      <c r="W5219">
        <v>0</v>
      </c>
      <c r="X5219">
        <v>232.22858452276202</v>
      </c>
      <c r="Y5219">
        <v>0</v>
      </c>
      <c r="Z5219">
        <v>95.328605918981637</v>
      </c>
      <c r="AA5219">
        <v>0</v>
      </c>
      <c r="AB5219">
        <v>314.31469308743419</v>
      </c>
      <c r="AC5219">
        <v>0</v>
      </c>
      <c r="AD5219">
        <v>0</v>
      </c>
      <c r="AE5219">
        <v>641.87188352917792</v>
      </c>
    </row>
    <row r="5220" spans="1:31" x14ac:dyDescent="0.25">
      <c r="A5220">
        <v>2226154</v>
      </c>
      <c r="B5220">
        <v>1</v>
      </c>
      <c r="C5220" t="s">
        <v>81</v>
      </c>
      <c r="D5220" t="s">
        <v>122</v>
      </c>
      <c r="E5220" t="s">
        <v>141</v>
      </c>
      <c r="F5220" t="s">
        <v>352</v>
      </c>
      <c r="G5220" t="s">
        <v>349</v>
      </c>
      <c r="H5220" t="s">
        <v>144</v>
      </c>
      <c r="I5220" t="s">
        <v>136</v>
      </c>
      <c r="J5220" t="s">
        <v>137</v>
      </c>
      <c r="K5220" t="s">
        <v>138</v>
      </c>
      <c r="L5220" t="s">
        <v>15101</v>
      </c>
      <c r="M5220" t="s">
        <v>15102</v>
      </c>
      <c r="N5220">
        <v>3.4247222220000002</v>
      </c>
      <c r="O5220">
        <v>0</v>
      </c>
      <c r="P5220">
        <v>57</v>
      </c>
      <c r="Q5220">
        <v>0</v>
      </c>
      <c r="R5220">
        <v>0</v>
      </c>
      <c r="S5220">
        <v>0</v>
      </c>
      <c r="T5220">
        <v>2</v>
      </c>
      <c r="U5220">
        <v>0</v>
      </c>
      <c r="V5220">
        <v>0</v>
      </c>
      <c r="W5220">
        <v>0</v>
      </c>
      <c r="X5220">
        <v>16.952143745116008</v>
      </c>
      <c r="Y5220">
        <v>0</v>
      </c>
      <c r="Z5220">
        <v>0</v>
      </c>
      <c r="AA5220">
        <v>0</v>
      </c>
      <c r="AB5220">
        <v>1.9619947700078977</v>
      </c>
      <c r="AC5220">
        <v>0</v>
      </c>
      <c r="AD5220">
        <v>0</v>
      </c>
      <c r="AE5220">
        <v>18.914138515123906</v>
      </c>
    </row>
    <row r="5221" spans="1:31" x14ac:dyDescent="0.25">
      <c r="A5221">
        <v>2218494</v>
      </c>
      <c r="B5221">
        <v>1</v>
      </c>
      <c r="C5221" t="s">
        <v>81</v>
      </c>
      <c r="D5221" t="s">
        <v>122</v>
      </c>
      <c r="E5221" t="s">
        <v>198</v>
      </c>
      <c r="F5221" t="s">
        <v>587</v>
      </c>
      <c r="G5221" t="s">
        <v>143</v>
      </c>
      <c r="H5221" t="s">
        <v>144</v>
      </c>
      <c r="I5221" t="s">
        <v>136</v>
      </c>
      <c r="J5221" t="s">
        <v>137</v>
      </c>
      <c r="K5221" t="s">
        <v>138</v>
      </c>
      <c r="L5221" t="s">
        <v>15103</v>
      </c>
      <c r="M5221" t="s">
        <v>15104</v>
      </c>
      <c r="N5221">
        <v>5.1736111109999996</v>
      </c>
      <c r="O5221">
        <v>1</v>
      </c>
      <c r="P5221">
        <v>514</v>
      </c>
      <c r="Q5221">
        <v>4</v>
      </c>
      <c r="R5221">
        <v>0</v>
      </c>
      <c r="S5221">
        <v>5</v>
      </c>
      <c r="T5221">
        <v>22</v>
      </c>
      <c r="U5221">
        <v>1</v>
      </c>
      <c r="V5221">
        <v>0</v>
      </c>
      <c r="W5221">
        <v>0.54367579447686754</v>
      </c>
      <c r="X5221">
        <v>216.13248932346406</v>
      </c>
      <c r="Y5221">
        <v>17.797360078602956</v>
      </c>
      <c r="Z5221">
        <v>0</v>
      </c>
      <c r="AA5221">
        <v>59.467307613708513</v>
      </c>
      <c r="AB5221">
        <v>27.115095489114452</v>
      </c>
      <c r="AC5221">
        <v>6.1249581694670612</v>
      </c>
      <c r="AD5221">
        <v>0</v>
      </c>
      <c r="AE5221">
        <v>327.18088646883393</v>
      </c>
    </row>
    <row r="5222" spans="1:31" x14ac:dyDescent="0.25">
      <c r="A5222">
        <v>2223904</v>
      </c>
      <c r="B5222">
        <v>1</v>
      </c>
      <c r="C5222" t="s">
        <v>81</v>
      </c>
      <c r="D5222" t="s">
        <v>115</v>
      </c>
      <c r="E5222" t="s">
        <v>198</v>
      </c>
      <c r="F5222" t="s">
        <v>1040</v>
      </c>
      <c r="G5222" t="s">
        <v>143</v>
      </c>
      <c r="H5222" t="s">
        <v>144</v>
      </c>
      <c r="I5222" t="s">
        <v>451</v>
      </c>
      <c r="J5222" t="s">
        <v>137</v>
      </c>
      <c r="K5222" t="s">
        <v>138</v>
      </c>
      <c r="L5222" t="s">
        <v>15105</v>
      </c>
      <c r="M5222" t="s">
        <v>15106</v>
      </c>
      <c r="N5222">
        <v>2.3888888E-2</v>
      </c>
      <c r="O5222">
        <v>0</v>
      </c>
      <c r="P5222">
        <v>2127</v>
      </c>
      <c r="Q5222">
        <v>8</v>
      </c>
      <c r="R5222">
        <v>154</v>
      </c>
      <c r="S5222">
        <v>15</v>
      </c>
      <c r="T5222">
        <v>157</v>
      </c>
      <c r="U5222">
        <v>0</v>
      </c>
      <c r="V5222">
        <v>1</v>
      </c>
      <c r="W5222">
        <v>0</v>
      </c>
      <c r="X5222">
        <v>4.2244124753760497</v>
      </c>
      <c r="Y5222">
        <v>0.25074723347357336</v>
      </c>
      <c r="Z5222">
        <v>0.45497753846641809</v>
      </c>
      <c r="AA5222">
        <v>1.5899374496837904</v>
      </c>
      <c r="AB5222">
        <v>0.86436197598951148</v>
      </c>
      <c r="AC5222">
        <v>0</v>
      </c>
      <c r="AD5222">
        <v>3.5047401143888897E-5</v>
      </c>
      <c r="AE5222">
        <v>7.3844717203904873</v>
      </c>
    </row>
    <row r="5223" spans="1:31" x14ac:dyDescent="0.25">
      <c r="A5223">
        <v>2219576</v>
      </c>
      <c r="B5223">
        <v>1</v>
      </c>
      <c r="C5223" t="s">
        <v>80</v>
      </c>
      <c r="D5223" t="s">
        <v>93</v>
      </c>
      <c r="E5223" t="s">
        <v>151</v>
      </c>
      <c r="F5223" t="s">
        <v>9022</v>
      </c>
      <c r="G5223" t="s">
        <v>213</v>
      </c>
      <c r="H5223" t="s">
        <v>135</v>
      </c>
      <c r="I5223" t="s">
        <v>136</v>
      </c>
      <c r="J5223" t="s">
        <v>137</v>
      </c>
      <c r="K5223" t="s">
        <v>138</v>
      </c>
      <c r="L5223" t="s">
        <v>15107</v>
      </c>
      <c r="M5223" t="s">
        <v>15108</v>
      </c>
      <c r="N5223">
        <v>1.76</v>
      </c>
      <c r="O5223">
        <v>0</v>
      </c>
      <c r="P5223">
        <v>6</v>
      </c>
      <c r="Q5223">
        <v>0</v>
      </c>
      <c r="R5223">
        <v>2</v>
      </c>
      <c r="S5223">
        <v>0</v>
      </c>
      <c r="T5223">
        <v>6</v>
      </c>
      <c r="U5223">
        <v>0</v>
      </c>
      <c r="V5223">
        <v>0</v>
      </c>
      <c r="W5223">
        <v>0</v>
      </c>
      <c r="X5223">
        <v>4.7658389272527995</v>
      </c>
      <c r="Y5223">
        <v>0</v>
      </c>
      <c r="Z5223">
        <v>0.42489074744774225</v>
      </c>
      <c r="AA5223">
        <v>0</v>
      </c>
      <c r="AB5223">
        <v>0.30199427230140002</v>
      </c>
      <c r="AC5223">
        <v>0</v>
      </c>
      <c r="AD5223">
        <v>0</v>
      </c>
      <c r="AE5223">
        <v>5.4927239470019416</v>
      </c>
    </row>
    <row r="5224" spans="1:31" x14ac:dyDescent="0.25">
      <c r="A5224">
        <v>2226546</v>
      </c>
      <c r="B5224">
        <v>1</v>
      </c>
      <c r="C5224" t="s">
        <v>80</v>
      </c>
      <c r="D5224" t="s">
        <v>82</v>
      </c>
      <c r="E5224" t="s">
        <v>151</v>
      </c>
      <c r="F5224" t="s">
        <v>15109</v>
      </c>
      <c r="G5224" t="s">
        <v>213</v>
      </c>
      <c r="H5224" t="s">
        <v>135</v>
      </c>
      <c r="I5224" t="s">
        <v>136</v>
      </c>
      <c r="J5224" t="s">
        <v>137</v>
      </c>
      <c r="K5224" t="s">
        <v>138</v>
      </c>
      <c r="L5224" t="s">
        <v>15110</v>
      </c>
      <c r="M5224" t="s">
        <v>15111</v>
      </c>
      <c r="N5224">
        <v>0.93305555500000004</v>
      </c>
      <c r="O5224">
        <v>0</v>
      </c>
      <c r="P5224">
        <v>106</v>
      </c>
      <c r="Q5224">
        <v>0</v>
      </c>
      <c r="R5224">
        <v>0</v>
      </c>
      <c r="S5224">
        <v>0</v>
      </c>
      <c r="T5224">
        <v>2</v>
      </c>
      <c r="U5224">
        <v>0</v>
      </c>
      <c r="V5224">
        <v>0</v>
      </c>
      <c r="W5224">
        <v>0</v>
      </c>
      <c r="X5224">
        <v>43.855151240274488</v>
      </c>
      <c r="Y5224">
        <v>0</v>
      </c>
      <c r="Z5224">
        <v>0</v>
      </c>
      <c r="AA5224">
        <v>0</v>
      </c>
      <c r="AB5224">
        <v>0.37848343050798749</v>
      </c>
      <c r="AC5224">
        <v>0</v>
      </c>
      <c r="AD5224">
        <v>0</v>
      </c>
      <c r="AE5224">
        <v>44.233634670782472</v>
      </c>
    </row>
    <row r="5225" spans="1:31" x14ac:dyDescent="0.25">
      <c r="A5225">
        <v>2227628</v>
      </c>
      <c r="B5225">
        <v>1</v>
      </c>
      <c r="C5225" t="s">
        <v>80</v>
      </c>
      <c r="D5225" t="s">
        <v>96</v>
      </c>
      <c r="E5225" t="s">
        <v>156</v>
      </c>
      <c r="F5225" t="s">
        <v>15112</v>
      </c>
      <c r="G5225" t="s">
        <v>280</v>
      </c>
      <c r="H5225" t="s">
        <v>135</v>
      </c>
      <c r="I5225" t="s">
        <v>136</v>
      </c>
      <c r="J5225" t="s">
        <v>137</v>
      </c>
      <c r="K5225" t="s">
        <v>138</v>
      </c>
      <c r="L5225" t="s">
        <v>15113</v>
      </c>
      <c r="M5225" t="s">
        <v>15114</v>
      </c>
      <c r="N5225">
        <v>2.3830555549999999</v>
      </c>
      <c r="O5225">
        <v>0</v>
      </c>
      <c r="P5225">
        <v>8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10.460702826881327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10.460702826881327</v>
      </c>
    </row>
    <row r="5226" spans="1:31" x14ac:dyDescent="0.25">
      <c r="A5226">
        <v>2215185</v>
      </c>
      <c r="B5226">
        <v>1</v>
      </c>
      <c r="C5226" t="s">
        <v>81</v>
      </c>
      <c r="D5226" t="s">
        <v>122</v>
      </c>
      <c r="E5226" t="s">
        <v>156</v>
      </c>
      <c r="F5226" t="s">
        <v>5856</v>
      </c>
      <c r="G5226" t="s">
        <v>165</v>
      </c>
      <c r="H5226" t="s">
        <v>135</v>
      </c>
      <c r="I5226" t="s">
        <v>136</v>
      </c>
      <c r="J5226" t="s">
        <v>137</v>
      </c>
      <c r="K5226" t="s">
        <v>138</v>
      </c>
      <c r="L5226" t="s">
        <v>15115</v>
      </c>
      <c r="M5226" t="s">
        <v>15116</v>
      </c>
      <c r="N5226">
        <v>2.2766666660000001</v>
      </c>
      <c r="O5226">
        <v>0</v>
      </c>
      <c r="P5226">
        <v>7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6.7613998690363877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6.7613998690363877</v>
      </c>
    </row>
    <row r="5227" spans="1:31" x14ac:dyDescent="0.25">
      <c r="A5227">
        <v>2220595</v>
      </c>
      <c r="B5227">
        <v>1</v>
      </c>
      <c r="C5227" t="s">
        <v>80</v>
      </c>
      <c r="D5227" t="s">
        <v>84</v>
      </c>
      <c r="E5227" t="s">
        <v>156</v>
      </c>
      <c r="F5227" t="s">
        <v>15117</v>
      </c>
      <c r="G5227" t="s">
        <v>134</v>
      </c>
      <c r="H5227" t="s">
        <v>135</v>
      </c>
      <c r="I5227" t="s">
        <v>136</v>
      </c>
      <c r="J5227" t="s">
        <v>137</v>
      </c>
      <c r="K5227" t="s">
        <v>138</v>
      </c>
      <c r="L5227" t="s">
        <v>15118</v>
      </c>
      <c r="M5227" t="s">
        <v>15119</v>
      </c>
      <c r="N5227">
        <v>1.642222222</v>
      </c>
      <c r="O5227">
        <v>0</v>
      </c>
      <c r="P5227">
        <v>2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1.7281174743680134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1.7281174743680134</v>
      </c>
    </row>
    <row r="5228" spans="1:31" x14ac:dyDescent="0.25">
      <c r="A5228">
        <v>2221285</v>
      </c>
      <c r="B5228">
        <v>1</v>
      </c>
      <c r="C5228" t="s">
        <v>81</v>
      </c>
      <c r="D5228" t="s">
        <v>121</v>
      </c>
      <c r="E5228" t="s">
        <v>198</v>
      </c>
      <c r="F5228" t="s">
        <v>15120</v>
      </c>
      <c r="G5228" t="s">
        <v>143</v>
      </c>
      <c r="H5228" t="s">
        <v>144</v>
      </c>
      <c r="I5228" t="s">
        <v>136</v>
      </c>
      <c r="J5228" t="s">
        <v>137</v>
      </c>
      <c r="K5228" t="s">
        <v>138</v>
      </c>
      <c r="L5228" t="s">
        <v>15121</v>
      </c>
      <c r="M5228" t="s">
        <v>3578</v>
      </c>
      <c r="N5228">
        <v>0.20972222200000001</v>
      </c>
      <c r="O5228">
        <v>0</v>
      </c>
      <c r="P5228">
        <v>283</v>
      </c>
      <c r="Q5228">
        <v>1</v>
      </c>
      <c r="R5228">
        <v>33</v>
      </c>
      <c r="S5228">
        <v>9</v>
      </c>
      <c r="T5228">
        <v>14</v>
      </c>
      <c r="U5228">
        <v>0</v>
      </c>
      <c r="V5228">
        <v>0</v>
      </c>
      <c r="W5228">
        <v>0</v>
      </c>
      <c r="X5228">
        <v>7.9222142133784974</v>
      </c>
      <c r="Y5228">
        <v>0.12107346154758473</v>
      </c>
      <c r="Z5228">
        <v>0.71581733340844445</v>
      </c>
      <c r="AA5228">
        <v>11.87932365177182</v>
      </c>
      <c r="AB5228">
        <v>3.4373511599907847</v>
      </c>
      <c r="AC5228">
        <v>0</v>
      </c>
      <c r="AD5228">
        <v>0</v>
      </c>
      <c r="AE5228">
        <v>24.075779820097132</v>
      </c>
    </row>
    <row r="5229" spans="1:31" x14ac:dyDescent="0.25">
      <c r="A5229">
        <v>2216957</v>
      </c>
      <c r="B5229">
        <v>1</v>
      </c>
      <c r="C5229" t="s">
        <v>80</v>
      </c>
      <c r="D5229" t="s">
        <v>106</v>
      </c>
      <c r="E5229" t="s">
        <v>132</v>
      </c>
      <c r="F5229" t="s">
        <v>15122</v>
      </c>
      <c r="G5229" t="s">
        <v>176</v>
      </c>
      <c r="H5229" t="s">
        <v>135</v>
      </c>
      <c r="I5229" t="s">
        <v>136</v>
      </c>
      <c r="J5229" t="s">
        <v>137</v>
      </c>
      <c r="K5229" t="s">
        <v>138</v>
      </c>
      <c r="L5229" t="s">
        <v>15123</v>
      </c>
      <c r="M5229" t="s">
        <v>15124</v>
      </c>
      <c r="N5229">
        <v>0.568333333</v>
      </c>
      <c r="O5229">
        <v>0</v>
      </c>
      <c r="P5229">
        <v>121</v>
      </c>
      <c r="Q5229">
        <v>0</v>
      </c>
      <c r="R5229">
        <v>20</v>
      </c>
      <c r="S5229">
        <v>0</v>
      </c>
      <c r="T5229">
        <v>13</v>
      </c>
      <c r="U5229">
        <v>0</v>
      </c>
      <c r="V5229">
        <v>0</v>
      </c>
      <c r="W5229">
        <v>0</v>
      </c>
      <c r="X5229">
        <v>14.804589369508893</v>
      </c>
      <c r="Y5229">
        <v>0</v>
      </c>
      <c r="Z5229">
        <v>10.620089995522191</v>
      </c>
      <c r="AA5229">
        <v>0</v>
      </c>
      <c r="AB5229">
        <v>5.7759755970354423</v>
      </c>
      <c r="AC5229">
        <v>0</v>
      </c>
      <c r="AD5229">
        <v>0</v>
      </c>
      <c r="AE5229">
        <v>31.200654962066523</v>
      </c>
    </row>
    <row r="5230" spans="1:31" x14ac:dyDescent="0.25">
      <c r="A5230">
        <v>2219619</v>
      </c>
      <c r="B5230">
        <v>1</v>
      </c>
      <c r="C5230" t="s">
        <v>80</v>
      </c>
      <c r="D5230" t="s">
        <v>94</v>
      </c>
      <c r="E5230" t="s">
        <v>156</v>
      </c>
      <c r="F5230" t="s">
        <v>15125</v>
      </c>
      <c r="G5230" t="s">
        <v>161</v>
      </c>
      <c r="H5230" t="s">
        <v>135</v>
      </c>
      <c r="I5230" t="s">
        <v>136</v>
      </c>
      <c r="J5230" t="s">
        <v>137</v>
      </c>
      <c r="K5230" t="s">
        <v>138</v>
      </c>
      <c r="L5230" t="s">
        <v>15126</v>
      </c>
      <c r="M5230" t="s">
        <v>15127</v>
      </c>
      <c r="N5230">
        <v>4.0652777770000004</v>
      </c>
      <c r="O5230">
        <v>0</v>
      </c>
      <c r="P5230">
        <v>4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2.6778556674542462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2.6778556674542462</v>
      </c>
    </row>
    <row r="5231" spans="1:31" x14ac:dyDescent="0.25">
      <c r="A5231">
        <v>2213127</v>
      </c>
      <c r="B5231">
        <v>1</v>
      </c>
      <c r="C5231" t="s">
        <v>80</v>
      </c>
      <c r="D5231" t="s">
        <v>96</v>
      </c>
      <c r="E5231" t="s">
        <v>151</v>
      </c>
      <c r="F5231" t="s">
        <v>15085</v>
      </c>
      <c r="G5231" t="s">
        <v>153</v>
      </c>
      <c r="H5231" t="s">
        <v>135</v>
      </c>
      <c r="I5231" t="s">
        <v>136</v>
      </c>
      <c r="J5231" t="s">
        <v>137</v>
      </c>
      <c r="K5231" t="s">
        <v>138</v>
      </c>
      <c r="L5231" t="s">
        <v>15128</v>
      </c>
      <c r="M5231" t="s">
        <v>15129</v>
      </c>
      <c r="N5231">
        <v>0.93166666600000003</v>
      </c>
      <c r="O5231">
        <v>0</v>
      </c>
      <c r="P5231">
        <v>57</v>
      </c>
      <c r="Q5231">
        <v>0</v>
      </c>
      <c r="R5231">
        <v>0</v>
      </c>
      <c r="S5231">
        <v>0</v>
      </c>
      <c r="T5231">
        <v>15</v>
      </c>
      <c r="U5231">
        <v>0</v>
      </c>
      <c r="V5231">
        <v>0</v>
      </c>
      <c r="W5231">
        <v>0</v>
      </c>
      <c r="X5231">
        <v>30.504177682251225</v>
      </c>
      <c r="Y5231">
        <v>0</v>
      </c>
      <c r="Z5231">
        <v>0</v>
      </c>
      <c r="AA5231">
        <v>0</v>
      </c>
      <c r="AB5231">
        <v>6.3879244905712866</v>
      </c>
      <c r="AC5231">
        <v>0</v>
      </c>
      <c r="AD5231">
        <v>0</v>
      </c>
      <c r="AE5231">
        <v>36.892102172822511</v>
      </c>
    </row>
    <row r="5232" spans="1:31" x14ac:dyDescent="0.25">
      <c r="A5232">
        <v>2212735</v>
      </c>
      <c r="B5232">
        <v>1</v>
      </c>
      <c r="C5232" t="s">
        <v>80</v>
      </c>
      <c r="D5232" t="s">
        <v>106</v>
      </c>
      <c r="E5232" t="s">
        <v>198</v>
      </c>
      <c r="F5232" t="s">
        <v>15130</v>
      </c>
      <c r="G5232" t="s">
        <v>143</v>
      </c>
      <c r="H5232" t="s">
        <v>144</v>
      </c>
      <c r="I5232" t="s">
        <v>136</v>
      </c>
      <c r="J5232" t="s">
        <v>137</v>
      </c>
      <c r="K5232" t="s">
        <v>138</v>
      </c>
      <c r="L5232" t="s">
        <v>15131</v>
      </c>
      <c r="M5232" t="s">
        <v>15132</v>
      </c>
      <c r="N5232">
        <v>3.1597222220000001</v>
      </c>
      <c r="O5232">
        <v>3</v>
      </c>
      <c r="P5232">
        <v>731</v>
      </c>
      <c r="Q5232">
        <v>87</v>
      </c>
      <c r="R5232">
        <v>160</v>
      </c>
      <c r="S5232">
        <v>8</v>
      </c>
      <c r="T5232">
        <v>107</v>
      </c>
      <c r="U5232">
        <v>1</v>
      </c>
      <c r="V5232">
        <v>0</v>
      </c>
      <c r="W5232">
        <v>1.629473837947264</v>
      </c>
      <c r="X5232">
        <v>454.66097782909782</v>
      </c>
      <c r="Y5232">
        <v>295.87875568446742</v>
      </c>
      <c r="Z5232">
        <v>423.2851617163351</v>
      </c>
      <c r="AA5232">
        <v>18.012774551646483</v>
      </c>
      <c r="AB5232">
        <v>157.12424260535877</v>
      </c>
      <c r="AC5232">
        <v>25.326420500851015</v>
      </c>
      <c r="AD5232">
        <v>0</v>
      </c>
      <c r="AE5232">
        <v>1375.9178067257042</v>
      </c>
    </row>
    <row r="5233" spans="1:31" x14ac:dyDescent="0.25">
      <c r="A5233">
        <v>2219768</v>
      </c>
      <c r="B5233">
        <v>1</v>
      </c>
      <c r="C5233" t="s">
        <v>80</v>
      </c>
      <c r="D5233" t="s">
        <v>82</v>
      </c>
      <c r="E5233" t="s">
        <v>156</v>
      </c>
      <c r="F5233" t="s">
        <v>15133</v>
      </c>
      <c r="G5233" t="s">
        <v>161</v>
      </c>
      <c r="H5233" t="s">
        <v>135</v>
      </c>
      <c r="I5233" t="s">
        <v>136</v>
      </c>
      <c r="J5233" t="s">
        <v>137</v>
      </c>
      <c r="K5233" t="s">
        <v>138</v>
      </c>
      <c r="L5233" t="s">
        <v>15134</v>
      </c>
      <c r="M5233" t="s">
        <v>15135</v>
      </c>
      <c r="N5233">
        <v>1.0802777770000001</v>
      </c>
      <c r="O5233">
        <v>0</v>
      </c>
      <c r="P5233">
        <v>1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0.44078141650568436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0.44078141650568436</v>
      </c>
    </row>
    <row r="5234" spans="1:31" x14ac:dyDescent="0.25">
      <c r="A5234">
        <v>2214899</v>
      </c>
      <c r="B5234">
        <v>1</v>
      </c>
      <c r="C5234" t="s">
        <v>80</v>
      </c>
      <c r="D5234" t="s">
        <v>88</v>
      </c>
      <c r="E5234" t="s">
        <v>141</v>
      </c>
      <c r="F5234" t="s">
        <v>15136</v>
      </c>
      <c r="G5234" t="s">
        <v>405</v>
      </c>
      <c r="H5234" t="s">
        <v>144</v>
      </c>
      <c r="I5234" t="s">
        <v>136</v>
      </c>
      <c r="J5234" t="s">
        <v>137</v>
      </c>
      <c r="K5234" t="s">
        <v>234</v>
      </c>
      <c r="L5234" t="s">
        <v>15137</v>
      </c>
      <c r="M5234" t="s">
        <v>15138</v>
      </c>
      <c r="N5234">
        <v>8.0511111110000009</v>
      </c>
      <c r="O5234">
        <v>0</v>
      </c>
      <c r="P5234">
        <v>802</v>
      </c>
      <c r="Q5234">
        <v>0</v>
      </c>
      <c r="R5234">
        <v>0</v>
      </c>
      <c r="S5234">
        <v>0</v>
      </c>
      <c r="T5234">
        <v>89</v>
      </c>
      <c r="U5234">
        <v>0</v>
      </c>
      <c r="V5234">
        <v>0</v>
      </c>
      <c r="W5234">
        <v>0</v>
      </c>
      <c r="X5234">
        <v>2687.9431248508622</v>
      </c>
      <c r="Y5234">
        <v>0</v>
      </c>
      <c r="Z5234">
        <v>0</v>
      </c>
      <c r="AA5234">
        <v>0</v>
      </c>
      <c r="AB5234">
        <v>611.53559815282131</v>
      </c>
      <c r="AC5234">
        <v>0</v>
      </c>
      <c r="AD5234">
        <v>0</v>
      </c>
      <c r="AE5234">
        <v>3299.4787230036836</v>
      </c>
    </row>
    <row r="5235" spans="1:31" x14ac:dyDescent="0.25">
      <c r="A5235">
        <v>2225762</v>
      </c>
      <c r="B5235">
        <v>1</v>
      </c>
      <c r="C5235" t="s">
        <v>80</v>
      </c>
      <c r="D5235" t="s">
        <v>87</v>
      </c>
      <c r="E5235" t="s">
        <v>151</v>
      </c>
      <c r="F5235" t="s">
        <v>15139</v>
      </c>
      <c r="G5235" t="s">
        <v>213</v>
      </c>
      <c r="H5235" t="s">
        <v>135</v>
      </c>
      <c r="I5235" t="s">
        <v>136</v>
      </c>
      <c r="J5235" t="s">
        <v>137</v>
      </c>
      <c r="K5235" t="s">
        <v>138</v>
      </c>
      <c r="L5235" t="s">
        <v>15140</v>
      </c>
      <c r="M5235" t="s">
        <v>15141</v>
      </c>
      <c r="N5235">
        <v>1.820277777</v>
      </c>
      <c r="O5235">
        <v>0</v>
      </c>
      <c r="P5235">
        <v>111</v>
      </c>
      <c r="Q5235">
        <v>0</v>
      </c>
      <c r="R5235">
        <v>0</v>
      </c>
      <c r="S5235">
        <v>0</v>
      </c>
      <c r="T5235">
        <v>2</v>
      </c>
      <c r="U5235">
        <v>0</v>
      </c>
      <c r="V5235">
        <v>0</v>
      </c>
      <c r="W5235">
        <v>0</v>
      </c>
      <c r="X5235">
        <v>81.819874431333304</v>
      </c>
      <c r="Y5235">
        <v>0</v>
      </c>
      <c r="Z5235">
        <v>0</v>
      </c>
      <c r="AA5235">
        <v>0</v>
      </c>
      <c r="AB5235">
        <v>1.8930579316875467</v>
      </c>
      <c r="AC5235">
        <v>0</v>
      </c>
      <c r="AD5235">
        <v>0</v>
      </c>
      <c r="AE5235">
        <v>83.712932363020855</v>
      </c>
    </row>
    <row r="5236" spans="1:31" x14ac:dyDescent="0.25">
      <c r="A5236">
        <v>2227734</v>
      </c>
      <c r="B5236">
        <v>1</v>
      </c>
      <c r="C5236" t="s">
        <v>80</v>
      </c>
      <c r="D5236" t="s">
        <v>101</v>
      </c>
      <c r="E5236" t="s">
        <v>151</v>
      </c>
      <c r="F5236" t="s">
        <v>15142</v>
      </c>
      <c r="G5236" t="s">
        <v>213</v>
      </c>
      <c r="H5236" t="s">
        <v>135</v>
      </c>
      <c r="I5236" t="s">
        <v>136</v>
      </c>
      <c r="J5236" t="s">
        <v>137</v>
      </c>
      <c r="K5236" t="s">
        <v>138</v>
      </c>
      <c r="L5236" t="s">
        <v>15143</v>
      </c>
      <c r="M5236" t="s">
        <v>15144</v>
      </c>
      <c r="N5236">
        <v>1.2627777769999999</v>
      </c>
      <c r="O5236">
        <v>0</v>
      </c>
      <c r="P5236">
        <v>29</v>
      </c>
      <c r="Q5236">
        <v>0</v>
      </c>
      <c r="R5236">
        <v>11</v>
      </c>
      <c r="S5236">
        <v>0</v>
      </c>
      <c r="T5236">
        <v>8</v>
      </c>
      <c r="U5236">
        <v>0</v>
      </c>
      <c r="V5236">
        <v>0</v>
      </c>
      <c r="W5236">
        <v>0</v>
      </c>
      <c r="X5236">
        <v>20.066284748817495</v>
      </c>
      <c r="Y5236">
        <v>0</v>
      </c>
      <c r="Z5236">
        <v>2.4607920766016429</v>
      </c>
      <c r="AA5236">
        <v>0</v>
      </c>
      <c r="AB5236">
        <v>7.9654151872778973</v>
      </c>
      <c r="AC5236">
        <v>0</v>
      </c>
      <c r="AD5236">
        <v>0</v>
      </c>
      <c r="AE5236">
        <v>30.492492012697035</v>
      </c>
    </row>
    <row r="5237" spans="1:31" x14ac:dyDescent="0.25">
      <c r="A5237">
        <v>2220160</v>
      </c>
      <c r="B5237">
        <v>1</v>
      </c>
      <c r="C5237" t="s">
        <v>80</v>
      </c>
      <c r="D5237" t="s">
        <v>107</v>
      </c>
      <c r="E5237" t="s">
        <v>156</v>
      </c>
      <c r="F5237" t="s">
        <v>15145</v>
      </c>
      <c r="G5237" t="s">
        <v>165</v>
      </c>
      <c r="H5237" t="s">
        <v>135</v>
      </c>
      <c r="I5237" t="s">
        <v>136</v>
      </c>
      <c r="J5237" t="s">
        <v>137</v>
      </c>
      <c r="K5237" t="s">
        <v>138</v>
      </c>
      <c r="L5237" t="s">
        <v>15146</v>
      </c>
      <c r="M5237" t="s">
        <v>15147</v>
      </c>
      <c r="N5237">
        <v>0.635833333</v>
      </c>
      <c r="O5237">
        <v>0</v>
      </c>
      <c r="P5237">
        <v>1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0.16669874536525001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0.16669874536525001</v>
      </c>
    </row>
    <row r="5238" spans="1:31" x14ac:dyDescent="0.25">
      <c r="A5238">
        <v>2213519</v>
      </c>
      <c r="B5238">
        <v>1</v>
      </c>
      <c r="C5238" t="s">
        <v>80</v>
      </c>
      <c r="D5238" t="s">
        <v>88</v>
      </c>
      <c r="E5238" t="s">
        <v>141</v>
      </c>
      <c r="F5238" t="s">
        <v>15148</v>
      </c>
      <c r="G5238" t="s">
        <v>523</v>
      </c>
      <c r="H5238" t="s">
        <v>144</v>
      </c>
      <c r="I5238" t="s">
        <v>136</v>
      </c>
      <c r="J5238" t="s">
        <v>137</v>
      </c>
      <c r="K5238" t="s">
        <v>138</v>
      </c>
      <c r="L5238" t="s">
        <v>15149</v>
      </c>
      <c r="M5238" t="s">
        <v>15150</v>
      </c>
      <c r="N5238">
        <v>6.483333333</v>
      </c>
      <c r="O5238">
        <v>0</v>
      </c>
      <c r="P5238">
        <v>33</v>
      </c>
      <c r="Q5238">
        <v>0</v>
      </c>
      <c r="R5238">
        <v>0</v>
      </c>
      <c r="S5238">
        <v>0</v>
      </c>
      <c r="T5238">
        <v>4</v>
      </c>
      <c r="U5238">
        <v>0</v>
      </c>
      <c r="V5238">
        <v>0</v>
      </c>
      <c r="W5238">
        <v>0</v>
      </c>
      <c r="X5238">
        <v>82.577152408834763</v>
      </c>
      <c r="Y5238">
        <v>0</v>
      </c>
      <c r="Z5238">
        <v>0</v>
      </c>
      <c r="AA5238">
        <v>0</v>
      </c>
      <c r="AB5238">
        <v>32.590566282639749</v>
      </c>
      <c r="AC5238">
        <v>0</v>
      </c>
      <c r="AD5238">
        <v>0</v>
      </c>
      <c r="AE5238">
        <v>115.16771869147451</v>
      </c>
    </row>
    <row r="5239" spans="1:31" x14ac:dyDescent="0.25">
      <c r="A5239">
        <v>2218786</v>
      </c>
      <c r="B5239">
        <v>1</v>
      </c>
      <c r="C5239" t="s">
        <v>80</v>
      </c>
      <c r="D5239" t="s">
        <v>101</v>
      </c>
      <c r="E5239" t="s">
        <v>156</v>
      </c>
      <c r="F5239" t="s">
        <v>15151</v>
      </c>
      <c r="G5239" t="s">
        <v>161</v>
      </c>
      <c r="H5239" t="s">
        <v>135</v>
      </c>
      <c r="I5239" t="s">
        <v>136</v>
      </c>
      <c r="J5239" t="s">
        <v>137</v>
      </c>
      <c r="K5239" t="s">
        <v>138</v>
      </c>
      <c r="L5239" t="s">
        <v>15152</v>
      </c>
      <c r="M5239" t="s">
        <v>15153</v>
      </c>
      <c r="N5239">
        <v>5.7352777770000003</v>
      </c>
      <c r="O5239">
        <v>0</v>
      </c>
      <c r="P5239">
        <v>1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0.61940189158155012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0.61940189158155012</v>
      </c>
    </row>
    <row r="5240" spans="1:31" x14ac:dyDescent="0.25">
      <c r="A5240">
        <v>2227276</v>
      </c>
      <c r="B5240">
        <v>1</v>
      </c>
      <c r="C5240" t="s">
        <v>80</v>
      </c>
      <c r="D5240" t="s">
        <v>108</v>
      </c>
      <c r="E5240" t="s">
        <v>141</v>
      </c>
      <c r="F5240" t="s">
        <v>9084</v>
      </c>
      <c r="G5240" t="s">
        <v>233</v>
      </c>
      <c r="H5240" t="s">
        <v>144</v>
      </c>
      <c r="I5240" t="s">
        <v>136</v>
      </c>
      <c r="J5240" t="s">
        <v>137</v>
      </c>
      <c r="K5240" t="s">
        <v>234</v>
      </c>
      <c r="L5240" t="s">
        <v>15154</v>
      </c>
      <c r="M5240" t="s">
        <v>15155</v>
      </c>
      <c r="N5240">
        <v>8.1319452769999998</v>
      </c>
      <c r="O5240">
        <v>0</v>
      </c>
      <c r="P5240">
        <v>47</v>
      </c>
      <c r="Q5240">
        <v>0</v>
      </c>
      <c r="R5240">
        <v>8</v>
      </c>
      <c r="S5240">
        <v>0</v>
      </c>
      <c r="T5240">
        <v>9</v>
      </c>
      <c r="U5240">
        <v>0</v>
      </c>
      <c r="V5240">
        <v>0</v>
      </c>
      <c r="W5240">
        <v>0</v>
      </c>
      <c r="X5240">
        <v>104.7642095551317</v>
      </c>
      <c r="Y5240">
        <v>0</v>
      </c>
      <c r="Z5240">
        <v>18.534206937203848</v>
      </c>
      <c r="AA5240">
        <v>0</v>
      </c>
      <c r="AB5240">
        <v>120.60520510545047</v>
      </c>
      <c r="AC5240">
        <v>0</v>
      </c>
      <c r="AD5240">
        <v>0</v>
      </c>
      <c r="AE5240">
        <v>243.90362159778601</v>
      </c>
    </row>
    <row r="5241" spans="1:31" x14ac:dyDescent="0.25">
      <c r="A5241">
        <v>2226612</v>
      </c>
      <c r="B5241">
        <v>1</v>
      </c>
      <c r="C5241" t="s">
        <v>80</v>
      </c>
      <c r="D5241" t="s">
        <v>88</v>
      </c>
      <c r="E5241" t="s">
        <v>156</v>
      </c>
      <c r="F5241" t="s">
        <v>15156</v>
      </c>
      <c r="G5241" t="s">
        <v>165</v>
      </c>
      <c r="H5241" t="s">
        <v>135</v>
      </c>
      <c r="I5241" t="s">
        <v>136</v>
      </c>
      <c r="J5241" t="s">
        <v>137</v>
      </c>
      <c r="K5241" t="s">
        <v>138</v>
      </c>
      <c r="L5241" t="s">
        <v>15157</v>
      </c>
      <c r="M5241" t="s">
        <v>15158</v>
      </c>
      <c r="N5241">
        <v>3.4672222220000002</v>
      </c>
      <c r="O5241">
        <v>0</v>
      </c>
      <c r="P5241">
        <v>11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8.7826027627535019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8.7826027627535019</v>
      </c>
    </row>
    <row r="5242" spans="1:31" x14ac:dyDescent="0.25">
      <c r="A5242">
        <v>2221703</v>
      </c>
      <c r="B5242">
        <v>1</v>
      </c>
      <c r="C5242" t="s">
        <v>81</v>
      </c>
      <c r="D5242" t="s">
        <v>128</v>
      </c>
      <c r="E5242" t="s">
        <v>151</v>
      </c>
      <c r="F5242" t="s">
        <v>5668</v>
      </c>
      <c r="G5242" t="s">
        <v>213</v>
      </c>
      <c r="H5242" t="s">
        <v>135</v>
      </c>
      <c r="I5242" t="s">
        <v>136</v>
      </c>
      <c r="J5242" t="s">
        <v>137</v>
      </c>
      <c r="K5242" t="s">
        <v>138</v>
      </c>
      <c r="L5242" t="s">
        <v>15159</v>
      </c>
      <c r="M5242" t="s">
        <v>15160</v>
      </c>
      <c r="N5242">
        <v>5.0125000000000002</v>
      </c>
      <c r="O5242">
        <v>0</v>
      </c>
      <c r="P5242">
        <v>179</v>
      </c>
      <c r="Q5242">
        <v>0</v>
      </c>
      <c r="R5242">
        <v>6</v>
      </c>
      <c r="S5242">
        <v>0</v>
      </c>
      <c r="T5242">
        <v>9</v>
      </c>
      <c r="U5242">
        <v>0</v>
      </c>
      <c r="V5242">
        <v>0</v>
      </c>
      <c r="W5242">
        <v>0</v>
      </c>
      <c r="X5242">
        <v>243.45904843160173</v>
      </c>
      <c r="Y5242">
        <v>0</v>
      </c>
      <c r="Z5242">
        <v>3.6961653847164673</v>
      </c>
      <c r="AA5242">
        <v>0</v>
      </c>
      <c r="AB5242">
        <v>109.86731366788648</v>
      </c>
      <c r="AC5242">
        <v>0</v>
      </c>
      <c r="AD5242">
        <v>0</v>
      </c>
      <c r="AE5242">
        <v>357.02252748420466</v>
      </c>
    </row>
    <row r="5243" spans="1:31" x14ac:dyDescent="0.25">
      <c r="A5243">
        <v>2213213</v>
      </c>
      <c r="B5243">
        <v>1</v>
      </c>
      <c r="C5243" t="s">
        <v>80</v>
      </c>
      <c r="D5243" t="s">
        <v>105</v>
      </c>
      <c r="E5243" t="s">
        <v>141</v>
      </c>
      <c r="F5243" t="s">
        <v>15161</v>
      </c>
      <c r="G5243" t="s">
        <v>349</v>
      </c>
      <c r="H5243" t="s">
        <v>144</v>
      </c>
      <c r="I5243" t="s">
        <v>136</v>
      </c>
      <c r="J5243" t="s">
        <v>137</v>
      </c>
      <c r="K5243" t="s">
        <v>138</v>
      </c>
      <c r="L5243" t="s">
        <v>10689</v>
      </c>
      <c r="M5243" t="s">
        <v>15162</v>
      </c>
      <c r="N5243">
        <v>1.856944444</v>
      </c>
      <c r="O5243">
        <v>0</v>
      </c>
      <c r="P5243">
        <v>575</v>
      </c>
      <c r="Q5243">
        <v>0</v>
      </c>
      <c r="R5243">
        <v>67</v>
      </c>
      <c r="S5243">
        <v>2</v>
      </c>
      <c r="T5243">
        <v>59</v>
      </c>
      <c r="U5243">
        <v>0</v>
      </c>
      <c r="V5243">
        <v>0</v>
      </c>
      <c r="W5243">
        <v>0</v>
      </c>
      <c r="X5243">
        <v>237.99254981788667</v>
      </c>
      <c r="Y5243">
        <v>0</v>
      </c>
      <c r="Z5243">
        <v>12.621563687717593</v>
      </c>
      <c r="AA5243">
        <v>10.070325430199853</v>
      </c>
      <c r="AB5243">
        <v>54.692448332620479</v>
      </c>
      <c r="AC5243">
        <v>0</v>
      </c>
      <c r="AD5243">
        <v>0</v>
      </c>
      <c r="AE5243">
        <v>315.37688726842458</v>
      </c>
    </row>
    <row r="5244" spans="1:31" x14ac:dyDescent="0.25">
      <c r="A5244">
        <v>2218809</v>
      </c>
      <c r="B5244">
        <v>1</v>
      </c>
      <c r="C5244" t="s">
        <v>81</v>
      </c>
      <c r="D5244" t="s">
        <v>115</v>
      </c>
      <c r="E5244" t="s">
        <v>132</v>
      </c>
      <c r="F5244" t="s">
        <v>15163</v>
      </c>
      <c r="G5244" t="s">
        <v>233</v>
      </c>
      <c r="H5244" t="s">
        <v>135</v>
      </c>
      <c r="I5244" t="s">
        <v>136</v>
      </c>
      <c r="J5244" t="s">
        <v>137</v>
      </c>
      <c r="K5244" t="s">
        <v>234</v>
      </c>
      <c r="L5244" t="s">
        <v>15164</v>
      </c>
      <c r="M5244" t="s">
        <v>15165</v>
      </c>
      <c r="N5244">
        <v>7.5869444440000002</v>
      </c>
      <c r="O5244">
        <v>0</v>
      </c>
      <c r="P5244">
        <v>123</v>
      </c>
      <c r="Q5244">
        <v>0</v>
      </c>
      <c r="R5244">
        <v>4</v>
      </c>
      <c r="S5244">
        <v>0</v>
      </c>
      <c r="T5244">
        <v>7</v>
      </c>
      <c r="U5244">
        <v>0</v>
      </c>
      <c r="V5244">
        <v>0</v>
      </c>
      <c r="W5244">
        <v>0</v>
      </c>
      <c r="X5244">
        <v>90.456752695928017</v>
      </c>
      <c r="Y5244">
        <v>0</v>
      </c>
      <c r="Z5244">
        <v>0.2765320663983481</v>
      </c>
      <c r="AA5244">
        <v>0</v>
      </c>
      <c r="AB5244">
        <v>10.049644975232148</v>
      </c>
      <c r="AC5244">
        <v>0</v>
      </c>
      <c r="AD5244">
        <v>0</v>
      </c>
      <c r="AE5244">
        <v>100.7829297375585</v>
      </c>
    </row>
    <row r="5245" spans="1:31" x14ac:dyDescent="0.25">
      <c r="A5245">
        <v>2227299</v>
      </c>
      <c r="B5245">
        <v>1</v>
      </c>
      <c r="C5245" t="s">
        <v>80</v>
      </c>
      <c r="D5245" t="s">
        <v>100</v>
      </c>
      <c r="E5245" t="s">
        <v>147</v>
      </c>
      <c r="F5245" t="s">
        <v>15166</v>
      </c>
      <c r="G5245" t="s">
        <v>143</v>
      </c>
      <c r="H5245" t="s">
        <v>144</v>
      </c>
      <c r="I5245" t="s">
        <v>136</v>
      </c>
      <c r="J5245" t="s">
        <v>137</v>
      </c>
      <c r="K5245" t="s">
        <v>138</v>
      </c>
      <c r="L5245" t="s">
        <v>15167</v>
      </c>
      <c r="M5245" t="s">
        <v>15168</v>
      </c>
      <c r="N5245">
        <v>0.69083333300000005</v>
      </c>
      <c r="O5245">
        <v>2</v>
      </c>
      <c r="P5245">
        <v>21</v>
      </c>
      <c r="Q5245">
        <v>2</v>
      </c>
      <c r="R5245">
        <v>16</v>
      </c>
      <c r="S5245">
        <v>7</v>
      </c>
      <c r="T5245">
        <v>546</v>
      </c>
      <c r="U5245">
        <v>10</v>
      </c>
      <c r="V5245">
        <v>119</v>
      </c>
      <c r="W5245">
        <v>6.9701172166599989E-2</v>
      </c>
      <c r="X5245">
        <v>3.9008064519791246</v>
      </c>
      <c r="Y5245">
        <v>3.3785322778874427</v>
      </c>
      <c r="Z5245">
        <v>4.3383219456035853</v>
      </c>
      <c r="AA5245">
        <v>22.816729045021702</v>
      </c>
      <c r="AB5245">
        <v>939.9582525641365</v>
      </c>
      <c r="AC5245">
        <v>406.81629305075455</v>
      </c>
      <c r="AD5245">
        <v>2861.6371952871013</v>
      </c>
      <c r="AE5245">
        <v>4242.9158317946512</v>
      </c>
    </row>
    <row r="5246" spans="1:31" x14ac:dyDescent="0.25">
      <c r="A5246">
        <v>2213854</v>
      </c>
      <c r="B5246">
        <v>1</v>
      </c>
      <c r="C5246" t="s">
        <v>80</v>
      </c>
      <c r="D5246" t="s">
        <v>97</v>
      </c>
      <c r="E5246" t="s">
        <v>156</v>
      </c>
      <c r="F5246" t="s">
        <v>15169</v>
      </c>
      <c r="G5246" t="s">
        <v>172</v>
      </c>
      <c r="H5246" t="s">
        <v>135</v>
      </c>
      <c r="I5246" t="s">
        <v>136</v>
      </c>
      <c r="J5246" t="s">
        <v>137</v>
      </c>
      <c r="K5246" t="s">
        <v>138</v>
      </c>
      <c r="L5246" t="s">
        <v>15170</v>
      </c>
      <c r="M5246" t="s">
        <v>15171</v>
      </c>
      <c r="N5246">
        <v>2.5125000000000002</v>
      </c>
      <c r="O5246">
        <v>0</v>
      </c>
      <c r="P5246">
        <v>1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3.5454233047776293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3.5454233047776293</v>
      </c>
    </row>
    <row r="5247" spans="1:31" x14ac:dyDescent="0.25">
      <c r="A5247">
        <v>2221680</v>
      </c>
      <c r="B5247">
        <v>1</v>
      </c>
      <c r="C5247" t="s">
        <v>80</v>
      </c>
      <c r="D5247" t="s">
        <v>93</v>
      </c>
      <c r="E5247" t="s">
        <v>141</v>
      </c>
      <c r="F5247" t="s">
        <v>15172</v>
      </c>
      <c r="G5247" t="s">
        <v>1628</v>
      </c>
      <c r="H5247" t="s">
        <v>144</v>
      </c>
      <c r="I5247" t="s">
        <v>136</v>
      </c>
      <c r="J5247" t="s">
        <v>137</v>
      </c>
      <c r="K5247" t="s">
        <v>138</v>
      </c>
      <c r="L5247" t="s">
        <v>15173</v>
      </c>
      <c r="M5247" t="s">
        <v>15174</v>
      </c>
      <c r="N5247">
        <v>0.66277777699999996</v>
      </c>
      <c r="O5247">
        <v>0</v>
      </c>
      <c r="P5247">
        <v>13</v>
      </c>
      <c r="Q5247">
        <v>0</v>
      </c>
      <c r="R5247">
        <v>25</v>
      </c>
      <c r="S5247">
        <v>0</v>
      </c>
      <c r="T5247">
        <v>7</v>
      </c>
      <c r="U5247">
        <v>0</v>
      </c>
      <c r="V5247">
        <v>0</v>
      </c>
      <c r="W5247">
        <v>0</v>
      </c>
      <c r="X5247">
        <v>1.1364750996081334</v>
      </c>
      <c r="Y5247">
        <v>0</v>
      </c>
      <c r="Z5247">
        <v>4.5573843017346851</v>
      </c>
      <c r="AA5247">
        <v>0</v>
      </c>
      <c r="AB5247">
        <v>2.3859335971454514</v>
      </c>
      <c r="AC5247">
        <v>0</v>
      </c>
      <c r="AD5247">
        <v>0</v>
      </c>
      <c r="AE5247">
        <v>8.0797929984882693</v>
      </c>
    </row>
    <row r="5248" spans="1:31" x14ac:dyDescent="0.25">
      <c r="A5248">
        <v>2226635</v>
      </c>
      <c r="B5248">
        <v>1</v>
      </c>
      <c r="C5248" t="s">
        <v>80</v>
      </c>
      <c r="D5248" t="s">
        <v>82</v>
      </c>
      <c r="E5248" t="s">
        <v>151</v>
      </c>
      <c r="F5248" t="s">
        <v>15175</v>
      </c>
      <c r="G5248" t="s">
        <v>153</v>
      </c>
      <c r="H5248" t="s">
        <v>135</v>
      </c>
      <c r="I5248" t="s">
        <v>136</v>
      </c>
      <c r="J5248" t="s">
        <v>137</v>
      </c>
      <c r="K5248" t="s">
        <v>138</v>
      </c>
      <c r="L5248" t="s">
        <v>15176</v>
      </c>
      <c r="M5248" t="s">
        <v>15177</v>
      </c>
      <c r="N5248">
        <v>9.4308333330000007</v>
      </c>
      <c r="O5248">
        <v>0</v>
      </c>
      <c r="P5248">
        <v>35</v>
      </c>
      <c r="Q5248">
        <v>0</v>
      </c>
      <c r="R5248">
        <v>0</v>
      </c>
      <c r="S5248">
        <v>0</v>
      </c>
      <c r="T5248">
        <v>16</v>
      </c>
      <c r="U5248">
        <v>0</v>
      </c>
      <c r="V5248">
        <v>0</v>
      </c>
      <c r="W5248">
        <v>0</v>
      </c>
      <c r="X5248">
        <v>81.427946511154232</v>
      </c>
      <c r="Y5248">
        <v>0</v>
      </c>
      <c r="Z5248">
        <v>0</v>
      </c>
      <c r="AA5248">
        <v>0</v>
      </c>
      <c r="AB5248">
        <v>41.141875093890626</v>
      </c>
      <c r="AC5248">
        <v>0</v>
      </c>
      <c r="AD5248">
        <v>0</v>
      </c>
      <c r="AE5248">
        <v>122.56982160504487</v>
      </c>
    </row>
    <row r="5249" spans="1:31" x14ac:dyDescent="0.25">
      <c r="A5249">
        <v>2228650</v>
      </c>
      <c r="B5249">
        <v>1</v>
      </c>
      <c r="C5249" t="s">
        <v>80</v>
      </c>
      <c r="D5249" t="s">
        <v>93</v>
      </c>
      <c r="E5249" t="s">
        <v>156</v>
      </c>
      <c r="F5249" t="s">
        <v>15178</v>
      </c>
      <c r="G5249" t="s">
        <v>161</v>
      </c>
      <c r="H5249" t="s">
        <v>135</v>
      </c>
      <c r="I5249" t="s">
        <v>136</v>
      </c>
      <c r="J5249" t="s">
        <v>137</v>
      </c>
      <c r="K5249" t="s">
        <v>138</v>
      </c>
      <c r="L5249" t="s">
        <v>15179</v>
      </c>
      <c r="M5249" t="s">
        <v>15180</v>
      </c>
      <c r="N5249">
        <v>3.3747222219999999</v>
      </c>
      <c r="O5249">
        <v>0</v>
      </c>
      <c r="P5249">
        <v>1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1.4896578729556118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1.4896578729556118</v>
      </c>
    </row>
    <row r="5250" spans="1:31" x14ac:dyDescent="0.25">
      <c r="A5250">
        <v>2217412</v>
      </c>
      <c r="B5250">
        <v>1</v>
      </c>
      <c r="C5250" t="s">
        <v>80</v>
      </c>
      <c r="D5250" t="s">
        <v>84</v>
      </c>
      <c r="E5250" t="s">
        <v>151</v>
      </c>
      <c r="F5250" t="s">
        <v>15181</v>
      </c>
      <c r="G5250" t="s">
        <v>153</v>
      </c>
      <c r="H5250" t="s">
        <v>135</v>
      </c>
      <c r="I5250" t="s">
        <v>136</v>
      </c>
      <c r="J5250" t="s">
        <v>137</v>
      </c>
      <c r="K5250" t="s">
        <v>138</v>
      </c>
      <c r="L5250" t="s">
        <v>15182</v>
      </c>
      <c r="M5250" t="s">
        <v>15183</v>
      </c>
      <c r="N5250">
        <v>5.0577777770000001</v>
      </c>
      <c r="O5250">
        <v>0</v>
      </c>
      <c r="P5250">
        <v>30</v>
      </c>
      <c r="Q5250">
        <v>0</v>
      </c>
      <c r="R5250">
        <v>0</v>
      </c>
      <c r="S5250">
        <v>0</v>
      </c>
      <c r="T5250">
        <v>7</v>
      </c>
      <c r="U5250">
        <v>0</v>
      </c>
      <c r="V5250">
        <v>0</v>
      </c>
      <c r="W5250">
        <v>0</v>
      </c>
      <c r="X5250">
        <v>45.312449291894758</v>
      </c>
      <c r="Y5250">
        <v>0</v>
      </c>
      <c r="Z5250">
        <v>0</v>
      </c>
      <c r="AA5250">
        <v>0</v>
      </c>
      <c r="AB5250">
        <v>24.393793909266652</v>
      </c>
      <c r="AC5250">
        <v>0</v>
      </c>
      <c r="AD5250">
        <v>0</v>
      </c>
      <c r="AE5250">
        <v>69.706243201161413</v>
      </c>
    </row>
    <row r="5251" spans="1:31" x14ac:dyDescent="0.25">
      <c r="A5251">
        <v>2228155</v>
      </c>
      <c r="B5251">
        <v>1</v>
      </c>
      <c r="C5251" t="s">
        <v>80</v>
      </c>
      <c r="D5251" t="s">
        <v>82</v>
      </c>
      <c r="E5251" t="s">
        <v>151</v>
      </c>
      <c r="F5251" t="s">
        <v>1920</v>
      </c>
      <c r="G5251" t="s">
        <v>213</v>
      </c>
      <c r="H5251" t="s">
        <v>135</v>
      </c>
      <c r="I5251" t="s">
        <v>136</v>
      </c>
      <c r="J5251" t="s">
        <v>137</v>
      </c>
      <c r="K5251" t="s">
        <v>138</v>
      </c>
      <c r="L5251" t="s">
        <v>15184</v>
      </c>
      <c r="M5251" t="s">
        <v>15185</v>
      </c>
      <c r="N5251">
        <v>1.5919444439999999</v>
      </c>
      <c r="O5251">
        <v>0</v>
      </c>
      <c r="P5251">
        <v>220</v>
      </c>
      <c r="Q5251">
        <v>0</v>
      </c>
      <c r="R5251">
        <v>0</v>
      </c>
      <c r="S5251">
        <v>0</v>
      </c>
      <c r="T5251">
        <v>6</v>
      </c>
      <c r="U5251">
        <v>0</v>
      </c>
      <c r="V5251">
        <v>0</v>
      </c>
      <c r="W5251">
        <v>0</v>
      </c>
      <c r="X5251">
        <v>110.38916349957417</v>
      </c>
      <c r="Y5251">
        <v>0</v>
      </c>
      <c r="Z5251">
        <v>0</v>
      </c>
      <c r="AA5251">
        <v>0</v>
      </c>
      <c r="AB5251">
        <v>2.6189329023232226E-2</v>
      </c>
      <c r="AC5251">
        <v>0</v>
      </c>
      <c r="AD5251">
        <v>0</v>
      </c>
      <c r="AE5251">
        <v>110.41535282859739</v>
      </c>
    </row>
    <row r="5252" spans="1:31" x14ac:dyDescent="0.25">
      <c r="A5252">
        <v>2223718</v>
      </c>
      <c r="B5252">
        <v>1</v>
      </c>
      <c r="C5252" t="s">
        <v>80</v>
      </c>
      <c r="D5252" t="s">
        <v>96</v>
      </c>
      <c r="E5252" t="s">
        <v>156</v>
      </c>
      <c r="F5252" t="s">
        <v>15186</v>
      </c>
      <c r="G5252" t="s">
        <v>161</v>
      </c>
      <c r="H5252" t="s">
        <v>135</v>
      </c>
      <c r="I5252" t="s">
        <v>136</v>
      </c>
      <c r="J5252" t="s">
        <v>137</v>
      </c>
      <c r="K5252" t="s">
        <v>138</v>
      </c>
      <c r="L5252" t="s">
        <v>15187</v>
      </c>
      <c r="M5252" t="s">
        <v>15188</v>
      </c>
      <c r="N5252">
        <v>4.4788888880000002</v>
      </c>
      <c r="O5252">
        <v>0</v>
      </c>
      <c r="P5252">
        <v>1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8.8126898620870051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8.8126898620870051</v>
      </c>
    </row>
    <row r="5253" spans="1:31" x14ac:dyDescent="0.25">
      <c r="A5253">
        <v>2228132</v>
      </c>
      <c r="B5253">
        <v>1</v>
      </c>
      <c r="C5253" t="s">
        <v>81</v>
      </c>
      <c r="D5253" t="s">
        <v>128</v>
      </c>
      <c r="E5253" t="s">
        <v>151</v>
      </c>
      <c r="F5253" t="s">
        <v>13867</v>
      </c>
      <c r="G5253" t="s">
        <v>213</v>
      </c>
      <c r="H5253" t="s">
        <v>135</v>
      </c>
      <c r="I5253" t="s">
        <v>136</v>
      </c>
      <c r="J5253" t="s">
        <v>137</v>
      </c>
      <c r="K5253" t="s">
        <v>138</v>
      </c>
      <c r="L5253" t="s">
        <v>15189</v>
      </c>
      <c r="M5253" t="s">
        <v>15190</v>
      </c>
      <c r="N5253">
        <v>1.963333333</v>
      </c>
      <c r="O5253">
        <v>0</v>
      </c>
      <c r="P5253">
        <v>33</v>
      </c>
      <c r="Q5253">
        <v>0</v>
      </c>
      <c r="R5253">
        <v>1</v>
      </c>
      <c r="S5253">
        <v>0</v>
      </c>
      <c r="T5253">
        <v>1</v>
      </c>
      <c r="U5253">
        <v>0</v>
      </c>
      <c r="V5253">
        <v>0</v>
      </c>
      <c r="W5253">
        <v>0</v>
      </c>
      <c r="X5253">
        <v>22.656441149640131</v>
      </c>
      <c r="Y5253">
        <v>0</v>
      </c>
      <c r="Z5253">
        <v>10.035566335057062</v>
      </c>
      <c r="AA5253">
        <v>0</v>
      </c>
      <c r="AB5253">
        <v>2.8550772829287502E-2</v>
      </c>
      <c r="AC5253">
        <v>0</v>
      </c>
      <c r="AD5253">
        <v>0</v>
      </c>
      <c r="AE5253">
        <v>32.720558257526477</v>
      </c>
    </row>
    <row r="5254" spans="1:31" x14ac:dyDescent="0.25">
      <c r="A5254">
        <v>2225115</v>
      </c>
      <c r="B5254">
        <v>1</v>
      </c>
      <c r="C5254" t="s">
        <v>81</v>
      </c>
      <c r="D5254" t="s">
        <v>118</v>
      </c>
      <c r="E5254" t="s">
        <v>132</v>
      </c>
      <c r="F5254" t="s">
        <v>15191</v>
      </c>
      <c r="G5254" t="s">
        <v>1470</v>
      </c>
      <c r="H5254" t="s">
        <v>135</v>
      </c>
      <c r="I5254" t="s">
        <v>136</v>
      </c>
      <c r="J5254" t="s">
        <v>137</v>
      </c>
      <c r="K5254" t="s">
        <v>138</v>
      </c>
      <c r="L5254" t="s">
        <v>15192</v>
      </c>
      <c r="M5254" t="s">
        <v>15193</v>
      </c>
      <c r="N5254">
        <v>5.4827777769999999</v>
      </c>
      <c r="O5254">
        <v>0</v>
      </c>
      <c r="P5254">
        <v>634</v>
      </c>
      <c r="Q5254">
        <v>0</v>
      </c>
      <c r="R5254">
        <v>0</v>
      </c>
      <c r="S5254">
        <v>0</v>
      </c>
      <c r="T5254">
        <v>83</v>
      </c>
      <c r="U5254">
        <v>0</v>
      </c>
      <c r="V5254">
        <v>0</v>
      </c>
      <c r="W5254">
        <v>0</v>
      </c>
      <c r="X5254">
        <v>922.28856646564714</v>
      </c>
      <c r="Y5254">
        <v>0</v>
      </c>
      <c r="Z5254">
        <v>0</v>
      </c>
      <c r="AA5254">
        <v>0</v>
      </c>
      <c r="AB5254">
        <v>317.5266142624327</v>
      </c>
      <c r="AC5254">
        <v>0</v>
      </c>
      <c r="AD5254">
        <v>0</v>
      </c>
      <c r="AE5254">
        <v>1239.8151807280799</v>
      </c>
    </row>
    <row r="5255" spans="1:31" x14ac:dyDescent="0.25">
      <c r="A5255">
        <v>2214710</v>
      </c>
      <c r="B5255">
        <v>1</v>
      </c>
      <c r="C5255" t="s">
        <v>80</v>
      </c>
      <c r="D5255" t="s">
        <v>103</v>
      </c>
      <c r="E5255" t="s">
        <v>151</v>
      </c>
      <c r="F5255" t="s">
        <v>15194</v>
      </c>
      <c r="G5255" t="s">
        <v>213</v>
      </c>
      <c r="H5255" t="s">
        <v>135</v>
      </c>
      <c r="I5255" t="s">
        <v>136</v>
      </c>
      <c r="J5255" t="s">
        <v>137</v>
      </c>
      <c r="K5255" t="s">
        <v>138</v>
      </c>
      <c r="L5255" t="s">
        <v>15195</v>
      </c>
      <c r="M5255" t="s">
        <v>15196</v>
      </c>
      <c r="N5255">
        <v>1.220555555</v>
      </c>
      <c r="O5255">
        <v>0</v>
      </c>
      <c r="P5255">
        <v>2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1.9832735641708052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1.9832735641708052</v>
      </c>
    </row>
    <row r="5256" spans="1:31" x14ac:dyDescent="0.25">
      <c r="A5256">
        <v>2228773</v>
      </c>
      <c r="B5256">
        <v>1</v>
      </c>
      <c r="C5256" t="s">
        <v>80</v>
      </c>
      <c r="D5256" t="s">
        <v>97</v>
      </c>
      <c r="E5256" t="s">
        <v>156</v>
      </c>
      <c r="F5256" t="s">
        <v>11555</v>
      </c>
      <c r="G5256" t="s">
        <v>161</v>
      </c>
      <c r="H5256" t="s">
        <v>135</v>
      </c>
      <c r="I5256" t="s">
        <v>136</v>
      </c>
      <c r="J5256" t="s">
        <v>137</v>
      </c>
      <c r="K5256" t="s">
        <v>138</v>
      </c>
      <c r="L5256" t="s">
        <v>15197</v>
      </c>
      <c r="M5256" t="s">
        <v>15198</v>
      </c>
      <c r="N5256">
        <v>1.0405555550000001</v>
      </c>
      <c r="O5256">
        <v>0</v>
      </c>
      <c r="P5256">
        <v>1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0.47682175401497551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0.47682175401497551</v>
      </c>
    </row>
    <row r="5257" spans="1:31" x14ac:dyDescent="0.25">
      <c r="A5257">
        <v>2214372</v>
      </c>
      <c r="B5257">
        <v>1</v>
      </c>
      <c r="C5257" t="s">
        <v>80</v>
      </c>
      <c r="D5257" t="s">
        <v>97</v>
      </c>
      <c r="E5257" t="s">
        <v>151</v>
      </c>
      <c r="F5257" t="s">
        <v>15199</v>
      </c>
      <c r="G5257" t="s">
        <v>245</v>
      </c>
      <c r="H5257" t="s">
        <v>135</v>
      </c>
      <c r="I5257" t="s">
        <v>136</v>
      </c>
      <c r="J5257" t="s">
        <v>137</v>
      </c>
      <c r="K5257" t="s">
        <v>138</v>
      </c>
      <c r="L5257" t="s">
        <v>15200</v>
      </c>
      <c r="M5257" t="s">
        <v>15201</v>
      </c>
      <c r="N5257">
        <v>1.410555555</v>
      </c>
      <c r="O5257">
        <v>0</v>
      </c>
      <c r="P5257">
        <v>67</v>
      </c>
      <c r="Q5257">
        <v>0</v>
      </c>
      <c r="R5257">
        <v>0</v>
      </c>
      <c r="S5257">
        <v>0</v>
      </c>
      <c r="T5257">
        <v>4</v>
      </c>
      <c r="U5257">
        <v>0</v>
      </c>
      <c r="V5257">
        <v>0</v>
      </c>
      <c r="W5257">
        <v>0</v>
      </c>
      <c r="X5257">
        <v>49.265655055676149</v>
      </c>
      <c r="Y5257">
        <v>0</v>
      </c>
      <c r="Z5257">
        <v>0</v>
      </c>
      <c r="AA5257">
        <v>0</v>
      </c>
      <c r="AB5257">
        <v>4.1276177900755338</v>
      </c>
      <c r="AC5257">
        <v>0</v>
      </c>
      <c r="AD5257">
        <v>0</v>
      </c>
      <c r="AE5257">
        <v>53.393272845751682</v>
      </c>
    </row>
    <row r="5258" spans="1:31" x14ac:dyDescent="0.25">
      <c r="A5258">
        <v>2215374</v>
      </c>
      <c r="B5258">
        <v>1</v>
      </c>
      <c r="C5258" t="s">
        <v>80</v>
      </c>
      <c r="D5258" t="s">
        <v>103</v>
      </c>
      <c r="E5258" t="s">
        <v>147</v>
      </c>
      <c r="F5258" t="s">
        <v>932</v>
      </c>
      <c r="G5258" t="s">
        <v>143</v>
      </c>
      <c r="H5258" t="s">
        <v>144</v>
      </c>
      <c r="I5258" t="s">
        <v>136</v>
      </c>
      <c r="J5258" t="s">
        <v>137</v>
      </c>
      <c r="K5258" t="s">
        <v>138</v>
      </c>
      <c r="L5258" t="s">
        <v>15202</v>
      </c>
      <c r="M5258" t="s">
        <v>15203</v>
      </c>
      <c r="N5258">
        <v>0.53416666599999996</v>
      </c>
      <c r="O5258">
        <v>0</v>
      </c>
      <c r="P5258">
        <v>13</v>
      </c>
      <c r="Q5258">
        <v>13</v>
      </c>
      <c r="R5258">
        <v>80</v>
      </c>
      <c r="S5258">
        <v>7</v>
      </c>
      <c r="T5258">
        <v>13</v>
      </c>
      <c r="U5258">
        <v>1</v>
      </c>
      <c r="V5258">
        <v>0</v>
      </c>
      <c r="W5258">
        <v>0</v>
      </c>
      <c r="X5258">
        <v>3.0468868932391047</v>
      </c>
      <c r="Y5258">
        <v>3.9576778964410275</v>
      </c>
      <c r="Z5258">
        <v>39.467157122279531</v>
      </c>
      <c r="AA5258">
        <v>16.682409121199782</v>
      </c>
      <c r="AB5258">
        <v>4.1696404641429394</v>
      </c>
      <c r="AC5258">
        <v>99.850387472605036</v>
      </c>
      <c r="AD5258">
        <v>0</v>
      </c>
      <c r="AE5258">
        <v>167.17415896990741</v>
      </c>
    </row>
    <row r="5259" spans="1:31" x14ac:dyDescent="0.25">
      <c r="A5259">
        <v>2228109</v>
      </c>
      <c r="B5259">
        <v>1</v>
      </c>
      <c r="C5259" t="s">
        <v>80</v>
      </c>
      <c r="D5259" t="s">
        <v>108</v>
      </c>
      <c r="E5259" t="s">
        <v>156</v>
      </c>
      <c r="F5259" t="s">
        <v>15204</v>
      </c>
      <c r="G5259" t="s">
        <v>161</v>
      </c>
      <c r="H5259" t="s">
        <v>135</v>
      </c>
      <c r="I5259" t="s">
        <v>136</v>
      </c>
      <c r="J5259" t="s">
        <v>137</v>
      </c>
      <c r="K5259" t="s">
        <v>138</v>
      </c>
      <c r="L5259" t="s">
        <v>15205</v>
      </c>
      <c r="M5259" t="s">
        <v>15206</v>
      </c>
      <c r="N5259">
        <v>1.805555555</v>
      </c>
      <c r="O5259">
        <v>0</v>
      </c>
      <c r="P5259">
        <v>3</v>
      </c>
      <c r="Q5259">
        <v>0</v>
      </c>
      <c r="R5259">
        <v>0</v>
      </c>
      <c r="S5259">
        <v>0</v>
      </c>
      <c r="T5259">
        <v>2</v>
      </c>
      <c r="U5259">
        <v>0</v>
      </c>
      <c r="V5259">
        <v>0</v>
      </c>
      <c r="W5259">
        <v>0</v>
      </c>
      <c r="X5259">
        <v>1.0486930228143601</v>
      </c>
      <c r="Y5259">
        <v>0</v>
      </c>
      <c r="Z5259">
        <v>0</v>
      </c>
      <c r="AA5259">
        <v>0</v>
      </c>
      <c r="AB5259">
        <v>1.6708808824188852</v>
      </c>
      <c r="AC5259">
        <v>0</v>
      </c>
      <c r="AD5259">
        <v>0</v>
      </c>
      <c r="AE5259">
        <v>2.7195739052332453</v>
      </c>
    </row>
    <row r="5260" spans="1:31" x14ac:dyDescent="0.25">
      <c r="A5260">
        <v>2223200</v>
      </c>
      <c r="B5260">
        <v>1</v>
      </c>
      <c r="C5260" t="s">
        <v>80</v>
      </c>
      <c r="D5260" t="s">
        <v>82</v>
      </c>
      <c r="E5260" t="s">
        <v>251</v>
      </c>
      <c r="F5260" t="s">
        <v>15207</v>
      </c>
      <c r="G5260" t="s">
        <v>143</v>
      </c>
      <c r="H5260" t="s">
        <v>144</v>
      </c>
      <c r="I5260" t="s">
        <v>136</v>
      </c>
      <c r="J5260" t="s">
        <v>137</v>
      </c>
      <c r="K5260" t="s">
        <v>138</v>
      </c>
      <c r="L5260" t="s">
        <v>15208</v>
      </c>
      <c r="M5260" t="s">
        <v>15209</v>
      </c>
      <c r="N5260">
        <v>1.5666666659999999</v>
      </c>
      <c r="O5260">
        <v>0</v>
      </c>
      <c r="P5260">
        <v>6627</v>
      </c>
      <c r="Q5260">
        <v>0</v>
      </c>
      <c r="R5260">
        <v>0</v>
      </c>
      <c r="S5260">
        <v>10</v>
      </c>
      <c r="T5260">
        <v>7124</v>
      </c>
      <c r="U5260">
        <v>0</v>
      </c>
      <c r="V5260">
        <v>12</v>
      </c>
      <c r="W5260">
        <v>0</v>
      </c>
      <c r="X5260">
        <v>3215.089684742105</v>
      </c>
      <c r="Y5260">
        <v>0</v>
      </c>
      <c r="Z5260">
        <v>0</v>
      </c>
      <c r="AA5260">
        <v>2564.3850121607124</v>
      </c>
      <c r="AB5260">
        <v>8851.0975226198971</v>
      </c>
      <c r="AC5260">
        <v>0</v>
      </c>
      <c r="AD5260">
        <v>669.60963524171677</v>
      </c>
      <c r="AE5260">
        <v>15300.181854764431</v>
      </c>
    </row>
    <row r="5261" spans="1:31" x14ac:dyDescent="0.25">
      <c r="A5261">
        <v>2226094</v>
      </c>
      <c r="B5261">
        <v>1</v>
      </c>
      <c r="C5261" t="s">
        <v>80</v>
      </c>
      <c r="D5261" t="s">
        <v>94</v>
      </c>
      <c r="E5261" t="s">
        <v>156</v>
      </c>
      <c r="F5261" t="s">
        <v>15210</v>
      </c>
      <c r="G5261" t="s">
        <v>161</v>
      </c>
      <c r="H5261" t="s">
        <v>135</v>
      </c>
      <c r="I5261" t="s">
        <v>136</v>
      </c>
      <c r="J5261" t="s">
        <v>137</v>
      </c>
      <c r="K5261" t="s">
        <v>138</v>
      </c>
      <c r="L5261" t="s">
        <v>15211</v>
      </c>
      <c r="M5261" t="s">
        <v>15212</v>
      </c>
      <c r="N5261">
        <v>3.5247222219999998</v>
      </c>
      <c r="O5261">
        <v>0</v>
      </c>
      <c r="P5261">
        <v>1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0.39212687194239232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0.39212687194239232</v>
      </c>
    </row>
    <row r="5262" spans="1:31" x14ac:dyDescent="0.25">
      <c r="A5262">
        <v>2215938</v>
      </c>
      <c r="B5262">
        <v>1</v>
      </c>
      <c r="C5262" t="s">
        <v>81</v>
      </c>
      <c r="D5262" t="s">
        <v>118</v>
      </c>
      <c r="E5262" t="s">
        <v>141</v>
      </c>
      <c r="F5262" t="s">
        <v>15213</v>
      </c>
      <c r="G5262" t="s">
        <v>349</v>
      </c>
      <c r="H5262" t="s">
        <v>144</v>
      </c>
      <c r="I5262" t="s">
        <v>136</v>
      </c>
      <c r="J5262" t="s">
        <v>137</v>
      </c>
      <c r="K5262" t="s">
        <v>138</v>
      </c>
      <c r="L5262" t="s">
        <v>15214</v>
      </c>
      <c r="M5262" t="s">
        <v>15215</v>
      </c>
      <c r="N5262">
        <v>2.173611111</v>
      </c>
      <c r="O5262">
        <v>0</v>
      </c>
      <c r="P5262">
        <v>0</v>
      </c>
      <c r="Q5262">
        <v>8</v>
      </c>
      <c r="R5262">
        <v>5</v>
      </c>
      <c r="S5262">
        <v>5</v>
      </c>
      <c r="T5262">
        <v>1</v>
      </c>
      <c r="U5262">
        <v>1</v>
      </c>
      <c r="V5262">
        <v>0</v>
      </c>
      <c r="W5262">
        <v>0</v>
      </c>
      <c r="X5262">
        <v>0</v>
      </c>
      <c r="Y5262">
        <v>62.487054413971158</v>
      </c>
      <c r="Z5262">
        <v>5.9446358400785213</v>
      </c>
      <c r="AA5262">
        <v>11.026219309225361</v>
      </c>
      <c r="AB5262">
        <v>5.9205052240866675E-2</v>
      </c>
      <c r="AC5262">
        <v>241.82542573998157</v>
      </c>
      <c r="AD5262">
        <v>0</v>
      </c>
      <c r="AE5262">
        <v>321.34254035549748</v>
      </c>
    </row>
    <row r="5263" spans="1:31" x14ac:dyDescent="0.25">
      <c r="A5263">
        <v>2226758</v>
      </c>
      <c r="B5263">
        <v>1</v>
      </c>
      <c r="C5263" t="s">
        <v>80</v>
      </c>
      <c r="D5263" t="s">
        <v>102</v>
      </c>
      <c r="E5263" t="s">
        <v>156</v>
      </c>
      <c r="F5263" t="s">
        <v>15216</v>
      </c>
      <c r="G5263" t="s">
        <v>172</v>
      </c>
      <c r="H5263" t="s">
        <v>135</v>
      </c>
      <c r="I5263" t="s">
        <v>136</v>
      </c>
      <c r="J5263" t="s">
        <v>137</v>
      </c>
      <c r="K5263" t="s">
        <v>138</v>
      </c>
      <c r="L5263" t="s">
        <v>15217</v>
      </c>
      <c r="M5263" t="s">
        <v>15218</v>
      </c>
      <c r="N5263">
        <v>1.143611111</v>
      </c>
      <c r="O5263">
        <v>0</v>
      </c>
      <c r="P5263">
        <v>1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0.24090351033701335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0.24090351033701335</v>
      </c>
    </row>
    <row r="5264" spans="1:31" x14ac:dyDescent="0.25">
      <c r="A5264">
        <v>2228086</v>
      </c>
      <c r="B5264">
        <v>1</v>
      </c>
      <c r="C5264" t="s">
        <v>80</v>
      </c>
      <c r="D5264" t="s">
        <v>85</v>
      </c>
      <c r="E5264" t="s">
        <v>156</v>
      </c>
      <c r="F5264" t="s">
        <v>15219</v>
      </c>
      <c r="G5264" t="s">
        <v>172</v>
      </c>
      <c r="H5264" t="s">
        <v>135</v>
      </c>
      <c r="I5264" t="s">
        <v>136</v>
      </c>
      <c r="J5264" t="s">
        <v>137</v>
      </c>
      <c r="K5264" t="s">
        <v>138</v>
      </c>
      <c r="L5264" t="s">
        <v>15220</v>
      </c>
      <c r="M5264" t="s">
        <v>15221</v>
      </c>
      <c r="N5264">
        <v>2.6694444439999998</v>
      </c>
      <c r="O5264">
        <v>0</v>
      </c>
      <c r="P5264">
        <v>1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1.7812188534330555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1.7812188534330555</v>
      </c>
    </row>
    <row r="5265" spans="1:31" x14ac:dyDescent="0.25">
      <c r="A5265">
        <v>2223223</v>
      </c>
      <c r="B5265">
        <v>1</v>
      </c>
      <c r="C5265" t="s">
        <v>81</v>
      </c>
      <c r="D5265" t="s">
        <v>120</v>
      </c>
      <c r="E5265" t="s">
        <v>151</v>
      </c>
      <c r="F5265" t="s">
        <v>15222</v>
      </c>
      <c r="G5265" t="s">
        <v>213</v>
      </c>
      <c r="H5265" t="s">
        <v>135</v>
      </c>
      <c r="I5265" t="s">
        <v>136</v>
      </c>
      <c r="J5265" t="s">
        <v>137</v>
      </c>
      <c r="K5265" t="s">
        <v>138</v>
      </c>
      <c r="L5265" t="s">
        <v>15223</v>
      </c>
      <c r="M5265" t="s">
        <v>15224</v>
      </c>
      <c r="N5265">
        <v>1.253055555</v>
      </c>
      <c r="O5265">
        <v>0</v>
      </c>
      <c r="P5265">
        <v>12</v>
      </c>
      <c r="Q5265">
        <v>0</v>
      </c>
      <c r="R5265">
        <v>0</v>
      </c>
      <c r="S5265">
        <v>0</v>
      </c>
      <c r="T5265">
        <v>2</v>
      </c>
      <c r="U5265">
        <v>0</v>
      </c>
      <c r="V5265">
        <v>0</v>
      </c>
      <c r="W5265">
        <v>0</v>
      </c>
      <c r="X5265">
        <v>3.2818294945013529</v>
      </c>
      <c r="Y5265">
        <v>0</v>
      </c>
      <c r="Z5265">
        <v>0</v>
      </c>
      <c r="AA5265">
        <v>0</v>
      </c>
      <c r="AB5265">
        <v>0.3779571415621692</v>
      </c>
      <c r="AC5265">
        <v>0</v>
      </c>
      <c r="AD5265">
        <v>0</v>
      </c>
      <c r="AE5265">
        <v>3.6597866360635223</v>
      </c>
    </row>
    <row r="5266" spans="1:31" x14ac:dyDescent="0.25">
      <c r="A5266">
        <v>2225756</v>
      </c>
      <c r="B5266">
        <v>1</v>
      </c>
      <c r="C5266" t="s">
        <v>80</v>
      </c>
      <c r="D5266" t="s">
        <v>82</v>
      </c>
      <c r="E5266" t="s">
        <v>151</v>
      </c>
      <c r="F5266" t="s">
        <v>15225</v>
      </c>
      <c r="G5266" t="s">
        <v>213</v>
      </c>
      <c r="H5266" t="s">
        <v>135</v>
      </c>
      <c r="I5266" t="s">
        <v>136</v>
      </c>
      <c r="J5266" t="s">
        <v>137</v>
      </c>
      <c r="K5266" t="s">
        <v>138</v>
      </c>
      <c r="L5266" t="s">
        <v>15226</v>
      </c>
      <c r="M5266" t="s">
        <v>15227</v>
      </c>
      <c r="N5266">
        <v>3.45</v>
      </c>
      <c r="O5266">
        <v>0</v>
      </c>
      <c r="P5266">
        <v>62</v>
      </c>
      <c r="Q5266">
        <v>0</v>
      </c>
      <c r="R5266">
        <v>0</v>
      </c>
      <c r="S5266">
        <v>0</v>
      </c>
      <c r="T5266">
        <v>4</v>
      </c>
      <c r="U5266">
        <v>0</v>
      </c>
      <c r="V5266">
        <v>0</v>
      </c>
      <c r="W5266">
        <v>0</v>
      </c>
      <c r="X5266">
        <v>39.430077301363916</v>
      </c>
      <c r="Y5266">
        <v>0</v>
      </c>
      <c r="Z5266">
        <v>0</v>
      </c>
      <c r="AA5266">
        <v>0</v>
      </c>
      <c r="AB5266">
        <v>3.4871465679681584</v>
      </c>
      <c r="AC5266">
        <v>0</v>
      </c>
      <c r="AD5266">
        <v>0</v>
      </c>
      <c r="AE5266">
        <v>42.917223869332076</v>
      </c>
    </row>
    <row r="5267" spans="1:31" x14ac:dyDescent="0.25">
      <c r="A5267">
        <v>2225238</v>
      </c>
      <c r="B5267">
        <v>1</v>
      </c>
      <c r="C5267" t="s">
        <v>80</v>
      </c>
      <c r="D5267" t="s">
        <v>106</v>
      </c>
      <c r="E5267" t="s">
        <v>132</v>
      </c>
      <c r="F5267" t="s">
        <v>7647</v>
      </c>
      <c r="G5267" t="s">
        <v>176</v>
      </c>
      <c r="H5267" t="s">
        <v>135</v>
      </c>
      <c r="I5267" t="s">
        <v>136</v>
      </c>
      <c r="J5267" t="s">
        <v>137</v>
      </c>
      <c r="K5267" t="s">
        <v>138</v>
      </c>
      <c r="L5267" t="s">
        <v>15228</v>
      </c>
      <c r="M5267" t="s">
        <v>15229</v>
      </c>
      <c r="N5267">
        <v>2.6527777769999998</v>
      </c>
      <c r="O5267">
        <v>0</v>
      </c>
      <c r="P5267">
        <v>0</v>
      </c>
      <c r="Q5267">
        <v>0</v>
      </c>
      <c r="R5267">
        <v>3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5.8409420167085537</v>
      </c>
      <c r="AA5267">
        <v>0</v>
      </c>
      <c r="AB5267">
        <v>0</v>
      </c>
      <c r="AC5267">
        <v>0</v>
      </c>
      <c r="AD5267">
        <v>0</v>
      </c>
      <c r="AE5267">
        <v>5.8409420167085537</v>
      </c>
    </row>
    <row r="5268" spans="1:31" x14ac:dyDescent="0.25">
      <c r="A5268">
        <v>2226071</v>
      </c>
      <c r="B5268">
        <v>1</v>
      </c>
      <c r="C5268" t="s">
        <v>80</v>
      </c>
      <c r="D5268" t="s">
        <v>101</v>
      </c>
      <c r="E5268" t="s">
        <v>151</v>
      </c>
      <c r="F5268" t="s">
        <v>15230</v>
      </c>
      <c r="G5268" t="s">
        <v>610</v>
      </c>
      <c r="H5268" t="s">
        <v>135</v>
      </c>
      <c r="I5268" t="s">
        <v>136</v>
      </c>
      <c r="J5268" t="s">
        <v>137</v>
      </c>
      <c r="K5268" t="s">
        <v>138</v>
      </c>
      <c r="L5268" t="s">
        <v>15231</v>
      </c>
      <c r="M5268" t="s">
        <v>15232</v>
      </c>
      <c r="N5268">
        <v>1.415</v>
      </c>
      <c r="O5268">
        <v>0</v>
      </c>
      <c r="P5268">
        <v>39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15.143923084210389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15.143923084210389</v>
      </c>
    </row>
    <row r="5269" spans="1:31" x14ac:dyDescent="0.25">
      <c r="A5269">
        <v>2215915</v>
      </c>
      <c r="B5269">
        <v>1</v>
      </c>
      <c r="C5269" t="s">
        <v>80</v>
      </c>
      <c r="D5269" t="s">
        <v>101</v>
      </c>
      <c r="E5269" t="s">
        <v>156</v>
      </c>
      <c r="F5269" t="s">
        <v>15233</v>
      </c>
      <c r="G5269" t="s">
        <v>161</v>
      </c>
      <c r="H5269" t="s">
        <v>135</v>
      </c>
      <c r="I5269" t="s">
        <v>136</v>
      </c>
      <c r="J5269" t="s">
        <v>137</v>
      </c>
      <c r="K5269" t="s">
        <v>138</v>
      </c>
      <c r="L5269" t="s">
        <v>15234</v>
      </c>
      <c r="M5269" t="s">
        <v>15235</v>
      </c>
      <c r="N5269">
        <v>1.5594444439999999</v>
      </c>
      <c r="O5269">
        <v>0</v>
      </c>
      <c r="P5269">
        <v>1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2.226600113013889E-4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2.226600113013889E-4</v>
      </c>
    </row>
    <row r="5270" spans="1:31" x14ac:dyDescent="0.25">
      <c r="A5270">
        <v>2213754</v>
      </c>
      <c r="B5270">
        <v>1</v>
      </c>
      <c r="C5270" t="s">
        <v>80</v>
      </c>
      <c r="D5270" t="s">
        <v>103</v>
      </c>
      <c r="E5270" t="s">
        <v>156</v>
      </c>
      <c r="F5270" t="s">
        <v>15236</v>
      </c>
      <c r="G5270" t="s">
        <v>165</v>
      </c>
      <c r="H5270" t="s">
        <v>135</v>
      </c>
      <c r="I5270" t="s">
        <v>136</v>
      </c>
      <c r="J5270" t="s">
        <v>137</v>
      </c>
      <c r="K5270" t="s">
        <v>138</v>
      </c>
      <c r="L5270" t="s">
        <v>15237</v>
      </c>
      <c r="M5270" t="s">
        <v>15238</v>
      </c>
      <c r="N5270">
        <v>1.3730555550000001</v>
      </c>
      <c r="O5270">
        <v>0</v>
      </c>
      <c r="P5270">
        <v>2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0.8247582170106883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0.8247582170106883</v>
      </c>
    </row>
    <row r="5271" spans="1:31" x14ac:dyDescent="0.25">
      <c r="A5271">
        <v>2224574</v>
      </c>
      <c r="B5271">
        <v>1</v>
      </c>
      <c r="C5271" t="s">
        <v>80</v>
      </c>
      <c r="D5271" t="s">
        <v>89</v>
      </c>
      <c r="E5271" t="s">
        <v>156</v>
      </c>
      <c r="F5271" t="s">
        <v>15239</v>
      </c>
      <c r="G5271" t="s">
        <v>161</v>
      </c>
      <c r="H5271" t="s">
        <v>135</v>
      </c>
      <c r="I5271" t="s">
        <v>136</v>
      </c>
      <c r="J5271" t="s">
        <v>137</v>
      </c>
      <c r="K5271" t="s">
        <v>138</v>
      </c>
      <c r="L5271" t="s">
        <v>15240</v>
      </c>
      <c r="M5271" t="s">
        <v>15241</v>
      </c>
      <c r="N5271">
        <v>2.0480555549999999</v>
      </c>
      <c r="O5271">
        <v>0</v>
      </c>
      <c r="P5271">
        <v>8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26.877630819860503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26.877630819860503</v>
      </c>
    </row>
    <row r="5272" spans="1:31" x14ac:dyDescent="0.25">
      <c r="A5272">
        <v>2214418</v>
      </c>
      <c r="B5272">
        <v>1</v>
      </c>
      <c r="C5272" t="s">
        <v>80</v>
      </c>
      <c r="D5272" t="s">
        <v>88</v>
      </c>
      <c r="E5272" t="s">
        <v>151</v>
      </c>
      <c r="F5272" t="s">
        <v>15242</v>
      </c>
      <c r="G5272" t="s">
        <v>213</v>
      </c>
      <c r="H5272" t="s">
        <v>135</v>
      </c>
      <c r="I5272" t="s">
        <v>136</v>
      </c>
      <c r="J5272" t="s">
        <v>137</v>
      </c>
      <c r="K5272" t="s">
        <v>138</v>
      </c>
      <c r="L5272" t="s">
        <v>15243</v>
      </c>
      <c r="M5272" t="s">
        <v>15244</v>
      </c>
      <c r="N5272">
        <v>0.74833333300000004</v>
      </c>
      <c r="O5272">
        <v>0</v>
      </c>
      <c r="P5272">
        <v>67</v>
      </c>
      <c r="Q5272">
        <v>0</v>
      </c>
      <c r="R5272">
        <v>0</v>
      </c>
      <c r="S5272">
        <v>0</v>
      </c>
      <c r="T5272">
        <v>1</v>
      </c>
      <c r="U5272">
        <v>0</v>
      </c>
      <c r="V5272">
        <v>0</v>
      </c>
      <c r="W5272">
        <v>0</v>
      </c>
      <c r="X5272">
        <v>18.745393430205851</v>
      </c>
      <c r="Y5272">
        <v>0</v>
      </c>
      <c r="Z5272">
        <v>0</v>
      </c>
      <c r="AA5272">
        <v>0</v>
      </c>
      <c r="AB5272">
        <v>9.8493243698943328E-2</v>
      </c>
      <c r="AC5272">
        <v>0</v>
      </c>
      <c r="AD5272">
        <v>0</v>
      </c>
      <c r="AE5272">
        <v>18.843886673904795</v>
      </c>
    </row>
    <row r="5273" spans="1:31" x14ac:dyDescent="0.25">
      <c r="A5273">
        <v>2227817</v>
      </c>
      <c r="B5273">
        <v>1</v>
      </c>
      <c r="C5273" t="s">
        <v>80</v>
      </c>
      <c r="D5273" t="s">
        <v>88</v>
      </c>
      <c r="E5273" t="s">
        <v>151</v>
      </c>
      <c r="F5273" t="s">
        <v>15245</v>
      </c>
      <c r="G5273" t="s">
        <v>233</v>
      </c>
      <c r="H5273" t="s">
        <v>135</v>
      </c>
      <c r="I5273" t="s">
        <v>136</v>
      </c>
      <c r="J5273" t="s">
        <v>137</v>
      </c>
      <c r="K5273" t="s">
        <v>234</v>
      </c>
      <c r="L5273" t="s">
        <v>15246</v>
      </c>
      <c r="M5273" t="s">
        <v>15247</v>
      </c>
      <c r="N5273">
        <v>1.9424361109999999</v>
      </c>
      <c r="O5273">
        <v>0</v>
      </c>
      <c r="P5273">
        <v>95</v>
      </c>
      <c r="Q5273">
        <v>0</v>
      </c>
      <c r="R5273">
        <v>0</v>
      </c>
      <c r="S5273">
        <v>0</v>
      </c>
      <c r="T5273">
        <v>20</v>
      </c>
      <c r="U5273">
        <v>0</v>
      </c>
      <c r="V5273">
        <v>0</v>
      </c>
      <c r="W5273">
        <v>0</v>
      </c>
      <c r="X5273">
        <v>70.659690448324042</v>
      </c>
      <c r="Y5273">
        <v>0</v>
      </c>
      <c r="Z5273">
        <v>0</v>
      </c>
      <c r="AA5273">
        <v>0</v>
      </c>
      <c r="AB5273">
        <v>38.314464459466961</v>
      </c>
      <c r="AC5273">
        <v>0</v>
      </c>
      <c r="AD5273">
        <v>0</v>
      </c>
      <c r="AE5273">
        <v>108.974154907791</v>
      </c>
    </row>
    <row r="5274" spans="1:31" x14ac:dyDescent="0.25">
      <c r="A5274">
        <v>2225825</v>
      </c>
      <c r="B5274">
        <v>1</v>
      </c>
      <c r="C5274" t="s">
        <v>80</v>
      </c>
      <c r="D5274" t="s">
        <v>88</v>
      </c>
      <c r="E5274" t="s">
        <v>132</v>
      </c>
      <c r="F5274" t="s">
        <v>5427</v>
      </c>
      <c r="G5274" t="s">
        <v>176</v>
      </c>
      <c r="H5274" t="s">
        <v>135</v>
      </c>
      <c r="I5274" t="s">
        <v>136</v>
      </c>
      <c r="J5274" t="s">
        <v>137</v>
      </c>
      <c r="K5274" t="s">
        <v>138</v>
      </c>
      <c r="L5274" t="s">
        <v>15248</v>
      </c>
      <c r="M5274" t="s">
        <v>15249</v>
      </c>
      <c r="N5274">
        <v>7.0261111109999996</v>
      </c>
      <c r="O5274">
        <v>0</v>
      </c>
      <c r="P5274">
        <v>33</v>
      </c>
      <c r="Q5274">
        <v>0</v>
      </c>
      <c r="R5274">
        <v>0</v>
      </c>
      <c r="S5274">
        <v>0</v>
      </c>
      <c r="T5274">
        <v>4</v>
      </c>
      <c r="U5274">
        <v>0</v>
      </c>
      <c r="V5274">
        <v>0</v>
      </c>
      <c r="W5274">
        <v>0</v>
      </c>
      <c r="X5274">
        <v>82.37503981911243</v>
      </c>
      <c r="Y5274">
        <v>0</v>
      </c>
      <c r="Z5274">
        <v>0</v>
      </c>
      <c r="AA5274">
        <v>0</v>
      </c>
      <c r="AB5274">
        <v>25.915297049611731</v>
      </c>
      <c r="AC5274">
        <v>0</v>
      </c>
      <c r="AD5274">
        <v>0</v>
      </c>
      <c r="AE5274">
        <v>108.29033686872415</v>
      </c>
    </row>
    <row r="5275" spans="1:31" x14ac:dyDescent="0.25">
      <c r="A5275">
        <v>2227130</v>
      </c>
      <c r="B5275">
        <v>1</v>
      </c>
      <c r="C5275" t="s">
        <v>80</v>
      </c>
      <c r="D5275" t="s">
        <v>82</v>
      </c>
      <c r="E5275" t="s">
        <v>151</v>
      </c>
      <c r="F5275" t="s">
        <v>887</v>
      </c>
      <c r="G5275" t="s">
        <v>213</v>
      </c>
      <c r="H5275" t="s">
        <v>135</v>
      </c>
      <c r="I5275" t="s">
        <v>136</v>
      </c>
      <c r="J5275" t="s">
        <v>137</v>
      </c>
      <c r="K5275" t="s">
        <v>138</v>
      </c>
      <c r="L5275" t="s">
        <v>15250</v>
      </c>
      <c r="M5275" t="s">
        <v>15251</v>
      </c>
      <c r="N5275">
        <v>2.9963888879999998</v>
      </c>
      <c r="O5275">
        <v>0</v>
      </c>
      <c r="P5275">
        <v>158</v>
      </c>
      <c r="Q5275">
        <v>0</v>
      </c>
      <c r="R5275">
        <v>0</v>
      </c>
      <c r="S5275">
        <v>0</v>
      </c>
      <c r="T5275">
        <v>4</v>
      </c>
      <c r="U5275">
        <v>0</v>
      </c>
      <c r="V5275">
        <v>0</v>
      </c>
      <c r="W5275">
        <v>0</v>
      </c>
      <c r="X5275">
        <v>158.64413936943933</v>
      </c>
      <c r="Y5275">
        <v>0</v>
      </c>
      <c r="Z5275">
        <v>0</v>
      </c>
      <c r="AA5275">
        <v>0</v>
      </c>
      <c r="AB5275">
        <v>5.9290566382841519</v>
      </c>
      <c r="AC5275">
        <v>0</v>
      </c>
      <c r="AD5275">
        <v>0</v>
      </c>
      <c r="AE5275">
        <v>164.57319600772348</v>
      </c>
    </row>
    <row r="5276" spans="1:31" x14ac:dyDescent="0.25">
      <c r="A5276">
        <v>2214687</v>
      </c>
      <c r="B5276">
        <v>1</v>
      </c>
      <c r="C5276" t="s">
        <v>81</v>
      </c>
      <c r="D5276" t="s">
        <v>119</v>
      </c>
      <c r="E5276" t="s">
        <v>151</v>
      </c>
      <c r="F5276" t="s">
        <v>6510</v>
      </c>
      <c r="G5276" t="s">
        <v>213</v>
      </c>
      <c r="H5276" t="s">
        <v>135</v>
      </c>
      <c r="I5276" t="s">
        <v>136</v>
      </c>
      <c r="J5276" t="s">
        <v>137</v>
      </c>
      <c r="K5276" t="s">
        <v>138</v>
      </c>
      <c r="L5276" t="s">
        <v>15252</v>
      </c>
      <c r="M5276" t="s">
        <v>15253</v>
      </c>
      <c r="N5276">
        <v>3.1</v>
      </c>
      <c r="O5276">
        <v>0</v>
      </c>
      <c r="P5276">
        <v>7</v>
      </c>
      <c r="Q5276">
        <v>0</v>
      </c>
      <c r="R5276">
        <v>1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1.5750605337586105</v>
      </c>
      <c r="Y5276">
        <v>0</v>
      </c>
      <c r="Z5276">
        <v>2.0302962513638834</v>
      </c>
      <c r="AA5276">
        <v>0</v>
      </c>
      <c r="AB5276">
        <v>0</v>
      </c>
      <c r="AC5276">
        <v>0</v>
      </c>
      <c r="AD5276">
        <v>0</v>
      </c>
      <c r="AE5276">
        <v>3.6053567851224937</v>
      </c>
    </row>
    <row r="5277" spans="1:31" x14ac:dyDescent="0.25">
      <c r="A5277">
        <v>2225138</v>
      </c>
      <c r="B5277">
        <v>1</v>
      </c>
      <c r="C5277" t="s">
        <v>80</v>
      </c>
      <c r="D5277" t="s">
        <v>82</v>
      </c>
      <c r="E5277" t="s">
        <v>151</v>
      </c>
      <c r="F5277" t="s">
        <v>15254</v>
      </c>
      <c r="G5277" t="s">
        <v>213</v>
      </c>
      <c r="H5277" t="s">
        <v>135</v>
      </c>
      <c r="I5277" t="s">
        <v>136</v>
      </c>
      <c r="J5277" t="s">
        <v>137</v>
      </c>
      <c r="K5277" t="s">
        <v>138</v>
      </c>
      <c r="L5277" t="s">
        <v>15255</v>
      </c>
      <c r="M5277" t="s">
        <v>15256</v>
      </c>
      <c r="N5277">
        <v>2.0375000000000001</v>
      </c>
      <c r="O5277">
        <v>0</v>
      </c>
      <c r="P5277">
        <v>39</v>
      </c>
      <c r="Q5277">
        <v>0</v>
      </c>
      <c r="R5277">
        <v>0</v>
      </c>
      <c r="S5277">
        <v>0</v>
      </c>
      <c r="T5277">
        <v>7</v>
      </c>
      <c r="U5277">
        <v>0</v>
      </c>
      <c r="V5277">
        <v>0</v>
      </c>
      <c r="W5277">
        <v>0</v>
      </c>
      <c r="X5277">
        <v>25.845309141386618</v>
      </c>
      <c r="Y5277">
        <v>0</v>
      </c>
      <c r="Z5277">
        <v>0</v>
      </c>
      <c r="AA5277">
        <v>0</v>
      </c>
      <c r="AB5277">
        <v>12.118525872902676</v>
      </c>
      <c r="AC5277">
        <v>0</v>
      </c>
      <c r="AD5277">
        <v>0</v>
      </c>
      <c r="AE5277">
        <v>37.963835014289295</v>
      </c>
    </row>
    <row r="5278" spans="1:31" x14ac:dyDescent="0.25">
      <c r="A5278">
        <v>2225261</v>
      </c>
      <c r="B5278">
        <v>1</v>
      </c>
      <c r="C5278" t="s">
        <v>80</v>
      </c>
      <c r="D5278" t="s">
        <v>89</v>
      </c>
      <c r="E5278" t="s">
        <v>151</v>
      </c>
      <c r="F5278" t="s">
        <v>15257</v>
      </c>
      <c r="G5278" t="s">
        <v>213</v>
      </c>
      <c r="H5278" t="s">
        <v>135</v>
      </c>
      <c r="I5278" t="s">
        <v>136</v>
      </c>
      <c r="J5278" t="s">
        <v>137</v>
      </c>
      <c r="K5278" t="s">
        <v>138</v>
      </c>
      <c r="L5278" t="s">
        <v>15258</v>
      </c>
      <c r="M5278" t="s">
        <v>15259</v>
      </c>
      <c r="N5278">
        <v>1.6697222220000001</v>
      </c>
      <c r="O5278">
        <v>0</v>
      </c>
      <c r="P5278">
        <v>9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19.631403154856898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19.631403154856898</v>
      </c>
    </row>
    <row r="5279" spans="1:31" x14ac:dyDescent="0.25">
      <c r="A5279">
        <v>2226589</v>
      </c>
      <c r="B5279">
        <v>1</v>
      </c>
      <c r="C5279" t="s">
        <v>80</v>
      </c>
      <c r="D5279" t="s">
        <v>110</v>
      </c>
      <c r="E5279" t="s">
        <v>156</v>
      </c>
      <c r="F5279" t="s">
        <v>15260</v>
      </c>
      <c r="G5279" t="s">
        <v>165</v>
      </c>
      <c r="H5279" t="s">
        <v>135</v>
      </c>
      <c r="I5279" t="s">
        <v>136</v>
      </c>
      <c r="J5279" t="s">
        <v>137</v>
      </c>
      <c r="K5279" t="s">
        <v>138</v>
      </c>
      <c r="L5279" t="s">
        <v>15261</v>
      </c>
      <c r="M5279" t="s">
        <v>15262</v>
      </c>
      <c r="N5279">
        <v>1.4852777770000001</v>
      </c>
      <c r="O5279">
        <v>0</v>
      </c>
      <c r="P5279">
        <v>29</v>
      </c>
      <c r="Q5279">
        <v>0</v>
      </c>
      <c r="R5279">
        <v>0</v>
      </c>
      <c r="S5279">
        <v>0</v>
      </c>
      <c r="T5279">
        <v>4</v>
      </c>
      <c r="U5279">
        <v>0</v>
      </c>
      <c r="V5279">
        <v>0</v>
      </c>
      <c r="W5279">
        <v>0</v>
      </c>
      <c r="X5279">
        <v>7.3352232963014332</v>
      </c>
      <c r="Y5279">
        <v>0</v>
      </c>
      <c r="Z5279">
        <v>0</v>
      </c>
      <c r="AA5279">
        <v>0</v>
      </c>
      <c r="AB5279">
        <v>1.4298575579578974</v>
      </c>
      <c r="AC5279">
        <v>0</v>
      </c>
      <c r="AD5279">
        <v>0</v>
      </c>
      <c r="AE5279">
        <v>8.765080854259331</v>
      </c>
    </row>
    <row r="5280" spans="1:31" x14ac:dyDescent="0.25">
      <c r="A5280">
        <v>2216433</v>
      </c>
      <c r="B5280">
        <v>1</v>
      </c>
      <c r="C5280" t="s">
        <v>80</v>
      </c>
      <c r="D5280" t="s">
        <v>97</v>
      </c>
      <c r="E5280" t="s">
        <v>156</v>
      </c>
      <c r="F5280" t="s">
        <v>15263</v>
      </c>
      <c r="G5280" t="s">
        <v>161</v>
      </c>
      <c r="H5280" t="s">
        <v>135</v>
      </c>
      <c r="I5280" t="s">
        <v>136</v>
      </c>
      <c r="J5280" t="s">
        <v>137</v>
      </c>
      <c r="K5280" t="s">
        <v>138</v>
      </c>
      <c r="L5280" t="s">
        <v>15264</v>
      </c>
      <c r="M5280" t="s">
        <v>15265</v>
      </c>
      <c r="N5280">
        <v>0.89916666599999995</v>
      </c>
      <c r="O5280">
        <v>0</v>
      </c>
      <c r="P5280">
        <v>1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1.3303349761150836E-2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1.3303349761150836E-2</v>
      </c>
    </row>
    <row r="5281" spans="1:31" x14ac:dyDescent="0.25">
      <c r="A5281">
        <v>2224597</v>
      </c>
      <c r="B5281">
        <v>1</v>
      </c>
      <c r="C5281" t="s">
        <v>80</v>
      </c>
      <c r="D5281" t="s">
        <v>96</v>
      </c>
      <c r="E5281" t="s">
        <v>225</v>
      </c>
      <c r="F5281" t="s">
        <v>15266</v>
      </c>
      <c r="G5281" t="s">
        <v>345</v>
      </c>
      <c r="H5281" t="s">
        <v>135</v>
      </c>
      <c r="I5281" t="s">
        <v>136</v>
      </c>
      <c r="J5281" t="s">
        <v>137</v>
      </c>
      <c r="K5281" t="s">
        <v>138</v>
      </c>
      <c r="L5281" t="s">
        <v>15267</v>
      </c>
      <c r="M5281" t="s">
        <v>15268</v>
      </c>
      <c r="N5281">
        <v>4.8438888880000004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15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75.701076001812922</v>
      </c>
      <c r="AC5281">
        <v>0</v>
      </c>
      <c r="AD5281">
        <v>0</v>
      </c>
      <c r="AE5281">
        <v>75.701076001812922</v>
      </c>
    </row>
    <row r="5282" spans="1:31" x14ac:dyDescent="0.25">
      <c r="A5282">
        <v>2224720</v>
      </c>
      <c r="B5282">
        <v>1</v>
      </c>
      <c r="C5282" t="s">
        <v>80</v>
      </c>
      <c r="D5282" t="s">
        <v>82</v>
      </c>
      <c r="E5282" t="s">
        <v>156</v>
      </c>
      <c r="F5282" t="s">
        <v>15269</v>
      </c>
      <c r="G5282" t="s">
        <v>172</v>
      </c>
      <c r="H5282" t="s">
        <v>135</v>
      </c>
      <c r="I5282" t="s">
        <v>136</v>
      </c>
      <c r="J5282" t="s">
        <v>137</v>
      </c>
      <c r="K5282" t="s">
        <v>138</v>
      </c>
      <c r="L5282" t="s">
        <v>15270</v>
      </c>
      <c r="M5282" t="s">
        <v>15271</v>
      </c>
      <c r="N5282">
        <v>7.0166666659999999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30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82.676867316287669</v>
      </c>
      <c r="AC5282">
        <v>0</v>
      </c>
      <c r="AD5282">
        <v>0</v>
      </c>
      <c r="AE5282">
        <v>82.676867316287669</v>
      </c>
    </row>
    <row r="5283" spans="1:31" x14ac:dyDescent="0.25">
      <c r="A5283">
        <v>2215351</v>
      </c>
      <c r="B5283">
        <v>1</v>
      </c>
      <c r="C5283" t="s">
        <v>80</v>
      </c>
      <c r="D5283" t="s">
        <v>82</v>
      </c>
      <c r="E5283" t="s">
        <v>132</v>
      </c>
      <c r="F5283" t="s">
        <v>15272</v>
      </c>
      <c r="G5283" t="s">
        <v>134</v>
      </c>
      <c r="H5283" t="s">
        <v>135</v>
      </c>
      <c r="I5283" t="s">
        <v>136</v>
      </c>
      <c r="J5283" t="s">
        <v>137</v>
      </c>
      <c r="K5283" t="s">
        <v>138</v>
      </c>
      <c r="L5283" t="s">
        <v>15273</v>
      </c>
      <c r="M5283" t="s">
        <v>15274</v>
      </c>
      <c r="N5283">
        <v>0.54249999999999998</v>
      </c>
      <c r="O5283">
        <v>0</v>
      </c>
      <c r="P5283">
        <v>10</v>
      </c>
      <c r="Q5283">
        <v>0</v>
      </c>
      <c r="R5283">
        <v>0</v>
      </c>
      <c r="S5283">
        <v>0</v>
      </c>
      <c r="T5283">
        <v>188</v>
      </c>
      <c r="U5283">
        <v>0</v>
      </c>
      <c r="V5283">
        <v>0</v>
      </c>
      <c r="W5283">
        <v>0</v>
      </c>
      <c r="X5283">
        <v>1.6179755863603851</v>
      </c>
      <c r="Y5283">
        <v>0</v>
      </c>
      <c r="Z5283">
        <v>0</v>
      </c>
      <c r="AA5283">
        <v>0</v>
      </c>
      <c r="AB5283">
        <v>51.100521673842856</v>
      </c>
      <c r="AC5283">
        <v>0</v>
      </c>
      <c r="AD5283">
        <v>0</v>
      </c>
      <c r="AE5283">
        <v>52.718497260203243</v>
      </c>
    </row>
    <row r="5284" spans="1:31" x14ac:dyDescent="0.25">
      <c r="A5284">
        <v>2216207</v>
      </c>
      <c r="B5284">
        <v>1</v>
      </c>
      <c r="C5284" t="s">
        <v>80</v>
      </c>
      <c r="D5284" t="s">
        <v>82</v>
      </c>
      <c r="E5284" t="s">
        <v>156</v>
      </c>
      <c r="F5284" t="s">
        <v>15275</v>
      </c>
      <c r="G5284" t="s">
        <v>161</v>
      </c>
      <c r="H5284" t="s">
        <v>135</v>
      </c>
      <c r="I5284" t="s">
        <v>136</v>
      </c>
      <c r="J5284" t="s">
        <v>137</v>
      </c>
      <c r="K5284" t="s">
        <v>138</v>
      </c>
      <c r="L5284" t="s">
        <v>15276</v>
      </c>
      <c r="M5284" t="s">
        <v>15277</v>
      </c>
      <c r="N5284">
        <v>4.000277777</v>
      </c>
      <c r="O5284">
        <v>0</v>
      </c>
      <c r="P5284">
        <v>1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0.81179372409009543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0.81179372409009543</v>
      </c>
    </row>
    <row r="5285" spans="1:31" x14ac:dyDescent="0.25">
      <c r="A5285">
        <v>2224697</v>
      </c>
      <c r="B5285">
        <v>1</v>
      </c>
      <c r="C5285" t="s">
        <v>81</v>
      </c>
      <c r="D5285" t="s">
        <v>122</v>
      </c>
      <c r="E5285" t="s">
        <v>198</v>
      </c>
      <c r="F5285" t="s">
        <v>15278</v>
      </c>
      <c r="G5285" t="s">
        <v>143</v>
      </c>
      <c r="H5285" t="s">
        <v>144</v>
      </c>
      <c r="I5285" t="s">
        <v>136</v>
      </c>
      <c r="J5285" t="s">
        <v>137</v>
      </c>
      <c r="K5285" t="s">
        <v>138</v>
      </c>
      <c r="L5285" t="s">
        <v>15279</v>
      </c>
      <c r="M5285" t="s">
        <v>15280</v>
      </c>
      <c r="N5285">
        <v>0.80805555500000004</v>
      </c>
      <c r="O5285">
        <v>0</v>
      </c>
      <c r="P5285">
        <v>117</v>
      </c>
      <c r="Q5285">
        <v>0</v>
      </c>
      <c r="R5285">
        <v>0</v>
      </c>
      <c r="S5285">
        <v>0</v>
      </c>
      <c r="T5285">
        <v>14</v>
      </c>
      <c r="U5285">
        <v>0</v>
      </c>
      <c r="V5285">
        <v>0</v>
      </c>
      <c r="W5285">
        <v>0</v>
      </c>
      <c r="X5285">
        <v>8.8845211845907652</v>
      </c>
      <c r="Y5285">
        <v>0</v>
      </c>
      <c r="Z5285">
        <v>0</v>
      </c>
      <c r="AA5285">
        <v>0</v>
      </c>
      <c r="AB5285">
        <v>2.8633743899014394</v>
      </c>
      <c r="AC5285">
        <v>0</v>
      </c>
      <c r="AD5285">
        <v>0</v>
      </c>
      <c r="AE5285">
        <v>11.747895574492205</v>
      </c>
    </row>
    <row r="5286" spans="1:31" x14ac:dyDescent="0.25">
      <c r="A5286">
        <v>2213290</v>
      </c>
      <c r="B5286">
        <v>1</v>
      </c>
      <c r="C5286" t="s">
        <v>80</v>
      </c>
      <c r="D5286" t="s">
        <v>107</v>
      </c>
      <c r="E5286" t="s">
        <v>156</v>
      </c>
      <c r="F5286" t="s">
        <v>15281</v>
      </c>
      <c r="G5286" t="s">
        <v>172</v>
      </c>
      <c r="H5286" t="s">
        <v>135</v>
      </c>
      <c r="I5286" t="s">
        <v>136</v>
      </c>
      <c r="J5286" t="s">
        <v>137</v>
      </c>
      <c r="K5286" t="s">
        <v>138</v>
      </c>
      <c r="L5286" t="s">
        <v>15282</v>
      </c>
      <c r="M5286" t="s">
        <v>15283</v>
      </c>
      <c r="N5286">
        <v>1.5277777770000001</v>
      </c>
      <c r="O5286">
        <v>0</v>
      </c>
      <c r="P5286">
        <v>1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5.8318077733999989E-2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5.8318077733999989E-2</v>
      </c>
    </row>
    <row r="5287" spans="1:31" x14ac:dyDescent="0.25">
      <c r="A5287">
        <v>2227176</v>
      </c>
      <c r="B5287">
        <v>1</v>
      </c>
      <c r="C5287" t="s">
        <v>80</v>
      </c>
      <c r="D5287" t="s">
        <v>90</v>
      </c>
      <c r="E5287" t="s">
        <v>156</v>
      </c>
      <c r="F5287" t="s">
        <v>15284</v>
      </c>
      <c r="G5287" t="s">
        <v>165</v>
      </c>
      <c r="H5287" t="s">
        <v>135</v>
      </c>
      <c r="I5287" t="s">
        <v>136</v>
      </c>
      <c r="J5287" t="s">
        <v>137</v>
      </c>
      <c r="K5287" t="s">
        <v>138</v>
      </c>
      <c r="L5287" t="s">
        <v>15285</v>
      </c>
      <c r="M5287" t="s">
        <v>15286</v>
      </c>
      <c r="N5287">
        <v>3.6802777770000001</v>
      </c>
      <c r="O5287">
        <v>0</v>
      </c>
      <c r="P5287">
        <v>9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11.294907159434903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11.294907159434903</v>
      </c>
    </row>
    <row r="5288" spans="1:31" x14ac:dyDescent="0.25">
      <c r="A5288">
        <v>2216848</v>
      </c>
      <c r="B5288">
        <v>1</v>
      </c>
      <c r="C5288" t="s">
        <v>80</v>
      </c>
      <c r="D5288" t="s">
        <v>108</v>
      </c>
      <c r="E5288" t="s">
        <v>132</v>
      </c>
      <c r="F5288" t="s">
        <v>15287</v>
      </c>
      <c r="G5288" t="s">
        <v>233</v>
      </c>
      <c r="H5288" t="s">
        <v>135</v>
      </c>
      <c r="I5288" t="s">
        <v>136</v>
      </c>
      <c r="J5288" t="s">
        <v>137</v>
      </c>
      <c r="K5288" t="s">
        <v>234</v>
      </c>
      <c r="L5288" t="s">
        <v>15288</v>
      </c>
      <c r="M5288" t="s">
        <v>15289</v>
      </c>
      <c r="N5288">
        <v>8.0510583330000003</v>
      </c>
      <c r="O5288">
        <v>0</v>
      </c>
      <c r="P5288">
        <v>26</v>
      </c>
      <c r="Q5288">
        <v>0</v>
      </c>
      <c r="R5288">
        <v>21</v>
      </c>
      <c r="S5288">
        <v>0</v>
      </c>
      <c r="T5288">
        <v>14</v>
      </c>
      <c r="U5288">
        <v>0</v>
      </c>
      <c r="V5288">
        <v>0</v>
      </c>
      <c r="W5288">
        <v>0</v>
      </c>
      <c r="X5288">
        <v>71.154907826187824</v>
      </c>
      <c r="Y5288">
        <v>0</v>
      </c>
      <c r="Z5288">
        <v>107.94816489504352</v>
      </c>
      <c r="AA5288">
        <v>0</v>
      </c>
      <c r="AB5288">
        <v>115.31214786514886</v>
      </c>
      <c r="AC5288">
        <v>0</v>
      </c>
      <c r="AD5288">
        <v>0</v>
      </c>
      <c r="AE5288">
        <v>294.4152205863802</v>
      </c>
    </row>
    <row r="5289" spans="1:31" x14ac:dyDescent="0.25">
      <c r="A5289">
        <v>2215815</v>
      </c>
      <c r="B5289">
        <v>1</v>
      </c>
      <c r="C5289" t="s">
        <v>81</v>
      </c>
      <c r="D5289" t="s">
        <v>122</v>
      </c>
      <c r="E5289" t="s">
        <v>198</v>
      </c>
      <c r="F5289" t="s">
        <v>9613</v>
      </c>
      <c r="G5289" t="s">
        <v>233</v>
      </c>
      <c r="H5289" t="s">
        <v>144</v>
      </c>
      <c r="I5289" t="s">
        <v>136</v>
      </c>
      <c r="J5289" t="s">
        <v>137</v>
      </c>
      <c r="K5289" t="s">
        <v>234</v>
      </c>
      <c r="L5289" t="s">
        <v>15290</v>
      </c>
      <c r="M5289" t="s">
        <v>15291</v>
      </c>
      <c r="N5289">
        <v>1.3</v>
      </c>
      <c r="O5289">
        <v>0</v>
      </c>
      <c r="P5289">
        <v>117</v>
      </c>
      <c r="Q5289">
        <v>0</v>
      </c>
      <c r="R5289">
        <v>0</v>
      </c>
      <c r="S5289">
        <v>11</v>
      </c>
      <c r="T5289">
        <v>14</v>
      </c>
      <c r="U5289">
        <v>0</v>
      </c>
      <c r="V5289">
        <v>0</v>
      </c>
      <c r="W5289">
        <v>0</v>
      </c>
      <c r="X5289">
        <v>14.526805551521864</v>
      </c>
      <c r="Y5289">
        <v>0</v>
      </c>
      <c r="Z5289">
        <v>0</v>
      </c>
      <c r="AA5289">
        <v>5.9979453613900002</v>
      </c>
      <c r="AB5289">
        <v>6.7431578170736017</v>
      </c>
      <c r="AC5289">
        <v>0</v>
      </c>
      <c r="AD5289">
        <v>0</v>
      </c>
      <c r="AE5289">
        <v>27.267908729985464</v>
      </c>
    </row>
    <row r="5290" spans="1:31" x14ac:dyDescent="0.25">
      <c r="A5290">
        <v>2224305</v>
      </c>
      <c r="B5290">
        <v>1</v>
      </c>
      <c r="C5290" t="s">
        <v>80</v>
      </c>
      <c r="D5290" t="s">
        <v>101</v>
      </c>
      <c r="E5290" t="s">
        <v>156</v>
      </c>
      <c r="F5290" t="s">
        <v>15292</v>
      </c>
      <c r="G5290" t="s">
        <v>161</v>
      </c>
      <c r="H5290" t="s">
        <v>135</v>
      </c>
      <c r="I5290" t="s">
        <v>136</v>
      </c>
      <c r="J5290" t="s">
        <v>137</v>
      </c>
      <c r="K5290" t="s">
        <v>138</v>
      </c>
      <c r="L5290" t="s">
        <v>15293</v>
      </c>
      <c r="M5290" t="s">
        <v>15294</v>
      </c>
      <c r="N5290">
        <v>0.33</v>
      </c>
      <c r="O5290">
        <v>0</v>
      </c>
      <c r="P5290">
        <v>1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3.1263625419179999E-2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3.1263625419179999E-2</v>
      </c>
    </row>
    <row r="5291" spans="1:31" x14ac:dyDescent="0.25">
      <c r="A5291">
        <v>2222244</v>
      </c>
      <c r="B5291">
        <v>1</v>
      </c>
      <c r="C5291" t="s">
        <v>81</v>
      </c>
      <c r="D5291" t="s">
        <v>118</v>
      </c>
      <c r="E5291" t="s">
        <v>141</v>
      </c>
      <c r="F5291" t="s">
        <v>15295</v>
      </c>
      <c r="G5291" t="s">
        <v>349</v>
      </c>
      <c r="H5291" t="s">
        <v>144</v>
      </c>
      <c r="I5291" t="s">
        <v>136</v>
      </c>
      <c r="J5291" t="s">
        <v>137</v>
      </c>
      <c r="K5291" t="s">
        <v>138</v>
      </c>
      <c r="L5291" t="s">
        <v>15296</v>
      </c>
      <c r="M5291" t="s">
        <v>15297</v>
      </c>
      <c r="N5291">
        <v>2.1266666660000002</v>
      </c>
      <c r="O5291">
        <v>0</v>
      </c>
      <c r="P5291">
        <v>5</v>
      </c>
      <c r="Q5291">
        <v>45</v>
      </c>
      <c r="R5291">
        <v>13</v>
      </c>
      <c r="S5291">
        <v>4</v>
      </c>
      <c r="T5291">
        <v>0</v>
      </c>
      <c r="U5291">
        <v>0</v>
      </c>
      <c r="V5291">
        <v>0</v>
      </c>
      <c r="W5291">
        <v>0</v>
      </c>
      <c r="X5291">
        <v>0.49790501412582505</v>
      </c>
      <c r="Y5291">
        <v>54.975300741080623</v>
      </c>
      <c r="Z5291">
        <v>16.40762287474697</v>
      </c>
      <c r="AA5291">
        <v>5.7160127420383597</v>
      </c>
      <c r="AB5291">
        <v>0</v>
      </c>
      <c r="AC5291">
        <v>0</v>
      </c>
      <c r="AD5291">
        <v>0</v>
      </c>
      <c r="AE5291">
        <v>77.596841371991772</v>
      </c>
    </row>
    <row r="5292" spans="1:31" x14ac:dyDescent="0.25">
      <c r="A5292">
        <v>2214913</v>
      </c>
      <c r="B5292">
        <v>1</v>
      </c>
      <c r="C5292" t="s">
        <v>80</v>
      </c>
      <c r="D5292" t="s">
        <v>91</v>
      </c>
      <c r="E5292" t="s">
        <v>147</v>
      </c>
      <c r="F5292" t="s">
        <v>1245</v>
      </c>
      <c r="G5292" t="s">
        <v>143</v>
      </c>
      <c r="H5292" t="s">
        <v>144</v>
      </c>
      <c r="I5292" t="s">
        <v>136</v>
      </c>
      <c r="J5292" t="s">
        <v>137</v>
      </c>
      <c r="K5292" t="s">
        <v>138</v>
      </c>
      <c r="L5292" t="s">
        <v>15298</v>
      </c>
      <c r="M5292" t="s">
        <v>15299</v>
      </c>
      <c r="N5292">
        <v>0.258333333</v>
      </c>
      <c r="O5292">
        <v>1</v>
      </c>
      <c r="P5292">
        <v>40</v>
      </c>
      <c r="Q5292">
        <v>21</v>
      </c>
      <c r="R5292">
        <v>277</v>
      </c>
      <c r="S5292">
        <v>12</v>
      </c>
      <c r="T5292">
        <v>62</v>
      </c>
      <c r="U5292">
        <v>2</v>
      </c>
      <c r="V5292">
        <v>0</v>
      </c>
      <c r="W5292">
        <v>2.7303595650000009E-2</v>
      </c>
      <c r="X5292">
        <v>2.9263585918081261</v>
      </c>
      <c r="Y5292">
        <v>4.3124638341977768</v>
      </c>
      <c r="Z5292">
        <v>15.112185755038759</v>
      </c>
      <c r="AA5292">
        <v>95.71008280489022</v>
      </c>
      <c r="AB5292">
        <v>21.870564949830836</v>
      </c>
      <c r="AC5292">
        <v>4.5655417121620001</v>
      </c>
      <c r="AD5292">
        <v>0</v>
      </c>
      <c r="AE5292">
        <v>144.5245012435777</v>
      </c>
    </row>
    <row r="5293" spans="1:31" x14ac:dyDescent="0.25">
      <c r="A5293">
        <v>2219304</v>
      </c>
      <c r="B5293">
        <v>1</v>
      </c>
      <c r="C5293" t="s">
        <v>81</v>
      </c>
      <c r="D5293" t="s">
        <v>128</v>
      </c>
      <c r="E5293" t="s">
        <v>151</v>
      </c>
      <c r="F5293" t="s">
        <v>15300</v>
      </c>
      <c r="G5293" t="s">
        <v>213</v>
      </c>
      <c r="H5293" t="s">
        <v>135</v>
      </c>
      <c r="I5293" t="s">
        <v>136</v>
      </c>
      <c r="J5293" t="s">
        <v>137</v>
      </c>
      <c r="K5293" t="s">
        <v>138</v>
      </c>
      <c r="L5293" t="s">
        <v>15301</v>
      </c>
      <c r="M5293" t="s">
        <v>15302</v>
      </c>
      <c r="N5293">
        <v>7.7655555549999997</v>
      </c>
      <c r="O5293">
        <v>0</v>
      </c>
      <c r="P5293">
        <v>262</v>
      </c>
      <c r="Q5293">
        <v>0</v>
      </c>
      <c r="R5293">
        <v>2</v>
      </c>
      <c r="S5293">
        <v>0</v>
      </c>
      <c r="T5293">
        <v>15</v>
      </c>
      <c r="U5293">
        <v>0</v>
      </c>
      <c r="V5293">
        <v>0</v>
      </c>
      <c r="W5293">
        <v>0</v>
      </c>
      <c r="X5293">
        <v>564.29872535195443</v>
      </c>
      <c r="Y5293">
        <v>0</v>
      </c>
      <c r="Z5293">
        <v>1.1526045594821943</v>
      </c>
      <c r="AA5293">
        <v>0</v>
      </c>
      <c r="AB5293">
        <v>71.795340506573623</v>
      </c>
      <c r="AC5293">
        <v>0</v>
      </c>
      <c r="AD5293">
        <v>0</v>
      </c>
      <c r="AE5293">
        <v>637.24667041801024</v>
      </c>
    </row>
    <row r="5294" spans="1:31" x14ac:dyDescent="0.25">
      <c r="A5294">
        <v>2224259</v>
      </c>
      <c r="B5294">
        <v>1</v>
      </c>
      <c r="C5294" t="s">
        <v>80</v>
      </c>
      <c r="D5294" t="s">
        <v>111</v>
      </c>
      <c r="E5294" t="s">
        <v>141</v>
      </c>
      <c r="F5294" t="s">
        <v>15303</v>
      </c>
      <c r="G5294" t="s">
        <v>405</v>
      </c>
      <c r="H5294" t="s">
        <v>144</v>
      </c>
      <c r="I5294" t="s">
        <v>136</v>
      </c>
      <c r="J5294" t="s">
        <v>137</v>
      </c>
      <c r="K5294" t="s">
        <v>234</v>
      </c>
      <c r="L5294" t="s">
        <v>15304</v>
      </c>
      <c r="M5294" t="s">
        <v>15305</v>
      </c>
      <c r="N5294">
        <v>8.6074999999999999</v>
      </c>
      <c r="O5294">
        <v>0</v>
      </c>
      <c r="P5294">
        <v>563</v>
      </c>
      <c r="Q5294">
        <v>0</v>
      </c>
      <c r="R5294">
        <v>0</v>
      </c>
      <c r="S5294">
        <v>0</v>
      </c>
      <c r="T5294">
        <v>54</v>
      </c>
      <c r="U5294">
        <v>0</v>
      </c>
      <c r="V5294">
        <v>2</v>
      </c>
      <c r="W5294">
        <v>0</v>
      </c>
      <c r="X5294">
        <v>1487.7906897087726</v>
      </c>
      <c r="Y5294">
        <v>0</v>
      </c>
      <c r="Z5294">
        <v>0</v>
      </c>
      <c r="AA5294">
        <v>0</v>
      </c>
      <c r="AB5294">
        <v>154.99198664716215</v>
      </c>
      <c r="AC5294">
        <v>0</v>
      </c>
      <c r="AD5294">
        <v>823.67092345991705</v>
      </c>
      <c r="AE5294">
        <v>2466.4535998158517</v>
      </c>
    </row>
    <row r="5295" spans="1:31" x14ac:dyDescent="0.25">
      <c r="A5295">
        <v>2219845</v>
      </c>
      <c r="B5295">
        <v>1</v>
      </c>
      <c r="C5295" t="s">
        <v>80</v>
      </c>
      <c r="D5295" t="s">
        <v>108</v>
      </c>
      <c r="E5295" t="s">
        <v>132</v>
      </c>
      <c r="F5295" t="s">
        <v>15306</v>
      </c>
      <c r="G5295" t="s">
        <v>192</v>
      </c>
      <c r="H5295" t="s">
        <v>135</v>
      </c>
      <c r="I5295" t="s">
        <v>136</v>
      </c>
      <c r="J5295" t="s">
        <v>137</v>
      </c>
      <c r="K5295" t="s">
        <v>138</v>
      </c>
      <c r="L5295" t="s">
        <v>15307</v>
      </c>
      <c r="M5295" t="s">
        <v>15308</v>
      </c>
      <c r="N5295">
        <v>3.6850000000000001</v>
      </c>
      <c r="O5295">
        <v>0</v>
      </c>
      <c r="P5295">
        <v>21</v>
      </c>
      <c r="Q5295">
        <v>0</v>
      </c>
      <c r="R5295">
        <v>4</v>
      </c>
      <c r="S5295">
        <v>0</v>
      </c>
      <c r="T5295">
        <v>3</v>
      </c>
      <c r="U5295">
        <v>0</v>
      </c>
      <c r="V5295">
        <v>0</v>
      </c>
      <c r="W5295">
        <v>0</v>
      </c>
      <c r="X5295">
        <v>6.9246420737384469</v>
      </c>
      <c r="Y5295">
        <v>0</v>
      </c>
      <c r="Z5295">
        <v>0.17663052783300506</v>
      </c>
      <c r="AA5295">
        <v>0</v>
      </c>
      <c r="AB5295">
        <v>7.1393218980904853</v>
      </c>
      <c r="AC5295">
        <v>0</v>
      </c>
      <c r="AD5295">
        <v>0</v>
      </c>
      <c r="AE5295">
        <v>14.240594499661938</v>
      </c>
    </row>
    <row r="5296" spans="1:31" x14ac:dyDescent="0.25">
      <c r="A5296">
        <v>2222636</v>
      </c>
      <c r="B5296">
        <v>1</v>
      </c>
      <c r="C5296" t="s">
        <v>81</v>
      </c>
      <c r="D5296" t="s">
        <v>116</v>
      </c>
      <c r="E5296" t="s">
        <v>151</v>
      </c>
      <c r="F5296" t="s">
        <v>15309</v>
      </c>
      <c r="G5296" t="s">
        <v>213</v>
      </c>
      <c r="H5296" t="s">
        <v>135</v>
      </c>
      <c r="I5296" t="s">
        <v>136</v>
      </c>
      <c r="J5296" t="s">
        <v>137</v>
      </c>
      <c r="K5296" t="s">
        <v>138</v>
      </c>
      <c r="L5296" t="s">
        <v>15310</v>
      </c>
      <c r="M5296" t="s">
        <v>15311</v>
      </c>
      <c r="N5296">
        <v>0.92916666599999997</v>
      </c>
      <c r="O5296">
        <v>0</v>
      </c>
      <c r="P5296">
        <v>42</v>
      </c>
      <c r="Q5296">
        <v>0</v>
      </c>
      <c r="R5296">
        <v>10</v>
      </c>
      <c r="S5296">
        <v>0</v>
      </c>
      <c r="T5296">
        <v>24</v>
      </c>
      <c r="U5296">
        <v>0</v>
      </c>
      <c r="V5296">
        <v>0</v>
      </c>
      <c r="W5296">
        <v>0</v>
      </c>
      <c r="X5296">
        <v>6.896652725706927</v>
      </c>
      <c r="Y5296">
        <v>0</v>
      </c>
      <c r="Z5296">
        <v>0.16203093873275001</v>
      </c>
      <c r="AA5296">
        <v>0</v>
      </c>
      <c r="AB5296">
        <v>8.2989794909063459</v>
      </c>
      <c r="AC5296">
        <v>0</v>
      </c>
      <c r="AD5296">
        <v>0</v>
      </c>
      <c r="AE5296">
        <v>15.357663155346023</v>
      </c>
    </row>
    <row r="5297" spans="1:31" x14ac:dyDescent="0.25">
      <c r="A5297">
        <v>2212898</v>
      </c>
      <c r="B5297">
        <v>1</v>
      </c>
      <c r="C5297" t="s">
        <v>80</v>
      </c>
      <c r="D5297" t="s">
        <v>100</v>
      </c>
      <c r="E5297" t="s">
        <v>198</v>
      </c>
      <c r="F5297" t="s">
        <v>11164</v>
      </c>
      <c r="G5297" t="s">
        <v>143</v>
      </c>
      <c r="H5297" t="s">
        <v>144</v>
      </c>
      <c r="I5297" t="s">
        <v>136</v>
      </c>
      <c r="J5297" t="s">
        <v>137</v>
      </c>
      <c r="K5297" t="s">
        <v>138</v>
      </c>
      <c r="L5297" t="s">
        <v>15312</v>
      </c>
      <c r="M5297" t="s">
        <v>15313</v>
      </c>
      <c r="N5297">
        <v>0.48083333299999997</v>
      </c>
      <c r="O5297">
        <v>0</v>
      </c>
      <c r="P5297">
        <v>248</v>
      </c>
      <c r="Q5297">
        <v>0</v>
      </c>
      <c r="R5297">
        <v>23</v>
      </c>
      <c r="S5297">
        <v>3</v>
      </c>
      <c r="T5297">
        <v>57</v>
      </c>
      <c r="U5297">
        <v>2</v>
      </c>
      <c r="V5297">
        <v>2</v>
      </c>
      <c r="W5297">
        <v>0</v>
      </c>
      <c r="X5297">
        <v>37.152667521637589</v>
      </c>
      <c r="Y5297">
        <v>0</v>
      </c>
      <c r="Z5297">
        <v>3.3039475220852226</v>
      </c>
      <c r="AA5297">
        <v>32.266140360000684</v>
      </c>
      <c r="AB5297">
        <v>16.919210891286351</v>
      </c>
      <c r="AC5297">
        <v>12.526709630343147</v>
      </c>
      <c r="AD5297">
        <v>2.8360141685462206</v>
      </c>
      <c r="AE5297">
        <v>105.00469009389921</v>
      </c>
    </row>
    <row r="5298" spans="1:31" x14ac:dyDescent="0.25">
      <c r="A5298">
        <v>2223177</v>
      </c>
      <c r="B5298">
        <v>1</v>
      </c>
      <c r="C5298" t="s">
        <v>81</v>
      </c>
      <c r="D5298" t="s">
        <v>113</v>
      </c>
      <c r="E5298" t="s">
        <v>141</v>
      </c>
      <c r="F5298" t="s">
        <v>15314</v>
      </c>
      <c r="G5298" t="s">
        <v>143</v>
      </c>
      <c r="H5298" t="s">
        <v>144</v>
      </c>
      <c r="I5298" t="s">
        <v>136</v>
      </c>
      <c r="J5298" t="s">
        <v>137</v>
      </c>
      <c r="K5298" t="s">
        <v>138</v>
      </c>
      <c r="L5298" t="s">
        <v>15315</v>
      </c>
      <c r="M5298" t="s">
        <v>15316</v>
      </c>
      <c r="N5298">
        <v>1.1730555549999999</v>
      </c>
      <c r="O5298">
        <v>4</v>
      </c>
      <c r="P5298">
        <v>119</v>
      </c>
      <c r="Q5298">
        <v>18</v>
      </c>
      <c r="R5298">
        <v>38</v>
      </c>
      <c r="S5298">
        <v>3</v>
      </c>
      <c r="T5298">
        <v>47</v>
      </c>
      <c r="U5298">
        <v>1</v>
      </c>
      <c r="V5298">
        <v>0</v>
      </c>
      <c r="W5298">
        <v>9.5842892856676887</v>
      </c>
      <c r="X5298">
        <v>26.917855986005918</v>
      </c>
      <c r="Y5298">
        <v>11.690262934460179</v>
      </c>
      <c r="Z5298">
        <v>16.596671705451303</v>
      </c>
      <c r="AA5298">
        <v>11.127787638679628</v>
      </c>
      <c r="AB5298">
        <v>28.419271292392143</v>
      </c>
      <c r="AC5298">
        <v>0</v>
      </c>
      <c r="AD5298">
        <v>0</v>
      </c>
      <c r="AE5298">
        <v>104.33613884265687</v>
      </c>
    </row>
    <row r="5299" spans="1:31" x14ac:dyDescent="0.25">
      <c r="A5299">
        <v>2220870</v>
      </c>
      <c r="B5299">
        <v>1</v>
      </c>
      <c r="C5299" t="s">
        <v>80</v>
      </c>
      <c r="D5299" t="s">
        <v>85</v>
      </c>
      <c r="E5299" t="s">
        <v>225</v>
      </c>
      <c r="F5299" t="s">
        <v>2179</v>
      </c>
      <c r="G5299" t="s">
        <v>345</v>
      </c>
      <c r="H5299" t="s">
        <v>135</v>
      </c>
      <c r="I5299" t="s">
        <v>136</v>
      </c>
      <c r="J5299" t="s">
        <v>137</v>
      </c>
      <c r="K5299" t="s">
        <v>138</v>
      </c>
      <c r="L5299" t="s">
        <v>15317</v>
      </c>
      <c r="M5299" t="s">
        <v>15318</v>
      </c>
      <c r="N5299">
        <v>1.139444444</v>
      </c>
      <c r="O5299">
        <v>0</v>
      </c>
      <c r="P5299">
        <v>62</v>
      </c>
      <c r="Q5299">
        <v>0</v>
      </c>
      <c r="R5299">
        <v>0</v>
      </c>
      <c r="S5299">
        <v>0</v>
      </c>
      <c r="T5299">
        <v>24</v>
      </c>
      <c r="U5299">
        <v>0</v>
      </c>
      <c r="V5299">
        <v>0</v>
      </c>
      <c r="W5299">
        <v>0</v>
      </c>
      <c r="X5299">
        <v>19.193013572450514</v>
      </c>
      <c r="Y5299">
        <v>0</v>
      </c>
      <c r="Z5299">
        <v>0</v>
      </c>
      <c r="AA5299">
        <v>0</v>
      </c>
      <c r="AB5299">
        <v>54.618529999733511</v>
      </c>
      <c r="AC5299">
        <v>0</v>
      </c>
      <c r="AD5299">
        <v>0</v>
      </c>
      <c r="AE5299">
        <v>73.811543572184021</v>
      </c>
    </row>
    <row r="5300" spans="1:31" x14ac:dyDescent="0.25">
      <c r="A5300">
        <v>2228447</v>
      </c>
      <c r="B5300">
        <v>1</v>
      </c>
      <c r="C5300" t="s">
        <v>80</v>
      </c>
      <c r="D5300" t="s">
        <v>97</v>
      </c>
      <c r="E5300" t="s">
        <v>156</v>
      </c>
      <c r="F5300" t="s">
        <v>15263</v>
      </c>
      <c r="G5300" t="s">
        <v>172</v>
      </c>
      <c r="H5300" t="s">
        <v>135</v>
      </c>
      <c r="I5300" t="s">
        <v>136</v>
      </c>
      <c r="J5300" t="s">
        <v>137</v>
      </c>
      <c r="K5300" t="s">
        <v>138</v>
      </c>
      <c r="L5300" t="s">
        <v>15319</v>
      </c>
      <c r="M5300" t="s">
        <v>15320</v>
      </c>
      <c r="N5300">
        <v>1.5891666659999999</v>
      </c>
      <c r="O5300">
        <v>0</v>
      </c>
      <c r="P5300">
        <v>1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2.8911506008660836E-2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2.8911506008660836E-2</v>
      </c>
    </row>
    <row r="5301" spans="1:31" x14ac:dyDescent="0.25">
      <c r="A5301">
        <v>2228696</v>
      </c>
      <c r="B5301">
        <v>1</v>
      </c>
      <c r="C5301" t="s">
        <v>81</v>
      </c>
      <c r="D5301" t="s">
        <v>112</v>
      </c>
      <c r="E5301" t="s">
        <v>151</v>
      </c>
      <c r="F5301" t="s">
        <v>15321</v>
      </c>
      <c r="G5301" t="s">
        <v>213</v>
      </c>
      <c r="H5301" t="s">
        <v>135</v>
      </c>
      <c r="I5301" t="s">
        <v>136</v>
      </c>
      <c r="J5301" t="s">
        <v>137</v>
      </c>
      <c r="K5301" t="s">
        <v>138</v>
      </c>
      <c r="L5301" t="s">
        <v>15322</v>
      </c>
      <c r="M5301" t="s">
        <v>15323</v>
      </c>
      <c r="N5301">
        <v>1.0177777770000001</v>
      </c>
      <c r="O5301">
        <v>0</v>
      </c>
      <c r="P5301">
        <v>116</v>
      </c>
      <c r="Q5301">
        <v>0</v>
      </c>
      <c r="R5301">
        <v>1</v>
      </c>
      <c r="S5301">
        <v>0</v>
      </c>
      <c r="T5301">
        <v>7</v>
      </c>
      <c r="U5301">
        <v>0</v>
      </c>
      <c r="V5301">
        <v>0</v>
      </c>
      <c r="W5301">
        <v>0</v>
      </c>
      <c r="X5301">
        <v>19.371555220813068</v>
      </c>
      <c r="Y5301">
        <v>0</v>
      </c>
      <c r="Z5301">
        <v>2.1153679370900002E-3</v>
      </c>
      <c r="AA5301">
        <v>0</v>
      </c>
      <c r="AB5301">
        <v>4.7281100215718999</v>
      </c>
      <c r="AC5301">
        <v>0</v>
      </c>
      <c r="AD5301">
        <v>0</v>
      </c>
      <c r="AE5301">
        <v>24.101780610322059</v>
      </c>
    </row>
    <row r="5302" spans="1:31" x14ac:dyDescent="0.25">
      <c r="A5302">
        <v>2222198</v>
      </c>
      <c r="B5302">
        <v>1</v>
      </c>
      <c r="C5302" t="s">
        <v>80</v>
      </c>
      <c r="D5302" t="s">
        <v>93</v>
      </c>
      <c r="E5302" t="s">
        <v>151</v>
      </c>
      <c r="F5302" t="s">
        <v>1436</v>
      </c>
      <c r="G5302" t="s">
        <v>213</v>
      </c>
      <c r="H5302" t="s">
        <v>135</v>
      </c>
      <c r="I5302" t="s">
        <v>136</v>
      </c>
      <c r="J5302" t="s">
        <v>137</v>
      </c>
      <c r="K5302" t="s">
        <v>138</v>
      </c>
      <c r="L5302" t="s">
        <v>15324</v>
      </c>
      <c r="M5302" t="s">
        <v>15325</v>
      </c>
      <c r="N5302">
        <v>1.963055555</v>
      </c>
      <c r="O5302">
        <v>0</v>
      </c>
      <c r="P5302">
        <v>5</v>
      </c>
      <c r="Q5302">
        <v>0</v>
      </c>
      <c r="R5302">
        <v>4</v>
      </c>
      <c r="S5302">
        <v>0</v>
      </c>
      <c r="T5302">
        <v>2</v>
      </c>
      <c r="U5302">
        <v>0</v>
      </c>
      <c r="V5302">
        <v>0</v>
      </c>
      <c r="W5302">
        <v>0</v>
      </c>
      <c r="X5302">
        <v>8.924469699652029</v>
      </c>
      <c r="Y5302">
        <v>0</v>
      </c>
      <c r="Z5302">
        <v>15.67319999258944</v>
      </c>
      <c r="AA5302">
        <v>0</v>
      </c>
      <c r="AB5302">
        <v>6.5542444479054218</v>
      </c>
      <c r="AC5302">
        <v>0</v>
      </c>
      <c r="AD5302">
        <v>0</v>
      </c>
      <c r="AE5302">
        <v>31.151914140146889</v>
      </c>
    </row>
    <row r="5303" spans="1:31" x14ac:dyDescent="0.25">
      <c r="A5303">
        <v>2222785</v>
      </c>
      <c r="B5303">
        <v>1</v>
      </c>
      <c r="C5303" t="s">
        <v>80</v>
      </c>
      <c r="D5303" t="s">
        <v>82</v>
      </c>
      <c r="E5303" t="s">
        <v>132</v>
      </c>
      <c r="F5303" t="s">
        <v>15326</v>
      </c>
      <c r="G5303" t="s">
        <v>245</v>
      </c>
      <c r="H5303" t="s">
        <v>135</v>
      </c>
      <c r="I5303" t="s">
        <v>136</v>
      </c>
      <c r="J5303" t="s">
        <v>137</v>
      </c>
      <c r="K5303" t="s">
        <v>138</v>
      </c>
      <c r="L5303" t="s">
        <v>15327</v>
      </c>
      <c r="M5303" t="s">
        <v>15328</v>
      </c>
      <c r="N5303">
        <v>5.2683333330000002</v>
      </c>
      <c r="O5303">
        <v>0</v>
      </c>
      <c r="P5303">
        <v>395</v>
      </c>
      <c r="Q5303">
        <v>0</v>
      </c>
      <c r="R5303">
        <v>0</v>
      </c>
      <c r="S5303">
        <v>0</v>
      </c>
      <c r="T5303">
        <v>68</v>
      </c>
      <c r="U5303">
        <v>0</v>
      </c>
      <c r="V5303">
        <v>0</v>
      </c>
      <c r="W5303">
        <v>0</v>
      </c>
      <c r="X5303">
        <v>663.991073770149</v>
      </c>
      <c r="Y5303">
        <v>0</v>
      </c>
      <c r="Z5303">
        <v>0</v>
      </c>
      <c r="AA5303">
        <v>0</v>
      </c>
      <c r="AB5303">
        <v>142.04840510546222</v>
      </c>
      <c r="AC5303">
        <v>0</v>
      </c>
      <c r="AD5303">
        <v>0</v>
      </c>
      <c r="AE5303">
        <v>806.03947887561117</v>
      </c>
    </row>
    <row r="5304" spans="1:31" x14ac:dyDescent="0.25">
      <c r="A5304">
        <v>2220621</v>
      </c>
      <c r="B5304">
        <v>1</v>
      </c>
      <c r="C5304" t="s">
        <v>80</v>
      </c>
      <c r="D5304" t="s">
        <v>105</v>
      </c>
      <c r="E5304" t="s">
        <v>156</v>
      </c>
      <c r="F5304" t="s">
        <v>15329</v>
      </c>
      <c r="G5304" t="s">
        <v>161</v>
      </c>
      <c r="H5304" t="s">
        <v>135</v>
      </c>
      <c r="I5304" t="s">
        <v>136</v>
      </c>
      <c r="J5304" t="s">
        <v>137</v>
      </c>
      <c r="K5304" t="s">
        <v>138</v>
      </c>
      <c r="L5304" t="s">
        <v>15330</v>
      </c>
      <c r="M5304" t="s">
        <v>15331</v>
      </c>
      <c r="N5304">
        <v>4.43</v>
      </c>
      <c r="O5304">
        <v>0</v>
      </c>
      <c r="P5304">
        <v>1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0.89642696363030061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0.89642696363030061</v>
      </c>
    </row>
    <row r="5305" spans="1:31" x14ac:dyDescent="0.25">
      <c r="A5305">
        <v>2218268</v>
      </c>
      <c r="B5305">
        <v>1</v>
      </c>
      <c r="C5305" t="s">
        <v>81</v>
      </c>
      <c r="D5305" t="s">
        <v>112</v>
      </c>
      <c r="E5305" t="s">
        <v>151</v>
      </c>
      <c r="F5305" t="s">
        <v>11984</v>
      </c>
      <c r="G5305" t="s">
        <v>213</v>
      </c>
      <c r="H5305" t="s">
        <v>135</v>
      </c>
      <c r="I5305" t="s">
        <v>136</v>
      </c>
      <c r="J5305" t="s">
        <v>137</v>
      </c>
      <c r="K5305" t="s">
        <v>138</v>
      </c>
      <c r="L5305" t="s">
        <v>15332</v>
      </c>
      <c r="M5305" t="s">
        <v>15333</v>
      </c>
      <c r="N5305">
        <v>2.1830555550000001</v>
      </c>
      <c r="O5305">
        <v>0</v>
      </c>
      <c r="P5305">
        <v>190</v>
      </c>
      <c r="Q5305">
        <v>0</v>
      </c>
      <c r="R5305">
        <v>11</v>
      </c>
      <c r="S5305">
        <v>0</v>
      </c>
      <c r="T5305">
        <v>6</v>
      </c>
      <c r="U5305">
        <v>0</v>
      </c>
      <c r="V5305">
        <v>0</v>
      </c>
      <c r="W5305">
        <v>0</v>
      </c>
      <c r="X5305">
        <v>107.25822164783966</v>
      </c>
      <c r="Y5305">
        <v>0</v>
      </c>
      <c r="Z5305">
        <v>2.4010510189835559E-2</v>
      </c>
      <c r="AA5305">
        <v>0</v>
      </c>
      <c r="AB5305">
        <v>13.067382146130404</v>
      </c>
      <c r="AC5305">
        <v>0</v>
      </c>
      <c r="AD5305">
        <v>0</v>
      </c>
      <c r="AE5305">
        <v>120.3496143041599</v>
      </c>
    </row>
    <row r="5306" spans="1:31" x14ac:dyDescent="0.25">
      <c r="A5306">
        <v>2219891</v>
      </c>
      <c r="B5306">
        <v>1</v>
      </c>
      <c r="C5306" t="s">
        <v>80</v>
      </c>
      <c r="D5306" t="s">
        <v>108</v>
      </c>
      <c r="E5306" t="s">
        <v>151</v>
      </c>
      <c r="F5306" t="s">
        <v>15334</v>
      </c>
      <c r="G5306" t="s">
        <v>610</v>
      </c>
      <c r="H5306" t="s">
        <v>135</v>
      </c>
      <c r="I5306" t="s">
        <v>136</v>
      </c>
      <c r="J5306" t="s">
        <v>137</v>
      </c>
      <c r="K5306" t="s">
        <v>138</v>
      </c>
      <c r="L5306" t="s">
        <v>15335</v>
      </c>
      <c r="M5306" t="s">
        <v>15336</v>
      </c>
      <c r="N5306">
        <v>2.5208333330000001</v>
      </c>
      <c r="O5306">
        <v>0</v>
      </c>
      <c r="P5306">
        <v>152</v>
      </c>
      <c r="Q5306">
        <v>0</v>
      </c>
      <c r="R5306">
        <v>4</v>
      </c>
      <c r="S5306">
        <v>0</v>
      </c>
      <c r="T5306">
        <v>14</v>
      </c>
      <c r="U5306">
        <v>0</v>
      </c>
      <c r="V5306">
        <v>0</v>
      </c>
      <c r="W5306">
        <v>0</v>
      </c>
      <c r="X5306">
        <v>108.22857189723285</v>
      </c>
      <c r="Y5306">
        <v>0</v>
      </c>
      <c r="Z5306">
        <v>3.1928235383125003E-2</v>
      </c>
      <c r="AA5306">
        <v>0</v>
      </c>
      <c r="AB5306">
        <v>23.896269366173499</v>
      </c>
      <c r="AC5306">
        <v>0</v>
      </c>
      <c r="AD5306">
        <v>0</v>
      </c>
      <c r="AE5306">
        <v>132.15676949878946</v>
      </c>
    </row>
    <row r="5307" spans="1:31" x14ac:dyDescent="0.25">
      <c r="A5307">
        <v>2220824</v>
      </c>
      <c r="B5307">
        <v>1</v>
      </c>
      <c r="C5307" t="s">
        <v>81</v>
      </c>
      <c r="D5307" t="s">
        <v>112</v>
      </c>
      <c r="E5307" t="s">
        <v>147</v>
      </c>
      <c r="F5307" t="s">
        <v>920</v>
      </c>
      <c r="G5307" t="s">
        <v>405</v>
      </c>
      <c r="H5307" t="s">
        <v>144</v>
      </c>
      <c r="I5307" t="s">
        <v>136</v>
      </c>
      <c r="J5307" t="s">
        <v>137</v>
      </c>
      <c r="K5307" t="s">
        <v>234</v>
      </c>
      <c r="L5307" t="s">
        <v>15337</v>
      </c>
      <c r="M5307" t="s">
        <v>15338</v>
      </c>
      <c r="N5307">
        <v>7.7194675000000004</v>
      </c>
      <c r="O5307">
        <v>3</v>
      </c>
      <c r="P5307">
        <v>944</v>
      </c>
      <c r="Q5307">
        <v>102</v>
      </c>
      <c r="R5307">
        <v>320</v>
      </c>
      <c r="S5307">
        <v>17</v>
      </c>
      <c r="T5307">
        <v>116</v>
      </c>
      <c r="U5307">
        <v>1</v>
      </c>
      <c r="V5307">
        <v>0</v>
      </c>
      <c r="W5307">
        <v>3.4018512882328338</v>
      </c>
      <c r="X5307">
        <v>998.52198925967821</v>
      </c>
      <c r="Y5307">
        <v>558.15356044401221</v>
      </c>
      <c r="Z5307">
        <v>344.65060919497142</v>
      </c>
      <c r="AA5307">
        <v>433.38911449676925</v>
      </c>
      <c r="AB5307">
        <v>166.93812248176209</v>
      </c>
      <c r="AC5307">
        <v>21.137530263839672</v>
      </c>
      <c r="AD5307">
        <v>0</v>
      </c>
      <c r="AE5307">
        <v>2526.1927774292658</v>
      </c>
    </row>
    <row r="5308" spans="1:31" x14ac:dyDescent="0.25">
      <c r="A5308">
        <v>2221411</v>
      </c>
      <c r="B5308">
        <v>1</v>
      </c>
      <c r="C5308" t="s">
        <v>80</v>
      </c>
      <c r="D5308" t="s">
        <v>82</v>
      </c>
      <c r="E5308" t="s">
        <v>251</v>
      </c>
      <c r="F5308" t="s">
        <v>15339</v>
      </c>
      <c r="G5308" t="s">
        <v>200</v>
      </c>
      <c r="H5308" t="s">
        <v>144</v>
      </c>
      <c r="I5308" t="s">
        <v>136</v>
      </c>
      <c r="J5308" t="s">
        <v>137</v>
      </c>
      <c r="K5308" t="s">
        <v>234</v>
      </c>
      <c r="L5308" t="s">
        <v>15340</v>
      </c>
      <c r="M5308" t="s">
        <v>15341</v>
      </c>
      <c r="N5308">
        <v>0.15</v>
      </c>
      <c r="O5308">
        <v>0</v>
      </c>
      <c r="P5308">
        <v>499</v>
      </c>
      <c r="Q5308">
        <v>0</v>
      </c>
      <c r="R5308">
        <v>0</v>
      </c>
      <c r="S5308">
        <v>3</v>
      </c>
      <c r="T5308">
        <v>269</v>
      </c>
      <c r="U5308">
        <v>0</v>
      </c>
      <c r="V5308">
        <v>0</v>
      </c>
      <c r="W5308">
        <v>0</v>
      </c>
      <c r="X5308">
        <v>22.304989850409722</v>
      </c>
      <c r="Y5308">
        <v>0</v>
      </c>
      <c r="Z5308">
        <v>0</v>
      </c>
      <c r="AA5308">
        <v>8.7934585091109163</v>
      </c>
      <c r="AB5308">
        <v>66.519884818643789</v>
      </c>
      <c r="AC5308">
        <v>0</v>
      </c>
      <c r="AD5308">
        <v>0</v>
      </c>
      <c r="AE5308">
        <v>97.61833317816442</v>
      </c>
    </row>
    <row r="5309" spans="1:31" x14ac:dyDescent="0.25">
      <c r="A5309">
        <v>2219247</v>
      </c>
      <c r="B5309">
        <v>1</v>
      </c>
      <c r="C5309" t="s">
        <v>80</v>
      </c>
      <c r="D5309" t="s">
        <v>93</v>
      </c>
      <c r="E5309" t="s">
        <v>156</v>
      </c>
      <c r="F5309" t="s">
        <v>15342</v>
      </c>
      <c r="G5309" t="s">
        <v>161</v>
      </c>
      <c r="H5309" t="s">
        <v>135</v>
      </c>
      <c r="I5309" t="s">
        <v>136</v>
      </c>
      <c r="J5309" t="s">
        <v>137</v>
      </c>
      <c r="K5309" t="s">
        <v>138</v>
      </c>
      <c r="L5309" t="s">
        <v>15343</v>
      </c>
      <c r="M5309" t="s">
        <v>15344</v>
      </c>
      <c r="N5309">
        <v>1.108055555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1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2.0345268390333335E-2</v>
      </c>
      <c r="AC5309">
        <v>0</v>
      </c>
      <c r="AD5309">
        <v>0</v>
      </c>
      <c r="AE5309">
        <v>2.0345268390333335E-2</v>
      </c>
    </row>
    <row r="5310" spans="1:31" x14ac:dyDescent="0.25">
      <c r="A5310">
        <v>2221906</v>
      </c>
      <c r="B5310">
        <v>1</v>
      </c>
      <c r="C5310" t="s">
        <v>80</v>
      </c>
      <c r="D5310" t="s">
        <v>105</v>
      </c>
      <c r="E5310" t="s">
        <v>151</v>
      </c>
      <c r="F5310" t="s">
        <v>15345</v>
      </c>
      <c r="G5310" t="s">
        <v>233</v>
      </c>
      <c r="H5310" t="s">
        <v>135</v>
      </c>
      <c r="I5310" t="s">
        <v>136</v>
      </c>
      <c r="J5310" t="s">
        <v>137</v>
      </c>
      <c r="K5310" t="s">
        <v>234</v>
      </c>
      <c r="L5310" t="s">
        <v>15346</v>
      </c>
      <c r="M5310" t="s">
        <v>15347</v>
      </c>
      <c r="N5310">
        <v>7.9855555550000004</v>
      </c>
      <c r="O5310">
        <v>0</v>
      </c>
      <c r="P5310">
        <v>342</v>
      </c>
      <c r="Q5310">
        <v>0</v>
      </c>
      <c r="R5310">
        <v>0</v>
      </c>
      <c r="S5310">
        <v>0</v>
      </c>
      <c r="T5310">
        <v>60</v>
      </c>
      <c r="U5310">
        <v>0</v>
      </c>
      <c r="V5310">
        <v>0</v>
      </c>
      <c r="W5310">
        <v>0</v>
      </c>
      <c r="X5310">
        <v>757.30158184904622</v>
      </c>
      <c r="Y5310">
        <v>0</v>
      </c>
      <c r="Z5310">
        <v>0</v>
      </c>
      <c r="AA5310">
        <v>0</v>
      </c>
      <c r="AB5310">
        <v>825.08558705553696</v>
      </c>
      <c r="AC5310">
        <v>0</v>
      </c>
      <c r="AD5310">
        <v>0</v>
      </c>
      <c r="AE5310">
        <v>1582.3871689045832</v>
      </c>
    </row>
    <row r="5311" spans="1:31" x14ac:dyDescent="0.25">
      <c r="A5311">
        <v>2219742</v>
      </c>
      <c r="B5311">
        <v>1</v>
      </c>
      <c r="C5311" t="s">
        <v>80</v>
      </c>
      <c r="D5311" t="s">
        <v>97</v>
      </c>
      <c r="E5311" t="s">
        <v>156</v>
      </c>
      <c r="F5311" t="s">
        <v>15348</v>
      </c>
      <c r="G5311" t="s">
        <v>161</v>
      </c>
      <c r="H5311" t="s">
        <v>135</v>
      </c>
      <c r="I5311" t="s">
        <v>136</v>
      </c>
      <c r="J5311" t="s">
        <v>137</v>
      </c>
      <c r="K5311" t="s">
        <v>138</v>
      </c>
      <c r="L5311" t="s">
        <v>15349</v>
      </c>
      <c r="M5311" t="s">
        <v>15350</v>
      </c>
      <c r="N5311">
        <v>3.2577777769999998</v>
      </c>
      <c r="O5311">
        <v>0</v>
      </c>
      <c r="P5311">
        <v>1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1.0889776538615557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1.0889776538615557</v>
      </c>
    </row>
    <row r="5312" spans="1:31" x14ac:dyDescent="0.25">
      <c r="A5312">
        <v>2218560</v>
      </c>
      <c r="B5312">
        <v>1</v>
      </c>
      <c r="C5312" t="s">
        <v>81</v>
      </c>
      <c r="D5312" t="s">
        <v>112</v>
      </c>
      <c r="E5312" t="s">
        <v>156</v>
      </c>
      <c r="F5312" t="s">
        <v>15351</v>
      </c>
      <c r="G5312" t="s">
        <v>161</v>
      </c>
      <c r="H5312" t="s">
        <v>135</v>
      </c>
      <c r="I5312" t="s">
        <v>136</v>
      </c>
      <c r="J5312" t="s">
        <v>137</v>
      </c>
      <c r="K5312" t="s">
        <v>138</v>
      </c>
      <c r="L5312" t="s">
        <v>15352</v>
      </c>
      <c r="M5312" t="s">
        <v>15353</v>
      </c>
      <c r="N5312">
        <v>0.86638888800000002</v>
      </c>
      <c r="O5312">
        <v>0</v>
      </c>
      <c r="P5312">
        <v>1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8.2878376506884455E-2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8.2878376506884455E-2</v>
      </c>
    </row>
    <row r="5313" spans="1:31" x14ac:dyDescent="0.25">
      <c r="A5313">
        <v>2220724</v>
      </c>
      <c r="B5313">
        <v>1</v>
      </c>
      <c r="C5313" t="s">
        <v>80</v>
      </c>
      <c r="D5313" t="s">
        <v>110</v>
      </c>
      <c r="E5313" t="s">
        <v>141</v>
      </c>
      <c r="F5313" t="s">
        <v>14978</v>
      </c>
      <c r="G5313" t="s">
        <v>200</v>
      </c>
      <c r="H5313" t="s">
        <v>144</v>
      </c>
      <c r="I5313" t="s">
        <v>136</v>
      </c>
      <c r="J5313" t="s">
        <v>137</v>
      </c>
      <c r="K5313" t="s">
        <v>234</v>
      </c>
      <c r="L5313" t="s">
        <v>15354</v>
      </c>
      <c r="M5313" t="s">
        <v>15355</v>
      </c>
      <c r="N5313">
        <v>0.26416666599999999</v>
      </c>
      <c r="O5313">
        <v>0</v>
      </c>
      <c r="P5313">
        <v>133</v>
      </c>
      <c r="Q5313">
        <v>0</v>
      </c>
      <c r="R5313">
        <v>0</v>
      </c>
      <c r="S5313">
        <v>0</v>
      </c>
      <c r="T5313">
        <v>5</v>
      </c>
      <c r="U5313">
        <v>0</v>
      </c>
      <c r="V5313">
        <v>0</v>
      </c>
      <c r="W5313">
        <v>0</v>
      </c>
      <c r="X5313">
        <v>10.262194180276307</v>
      </c>
      <c r="Y5313">
        <v>0</v>
      </c>
      <c r="Z5313">
        <v>0</v>
      </c>
      <c r="AA5313">
        <v>0</v>
      </c>
      <c r="AB5313">
        <v>0.23966969796065829</v>
      </c>
      <c r="AC5313">
        <v>0</v>
      </c>
      <c r="AD5313">
        <v>0</v>
      </c>
      <c r="AE5313">
        <v>10.501863878236964</v>
      </c>
    </row>
    <row r="5314" spans="1:31" x14ac:dyDescent="0.25">
      <c r="A5314">
        <v>2218371</v>
      </c>
      <c r="B5314">
        <v>1</v>
      </c>
      <c r="C5314" t="s">
        <v>80</v>
      </c>
      <c r="D5314" t="s">
        <v>97</v>
      </c>
      <c r="E5314" t="s">
        <v>156</v>
      </c>
      <c r="F5314" t="s">
        <v>15356</v>
      </c>
      <c r="G5314" t="s">
        <v>161</v>
      </c>
      <c r="H5314" t="s">
        <v>135</v>
      </c>
      <c r="I5314" t="s">
        <v>136</v>
      </c>
      <c r="J5314" t="s">
        <v>137</v>
      </c>
      <c r="K5314" t="s">
        <v>138</v>
      </c>
      <c r="L5314" t="s">
        <v>15357</v>
      </c>
      <c r="M5314" t="s">
        <v>15358</v>
      </c>
      <c r="N5314">
        <v>3.5772222220000001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1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2.5712818294509283</v>
      </c>
      <c r="AC5314">
        <v>0</v>
      </c>
      <c r="AD5314">
        <v>0</v>
      </c>
      <c r="AE5314">
        <v>2.5712818294509283</v>
      </c>
    </row>
    <row r="5315" spans="1:31" x14ac:dyDescent="0.25">
      <c r="A5315">
        <v>2217209</v>
      </c>
      <c r="B5315">
        <v>1</v>
      </c>
      <c r="C5315" t="s">
        <v>81</v>
      </c>
      <c r="D5315" t="s">
        <v>115</v>
      </c>
      <c r="E5315" t="s">
        <v>151</v>
      </c>
      <c r="F5315" t="s">
        <v>15359</v>
      </c>
      <c r="G5315" t="s">
        <v>213</v>
      </c>
      <c r="H5315" t="s">
        <v>135</v>
      </c>
      <c r="I5315" t="s">
        <v>136</v>
      </c>
      <c r="J5315" t="s">
        <v>137</v>
      </c>
      <c r="K5315" t="s">
        <v>138</v>
      </c>
      <c r="L5315" t="s">
        <v>15360</v>
      </c>
      <c r="M5315" t="s">
        <v>15361</v>
      </c>
      <c r="N5315">
        <v>1.6688888879999999</v>
      </c>
      <c r="O5315">
        <v>0</v>
      </c>
      <c r="P5315">
        <v>12</v>
      </c>
      <c r="Q5315">
        <v>0</v>
      </c>
      <c r="R5315">
        <v>0</v>
      </c>
      <c r="S5315">
        <v>0</v>
      </c>
      <c r="T5315">
        <v>1</v>
      </c>
      <c r="U5315">
        <v>0</v>
      </c>
      <c r="V5315">
        <v>0</v>
      </c>
      <c r="W5315">
        <v>0</v>
      </c>
      <c r="X5315">
        <v>3.0156692342051281</v>
      </c>
      <c r="Y5315">
        <v>0</v>
      </c>
      <c r="Z5315">
        <v>0</v>
      </c>
      <c r="AA5315">
        <v>0</v>
      </c>
      <c r="AB5315">
        <v>4.3373060361399998E-3</v>
      </c>
      <c r="AC5315">
        <v>0</v>
      </c>
      <c r="AD5315">
        <v>0</v>
      </c>
      <c r="AE5315">
        <v>3.0200065402412681</v>
      </c>
    </row>
    <row r="5316" spans="1:31" x14ac:dyDescent="0.25">
      <c r="A5316">
        <v>2227004</v>
      </c>
      <c r="B5316">
        <v>1</v>
      </c>
      <c r="C5316" t="s">
        <v>80</v>
      </c>
      <c r="D5316" t="s">
        <v>90</v>
      </c>
      <c r="E5316" t="s">
        <v>156</v>
      </c>
      <c r="F5316" t="s">
        <v>15362</v>
      </c>
      <c r="G5316" t="s">
        <v>165</v>
      </c>
      <c r="H5316" t="s">
        <v>135</v>
      </c>
      <c r="I5316" t="s">
        <v>136</v>
      </c>
      <c r="J5316" t="s">
        <v>137</v>
      </c>
      <c r="K5316" t="s">
        <v>138</v>
      </c>
      <c r="L5316" t="s">
        <v>15363</v>
      </c>
      <c r="M5316" t="s">
        <v>15364</v>
      </c>
      <c r="N5316">
        <v>2.849722222</v>
      </c>
      <c r="O5316">
        <v>0</v>
      </c>
      <c r="P5316">
        <v>11</v>
      </c>
      <c r="Q5316">
        <v>0</v>
      </c>
      <c r="R5316">
        <v>0</v>
      </c>
      <c r="S5316">
        <v>0</v>
      </c>
      <c r="T5316">
        <v>1</v>
      </c>
      <c r="U5316">
        <v>0</v>
      </c>
      <c r="V5316">
        <v>0</v>
      </c>
      <c r="W5316">
        <v>0</v>
      </c>
      <c r="X5316">
        <v>8.5065300071722554</v>
      </c>
      <c r="Y5316">
        <v>0</v>
      </c>
      <c r="Z5316">
        <v>0</v>
      </c>
      <c r="AA5316">
        <v>0</v>
      </c>
      <c r="AB5316">
        <v>0.17881886317727336</v>
      </c>
      <c r="AC5316">
        <v>0</v>
      </c>
      <c r="AD5316">
        <v>0</v>
      </c>
      <c r="AE5316">
        <v>8.6853488703495287</v>
      </c>
    </row>
    <row r="5317" spans="1:31" x14ac:dyDescent="0.25">
      <c r="A5317">
        <v>2216307</v>
      </c>
      <c r="B5317">
        <v>1</v>
      </c>
      <c r="C5317" t="s">
        <v>80</v>
      </c>
      <c r="D5317" t="s">
        <v>98</v>
      </c>
      <c r="E5317" t="s">
        <v>156</v>
      </c>
      <c r="F5317" t="s">
        <v>15365</v>
      </c>
      <c r="G5317" t="s">
        <v>161</v>
      </c>
      <c r="H5317" t="s">
        <v>135</v>
      </c>
      <c r="I5317" t="s">
        <v>136</v>
      </c>
      <c r="J5317" t="s">
        <v>137</v>
      </c>
      <c r="K5317" t="s">
        <v>138</v>
      </c>
      <c r="L5317" t="s">
        <v>15366</v>
      </c>
      <c r="M5317" t="s">
        <v>15367</v>
      </c>
      <c r="N5317">
        <v>0.54972222199999998</v>
      </c>
      <c r="O5317">
        <v>0</v>
      </c>
      <c r="P5317">
        <v>1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3.6543409754190001E-2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3.6543409754190001E-2</v>
      </c>
    </row>
    <row r="5318" spans="1:31" x14ac:dyDescent="0.25">
      <c r="A5318">
        <v>2216356</v>
      </c>
      <c r="B5318">
        <v>1</v>
      </c>
      <c r="C5318" t="s">
        <v>80</v>
      </c>
      <c r="D5318" t="s">
        <v>92</v>
      </c>
      <c r="E5318" t="s">
        <v>156</v>
      </c>
      <c r="F5318" t="s">
        <v>4455</v>
      </c>
      <c r="G5318" t="s">
        <v>161</v>
      </c>
      <c r="H5318" t="s">
        <v>135</v>
      </c>
      <c r="I5318" t="s">
        <v>136</v>
      </c>
      <c r="J5318" t="s">
        <v>137</v>
      </c>
      <c r="K5318" t="s">
        <v>138</v>
      </c>
      <c r="L5318" t="s">
        <v>15368</v>
      </c>
      <c r="M5318" t="s">
        <v>15369</v>
      </c>
      <c r="N5318">
        <v>3.2441666659999999</v>
      </c>
      <c r="O5318">
        <v>0</v>
      </c>
      <c r="P5318">
        <v>9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7.5891395578263463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7.5891395578263463</v>
      </c>
    </row>
    <row r="5319" spans="1:31" x14ac:dyDescent="0.25">
      <c r="A5319">
        <v>2222141</v>
      </c>
      <c r="B5319">
        <v>1</v>
      </c>
      <c r="C5319" t="s">
        <v>80</v>
      </c>
      <c r="D5319" t="s">
        <v>93</v>
      </c>
      <c r="E5319" t="s">
        <v>225</v>
      </c>
      <c r="F5319" t="s">
        <v>15370</v>
      </c>
      <c r="G5319" t="s">
        <v>600</v>
      </c>
      <c r="H5319" t="s">
        <v>135</v>
      </c>
      <c r="I5319" t="s">
        <v>136</v>
      </c>
      <c r="J5319" t="s">
        <v>137</v>
      </c>
      <c r="K5319" t="s">
        <v>138</v>
      </c>
      <c r="L5319" t="s">
        <v>15371</v>
      </c>
      <c r="M5319" t="s">
        <v>15372</v>
      </c>
      <c r="N5319">
        <v>1.2966666659999999</v>
      </c>
      <c r="O5319">
        <v>0</v>
      </c>
      <c r="P5319">
        <v>56</v>
      </c>
      <c r="Q5319">
        <v>0</v>
      </c>
      <c r="R5319">
        <v>0</v>
      </c>
      <c r="S5319">
        <v>0</v>
      </c>
      <c r="T5319">
        <v>3</v>
      </c>
      <c r="U5319">
        <v>0</v>
      </c>
      <c r="V5319">
        <v>0</v>
      </c>
      <c r="W5319">
        <v>0</v>
      </c>
      <c r="X5319">
        <v>14.185421641563062</v>
      </c>
      <c r="Y5319">
        <v>0</v>
      </c>
      <c r="Z5319">
        <v>0</v>
      </c>
      <c r="AA5319">
        <v>0</v>
      </c>
      <c r="AB5319">
        <v>1.2493866693332778</v>
      </c>
      <c r="AC5319">
        <v>0</v>
      </c>
      <c r="AD5319">
        <v>0</v>
      </c>
      <c r="AE5319">
        <v>15.43480831089634</v>
      </c>
    </row>
    <row r="5320" spans="1:31" x14ac:dyDescent="0.25">
      <c r="A5320">
        <v>2223303</v>
      </c>
      <c r="B5320">
        <v>1</v>
      </c>
      <c r="C5320" t="s">
        <v>80</v>
      </c>
      <c r="D5320" t="s">
        <v>110</v>
      </c>
      <c r="E5320" t="s">
        <v>151</v>
      </c>
      <c r="F5320" t="s">
        <v>7774</v>
      </c>
      <c r="G5320" t="s">
        <v>213</v>
      </c>
      <c r="H5320" t="s">
        <v>135</v>
      </c>
      <c r="I5320" t="s">
        <v>136</v>
      </c>
      <c r="J5320" t="s">
        <v>137</v>
      </c>
      <c r="K5320" t="s">
        <v>138</v>
      </c>
      <c r="L5320" t="s">
        <v>15373</v>
      </c>
      <c r="M5320" t="s">
        <v>15374</v>
      </c>
      <c r="N5320">
        <v>3.3663888879999999</v>
      </c>
      <c r="O5320">
        <v>0</v>
      </c>
      <c r="P5320">
        <v>3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4.6179846980141885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4.6179846980141885</v>
      </c>
    </row>
    <row r="5321" spans="1:31" x14ac:dyDescent="0.25">
      <c r="A5321">
        <v>2220386</v>
      </c>
      <c r="B5321">
        <v>1</v>
      </c>
      <c r="C5321" t="s">
        <v>80</v>
      </c>
      <c r="D5321" t="s">
        <v>82</v>
      </c>
      <c r="E5321" t="s">
        <v>156</v>
      </c>
      <c r="F5321" t="s">
        <v>15375</v>
      </c>
      <c r="G5321" t="s">
        <v>161</v>
      </c>
      <c r="H5321" t="s">
        <v>135</v>
      </c>
      <c r="I5321" t="s">
        <v>136</v>
      </c>
      <c r="J5321" t="s">
        <v>137</v>
      </c>
      <c r="K5321" t="s">
        <v>138</v>
      </c>
      <c r="L5321" t="s">
        <v>15376</v>
      </c>
      <c r="M5321" t="s">
        <v>15377</v>
      </c>
      <c r="N5321">
        <v>1.071388888</v>
      </c>
      <c r="O5321">
        <v>0</v>
      </c>
      <c r="P5321">
        <v>2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0.31128164794974994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0.31128164794974994</v>
      </c>
    </row>
    <row r="5322" spans="1:31" x14ac:dyDescent="0.25">
      <c r="A5322">
        <v>2212795</v>
      </c>
      <c r="B5322">
        <v>1</v>
      </c>
      <c r="C5322" t="s">
        <v>81</v>
      </c>
      <c r="D5322" t="s">
        <v>112</v>
      </c>
      <c r="E5322" t="s">
        <v>151</v>
      </c>
      <c r="F5322" t="s">
        <v>15378</v>
      </c>
      <c r="G5322" t="s">
        <v>345</v>
      </c>
      <c r="H5322" t="s">
        <v>135</v>
      </c>
      <c r="I5322" t="s">
        <v>136</v>
      </c>
      <c r="J5322" t="s">
        <v>137</v>
      </c>
      <c r="K5322" t="s">
        <v>138</v>
      </c>
      <c r="L5322" t="s">
        <v>15379</v>
      </c>
      <c r="M5322" t="s">
        <v>15380</v>
      </c>
      <c r="N5322">
        <v>2.2952777769999999</v>
      </c>
      <c r="O5322">
        <v>0</v>
      </c>
      <c r="P5322">
        <v>339</v>
      </c>
      <c r="Q5322">
        <v>0</v>
      </c>
      <c r="R5322">
        <v>2</v>
      </c>
      <c r="S5322">
        <v>0</v>
      </c>
      <c r="T5322">
        <v>26</v>
      </c>
      <c r="U5322">
        <v>0</v>
      </c>
      <c r="V5322">
        <v>0</v>
      </c>
      <c r="W5322">
        <v>0</v>
      </c>
      <c r="X5322">
        <v>132.55008538048773</v>
      </c>
      <c r="Y5322">
        <v>0</v>
      </c>
      <c r="Z5322">
        <v>6.105784105985778E-2</v>
      </c>
      <c r="AA5322">
        <v>0</v>
      </c>
      <c r="AB5322">
        <v>53.012407161316219</v>
      </c>
      <c r="AC5322">
        <v>0</v>
      </c>
      <c r="AD5322">
        <v>0</v>
      </c>
      <c r="AE5322">
        <v>185.62355038286381</v>
      </c>
    </row>
    <row r="5323" spans="1:31" x14ac:dyDescent="0.25">
      <c r="A5323">
        <v>2228358</v>
      </c>
      <c r="B5323">
        <v>1</v>
      </c>
      <c r="C5323" t="s">
        <v>81</v>
      </c>
      <c r="D5323" t="s">
        <v>119</v>
      </c>
      <c r="E5323" t="s">
        <v>156</v>
      </c>
      <c r="F5323" t="s">
        <v>15381</v>
      </c>
      <c r="G5323" t="s">
        <v>161</v>
      </c>
      <c r="H5323" t="s">
        <v>135</v>
      </c>
      <c r="I5323" t="s">
        <v>136</v>
      </c>
      <c r="J5323" t="s">
        <v>137</v>
      </c>
      <c r="K5323" t="s">
        <v>138</v>
      </c>
      <c r="L5323" t="s">
        <v>15382</v>
      </c>
      <c r="M5323" t="s">
        <v>15383</v>
      </c>
      <c r="N5323">
        <v>1.783055555</v>
      </c>
      <c r="O5323">
        <v>0</v>
      </c>
      <c r="P5323">
        <v>1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0.38700636528226112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0.38700636528226112</v>
      </c>
    </row>
    <row r="5324" spans="1:31" x14ac:dyDescent="0.25">
      <c r="A5324">
        <v>2215102</v>
      </c>
      <c r="B5324">
        <v>1</v>
      </c>
      <c r="C5324" t="s">
        <v>81</v>
      </c>
      <c r="D5324" t="s">
        <v>112</v>
      </c>
      <c r="E5324" t="s">
        <v>156</v>
      </c>
      <c r="F5324" t="s">
        <v>15384</v>
      </c>
      <c r="G5324" t="s">
        <v>161</v>
      </c>
      <c r="H5324" t="s">
        <v>135</v>
      </c>
      <c r="I5324" t="s">
        <v>136</v>
      </c>
      <c r="J5324" t="s">
        <v>137</v>
      </c>
      <c r="K5324" t="s">
        <v>138</v>
      </c>
      <c r="L5324" t="s">
        <v>15385</v>
      </c>
      <c r="M5324" t="s">
        <v>15386</v>
      </c>
      <c r="N5324">
        <v>3.5277777769999998</v>
      </c>
      <c r="O5324">
        <v>0</v>
      </c>
      <c r="P5324">
        <v>1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0.28583170780606337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0.28583170780606337</v>
      </c>
    </row>
    <row r="5325" spans="1:31" x14ac:dyDescent="0.25">
      <c r="A5325">
        <v>2225387</v>
      </c>
      <c r="B5325">
        <v>1</v>
      </c>
      <c r="C5325" t="s">
        <v>80</v>
      </c>
      <c r="D5325" t="s">
        <v>90</v>
      </c>
      <c r="E5325" t="s">
        <v>151</v>
      </c>
      <c r="F5325" t="s">
        <v>6495</v>
      </c>
      <c r="G5325" t="s">
        <v>213</v>
      </c>
      <c r="H5325" t="s">
        <v>135</v>
      </c>
      <c r="I5325" t="s">
        <v>136</v>
      </c>
      <c r="J5325" t="s">
        <v>137</v>
      </c>
      <c r="K5325" t="s">
        <v>138</v>
      </c>
      <c r="L5325" t="s">
        <v>15387</v>
      </c>
      <c r="M5325" t="s">
        <v>15388</v>
      </c>
      <c r="N5325">
        <v>2.1958333329999999</v>
      </c>
      <c r="O5325">
        <v>0</v>
      </c>
      <c r="P5325">
        <v>30</v>
      </c>
      <c r="Q5325">
        <v>0</v>
      </c>
      <c r="R5325">
        <v>0</v>
      </c>
      <c r="S5325">
        <v>0</v>
      </c>
      <c r="T5325">
        <v>57</v>
      </c>
      <c r="U5325">
        <v>0</v>
      </c>
      <c r="V5325">
        <v>1</v>
      </c>
      <c r="W5325">
        <v>0</v>
      </c>
      <c r="X5325">
        <v>17.746934211251226</v>
      </c>
      <c r="Y5325">
        <v>0</v>
      </c>
      <c r="Z5325">
        <v>0</v>
      </c>
      <c r="AA5325">
        <v>0</v>
      </c>
      <c r="AB5325">
        <v>144.41299665316856</v>
      </c>
      <c r="AC5325">
        <v>0</v>
      </c>
      <c r="AD5325">
        <v>156.94348750303595</v>
      </c>
      <c r="AE5325">
        <v>319.10341836745573</v>
      </c>
    </row>
    <row r="5326" spans="1:31" x14ac:dyDescent="0.25">
      <c r="A5326">
        <v>2225553</v>
      </c>
      <c r="B5326">
        <v>1</v>
      </c>
      <c r="C5326" t="s">
        <v>80</v>
      </c>
      <c r="D5326" t="s">
        <v>90</v>
      </c>
      <c r="E5326" t="s">
        <v>156</v>
      </c>
      <c r="F5326" t="s">
        <v>14336</v>
      </c>
      <c r="G5326" t="s">
        <v>280</v>
      </c>
      <c r="H5326" t="s">
        <v>135</v>
      </c>
      <c r="I5326" t="s">
        <v>136</v>
      </c>
      <c r="J5326" t="s">
        <v>137</v>
      </c>
      <c r="K5326" t="s">
        <v>138</v>
      </c>
      <c r="L5326" t="s">
        <v>15389</v>
      </c>
      <c r="M5326" t="s">
        <v>15390</v>
      </c>
      <c r="N5326">
        <v>1.7575000000000001</v>
      </c>
      <c r="O5326">
        <v>0</v>
      </c>
      <c r="P5326">
        <v>2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2.2289408934826773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2.2289408934826773</v>
      </c>
    </row>
    <row r="5327" spans="1:31" x14ac:dyDescent="0.25">
      <c r="A5327">
        <v>2228258</v>
      </c>
      <c r="B5327">
        <v>1</v>
      </c>
      <c r="C5327" t="s">
        <v>80</v>
      </c>
      <c r="D5327" t="s">
        <v>82</v>
      </c>
      <c r="E5327" t="s">
        <v>156</v>
      </c>
      <c r="F5327" t="s">
        <v>15391</v>
      </c>
      <c r="G5327" t="s">
        <v>172</v>
      </c>
      <c r="H5327" t="s">
        <v>135</v>
      </c>
      <c r="I5327" t="s">
        <v>136</v>
      </c>
      <c r="J5327" t="s">
        <v>137</v>
      </c>
      <c r="K5327" t="s">
        <v>138</v>
      </c>
      <c r="L5327" t="s">
        <v>15392</v>
      </c>
      <c r="M5327" t="s">
        <v>15393</v>
      </c>
      <c r="N5327">
        <v>4.6825000000000001</v>
      </c>
      <c r="O5327">
        <v>0</v>
      </c>
      <c r="P5327">
        <v>1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0.56173814663197497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0.56173814663197497</v>
      </c>
    </row>
    <row r="5328" spans="1:31" x14ac:dyDescent="0.25">
      <c r="A5328">
        <v>2215766</v>
      </c>
      <c r="B5328">
        <v>1</v>
      </c>
      <c r="C5328" t="s">
        <v>80</v>
      </c>
      <c r="D5328" t="s">
        <v>92</v>
      </c>
      <c r="E5328" t="s">
        <v>156</v>
      </c>
      <c r="F5328" t="s">
        <v>15394</v>
      </c>
      <c r="G5328" t="s">
        <v>161</v>
      </c>
      <c r="H5328" t="s">
        <v>135</v>
      </c>
      <c r="I5328" t="s">
        <v>136</v>
      </c>
      <c r="J5328" t="s">
        <v>137</v>
      </c>
      <c r="K5328" t="s">
        <v>138</v>
      </c>
      <c r="L5328" t="s">
        <v>15395</v>
      </c>
      <c r="M5328" t="s">
        <v>15396</v>
      </c>
      <c r="N5328">
        <v>2.170555555</v>
      </c>
      <c r="O5328">
        <v>0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7.6030201716563897E-2</v>
      </c>
      <c r="AA5328">
        <v>0</v>
      </c>
      <c r="AB5328">
        <v>0</v>
      </c>
      <c r="AC5328">
        <v>0</v>
      </c>
      <c r="AD5328">
        <v>0</v>
      </c>
      <c r="AE5328">
        <v>7.6030201716563897E-2</v>
      </c>
    </row>
    <row r="5329" spans="1:31" x14ac:dyDescent="0.25">
      <c r="A5329">
        <v>2226320</v>
      </c>
      <c r="B5329">
        <v>1</v>
      </c>
      <c r="C5329" t="s">
        <v>80</v>
      </c>
      <c r="D5329" t="s">
        <v>82</v>
      </c>
      <c r="E5329" t="s">
        <v>225</v>
      </c>
      <c r="F5329" t="s">
        <v>15397</v>
      </c>
      <c r="G5329" t="s">
        <v>600</v>
      </c>
      <c r="H5329" t="s">
        <v>135</v>
      </c>
      <c r="I5329" t="s">
        <v>136</v>
      </c>
      <c r="J5329" t="s">
        <v>137</v>
      </c>
      <c r="K5329" t="s">
        <v>138</v>
      </c>
      <c r="L5329" t="s">
        <v>15398</v>
      </c>
      <c r="M5329" t="s">
        <v>15399</v>
      </c>
      <c r="N5329">
        <v>9.1425000000000001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3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68.579380909244776</v>
      </c>
      <c r="AC5329">
        <v>0</v>
      </c>
      <c r="AD5329">
        <v>0</v>
      </c>
      <c r="AE5329">
        <v>68.579380909244776</v>
      </c>
    </row>
    <row r="5330" spans="1:31" x14ac:dyDescent="0.25">
      <c r="A5330">
        <v>2228899</v>
      </c>
      <c r="B5330">
        <v>1</v>
      </c>
      <c r="C5330" t="s">
        <v>80</v>
      </c>
      <c r="D5330" t="s">
        <v>82</v>
      </c>
      <c r="E5330" t="s">
        <v>156</v>
      </c>
      <c r="F5330" t="s">
        <v>15400</v>
      </c>
      <c r="G5330" t="s">
        <v>161</v>
      </c>
      <c r="H5330" t="s">
        <v>135</v>
      </c>
      <c r="I5330" t="s">
        <v>136</v>
      </c>
      <c r="J5330" t="s">
        <v>137</v>
      </c>
      <c r="K5330" t="s">
        <v>138</v>
      </c>
      <c r="L5330" t="s">
        <v>15401</v>
      </c>
      <c r="M5330" t="s">
        <v>15402</v>
      </c>
      <c r="N5330">
        <v>1.304444444</v>
      </c>
      <c r="O5330">
        <v>0</v>
      </c>
      <c r="P5330">
        <v>1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0.21539016524212001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0.21539016524212001</v>
      </c>
    </row>
    <row r="5331" spans="1:31" x14ac:dyDescent="0.25">
      <c r="A5331">
        <v>2224156</v>
      </c>
      <c r="B5331">
        <v>1</v>
      </c>
      <c r="C5331" t="s">
        <v>80</v>
      </c>
      <c r="D5331" t="s">
        <v>93</v>
      </c>
      <c r="E5331" t="s">
        <v>147</v>
      </c>
      <c r="F5331" t="s">
        <v>14810</v>
      </c>
      <c r="G5331" t="s">
        <v>143</v>
      </c>
      <c r="H5331" t="s">
        <v>144</v>
      </c>
      <c r="I5331" t="s">
        <v>136</v>
      </c>
      <c r="J5331" t="s">
        <v>137</v>
      </c>
      <c r="K5331" t="s">
        <v>138</v>
      </c>
      <c r="L5331" t="s">
        <v>15403</v>
      </c>
      <c r="M5331" t="s">
        <v>15404</v>
      </c>
      <c r="N5331">
        <v>0.34499999999999997</v>
      </c>
      <c r="O5331">
        <v>0</v>
      </c>
      <c r="P5331">
        <v>20</v>
      </c>
      <c r="Q5331">
        <v>0</v>
      </c>
      <c r="R5331">
        <v>5</v>
      </c>
      <c r="S5331">
        <v>8</v>
      </c>
      <c r="T5331">
        <v>977</v>
      </c>
      <c r="U5331">
        <v>7</v>
      </c>
      <c r="V5331">
        <v>20</v>
      </c>
      <c r="W5331">
        <v>0</v>
      </c>
      <c r="X5331">
        <v>0.84449319079967988</v>
      </c>
      <c r="Y5331">
        <v>0</v>
      </c>
      <c r="Z5331">
        <v>1.2981424552217697</v>
      </c>
      <c r="AA5331">
        <v>7.4847167847755545</v>
      </c>
      <c r="AB5331">
        <v>106.69952135985712</v>
      </c>
      <c r="AC5331">
        <v>38.641301411573693</v>
      </c>
      <c r="AD5331">
        <v>97.280565010218879</v>
      </c>
      <c r="AE5331">
        <v>252.24874021244671</v>
      </c>
    </row>
    <row r="5332" spans="1:31" x14ac:dyDescent="0.25">
      <c r="A5332">
        <v>2225653</v>
      </c>
      <c r="B5332">
        <v>1</v>
      </c>
      <c r="C5332" t="s">
        <v>81</v>
      </c>
      <c r="D5332" t="s">
        <v>124</v>
      </c>
      <c r="E5332" t="s">
        <v>132</v>
      </c>
      <c r="F5332" t="s">
        <v>15405</v>
      </c>
      <c r="G5332" t="s">
        <v>176</v>
      </c>
      <c r="H5332" t="s">
        <v>135</v>
      </c>
      <c r="I5332" t="s">
        <v>136</v>
      </c>
      <c r="J5332" t="s">
        <v>137</v>
      </c>
      <c r="K5332" t="s">
        <v>138</v>
      </c>
      <c r="L5332" t="s">
        <v>15406</v>
      </c>
      <c r="M5332" t="s">
        <v>15407</v>
      </c>
      <c r="N5332">
        <v>0.93138888799999997</v>
      </c>
      <c r="O5332">
        <v>0</v>
      </c>
      <c r="P5332">
        <v>58</v>
      </c>
      <c r="Q5332">
        <v>0</v>
      </c>
      <c r="R5332">
        <v>33</v>
      </c>
      <c r="S5332">
        <v>0</v>
      </c>
      <c r="T5332">
        <v>6</v>
      </c>
      <c r="U5332">
        <v>0</v>
      </c>
      <c r="V5332">
        <v>0</v>
      </c>
      <c r="W5332">
        <v>0</v>
      </c>
      <c r="X5332">
        <v>6.0348887616694125</v>
      </c>
      <c r="Y5332">
        <v>0</v>
      </c>
      <c r="Z5332">
        <v>12.449932330862746</v>
      </c>
      <c r="AA5332">
        <v>0</v>
      </c>
      <c r="AB5332">
        <v>5.3188698769865432</v>
      </c>
      <c r="AC5332">
        <v>0</v>
      </c>
      <c r="AD5332">
        <v>0</v>
      </c>
      <c r="AE5332">
        <v>23.803690969518701</v>
      </c>
    </row>
    <row r="5333" spans="1:31" x14ac:dyDescent="0.25">
      <c r="A5333">
        <v>2215500</v>
      </c>
      <c r="B5333">
        <v>1</v>
      </c>
      <c r="C5333" t="s">
        <v>80</v>
      </c>
      <c r="D5333" t="s">
        <v>102</v>
      </c>
      <c r="E5333" t="s">
        <v>151</v>
      </c>
      <c r="F5333" t="s">
        <v>15408</v>
      </c>
      <c r="G5333" t="s">
        <v>213</v>
      </c>
      <c r="H5333" t="s">
        <v>135</v>
      </c>
      <c r="I5333" t="s">
        <v>136</v>
      </c>
      <c r="J5333" t="s">
        <v>137</v>
      </c>
      <c r="K5333" t="s">
        <v>138</v>
      </c>
      <c r="L5333" t="s">
        <v>15409</v>
      </c>
      <c r="M5333" t="s">
        <v>15410</v>
      </c>
      <c r="N5333">
        <v>1.6827777770000001</v>
      </c>
      <c r="O5333">
        <v>0</v>
      </c>
      <c r="P5333">
        <v>34</v>
      </c>
      <c r="Q5333">
        <v>0</v>
      </c>
      <c r="R5333">
        <v>2</v>
      </c>
      <c r="S5333">
        <v>0</v>
      </c>
      <c r="T5333">
        <v>5</v>
      </c>
      <c r="U5333">
        <v>0</v>
      </c>
      <c r="V5333">
        <v>0</v>
      </c>
      <c r="W5333">
        <v>0</v>
      </c>
      <c r="X5333">
        <v>16.583944008274148</v>
      </c>
      <c r="Y5333">
        <v>0</v>
      </c>
      <c r="Z5333">
        <v>0.72479863368935349</v>
      </c>
      <c r="AA5333">
        <v>0</v>
      </c>
      <c r="AB5333">
        <v>8.9799743624855903</v>
      </c>
      <c r="AC5333">
        <v>0</v>
      </c>
      <c r="AD5333">
        <v>0</v>
      </c>
      <c r="AE5333">
        <v>26.28871700444909</v>
      </c>
    </row>
    <row r="5334" spans="1:31" x14ac:dyDescent="0.25">
      <c r="A5334">
        <v>2228235</v>
      </c>
      <c r="B5334">
        <v>1</v>
      </c>
      <c r="C5334" t="s">
        <v>81</v>
      </c>
      <c r="D5334" t="s">
        <v>123</v>
      </c>
      <c r="E5334" t="s">
        <v>141</v>
      </c>
      <c r="F5334" t="s">
        <v>15411</v>
      </c>
      <c r="G5334" t="s">
        <v>233</v>
      </c>
      <c r="H5334" t="s">
        <v>144</v>
      </c>
      <c r="I5334" t="s">
        <v>136</v>
      </c>
      <c r="J5334" t="s">
        <v>137</v>
      </c>
      <c r="K5334" t="s">
        <v>234</v>
      </c>
      <c r="L5334" t="s">
        <v>15412</v>
      </c>
      <c r="M5334" t="s">
        <v>15413</v>
      </c>
      <c r="N5334">
        <v>7.4221027770000001</v>
      </c>
      <c r="O5334">
        <v>0</v>
      </c>
      <c r="P5334">
        <v>0</v>
      </c>
      <c r="Q5334">
        <v>0</v>
      </c>
      <c r="R5334">
        <v>0</v>
      </c>
      <c r="S5334">
        <v>3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4078.7912293581412</v>
      </c>
      <c r="AB5334">
        <v>0</v>
      </c>
      <c r="AC5334">
        <v>0</v>
      </c>
      <c r="AD5334">
        <v>0</v>
      </c>
      <c r="AE5334">
        <v>4078.7912293581412</v>
      </c>
    </row>
    <row r="5335" spans="1:31" x14ac:dyDescent="0.25">
      <c r="A5335">
        <v>2214810</v>
      </c>
      <c r="B5335">
        <v>1</v>
      </c>
      <c r="C5335" t="s">
        <v>80</v>
      </c>
      <c r="D5335" t="s">
        <v>84</v>
      </c>
      <c r="E5335" t="s">
        <v>251</v>
      </c>
      <c r="F5335" t="s">
        <v>15414</v>
      </c>
      <c r="G5335" t="s">
        <v>143</v>
      </c>
      <c r="H5335" t="s">
        <v>144</v>
      </c>
      <c r="I5335" t="s">
        <v>136</v>
      </c>
      <c r="J5335" t="s">
        <v>137</v>
      </c>
      <c r="K5335" t="s">
        <v>138</v>
      </c>
      <c r="L5335" t="s">
        <v>15415</v>
      </c>
      <c r="M5335" t="s">
        <v>15416</v>
      </c>
      <c r="N5335">
        <v>1.8281777770000001</v>
      </c>
      <c r="O5335">
        <v>0</v>
      </c>
      <c r="P5335">
        <v>8333</v>
      </c>
      <c r="Q5335">
        <v>0</v>
      </c>
      <c r="R5335">
        <v>0</v>
      </c>
      <c r="S5335">
        <v>1</v>
      </c>
      <c r="T5335">
        <v>643</v>
      </c>
      <c r="U5335">
        <v>0</v>
      </c>
      <c r="V5335">
        <v>1</v>
      </c>
      <c r="W5335">
        <v>0</v>
      </c>
      <c r="X5335">
        <v>3671.7396203708618</v>
      </c>
      <c r="Y5335">
        <v>0</v>
      </c>
      <c r="Z5335">
        <v>0</v>
      </c>
      <c r="AA5335">
        <v>145.83664635790188</v>
      </c>
      <c r="AB5335">
        <v>760.57556522529615</v>
      </c>
      <c r="AC5335">
        <v>0</v>
      </c>
      <c r="AD5335">
        <v>7.4456305324874918</v>
      </c>
      <c r="AE5335">
        <v>4585.5974624865476</v>
      </c>
    </row>
    <row r="5336" spans="1:31" x14ac:dyDescent="0.25">
      <c r="A5336">
        <v>2226343</v>
      </c>
      <c r="B5336">
        <v>1</v>
      </c>
      <c r="C5336" t="s">
        <v>80</v>
      </c>
      <c r="D5336" t="s">
        <v>96</v>
      </c>
      <c r="E5336" t="s">
        <v>151</v>
      </c>
      <c r="F5336" t="s">
        <v>15417</v>
      </c>
      <c r="G5336" t="s">
        <v>153</v>
      </c>
      <c r="H5336" t="s">
        <v>135</v>
      </c>
      <c r="I5336" t="s">
        <v>136</v>
      </c>
      <c r="J5336" t="s">
        <v>137</v>
      </c>
      <c r="K5336" t="s">
        <v>138</v>
      </c>
      <c r="L5336" t="s">
        <v>15418</v>
      </c>
      <c r="M5336" t="s">
        <v>15419</v>
      </c>
      <c r="N5336">
        <v>4.596666666</v>
      </c>
      <c r="O5336">
        <v>0</v>
      </c>
      <c r="P5336">
        <v>44</v>
      </c>
      <c r="Q5336">
        <v>0</v>
      </c>
      <c r="R5336">
        <v>0</v>
      </c>
      <c r="S5336">
        <v>0</v>
      </c>
      <c r="T5336">
        <v>3</v>
      </c>
      <c r="U5336">
        <v>0</v>
      </c>
      <c r="V5336">
        <v>0</v>
      </c>
      <c r="W5336">
        <v>0</v>
      </c>
      <c r="X5336">
        <v>73.667987364341684</v>
      </c>
      <c r="Y5336">
        <v>0</v>
      </c>
      <c r="Z5336">
        <v>0</v>
      </c>
      <c r="AA5336">
        <v>0</v>
      </c>
      <c r="AB5336">
        <v>6.3795955238876614</v>
      </c>
      <c r="AC5336">
        <v>0</v>
      </c>
      <c r="AD5336">
        <v>0</v>
      </c>
      <c r="AE5336">
        <v>80.047582888229343</v>
      </c>
    </row>
    <row r="5337" spans="1:31" x14ac:dyDescent="0.25">
      <c r="A5337">
        <v>2223638</v>
      </c>
      <c r="B5337">
        <v>1</v>
      </c>
      <c r="C5337" t="s">
        <v>80</v>
      </c>
      <c r="D5337" t="s">
        <v>98</v>
      </c>
      <c r="E5337" t="s">
        <v>151</v>
      </c>
      <c r="F5337" t="s">
        <v>3072</v>
      </c>
      <c r="G5337" t="s">
        <v>233</v>
      </c>
      <c r="H5337" t="s">
        <v>135</v>
      </c>
      <c r="I5337" t="s">
        <v>136</v>
      </c>
      <c r="J5337" t="s">
        <v>137</v>
      </c>
      <c r="K5337" t="s">
        <v>234</v>
      </c>
      <c r="L5337" t="s">
        <v>15420</v>
      </c>
      <c r="M5337" t="s">
        <v>15421</v>
      </c>
      <c r="N5337">
        <v>7.859128611</v>
      </c>
      <c r="O5337">
        <v>0</v>
      </c>
      <c r="P5337">
        <v>66</v>
      </c>
      <c r="Q5337">
        <v>0</v>
      </c>
      <c r="R5337">
        <v>1</v>
      </c>
      <c r="S5337">
        <v>0</v>
      </c>
      <c r="T5337">
        <v>8</v>
      </c>
      <c r="U5337">
        <v>0</v>
      </c>
      <c r="V5337">
        <v>0</v>
      </c>
      <c r="W5337">
        <v>0</v>
      </c>
      <c r="X5337">
        <v>75.433357799805947</v>
      </c>
      <c r="Y5337">
        <v>0</v>
      </c>
      <c r="Z5337">
        <v>0</v>
      </c>
      <c r="AA5337">
        <v>0</v>
      </c>
      <c r="AB5337">
        <v>31.9305410554168</v>
      </c>
      <c r="AC5337">
        <v>0</v>
      </c>
      <c r="AD5337">
        <v>0</v>
      </c>
      <c r="AE5337">
        <v>107.36389885522274</v>
      </c>
    </row>
    <row r="5338" spans="1:31" x14ac:dyDescent="0.25">
      <c r="A5338">
        <v>2226171</v>
      </c>
      <c r="B5338">
        <v>1</v>
      </c>
      <c r="C5338" t="s">
        <v>80</v>
      </c>
      <c r="D5338" t="s">
        <v>88</v>
      </c>
      <c r="E5338" t="s">
        <v>151</v>
      </c>
      <c r="F5338" t="s">
        <v>15422</v>
      </c>
      <c r="G5338" t="s">
        <v>280</v>
      </c>
      <c r="H5338" t="s">
        <v>135</v>
      </c>
      <c r="I5338" t="s">
        <v>136</v>
      </c>
      <c r="J5338" t="s">
        <v>137</v>
      </c>
      <c r="K5338" t="s">
        <v>138</v>
      </c>
      <c r="L5338" t="s">
        <v>15423</v>
      </c>
      <c r="M5338" t="s">
        <v>15424</v>
      </c>
      <c r="N5338">
        <v>5.0811111110000002</v>
      </c>
      <c r="O5338">
        <v>0</v>
      </c>
      <c r="P5338">
        <v>116</v>
      </c>
      <c r="Q5338">
        <v>0</v>
      </c>
      <c r="R5338">
        <v>0</v>
      </c>
      <c r="S5338">
        <v>0</v>
      </c>
      <c r="T5338">
        <v>4</v>
      </c>
      <c r="U5338">
        <v>0</v>
      </c>
      <c r="V5338">
        <v>0</v>
      </c>
      <c r="W5338">
        <v>0</v>
      </c>
      <c r="X5338">
        <v>208.63513849593858</v>
      </c>
      <c r="Y5338">
        <v>0</v>
      </c>
      <c r="Z5338">
        <v>0</v>
      </c>
      <c r="AA5338">
        <v>0</v>
      </c>
      <c r="AB5338">
        <v>9.2127130360366802</v>
      </c>
      <c r="AC5338">
        <v>0</v>
      </c>
      <c r="AD5338">
        <v>0</v>
      </c>
      <c r="AE5338">
        <v>217.84785153197527</v>
      </c>
    </row>
    <row r="5339" spans="1:31" x14ac:dyDescent="0.25">
      <c r="A5339">
        <v>2226884</v>
      </c>
      <c r="B5339">
        <v>1</v>
      </c>
      <c r="C5339" t="s">
        <v>80</v>
      </c>
      <c r="D5339" t="s">
        <v>99</v>
      </c>
      <c r="E5339" t="s">
        <v>151</v>
      </c>
      <c r="F5339" t="s">
        <v>15425</v>
      </c>
      <c r="G5339" t="s">
        <v>213</v>
      </c>
      <c r="H5339" t="s">
        <v>135</v>
      </c>
      <c r="I5339" t="s">
        <v>136</v>
      </c>
      <c r="J5339" t="s">
        <v>137</v>
      </c>
      <c r="K5339" t="s">
        <v>138</v>
      </c>
      <c r="L5339" t="s">
        <v>15426</v>
      </c>
      <c r="M5339" t="s">
        <v>15427</v>
      </c>
      <c r="N5339">
        <v>1.233333333</v>
      </c>
      <c r="O5339">
        <v>0</v>
      </c>
      <c r="P5339">
        <v>63</v>
      </c>
      <c r="Q5339">
        <v>0</v>
      </c>
      <c r="R5339">
        <v>1</v>
      </c>
      <c r="S5339">
        <v>0</v>
      </c>
      <c r="T5339">
        <v>12</v>
      </c>
      <c r="U5339">
        <v>0</v>
      </c>
      <c r="V5339">
        <v>0</v>
      </c>
      <c r="W5339">
        <v>0</v>
      </c>
      <c r="X5339">
        <v>24.662719321360324</v>
      </c>
      <c r="Y5339">
        <v>0</v>
      </c>
      <c r="Z5339">
        <v>1.9493038536475001E-2</v>
      </c>
      <c r="AA5339">
        <v>0</v>
      </c>
      <c r="AB5339">
        <v>15.822032123245606</v>
      </c>
      <c r="AC5339">
        <v>0</v>
      </c>
      <c r="AD5339">
        <v>0</v>
      </c>
      <c r="AE5339">
        <v>40.504244483142401</v>
      </c>
    </row>
    <row r="5340" spans="1:31" x14ac:dyDescent="0.25">
      <c r="A5340">
        <v>2214982</v>
      </c>
      <c r="B5340">
        <v>1</v>
      </c>
      <c r="C5340" t="s">
        <v>80</v>
      </c>
      <c r="D5340" t="s">
        <v>94</v>
      </c>
      <c r="E5340" t="s">
        <v>151</v>
      </c>
      <c r="F5340" t="s">
        <v>15428</v>
      </c>
      <c r="G5340" t="s">
        <v>213</v>
      </c>
      <c r="H5340" t="s">
        <v>135</v>
      </c>
      <c r="I5340" t="s">
        <v>136</v>
      </c>
      <c r="J5340" t="s">
        <v>137</v>
      </c>
      <c r="K5340" t="s">
        <v>138</v>
      </c>
      <c r="L5340" t="s">
        <v>15429</v>
      </c>
      <c r="M5340" t="s">
        <v>15430</v>
      </c>
      <c r="N5340">
        <v>2.179444444</v>
      </c>
      <c r="O5340">
        <v>0</v>
      </c>
      <c r="P5340">
        <v>96</v>
      </c>
      <c r="Q5340">
        <v>0</v>
      </c>
      <c r="R5340">
        <v>0</v>
      </c>
      <c r="S5340">
        <v>0</v>
      </c>
      <c r="T5340">
        <v>1</v>
      </c>
      <c r="U5340">
        <v>0</v>
      </c>
      <c r="V5340">
        <v>0</v>
      </c>
      <c r="W5340">
        <v>0</v>
      </c>
      <c r="X5340">
        <v>84.102305039021942</v>
      </c>
      <c r="Y5340">
        <v>0</v>
      </c>
      <c r="Z5340">
        <v>0</v>
      </c>
      <c r="AA5340">
        <v>0</v>
      </c>
      <c r="AB5340">
        <v>4.0816271234160162</v>
      </c>
      <c r="AC5340">
        <v>0</v>
      </c>
      <c r="AD5340">
        <v>0</v>
      </c>
      <c r="AE5340">
        <v>88.183932162437955</v>
      </c>
    </row>
    <row r="5341" spans="1:31" x14ac:dyDescent="0.25">
      <c r="A5341">
        <v>2225630</v>
      </c>
      <c r="B5341">
        <v>1</v>
      </c>
      <c r="C5341" t="s">
        <v>80</v>
      </c>
      <c r="D5341" t="s">
        <v>84</v>
      </c>
      <c r="E5341" t="s">
        <v>156</v>
      </c>
      <c r="F5341" t="s">
        <v>15431</v>
      </c>
      <c r="G5341" t="s">
        <v>161</v>
      </c>
      <c r="H5341" t="s">
        <v>135</v>
      </c>
      <c r="I5341" t="s">
        <v>136</v>
      </c>
      <c r="J5341" t="s">
        <v>137</v>
      </c>
      <c r="K5341" t="s">
        <v>138</v>
      </c>
      <c r="L5341" t="s">
        <v>8916</v>
      </c>
      <c r="M5341" t="s">
        <v>15432</v>
      </c>
      <c r="N5341">
        <v>1.363888888</v>
      </c>
      <c r="O5341">
        <v>0</v>
      </c>
      <c r="P5341">
        <v>3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1.3196695450380584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1.3196695450380584</v>
      </c>
    </row>
    <row r="5342" spans="1:31" x14ac:dyDescent="0.25">
      <c r="A5342">
        <v>2228776</v>
      </c>
      <c r="B5342">
        <v>1</v>
      </c>
      <c r="C5342" t="s">
        <v>80</v>
      </c>
      <c r="D5342" t="s">
        <v>82</v>
      </c>
      <c r="E5342" t="s">
        <v>151</v>
      </c>
      <c r="F5342" t="s">
        <v>11107</v>
      </c>
      <c r="G5342" t="s">
        <v>213</v>
      </c>
      <c r="H5342" t="s">
        <v>135</v>
      </c>
      <c r="I5342" t="s">
        <v>136</v>
      </c>
      <c r="J5342" t="s">
        <v>137</v>
      </c>
      <c r="K5342" t="s">
        <v>138</v>
      </c>
      <c r="L5342" t="s">
        <v>15433</v>
      </c>
      <c r="M5342" t="s">
        <v>15434</v>
      </c>
      <c r="N5342">
        <v>2.048888888</v>
      </c>
      <c r="O5342">
        <v>0</v>
      </c>
      <c r="P5342">
        <v>37</v>
      </c>
      <c r="Q5342">
        <v>0</v>
      </c>
      <c r="R5342">
        <v>0</v>
      </c>
      <c r="S5342">
        <v>0</v>
      </c>
      <c r="T5342">
        <v>6</v>
      </c>
      <c r="U5342">
        <v>0</v>
      </c>
      <c r="V5342">
        <v>0</v>
      </c>
      <c r="W5342">
        <v>0</v>
      </c>
      <c r="X5342">
        <v>22.100623150741672</v>
      </c>
      <c r="Y5342">
        <v>0</v>
      </c>
      <c r="Z5342">
        <v>0</v>
      </c>
      <c r="AA5342">
        <v>0</v>
      </c>
      <c r="AB5342">
        <v>3.1995523487749304</v>
      </c>
      <c r="AC5342">
        <v>0</v>
      </c>
      <c r="AD5342">
        <v>0</v>
      </c>
      <c r="AE5342">
        <v>25.300175499516602</v>
      </c>
    </row>
    <row r="5343" spans="1:31" x14ac:dyDescent="0.25">
      <c r="A5343">
        <v>2215792</v>
      </c>
      <c r="B5343">
        <v>1</v>
      </c>
      <c r="C5343" t="s">
        <v>80</v>
      </c>
      <c r="D5343" t="s">
        <v>95</v>
      </c>
      <c r="E5343" t="s">
        <v>141</v>
      </c>
      <c r="F5343" t="s">
        <v>15435</v>
      </c>
      <c r="G5343" t="s">
        <v>405</v>
      </c>
      <c r="H5343" t="s">
        <v>144</v>
      </c>
      <c r="I5343" t="s">
        <v>136</v>
      </c>
      <c r="J5343" t="s">
        <v>137</v>
      </c>
      <c r="K5343" t="s">
        <v>234</v>
      </c>
      <c r="L5343" t="s">
        <v>15436</v>
      </c>
      <c r="M5343" t="s">
        <v>15437</v>
      </c>
      <c r="N5343">
        <v>5.6303138879999999</v>
      </c>
      <c r="O5343">
        <v>0</v>
      </c>
      <c r="P5343">
        <v>98</v>
      </c>
      <c r="Q5343">
        <v>0</v>
      </c>
      <c r="R5343">
        <v>0</v>
      </c>
      <c r="S5343">
        <v>0</v>
      </c>
      <c r="T5343">
        <v>8</v>
      </c>
      <c r="U5343">
        <v>0</v>
      </c>
      <c r="V5343">
        <v>0</v>
      </c>
      <c r="W5343">
        <v>0</v>
      </c>
      <c r="X5343">
        <v>226.11179627466186</v>
      </c>
      <c r="Y5343">
        <v>0</v>
      </c>
      <c r="Z5343">
        <v>0</v>
      </c>
      <c r="AA5343">
        <v>0</v>
      </c>
      <c r="AB5343">
        <v>21.944614566639032</v>
      </c>
      <c r="AC5343">
        <v>0</v>
      </c>
      <c r="AD5343">
        <v>0</v>
      </c>
      <c r="AE5343">
        <v>248.05641084130087</v>
      </c>
    </row>
    <row r="5344" spans="1:31" x14ac:dyDescent="0.25">
      <c r="A5344">
        <v>2221780</v>
      </c>
      <c r="B5344">
        <v>1</v>
      </c>
      <c r="C5344" t="s">
        <v>80</v>
      </c>
      <c r="D5344" t="s">
        <v>99</v>
      </c>
      <c r="E5344" t="s">
        <v>147</v>
      </c>
      <c r="F5344" t="s">
        <v>8226</v>
      </c>
      <c r="G5344" t="s">
        <v>143</v>
      </c>
      <c r="H5344" t="s">
        <v>144</v>
      </c>
      <c r="I5344" t="s">
        <v>136</v>
      </c>
      <c r="J5344" t="s">
        <v>137</v>
      </c>
      <c r="K5344" t="s">
        <v>138</v>
      </c>
      <c r="L5344" t="s">
        <v>15438</v>
      </c>
      <c r="M5344" t="s">
        <v>15439</v>
      </c>
      <c r="N5344">
        <v>0.205555555</v>
      </c>
      <c r="O5344">
        <v>1</v>
      </c>
      <c r="P5344">
        <v>2147</v>
      </c>
      <c r="Q5344">
        <v>0</v>
      </c>
      <c r="R5344">
        <v>10</v>
      </c>
      <c r="S5344">
        <v>4</v>
      </c>
      <c r="T5344">
        <v>347</v>
      </c>
      <c r="U5344">
        <v>0</v>
      </c>
      <c r="V5344">
        <v>2</v>
      </c>
      <c r="W5344">
        <v>1.0417435639398331</v>
      </c>
      <c r="X5344">
        <v>116.49747329633946</v>
      </c>
      <c r="Y5344">
        <v>0</v>
      </c>
      <c r="Z5344">
        <v>0.12256332392997778</v>
      </c>
      <c r="AA5344">
        <v>3.5984712152193103</v>
      </c>
      <c r="AB5344">
        <v>34.992868091312907</v>
      </c>
      <c r="AC5344">
        <v>0</v>
      </c>
      <c r="AD5344">
        <v>26.900361077954663</v>
      </c>
      <c r="AE5344">
        <v>183.15348056869615</v>
      </c>
    </row>
    <row r="5345" spans="1:31" x14ac:dyDescent="0.25">
      <c r="A5345">
        <v>2225859</v>
      </c>
      <c r="B5345">
        <v>1</v>
      </c>
      <c r="C5345" t="s">
        <v>80</v>
      </c>
      <c r="D5345" t="s">
        <v>110</v>
      </c>
      <c r="E5345" t="s">
        <v>151</v>
      </c>
      <c r="F5345" t="s">
        <v>10015</v>
      </c>
      <c r="G5345" t="s">
        <v>507</v>
      </c>
      <c r="H5345" t="s">
        <v>135</v>
      </c>
      <c r="I5345" t="s">
        <v>136</v>
      </c>
      <c r="J5345" t="s">
        <v>137</v>
      </c>
      <c r="K5345" t="s">
        <v>138</v>
      </c>
      <c r="L5345" t="s">
        <v>15440</v>
      </c>
      <c r="M5345" t="s">
        <v>15441</v>
      </c>
      <c r="N5345">
        <v>6.2236111110000003</v>
      </c>
      <c r="O5345">
        <v>0</v>
      </c>
      <c r="P5345">
        <v>219</v>
      </c>
      <c r="Q5345">
        <v>0</v>
      </c>
      <c r="R5345">
        <v>0</v>
      </c>
      <c r="S5345">
        <v>0</v>
      </c>
      <c r="T5345">
        <v>12</v>
      </c>
      <c r="U5345">
        <v>0</v>
      </c>
      <c r="V5345">
        <v>0</v>
      </c>
      <c r="W5345">
        <v>0</v>
      </c>
      <c r="X5345">
        <v>487.39080956585389</v>
      </c>
      <c r="Y5345">
        <v>0</v>
      </c>
      <c r="Z5345">
        <v>0</v>
      </c>
      <c r="AA5345">
        <v>0</v>
      </c>
      <c r="AB5345">
        <v>46.211636196316405</v>
      </c>
      <c r="AC5345">
        <v>0</v>
      </c>
      <c r="AD5345">
        <v>0</v>
      </c>
      <c r="AE5345">
        <v>533.6024457621703</v>
      </c>
    </row>
    <row r="5346" spans="1:31" x14ac:dyDescent="0.25">
      <c r="A5346">
        <v>2226463</v>
      </c>
      <c r="B5346">
        <v>1</v>
      </c>
      <c r="C5346" t="s">
        <v>80</v>
      </c>
      <c r="D5346" t="s">
        <v>92</v>
      </c>
      <c r="E5346" t="s">
        <v>151</v>
      </c>
      <c r="F5346" t="s">
        <v>983</v>
      </c>
      <c r="G5346" t="s">
        <v>213</v>
      </c>
      <c r="H5346" t="s">
        <v>135</v>
      </c>
      <c r="I5346" t="s">
        <v>136</v>
      </c>
      <c r="J5346" t="s">
        <v>137</v>
      </c>
      <c r="K5346" t="s">
        <v>138</v>
      </c>
      <c r="L5346" t="s">
        <v>15442</v>
      </c>
      <c r="M5346" t="s">
        <v>15443</v>
      </c>
      <c r="N5346">
        <v>1.323611111</v>
      </c>
      <c r="O5346">
        <v>0</v>
      </c>
      <c r="P5346">
        <v>21</v>
      </c>
      <c r="Q5346">
        <v>0</v>
      </c>
      <c r="R5346">
        <v>0</v>
      </c>
      <c r="S5346">
        <v>0</v>
      </c>
      <c r="T5346">
        <v>2</v>
      </c>
      <c r="U5346">
        <v>0</v>
      </c>
      <c r="V5346">
        <v>0</v>
      </c>
      <c r="W5346">
        <v>0</v>
      </c>
      <c r="X5346">
        <v>27.243938338919321</v>
      </c>
      <c r="Y5346">
        <v>0</v>
      </c>
      <c r="Z5346">
        <v>0</v>
      </c>
      <c r="AA5346">
        <v>0</v>
      </c>
      <c r="AB5346">
        <v>6.7923400548809632</v>
      </c>
      <c r="AC5346">
        <v>0</v>
      </c>
      <c r="AD5346">
        <v>0</v>
      </c>
      <c r="AE5346">
        <v>34.036278393800288</v>
      </c>
    </row>
    <row r="5347" spans="1:31" x14ac:dyDescent="0.25">
      <c r="A5347">
        <v>2223154</v>
      </c>
      <c r="B5347">
        <v>1</v>
      </c>
      <c r="C5347" t="s">
        <v>80</v>
      </c>
      <c r="D5347" t="s">
        <v>96</v>
      </c>
      <c r="E5347" t="s">
        <v>151</v>
      </c>
      <c r="F5347" t="s">
        <v>15444</v>
      </c>
      <c r="G5347" t="s">
        <v>238</v>
      </c>
      <c r="H5347" t="s">
        <v>135</v>
      </c>
      <c r="I5347" t="s">
        <v>136</v>
      </c>
      <c r="J5347" t="s">
        <v>137</v>
      </c>
      <c r="K5347" t="s">
        <v>138</v>
      </c>
      <c r="L5347" t="s">
        <v>15445</v>
      </c>
      <c r="M5347" t="s">
        <v>15446</v>
      </c>
      <c r="N5347">
        <v>2.7566666660000001</v>
      </c>
      <c r="O5347">
        <v>0</v>
      </c>
      <c r="P5347">
        <v>57</v>
      </c>
      <c r="Q5347">
        <v>0</v>
      </c>
      <c r="R5347">
        <v>0</v>
      </c>
      <c r="S5347">
        <v>0</v>
      </c>
      <c r="T5347">
        <v>8</v>
      </c>
      <c r="U5347">
        <v>0</v>
      </c>
      <c r="V5347">
        <v>0</v>
      </c>
      <c r="W5347">
        <v>0</v>
      </c>
      <c r="X5347">
        <v>84.073242331091208</v>
      </c>
      <c r="Y5347">
        <v>0</v>
      </c>
      <c r="Z5347">
        <v>0</v>
      </c>
      <c r="AA5347">
        <v>0</v>
      </c>
      <c r="AB5347">
        <v>30.472808953113031</v>
      </c>
      <c r="AC5347">
        <v>0</v>
      </c>
      <c r="AD5347">
        <v>0</v>
      </c>
      <c r="AE5347">
        <v>114.54605128420424</v>
      </c>
    </row>
    <row r="5348" spans="1:31" x14ac:dyDescent="0.25">
      <c r="A5348">
        <v>2224236</v>
      </c>
      <c r="B5348">
        <v>1</v>
      </c>
      <c r="C5348" t="s">
        <v>80</v>
      </c>
      <c r="D5348" t="s">
        <v>103</v>
      </c>
      <c r="E5348" t="s">
        <v>141</v>
      </c>
      <c r="F5348" t="s">
        <v>15447</v>
      </c>
      <c r="G5348" t="s">
        <v>349</v>
      </c>
      <c r="H5348" t="s">
        <v>144</v>
      </c>
      <c r="I5348" t="s">
        <v>136</v>
      </c>
      <c r="J5348" t="s">
        <v>137</v>
      </c>
      <c r="K5348" t="s">
        <v>138</v>
      </c>
      <c r="L5348" t="s">
        <v>15448</v>
      </c>
      <c r="M5348" t="s">
        <v>15449</v>
      </c>
      <c r="N5348">
        <v>1.1163888879999999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1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20.032130202078882</v>
      </c>
      <c r="AE5348">
        <v>20.032130202078882</v>
      </c>
    </row>
    <row r="5349" spans="1:31" x14ac:dyDescent="0.25">
      <c r="A5349">
        <v>2229111</v>
      </c>
      <c r="B5349">
        <v>1</v>
      </c>
      <c r="C5349" t="s">
        <v>80</v>
      </c>
      <c r="D5349" t="s">
        <v>82</v>
      </c>
      <c r="E5349" t="s">
        <v>225</v>
      </c>
      <c r="F5349" t="s">
        <v>15450</v>
      </c>
      <c r="G5349" t="s">
        <v>600</v>
      </c>
      <c r="H5349" t="s">
        <v>135</v>
      </c>
      <c r="I5349" t="s">
        <v>136</v>
      </c>
      <c r="J5349" t="s">
        <v>137</v>
      </c>
      <c r="K5349" t="s">
        <v>138</v>
      </c>
      <c r="L5349" t="s">
        <v>15451</v>
      </c>
      <c r="M5349" t="s">
        <v>15452</v>
      </c>
      <c r="N5349">
        <v>7.8177777769999999</v>
      </c>
      <c r="O5349">
        <v>0</v>
      </c>
      <c r="P5349">
        <v>34</v>
      </c>
      <c r="Q5349">
        <v>0</v>
      </c>
      <c r="R5349">
        <v>0</v>
      </c>
      <c r="S5349">
        <v>0</v>
      </c>
      <c r="T5349">
        <v>38</v>
      </c>
      <c r="U5349">
        <v>0</v>
      </c>
      <c r="V5349">
        <v>0</v>
      </c>
      <c r="W5349">
        <v>0</v>
      </c>
      <c r="X5349">
        <v>88.257544650319034</v>
      </c>
      <c r="Y5349">
        <v>0</v>
      </c>
      <c r="Z5349">
        <v>0</v>
      </c>
      <c r="AA5349">
        <v>0</v>
      </c>
      <c r="AB5349">
        <v>141.75812629950022</v>
      </c>
      <c r="AC5349">
        <v>0</v>
      </c>
      <c r="AD5349">
        <v>0</v>
      </c>
      <c r="AE5349">
        <v>230.01567094981925</v>
      </c>
    </row>
    <row r="5350" spans="1:31" x14ac:dyDescent="0.25">
      <c r="A5350">
        <v>2218291</v>
      </c>
      <c r="B5350">
        <v>1</v>
      </c>
      <c r="C5350" t="s">
        <v>80</v>
      </c>
      <c r="D5350" t="s">
        <v>94</v>
      </c>
      <c r="E5350" t="s">
        <v>156</v>
      </c>
      <c r="F5350" t="s">
        <v>15453</v>
      </c>
      <c r="G5350" t="s">
        <v>161</v>
      </c>
      <c r="H5350" t="s">
        <v>135</v>
      </c>
      <c r="I5350" t="s">
        <v>136</v>
      </c>
      <c r="J5350" t="s">
        <v>137</v>
      </c>
      <c r="K5350" t="s">
        <v>138</v>
      </c>
      <c r="L5350" t="s">
        <v>15454</v>
      </c>
      <c r="M5350" t="s">
        <v>15455</v>
      </c>
      <c r="N5350">
        <v>1.676666666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1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0.94515671883055563</v>
      </c>
      <c r="AC5350">
        <v>0</v>
      </c>
      <c r="AD5350">
        <v>0</v>
      </c>
      <c r="AE5350">
        <v>0.94515671883055563</v>
      </c>
    </row>
    <row r="5351" spans="1:31" x14ac:dyDescent="0.25">
      <c r="A5351">
        <v>2213957</v>
      </c>
      <c r="B5351">
        <v>1</v>
      </c>
      <c r="C5351" t="s">
        <v>80</v>
      </c>
      <c r="D5351" t="s">
        <v>110</v>
      </c>
      <c r="E5351" t="s">
        <v>156</v>
      </c>
      <c r="F5351" t="s">
        <v>15456</v>
      </c>
      <c r="G5351" t="s">
        <v>161</v>
      </c>
      <c r="H5351" t="s">
        <v>135</v>
      </c>
      <c r="I5351" t="s">
        <v>136</v>
      </c>
      <c r="J5351" t="s">
        <v>137</v>
      </c>
      <c r="K5351" t="s">
        <v>138</v>
      </c>
      <c r="L5351" t="s">
        <v>15457</v>
      </c>
      <c r="M5351" t="s">
        <v>15458</v>
      </c>
      <c r="N5351">
        <v>2.2413888879999999</v>
      </c>
      <c r="O5351">
        <v>0</v>
      </c>
      <c r="P5351">
        <v>1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0.6220714358742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0.6220714358742</v>
      </c>
    </row>
    <row r="5352" spans="1:31" x14ac:dyDescent="0.25">
      <c r="A5352">
        <v>2220455</v>
      </c>
      <c r="B5352">
        <v>1</v>
      </c>
      <c r="C5352" t="s">
        <v>80</v>
      </c>
      <c r="D5352" t="s">
        <v>108</v>
      </c>
      <c r="E5352" t="s">
        <v>151</v>
      </c>
      <c r="F5352" t="s">
        <v>15459</v>
      </c>
      <c r="G5352" t="s">
        <v>238</v>
      </c>
      <c r="H5352" t="s">
        <v>135</v>
      </c>
      <c r="I5352" t="s">
        <v>136</v>
      </c>
      <c r="J5352" t="s">
        <v>137</v>
      </c>
      <c r="K5352" t="s">
        <v>138</v>
      </c>
      <c r="L5352" t="s">
        <v>15460</v>
      </c>
      <c r="M5352" t="s">
        <v>15461</v>
      </c>
      <c r="N5352">
        <v>6.4775</v>
      </c>
      <c r="O5352">
        <v>0</v>
      </c>
      <c r="P5352">
        <v>13</v>
      </c>
      <c r="Q5352">
        <v>0</v>
      </c>
      <c r="R5352">
        <v>2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5.4199358078844675</v>
      </c>
      <c r="Y5352">
        <v>0</v>
      </c>
      <c r="Z5352">
        <v>0.13157839826178247</v>
      </c>
      <c r="AA5352">
        <v>0</v>
      </c>
      <c r="AB5352">
        <v>0</v>
      </c>
      <c r="AC5352">
        <v>0</v>
      </c>
      <c r="AD5352">
        <v>0</v>
      </c>
      <c r="AE5352">
        <v>5.5515142061462504</v>
      </c>
    </row>
    <row r="5353" spans="1:31" x14ac:dyDescent="0.25">
      <c r="A5353">
        <v>2224385</v>
      </c>
      <c r="B5353">
        <v>1</v>
      </c>
      <c r="C5353" t="s">
        <v>80</v>
      </c>
      <c r="D5353" t="s">
        <v>97</v>
      </c>
      <c r="E5353" t="s">
        <v>147</v>
      </c>
      <c r="F5353" t="s">
        <v>15462</v>
      </c>
      <c r="G5353" t="s">
        <v>3816</v>
      </c>
      <c r="H5353" t="s">
        <v>144</v>
      </c>
      <c r="I5353" t="s">
        <v>136</v>
      </c>
      <c r="J5353" t="s">
        <v>3</v>
      </c>
      <c r="K5353" t="s">
        <v>138</v>
      </c>
      <c r="L5353" t="s">
        <v>15463</v>
      </c>
      <c r="M5353" t="s">
        <v>15464</v>
      </c>
      <c r="N5353">
        <v>0.74138888800000002</v>
      </c>
      <c r="O5353">
        <v>10</v>
      </c>
      <c r="P5353">
        <v>2038</v>
      </c>
      <c r="Q5353">
        <v>0</v>
      </c>
      <c r="R5353">
        <v>29</v>
      </c>
      <c r="S5353">
        <v>5</v>
      </c>
      <c r="T5353">
        <v>191</v>
      </c>
      <c r="U5353">
        <v>0</v>
      </c>
      <c r="V5353">
        <v>1</v>
      </c>
      <c r="W5353">
        <v>347.70738362216679</v>
      </c>
      <c r="X5353">
        <v>753.69946501944673</v>
      </c>
      <c r="Y5353">
        <v>0</v>
      </c>
      <c r="Z5353">
        <v>12.638222422506775</v>
      </c>
      <c r="AA5353">
        <v>57.805398091454364</v>
      </c>
      <c r="AB5353">
        <v>96.462262212308005</v>
      </c>
      <c r="AC5353">
        <v>0</v>
      </c>
      <c r="AD5353">
        <v>1.4959837572442667</v>
      </c>
      <c r="AE5353">
        <v>1269.8087151251268</v>
      </c>
    </row>
    <row r="5354" spans="1:31" x14ac:dyDescent="0.25">
      <c r="A5354">
        <v>2222221</v>
      </c>
      <c r="B5354">
        <v>1</v>
      </c>
      <c r="C5354" t="s">
        <v>80</v>
      </c>
      <c r="D5354" t="s">
        <v>92</v>
      </c>
      <c r="E5354" t="s">
        <v>156</v>
      </c>
      <c r="F5354" t="s">
        <v>15465</v>
      </c>
      <c r="G5354" t="s">
        <v>165</v>
      </c>
      <c r="H5354" t="s">
        <v>135</v>
      </c>
      <c r="I5354" t="s">
        <v>136</v>
      </c>
      <c r="J5354" t="s">
        <v>137</v>
      </c>
      <c r="K5354" t="s">
        <v>138</v>
      </c>
      <c r="L5354" t="s">
        <v>15466</v>
      </c>
      <c r="M5354" t="s">
        <v>15467</v>
      </c>
      <c r="N5354">
        <v>1.408055555</v>
      </c>
      <c r="O5354">
        <v>0</v>
      </c>
      <c r="P5354">
        <v>1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0.13457262642823528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0.13457262642823528</v>
      </c>
    </row>
    <row r="5355" spans="1:31" x14ac:dyDescent="0.25">
      <c r="A5355">
        <v>2220057</v>
      </c>
      <c r="B5355">
        <v>1</v>
      </c>
      <c r="C5355" t="s">
        <v>80</v>
      </c>
      <c r="D5355" t="s">
        <v>90</v>
      </c>
      <c r="E5355" t="s">
        <v>151</v>
      </c>
      <c r="F5355" t="s">
        <v>15468</v>
      </c>
      <c r="G5355" t="s">
        <v>1927</v>
      </c>
      <c r="H5355" t="s">
        <v>135</v>
      </c>
      <c r="I5355" t="s">
        <v>136</v>
      </c>
      <c r="J5355" t="s">
        <v>137</v>
      </c>
      <c r="K5355" t="s">
        <v>138</v>
      </c>
      <c r="L5355" t="s">
        <v>15469</v>
      </c>
      <c r="M5355" t="s">
        <v>15470</v>
      </c>
      <c r="N5355">
        <v>4.2069444440000003</v>
      </c>
      <c r="O5355">
        <v>0</v>
      </c>
      <c r="P5355">
        <v>166</v>
      </c>
      <c r="Q5355">
        <v>0</v>
      </c>
      <c r="R5355">
        <v>0</v>
      </c>
      <c r="S5355">
        <v>0</v>
      </c>
      <c r="T5355">
        <v>10</v>
      </c>
      <c r="U5355">
        <v>0</v>
      </c>
      <c r="V5355">
        <v>0</v>
      </c>
      <c r="W5355">
        <v>0</v>
      </c>
      <c r="X5355">
        <v>347.54574848723888</v>
      </c>
      <c r="Y5355">
        <v>0</v>
      </c>
      <c r="Z5355">
        <v>0</v>
      </c>
      <c r="AA5355">
        <v>0</v>
      </c>
      <c r="AB5355">
        <v>54.115494148230226</v>
      </c>
      <c r="AC5355">
        <v>0</v>
      </c>
      <c r="AD5355">
        <v>0</v>
      </c>
      <c r="AE5355">
        <v>401.66124263546908</v>
      </c>
    </row>
    <row r="5356" spans="1:31" x14ac:dyDescent="0.25">
      <c r="A5356">
        <v>2216668</v>
      </c>
      <c r="B5356">
        <v>1</v>
      </c>
      <c r="C5356" t="s">
        <v>80</v>
      </c>
      <c r="D5356" t="s">
        <v>90</v>
      </c>
      <c r="E5356" t="s">
        <v>156</v>
      </c>
      <c r="F5356" t="s">
        <v>15471</v>
      </c>
      <c r="G5356" t="s">
        <v>134</v>
      </c>
      <c r="H5356" t="s">
        <v>135</v>
      </c>
      <c r="I5356" t="s">
        <v>136</v>
      </c>
      <c r="J5356" t="s">
        <v>137</v>
      </c>
      <c r="K5356" t="s">
        <v>138</v>
      </c>
      <c r="L5356" t="s">
        <v>15472</v>
      </c>
      <c r="M5356" t="s">
        <v>15473</v>
      </c>
      <c r="N5356">
        <v>2.0252777769999999</v>
      </c>
      <c r="O5356">
        <v>0</v>
      </c>
      <c r="P5356">
        <v>3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2.1453781959509319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2.1453781959509319</v>
      </c>
    </row>
    <row r="5357" spans="1:31" x14ac:dyDescent="0.25">
      <c r="A5357">
        <v>2213665</v>
      </c>
      <c r="B5357">
        <v>1</v>
      </c>
      <c r="C5357" t="s">
        <v>80</v>
      </c>
      <c r="D5357" t="s">
        <v>99</v>
      </c>
      <c r="E5357" t="s">
        <v>156</v>
      </c>
      <c r="F5357" t="s">
        <v>15474</v>
      </c>
      <c r="G5357" t="s">
        <v>165</v>
      </c>
      <c r="H5357" t="s">
        <v>135</v>
      </c>
      <c r="I5357" t="s">
        <v>136</v>
      </c>
      <c r="J5357" t="s">
        <v>137</v>
      </c>
      <c r="K5357" t="s">
        <v>138</v>
      </c>
      <c r="L5357" t="s">
        <v>15475</v>
      </c>
      <c r="M5357" t="s">
        <v>15476</v>
      </c>
      <c r="N5357">
        <v>1.121111111</v>
      </c>
      <c r="O5357">
        <v>0</v>
      </c>
      <c r="P5357">
        <v>1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</row>
    <row r="5358" spans="1:31" x14ac:dyDescent="0.25">
      <c r="A5358">
        <v>2228570</v>
      </c>
      <c r="B5358">
        <v>1</v>
      </c>
      <c r="C5358" t="s">
        <v>81</v>
      </c>
      <c r="D5358" t="s">
        <v>112</v>
      </c>
      <c r="E5358" t="s">
        <v>141</v>
      </c>
      <c r="F5358" t="s">
        <v>15477</v>
      </c>
      <c r="G5358" t="s">
        <v>405</v>
      </c>
      <c r="H5358" t="s">
        <v>144</v>
      </c>
      <c r="I5358" t="s">
        <v>136</v>
      </c>
      <c r="J5358" t="s">
        <v>137</v>
      </c>
      <c r="K5358" t="s">
        <v>234</v>
      </c>
      <c r="L5358" t="s">
        <v>15478</v>
      </c>
      <c r="M5358" t="s">
        <v>15479</v>
      </c>
      <c r="N5358">
        <v>7.4974313879999999</v>
      </c>
      <c r="O5358">
        <v>0</v>
      </c>
      <c r="P5358">
        <v>34</v>
      </c>
      <c r="Q5358">
        <v>0</v>
      </c>
      <c r="R5358">
        <v>8</v>
      </c>
      <c r="S5358">
        <v>0</v>
      </c>
      <c r="T5358">
        <v>2</v>
      </c>
      <c r="U5358">
        <v>0</v>
      </c>
      <c r="V5358">
        <v>0</v>
      </c>
      <c r="W5358">
        <v>0</v>
      </c>
      <c r="X5358">
        <v>32.093119071560245</v>
      </c>
      <c r="Y5358">
        <v>0</v>
      </c>
      <c r="Z5358">
        <v>0.52039404445775261</v>
      </c>
      <c r="AA5358">
        <v>0</v>
      </c>
      <c r="AB5358">
        <v>0.11562888892518527</v>
      </c>
      <c r="AC5358">
        <v>0</v>
      </c>
      <c r="AD5358">
        <v>0</v>
      </c>
      <c r="AE5358">
        <v>32.729142004943185</v>
      </c>
    </row>
    <row r="5359" spans="1:31" x14ac:dyDescent="0.25">
      <c r="A5359">
        <v>2219665</v>
      </c>
      <c r="B5359">
        <v>1</v>
      </c>
      <c r="C5359" t="s">
        <v>80</v>
      </c>
      <c r="D5359" t="s">
        <v>97</v>
      </c>
      <c r="E5359" t="s">
        <v>151</v>
      </c>
      <c r="F5359" t="s">
        <v>9199</v>
      </c>
      <c r="G5359" t="s">
        <v>153</v>
      </c>
      <c r="H5359" t="s">
        <v>135</v>
      </c>
      <c r="I5359" t="s">
        <v>136</v>
      </c>
      <c r="J5359" t="s">
        <v>137</v>
      </c>
      <c r="K5359" t="s">
        <v>138</v>
      </c>
      <c r="L5359" t="s">
        <v>15480</v>
      </c>
      <c r="M5359" t="s">
        <v>15481</v>
      </c>
      <c r="N5359">
        <v>5.5394444439999999</v>
      </c>
      <c r="O5359">
        <v>0</v>
      </c>
      <c r="P5359">
        <v>33</v>
      </c>
      <c r="Q5359">
        <v>0</v>
      </c>
      <c r="R5359">
        <v>1</v>
      </c>
      <c r="S5359">
        <v>0</v>
      </c>
      <c r="T5359">
        <v>5</v>
      </c>
      <c r="U5359">
        <v>0</v>
      </c>
      <c r="V5359">
        <v>0</v>
      </c>
      <c r="W5359">
        <v>0</v>
      </c>
      <c r="X5359">
        <v>67.242128870628463</v>
      </c>
      <c r="Y5359">
        <v>0</v>
      </c>
      <c r="Z5359">
        <v>0</v>
      </c>
      <c r="AA5359">
        <v>0</v>
      </c>
      <c r="AB5359">
        <v>13.883268334024875</v>
      </c>
      <c r="AC5359">
        <v>0</v>
      </c>
      <c r="AD5359">
        <v>0</v>
      </c>
      <c r="AE5359">
        <v>81.125397204653339</v>
      </c>
    </row>
    <row r="5360" spans="1:31" x14ac:dyDescent="0.25">
      <c r="A5360">
        <v>2220157</v>
      </c>
      <c r="B5360">
        <v>1</v>
      </c>
      <c r="C5360" t="s">
        <v>80</v>
      </c>
      <c r="D5360" t="s">
        <v>104</v>
      </c>
      <c r="E5360" t="s">
        <v>156</v>
      </c>
      <c r="F5360" t="s">
        <v>15482</v>
      </c>
      <c r="G5360" t="s">
        <v>165</v>
      </c>
      <c r="H5360" t="s">
        <v>135</v>
      </c>
      <c r="I5360" t="s">
        <v>136</v>
      </c>
      <c r="J5360" t="s">
        <v>137</v>
      </c>
      <c r="K5360" t="s">
        <v>138</v>
      </c>
      <c r="L5360" t="s">
        <v>15483</v>
      </c>
      <c r="M5360" t="s">
        <v>15484</v>
      </c>
      <c r="N5360">
        <v>1.7422222220000001</v>
      </c>
      <c r="O5360">
        <v>0</v>
      </c>
      <c r="P5360">
        <v>5</v>
      </c>
      <c r="Q5360">
        <v>0</v>
      </c>
      <c r="R5360">
        <v>0</v>
      </c>
      <c r="S5360">
        <v>0</v>
      </c>
      <c r="T5360">
        <v>1</v>
      </c>
      <c r="U5360">
        <v>0</v>
      </c>
      <c r="V5360">
        <v>0</v>
      </c>
      <c r="W5360">
        <v>0</v>
      </c>
      <c r="X5360">
        <v>2.7125964638807227</v>
      </c>
      <c r="Y5360">
        <v>0</v>
      </c>
      <c r="Z5360">
        <v>0</v>
      </c>
      <c r="AA5360">
        <v>0</v>
      </c>
      <c r="AB5360">
        <v>1.2354718483353033</v>
      </c>
      <c r="AC5360">
        <v>0</v>
      </c>
      <c r="AD5360">
        <v>0</v>
      </c>
      <c r="AE5360">
        <v>3.9480683122160261</v>
      </c>
    </row>
    <row r="5361" spans="1:31" x14ac:dyDescent="0.25">
      <c r="A5361">
        <v>2217750</v>
      </c>
      <c r="B5361">
        <v>1</v>
      </c>
      <c r="C5361" t="s">
        <v>80</v>
      </c>
      <c r="D5361" t="s">
        <v>105</v>
      </c>
      <c r="E5361" t="s">
        <v>141</v>
      </c>
      <c r="F5361" t="s">
        <v>15485</v>
      </c>
      <c r="G5361" t="s">
        <v>1136</v>
      </c>
      <c r="H5361" t="s">
        <v>144</v>
      </c>
      <c r="I5361" t="s">
        <v>136</v>
      </c>
      <c r="J5361" t="s">
        <v>137</v>
      </c>
      <c r="K5361" t="s">
        <v>138</v>
      </c>
      <c r="L5361" t="s">
        <v>15486</v>
      </c>
      <c r="M5361" t="s">
        <v>15487</v>
      </c>
      <c r="N5361">
        <v>0.81527777700000004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71.066138264814512</v>
      </c>
      <c r="AD5361">
        <v>0</v>
      </c>
      <c r="AE5361">
        <v>71.066138264814512</v>
      </c>
    </row>
    <row r="5362" spans="1:31" x14ac:dyDescent="0.25">
      <c r="A5362">
        <v>2223011</v>
      </c>
      <c r="B5362">
        <v>1</v>
      </c>
      <c r="C5362" t="s">
        <v>81</v>
      </c>
      <c r="D5362" t="s">
        <v>120</v>
      </c>
      <c r="E5362" t="s">
        <v>132</v>
      </c>
      <c r="F5362" t="s">
        <v>1979</v>
      </c>
      <c r="G5362" t="s">
        <v>233</v>
      </c>
      <c r="H5362" t="s">
        <v>135</v>
      </c>
      <c r="I5362" t="s">
        <v>136</v>
      </c>
      <c r="J5362" t="s">
        <v>137</v>
      </c>
      <c r="K5362" t="s">
        <v>234</v>
      </c>
      <c r="L5362" t="s">
        <v>15488</v>
      </c>
      <c r="M5362" t="s">
        <v>15489</v>
      </c>
      <c r="N5362">
        <v>8.3938888879999993</v>
      </c>
      <c r="O5362">
        <v>0</v>
      </c>
      <c r="P5362">
        <v>241</v>
      </c>
      <c r="Q5362">
        <v>0</v>
      </c>
      <c r="R5362">
        <v>8</v>
      </c>
      <c r="S5362">
        <v>0</v>
      </c>
      <c r="T5362">
        <v>29</v>
      </c>
      <c r="U5362">
        <v>0</v>
      </c>
      <c r="V5362">
        <v>0</v>
      </c>
      <c r="W5362">
        <v>0</v>
      </c>
      <c r="X5362">
        <v>399.58815670745162</v>
      </c>
      <c r="Y5362">
        <v>0</v>
      </c>
      <c r="Z5362">
        <v>4.929309086610024</v>
      </c>
      <c r="AA5362">
        <v>0</v>
      </c>
      <c r="AB5362">
        <v>63.740183445332761</v>
      </c>
      <c r="AC5362">
        <v>0</v>
      </c>
      <c r="AD5362">
        <v>0</v>
      </c>
      <c r="AE5362">
        <v>468.25764923939442</v>
      </c>
    </row>
    <row r="5363" spans="1:31" x14ac:dyDescent="0.25">
      <c r="A5363">
        <v>2221929</v>
      </c>
      <c r="B5363">
        <v>1</v>
      </c>
      <c r="C5363" t="s">
        <v>80</v>
      </c>
      <c r="D5363" t="s">
        <v>93</v>
      </c>
      <c r="E5363" t="s">
        <v>156</v>
      </c>
      <c r="F5363" t="s">
        <v>15490</v>
      </c>
      <c r="G5363" t="s">
        <v>161</v>
      </c>
      <c r="H5363" t="s">
        <v>135</v>
      </c>
      <c r="I5363" t="s">
        <v>136</v>
      </c>
      <c r="J5363" t="s">
        <v>137</v>
      </c>
      <c r="K5363" t="s">
        <v>138</v>
      </c>
      <c r="L5363" t="s">
        <v>15491</v>
      </c>
      <c r="M5363" t="s">
        <v>15492</v>
      </c>
      <c r="N5363">
        <v>1.453333333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1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15.628394766563384</v>
      </c>
      <c r="AC5363">
        <v>0</v>
      </c>
      <c r="AD5363">
        <v>0</v>
      </c>
      <c r="AE5363">
        <v>15.628394766563384</v>
      </c>
    </row>
    <row r="5364" spans="1:31" x14ac:dyDescent="0.25">
      <c r="A5364">
        <v>2222470</v>
      </c>
      <c r="B5364">
        <v>1</v>
      </c>
      <c r="C5364" t="s">
        <v>80</v>
      </c>
      <c r="D5364" t="s">
        <v>98</v>
      </c>
      <c r="E5364" t="s">
        <v>151</v>
      </c>
      <c r="F5364" t="s">
        <v>15493</v>
      </c>
      <c r="G5364" t="s">
        <v>233</v>
      </c>
      <c r="H5364" t="s">
        <v>135</v>
      </c>
      <c r="I5364" t="s">
        <v>136</v>
      </c>
      <c r="J5364" t="s">
        <v>137</v>
      </c>
      <c r="K5364" t="s">
        <v>234</v>
      </c>
      <c r="L5364" t="s">
        <v>15494</v>
      </c>
      <c r="M5364" t="s">
        <v>15495</v>
      </c>
      <c r="N5364">
        <v>7.8989805549999996</v>
      </c>
      <c r="O5364">
        <v>0</v>
      </c>
      <c r="P5364">
        <v>98</v>
      </c>
      <c r="Q5364">
        <v>0</v>
      </c>
      <c r="R5364">
        <v>0</v>
      </c>
      <c r="S5364">
        <v>0</v>
      </c>
      <c r="T5364">
        <v>5</v>
      </c>
      <c r="U5364">
        <v>0</v>
      </c>
      <c r="V5364">
        <v>0</v>
      </c>
      <c r="W5364">
        <v>0</v>
      </c>
      <c r="X5364">
        <v>192.93872564742856</v>
      </c>
      <c r="Y5364">
        <v>0</v>
      </c>
      <c r="Z5364">
        <v>0</v>
      </c>
      <c r="AA5364">
        <v>0</v>
      </c>
      <c r="AB5364">
        <v>41.709172950774516</v>
      </c>
      <c r="AC5364">
        <v>0</v>
      </c>
      <c r="AD5364">
        <v>0</v>
      </c>
      <c r="AE5364">
        <v>234.64789859820308</v>
      </c>
    </row>
    <row r="5365" spans="1:31" x14ac:dyDescent="0.25">
      <c r="A5365">
        <v>2220306</v>
      </c>
      <c r="B5365">
        <v>1</v>
      </c>
      <c r="C5365" t="s">
        <v>80</v>
      </c>
      <c r="D5365" t="s">
        <v>88</v>
      </c>
      <c r="E5365" t="s">
        <v>141</v>
      </c>
      <c r="F5365" t="s">
        <v>15496</v>
      </c>
      <c r="G5365" t="s">
        <v>143</v>
      </c>
      <c r="H5365" t="s">
        <v>144</v>
      </c>
      <c r="I5365" t="s">
        <v>136</v>
      </c>
      <c r="J5365" t="s">
        <v>137</v>
      </c>
      <c r="K5365" t="s">
        <v>138</v>
      </c>
      <c r="L5365" t="s">
        <v>15497</v>
      </c>
      <c r="M5365" t="s">
        <v>1342</v>
      </c>
      <c r="N5365">
        <v>0.70638888799999999</v>
      </c>
      <c r="O5365">
        <v>1</v>
      </c>
      <c r="P5365">
        <v>497</v>
      </c>
      <c r="Q5365">
        <v>1</v>
      </c>
      <c r="R5365">
        <v>0</v>
      </c>
      <c r="S5365">
        <v>11</v>
      </c>
      <c r="T5365">
        <v>108</v>
      </c>
      <c r="U5365">
        <v>2</v>
      </c>
      <c r="V5365">
        <v>3</v>
      </c>
      <c r="W5365">
        <v>9.576404007003692</v>
      </c>
      <c r="X5365">
        <v>152.78419451055896</v>
      </c>
      <c r="Y5365">
        <v>0.18154084048229863</v>
      </c>
      <c r="Z5365">
        <v>0</v>
      </c>
      <c r="AA5365">
        <v>88.880863432935712</v>
      </c>
      <c r="AB5365">
        <v>107.10525448166635</v>
      </c>
      <c r="AC5365">
        <v>86.877043358683053</v>
      </c>
      <c r="AD5365">
        <v>82.033952186053114</v>
      </c>
      <c r="AE5365">
        <v>527.43925281738325</v>
      </c>
    </row>
    <row r="5366" spans="1:31" x14ac:dyDescent="0.25">
      <c r="A5366">
        <v>2218142</v>
      </c>
      <c r="B5366">
        <v>1</v>
      </c>
      <c r="C5366" t="s">
        <v>80</v>
      </c>
      <c r="D5366" t="s">
        <v>92</v>
      </c>
      <c r="E5366" t="s">
        <v>156</v>
      </c>
      <c r="F5366" t="s">
        <v>15498</v>
      </c>
      <c r="G5366" t="s">
        <v>172</v>
      </c>
      <c r="H5366" t="s">
        <v>135</v>
      </c>
      <c r="I5366" t="s">
        <v>136</v>
      </c>
      <c r="J5366" t="s">
        <v>137</v>
      </c>
      <c r="K5366" t="s">
        <v>138</v>
      </c>
      <c r="L5366" t="s">
        <v>15499</v>
      </c>
      <c r="M5366" t="s">
        <v>15500</v>
      </c>
      <c r="N5366">
        <v>2.7494444439999999</v>
      </c>
      <c r="O5366">
        <v>0</v>
      </c>
      <c r="P5366">
        <v>9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9.4249379079011177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9.4249379079011177</v>
      </c>
    </row>
    <row r="5367" spans="1:31" x14ac:dyDescent="0.25">
      <c r="A5367">
        <v>2223529</v>
      </c>
      <c r="B5367">
        <v>1</v>
      </c>
      <c r="C5367" t="s">
        <v>80</v>
      </c>
      <c r="D5367" t="s">
        <v>85</v>
      </c>
      <c r="E5367" t="s">
        <v>151</v>
      </c>
      <c r="F5367" t="s">
        <v>2319</v>
      </c>
      <c r="G5367" t="s">
        <v>213</v>
      </c>
      <c r="H5367" t="s">
        <v>135</v>
      </c>
      <c r="I5367" t="s">
        <v>136</v>
      </c>
      <c r="J5367" t="s">
        <v>137</v>
      </c>
      <c r="K5367" t="s">
        <v>138</v>
      </c>
      <c r="L5367" t="s">
        <v>15501</v>
      </c>
      <c r="M5367" t="s">
        <v>15502</v>
      </c>
      <c r="N5367">
        <v>1.5763888880000001</v>
      </c>
      <c r="O5367">
        <v>0</v>
      </c>
      <c r="P5367">
        <v>242</v>
      </c>
      <c r="Q5367">
        <v>0</v>
      </c>
      <c r="R5367">
        <v>0</v>
      </c>
      <c r="S5367">
        <v>0</v>
      </c>
      <c r="T5367">
        <v>10</v>
      </c>
      <c r="U5367">
        <v>0</v>
      </c>
      <c r="V5367">
        <v>0</v>
      </c>
      <c r="W5367">
        <v>0</v>
      </c>
      <c r="X5367">
        <v>113.38447204703064</v>
      </c>
      <c r="Y5367">
        <v>0</v>
      </c>
      <c r="Z5367">
        <v>0</v>
      </c>
      <c r="AA5367">
        <v>0</v>
      </c>
      <c r="AB5367">
        <v>1.6087605327085135</v>
      </c>
      <c r="AC5367">
        <v>0</v>
      </c>
      <c r="AD5367">
        <v>0</v>
      </c>
      <c r="AE5367">
        <v>114.99323257973916</v>
      </c>
    </row>
    <row r="5368" spans="1:31" x14ac:dyDescent="0.25">
      <c r="A5368">
        <v>2221537</v>
      </c>
      <c r="B5368">
        <v>1</v>
      </c>
      <c r="C5368" t="s">
        <v>80</v>
      </c>
      <c r="D5368" t="s">
        <v>93</v>
      </c>
      <c r="E5368" t="s">
        <v>151</v>
      </c>
      <c r="F5368" t="s">
        <v>15503</v>
      </c>
      <c r="G5368" t="s">
        <v>153</v>
      </c>
      <c r="H5368" t="s">
        <v>135</v>
      </c>
      <c r="I5368" t="s">
        <v>136</v>
      </c>
      <c r="J5368" t="s">
        <v>137</v>
      </c>
      <c r="K5368" t="s">
        <v>138</v>
      </c>
      <c r="L5368" t="s">
        <v>15504</v>
      </c>
      <c r="M5368" t="s">
        <v>15505</v>
      </c>
      <c r="N5368">
        <v>1.189444444</v>
      </c>
      <c r="O5368">
        <v>0</v>
      </c>
      <c r="P5368">
        <v>34</v>
      </c>
      <c r="Q5368">
        <v>0</v>
      </c>
      <c r="R5368">
        <v>8</v>
      </c>
      <c r="S5368">
        <v>0</v>
      </c>
      <c r="T5368">
        <v>16</v>
      </c>
      <c r="U5368">
        <v>0</v>
      </c>
      <c r="V5368">
        <v>0</v>
      </c>
      <c r="W5368">
        <v>0</v>
      </c>
      <c r="X5368">
        <v>11.830446919766885</v>
      </c>
      <c r="Y5368">
        <v>0</v>
      </c>
      <c r="Z5368">
        <v>5.9296036790356839</v>
      </c>
      <c r="AA5368">
        <v>0</v>
      </c>
      <c r="AB5368">
        <v>52.024880033079349</v>
      </c>
      <c r="AC5368">
        <v>0</v>
      </c>
      <c r="AD5368">
        <v>0</v>
      </c>
      <c r="AE5368">
        <v>69.78493063188192</v>
      </c>
    </row>
    <row r="5369" spans="1:31" x14ac:dyDescent="0.25">
      <c r="A5369">
        <v>2214043</v>
      </c>
      <c r="B5369">
        <v>1</v>
      </c>
      <c r="C5369" t="s">
        <v>81</v>
      </c>
      <c r="D5369" t="s">
        <v>128</v>
      </c>
      <c r="E5369" t="s">
        <v>151</v>
      </c>
      <c r="F5369" t="s">
        <v>15506</v>
      </c>
      <c r="G5369" t="s">
        <v>233</v>
      </c>
      <c r="H5369" t="s">
        <v>135</v>
      </c>
      <c r="I5369" t="s">
        <v>136</v>
      </c>
      <c r="J5369" t="s">
        <v>137</v>
      </c>
      <c r="K5369" t="s">
        <v>234</v>
      </c>
      <c r="L5369" t="s">
        <v>15507</v>
      </c>
      <c r="M5369" t="s">
        <v>15508</v>
      </c>
      <c r="N5369">
        <v>8.0335175000000003</v>
      </c>
      <c r="O5369">
        <v>0</v>
      </c>
      <c r="P5369">
        <v>195</v>
      </c>
      <c r="Q5369">
        <v>0</v>
      </c>
      <c r="R5369">
        <v>2</v>
      </c>
      <c r="S5369">
        <v>0</v>
      </c>
      <c r="T5369">
        <v>5</v>
      </c>
      <c r="U5369">
        <v>0</v>
      </c>
      <c r="V5369">
        <v>0</v>
      </c>
      <c r="W5369">
        <v>0</v>
      </c>
      <c r="X5369">
        <v>442.94449841775844</v>
      </c>
      <c r="Y5369">
        <v>0</v>
      </c>
      <c r="Z5369">
        <v>2.2005327286270031</v>
      </c>
      <c r="AA5369">
        <v>0</v>
      </c>
      <c r="AB5369">
        <v>25.395227910719267</v>
      </c>
      <c r="AC5369">
        <v>0</v>
      </c>
      <c r="AD5369">
        <v>0</v>
      </c>
      <c r="AE5369">
        <v>470.54025905710472</v>
      </c>
    </row>
    <row r="5370" spans="1:31" x14ac:dyDescent="0.25">
      <c r="A5370">
        <v>2227442</v>
      </c>
      <c r="B5370">
        <v>1</v>
      </c>
      <c r="C5370" t="s">
        <v>80</v>
      </c>
      <c r="D5370" t="s">
        <v>97</v>
      </c>
      <c r="E5370" t="s">
        <v>151</v>
      </c>
      <c r="F5370" t="s">
        <v>15509</v>
      </c>
      <c r="G5370" t="s">
        <v>153</v>
      </c>
      <c r="H5370" t="s">
        <v>135</v>
      </c>
      <c r="I5370" t="s">
        <v>136</v>
      </c>
      <c r="J5370" t="s">
        <v>137</v>
      </c>
      <c r="K5370" t="s">
        <v>138</v>
      </c>
      <c r="L5370" t="s">
        <v>15510</v>
      </c>
      <c r="M5370" t="s">
        <v>15511</v>
      </c>
      <c r="N5370">
        <v>1.753055555</v>
      </c>
      <c r="O5370">
        <v>0</v>
      </c>
      <c r="P5370">
        <v>39</v>
      </c>
      <c r="Q5370">
        <v>0</v>
      </c>
      <c r="R5370">
        <v>0</v>
      </c>
      <c r="S5370">
        <v>0</v>
      </c>
      <c r="T5370">
        <v>5</v>
      </c>
      <c r="U5370">
        <v>0</v>
      </c>
      <c r="V5370">
        <v>0</v>
      </c>
      <c r="W5370">
        <v>0</v>
      </c>
      <c r="X5370">
        <v>21.791405754828375</v>
      </c>
      <c r="Y5370">
        <v>0</v>
      </c>
      <c r="Z5370">
        <v>0</v>
      </c>
      <c r="AA5370">
        <v>0</v>
      </c>
      <c r="AB5370">
        <v>5.5782490576015453</v>
      </c>
      <c r="AC5370">
        <v>0</v>
      </c>
      <c r="AD5370">
        <v>0</v>
      </c>
      <c r="AE5370">
        <v>27.369654812429921</v>
      </c>
    </row>
    <row r="5371" spans="1:31" x14ac:dyDescent="0.25">
      <c r="A5371">
        <v>2215039</v>
      </c>
      <c r="B5371">
        <v>1</v>
      </c>
      <c r="C5371" t="s">
        <v>80</v>
      </c>
      <c r="D5371" t="s">
        <v>110</v>
      </c>
      <c r="E5371" t="s">
        <v>147</v>
      </c>
      <c r="F5371" t="s">
        <v>15512</v>
      </c>
      <c r="G5371" t="s">
        <v>143</v>
      </c>
      <c r="H5371" t="s">
        <v>144</v>
      </c>
      <c r="I5371" t="s">
        <v>136</v>
      </c>
      <c r="J5371" t="s">
        <v>137</v>
      </c>
      <c r="K5371" t="s">
        <v>138</v>
      </c>
      <c r="L5371" t="s">
        <v>15513</v>
      </c>
      <c r="M5371" t="s">
        <v>15514</v>
      </c>
      <c r="N5371">
        <v>6.0555554999999997E-2</v>
      </c>
      <c r="O5371">
        <v>0</v>
      </c>
      <c r="P5371">
        <v>4511</v>
      </c>
      <c r="Q5371">
        <v>0</v>
      </c>
      <c r="R5371">
        <v>0</v>
      </c>
      <c r="S5371">
        <v>0</v>
      </c>
      <c r="T5371">
        <v>445</v>
      </c>
      <c r="U5371">
        <v>0</v>
      </c>
      <c r="V5371">
        <v>0</v>
      </c>
      <c r="W5371">
        <v>0</v>
      </c>
      <c r="X5371">
        <v>82.529827138481039</v>
      </c>
      <c r="Y5371">
        <v>0</v>
      </c>
      <c r="Z5371">
        <v>0</v>
      </c>
      <c r="AA5371">
        <v>0</v>
      </c>
      <c r="AB5371">
        <v>27.561969401314464</v>
      </c>
      <c r="AC5371">
        <v>0</v>
      </c>
      <c r="AD5371">
        <v>0</v>
      </c>
      <c r="AE5371">
        <v>110.0917965397955</v>
      </c>
    </row>
    <row r="5372" spans="1:31" x14ac:dyDescent="0.25">
      <c r="A5372">
        <v>2222533</v>
      </c>
      <c r="B5372">
        <v>1</v>
      </c>
      <c r="C5372" t="s">
        <v>80</v>
      </c>
      <c r="D5372" t="s">
        <v>101</v>
      </c>
      <c r="E5372" t="s">
        <v>225</v>
      </c>
      <c r="F5372" t="s">
        <v>15515</v>
      </c>
      <c r="G5372" t="s">
        <v>345</v>
      </c>
      <c r="H5372" t="s">
        <v>135</v>
      </c>
      <c r="I5372" t="s">
        <v>136</v>
      </c>
      <c r="J5372" t="s">
        <v>137</v>
      </c>
      <c r="K5372" t="s">
        <v>138</v>
      </c>
      <c r="L5372" t="s">
        <v>15516</v>
      </c>
      <c r="M5372" t="s">
        <v>15517</v>
      </c>
      <c r="N5372">
        <v>2.8463888879999999</v>
      </c>
      <c r="O5372">
        <v>0</v>
      </c>
      <c r="P5372">
        <v>17</v>
      </c>
      <c r="Q5372">
        <v>0</v>
      </c>
      <c r="R5372">
        <v>0</v>
      </c>
      <c r="S5372">
        <v>0</v>
      </c>
      <c r="T5372">
        <v>7</v>
      </c>
      <c r="U5372">
        <v>0</v>
      </c>
      <c r="V5372">
        <v>0</v>
      </c>
      <c r="W5372">
        <v>0</v>
      </c>
      <c r="X5372">
        <v>38.77003470816426</v>
      </c>
      <c r="Y5372">
        <v>0</v>
      </c>
      <c r="Z5372">
        <v>0</v>
      </c>
      <c r="AA5372">
        <v>0</v>
      </c>
      <c r="AB5372">
        <v>42.447311836811082</v>
      </c>
      <c r="AC5372">
        <v>0</v>
      </c>
      <c r="AD5372">
        <v>0</v>
      </c>
      <c r="AE5372">
        <v>81.217346544975342</v>
      </c>
    </row>
    <row r="5373" spans="1:31" x14ac:dyDescent="0.25">
      <c r="A5373">
        <v>2225450</v>
      </c>
      <c r="B5373">
        <v>1</v>
      </c>
      <c r="C5373" t="s">
        <v>80</v>
      </c>
      <c r="D5373" t="s">
        <v>109</v>
      </c>
      <c r="E5373" t="s">
        <v>156</v>
      </c>
      <c r="F5373" t="s">
        <v>15518</v>
      </c>
      <c r="G5373" t="s">
        <v>161</v>
      </c>
      <c r="H5373" t="s">
        <v>135</v>
      </c>
      <c r="I5373" t="s">
        <v>136</v>
      </c>
      <c r="J5373" t="s">
        <v>137</v>
      </c>
      <c r="K5373" t="s">
        <v>138</v>
      </c>
      <c r="L5373" t="s">
        <v>15519</v>
      </c>
      <c r="M5373" t="s">
        <v>15520</v>
      </c>
      <c r="N5373">
        <v>2.054444444</v>
      </c>
      <c r="O5373">
        <v>0</v>
      </c>
      <c r="P5373">
        <v>1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0.14574435255988835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0.14574435255988835</v>
      </c>
    </row>
    <row r="5374" spans="1:31" x14ac:dyDescent="0.25">
      <c r="A5374">
        <v>2226469</v>
      </c>
      <c r="B5374">
        <v>1</v>
      </c>
      <c r="C5374" t="s">
        <v>80</v>
      </c>
      <c r="D5374" t="s">
        <v>83</v>
      </c>
      <c r="E5374" t="s">
        <v>156</v>
      </c>
      <c r="F5374" t="s">
        <v>15521</v>
      </c>
      <c r="G5374" t="s">
        <v>165</v>
      </c>
      <c r="H5374" t="s">
        <v>135</v>
      </c>
      <c r="I5374" t="s">
        <v>136</v>
      </c>
      <c r="J5374" t="s">
        <v>137</v>
      </c>
      <c r="K5374" t="s">
        <v>138</v>
      </c>
      <c r="L5374" t="s">
        <v>15522</v>
      </c>
      <c r="M5374" t="s">
        <v>15523</v>
      </c>
      <c r="N5374">
        <v>1.9255555550000001</v>
      </c>
      <c r="O5374">
        <v>0</v>
      </c>
      <c r="P5374">
        <v>4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3.4580499979445456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3.4580499979445456</v>
      </c>
    </row>
    <row r="5375" spans="1:31" x14ac:dyDescent="0.25">
      <c r="A5375">
        <v>2213024</v>
      </c>
      <c r="B5375">
        <v>1</v>
      </c>
      <c r="C5375" t="s">
        <v>81</v>
      </c>
      <c r="D5375" t="s">
        <v>128</v>
      </c>
      <c r="E5375" t="s">
        <v>132</v>
      </c>
      <c r="F5375" t="s">
        <v>5877</v>
      </c>
      <c r="G5375" t="s">
        <v>176</v>
      </c>
      <c r="H5375" t="s">
        <v>135</v>
      </c>
      <c r="I5375" t="s">
        <v>136</v>
      </c>
      <c r="J5375" t="s">
        <v>137</v>
      </c>
      <c r="K5375" t="s">
        <v>138</v>
      </c>
      <c r="L5375" t="s">
        <v>15524</v>
      </c>
      <c r="M5375" t="s">
        <v>15525</v>
      </c>
      <c r="N5375">
        <v>1.4258333329999999</v>
      </c>
      <c r="O5375">
        <v>0</v>
      </c>
      <c r="P5375">
        <v>187</v>
      </c>
      <c r="Q5375">
        <v>0</v>
      </c>
      <c r="R5375">
        <v>4</v>
      </c>
      <c r="S5375">
        <v>0</v>
      </c>
      <c r="T5375">
        <v>42</v>
      </c>
      <c r="U5375">
        <v>0</v>
      </c>
      <c r="V5375">
        <v>0</v>
      </c>
      <c r="W5375">
        <v>0</v>
      </c>
      <c r="X5375">
        <v>63.914911879880201</v>
      </c>
      <c r="Y5375">
        <v>0</v>
      </c>
      <c r="Z5375">
        <v>3.4330920416828823</v>
      </c>
      <c r="AA5375">
        <v>0</v>
      </c>
      <c r="AB5375">
        <v>21.237444266328236</v>
      </c>
      <c r="AC5375">
        <v>0</v>
      </c>
      <c r="AD5375">
        <v>0</v>
      </c>
      <c r="AE5375">
        <v>88.585448187891316</v>
      </c>
    </row>
    <row r="5376" spans="1:31" x14ac:dyDescent="0.25">
      <c r="A5376">
        <v>2217979</v>
      </c>
      <c r="B5376">
        <v>1</v>
      </c>
      <c r="C5376" t="s">
        <v>81</v>
      </c>
      <c r="D5376" t="s">
        <v>116</v>
      </c>
      <c r="E5376" t="s">
        <v>141</v>
      </c>
      <c r="F5376" t="s">
        <v>15526</v>
      </c>
      <c r="G5376" t="s">
        <v>349</v>
      </c>
      <c r="H5376" t="s">
        <v>144</v>
      </c>
      <c r="I5376" t="s">
        <v>136</v>
      </c>
      <c r="J5376" t="s">
        <v>137</v>
      </c>
      <c r="K5376" t="s">
        <v>138</v>
      </c>
      <c r="L5376" t="s">
        <v>15527</v>
      </c>
      <c r="M5376" t="s">
        <v>15528</v>
      </c>
      <c r="N5376">
        <v>1.241666666</v>
      </c>
      <c r="O5376">
        <v>0</v>
      </c>
      <c r="P5376">
        <v>153</v>
      </c>
      <c r="Q5376">
        <v>0</v>
      </c>
      <c r="R5376">
        <v>1</v>
      </c>
      <c r="S5376">
        <v>0</v>
      </c>
      <c r="T5376">
        <v>9</v>
      </c>
      <c r="U5376">
        <v>0</v>
      </c>
      <c r="V5376">
        <v>0</v>
      </c>
      <c r="W5376">
        <v>0</v>
      </c>
      <c r="X5376">
        <v>20.538573505192581</v>
      </c>
      <c r="Y5376">
        <v>0</v>
      </c>
      <c r="Z5376">
        <v>0.75661296713536674</v>
      </c>
      <c r="AA5376">
        <v>0</v>
      </c>
      <c r="AB5376">
        <v>1.4982608167868141</v>
      </c>
      <c r="AC5376">
        <v>0</v>
      </c>
      <c r="AD5376">
        <v>0</v>
      </c>
      <c r="AE5376">
        <v>22.793447289114763</v>
      </c>
    </row>
    <row r="5377" spans="1:31" x14ac:dyDescent="0.25">
      <c r="A5377">
        <v>2220518</v>
      </c>
      <c r="B5377">
        <v>1</v>
      </c>
      <c r="C5377" t="s">
        <v>81</v>
      </c>
      <c r="D5377" t="s">
        <v>112</v>
      </c>
      <c r="E5377" t="s">
        <v>156</v>
      </c>
      <c r="F5377" t="s">
        <v>15529</v>
      </c>
      <c r="G5377" t="s">
        <v>165</v>
      </c>
      <c r="H5377" t="s">
        <v>135</v>
      </c>
      <c r="I5377" t="s">
        <v>136</v>
      </c>
      <c r="J5377" t="s">
        <v>137</v>
      </c>
      <c r="K5377" t="s">
        <v>138</v>
      </c>
      <c r="L5377" t="s">
        <v>15530</v>
      </c>
      <c r="M5377" t="s">
        <v>15531</v>
      </c>
      <c r="N5377">
        <v>3.1180555550000002</v>
      </c>
      <c r="O5377">
        <v>0</v>
      </c>
      <c r="P5377">
        <v>14</v>
      </c>
      <c r="Q5377">
        <v>0</v>
      </c>
      <c r="R5377">
        <v>0</v>
      </c>
      <c r="S5377">
        <v>0</v>
      </c>
      <c r="T5377">
        <v>4</v>
      </c>
      <c r="U5377">
        <v>0</v>
      </c>
      <c r="V5377">
        <v>0</v>
      </c>
      <c r="W5377">
        <v>0</v>
      </c>
      <c r="X5377">
        <v>9.7135983528792114</v>
      </c>
      <c r="Y5377">
        <v>0</v>
      </c>
      <c r="Z5377">
        <v>0</v>
      </c>
      <c r="AA5377">
        <v>0</v>
      </c>
      <c r="AB5377">
        <v>7.8448357881313395</v>
      </c>
      <c r="AC5377">
        <v>0</v>
      </c>
      <c r="AD5377">
        <v>0</v>
      </c>
      <c r="AE5377">
        <v>17.558434141010551</v>
      </c>
    </row>
    <row r="5378" spans="1:31" x14ac:dyDescent="0.25">
      <c r="A5378">
        <v>2220990</v>
      </c>
      <c r="B5378">
        <v>1</v>
      </c>
      <c r="C5378" t="s">
        <v>80</v>
      </c>
      <c r="D5378" t="s">
        <v>89</v>
      </c>
      <c r="E5378" t="s">
        <v>156</v>
      </c>
      <c r="F5378" t="s">
        <v>15532</v>
      </c>
      <c r="G5378" t="s">
        <v>161</v>
      </c>
      <c r="H5378" t="s">
        <v>135</v>
      </c>
      <c r="I5378" t="s">
        <v>136</v>
      </c>
      <c r="J5378" t="s">
        <v>137</v>
      </c>
      <c r="K5378" t="s">
        <v>138</v>
      </c>
      <c r="L5378" t="s">
        <v>15533</v>
      </c>
      <c r="M5378" t="s">
        <v>15534</v>
      </c>
      <c r="N5378">
        <v>2.5808333330000002</v>
      </c>
      <c r="O5378">
        <v>0</v>
      </c>
      <c r="P5378">
        <v>1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1.47148266868108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1.47148266868108</v>
      </c>
    </row>
    <row r="5379" spans="1:31" x14ac:dyDescent="0.25">
      <c r="A5379">
        <v>2218998</v>
      </c>
      <c r="B5379">
        <v>1</v>
      </c>
      <c r="C5379" t="s">
        <v>80</v>
      </c>
      <c r="D5379" t="s">
        <v>95</v>
      </c>
      <c r="E5379" t="s">
        <v>156</v>
      </c>
      <c r="F5379" t="s">
        <v>15535</v>
      </c>
      <c r="G5379" t="s">
        <v>161</v>
      </c>
      <c r="H5379" t="s">
        <v>135</v>
      </c>
      <c r="I5379" t="s">
        <v>136</v>
      </c>
      <c r="J5379" t="s">
        <v>137</v>
      </c>
      <c r="K5379" t="s">
        <v>138</v>
      </c>
      <c r="L5379" t="s">
        <v>15536</v>
      </c>
      <c r="M5379" t="s">
        <v>15537</v>
      </c>
      <c r="N5379">
        <v>3.440833333</v>
      </c>
      <c r="O5379">
        <v>0</v>
      </c>
      <c r="P5379">
        <v>1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1.3420989760745781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1.3420989760745781</v>
      </c>
    </row>
    <row r="5380" spans="1:31" x14ac:dyDescent="0.25">
      <c r="A5380">
        <v>2216081</v>
      </c>
      <c r="B5380">
        <v>1</v>
      </c>
      <c r="C5380" t="s">
        <v>80</v>
      </c>
      <c r="D5380" t="s">
        <v>92</v>
      </c>
      <c r="E5380" t="s">
        <v>151</v>
      </c>
      <c r="F5380" t="s">
        <v>15538</v>
      </c>
      <c r="G5380" t="s">
        <v>153</v>
      </c>
      <c r="H5380" t="s">
        <v>135</v>
      </c>
      <c r="I5380" t="s">
        <v>136</v>
      </c>
      <c r="J5380" t="s">
        <v>137</v>
      </c>
      <c r="K5380" t="s">
        <v>138</v>
      </c>
      <c r="L5380" t="s">
        <v>15539</v>
      </c>
      <c r="M5380" t="s">
        <v>15540</v>
      </c>
      <c r="N5380">
        <v>6.0036111109999997</v>
      </c>
      <c r="O5380">
        <v>0</v>
      </c>
      <c r="P5380">
        <v>8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10.922241626657257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10.922241626657257</v>
      </c>
    </row>
    <row r="5381" spans="1:31" x14ac:dyDescent="0.25">
      <c r="A5381">
        <v>2226400</v>
      </c>
      <c r="B5381">
        <v>1</v>
      </c>
      <c r="C5381" t="s">
        <v>80</v>
      </c>
      <c r="D5381" t="s">
        <v>93</v>
      </c>
      <c r="E5381" t="s">
        <v>147</v>
      </c>
      <c r="F5381" t="s">
        <v>4546</v>
      </c>
      <c r="G5381" t="s">
        <v>143</v>
      </c>
      <c r="H5381" t="s">
        <v>144</v>
      </c>
      <c r="I5381" t="s">
        <v>136</v>
      </c>
      <c r="J5381" t="s">
        <v>137</v>
      </c>
      <c r="K5381" t="s">
        <v>138</v>
      </c>
      <c r="L5381" t="s">
        <v>15541</v>
      </c>
      <c r="M5381" t="s">
        <v>15542</v>
      </c>
      <c r="N5381">
        <v>0.35916666600000002</v>
      </c>
      <c r="O5381">
        <v>0</v>
      </c>
      <c r="P5381">
        <v>190</v>
      </c>
      <c r="Q5381">
        <v>2</v>
      </c>
      <c r="R5381">
        <v>45</v>
      </c>
      <c r="S5381">
        <v>3</v>
      </c>
      <c r="T5381">
        <v>40</v>
      </c>
      <c r="U5381">
        <v>0</v>
      </c>
      <c r="V5381">
        <v>0</v>
      </c>
      <c r="W5381">
        <v>0</v>
      </c>
      <c r="X5381">
        <v>7.5861821737672033</v>
      </c>
      <c r="Y5381">
        <v>4.3575531997500007E-2</v>
      </c>
      <c r="Z5381">
        <v>2.3426712855808751</v>
      </c>
      <c r="AA5381">
        <v>1.3898709076491746</v>
      </c>
      <c r="AB5381">
        <v>4.8718143211154512</v>
      </c>
      <c r="AC5381">
        <v>0</v>
      </c>
      <c r="AD5381">
        <v>0</v>
      </c>
      <c r="AE5381">
        <v>16.234114220110204</v>
      </c>
    </row>
    <row r="5382" spans="1:31" x14ac:dyDescent="0.25">
      <c r="A5382">
        <v>2221491</v>
      </c>
      <c r="B5382">
        <v>1</v>
      </c>
      <c r="C5382" t="s">
        <v>80</v>
      </c>
      <c r="D5382" t="s">
        <v>96</v>
      </c>
      <c r="E5382" t="s">
        <v>151</v>
      </c>
      <c r="F5382" t="s">
        <v>15543</v>
      </c>
      <c r="G5382" t="s">
        <v>153</v>
      </c>
      <c r="H5382" t="s">
        <v>135</v>
      </c>
      <c r="I5382" t="s">
        <v>136</v>
      </c>
      <c r="J5382" t="s">
        <v>137</v>
      </c>
      <c r="K5382" t="s">
        <v>138</v>
      </c>
      <c r="L5382" t="s">
        <v>15544</v>
      </c>
      <c r="M5382" t="s">
        <v>15545</v>
      </c>
      <c r="N5382">
        <v>1.6516666659999999</v>
      </c>
      <c r="O5382">
        <v>0</v>
      </c>
      <c r="P5382">
        <v>19</v>
      </c>
      <c r="Q5382">
        <v>0</v>
      </c>
      <c r="R5382">
        <v>0</v>
      </c>
      <c r="S5382">
        <v>0</v>
      </c>
      <c r="T5382">
        <v>2</v>
      </c>
      <c r="U5382">
        <v>0</v>
      </c>
      <c r="V5382">
        <v>0</v>
      </c>
      <c r="W5382">
        <v>0</v>
      </c>
      <c r="X5382">
        <v>25.981382731474802</v>
      </c>
      <c r="Y5382">
        <v>0</v>
      </c>
      <c r="Z5382">
        <v>0</v>
      </c>
      <c r="AA5382">
        <v>0</v>
      </c>
      <c r="AB5382">
        <v>4.9128689194415998</v>
      </c>
      <c r="AC5382">
        <v>0</v>
      </c>
      <c r="AD5382">
        <v>0</v>
      </c>
      <c r="AE5382">
        <v>30.894251650916402</v>
      </c>
    </row>
    <row r="5383" spans="1:31" x14ac:dyDescent="0.25">
      <c r="A5383">
        <v>2224408</v>
      </c>
      <c r="B5383">
        <v>1</v>
      </c>
      <c r="C5383" t="s">
        <v>80</v>
      </c>
      <c r="D5383" t="s">
        <v>94</v>
      </c>
      <c r="E5383" t="s">
        <v>141</v>
      </c>
      <c r="F5383" t="s">
        <v>5609</v>
      </c>
      <c r="G5383" t="s">
        <v>694</v>
      </c>
      <c r="H5383" t="s">
        <v>144</v>
      </c>
      <c r="I5383" t="s">
        <v>136</v>
      </c>
      <c r="J5383" t="s">
        <v>137</v>
      </c>
      <c r="K5383" t="s">
        <v>138</v>
      </c>
      <c r="L5383" t="s">
        <v>15546</v>
      </c>
      <c r="M5383" t="s">
        <v>15547</v>
      </c>
      <c r="N5383">
        <v>3.0652777769999999</v>
      </c>
      <c r="O5383">
        <v>0</v>
      </c>
      <c r="P5383">
        <v>327</v>
      </c>
      <c r="Q5383">
        <v>0</v>
      </c>
      <c r="R5383">
        <v>0</v>
      </c>
      <c r="S5383">
        <v>0</v>
      </c>
      <c r="T5383">
        <v>9</v>
      </c>
      <c r="U5383">
        <v>0</v>
      </c>
      <c r="V5383">
        <v>0</v>
      </c>
      <c r="W5383">
        <v>0</v>
      </c>
      <c r="X5383">
        <v>69.676250815861707</v>
      </c>
      <c r="Y5383">
        <v>0</v>
      </c>
      <c r="Z5383">
        <v>0</v>
      </c>
      <c r="AA5383">
        <v>0</v>
      </c>
      <c r="AB5383">
        <v>5.0073302924130001</v>
      </c>
      <c r="AC5383">
        <v>0</v>
      </c>
      <c r="AD5383">
        <v>0</v>
      </c>
      <c r="AE5383">
        <v>74.683581108274709</v>
      </c>
    </row>
    <row r="5384" spans="1:31" x14ac:dyDescent="0.25">
      <c r="A5384">
        <v>2215085</v>
      </c>
      <c r="B5384">
        <v>1</v>
      </c>
      <c r="C5384" t="s">
        <v>80</v>
      </c>
      <c r="D5384" t="s">
        <v>84</v>
      </c>
      <c r="E5384" t="s">
        <v>156</v>
      </c>
      <c r="F5384" t="s">
        <v>9998</v>
      </c>
      <c r="G5384" t="s">
        <v>165</v>
      </c>
      <c r="H5384" t="s">
        <v>135</v>
      </c>
      <c r="I5384" t="s">
        <v>136</v>
      </c>
      <c r="J5384" t="s">
        <v>137</v>
      </c>
      <c r="K5384" t="s">
        <v>138</v>
      </c>
      <c r="L5384" t="s">
        <v>15548</v>
      </c>
      <c r="M5384" t="s">
        <v>2337</v>
      </c>
      <c r="N5384">
        <v>3.3683333329999998</v>
      </c>
      <c r="O5384">
        <v>0</v>
      </c>
      <c r="P5384">
        <v>1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1.3541992557318934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1.3541992557318934</v>
      </c>
    </row>
    <row r="5385" spans="1:31" x14ac:dyDescent="0.25">
      <c r="A5385">
        <v>2219994</v>
      </c>
      <c r="B5385">
        <v>1</v>
      </c>
      <c r="C5385" t="s">
        <v>80</v>
      </c>
      <c r="D5385" t="s">
        <v>94</v>
      </c>
      <c r="E5385" t="s">
        <v>156</v>
      </c>
      <c r="F5385" t="s">
        <v>15549</v>
      </c>
      <c r="G5385" t="s">
        <v>161</v>
      </c>
      <c r="H5385" t="s">
        <v>135</v>
      </c>
      <c r="I5385" t="s">
        <v>136</v>
      </c>
      <c r="J5385" t="s">
        <v>137</v>
      </c>
      <c r="K5385" t="s">
        <v>138</v>
      </c>
      <c r="L5385" t="s">
        <v>15550</v>
      </c>
      <c r="M5385" t="s">
        <v>15551</v>
      </c>
      <c r="N5385">
        <v>1.356944444</v>
      </c>
      <c r="O5385">
        <v>0</v>
      </c>
      <c r="P5385">
        <v>9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3.2650297036150273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3.2650297036150273</v>
      </c>
    </row>
    <row r="5386" spans="1:31" x14ac:dyDescent="0.25">
      <c r="A5386">
        <v>2220495</v>
      </c>
      <c r="B5386">
        <v>1</v>
      </c>
      <c r="C5386" t="s">
        <v>80</v>
      </c>
      <c r="D5386" t="s">
        <v>99</v>
      </c>
      <c r="E5386" t="s">
        <v>151</v>
      </c>
      <c r="F5386" t="s">
        <v>808</v>
      </c>
      <c r="G5386" t="s">
        <v>153</v>
      </c>
      <c r="H5386" t="s">
        <v>135</v>
      </c>
      <c r="I5386" t="s">
        <v>136</v>
      </c>
      <c r="J5386" t="s">
        <v>137</v>
      </c>
      <c r="K5386" t="s">
        <v>138</v>
      </c>
      <c r="L5386" t="s">
        <v>15552</v>
      </c>
      <c r="M5386" t="s">
        <v>15553</v>
      </c>
      <c r="N5386">
        <v>4.8661111110000004</v>
      </c>
      <c r="O5386">
        <v>0</v>
      </c>
      <c r="P5386">
        <v>38</v>
      </c>
      <c r="Q5386">
        <v>0</v>
      </c>
      <c r="R5386">
        <v>10</v>
      </c>
      <c r="S5386">
        <v>0</v>
      </c>
      <c r="T5386">
        <v>6</v>
      </c>
      <c r="U5386">
        <v>0</v>
      </c>
      <c r="V5386">
        <v>0</v>
      </c>
      <c r="W5386">
        <v>0</v>
      </c>
      <c r="X5386">
        <v>36.973447104749539</v>
      </c>
      <c r="Y5386">
        <v>0</v>
      </c>
      <c r="Z5386">
        <v>21.538723494356212</v>
      </c>
      <c r="AA5386">
        <v>0</v>
      </c>
      <c r="AB5386">
        <v>4.5090747165051699</v>
      </c>
      <c r="AC5386">
        <v>0</v>
      </c>
      <c r="AD5386">
        <v>0</v>
      </c>
      <c r="AE5386">
        <v>63.021245315610919</v>
      </c>
    </row>
    <row r="5387" spans="1:31" x14ac:dyDescent="0.25">
      <c r="A5387">
        <v>2216058</v>
      </c>
      <c r="B5387">
        <v>1</v>
      </c>
      <c r="C5387" t="s">
        <v>80</v>
      </c>
      <c r="D5387" t="s">
        <v>108</v>
      </c>
      <c r="E5387" t="s">
        <v>151</v>
      </c>
      <c r="F5387" t="s">
        <v>15554</v>
      </c>
      <c r="G5387" t="s">
        <v>153</v>
      </c>
      <c r="H5387" t="s">
        <v>135</v>
      </c>
      <c r="I5387" t="s">
        <v>136</v>
      </c>
      <c r="J5387" t="s">
        <v>137</v>
      </c>
      <c r="K5387" t="s">
        <v>138</v>
      </c>
      <c r="L5387" t="s">
        <v>15555</v>
      </c>
      <c r="M5387" t="s">
        <v>15556</v>
      </c>
      <c r="N5387">
        <v>1.6202777770000001</v>
      </c>
      <c r="O5387">
        <v>0</v>
      </c>
      <c r="P5387">
        <v>13</v>
      </c>
      <c r="Q5387">
        <v>0</v>
      </c>
      <c r="R5387">
        <v>8</v>
      </c>
      <c r="S5387">
        <v>0</v>
      </c>
      <c r="T5387">
        <v>2</v>
      </c>
      <c r="U5387">
        <v>0</v>
      </c>
      <c r="V5387">
        <v>0</v>
      </c>
      <c r="W5387">
        <v>0</v>
      </c>
      <c r="X5387">
        <v>7.7342180657504906</v>
      </c>
      <c r="Y5387">
        <v>0</v>
      </c>
      <c r="Z5387">
        <v>4.5574774193123035</v>
      </c>
      <c r="AA5387">
        <v>0</v>
      </c>
      <c r="AB5387">
        <v>1.6667459732289276</v>
      </c>
      <c r="AC5387">
        <v>0</v>
      </c>
      <c r="AD5387">
        <v>0</v>
      </c>
      <c r="AE5387">
        <v>13.958441458291722</v>
      </c>
    </row>
    <row r="5388" spans="1:31" x14ac:dyDescent="0.25">
      <c r="A5388">
        <v>2221468</v>
      </c>
      <c r="B5388">
        <v>1</v>
      </c>
      <c r="C5388" t="s">
        <v>80</v>
      </c>
      <c r="D5388" t="s">
        <v>88</v>
      </c>
      <c r="E5388" t="s">
        <v>225</v>
      </c>
      <c r="F5388" t="s">
        <v>8026</v>
      </c>
      <c r="G5388" t="s">
        <v>213</v>
      </c>
      <c r="H5388" t="s">
        <v>135</v>
      </c>
      <c r="I5388" t="s">
        <v>136</v>
      </c>
      <c r="J5388" t="s">
        <v>137</v>
      </c>
      <c r="K5388" t="s">
        <v>138</v>
      </c>
      <c r="L5388" t="s">
        <v>15557</v>
      </c>
      <c r="M5388" t="s">
        <v>15558</v>
      </c>
      <c r="N5388">
        <v>2.821666666</v>
      </c>
      <c r="O5388">
        <v>0</v>
      </c>
      <c r="P5388">
        <v>162</v>
      </c>
      <c r="Q5388">
        <v>0</v>
      </c>
      <c r="R5388">
        <v>0</v>
      </c>
      <c r="S5388">
        <v>0</v>
      </c>
      <c r="T5388">
        <v>4</v>
      </c>
      <c r="U5388">
        <v>0</v>
      </c>
      <c r="V5388">
        <v>0</v>
      </c>
      <c r="W5388">
        <v>0</v>
      </c>
      <c r="X5388">
        <v>113.59320137656697</v>
      </c>
      <c r="Y5388">
        <v>0</v>
      </c>
      <c r="Z5388">
        <v>0</v>
      </c>
      <c r="AA5388">
        <v>0</v>
      </c>
      <c r="AB5388">
        <v>13.197804789090975</v>
      </c>
      <c r="AC5388">
        <v>0</v>
      </c>
      <c r="AD5388">
        <v>0</v>
      </c>
      <c r="AE5388">
        <v>126.79100616565795</v>
      </c>
    </row>
    <row r="5389" spans="1:31" x14ac:dyDescent="0.25">
      <c r="A5389">
        <v>2226423</v>
      </c>
      <c r="B5389">
        <v>1</v>
      </c>
      <c r="C5389" t="s">
        <v>81</v>
      </c>
      <c r="D5389" t="s">
        <v>112</v>
      </c>
      <c r="E5389" t="s">
        <v>141</v>
      </c>
      <c r="F5389" t="s">
        <v>15559</v>
      </c>
      <c r="G5389" t="s">
        <v>694</v>
      </c>
      <c r="H5389" t="s">
        <v>144</v>
      </c>
      <c r="I5389" t="s">
        <v>136</v>
      </c>
      <c r="J5389" t="s">
        <v>137</v>
      </c>
      <c r="K5389" t="s">
        <v>138</v>
      </c>
      <c r="L5389" t="s">
        <v>15560</v>
      </c>
      <c r="M5389" t="s">
        <v>15561</v>
      </c>
      <c r="N5389">
        <v>3.5377777770000001</v>
      </c>
      <c r="O5389">
        <v>0</v>
      </c>
      <c r="P5389">
        <v>230</v>
      </c>
      <c r="Q5389">
        <v>0</v>
      </c>
      <c r="R5389">
        <v>2</v>
      </c>
      <c r="S5389">
        <v>0</v>
      </c>
      <c r="T5389">
        <v>10</v>
      </c>
      <c r="U5389">
        <v>0</v>
      </c>
      <c r="V5389">
        <v>0</v>
      </c>
      <c r="W5389">
        <v>0</v>
      </c>
      <c r="X5389">
        <v>67.537390909211993</v>
      </c>
      <c r="Y5389">
        <v>0</v>
      </c>
      <c r="Z5389">
        <v>0.61029740266110111</v>
      </c>
      <c r="AA5389">
        <v>0</v>
      </c>
      <c r="AB5389">
        <v>9.1602289444968257</v>
      </c>
      <c r="AC5389">
        <v>0</v>
      </c>
      <c r="AD5389">
        <v>0</v>
      </c>
      <c r="AE5389">
        <v>77.307917256369919</v>
      </c>
    </row>
    <row r="5390" spans="1:31" x14ac:dyDescent="0.25">
      <c r="A5390">
        <v>2219476</v>
      </c>
      <c r="B5390">
        <v>1</v>
      </c>
      <c r="C5390" t="s">
        <v>80</v>
      </c>
      <c r="D5390" t="s">
        <v>97</v>
      </c>
      <c r="E5390" t="s">
        <v>151</v>
      </c>
      <c r="F5390" t="s">
        <v>15562</v>
      </c>
      <c r="G5390" t="s">
        <v>213</v>
      </c>
      <c r="H5390" t="s">
        <v>135</v>
      </c>
      <c r="I5390" t="s">
        <v>136</v>
      </c>
      <c r="J5390" t="s">
        <v>137</v>
      </c>
      <c r="K5390" t="s">
        <v>138</v>
      </c>
      <c r="L5390" t="s">
        <v>15563</v>
      </c>
      <c r="M5390" t="s">
        <v>15564</v>
      </c>
      <c r="N5390">
        <v>6.1074999999999999</v>
      </c>
      <c r="O5390">
        <v>0</v>
      </c>
      <c r="P5390">
        <v>51</v>
      </c>
      <c r="Q5390">
        <v>0</v>
      </c>
      <c r="R5390">
        <v>0</v>
      </c>
      <c r="S5390">
        <v>0</v>
      </c>
      <c r="T5390">
        <v>5</v>
      </c>
      <c r="U5390">
        <v>0</v>
      </c>
      <c r="V5390">
        <v>0</v>
      </c>
      <c r="W5390">
        <v>0</v>
      </c>
      <c r="X5390">
        <v>89.360859900058799</v>
      </c>
      <c r="Y5390">
        <v>0</v>
      </c>
      <c r="Z5390">
        <v>0</v>
      </c>
      <c r="AA5390">
        <v>0</v>
      </c>
      <c r="AB5390">
        <v>13.747313605262681</v>
      </c>
      <c r="AC5390">
        <v>0</v>
      </c>
      <c r="AD5390">
        <v>0</v>
      </c>
      <c r="AE5390">
        <v>103.10817350532147</v>
      </c>
    </row>
    <row r="5391" spans="1:31" x14ac:dyDescent="0.25">
      <c r="A5391">
        <v>2222009</v>
      </c>
      <c r="B5391">
        <v>1</v>
      </c>
      <c r="C5391" t="s">
        <v>80</v>
      </c>
      <c r="D5391" t="s">
        <v>110</v>
      </c>
      <c r="E5391" t="s">
        <v>251</v>
      </c>
      <c r="F5391" t="s">
        <v>962</v>
      </c>
      <c r="G5391" t="s">
        <v>143</v>
      </c>
      <c r="H5391" t="s">
        <v>144</v>
      </c>
      <c r="I5391" t="s">
        <v>136</v>
      </c>
      <c r="J5391" t="s">
        <v>137</v>
      </c>
      <c r="K5391" t="s">
        <v>138</v>
      </c>
      <c r="L5391" t="s">
        <v>15565</v>
      </c>
      <c r="M5391" t="s">
        <v>15566</v>
      </c>
      <c r="N5391">
        <v>0.311111111</v>
      </c>
      <c r="O5391">
        <v>0</v>
      </c>
      <c r="P5391">
        <v>2620</v>
      </c>
      <c r="Q5391">
        <v>0</v>
      </c>
      <c r="R5391">
        <v>0</v>
      </c>
      <c r="S5391">
        <v>1</v>
      </c>
      <c r="T5391">
        <v>1657</v>
      </c>
      <c r="U5391">
        <v>0</v>
      </c>
      <c r="V5391">
        <v>0</v>
      </c>
      <c r="W5391">
        <v>0</v>
      </c>
      <c r="X5391">
        <v>227.13433689473763</v>
      </c>
      <c r="Y5391">
        <v>0</v>
      </c>
      <c r="Z5391">
        <v>0</v>
      </c>
      <c r="AA5391">
        <v>0.4569516710372083</v>
      </c>
      <c r="AB5391">
        <v>482.30593257775024</v>
      </c>
      <c r="AC5391">
        <v>0</v>
      </c>
      <c r="AD5391">
        <v>0</v>
      </c>
      <c r="AE5391">
        <v>709.89722114352503</v>
      </c>
    </row>
    <row r="5392" spans="1:31" x14ac:dyDescent="0.25">
      <c r="A5392">
        <v>2215062</v>
      </c>
      <c r="B5392">
        <v>1</v>
      </c>
      <c r="C5392" t="s">
        <v>81</v>
      </c>
      <c r="D5392" t="s">
        <v>128</v>
      </c>
      <c r="E5392" t="s">
        <v>132</v>
      </c>
      <c r="F5392" t="s">
        <v>15567</v>
      </c>
      <c r="G5392" t="s">
        <v>176</v>
      </c>
      <c r="H5392" t="s">
        <v>135</v>
      </c>
      <c r="I5392" t="s">
        <v>136</v>
      </c>
      <c r="J5392" t="s">
        <v>137</v>
      </c>
      <c r="K5392" t="s">
        <v>138</v>
      </c>
      <c r="L5392" t="s">
        <v>15568</v>
      </c>
      <c r="M5392" t="s">
        <v>15569</v>
      </c>
      <c r="N5392">
        <v>2.0405555550000001</v>
      </c>
      <c r="O5392">
        <v>0</v>
      </c>
      <c r="P5392">
        <v>78</v>
      </c>
      <c r="Q5392">
        <v>0</v>
      </c>
      <c r="R5392">
        <v>0</v>
      </c>
      <c r="S5392">
        <v>0</v>
      </c>
      <c r="T5392">
        <v>8</v>
      </c>
      <c r="U5392">
        <v>0</v>
      </c>
      <c r="V5392">
        <v>0</v>
      </c>
      <c r="W5392">
        <v>0</v>
      </c>
      <c r="X5392">
        <v>31.048797447191109</v>
      </c>
      <c r="Y5392">
        <v>0</v>
      </c>
      <c r="Z5392">
        <v>0</v>
      </c>
      <c r="AA5392">
        <v>0</v>
      </c>
      <c r="AB5392">
        <v>12.356011774412703</v>
      </c>
      <c r="AC5392">
        <v>0</v>
      </c>
      <c r="AD5392">
        <v>0</v>
      </c>
      <c r="AE5392">
        <v>43.404809221603813</v>
      </c>
    </row>
    <row r="5393" spans="1:31" x14ac:dyDescent="0.25">
      <c r="A5393">
        <v>2225427</v>
      </c>
      <c r="B5393">
        <v>1</v>
      </c>
      <c r="C5393" t="s">
        <v>80</v>
      </c>
      <c r="D5393" t="s">
        <v>96</v>
      </c>
      <c r="E5393" t="s">
        <v>151</v>
      </c>
      <c r="F5393" t="s">
        <v>15570</v>
      </c>
      <c r="G5393" t="s">
        <v>153</v>
      </c>
      <c r="H5393" t="s">
        <v>135</v>
      </c>
      <c r="I5393" t="s">
        <v>136</v>
      </c>
      <c r="J5393" t="s">
        <v>137</v>
      </c>
      <c r="K5393" t="s">
        <v>138</v>
      </c>
      <c r="L5393" t="s">
        <v>15571</v>
      </c>
      <c r="M5393" t="s">
        <v>15572</v>
      </c>
      <c r="N5393">
        <v>3.4791666659999998</v>
      </c>
      <c r="O5393">
        <v>0</v>
      </c>
      <c r="P5393">
        <v>25</v>
      </c>
      <c r="Q5393">
        <v>0</v>
      </c>
      <c r="R5393">
        <v>0</v>
      </c>
      <c r="S5393">
        <v>0</v>
      </c>
      <c r="T5393">
        <v>3</v>
      </c>
      <c r="U5393">
        <v>0</v>
      </c>
      <c r="V5393">
        <v>0</v>
      </c>
      <c r="W5393">
        <v>0</v>
      </c>
      <c r="X5393">
        <v>16.793902324402627</v>
      </c>
      <c r="Y5393">
        <v>0</v>
      </c>
      <c r="Z5393">
        <v>0</v>
      </c>
      <c r="AA5393">
        <v>0</v>
      </c>
      <c r="AB5393">
        <v>16.515553562993926</v>
      </c>
      <c r="AC5393">
        <v>0</v>
      </c>
      <c r="AD5393">
        <v>0</v>
      </c>
      <c r="AE5393">
        <v>33.309455887396552</v>
      </c>
    </row>
    <row r="5394" spans="1:31" x14ac:dyDescent="0.25">
      <c r="A5394">
        <v>2221036</v>
      </c>
      <c r="B5394">
        <v>1</v>
      </c>
      <c r="C5394" t="s">
        <v>81</v>
      </c>
      <c r="D5394" t="s">
        <v>118</v>
      </c>
      <c r="E5394" t="s">
        <v>156</v>
      </c>
      <c r="F5394" t="s">
        <v>13031</v>
      </c>
      <c r="G5394" t="s">
        <v>165</v>
      </c>
      <c r="H5394" t="s">
        <v>135</v>
      </c>
      <c r="I5394" t="s">
        <v>136</v>
      </c>
      <c r="J5394" t="s">
        <v>137</v>
      </c>
      <c r="K5394" t="s">
        <v>138</v>
      </c>
      <c r="L5394" t="s">
        <v>15573</v>
      </c>
      <c r="M5394" t="s">
        <v>15574</v>
      </c>
      <c r="N5394">
        <v>1.089722222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1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0.94769584232955939</v>
      </c>
      <c r="AC5394">
        <v>0</v>
      </c>
      <c r="AD5394">
        <v>0</v>
      </c>
      <c r="AE5394">
        <v>0.94769584232955939</v>
      </c>
    </row>
    <row r="5395" spans="1:31" x14ac:dyDescent="0.25">
      <c r="A5395">
        <v>2216536</v>
      </c>
      <c r="B5395">
        <v>1</v>
      </c>
      <c r="C5395" t="s">
        <v>81</v>
      </c>
      <c r="D5395" t="s">
        <v>112</v>
      </c>
      <c r="E5395" t="s">
        <v>151</v>
      </c>
      <c r="F5395" t="s">
        <v>15575</v>
      </c>
      <c r="G5395" t="s">
        <v>280</v>
      </c>
      <c r="H5395" t="s">
        <v>135</v>
      </c>
      <c r="I5395" t="s">
        <v>136</v>
      </c>
      <c r="J5395" t="s">
        <v>3</v>
      </c>
      <c r="K5395" t="s">
        <v>138</v>
      </c>
      <c r="L5395" t="s">
        <v>15576</v>
      </c>
      <c r="M5395" t="s">
        <v>15577</v>
      </c>
      <c r="N5395">
        <v>0.90083333300000001</v>
      </c>
      <c r="O5395">
        <v>0</v>
      </c>
      <c r="P5395">
        <v>24</v>
      </c>
      <c r="Q5395">
        <v>0</v>
      </c>
      <c r="R5395">
        <v>1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3.6499299138975578</v>
      </c>
      <c r="Y5395">
        <v>0</v>
      </c>
      <c r="Z5395">
        <v>3.356511105291944E-3</v>
      </c>
      <c r="AA5395">
        <v>0</v>
      </c>
      <c r="AB5395">
        <v>0</v>
      </c>
      <c r="AC5395">
        <v>0</v>
      </c>
      <c r="AD5395">
        <v>0</v>
      </c>
      <c r="AE5395">
        <v>3.6532864250028498</v>
      </c>
    </row>
    <row r="5396" spans="1:31" x14ac:dyDescent="0.25">
      <c r="A5396">
        <v>2225945</v>
      </c>
      <c r="B5396">
        <v>1</v>
      </c>
      <c r="C5396" t="s">
        <v>80</v>
      </c>
      <c r="D5396" t="s">
        <v>83</v>
      </c>
      <c r="E5396" t="s">
        <v>151</v>
      </c>
      <c r="F5396" t="s">
        <v>15578</v>
      </c>
      <c r="G5396" t="s">
        <v>213</v>
      </c>
      <c r="H5396" t="s">
        <v>135</v>
      </c>
      <c r="I5396" t="s">
        <v>136</v>
      </c>
      <c r="J5396" t="s">
        <v>137</v>
      </c>
      <c r="K5396" t="s">
        <v>138</v>
      </c>
      <c r="L5396" t="s">
        <v>15579</v>
      </c>
      <c r="M5396" t="s">
        <v>15580</v>
      </c>
      <c r="N5396">
        <v>2.335555555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29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30.23252774307786</v>
      </c>
      <c r="AC5396">
        <v>0</v>
      </c>
      <c r="AD5396">
        <v>0</v>
      </c>
      <c r="AE5396">
        <v>30.23252774307786</v>
      </c>
    </row>
    <row r="5397" spans="1:31" x14ac:dyDescent="0.25">
      <c r="A5397">
        <v>2221059</v>
      </c>
      <c r="B5397">
        <v>1</v>
      </c>
      <c r="C5397" t="s">
        <v>80</v>
      </c>
      <c r="D5397" t="s">
        <v>93</v>
      </c>
      <c r="E5397" t="s">
        <v>141</v>
      </c>
      <c r="F5397" t="s">
        <v>15581</v>
      </c>
      <c r="G5397" t="s">
        <v>200</v>
      </c>
      <c r="H5397" t="s">
        <v>144</v>
      </c>
      <c r="I5397" t="s">
        <v>136</v>
      </c>
      <c r="J5397" t="s">
        <v>137</v>
      </c>
      <c r="K5397" t="s">
        <v>138</v>
      </c>
      <c r="L5397" t="s">
        <v>15582</v>
      </c>
      <c r="M5397" t="s">
        <v>15583</v>
      </c>
      <c r="N5397">
        <v>0.61777777700000003</v>
      </c>
      <c r="O5397">
        <v>0</v>
      </c>
      <c r="P5397">
        <v>1564</v>
      </c>
      <c r="Q5397">
        <v>2</v>
      </c>
      <c r="R5397">
        <v>15</v>
      </c>
      <c r="S5397">
        <v>2</v>
      </c>
      <c r="T5397">
        <v>220</v>
      </c>
      <c r="U5397">
        <v>1</v>
      </c>
      <c r="V5397">
        <v>2</v>
      </c>
      <c r="W5397">
        <v>0</v>
      </c>
      <c r="X5397">
        <v>249.2268799868294</v>
      </c>
      <c r="Y5397">
        <v>1.1545171905533156</v>
      </c>
      <c r="Z5397">
        <v>9.2754675711164705</v>
      </c>
      <c r="AA5397">
        <v>1.2879045173842667</v>
      </c>
      <c r="AB5397">
        <v>63.06959395343781</v>
      </c>
      <c r="AC5397">
        <v>294.11911017956692</v>
      </c>
      <c r="AD5397">
        <v>31.068292948678423</v>
      </c>
      <c r="AE5397">
        <v>649.20176634756649</v>
      </c>
    </row>
    <row r="5398" spans="1:31" x14ac:dyDescent="0.25">
      <c r="A5398">
        <v>2223930</v>
      </c>
      <c r="B5398">
        <v>1</v>
      </c>
      <c r="C5398" t="s">
        <v>80</v>
      </c>
      <c r="D5398" t="s">
        <v>92</v>
      </c>
      <c r="E5398" t="s">
        <v>156</v>
      </c>
      <c r="F5398" t="s">
        <v>12567</v>
      </c>
      <c r="G5398" t="s">
        <v>280</v>
      </c>
      <c r="H5398" t="s">
        <v>135</v>
      </c>
      <c r="I5398" t="s">
        <v>136</v>
      </c>
      <c r="J5398" t="s">
        <v>3</v>
      </c>
      <c r="K5398" t="s">
        <v>138</v>
      </c>
      <c r="L5398" t="s">
        <v>15584</v>
      </c>
      <c r="M5398" t="s">
        <v>15585</v>
      </c>
      <c r="N5398">
        <v>2.3005555549999999</v>
      </c>
      <c r="O5398">
        <v>0</v>
      </c>
      <c r="P5398">
        <v>1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0.4476743875660234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0.4476743875660234</v>
      </c>
    </row>
    <row r="5399" spans="1:31" x14ac:dyDescent="0.25">
      <c r="A5399">
        <v>2216559</v>
      </c>
      <c r="B5399">
        <v>1</v>
      </c>
      <c r="C5399" t="s">
        <v>81</v>
      </c>
      <c r="D5399" t="s">
        <v>119</v>
      </c>
      <c r="E5399" t="s">
        <v>151</v>
      </c>
      <c r="F5399" t="s">
        <v>15586</v>
      </c>
      <c r="G5399" t="s">
        <v>213</v>
      </c>
      <c r="H5399" t="s">
        <v>135</v>
      </c>
      <c r="I5399" t="s">
        <v>136</v>
      </c>
      <c r="J5399" t="s">
        <v>137</v>
      </c>
      <c r="K5399" t="s">
        <v>138</v>
      </c>
      <c r="L5399" t="s">
        <v>9637</v>
      </c>
      <c r="M5399" t="s">
        <v>15587</v>
      </c>
      <c r="N5399">
        <v>1.6997222219999999</v>
      </c>
      <c r="O5399">
        <v>0</v>
      </c>
      <c r="P5399">
        <v>20</v>
      </c>
      <c r="Q5399">
        <v>0</v>
      </c>
      <c r="R5399">
        <v>1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12.631763254406444</v>
      </c>
      <c r="Y5399">
        <v>0</v>
      </c>
      <c r="Z5399">
        <v>2.1772720771161113E-2</v>
      </c>
      <c r="AA5399">
        <v>0</v>
      </c>
      <c r="AB5399">
        <v>0</v>
      </c>
      <c r="AC5399">
        <v>0</v>
      </c>
      <c r="AD5399">
        <v>0</v>
      </c>
      <c r="AE5399">
        <v>12.653535975177604</v>
      </c>
    </row>
    <row r="5400" spans="1:31" x14ac:dyDescent="0.25">
      <c r="A5400">
        <v>2225928</v>
      </c>
      <c r="B5400">
        <v>1</v>
      </c>
      <c r="C5400" t="s">
        <v>81</v>
      </c>
      <c r="D5400" t="s">
        <v>123</v>
      </c>
      <c r="E5400" t="s">
        <v>156</v>
      </c>
      <c r="F5400" t="s">
        <v>12195</v>
      </c>
      <c r="G5400" t="s">
        <v>172</v>
      </c>
      <c r="H5400" t="s">
        <v>135</v>
      </c>
      <c r="I5400" t="s">
        <v>136</v>
      </c>
      <c r="J5400" t="s">
        <v>137</v>
      </c>
      <c r="K5400" t="s">
        <v>138</v>
      </c>
      <c r="L5400" t="s">
        <v>15588</v>
      </c>
      <c r="M5400" t="s">
        <v>15589</v>
      </c>
      <c r="N5400">
        <v>0.89111111099999996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2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0.49589544681707998</v>
      </c>
      <c r="AC5400">
        <v>0</v>
      </c>
      <c r="AD5400">
        <v>0</v>
      </c>
      <c r="AE5400">
        <v>0.49589544681707998</v>
      </c>
    </row>
    <row r="5401" spans="1:31" x14ac:dyDescent="0.25">
      <c r="A5401">
        <v>2223074</v>
      </c>
      <c r="B5401">
        <v>1</v>
      </c>
      <c r="C5401" t="s">
        <v>80</v>
      </c>
      <c r="D5401" t="s">
        <v>94</v>
      </c>
      <c r="E5401" t="s">
        <v>156</v>
      </c>
      <c r="F5401" t="s">
        <v>15590</v>
      </c>
      <c r="G5401" t="s">
        <v>161</v>
      </c>
      <c r="H5401" t="s">
        <v>135</v>
      </c>
      <c r="I5401" t="s">
        <v>136</v>
      </c>
      <c r="J5401" t="s">
        <v>137</v>
      </c>
      <c r="K5401" t="s">
        <v>138</v>
      </c>
      <c r="L5401" t="s">
        <v>15591</v>
      </c>
      <c r="M5401" t="s">
        <v>15592</v>
      </c>
      <c r="N5401">
        <v>2.003333333</v>
      </c>
      <c r="O5401">
        <v>0</v>
      </c>
      <c r="P5401">
        <v>1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7.9341721352045008E-2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7.9341721352045008E-2</v>
      </c>
    </row>
    <row r="5402" spans="1:31" x14ac:dyDescent="0.25">
      <c r="A5402">
        <v>2221992</v>
      </c>
      <c r="B5402">
        <v>1</v>
      </c>
      <c r="C5402" t="s">
        <v>81</v>
      </c>
      <c r="D5402" t="s">
        <v>112</v>
      </c>
      <c r="E5402" t="s">
        <v>147</v>
      </c>
      <c r="F5402" t="s">
        <v>998</v>
      </c>
      <c r="G5402" t="s">
        <v>200</v>
      </c>
      <c r="H5402" t="s">
        <v>144</v>
      </c>
      <c r="I5402" t="s">
        <v>451</v>
      </c>
      <c r="J5402" t="s">
        <v>137</v>
      </c>
      <c r="K5402" t="s">
        <v>138</v>
      </c>
      <c r="L5402" t="s">
        <v>15593</v>
      </c>
      <c r="M5402" t="s">
        <v>15594</v>
      </c>
      <c r="N5402">
        <v>3.6111111000000001E-2</v>
      </c>
      <c r="O5402">
        <v>14</v>
      </c>
      <c r="P5402">
        <v>8771</v>
      </c>
      <c r="Q5402">
        <v>426</v>
      </c>
      <c r="R5402">
        <v>1910</v>
      </c>
      <c r="S5402">
        <v>93</v>
      </c>
      <c r="T5402">
        <v>864</v>
      </c>
      <c r="U5402">
        <v>12</v>
      </c>
      <c r="V5402">
        <v>3</v>
      </c>
      <c r="W5402">
        <v>6.6355761278733327E-2</v>
      </c>
      <c r="X5402">
        <v>50.944790106357061</v>
      </c>
      <c r="Y5402">
        <v>6.3259319277951329</v>
      </c>
      <c r="Z5402">
        <v>9.4970875072803107</v>
      </c>
      <c r="AA5402">
        <v>16.607845515461054</v>
      </c>
      <c r="AB5402">
        <v>15.66651281331527</v>
      </c>
      <c r="AC5402">
        <v>30.142433575159458</v>
      </c>
      <c r="AD5402">
        <v>7.2244858066158555</v>
      </c>
      <c r="AE5402">
        <v>136.47544301326286</v>
      </c>
    </row>
    <row r="5403" spans="1:31" x14ac:dyDescent="0.25">
      <c r="A5403">
        <v>2225089</v>
      </c>
      <c r="B5403">
        <v>1</v>
      </c>
      <c r="C5403" t="s">
        <v>81</v>
      </c>
      <c r="D5403" t="s">
        <v>127</v>
      </c>
      <c r="E5403" t="s">
        <v>132</v>
      </c>
      <c r="F5403" t="s">
        <v>15595</v>
      </c>
      <c r="G5403" t="s">
        <v>213</v>
      </c>
      <c r="H5403" t="s">
        <v>135</v>
      </c>
      <c r="I5403" t="s">
        <v>136</v>
      </c>
      <c r="J5403" t="s">
        <v>137</v>
      </c>
      <c r="K5403" t="s">
        <v>138</v>
      </c>
      <c r="L5403" t="s">
        <v>15596</v>
      </c>
      <c r="M5403" t="s">
        <v>15597</v>
      </c>
      <c r="N5403">
        <v>2.6463888880000002</v>
      </c>
      <c r="O5403">
        <v>0</v>
      </c>
      <c r="P5403">
        <v>1</v>
      </c>
      <c r="Q5403">
        <v>0</v>
      </c>
      <c r="R5403">
        <v>2</v>
      </c>
      <c r="S5403">
        <v>0</v>
      </c>
      <c r="T5403">
        <v>1</v>
      </c>
      <c r="U5403">
        <v>0</v>
      </c>
      <c r="V5403">
        <v>0</v>
      </c>
      <c r="W5403">
        <v>0</v>
      </c>
      <c r="X5403">
        <v>5.9143877293957495E-2</v>
      </c>
      <c r="Y5403">
        <v>0</v>
      </c>
      <c r="Z5403">
        <v>1.4021588947792532</v>
      </c>
      <c r="AA5403">
        <v>0</v>
      </c>
      <c r="AB5403">
        <v>2.3654190419889334</v>
      </c>
      <c r="AC5403">
        <v>0</v>
      </c>
      <c r="AD5403">
        <v>0</v>
      </c>
      <c r="AE5403">
        <v>3.826721814062144</v>
      </c>
    </row>
    <row r="5404" spans="1:31" x14ac:dyDescent="0.25">
      <c r="A5404">
        <v>2219539</v>
      </c>
      <c r="B5404">
        <v>1</v>
      </c>
      <c r="C5404" t="s">
        <v>80</v>
      </c>
      <c r="D5404" t="s">
        <v>88</v>
      </c>
      <c r="E5404" t="s">
        <v>141</v>
      </c>
      <c r="F5404" t="s">
        <v>15598</v>
      </c>
      <c r="G5404" t="s">
        <v>9256</v>
      </c>
      <c r="H5404" t="s">
        <v>144</v>
      </c>
      <c r="I5404" t="s">
        <v>136</v>
      </c>
      <c r="J5404" t="s">
        <v>137</v>
      </c>
      <c r="K5404" t="s">
        <v>138</v>
      </c>
      <c r="L5404" t="s">
        <v>15599</v>
      </c>
      <c r="M5404" t="s">
        <v>15600</v>
      </c>
      <c r="N5404">
        <v>1.3858333329999999</v>
      </c>
      <c r="O5404">
        <v>0</v>
      </c>
      <c r="P5404">
        <v>610</v>
      </c>
      <c r="Q5404">
        <v>0</v>
      </c>
      <c r="R5404">
        <v>0</v>
      </c>
      <c r="S5404">
        <v>0</v>
      </c>
      <c r="T5404">
        <v>68</v>
      </c>
      <c r="U5404">
        <v>0</v>
      </c>
      <c r="V5404">
        <v>0</v>
      </c>
      <c r="W5404">
        <v>0</v>
      </c>
      <c r="X5404">
        <v>207.73305821792277</v>
      </c>
      <c r="Y5404">
        <v>0</v>
      </c>
      <c r="Z5404">
        <v>0</v>
      </c>
      <c r="AA5404">
        <v>0</v>
      </c>
      <c r="AB5404">
        <v>39.846366524170115</v>
      </c>
      <c r="AC5404">
        <v>0</v>
      </c>
      <c r="AD5404">
        <v>0</v>
      </c>
      <c r="AE5404">
        <v>247.5794247420929</v>
      </c>
    </row>
    <row r="5405" spans="1:31" x14ac:dyDescent="0.25">
      <c r="A5405">
        <v>2220535</v>
      </c>
      <c r="B5405">
        <v>1</v>
      </c>
      <c r="C5405" t="s">
        <v>80</v>
      </c>
      <c r="D5405" t="s">
        <v>108</v>
      </c>
      <c r="E5405" t="s">
        <v>151</v>
      </c>
      <c r="F5405" t="s">
        <v>15601</v>
      </c>
      <c r="G5405" t="s">
        <v>213</v>
      </c>
      <c r="H5405" t="s">
        <v>135</v>
      </c>
      <c r="I5405" t="s">
        <v>136</v>
      </c>
      <c r="J5405" t="s">
        <v>137</v>
      </c>
      <c r="K5405" t="s">
        <v>138</v>
      </c>
      <c r="L5405" t="s">
        <v>15602</v>
      </c>
      <c r="M5405" t="s">
        <v>15603</v>
      </c>
      <c r="N5405">
        <v>1.2188888879999999</v>
      </c>
      <c r="O5405">
        <v>0</v>
      </c>
      <c r="P5405">
        <v>33</v>
      </c>
      <c r="Q5405">
        <v>0</v>
      </c>
      <c r="R5405">
        <v>6</v>
      </c>
      <c r="S5405">
        <v>0</v>
      </c>
      <c r="T5405">
        <v>3</v>
      </c>
      <c r="U5405">
        <v>0</v>
      </c>
      <c r="V5405">
        <v>0</v>
      </c>
      <c r="W5405">
        <v>0</v>
      </c>
      <c r="X5405">
        <v>4.3428015993358766</v>
      </c>
      <c r="Y5405">
        <v>0</v>
      </c>
      <c r="Z5405">
        <v>0.40524227980692501</v>
      </c>
      <c r="AA5405">
        <v>0</v>
      </c>
      <c r="AB5405">
        <v>0.2501692667550367</v>
      </c>
      <c r="AC5405">
        <v>0</v>
      </c>
      <c r="AD5405">
        <v>0</v>
      </c>
      <c r="AE5405">
        <v>4.9982131458978376</v>
      </c>
    </row>
    <row r="5406" spans="1:31" x14ac:dyDescent="0.25">
      <c r="A5406">
        <v>2222848</v>
      </c>
      <c r="B5406">
        <v>1</v>
      </c>
      <c r="C5406" t="s">
        <v>80</v>
      </c>
      <c r="D5406" t="s">
        <v>104</v>
      </c>
      <c r="E5406" t="s">
        <v>151</v>
      </c>
      <c r="F5406" t="s">
        <v>15604</v>
      </c>
      <c r="G5406" t="s">
        <v>213</v>
      </c>
      <c r="H5406" t="s">
        <v>135</v>
      </c>
      <c r="I5406" t="s">
        <v>136</v>
      </c>
      <c r="J5406" t="s">
        <v>137</v>
      </c>
      <c r="K5406" t="s">
        <v>138</v>
      </c>
      <c r="L5406" t="s">
        <v>15605</v>
      </c>
      <c r="M5406" t="s">
        <v>15606</v>
      </c>
      <c r="N5406">
        <v>1.2649999999999999</v>
      </c>
      <c r="O5406">
        <v>0</v>
      </c>
      <c r="P5406">
        <v>109</v>
      </c>
      <c r="Q5406">
        <v>0</v>
      </c>
      <c r="R5406">
        <v>0</v>
      </c>
      <c r="S5406">
        <v>0</v>
      </c>
      <c r="T5406">
        <v>9</v>
      </c>
      <c r="U5406">
        <v>0</v>
      </c>
      <c r="V5406">
        <v>0</v>
      </c>
      <c r="W5406">
        <v>0</v>
      </c>
      <c r="X5406">
        <v>75.900121577382436</v>
      </c>
      <c r="Y5406">
        <v>0</v>
      </c>
      <c r="Z5406">
        <v>0</v>
      </c>
      <c r="AA5406">
        <v>0</v>
      </c>
      <c r="AB5406">
        <v>6.5675864947512368</v>
      </c>
      <c r="AC5406">
        <v>0</v>
      </c>
      <c r="AD5406">
        <v>0</v>
      </c>
      <c r="AE5406">
        <v>82.467708072133675</v>
      </c>
    </row>
    <row r="5407" spans="1:31" x14ac:dyDescent="0.25">
      <c r="A5407">
        <v>2216645</v>
      </c>
      <c r="B5407">
        <v>1</v>
      </c>
      <c r="C5407" t="s">
        <v>81</v>
      </c>
      <c r="D5407" t="s">
        <v>112</v>
      </c>
      <c r="E5407" t="s">
        <v>151</v>
      </c>
      <c r="F5407" t="s">
        <v>15607</v>
      </c>
      <c r="G5407" t="s">
        <v>213</v>
      </c>
      <c r="H5407" t="s">
        <v>135</v>
      </c>
      <c r="I5407" t="s">
        <v>136</v>
      </c>
      <c r="J5407" t="s">
        <v>137</v>
      </c>
      <c r="K5407" t="s">
        <v>138</v>
      </c>
      <c r="L5407" t="s">
        <v>15608</v>
      </c>
      <c r="M5407" t="s">
        <v>15609</v>
      </c>
      <c r="N5407">
        <v>2.2572222219999998</v>
      </c>
      <c r="O5407">
        <v>0</v>
      </c>
      <c r="P5407">
        <v>42</v>
      </c>
      <c r="Q5407">
        <v>0</v>
      </c>
      <c r="R5407">
        <v>0</v>
      </c>
      <c r="S5407">
        <v>0</v>
      </c>
      <c r="T5407">
        <v>4</v>
      </c>
      <c r="U5407">
        <v>0</v>
      </c>
      <c r="V5407">
        <v>0</v>
      </c>
      <c r="W5407">
        <v>0</v>
      </c>
      <c r="X5407">
        <v>7.6227052571080307</v>
      </c>
      <c r="Y5407">
        <v>0</v>
      </c>
      <c r="Z5407">
        <v>0</v>
      </c>
      <c r="AA5407">
        <v>0</v>
      </c>
      <c r="AB5407">
        <v>0.56007292403733344</v>
      </c>
      <c r="AC5407">
        <v>0</v>
      </c>
      <c r="AD5407">
        <v>0</v>
      </c>
      <c r="AE5407">
        <v>8.1827781811453644</v>
      </c>
    </row>
    <row r="5408" spans="1:31" x14ac:dyDescent="0.25">
      <c r="A5408">
        <v>2218520</v>
      </c>
      <c r="B5408">
        <v>1</v>
      </c>
      <c r="C5408" t="s">
        <v>81</v>
      </c>
      <c r="D5408" t="s">
        <v>128</v>
      </c>
      <c r="E5408" t="s">
        <v>151</v>
      </c>
      <c r="F5408" t="s">
        <v>5599</v>
      </c>
      <c r="G5408" t="s">
        <v>213</v>
      </c>
      <c r="H5408" t="s">
        <v>135</v>
      </c>
      <c r="I5408" t="s">
        <v>136</v>
      </c>
      <c r="J5408" t="s">
        <v>137</v>
      </c>
      <c r="K5408" t="s">
        <v>138</v>
      </c>
      <c r="L5408" t="s">
        <v>15610</v>
      </c>
      <c r="M5408" t="s">
        <v>15611</v>
      </c>
      <c r="N5408">
        <v>8.4677777770000002</v>
      </c>
      <c r="O5408">
        <v>0</v>
      </c>
      <c r="P5408">
        <v>41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51.23651171738085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51.23651171738085</v>
      </c>
    </row>
    <row r="5409" spans="1:31" x14ac:dyDescent="0.25">
      <c r="A5409">
        <v>2228006</v>
      </c>
      <c r="B5409">
        <v>1</v>
      </c>
      <c r="C5409" t="s">
        <v>80</v>
      </c>
      <c r="D5409" t="s">
        <v>107</v>
      </c>
      <c r="E5409" t="s">
        <v>225</v>
      </c>
      <c r="F5409" t="s">
        <v>15612</v>
      </c>
      <c r="G5409" t="s">
        <v>345</v>
      </c>
      <c r="H5409" t="s">
        <v>135</v>
      </c>
      <c r="I5409" t="s">
        <v>136</v>
      </c>
      <c r="J5409" t="s">
        <v>137</v>
      </c>
      <c r="K5409" t="s">
        <v>138</v>
      </c>
      <c r="L5409" t="s">
        <v>15613</v>
      </c>
      <c r="M5409" t="s">
        <v>15614</v>
      </c>
      <c r="N5409">
        <v>3.8258333329999998</v>
      </c>
      <c r="O5409">
        <v>0</v>
      </c>
      <c r="P5409">
        <v>7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3.7846858832910866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3.7846858832910866</v>
      </c>
    </row>
    <row r="5410" spans="1:31" x14ac:dyDescent="0.25">
      <c r="A5410">
        <v>2213502</v>
      </c>
      <c r="B5410">
        <v>1</v>
      </c>
      <c r="C5410" t="s">
        <v>80</v>
      </c>
      <c r="D5410" t="s">
        <v>83</v>
      </c>
      <c r="E5410" t="s">
        <v>151</v>
      </c>
      <c r="F5410" t="s">
        <v>15615</v>
      </c>
      <c r="G5410" t="s">
        <v>134</v>
      </c>
      <c r="H5410" t="s">
        <v>135</v>
      </c>
      <c r="I5410" t="s">
        <v>136</v>
      </c>
      <c r="J5410" t="s">
        <v>137</v>
      </c>
      <c r="K5410" t="s">
        <v>138</v>
      </c>
      <c r="L5410" t="s">
        <v>15616</v>
      </c>
      <c r="M5410" t="s">
        <v>15617</v>
      </c>
      <c r="N5410">
        <v>0.53500000000000003</v>
      </c>
      <c r="O5410">
        <v>0</v>
      </c>
      <c r="P5410">
        <v>36</v>
      </c>
      <c r="Q5410">
        <v>0</v>
      </c>
      <c r="R5410">
        <v>0</v>
      </c>
      <c r="S5410">
        <v>0</v>
      </c>
      <c r="T5410">
        <v>26</v>
      </c>
      <c r="U5410">
        <v>0</v>
      </c>
      <c r="V5410">
        <v>0</v>
      </c>
      <c r="W5410">
        <v>0</v>
      </c>
      <c r="X5410">
        <v>7.2763120346620669</v>
      </c>
      <c r="Y5410">
        <v>0</v>
      </c>
      <c r="Z5410">
        <v>0</v>
      </c>
      <c r="AA5410">
        <v>0</v>
      </c>
      <c r="AB5410">
        <v>5.2903025015512508</v>
      </c>
      <c r="AC5410">
        <v>0</v>
      </c>
      <c r="AD5410">
        <v>0</v>
      </c>
      <c r="AE5410">
        <v>12.566614536213319</v>
      </c>
    </row>
    <row r="5411" spans="1:31" x14ac:dyDescent="0.25">
      <c r="A5411">
        <v>2213588</v>
      </c>
      <c r="B5411">
        <v>1</v>
      </c>
      <c r="C5411" t="s">
        <v>80</v>
      </c>
      <c r="D5411" t="s">
        <v>107</v>
      </c>
      <c r="E5411" t="s">
        <v>156</v>
      </c>
      <c r="F5411" t="s">
        <v>15618</v>
      </c>
      <c r="G5411" t="s">
        <v>165</v>
      </c>
      <c r="H5411" t="s">
        <v>135</v>
      </c>
      <c r="I5411" t="s">
        <v>136</v>
      </c>
      <c r="J5411" t="s">
        <v>137</v>
      </c>
      <c r="K5411" t="s">
        <v>138</v>
      </c>
      <c r="L5411" t="s">
        <v>15619</v>
      </c>
      <c r="M5411" t="s">
        <v>15620</v>
      </c>
      <c r="N5411">
        <v>2.150833333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1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4.0282123573251249</v>
      </c>
      <c r="AC5411">
        <v>0</v>
      </c>
      <c r="AD5411">
        <v>0</v>
      </c>
      <c r="AE5411">
        <v>4.0282123573251249</v>
      </c>
    </row>
    <row r="5412" spans="1:31" x14ac:dyDescent="0.25">
      <c r="A5412">
        <v>2226486</v>
      </c>
      <c r="B5412">
        <v>1</v>
      </c>
      <c r="C5412" t="s">
        <v>81</v>
      </c>
      <c r="D5412" t="s">
        <v>128</v>
      </c>
      <c r="E5412" t="s">
        <v>156</v>
      </c>
      <c r="F5412" t="s">
        <v>15621</v>
      </c>
      <c r="G5412" t="s">
        <v>161</v>
      </c>
      <c r="H5412" t="s">
        <v>135</v>
      </c>
      <c r="I5412" t="s">
        <v>136</v>
      </c>
      <c r="J5412" t="s">
        <v>137</v>
      </c>
      <c r="K5412" t="s">
        <v>138</v>
      </c>
      <c r="L5412" t="s">
        <v>15622</v>
      </c>
      <c r="M5412" t="s">
        <v>15623</v>
      </c>
      <c r="N5412">
        <v>3.523055555</v>
      </c>
      <c r="O5412">
        <v>0</v>
      </c>
      <c r="P5412">
        <v>1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1.9028043276609912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1.9028043276609912</v>
      </c>
    </row>
    <row r="5413" spans="1:31" x14ac:dyDescent="0.25">
      <c r="A5413">
        <v>2225490</v>
      </c>
      <c r="B5413">
        <v>1</v>
      </c>
      <c r="C5413" t="s">
        <v>80</v>
      </c>
      <c r="D5413" t="s">
        <v>97</v>
      </c>
      <c r="E5413" t="s">
        <v>156</v>
      </c>
      <c r="F5413" t="s">
        <v>15624</v>
      </c>
      <c r="G5413" t="s">
        <v>161</v>
      </c>
      <c r="H5413" t="s">
        <v>135</v>
      </c>
      <c r="I5413" t="s">
        <v>136</v>
      </c>
      <c r="J5413" t="s">
        <v>137</v>
      </c>
      <c r="K5413" t="s">
        <v>138</v>
      </c>
      <c r="L5413" t="s">
        <v>15625</v>
      </c>
      <c r="M5413" t="s">
        <v>15626</v>
      </c>
      <c r="N5413">
        <v>1.7613888879999999</v>
      </c>
      <c r="O5413">
        <v>0</v>
      </c>
      <c r="P5413">
        <v>7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3.4358321318141023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3.4358321318141023</v>
      </c>
    </row>
    <row r="5414" spans="1:31" x14ac:dyDescent="0.25">
      <c r="A5414">
        <v>2217916</v>
      </c>
      <c r="B5414">
        <v>1</v>
      </c>
      <c r="C5414" t="s">
        <v>81</v>
      </c>
      <c r="D5414" t="s">
        <v>128</v>
      </c>
      <c r="E5414" t="s">
        <v>147</v>
      </c>
      <c r="F5414" t="s">
        <v>15627</v>
      </c>
      <c r="G5414" t="s">
        <v>143</v>
      </c>
      <c r="H5414" t="s">
        <v>144</v>
      </c>
      <c r="I5414" t="s">
        <v>136</v>
      </c>
      <c r="J5414" t="s">
        <v>137</v>
      </c>
      <c r="K5414" t="s">
        <v>138</v>
      </c>
      <c r="L5414" t="s">
        <v>15628</v>
      </c>
      <c r="M5414" t="s">
        <v>15629</v>
      </c>
      <c r="N5414">
        <v>0.14722222200000001</v>
      </c>
      <c r="O5414">
        <v>10</v>
      </c>
      <c r="P5414">
        <v>1537</v>
      </c>
      <c r="Q5414">
        <v>67</v>
      </c>
      <c r="R5414">
        <v>102</v>
      </c>
      <c r="S5414">
        <v>14</v>
      </c>
      <c r="T5414">
        <v>127</v>
      </c>
      <c r="U5414">
        <v>3</v>
      </c>
      <c r="V5414">
        <v>1</v>
      </c>
      <c r="W5414">
        <v>0.38987193593605557</v>
      </c>
      <c r="X5414">
        <v>41.905666751302903</v>
      </c>
      <c r="Y5414">
        <v>4.0859292697451188</v>
      </c>
      <c r="Z5414">
        <v>3.3194140003143318</v>
      </c>
      <c r="AA5414">
        <v>56.542362605376773</v>
      </c>
      <c r="AB5414">
        <v>11.947450753518117</v>
      </c>
      <c r="AC5414">
        <v>2.7457121944178358</v>
      </c>
      <c r="AD5414">
        <v>0.15675936683073333</v>
      </c>
      <c r="AE5414">
        <v>121.09316687744186</v>
      </c>
    </row>
    <row r="5415" spans="1:31" x14ac:dyDescent="0.25">
      <c r="A5415">
        <v>2216599</v>
      </c>
      <c r="B5415">
        <v>1</v>
      </c>
      <c r="C5415" t="s">
        <v>81</v>
      </c>
      <c r="D5415" t="s">
        <v>112</v>
      </c>
      <c r="E5415" t="s">
        <v>251</v>
      </c>
      <c r="F5415" t="s">
        <v>15630</v>
      </c>
      <c r="G5415" t="s">
        <v>143</v>
      </c>
      <c r="H5415" t="s">
        <v>144</v>
      </c>
      <c r="I5415" t="s">
        <v>136</v>
      </c>
      <c r="J5415" t="s">
        <v>137</v>
      </c>
      <c r="K5415" t="s">
        <v>138</v>
      </c>
      <c r="L5415" t="s">
        <v>15631</v>
      </c>
      <c r="M5415" t="s">
        <v>15632</v>
      </c>
      <c r="N5415">
        <v>6.9166666000000002E-2</v>
      </c>
      <c r="O5415">
        <v>1</v>
      </c>
      <c r="P5415">
        <v>205</v>
      </c>
      <c r="Q5415">
        <v>204</v>
      </c>
      <c r="R5415">
        <v>82</v>
      </c>
      <c r="S5415">
        <v>11</v>
      </c>
      <c r="T5415">
        <v>16</v>
      </c>
      <c r="U5415">
        <v>4</v>
      </c>
      <c r="V5415">
        <v>0</v>
      </c>
      <c r="W5415">
        <v>1.3937892354561816</v>
      </c>
      <c r="X5415">
        <v>4.6313667431324079</v>
      </c>
      <c r="Y5415">
        <v>2.8622302519453369</v>
      </c>
      <c r="Z5415">
        <v>1.0767723022625368</v>
      </c>
      <c r="AA5415">
        <v>18.466913351860654</v>
      </c>
      <c r="AB5415">
        <v>0.33862383978684335</v>
      </c>
      <c r="AC5415">
        <v>42.9974386288456</v>
      </c>
      <c r="AD5415">
        <v>0</v>
      </c>
      <c r="AE5415">
        <v>71.767134353289563</v>
      </c>
    </row>
    <row r="5416" spans="1:31" x14ac:dyDescent="0.25">
      <c r="A5416">
        <v>2220927</v>
      </c>
      <c r="B5416">
        <v>1</v>
      </c>
      <c r="C5416" t="s">
        <v>80</v>
      </c>
      <c r="D5416" t="s">
        <v>101</v>
      </c>
      <c r="E5416" t="s">
        <v>151</v>
      </c>
      <c r="F5416" t="s">
        <v>5107</v>
      </c>
      <c r="G5416" t="s">
        <v>213</v>
      </c>
      <c r="H5416" t="s">
        <v>135</v>
      </c>
      <c r="I5416" t="s">
        <v>136</v>
      </c>
      <c r="J5416" t="s">
        <v>137</v>
      </c>
      <c r="K5416" t="s">
        <v>138</v>
      </c>
      <c r="L5416" t="s">
        <v>15633</v>
      </c>
      <c r="M5416" t="s">
        <v>15634</v>
      </c>
      <c r="N5416">
        <v>1.4883333329999999</v>
      </c>
      <c r="O5416">
        <v>0</v>
      </c>
      <c r="P5416">
        <v>10</v>
      </c>
      <c r="Q5416">
        <v>0</v>
      </c>
      <c r="R5416">
        <v>1</v>
      </c>
      <c r="S5416">
        <v>0</v>
      </c>
      <c r="T5416">
        <v>1</v>
      </c>
      <c r="U5416">
        <v>0</v>
      </c>
      <c r="V5416">
        <v>0</v>
      </c>
      <c r="W5416">
        <v>0</v>
      </c>
      <c r="X5416">
        <v>16.192129951541663</v>
      </c>
      <c r="Y5416">
        <v>0</v>
      </c>
      <c r="Z5416">
        <v>5.9089788372222224E-5</v>
      </c>
      <c r="AA5416">
        <v>0</v>
      </c>
      <c r="AB5416">
        <v>11.948351804632511</v>
      </c>
      <c r="AC5416">
        <v>0</v>
      </c>
      <c r="AD5416">
        <v>0</v>
      </c>
      <c r="AE5416">
        <v>28.140540845962548</v>
      </c>
    </row>
    <row r="5417" spans="1:31" x14ac:dyDescent="0.25">
      <c r="A5417">
        <v>2227505</v>
      </c>
      <c r="B5417">
        <v>1</v>
      </c>
      <c r="C5417" t="s">
        <v>80</v>
      </c>
      <c r="D5417" t="s">
        <v>89</v>
      </c>
      <c r="E5417" t="s">
        <v>225</v>
      </c>
      <c r="F5417" t="s">
        <v>15635</v>
      </c>
      <c r="G5417" t="s">
        <v>405</v>
      </c>
      <c r="H5417" t="s">
        <v>135</v>
      </c>
      <c r="I5417" t="s">
        <v>136</v>
      </c>
      <c r="J5417" t="s">
        <v>137</v>
      </c>
      <c r="K5417" t="s">
        <v>234</v>
      </c>
      <c r="L5417" t="s">
        <v>15636</v>
      </c>
      <c r="M5417" t="s">
        <v>15637</v>
      </c>
      <c r="N5417">
        <v>0.49987111099999998</v>
      </c>
      <c r="O5417">
        <v>0</v>
      </c>
      <c r="P5417">
        <v>89</v>
      </c>
      <c r="Q5417">
        <v>0</v>
      </c>
      <c r="R5417">
        <v>0</v>
      </c>
      <c r="S5417">
        <v>0</v>
      </c>
      <c r="T5417">
        <v>2</v>
      </c>
      <c r="U5417">
        <v>0</v>
      </c>
      <c r="V5417">
        <v>0</v>
      </c>
      <c r="W5417">
        <v>0</v>
      </c>
      <c r="X5417">
        <v>20.152713905310819</v>
      </c>
      <c r="Y5417">
        <v>0</v>
      </c>
      <c r="Z5417">
        <v>0</v>
      </c>
      <c r="AA5417">
        <v>0</v>
      </c>
      <c r="AB5417">
        <v>0.78728245669139996</v>
      </c>
      <c r="AC5417">
        <v>0</v>
      </c>
      <c r="AD5417">
        <v>0</v>
      </c>
      <c r="AE5417">
        <v>20.939996362002219</v>
      </c>
    </row>
    <row r="5418" spans="1:31" x14ac:dyDescent="0.25">
      <c r="A5418">
        <v>2215603</v>
      </c>
      <c r="B5418">
        <v>1</v>
      </c>
      <c r="C5418" t="s">
        <v>80</v>
      </c>
      <c r="D5418" t="s">
        <v>96</v>
      </c>
      <c r="E5418" t="s">
        <v>156</v>
      </c>
      <c r="F5418" t="s">
        <v>15638</v>
      </c>
      <c r="G5418" t="s">
        <v>280</v>
      </c>
      <c r="H5418" t="s">
        <v>135</v>
      </c>
      <c r="I5418" t="s">
        <v>136</v>
      </c>
      <c r="J5418" t="s">
        <v>3</v>
      </c>
      <c r="K5418" t="s">
        <v>138</v>
      </c>
      <c r="L5418" t="s">
        <v>15639</v>
      </c>
      <c r="M5418" t="s">
        <v>15640</v>
      </c>
      <c r="N5418">
        <v>3.5724999999999998</v>
      </c>
      <c r="O5418">
        <v>0</v>
      </c>
      <c r="P5418">
        <v>1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0.30999474822939499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0.30999474822939499</v>
      </c>
    </row>
    <row r="5419" spans="1:31" x14ac:dyDescent="0.25">
      <c r="A5419">
        <v>2225882</v>
      </c>
      <c r="B5419">
        <v>1</v>
      </c>
      <c r="C5419" t="s">
        <v>80</v>
      </c>
      <c r="D5419" t="s">
        <v>100</v>
      </c>
      <c r="E5419" t="s">
        <v>151</v>
      </c>
      <c r="F5419" t="s">
        <v>12406</v>
      </c>
      <c r="G5419" t="s">
        <v>1155</v>
      </c>
      <c r="H5419" t="s">
        <v>135</v>
      </c>
      <c r="I5419" t="s">
        <v>136</v>
      </c>
      <c r="J5419" t="s">
        <v>137</v>
      </c>
      <c r="K5419" t="s">
        <v>138</v>
      </c>
      <c r="L5419" t="s">
        <v>15641</v>
      </c>
      <c r="M5419" t="s">
        <v>15642</v>
      </c>
      <c r="N5419">
        <v>3.27</v>
      </c>
      <c r="O5419">
        <v>0</v>
      </c>
      <c r="P5419">
        <v>160</v>
      </c>
      <c r="Q5419">
        <v>0</v>
      </c>
      <c r="R5419">
        <v>0</v>
      </c>
      <c r="S5419">
        <v>0</v>
      </c>
      <c r="T5419">
        <v>1</v>
      </c>
      <c r="U5419">
        <v>0</v>
      </c>
      <c r="V5419">
        <v>0</v>
      </c>
      <c r="W5419">
        <v>0</v>
      </c>
      <c r="X5419">
        <v>172.74549170500063</v>
      </c>
      <c r="Y5419">
        <v>0</v>
      </c>
      <c r="Z5419">
        <v>0</v>
      </c>
      <c r="AA5419">
        <v>0</v>
      </c>
      <c r="AB5419">
        <v>2.7571420050417497</v>
      </c>
      <c r="AC5419">
        <v>0</v>
      </c>
      <c r="AD5419">
        <v>0</v>
      </c>
      <c r="AE5419">
        <v>175.50263371004237</v>
      </c>
    </row>
    <row r="5420" spans="1:31" x14ac:dyDescent="0.25">
      <c r="A5420">
        <v>2224949</v>
      </c>
      <c r="B5420">
        <v>1</v>
      </c>
      <c r="C5420" t="s">
        <v>80</v>
      </c>
      <c r="D5420" t="s">
        <v>103</v>
      </c>
      <c r="E5420" t="s">
        <v>151</v>
      </c>
      <c r="F5420" t="s">
        <v>15643</v>
      </c>
      <c r="G5420" t="s">
        <v>245</v>
      </c>
      <c r="H5420" t="s">
        <v>135</v>
      </c>
      <c r="I5420" t="s">
        <v>136</v>
      </c>
      <c r="J5420" t="s">
        <v>137</v>
      </c>
      <c r="K5420" t="s">
        <v>138</v>
      </c>
      <c r="L5420" t="s">
        <v>15644</v>
      </c>
      <c r="M5420" t="s">
        <v>15645</v>
      </c>
      <c r="N5420">
        <v>1.0227777769999999</v>
      </c>
      <c r="O5420">
        <v>0</v>
      </c>
      <c r="P5420">
        <v>3</v>
      </c>
      <c r="Q5420">
        <v>0</v>
      </c>
      <c r="R5420">
        <v>10</v>
      </c>
      <c r="S5420">
        <v>0</v>
      </c>
      <c r="T5420">
        <v>6</v>
      </c>
      <c r="U5420">
        <v>0</v>
      </c>
      <c r="V5420">
        <v>0</v>
      </c>
      <c r="W5420">
        <v>0</v>
      </c>
      <c r="X5420">
        <v>1.9826755270980798</v>
      </c>
      <c r="Y5420">
        <v>0</v>
      </c>
      <c r="Z5420">
        <v>3.0026186474450505</v>
      </c>
      <c r="AA5420">
        <v>0</v>
      </c>
      <c r="AB5420">
        <v>6.6172934227958242</v>
      </c>
      <c r="AC5420">
        <v>0</v>
      </c>
      <c r="AD5420">
        <v>0</v>
      </c>
      <c r="AE5420">
        <v>11.602587597338953</v>
      </c>
    </row>
    <row r="5421" spans="1:31" x14ac:dyDescent="0.25">
      <c r="A5421">
        <v>2229277</v>
      </c>
      <c r="B5421">
        <v>1</v>
      </c>
      <c r="C5421" t="s">
        <v>81</v>
      </c>
      <c r="D5421" t="s">
        <v>115</v>
      </c>
      <c r="E5421" t="s">
        <v>198</v>
      </c>
      <c r="F5421" t="s">
        <v>1040</v>
      </c>
      <c r="G5421" t="s">
        <v>143</v>
      </c>
      <c r="H5421" t="s">
        <v>144</v>
      </c>
      <c r="I5421" t="s">
        <v>451</v>
      </c>
      <c r="J5421" t="s">
        <v>137</v>
      </c>
      <c r="K5421" t="s">
        <v>138</v>
      </c>
      <c r="L5421" t="s">
        <v>15646</v>
      </c>
      <c r="M5421" t="s">
        <v>15647</v>
      </c>
      <c r="N5421">
        <v>8.3333330000000001E-3</v>
      </c>
      <c r="O5421">
        <v>0</v>
      </c>
      <c r="P5421">
        <v>2127</v>
      </c>
      <c r="Q5421">
        <v>8</v>
      </c>
      <c r="R5421">
        <v>154</v>
      </c>
      <c r="S5421">
        <v>15</v>
      </c>
      <c r="T5421">
        <v>157</v>
      </c>
      <c r="U5421">
        <v>0</v>
      </c>
      <c r="V5421">
        <v>1</v>
      </c>
      <c r="W5421">
        <v>0</v>
      </c>
      <c r="X5421">
        <v>1.6211225446007502</v>
      </c>
      <c r="Y5421">
        <v>8.9318930993100024E-2</v>
      </c>
      <c r="Z5421">
        <v>0.16480915066086668</v>
      </c>
      <c r="AA5421">
        <v>0.5205963511684667</v>
      </c>
      <c r="AB5421">
        <v>0.25221145277101664</v>
      </c>
      <c r="AC5421">
        <v>0</v>
      </c>
      <c r="AD5421">
        <v>6.8373072999999995E-6</v>
      </c>
      <c r="AE5421">
        <v>2.6480652675015</v>
      </c>
    </row>
    <row r="5422" spans="1:31" x14ac:dyDescent="0.25">
      <c r="A5422">
        <v>2214129</v>
      </c>
      <c r="B5422">
        <v>1</v>
      </c>
      <c r="C5422" t="s">
        <v>80</v>
      </c>
      <c r="D5422" t="s">
        <v>86</v>
      </c>
      <c r="E5422" t="s">
        <v>251</v>
      </c>
      <c r="F5422" t="s">
        <v>15648</v>
      </c>
      <c r="G5422" t="s">
        <v>143</v>
      </c>
      <c r="H5422" t="s">
        <v>144</v>
      </c>
      <c r="I5422" t="s">
        <v>136</v>
      </c>
      <c r="J5422" t="s">
        <v>137</v>
      </c>
      <c r="K5422" t="s">
        <v>138</v>
      </c>
      <c r="L5422" t="s">
        <v>15649</v>
      </c>
      <c r="M5422" t="s">
        <v>15650</v>
      </c>
      <c r="N5422">
        <v>0.55333333299999998</v>
      </c>
      <c r="O5422">
        <v>0</v>
      </c>
      <c r="P5422">
        <v>856</v>
      </c>
      <c r="Q5422">
        <v>0</v>
      </c>
      <c r="R5422">
        <v>2</v>
      </c>
      <c r="S5422">
        <v>5</v>
      </c>
      <c r="T5422">
        <v>64</v>
      </c>
      <c r="U5422">
        <v>0</v>
      </c>
      <c r="V5422">
        <v>0</v>
      </c>
      <c r="W5422">
        <v>0</v>
      </c>
      <c r="X5422">
        <v>212.85539270063822</v>
      </c>
      <c r="Y5422">
        <v>0</v>
      </c>
      <c r="Z5422">
        <v>0.48427599809186</v>
      </c>
      <c r="AA5422">
        <v>225.80464685935726</v>
      </c>
      <c r="AB5422">
        <v>37.914228859937275</v>
      </c>
      <c r="AC5422">
        <v>0</v>
      </c>
      <c r="AD5422">
        <v>0</v>
      </c>
      <c r="AE5422">
        <v>477.05854441802461</v>
      </c>
    </row>
    <row r="5423" spans="1:31" x14ac:dyDescent="0.25">
      <c r="A5423">
        <v>2228547</v>
      </c>
      <c r="B5423">
        <v>1</v>
      </c>
      <c r="C5423" t="s">
        <v>80</v>
      </c>
      <c r="D5423" t="s">
        <v>97</v>
      </c>
      <c r="E5423" t="s">
        <v>151</v>
      </c>
      <c r="F5423" t="s">
        <v>15651</v>
      </c>
      <c r="G5423" t="s">
        <v>245</v>
      </c>
      <c r="H5423" t="s">
        <v>135</v>
      </c>
      <c r="I5423" t="s">
        <v>136</v>
      </c>
      <c r="J5423" t="s">
        <v>137</v>
      </c>
      <c r="K5423" t="s">
        <v>138</v>
      </c>
      <c r="L5423" t="s">
        <v>15652</v>
      </c>
      <c r="M5423" t="s">
        <v>15653</v>
      </c>
      <c r="N5423">
        <v>1.920833333</v>
      </c>
      <c r="O5423">
        <v>0</v>
      </c>
      <c r="P5423">
        <v>152</v>
      </c>
      <c r="Q5423">
        <v>0</v>
      </c>
      <c r="R5423">
        <v>0</v>
      </c>
      <c r="S5423">
        <v>0</v>
      </c>
      <c r="T5423">
        <v>2</v>
      </c>
      <c r="U5423">
        <v>0</v>
      </c>
      <c r="V5423">
        <v>0</v>
      </c>
      <c r="W5423">
        <v>0</v>
      </c>
      <c r="X5423">
        <v>37.353508723297686</v>
      </c>
      <c r="Y5423">
        <v>0</v>
      </c>
      <c r="Z5423">
        <v>0</v>
      </c>
      <c r="AA5423">
        <v>0</v>
      </c>
      <c r="AB5423">
        <v>4.2635651633130047</v>
      </c>
      <c r="AC5423">
        <v>0</v>
      </c>
      <c r="AD5423">
        <v>0</v>
      </c>
      <c r="AE5423">
        <v>41.61707388661069</v>
      </c>
    </row>
    <row r="5424" spans="1:31" x14ac:dyDescent="0.25">
      <c r="A5424">
        <v>2226383</v>
      </c>
      <c r="B5424">
        <v>1</v>
      </c>
      <c r="C5424" t="s">
        <v>80</v>
      </c>
      <c r="D5424" t="s">
        <v>82</v>
      </c>
      <c r="E5424" t="s">
        <v>156</v>
      </c>
      <c r="F5424" t="s">
        <v>15654</v>
      </c>
      <c r="G5424" t="s">
        <v>161</v>
      </c>
      <c r="H5424" t="s">
        <v>135</v>
      </c>
      <c r="I5424" t="s">
        <v>136</v>
      </c>
      <c r="J5424" t="s">
        <v>137</v>
      </c>
      <c r="K5424" t="s">
        <v>138</v>
      </c>
      <c r="L5424" t="s">
        <v>15655</v>
      </c>
      <c r="M5424" t="s">
        <v>15656</v>
      </c>
      <c r="N5424">
        <v>2.025555555</v>
      </c>
      <c r="O5424">
        <v>0</v>
      </c>
      <c r="P5424">
        <v>4</v>
      </c>
      <c r="Q5424">
        <v>0</v>
      </c>
      <c r="R5424">
        <v>0</v>
      </c>
      <c r="S5424">
        <v>0</v>
      </c>
      <c r="T5424">
        <v>1</v>
      </c>
      <c r="U5424">
        <v>0</v>
      </c>
      <c r="V5424">
        <v>0</v>
      </c>
      <c r="W5424">
        <v>0</v>
      </c>
      <c r="X5424">
        <v>1.7862377159347154</v>
      </c>
      <c r="Y5424">
        <v>0</v>
      </c>
      <c r="Z5424">
        <v>0</v>
      </c>
      <c r="AA5424">
        <v>0</v>
      </c>
      <c r="AB5424">
        <v>1.6440546203769602</v>
      </c>
      <c r="AC5424">
        <v>0</v>
      </c>
      <c r="AD5424">
        <v>0</v>
      </c>
      <c r="AE5424">
        <v>3.4302923363116755</v>
      </c>
    </row>
    <row r="5425" spans="1:31" x14ac:dyDescent="0.25">
      <c r="A5425">
        <v>2218660</v>
      </c>
      <c r="B5425">
        <v>1</v>
      </c>
      <c r="C5425" t="s">
        <v>80</v>
      </c>
      <c r="D5425" t="s">
        <v>107</v>
      </c>
      <c r="E5425" t="s">
        <v>151</v>
      </c>
      <c r="F5425" t="s">
        <v>15657</v>
      </c>
      <c r="G5425" t="s">
        <v>213</v>
      </c>
      <c r="H5425" t="s">
        <v>135</v>
      </c>
      <c r="I5425" t="s">
        <v>136</v>
      </c>
      <c r="J5425" t="s">
        <v>137</v>
      </c>
      <c r="K5425" t="s">
        <v>138</v>
      </c>
      <c r="L5425" t="s">
        <v>15658</v>
      </c>
      <c r="M5425" t="s">
        <v>15659</v>
      </c>
      <c r="N5425">
        <v>1.9827777769999999</v>
      </c>
      <c r="O5425">
        <v>0</v>
      </c>
      <c r="P5425">
        <v>7</v>
      </c>
      <c r="Q5425">
        <v>0</v>
      </c>
      <c r="R5425">
        <v>0</v>
      </c>
      <c r="S5425">
        <v>0</v>
      </c>
      <c r="T5425">
        <v>7</v>
      </c>
      <c r="U5425">
        <v>0</v>
      </c>
      <c r="V5425">
        <v>0</v>
      </c>
      <c r="W5425">
        <v>0</v>
      </c>
      <c r="X5425">
        <v>4.8897089373007123</v>
      </c>
      <c r="Y5425">
        <v>0</v>
      </c>
      <c r="Z5425">
        <v>0</v>
      </c>
      <c r="AA5425">
        <v>0</v>
      </c>
      <c r="AB5425">
        <v>2.4550087150096229</v>
      </c>
      <c r="AC5425">
        <v>0</v>
      </c>
      <c r="AD5425">
        <v>0</v>
      </c>
      <c r="AE5425">
        <v>7.3447176523103348</v>
      </c>
    </row>
    <row r="5426" spans="1:31" x14ac:dyDescent="0.25">
      <c r="A5426">
        <v>2222988</v>
      </c>
      <c r="B5426">
        <v>1</v>
      </c>
      <c r="C5426" t="s">
        <v>80</v>
      </c>
      <c r="D5426" t="s">
        <v>82</v>
      </c>
      <c r="E5426" t="s">
        <v>225</v>
      </c>
      <c r="F5426" t="s">
        <v>3956</v>
      </c>
      <c r="G5426" t="s">
        <v>6232</v>
      </c>
      <c r="H5426" t="s">
        <v>135</v>
      </c>
      <c r="I5426" t="s">
        <v>136</v>
      </c>
      <c r="J5426" t="s">
        <v>137</v>
      </c>
      <c r="K5426" t="s">
        <v>138</v>
      </c>
      <c r="L5426" t="s">
        <v>15660</v>
      </c>
      <c r="M5426" t="s">
        <v>15661</v>
      </c>
      <c r="N5426">
        <v>2.2630555550000002</v>
      </c>
      <c r="O5426">
        <v>0</v>
      </c>
      <c r="P5426">
        <v>28</v>
      </c>
      <c r="Q5426">
        <v>0</v>
      </c>
      <c r="R5426">
        <v>0</v>
      </c>
      <c r="S5426">
        <v>0</v>
      </c>
      <c r="T5426">
        <v>30</v>
      </c>
      <c r="U5426">
        <v>0</v>
      </c>
      <c r="V5426">
        <v>0</v>
      </c>
      <c r="W5426">
        <v>0</v>
      </c>
      <c r="X5426">
        <v>22.268143279267147</v>
      </c>
      <c r="Y5426">
        <v>0</v>
      </c>
      <c r="Z5426">
        <v>0</v>
      </c>
      <c r="AA5426">
        <v>0</v>
      </c>
      <c r="AB5426">
        <v>156.8477769571326</v>
      </c>
      <c r="AC5426">
        <v>0</v>
      </c>
      <c r="AD5426">
        <v>0</v>
      </c>
      <c r="AE5426">
        <v>179.11592023639975</v>
      </c>
    </row>
    <row r="5427" spans="1:31" x14ac:dyDescent="0.25">
      <c r="A5427">
        <v>2217578</v>
      </c>
      <c r="B5427">
        <v>1</v>
      </c>
      <c r="C5427" t="s">
        <v>80</v>
      </c>
      <c r="D5427" t="s">
        <v>88</v>
      </c>
      <c r="E5427" t="s">
        <v>141</v>
      </c>
      <c r="F5427" t="s">
        <v>15662</v>
      </c>
      <c r="G5427" t="s">
        <v>280</v>
      </c>
      <c r="H5427" t="s">
        <v>144</v>
      </c>
      <c r="I5427" t="s">
        <v>136</v>
      </c>
      <c r="J5427" t="s">
        <v>3</v>
      </c>
      <c r="K5427" t="s">
        <v>138</v>
      </c>
      <c r="L5427" t="s">
        <v>15663</v>
      </c>
      <c r="M5427" t="s">
        <v>15664</v>
      </c>
      <c r="N5427">
        <v>6.2072222220000004</v>
      </c>
      <c r="O5427">
        <v>0</v>
      </c>
      <c r="P5427">
        <v>0</v>
      </c>
      <c r="Q5427">
        <v>0</v>
      </c>
      <c r="R5427">
        <v>0</v>
      </c>
      <c r="S5427">
        <v>1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263.74127246509318</v>
      </c>
      <c r="AB5427">
        <v>0</v>
      </c>
      <c r="AC5427">
        <v>0</v>
      </c>
      <c r="AD5427">
        <v>0</v>
      </c>
      <c r="AE5427">
        <v>263.74127246509318</v>
      </c>
    </row>
    <row r="5428" spans="1:31" x14ac:dyDescent="0.25">
      <c r="A5428">
        <v>2223114</v>
      </c>
      <c r="B5428">
        <v>1</v>
      </c>
      <c r="C5428" t="s">
        <v>80</v>
      </c>
      <c r="D5428" t="s">
        <v>96</v>
      </c>
      <c r="E5428" t="s">
        <v>225</v>
      </c>
      <c r="F5428" t="s">
        <v>14131</v>
      </c>
      <c r="G5428" t="s">
        <v>345</v>
      </c>
      <c r="H5428" t="s">
        <v>135</v>
      </c>
      <c r="I5428" t="s">
        <v>136</v>
      </c>
      <c r="J5428" t="s">
        <v>137</v>
      </c>
      <c r="K5428" t="s">
        <v>138</v>
      </c>
      <c r="L5428" t="s">
        <v>15665</v>
      </c>
      <c r="M5428" t="s">
        <v>15666</v>
      </c>
      <c r="N5428">
        <v>2.8716666659999999</v>
      </c>
      <c r="O5428">
        <v>0</v>
      </c>
      <c r="P5428">
        <v>29</v>
      </c>
      <c r="Q5428">
        <v>0</v>
      </c>
      <c r="R5428">
        <v>0</v>
      </c>
      <c r="S5428">
        <v>0</v>
      </c>
      <c r="T5428">
        <v>6</v>
      </c>
      <c r="U5428">
        <v>0</v>
      </c>
      <c r="V5428">
        <v>0</v>
      </c>
      <c r="W5428">
        <v>0</v>
      </c>
      <c r="X5428">
        <v>58.011234583644566</v>
      </c>
      <c r="Y5428">
        <v>0</v>
      </c>
      <c r="Z5428">
        <v>0</v>
      </c>
      <c r="AA5428">
        <v>0</v>
      </c>
      <c r="AB5428">
        <v>16.441492275435202</v>
      </c>
      <c r="AC5428">
        <v>0</v>
      </c>
      <c r="AD5428">
        <v>0</v>
      </c>
      <c r="AE5428">
        <v>74.452726859079775</v>
      </c>
    </row>
    <row r="5429" spans="1:31" x14ac:dyDescent="0.25">
      <c r="A5429">
        <v>2213462</v>
      </c>
      <c r="B5429">
        <v>1</v>
      </c>
      <c r="C5429" t="s">
        <v>80</v>
      </c>
      <c r="D5429" t="s">
        <v>96</v>
      </c>
      <c r="E5429" t="s">
        <v>151</v>
      </c>
      <c r="F5429" t="s">
        <v>15667</v>
      </c>
      <c r="G5429" t="s">
        <v>153</v>
      </c>
      <c r="H5429" t="s">
        <v>135</v>
      </c>
      <c r="I5429" t="s">
        <v>136</v>
      </c>
      <c r="J5429" t="s">
        <v>137</v>
      </c>
      <c r="K5429" t="s">
        <v>138</v>
      </c>
      <c r="L5429" t="s">
        <v>15668</v>
      </c>
      <c r="M5429" t="s">
        <v>15669</v>
      </c>
      <c r="N5429">
        <v>2.3433333329999999</v>
      </c>
      <c r="O5429">
        <v>0</v>
      </c>
      <c r="P5429">
        <v>31</v>
      </c>
      <c r="Q5429">
        <v>0</v>
      </c>
      <c r="R5429">
        <v>0</v>
      </c>
      <c r="S5429">
        <v>0</v>
      </c>
      <c r="T5429">
        <v>1</v>
      </c>
      <c r="U5429">
        <v>0</v>
      </c>
      <c r="V5429">
        <v>0</v>
      </c>
      <c r="W5429">
        <v>0</v>
      </c>
      <c r="X5429">
        <v>58.08258974872102</v>
      </c>
      <c r="Y5429">
        <v>0</v>
      </c>
      <c r="Z5429">
        <v>0</v>
      </c>
      <c r="AA5429">
        <v>0</v>
      </c>
      <c r="AB5429">
        <v>2.9362367476427123</v>
      </c>
      <c r="AC5429">
        <v>0</v>
      </c>
      <c r="AD5429">
        <v>0</v>
      </c>
      <c r="AE5429">
        <v>61.018826496363729</v>
      </c>
    </row>
    <row r="5430" spans="1:31" x14ac:dyDescent="0.25">
      <c r="A5430">
        <v>2214458</v>
      </c>
      <c r="B5430">
        <v>1</v>
      </c>
      <c r="C5430" t="s">
        <v>80</v>
      </c>
      <c r="D5430" t="s">
        <v>94</v>
      </c>
      <c r="E5430" t="s">
        <v>132</v>
      </c>
      <c r="F5430" t="s">
        <v>15670</v>
      </c>
      <c r="G5430" t="s">
        <v>405</v>
      </c>
      <c r="H5430" t="s">
        <v>135</v>
      </c>
      <c r="I5430" t="s">
        <v>136</v>
      </c>
      <c r="J5430" t="s">
        <v>137</v>
      </c>
      <c r="K5430" t="s">
        <v>234</v>
      </c>
      <c r="L5430" t="s">
        <v>15671</v>
      </c>
      <c r="M5430" t="s">
        <v>15672</v>
      </c>
      <c r="N5430">
        <v>4.9314499999999999</v>
      </c>
      <c r="O5430">
        <v>0</v>
      </c>
      <c r="P5430">
        <v>197</v>
      </c>
      <c r="Q5430">
        <v>0</v>
      </c>
      <c r="R5430">
        <v>0</v>
      </c>
      <c r="S5430">
        <v>0</v>
      </c>
      <c r="T5430">
        <v>5</v>
      </c>
      <c r="U5430">
        <v>0</v>
      </c>
      <c r="V5430">
        <v>0</v>
      </c>
      <c r="W5430">
        <v>0</v>
      </c>
      <c r="X5430">
        <v>209.71577991021883</v>
      </c>
      <c r="Y5430">
        <v>0</v>
      </c>
      <c r="Z5430">
        <v>0</v>
      </c>
      <c r="AA5430">
        <v>0</v>
      </c>
      <c r="AB5430">
        <v>10.04775891252298</v>
      </c>
      <c r="AC5430">
        <v>0</v>
      </c>
      <c r="AD5430">
        <v>0</v>
      </c>
      <c r="AE5430">
        <v>219.76353882274179</v>
      </c>
    </row>
    <row r="5431" spans="1:31" x14ac:dyDescent="0.25">
      <c r="A5431">
        <v>2217375</v>
      </c>
      <c r="B5431">
        <v>1</v>
      </c>
      <c r="C5431" t="s">
        <v>80</v>
      </c>
      <c r="D5431" t="s">
        <v>83</v>
      </c>
      <c r="E5431" t="s">
        <v>151</v>
      </c>
      <c r="F5431" t="s">
        <v>6252</v>
      </c>
      <c r="G5431" t="s">
        <v>233</v>
      </c>
      <c r="H5431" t="s">
        <v>135</v>
      </c>
      <c r="I5431" t="s">
        <v>136</v>
      </c>
      <c r="J5431" t="s">
        <v>137</v>
      </c>
      <c r="K5431" t="s">
        <v>234</v>
      </c>
      <c r="L5431" t="s">
        <v>15673</v>
      </c>
      <c r="M5431" t="s">
        <v>15674</v>
      </c>
      <c r="N5431">
        <v>5.062278611</v>
      </c>
      <c r="O5431">
        <v>0</v>
      </c>
      <c r="P5431">
        <v>50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113.8855916088162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113.8855916088162</v>
      </c>
    </row>
    <row r="5432" spans="1:31" x14ac:dyDescent="0.25">
      <c r="A5432">
        <v>2215454</v>
      </c>
      <c r="B5432">
        <v>1</v>
      </c>
      <c r="C5432" t="s">
        <v>80</v>
      </c>
      <c r="D5432" t="s">
        <v>88</v>
      </c>
      <c r="E5432" t="s">
        <v>156</v>
      </c>
      <c r="F5432" t="s">
        <v>15675</v>
      </c>
      <c r="G5432" t="s">
        <v>161</v>
      </c>
      <c r="H5432" t="s">
        <v>135</v>
      </c>
      <c r="I5432" t="s">
        <v>136</v>
      </c>
      <c r="J5432" t="s">
        <v>137</v>
      </c>
      <c r="K5432" t="s">
        <v>138</v>
      </c>
      <c r="L5432" t="s">
        <v>15676</v>
      </c>
      <c r="M5432" t="s">
        <v>15677</v>
      </c>
      <c r="N5432">
        <v>4.0724999999999998</v>
      </c>
      <c r="O5432">
        <v>0</v>
      </c>
      <c r="P5432">
        <v>1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4.3987676638363116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4.3987676638363116</v>
      </c>
    </row>
    <row r="5433" spans="1:31" x14ac:dyDescent="0.25">
      <c r="A5433">
        <v>2225842</v>
      </c>
      <c r="B5433">
        <v>1</v>
      </c>
      <c r="C5433" t="s">
        <v>80</v>
      </c>
      <c r="D5433" t="s">
        <v>90</v>
      </c>
      <c r="E5433" t="s">
        <v>151</v>
      </c>
      <c r="F5433" t="s">
        <v>6443</v>
      </c>
      <c r="G5433" t="s">
        <v>153</v>
      </c>
      <c r="H5433" t="s">
        <v>135</v>
      </c>
      <c r="I5433" t="s">
        <v>136</v>
      </c>
      <c r="J5433" t="s">
        <v>137</v>
      </c>
      <c r="K5433" t="s">
        <v>138</v>
      </c>
      <c r="L5433" t="s">
        <v>15678</v>
      </c>
      <c r="M5433" t="s">
        <v>15679</v>
      </c>
      <c r="N5433">
        <v>6.0752777770000002</v>
      </c>
      <c r="O5433">
        <v>0</v>
      </c>
      <c r="P5433">
        <v>258</v>
      </c>
      <c r="Q5433">
        <v>0</v>
      </c>
      <c r="R5433">
        <v>0</v>
      </c>
      <c r="S5433">
        <v>0</v>
      </c>
      <c r="T5433">
        <v>14</v>
      </c>
      <c r="U5433">
        <v>0</v>
      </c>
      <c r="V5433">
        <v>0</v>
      </c>
      <c r="W5433">
        <v>0</v>
      </c>
      <c r="X5433">
        <v>325.35024513357115</v>
      </c>
      <c r="Y5433">
        <v>0</v>
      </c>
      <c r="Z5433">
        <v>0</v>
      </c>
      <c r="AA5433">
        <v>0</v>
      </c>
      <c r="AB5433">
        <v>23.478343038654593</v>
      </c>
      <c r="AC5433">
        <v>0</v>
      </c>
      <c r="AD5433">
        <v>0</v>
      </c>
      <c r="AE5433">
        <v>348.82858817222575</v>
      </c>
    </row>
    <row r="5434" spans="1:31" x14ac:dyDescent="0.25">
      <c r="A5434">
        <v>2227073</v>
      </c>
      <c r="B5434">
        <v>1</v>
      </c>
      <c r="C5434" t="s">
        <v>80</v>
      </c>
      <c r="D5434" t="s">
        <v>110</v>
      </c>
      <c r="E5434" t="s">
        <v>151</v>
      </c>
      <c r="F5434" t="s">
        <v>15680</v>
      </c>
      <c r="G5434" t="s">
        <v>213</v>
      </c>
      <c r="H5434" t="s">
        <v>135</v>
      </c>
      <c r="I5434" t="s">
        <v>136</v>
      </c>
      <c r="J5434" t="s">
        <v>137</v>
      </c>
      <c r="K5434" t="s">
        <v>138</v>
      </c>
      <c r="L5434" t="s">
        <v>15681</v>
      </c>
      <c r="M5434" t="s">
        <v>15682</v>
      </c>
      <c r="N5434">
        <v>6.8433333330000004</v>
      </c>
      <c r="O5434">
        <v>0</v>
      </c>
      <c r="P5434">
        <v>213</v>
      </c>
      <c r="Q5434">
        <v>0</v>
      </c>
      <c r="R5434">
        <v>0</v>
      </c>
      <c r="S5434">
        <v>0</v>
      </c>
      <c r="T5434">
        <v>11</v>
      </c>
      <c r="U5434">
        <v>0</v>
      </c>
      <c r="V5434">
        <v>0</v>
      </c>
      <c r="W5434">
        <v>0</v>
      </c>
      <c r="X5434">
        <v>546.84827721546935</v>
      </c>
      <c r="Y5434">
        <v>0</v>
      </c>
      <c r="Z5434">
        <v>0</v>
      </c>
      <c r="AA5434">
        <v>0</v>
      </c>
      <c r="AB5434">
        <v>38.693170932894837</v>
      </c>
      <c r="AC5434">
        <v>0</v>
      </c>
      <c r="AD5434">
        <v>0</v>
      </c>
      <c r="AE5434">
        <v>585.54144814836422</v>
      </c>
    </row>
    <row r="5435" spans="1:31" x14ac:dyDescent="0.25">
      <c r="A5435">
        <v>2212749</v>
      </c>
      <c r="B5435">
        <v>1</v>
      </c>
      <c r="C5435" t="s">
        <v>80</v>
      </c>
      <c r="D5435" t="s">
        <v>82</v>
      </c>
      <c r="E5435" t="s">
        <v>156</v>
      </c>
      <c r="F5435" t="s">
        <v>15683</v>
      </c>
      <c r="G5435" t="s">
        <v>172</v>
      </c>
      <c r="H5435" t="s">
        <v>135</v>
      </c>
      <c r="I5435" t="s">
        <v>136</v>
      </c>
      <c r="J5435" t="s">
        <v>137</v>
      </c>
      <c r="K5435" t="s">
        <v>138</v>
      </c>
      <c r="L5435" t="s">
        <v>15684</v>
      </c>
      <c r="M5435" t="s">
        <v>15685</v>
      </c>
      <c r="N5435">
        <v>1.247777777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2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1.3230728803780667</v>
      </c>
      <c r="AC5435">
        <v>0</v>
      </c>
      <c r="AD5435">
        <v>0</v>
      </c>
      <c r="AE5435">
        <v>1.3230728803780667</v>
      </c>
    </row>
    <row r="5436" spans="1:31" x14ac:dyDescent="0.25">
      <c r="A5436">
        <v>2223827</v>
      </c>
      <c r="B5436">
        <v>1</v>
      </c>
      <c r="C5436" t="s">
        <v>80</v>
      </c>
      <c r="D5436" t="s">
        <v>96</v>
      </c>
      <c r="E5436" t="s">
        <v>151</v>
      </c>
      <c r="F5436" t="s">
        <v>15686</v>
      </c>
      <c r="G5436" t="s">
        <v>3930</v>
      </c>
      <c r="H5436" t="s">
        <v>135</v>
      </c>
      <c r="I5436" t="s">
        <v>136</v>
      </c>
      <c r="J5436" t="s">
        <v>137</v>
      </c>
      <c r="K5436" t="s">
        <v>138</v>
      </c>
      <c r="L5436" t="s">
        <v>15687</v>
      </c>
      <c r="M5436" t="s">
        <v>15688</v>
      </c>
      <c r="N5436">
        <v>2.1577777770000002</v>
      </c>
      <c r="O5436">
        <v>0</v>
      </c>
      <c r="P5436">
        <v>51</v>
      </c>
      <c r="Q5436">
        <v>0</v>
      </c>
      <c r="R5436">
        <v>1</v>
      </c>
      <c r="S5436">
        <v>0</v>
      </c>
      <c r="T5436">
        <v>7</v>
      </c>
      <c r="U5436">
        <v>0</v>
      </c>
      <c r="V5436">
        <v>0</v>
      </c>
      <c r="W5436">
        <v>0</v>
      </c>
      <c r="X5436">
        <v>46.82260967648039</v>
      </c>
      <c r="Y5436">
        <v>0</v>
      </c>
      <c r="Z5436">
        <v>1.5339307319601776</v>
      </c>
      <c r="AA5436">
        <v>0</v>
      </c>
      <c r="AB5436">
        <v>21.78382730899882</v>
      </c>
      <c r="AC5436">
        <v>0</v>
      </c>
      <c r="AD5436">
        <v>0</v>
      </c>
      <c r="AE5436">
        <v>70.140367717439389</v>
      </c>
    </row>
    <row r="5437" spans="1:31" x14ac:dyDescent="0.25">
      <c r="A5437">
        <v>2219413</v>
      </c>
      <c r="B5437">
        <v>1</v>
      </c>
      <c r="C5437" t="s">
        <v>80</v>
      </c>
      <c r="D5437" t="s">
        <v>97</v>
      </c>
      <c r="E5437" t="s">
        <v>156</v>
      </c>
      <c r="F5437" t="s">
        <v>15689</v>
      </c>
      <c r="G5437" t="s">
        <v>161</v>
      </c>
      <c r="H5437" t="s">
        <v>135</v>
      </c>
      <c r="I5437" t="s">
        <v>136</v>
      </c>
      <c r="J5437" t="s">
        <v>137</v>
      </c>
      <c r="K5437" t="s">
        <v>138</v>
      </c>
      <c r="L5437" t="s">
        <v>15690</v>
      </c>
      <c r="M5437" t="s">
        <v>15691</v>
      </c>
      <c r="N5437">
        <v>5.2338888880000001</v>
      </c>
      <c r="O5437">
        <v>0</v>
      </c>
      <c r="P5437">
        <v>2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6.9621450154724336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6.9621450154724336</v>
      </c>
    </row>
    <row r="5438" spans="1:31" x14ac:dyDescent="0.25">
      <c r="A5438">
        <v>2224823</v>
      </c>
      <c r="B5438">
        <v>1</v>
      </c>
      <c r="C5438" t="s">
        <v>81</v>
      </c>
      <c r="D5438" t="s">
        <v>120</v>
      </c>
      <c r="E5438" t="s">
        <v>151</v>
      </c>
      <c r="F5438" t="s">
        <v>15692</v>
      </c>
      <c r="G5438" t="s">
        <v>213</v>
      </c>
      <c r="H5438" t="s">
        <v>135</v>
      </c>
      <c r="I5438" t="s">
        <v>136</v>
      </c>
      <c r="J5438" t="s">
        <v>137</v>
      </c>
      <c r="K5438" t="s">
        <v>138</v>
      </c>
      <c r="L5438" t="s">
        <v>15693</v>
      </c>
      <c r="M5438" t="s">
        <v>15694</v>
      </c>
      <c r="N5438">
        <v>1.165</v>
      </c>
      <c r="O5438">
        <v>0</v>
      </c>
      <c r="P5438">
        <v>37</v>
      </c>
      <c r="Q5438">
        <v>0</v>
      </c>
      <c r="R5438">
        <v>1</v>
      </c>
      <c r="S5438">
        <v>0</v>
      </c>
      <c r="T5438">
        <v>3</v>
      </c>
      <c r="U5438">
        <v>0</v>
      </c>
      <c r="V5438">
        <v>0</v>
      </c>
      <c r="W5438">
        <v>0</v>
      </c>
      <c r="X5438">
        <v>8.203202687948707</v>
      </c>
      <c r="Y5438">
        <v>0</v>
      </c>
      <c r="Z5438">
        <v>0</v>
      </c>
      <c r="AA5438">
        <v>0</v>
      </c>
      <c r="AB5438">
        <v>3.3443385698672632</v>
      </c>
      <c r="AC5438">
        <v>0</v>
      </c>
      <c r="AD5438">
        <v>0</v>
      </c>
      <c r="AE5438">
        <v>11.54754125781597</v>
      </c>
    </row>
    <row r="5439" spans="1:31" x14ac:dyDescent="0.25">
      <c r="A5439">
        <v>2228069</v>
      </c>
      <c r="B5439">
        <v>1</v>
      </c>
      <c r="C5439" t="s">
        <v>80</v>
      </c>
      <c r="D5439" t="s">
        <v>82</v>
      </c>
      <c r="E5439" t="s">
        <v>151</v>
      </c>
      <c r="F5439" t="s">
        <v>9961</v>
      </c>
      <c r="G5439" t="s">
        <v>213</v>
      </c>
      <c r="H5439" t="s">
        <v>135</v>
      </c>
      <c r="I5439" t="s">
        <v>136</v>
      </c>
      <c r="J5439" t="s">
        <v>137</v>
      </c>
      <c r="K5439" t="s">
        <v>138</v>
      </c>
      <c r="L5439" t="s">
        <v>15695</v>
      </c>
      <c r="M5439" t="s">
        <v>15696</v>
      </c>
      <c r="N5439">
        <v>0.97750000000000004</v>
      </c>
      <c r="O5439">
        <v>0</v>
      </c>
      <c r="P5439">
        <v>60</v>
      </c>
      <c r="Q5439">
        <v>0</v>
      </c>
      <c r="R5439">
        <v>0</v>
      </c>
      <c r="S5439">
        <v>0</v>
      </c>
      <c r="T5439">
        <v>22</v>
      </c>
      <c r="U5439">
        <v>0</v>
      </c>
      <c r="V5439">
        <v>0</v>
      </c>
      <c r="W5439">
        <v>0</v>
      </c>
      <c r="X5439">
        <v>32.172182280904927</v>
      </c>
      <c r="Y5439">
        <v>0</v>
      </c>
      <c r="Z5439">
        <v>0</v>
      </c>
      <c r="AA5439">
        <v>0</v>
      </c>
      <c r="AB5439">
        <v>10.446029736208001</v>
      </c>
      <c r="AC5439">
        <v>0</v>
      </c>
      <c r="AD5439">
        <v>0</v>
      </c>
      <c r="AE5439">
        <v>42.618212017112924</v>
      </c>
    </row>
    <row r="5440" spans="1:31" x14ac:dyDescent="0.25">
      <c r="A5440">
        <v>2220409</v>
      </c>
      <c r="B5440">
        <v>1</v>
      </c>
      <c r="C5440" t="s">
        <v>80</v>
      </c>
      <c r="D5440" t="s">
        <v>82</v>
      </c>
      <c r="E5440" t="s">
        <v>156</v>
      </c>
      <c r="F5440" t="s">
        <v>3463</v>
      </c>
      <c r="G5440" t="s">
        <v>161</v>
      </c>
      <c r="H5440" t="s">
        <v>135</v>
      </c>
      <c r="I5440" t="s">
        <v>136</v>
      </c>
      <c r="J5440" t="s">
        <v>137</v>
      </c>
      <c r="K5440" t="s">
        <v>138</v>
      </c>
      <c r="L5440" t="s">
        <v>15697</v>
      </c>
      <c r="M5440" t="s">
        <v>15698</v>
      </c>
      <c r="N5440">
        <v>1.4766666660000001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42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3.6369121273940359</v>
      </c>
      <c r="AC5440">
        <v>0</v>
      </c>
      <c r="AD5440">
        <v>0</v>
      </c>
      <c r="AE5440">
        <v>3.6369121273940359</v>
      </c>
    </row>
    <row r="5441" spans="1:31" x14ac:dyDescent="0.25">
      <c r="A5441">
        <v>2223804</v>
      </c>
      <c r="B5441">
        <v>1</v>
      </c>
      <c r="C5441" t="s">
        <v>80</v>
      </c>
      <c r="D5441" t="s">
        <v>96</v>
      </c>
      <c r="E5441" t="s">
        <v>156</v>
      </c>
      <c r="F5441" t="s">
        <v>15699</v>
      </c>
      <c r="G5441" t="s">
        <v>172</v>
      </c>
      <c r="H5441" t="s">
        <v>135</v>
      </c>
      <c r="I5441" t="s">
        <v>136</v>
      </c>
      <c r="J5441" t="s">
        <v>137</v>
      </c>
      <c r="K5441" t="s">
        <v>138</v>
      </c>
      <c r="L5441" t="s">
        <v>15700</v>
      </c>
      <c r="M5441" t="s">
        <v>15701</v>
      </c>
      <c r="N5441">
        <v>4.1830555550000001</v>
      </c>
      <c r="O5441">
        <v>0</v>
      </c>
      <c r="P5441">
        <v>4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11.631921396629828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11.631921396629828</v>
      </c>
    </row>
    <row r="5442" spans="1:31" x14ac:dyDescent="0.25">
      <c r="A5442">
        <v>2228759</v>
      </c>
      <c r="B5442">
        <v>1</v>
      </c>
      <c r="C5442" t="s">
        <v>81</v>
      </c>
      <c r="D5442" t="s">
        <v>113</v>
      </c>
      <c r="E5442" t="s">
        <v>151</v>
      </c>
      <c r="F5442" t="s">
        <v>15702</v>
      </c>
      <c r="G5442" t="s">
        <v>233</v>
      </c>
      <c r="H5442" t="s">
        <v>135</v>
      </c>
      <c r="I5442" t="s">
        <v>136</v>
      </c>
      <c r="J5442" t="s">
        <v>137</v>
      </c>
      <c r="K5442" t="s">
        <v>234</v>
      </c>
      <c r="L5442" t="s">
        <v>15703</v>
      </c>
      <c r="M5442" t="s">
        <v>15704</v>
      </c>
      <c r="N5442">
        <v>8.1372222220000001</v>
      </c>
      <c r="O5442">
        <v>0</v>
      </c>
      <c r="P5442">
        <v>174</v>
      </c>
      <c r="Q5442">
        <v>0</v>
      </c>
      <c r="R5442">
        <v>0</v>
      </c>
      <c r="S5442">
        <v>0</v>
      </c>
      <c r="T5442">
        <v>4</v>
      </c>
      <c r="U5442">
        <v>0</v>
      </c>
      <c r="V5442">
        <v>0</v>
      </c>
      <c r="W5442">
        <v>0</v>
      </c>
      <c r="X5442">
        <v>321.8992306836513</v>
      </c>
      <c r="Y5442">
        <v>0</v>
      </c>
      <c r="Z5442">
        <v>0</v>
      </c>
      <c r="AA5442">
        <v>0</v>
      </c>
      <c r="AB5442">
        <v>14.311850019022417</v>
      </c>
      <c r="AC5442">
        <v>0</v>
      </c>
      <c r="AD5442">
        <v>0</v>
      </c>
      <c r="AE5442">
        <v>336.21108070267371</v>
      </c>
    </row>
    <row r="5443" spans="1:31" x14ac:dyDescent="0.25">
      <c r="A5443">
        <v>2213439</v>
      </c>
      <c r="B5443">
        <v>1</v>
      </c>
      <c r="C5443" t="s">
        <v>81</v>
      </c>
      <c r="D5443" t="s">
        <v>128</v>
      </c>
      <c r="E5443" t="s">
        <v>156</v>
      </c>
      <c r="F5443" t="s">
        <v>15705</v>
      </c>
      <c r="G5443" t="s">
        <v>161</v>
      </c>
      <c r="H5443" t="s">
        <v>135</v>
      </c>
      <c r="I5443" t="s">
        <v>136</v>
      </c>
      <c r="J5443" t="s">
        <v>137</v>
      </c>
      <c r="K5443" t="s">
        <v>138</v>
      </c>
      <c r="L5443" t="s">
        <v>15706</v>
      </c>
      <c r="M5443" t="s">
        <v>15707</v>
      </c>
      <c r="N5443">
        <v>1.1302777770000001</v>
      </c>
      <c r="O5443">
        <v>0</v>
      </c>
      <c r="P5443">
        <v>1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3.8894185417500001E-4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3.8894185417500001E-4</v>
      </c>
    </row>
    <row r="5444" spans="1:31" x14ac:dyDescent="0.25">
      <c r="A5444">
        <v>2219390</v>
      </c>
      <c r="B5444">
        <v>1</v>
      </c>
      <c r="C5444" t="s">
        <v>80</v>
      </c>
      <c r="D5444" t="s">
        <v>97</v>
      </c>
      <c r="E5444" t="s">
        <v>147</v>
      </c>
      <c r="F5444" t="s">
        <v>14688</v>
      </c>
      <c r="G5444" t="s">
        <v>200</v>
      </c>
      <c r="H5444" t="s">
        <v>144</v>
      </c>
      <c r="I5444" t="s">
        <v>451</v>
      </c>
      <c r="J5444" t="s">
        <v>137</v>
      </c>
      <c r="K5444" t="s">
        <v>234</v>
      </c>
      <c r="L5444" t="s">
        <v>15708</v>
      </c>
      <c r="M5444" t="s">
        <v>15709</v>
      </c>
      <c r="N5444">
        <v>7.5933329999999999E-3</v>
      </c>
      <c r="O5444">
        <v>7</v>
      </c>
      <c r="P5444">
        <v>748</v>
      </c>
      <c r="Q5444">
        <v>8</v>
      </c>
      <c r="R5444">
        <v>93</v>
      </c>
      <c r="S5444">
        <v>21</v>
      </c>
      <c r="T5444">
        <v>109</v>
      </c>
      <c r="U5444">
        <v>1</v>
      </c>
      <c r="V5444">
        <v>0</v>
      </c>
      <c r="W5444">
        <v>11.216354142571557</v>
      </c>
      <c r="X5444">
        <v>3.8821692291398957</v>
      </c>
      <c r="Y5444">
        <v>3.1977029000736561</v>
      </c>
      <c r="Z5444">
        <v>0.12892707369901335</v>
      </c>
      <c r="AA5444">
        <v>1.1799180800451958</v>
      </c>
      <c r="AB5444">
        <v>0.86108182377917886</v>
      </c>
      <c r="AC5444">
        <v>0</v>
      </c>
      <c r="AD5444">
        <v>0</v>
      </c>
      <c r="AE5444">
        <v>20.466153249308498</v>
      </c>
    </row>
    <row r="5445" spans="1:31" x14ac:dyDescent="0.25">
      <c r="A5445">
        <v>2224800</v>
      </c>
      <c r="B5445">
        <v>1</v>
      </c>
      <c r="C5445" t="s">
        <v>80</v>
      </c>
      <c r="D5445" t="s">
        <v>90</v>
      </c>
      <c r="E5445" t="s">
        <v>156</v>
      </c>
      <c r="F5445" t="s">
        <v>15710</v>
      </c>
      <c r="G5445" t="s">
        <v>165</v>
      </c>
      <c r="H5445" t="s">
        <v>135</v>
      </c>
      <c r="I5445" t="s">
        <v>136</v>
      </c>
      <c r="J5445" t="s">
        <v>137</v>
      </c>
      <c r="K5445" t="s">
        <v>138</v>
      </c>
      <c r="L5445" t="s">
        <v>15711</v>
      </c>
      <c r="M5445" t="s">
        <v>15712</v>
      </c>
      <c r="N5445">
        <v>1.3277777770000001</v>
      </c>
      <c r="O5445">
        <v>0</v>
      </c>
      <c r="P5445">
        <v>2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0.38600200430575005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0.38600200430575005</v>
      </c>
    </row>
    <row r="5446" spans="1:31" x14ac:dyDescent="0.25">
      <c r="A5446">
        <v>2225341</v>
      </c>
      <c r="B5446">
        <v>1</v>
      </c>
      <c r="C5446" t="s">
        <v>80</v>
      </c>
      <c r="D5446" t="s">
        <v>93</v>
      </c>
      <c r="E5446" t="s">
        <v>151</v>
      </c>
      <c r="F5446" t="s">
        <v>15713</v>
      </c>
      <c r="G5446" t="s">
        <v>213</v>
      </c>
      <c r="H5446" t="s">
        <v>135</v>
      </c>
      <c r="I5446" t="s">
        <v>136</v>
      </c>
      <c r="J5446" t="s">
        <v>137</v>
      </c>
      <c r="K5446" t="s">
        <v>138</v>
      </c>
      <c r="L5446" t="s">
        <v>15714</v>
      </c>
      <c r="M5446" t="s">
        <v>15715</v>
      </c>
      <c r="N5446">
        <v>2.5580555550000001</v>
      </c>
      <c r="O5446">
        <v>0</v>
      </c>
      <c r="P5446">
        <v>7</v>
      </c>
      <c r="Q5446">
        <v>0</v>
      </c>
      <c r="R5446">
        <v>3</v>
      </c>
      <c r="S5446">
        <v>0</v>
      </c>
      <c r="T5446">
        <v>4</v>
      </c>
      <c r="U5446">
        <v>0</v>
      </c>
      <c r="V5446">
        <v>0</v>
      </c>
      <c r="W5446">
        <v>0</v>
      </c>
      <c r="X5446">
        <v>3.7866352548822011</v>
      </c>
      <c r="Y5446">
        <v>0</v>
      </c>
      <c r="Z5446">
        <v>1.6180329096875021</v>
      </c>
      <c r="AA5446">
        <v>0</v>
      </c>
      <c r="AB5446">
        <v>0.764537899015725</v>
      </c>
      <c r="AC5446">
        <v>0</v>
      </c>
      <c r="AD5446">
        <v>0</v>
      </c>
      <c r="AE5446">
        <v>6.1692060635854276</v>
      </c>
    </row>
    <row r="5447" spans="1:31" x14ac:dyDescent="0.25">
      <c r="A5447">
        <v>2215148</v>
      </c>
      <c r="B5447">
        <v>1</v>
      </c>
      <c r="C5447" t="s">
        <v>81</v>
      </c>
      <c r="D5447" t="s">
        <v>127</v>
      </c>
      <c r="E5447" t="s">
        <v>151</v>
      </c>
      <c r="F5447" t="s">
        <v>15716</v>
      </c>
      <c r="G5447" t="s">
        <v>213</v>
      </c>
      <c r="H5447" t="s">
        <v>135</v>
      </c>
      <c r="I5447" t="s">
        <v>136</v>
      </c>
      <c r="J5447" t="s">
        <v>137</v>
      </c>
      <c r="K5447" t="s">
        <v>138</v>
      </c>
      <c r="L5447" t="s">
        <v>15717</v>
      </c>
      <c r="M5447" t="s">
        <v>15718</v>
      </c>
      <c r="N5447">
        <v>4.2686111110000002</v>
      </c>
      <c r="O5447">
        <v>0</v>
      </c>
      <c r="P5447">
        <v>22</v>
      </c>
      <c r="Q5447">
        <v>0</v>
      </c>
      <c r="R5447">
        <v>5</v>
      </c>
      <c r="S5447">
        <v>0</v>
      </c>
      <c r="T5447">
        <v>1</v>
      </c>
      <c r="U5447">
        <v>0</v>
      </c>
      <c r="V5447">
        <v>0</v>
      </c>
      <c r="W5447">
        <v>0</v>
      </c>
      <c r="X5447">
        <v>29.838025665824517</v>
      </c>
      <c r="Y5447">
        <v>0</v>
      </c>
      <c r="Z5447">
        <v>6.0420318487712024</v>
      </c>
      <c r="AA5447">
        <v>0</v>
      </c>
      <c r="AB5447">
        <v>0.68277388764835545</v>
      </c>
      <c r="AC5447">
        <v>0</v>
      </c>
      <c r="AD5447">
        <v>0</v>
      </c>
      <c r="AE5447">
        <v>36.562831402244072</v>
      </c>
    </row>
    <row r="5448" spans="1:31" x14ac:dyDescent="0.25">
      <c r="A5448">
        <v>2228046</v>
      </c>
      <c r="B5448">
        <v>1</v>
      </c>
      <c r="C5448" t="s">
        <v>80</v>
      </c>
      <c r="D5448" t="s">
        <v>93</v>
      </c>
      <c r="E5448" t="s">
        <v>156</v>
      </c>
      <c r="F5448" t="s">
        <v>15719</v>
      </c>
      <c r="G5448" t="s">
        <v>161</v>
      </c>
      <c r="H5448" t="s">
        <v>135</v>
      </c>
      <c r="I5448" t="s">
        <v>136</v>
      </c>
      <c r="J5448" t="s">
        <v>137</v>
      </c>
      <c r="K5448" t="s">
        <v>138</v>
      </c>
      <c r="L5448" t="s">
        <v>15720</v>
      </c>
      <c r="M5448" t="s">
        <v>15721</v>
      </c>
      <c r="N5448">
        <v>1.5225</v>
      </c>
      <c r="O5448">
        <v>0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4.9581327943426912</v>
      </c>
      <c r="AA5448">
        <v>0</v>
      </c>
      <c r="AB5448">
        <v>0</v>
      </c>
      <c r="AC5448">
        <v>0</v>
      </c>
      <c r="AD5448">
        <v>0</v>
      </c>
      <c r="AE5448">
        <v>4.9581327943426912</v>
      </c>
    </row>
    <row r="5449" spans="1:31" x14ac:dyDescent="0.25">
      <c r="A5449">
        <v>2215689</v>
      </c>
      <c r="B5449">
        <v>1</v>
      </c>
      <c r="C5449" t="s">
        <v>81</v>
      </c>
      <c r="D5449" t="s">
        <v>128</v>
      </c>
      <c r="E5449" t="s">
        <v>156</v>
      </c>
      <c r="F5449" t="s">
        <v>15722</v>
      </c>
      <c r="G5449" t="s">
        <v>161</v>
      </c>
      <c r="H5449" t="s">
        <v>135</v>
      </c>
      <c r="I5449" t="s">
        <v>136</v>
      </c>
      <c r="J5449" t="s">
        <v>137</v>
      </c>
      <c r="K5449" t="s">
        <v>138</v>
      </c>
      <c r="L5449" t="s">
        <v>15723</v>
      </c>
      <c r="M5449" t="s">
        <v>15724</v>
      </c>
      <c r="N5449">
        <v>3.2452777770000001</v>
      </c>
      <c r="O5449">
        <v>0</v>
      </c>
      <c r="P5449">
        <v>1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0.24419037461195003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0.24419037461195003</v>
      </c>
    </row>
    <row r="5450" spans="1:31" x14ac:dyDescent="0.25">
      <c r="A5450">
        <v>2218700</v>
      </c>
      <c r="B5450">
        <v>1</v>
      </c>
      <c r="C5450" t="s">
        <v>80</v>
      </c>
      <c r="D5450" t="s">
        <v>99</v>
      </c>
      <c r="E5450" t="s">
        <v>151</v>
      </c>
      <c r="F5450" t="s">
        <v>15725</v>
      </c>
      <c r="G5450" t="s">
        <v>153</v>
      </c>
      <c r="H5450" t="s">
        <v>135</v>
      </c>
      <c r="I5450" t="s">
        <v>136</v>
      </c>
      <c r="J5450" t="s">
        <v>137</v>
      </c>
      <c r="K5450" t="s">
        <v>138</v>
      </c>
      <c r="L5450" t="s">
        <v>15726</v>
      </c>
      <c r="M5450" t="s">
        <v>15727</v>
      </c>
      <c r="N5450">
        <v>7.2647222219999996</v>
      </c>
      <c r="O5450">
        <v>0</v>
      </c>
      <c r="P5450">
        <v>76</v>
      </c>
      <c r="Q5450">
        <v>0</v>
      </c>
      <c r="R5450">
        <v>3</v>
      </c>
      <c r="S5450">
        <v>0</v>
      </c>
      <c r="T5450">
        <v>9</v>
      </c>
      <c r="U5450">
        <v>0</v>
      </c>
      <c r="V5450">
        <v>1</v>
      </c>
      <c r="W5450">
        <v>0</v>
      </c>
      <c r="X5450">
        <v>135.84056108723595</v>
      </c>
      <c r="Y5450">
        <v>0</v>
      </c>
      <c r="Z5450">
        <v>0.96418462117468762</v>
      </c>
      <c r="AA5450">
        <v>0</v>
      </c>
      <c r="AB5450">
        <v>27.472147087527695</v>
      </c>
      <c r="AC5450">
        <v>0</v>
      </c>
      <c r="AD5450">
        <v>1346.2380202686018</v>
      </c>
      <c r="AE5450">
        <v>1510.51491306454</v>
      </c>
    </row>
    <row r="5451" spans="1:31" x14ac:dyDescent="0.25">
      <c r="A5451">
        <v>2218872</v>
      </c>
      <c r="B5451">
        <v>1</v>
      </c>
      <c r="C5451" t="s">
        <v>80</v>
      </c>
      <c r="D5451" t="s">
        <v>103</v>
      </c>
      <c r="E5451" t="s">
        <v>151</v>
      </c>
      <c r="F5451" t="s">
        <v>15728</v>
      </c>
      <c r="G5451" t="s">
        <v>213</v>
      </c>
      <c r="H5451" t="s">
        <v>135</v>
      </c>
      <c r="I5451" t="s">
        <v>136</v>
      </c>
      <c r="J5451" t="s">
        <v>137</v>
      </c>
      <c r="K5451" t="s">
        <v>138</v>
      </c>
      <c r="L5451" t="s">
        <v>15729</v>
      </c>
      <c r="M5451" t="s">
        <v>15730</v>
      </c>
      <c r="N5451">
        <v>5.204722222</v>
      </c>
      <c r="O5451">
        <v>0</v>
      </c>
      <c r="P5451">
        <v>24</v>
      </c>
      <c r="Q5451">
        <v>0</v>
      </c>
      <c r="R5451">
        <v>7</v>
      </c>
      <c r="S5451">
        <v>0</v>
      </c>
      <c r="T5451">
        <v>14</v>
      </c>
      <c r="U5451">
        <v>0</v>
      </c>
      <c r="V5451">
        <v>0</v>
      </c>
      <c r="W5451">
        <v>0</v>
      </c>
      <c r="X5451">
        <v>25.382190778525896</v>
      </c>
      <c r="Y5451">
        <v>0</v>
      </c>
      <c r="Z5451">
        <v>6.5511161041087229</v>
      </c>
      <c r="AA5451">
        <v>0</v>
      </c>
      <c r="AB5451">
        <v>42.254608534842568</v>
      </c>
      <c r="AC5451">
        <v>0</v>
      </c>
      <c r="AD5451">
        <v>0</v>
      </c>
      <c r="AE5451">
        <v>74.187915417477186</v>
      </c>
    </row>
    <row r="5452" spans="1:31" x14ac:dyDescent="0.25">
      <c r="A5452">
        <v>2218723</v>
      </c>
      <c r="B5452">
        <v>1</v>
      </c>
      <c r="C5452" t="s">
        <v>80</v>
      </c>
      <c r="D5452" t="s">
        <v>105</v>
      </c>
      <c r="E5452" t="s">
        <v>156</v>
      </c>
      <c r="F5452" t="s">
        <v>15731</v>
      </c>
      <c r="G5452" t="s">
        <v>161</v>
      </c>
      <c r="H5452" t="s">
        <v>135</v>
      </c>
      <c r="I5452" t="s">
        <v>136</v>
      </c>
      <c r="J5452" t="s">
        <v>137</v>
      </c>
      <c r="K5452" t="s">
        <v>138</v>
      </c>
      <c r="L5452" t="s">
        <v>15732</v>
      </c>
      <c r="M5452" t="s">
        <v>15733</v>
      </c>
      <c r="N5452">
        <v>2.2000000000000002</v>
      </c>
      <c r="O5452">
        <v>0</v>
      </c>
      <c r="P5452">
        <v>1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0.45839961339579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0.45839961339579</v>
      </c>
    </row>
    <row r="5453" spans="1:31" x14ac:dyDescent="0.25">
      <c r="A5453">
        <v>2212772</v>
      </c>
      <c r="B5453">
        <v>1</v>
      </c>
      <c r="C5453" t="s">
        <v>80</v>
      </c>
      <c r="D5453" t="s">
        <v>105</v>
      </c>
      <c r="E5453" t="s">
        <v>147</v>
      </c>
      <c r="F5453" t="s">
        <v>15734</v>
      </c>
      <c r="G5453" t="s">
        <v>143</v>
      </c>
      <c r="H5453" t="s">
        <v>144</v>
      </c>
      <c r="I5453" t="s">
        <v>136</v>
      </c>
      <c r="J5453" t="s">
        <v>137</v>
      </c>
      <c r="K5453" t="s">
        <v>138</v>
      </c>
      <c r="L5453" t="s">
        <v>10673</v>
      </c>
      <c r="M5453" t="s">
        <v>15735</v>
      </c>
      <c r="N5453">
        <v>1.1541666660000001</v>
      </c>
      <c r="O5453">
        <v>1</v>
      </c>
      <c r="P5453">
        <v>382</v>
      </c>
      <c r="Q5453">
        <v>1</v>
      </c>
      <c r="R5453">
        <v>2</v>
      </c>
      <c r="S5453">
        <v>6</v>
      </c>
      <c r="T5453">
        <v>45</v>
      </c>
      <c r="U5453">
        <v>0</v>
      </c>
      <c r="V5453">
        <v>0</v>
      </c>
      <c r="W5453">
        <v>1.1463306180002324</v>
      </c>
      <c r="X5453">
        <v>126.62748149525972</v>
      </c>
      <c r="Y5453">
        <v>1.4180859676511326</v>
      </c>
      <c r="Z5453">
        <v>8.6594652417777782E-4</v>
      </c>
      <c r="AA5453">
        <v>27.746457287367523</v>
      </c>
      <c r="AB5453">
        <v>42.712054850745979</v>
      </c>
      <c r="AC5453">
        <v>0</v>
      </c>
      <c r="AD5453">
        <v>0</v>
      </c>
      <c r="AE5453">
        <v>199.65127616554875</v>
      </c>
    </row>
    <row r="5454" spans="1:31" x14ac:dyDescent="0.25">
      <c r="A5454">
        <v>2221428</v>
      </c>
      <c r="B5454">
        <v>1</v>
      </c>
      <c r="C5454" t="s">
        <v>80</v>
      </c>
      <c r="D5454" t="s">
        <v>108</v>
      </c>
      <c r="E5454" t="s">
        <v>151</v>
      </c>
      <c r="F5454" t="s">
        <v>6891</v>
      </c>
      <c r="G5454" t="s">
        <v>815</v>
      </c>
      <c r="H5454" t="s">
        <v>135</v>
      </c>
      <c r="I5454" t="s">
        <v>136</v>
      </c>
      <c r="J5454" t="s">
        <v>137</v>
      </c>
      <c r="K5454" t="s">
        <v>138</v>
      </c>
      <c r="L5454" t="s">
        <v>15736</v>
      </c>
      <c r="M5454" t="s">
        <v>15737</v>
      </c>
      <c r="N5454">
        <v>3.5950000000000002</v>
      </c>
      <c r="O5454">
        <v>0</v>
      </c>
      <c r="P5454">
        <v>12</v>
      </c>
      <c r="Q5454">
        <v>0</v>
      </c>
      <c r="R5454">
        <v>3</v>
      </c>
      <c r="S5454">
        <v>0</v>
      </c>
      <c r="T5454">
        <v>3</v>
      </c>
      <c r="U5454">
        <v>0</v>
      </c>
      <c r="V5454">
        <v>0</v>
      </c>
      <c r="W5454">
        <v>0</v>
      </c>
      <c r="X5454">
        <v>7.1266530058277215</v>
      </c>
      <c r="Y5454">
        <v>0</v>
      </c>
      <c r="Z5454">
        <v>0.65461509184895361</v>
      </c>
      <c r="AA5454">
        <v>0</v>
      </c>
      <c r="AB5454">
        <v>6.4464050004509996</v>
      </c>
      <c r="AC5454">
        <v>0</v>
      </c>
      <c r="AD5454">
        <v>0</v>
      </c>
      <c r="AE5454">
        <v>14.227673098127674</v>
      </c>
    </row>
    <row r="5455" spans="1:31" x14ac:dyDescent="0.25">
      <c r="A5455">
        <v>2223592</v>
      </c>
      <c r="B5455">
        <v>1</v>
      </c>
      <c r="C5455" t="s">
        <v>80</v>
      </c>
      <c r="D5455" t="s">
        <v>90</v>
      </c>
      <c r="E5455" t="s">
        <v>156</v>
      </c>
      <c r="F5455" t="s">
        <v>15738</v>
      </c>
      <c r="G5455" t="s">
        <v>172</v>
      </c>
      <c r="H5455" t="s">
        <v>135</v>
      </c>
      <c r="I5455" t="s">
        <v>136</v>
      </c>
      <c r="J5455" t="s">
        <v>137</v>
      </c>
      <c r="K5455" t="s">
        <v>138</v>
      </c>
      <c r="L5455" t="s">
        <v>15739</v>
      </c>
      <c r="M5455" t="s">
        <v>15740</v>
      </c>
      <c r="N5455">
        <v>4.4166666660000002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2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</row>
    <row r="5456" spans="1:31" x14ac:dyDescent="0.25">
      <c r="A5456">
        <v>2216622</v>
      </c>
      <c r="B5456">
        <v>1</v>
      </c>
      <c r="C5456" t="s">
        <v>80</v>
      </c>
      <c r="D5456" t="s">
        <v>83</v>
      </c>
      <c r="E5456" t="s">
        <v>156</v>
      </c>
      <c r="F5456" t="s">
        <v>15741</v>
      </c>
      <c r="G5456" t="s">
        <v>134</v>
      </c>
      <c r="H5456" t="s">
        <v>135</v>
      </c>
      <c r="I5456" t="s">
        <v>136</v>
      </c>
      <c r="J5456" t="s">
        <v>137</v>
      </c>
      <c r="K5456" t="s">
        <v>138</v>
      </c>
      <c r="L5456" t="s">
        <v>15742</v>
      </c>
      <c r="M5456" t="s">
        <v>15743</v>
      </c>
      <c r="N5456">
        <v>1.446666666</v>
      </c>
      <c r="O5456">
        <v>0</v>
      </c>
      <c r="P5456">
        <v>2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0.62743295443260749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0.62743295443260749</v>
      </c>
    </row>
    <row r="5457" spans="1:31" x14ac:dyDescent="0.25">
      <c r="A5457">
        <v>2228610</v>
      </c>
      <c r="B5457">
        <v>1</v>
      </c>
      <c r="C5457" t="s">
        <v>80</v>
      </c>
      <c r="D5457" t="s">
        <v>82</v>
      </c>
      <c r="E5457" t="s">
        <v>156</v>
      </c>
      <c r="F5457" t="s">
        <v>15744</v>
      </c>
      <c r="G5457" t="s">
        <v>161</v>
      </c>
      <c r="H5457" t="s">
        <v>135</v>
      </c>
      <c r="I5457" t="s">
        <v>136</v>
      </c>
      <c r="J5457" t="s">
        <v>137</v>
      </c>
      <c r="K5457" t="s">
        <v>138</v>
      </c>
      <c r="L5457" t="s">
        <v>15745</v>
      </c>
      <c r="M5457" t="s">
        <v>15746</v>
      </c>
      <c r="N5457">
        <v>5.4572222220000004</v>
      </c>
      <c r="O5457">
        <v>0</v>
      </c>
      <c r="P5457">
        <v>1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0.43545334723776002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0.43545334723776002</v>
      </c>
    </row>
    <row r="5458" spans="1:31" x14ac:dyDescent="0.25">
      <c r="A5458">
        <v>2215626</v>
      </c>
      <c r="B5458">
        <v>1</v>
      </c>
      <c r="C5458" t="s">
        <v>81</v>
      </c>
      <c r="D5458" t="s">
        <v>123</v>
      </c>
      <c r="E5458" t="s">
        <v>147</v>
      </c>
      <c r="F5458" t="s">
        <v>3806</v>
      </c>
      <c r="G5458" t="s">
        <v>143</v>
      </c>
      <c r="H5458" t="s">
        <v>144</v>
      </c>
      <c r="I5458" t="s">
        <v>136</v>
      </c>
      <c r="J5458" t="s">
        <v>137</v>
      </c>
      <c r="K5458" t="s">
        <v>138</v>
      </c>
      <c r="L5458" t="s">
        <v>15747</v>
      </c>
      <c r="M5458" t="s">
        <v>15748</v>
      </c>
      <c r="N5458">
        <v>1.400833333</v>
      </c>
      <c r="O5458">
        <v>5</v>
      </c>
      <c r="P5458">
        <v>35</v>
      </c>
      <c r="Q5458">
        <v>278</v>
      </c>
      <c r="R5458">
        <v>292</v>
      </c>
      <c r="S5458">
        <v>41</v>
      </c>
      <c r="T5458">
        <v>69</v>
      </c>
      <c r="U5458">
        <v>0</v>
      </c>
      <c r="V5458">
        <v>0</v>
      </c>
      <c r="W5458">
        <v>1.5996848978190303</v>
      </c>
      <c r="X5458">
        <v>8.4614809867203622</v>
      </c>
      <c r="Y5458">
        <v>134.48315570193674</v>
      </c>
      <c r="Z5458">
        <v>110.3487166464016</v>
      </c>
      <c r="AA5458">
        <v>33.446730189809365</v>
      </c>
      <c r="AB5458">
        <v>68.31269496119765</v>
      </c>
      <c r="AC5458">
        <v>0</v>
      </c>
      <c r="AD5458">
        <v>0</v>
      </c>
      <c r="AE5458">
        <v>356.65246338388476</v>
      </c>
    </row>
    <row r="5459" spans="1:31" x14ac:dyDescent="0.25">
      <c r="A5459">
        <v>2226297</v>
      </c>
      <c r="B5459">
        <v>1</v>
      </c>
      <c r="C5459" t="s">
        <v>80</v>
      </c>
      <c r="D5459" t="s">
        <v>103</v>
      </c>
      <c r="E5459" t="s">
        <v>156</v>
      </c>
      <c r="F5459" t="s">
        <v>15749</v>
      </c>
      <c r="G5459" t="s">
        <v>165</v>
      </c>
      <c r="H5459" t="s">
        <v>135</v>
      </c>
      <c r="I5459" t="s">
        <v>136</v>
      </c>
      <c r="J5459" t="s">
        <v>137</v>
      </c>
      <c r="K5459" t="s">
        <v>138</v>
      </c>
      <c r="L5459" t="s">
        <v>15750</v>
      </c>
      <c r="M5459" t="s">
        <v>15751</v>
      </c>
      <c r="N5459">
        <v>1.0608333329999999</v>
      </c>
      <c r="O5459">
        <v>0</v>
      </c>
      <c r="P5459">
        <v>1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0.51113684962967509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0.51113684962967509</v>
      </c>
    </row>
    <row r="5460" spans="1:31" x14ac:dyDescent="0.25">
      <c r="A5460">
        <v>2216018</v>
      </c>
      <c r="B5460">
        <v>1</v>
      </c>
      <c r="C5460" t="s">
        <v>80</v>
      </c>
      <c r="D5460" t="s">
        <v>100</v>
      </c>
      <c r="E5460" t="s">
        <v>156</v>
      </c>
      <c r="F5460" t="s">
        <v>15752</v>
      </c>
      <c r="G5460" t="s">
        <v>172</v>
      </c>
      <c r="H5460" t="s">
        <v>135</v>
      </c>
      <c r="I5460" t="s">
        <v>136</v>
      </c>
      <c r="J5460" t="s">
        <v>137</v>
      </c>
      <c r="K5460" t="s">
        <v>138</v>
      </c>
      <c r="L5460" t="s">
        <v>15753</v>
      </c>
      <c r="M5460" t="s">
        <v>15754</v>
      </c>
      <c r="N5460">
        <v>1.679444444</v>
      </c>
      <c r="O5460">
        <v>0</v>
      </c>
      <c r="P5460">
        <v>1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0.26774738212408333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0.26774738212408333</v>
      </c>
    </row>
    <row r="5461" spans="1:31" x14ac:dyDescent="0.25">
      <c r="A5461">
        <v>2214309</v>
      </c>
      <c r="B5461">
        <v>1</v>
      </c>
      <c r="C5461" t="s">
        <v>81</v>
      </c>
      <c r="D5461" t="s">
        <v>113</v>
      </c>
      <c r="E5461" t="s">
        <v>151</v>
      </c>
      <c r="F5461" t="s">
        <v>15755</v>
      </c>
      <c r="G5461" t="s">
        <v>213</v>
      </c>
      <c r="H5461" t="s">
        <v>135</v>
      </c>
      <c r="I5461" t="s">
        <v>136</v>
      </c>
      <c r="J5461" t="s">
        <v>137</v>
      </c>
      <c r="K5461" t="s">
        <v>138</v>
      </c>
      <c r="L5461" t="s">
        <v>15756</v>
      </c>
      <c r="M5461" t="s">
        <v>15757</v>
      </c>
      <c r="N5461">
        <v>1.9750000000000001</v>
      </c>
      <c r="O5461">
        <v>0</v>
      </c>
      <c r="P5461">
        <v>2</v>
      </c>
      <c r="Q5461">
        <v>0</v>
      </c>
      <c r="R5461">
        <v>4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5.8793070358242501E-2</v>
      </c>
      <c r="Y5461">
        <v>0</v>
      </c>
      <c r="Z5461">
        <v>16.701604391311488</v>
      </c>
      <c r="AA5461">
        <v>0</v>
      </c>
      <c r="AB5461">
        <v>0</v>
      </c>
      <c r="AC5461">
        <v>0</v>
      </c>
      <c r="AD5461">
        <v>0</v>
      </c>
      <c r="AE5461">
        <v>16.760397461669729</v>
      </c>
    </row>
    <row r="5462" spans="1:31" x14ac:dyDescent="0.25">
      <c r="A5462">
        <v>2224674</v>
      </c>
      <c r="B5462">
        <v>1</v>
      </c>
      <c r="C5462" t="s">
        <v>80</v>
      </c>
      <c r="D5462" t="s">
        <v>82</v>
      </c>
      <c r="E5462" t="s">
        <v>132</v>
      </c>
      <c r="F5462" t="s">
        <v>15758</v>
      </c>
      <c r="G5462" t="s">
        <v>610</v>
      </c>
      <c r="H5462" t="s">
        <v>135</v>
      </c>
      <c r="I5462" t="s">
        <v>136</v>
      </c>
      <c r="J5462" t="s">
        <v>137</v>
      </c>
      <c r="K5462" t="s">
        <v>138</v>
      </c>
      <c r="L5462" t="s">
        <v>15759</v>
      </c>
      <c r="M5462" t="s">
        <v>15760</v>
      </c>
      <c r="N5462">
        <v>0.66527777700000001</v>
      </c>
      <c r="O5462">
        <v>0</v>
      </c>
      <c r="P5462">
        <v>447</v>
      </c>
      <c r="Q5462">
        <v>0</v>
      </c>
      <c r="R5462">
        <v>0</v>
      </c>
      <c r="S5462">
        <v>0</v>
      </c>
      <c r="T5462">
        <v>155</v>
      </c>
      <c r="U5462">
        <v>0</v>
      </c>
      <c r="V5462">
        <v>0</v>
      </c>
      <c r="W5462">
        <v>0</v>
      </c>
      <c r="X5462">
        <v>227.29463790410892</v>
      </c>
      <c r="Y5462">
        <v>0</v>
      </c>
      <c r="Z5462">
        <v>0</v>
      </c>
      <c r="AA5462">
        <v>0</v>
      </c>
      <c r="AB5462">
        <v>38.297407203336775</v>
      </c>
      <c r="AC5462">
        <v>0</v>
      </c>
      <c r="AD5462">
        <v>0</v>
      </c>
      <c r="AE5462">
        <v>265.5920451074457</v>
      </c>
    </row>
    <row r="5463" spans="1:31" x14ac:dyDescent="0.25">
      <c r="A5463">
        <v>2217641</v>
      </c>
      <c r="B5463">
        <v>1</v>
      </c>
      <c r="C5463" t="s">
        <v>81</v>
      </c>
      <c r="D5463" t="s">
        <v>115</v>
      </c>
      <c r="E5463" t="s">
        <v>198</v>
      </c>
      <c r="F5463" t="s">
        <v>15761</v>
      </c>
      <c r="G5463" t="s">
        <v>143</v>
      </c>
      <c r="H5463" t="s">
        <v>144</v>
      </c>
      <c r="I5463" t="s">
        <v>451</v>
      </c>
      <c r="J5463" t="s">
        <v>137</v>
      </c>
      <c r="K5463" t="s">
        <v>138</v>
      </c>
      <c r="L5463" t="s">
        <v>15762</v>
      </c>
      <c r="M5463" t="s">
        <v>15763</v>
      </c>
      <c r="N5463">
        <v>8.6111109999999994E-3</v>
      </c>
      <c r="O5463">
        <v>0</v>
      </c>
      <c r="P5463">
        <v>578</v>
      </c>
      <c r="Q5463">
        <v>2</v>
      </c>
      <c r="R5463">
        <v>22</v>
      </c>
      <c r="S5463">
        <v>6</v>
      </c>
      <c r="T5463">
        <v>38</v>
      </c>
      <c r="U5463">
        <v>0</v>
      </c>
      <c r="V5463">
        <v>1</v>
      </c>
      <c r="W5463">
        <v>0</v>
      </c>
      <c r="X5463">
        <v>0.46275936637500958</v>
      </c>
      <c r="Y5463">
        <v>3.4346722572615E-2</v>
      </c>
      <c r="Z5463">
        <v>0.11575263616705558</v>
      </c>
      <c r="AA5463">
        <v>0.36902623545177249</v>
      </c>
      <c r="AB5463">
        <v>0.24498904257976606</v>
      </c>
      <c r="AC5463">
        <v>0</v>
      </c>
      <c r="AD5463">
        <v>4.8082665991666671E-6</v>
      </c>
      <c r="AE5463">
        <v>1.226878811412818</v>
      </c>
    </row>
    <row r="5464" spans="1:31" x14ac:dyDescent="0.25">
      <c r="A5464">
        <v>2220346</v>
      </c>
      <c r="B5464">
        <v>1</v>
      </c>
      <c r="C5464" t="s">
        <v>80</v>
      </c>
      <c r="D5464" t="s">
        <v>100</v>
      </c>
      <c r="E5464" t="s">
        <v>156</v>
      </c>
      <c r="F5464" t="s">
        <v>15764</v>
      </c>
      <c r="G5464" t="s">
        <v>161</v>
      </c>
      <c r="H5464" t="s">
        <v>135</v>
      </c>
      <c r="I5464" t="s">
        <v>136</v>
      </c>
      <c r="J5464" t="s">
        <v>137</v>
      </c>
      <c r="K5464" t="s">
        <v>138</v>
      </c>
      <c r="L5464" t="s">
        <v>15765</v>
      </c>
      <c r="M5464" t="s">
        <v>15766</v>
      </c>
      <c r="N5464">
        <v>1.5375000000000001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1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4.5366205646875553E-2</v>
      </c>
      <c r="AC5464">
        <v>0</v>
      </c>
      <c r="AD5464">
        <v>0</v>
      </c>
      <c r="AE5464">
        <v>4.5366205646875553E-2</v>
      </c>
    </row>
    <row r="5465" spans="1:31" x14ac:dyDescent="0.25">
      <c r="A5465">
        <v>2213313</v>
      </c>
      <c r="B5465">
        <v>1</v>
      </c>
      <c r="C5465" t="s">
        <v>81</v>
      </c>
      <c r="D5465" t="s">
        <v>118</v>
      </c>
      <c r="E5465" t="s">
        <v>156</v>
      </c>
      <c r="F5465" t="s">
        <v>15767</v>
      </c>
      <c r="G5465" t="s">
        <v>161</v>
      </c>
      <c r="H5465" t="s">
        <v>135</v>
      </c>
      <c r="I5465" t="s">
        <v>136</v>
      </c>
      <c r="J5465" t="s">
        <v>137</v>
      </c>
      <c r="K5465" t="s">
        <v>138</v>
      </c>
      <c r="L5465" t="s">
        <v>15768</v>
      </c>
      <c r="M5465" t="s">
        <v>15769</v>
      </c>
      <c r="N5465">
        <v>1.4724999999999999</v>
      </c>
      <c r="O5465">
        <v>0</v>
      </c>
      <c r="P5465">
        <v>9</v>
      </c>
      <c r="Q5465">
        <v>0</v>
      </c>
      <c r="R5465">
        <v>0</v>
      </c>
      <c r="S5465">
        <v>0</v>
      </c>
      <c r="T5465">
        <v>4</v>
      </c>
      <c r="U5465">
        <v>0</v>
      </c>
      <c r="V5465">
        <v>0</v>
      </c>
      <c r="W5465">
        <v>0</v>
      </c>
      <c r="X5465">
        <v>2.7065803798968004</v>
      </c>
      <c r="Y5465">
        <v>0</v>
      </c>
      <c r="Z5465">
        <v>0</v>
      </c>
      <c r="AA5465">
        <v>0</v>
      </c>
      <c r="AB5465">
        <v>2.0664038134782898</v>
      </c>
      <c r="AC5465">
        <v>0</v>
      </c>
      <c r="AD5465">
        <v>0</v>
      </c>
      <c r="AE5465">
        <v>4.7729841933750903</v>
      </c>
    </row>
    <row r="5466" spans="1:31" x14ac:dyDescent="0.25">
      <c r="A5466">
        <v>2218331</v>
      </c>
      <c r="B5466">
        <v>1</v>
      </c>
      <c r="C5466" t="s">
        <v>80</v>
      </c>
      <c r="D5466" t="s">
        <v>82</v>
      </c>
      <c r="E5466" t="s">
        <v>156</v>
      </c>
      <c r="F5466" t="s">
        <v>15770</v>
      </c>
      <c r="G5466" t="s">
        <v>161</v>
      </c>
      <c r="H5466" t="s">
        <v>135</v>
      </c>
      <c r="I5466" t="s">
        <v>136</v>
      </c>
      <c r="J5466" t="s">
        <v>137</v>
      </c>
      <c r="K5466" t="s">
        <v>138</v>
      </c>
      <c r="L5466" t="s">
        <v>15771</v>
      </c>
      <c r="M5466" t="s">
        <v>15772</v>
      </c>
      <c r="N5466">
        <v>2.622777777</v>
      </c>
      <c r="O5466">
        <v>0</v>
      </c>
      <c r="P5466">
        <v>2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0.83884848735329998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0.83884848735329998</v>
      </c>
    </row>
    <row r="5467" spans="1:31" x14ac:dyDescent="0.25">
      <c r="A5467">
        <v>2223655</v>
      </c>
      <c r="B5467">
        <v>1</v>
      </c>
      <c r="C5467" t="s">
        <v>80</v>
      </c>
      <c r="D5467" t="s">
        <v>97</v>
      </c>
      <c r="E5467" t="s">
        <v>151</v>
      </c>
      <c r="F5467" t="s">
        <v>12641</v>
      </c>
      <c r="G5467" t="s">
        <v>233</v>
      </c>
      <c r="H5467" t="s">
        <v>135</v>
      </c>
      <c r="I5467" t="s">
        <v>136</v>
      </c>
      <c r="J5467" t="s">
        <v>137</v>
      </c>
      <c r="K5467" t="s">
        <v>234</v>
      </c>
      <c r="L5467" t="s">
        <v>15773</v>
      </c>
      <c r="M5467" t="s">
        <v>15774</v>
      </c>
      <c r="N5467">
        <v>7.5841666659999998</v>
      </c>
      <c r="O5467">
        <v>0</v>
      </c>
      <c r="P5467">
        <v>7</v>
      </c>
      <c r="Q5467">
        <v>0</v>
      </c>
      <c r="R5467">
        <v>15</v>
      </c>
      <c r="S5467">
        <v>0</v>
      </c>
      <c r="T5467">
        <v>2</v>
      </c>
      <c r="U5467">
        <v>0</v>
      </c>
      <c r="V5467">
        <v>0</v>
      </c>
      <c r="W5467">
        <v>0</v>
      </c>
      <c r="X5467">
        <v>23.458645796079331</v>
      </c>
      <c r="Y5467">
        <v>0</v>
      </c>
      <c r="Z5467">
        <v>74.570358518722557</v>
      </c>
      <c r="AA5467">
        <v>0</v>
      </c>
      <c r="AB5467">
        <v>12.325606161548754</v>
      </c>
      <c r="AC5467">
        <v>0</v>
      </c>
      <c r="AD5467">
        <v>0</v>
      </c>
      <c r="AE5467">
        <v>110.35461047635063</v>
      </c>
    </row>
    <row r="5468" spans="1:31" x14ac:dyDescent="0.25">
      <c r="A5468">
        <v>2221577</v>
      </c>
      <c r="B5468">
        <v>1</v>
      </c>
      <c r="C5468" t="s">
        <v>80</v>
      </c>
      <c r="D5468" t="s">
        <v>97</v>
      </c>
      <c r="E5468" t="s">
        <v>225</v>
      </c>
      <c r="F5468" t="s">
        <v>15775</v>
      </c>
      <c r="G5468" t="s">
        <v>345</v>
      </c>
      <c r="H5468" t="s">
        <v>135</v>
      </c>
      <c r="I5468" t="s">
        <v>136</v>
      </c>
      <c r="J5468" t="s">
        <v>137</v>
      </c>
      <c r="K5468" t="s">
        <v>138</v>
      </c>
      <c r="L5468" t="s">
        <v>15776</v>
      </c>
      <c r="M5468" t="s">
        <v>15777</v>
      </c>
      <c r="N5468">
        <v>3.9602777769999999</v>
      </c>
      <c r="O5468">
        <v>0</v>
      </c>
      <c r="P5468">
        <v>19</v>
      </c>
      <c r="Q5468">
        <v>0</v>
      </c>
      <c r="R5468">
        <v>0</v>
      </c>
      <c r="S5468">
        <v>0</v>
      </c>
      <c r="T5468">
        <v>10</v>
      </c>
      <c r="U5468">
        <v>0</v>
      </c>
      <c r="V5468">
        <v>0</v>
      </c>
      <c r="W5468">
        <v>0</v>
      </c>
      <c r="X5468">
        <v>39.207664665793537</v>
      </c>
      <c r="Y5468">
        <v>0</v>
      </c>
      <c r="Z5468">
        <v>0</v>
      </c>
      <c r="AA5468">
        <v>0</v>
      </c>
      <c r="AB5468">
        <v>128.76589904657877</v>
      </c>
      <c r="AC5468">
        <v>0</v>
      </c>
      <c r="AD5468">
        <v>0</v>
      </c>
      <c r="AE5468">
        <v>167.97356371237231</v>
      </c>
    </row>
    <row r="5469" spans="1:31" x14ac:dyDescent="0.25">
      <c r="A5469">
        <v>2213917</v>
      </c>
      <c r="B5469">
        <v>1</v>
      </c>
      <c r="C5469" t="s">
        <v>81</v>
      </c>
      <c r="D5469" t="s">
        <v>118</v>
      </c>
      <c r="E5469" t="s">
        <v>141</v>
      </c>
      <c r="F5469" t="s">
        <v>15778</v>
      </c>
      <c r="G5469" t="s">
        <v>349</v>
      </c>
      <c r="H5469" t="s">
        <v>144</v>
      </c>
      <c r="I5469" t="s">
        <v>136</v>
      </c>
      <c r="J5469" t="s">
        <v>137</v>
      </c>
      <c r="K5469" t="s">
        <v>138</v>
      </c>
      <c r="L5469" t="s">
        <v>15779</v>
      </c>
      <c r="M5469" t="s">
        <v>15780</v>
      </c>
      <c r="N5469">
        <v>3.9088888879999999</v>
      </c>
      <c r="O5469">
        <v>0</v>
      </c>
      <c r="P5469">
        <v>0</v>
      </c>
      <c r="Q5469">
        <v>0</v>
      </c>
      <c r="R5469">
        <v>2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5.7992609431362217E-2</v>
      </c>
      <c r="AA5469">
        <v>0</v>
      </c>
      <c r="AB5469">
        <v>0</v>
      </c>
      <c r="AC5469">
        <v>0</v>
      </c>
      <c r="AD5469">
        <v>0</v>
      </c>
      <c r="AE5469">
        <v>5.7992609431362217E-2</v>
      </c>
    </row>
    <row r="5470" spans="1:31" x14ac:dyDescent="0.25">
      <c r="A5470">
        <v>2219327</v>
      </c>
      <c r="B5470">
        <v>1</v>
      </c>
      <c r="C5470" t="s">
        <v>80</v>
      </c>
      <c r="D5470" t="s">
        <v>97</v>
      </c>
      <c r="E5470" t="s">
        <v>151</v>
      </c>
      <c r="F5470" t="s">
        <v>15781</v>
      </c>
      <c r="G5470" t="s">
        <v>153</v>
      </c>
      <c r="H5470" t="s">
        <v>135</v>
      </c>
      <c r="I5470" t="s">
        <v>136</v>
      </c>
      <c r="J5470" t="s">
        <v>137</v>
      </c>
      <c r="K5470" t="s">
        <v>138</v>
      </c>
      <c r="L5470" t="s">
        <v>15782</v>
      </c>
      <c r="M5470" t="s">
        <v>15783</v>
      </c>
      <c r="N5470">
        <v>2.0405555550000001</v>
      </c>
      <c r="O5470">
        <v>0</v>
      </c>
      <c r="P5470">
        <v>3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0.54407355307752781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0.54407355307752781</v>
      </c>
    </row>
    <row r="5471" spans="1:31" x14ac:dyDescent="0.25">
      <c r="A5471">
        <v>2226901</v>
      </c>
      <c r="B5471">
        <v>1</v>
      </c>
      <c r="C5471" t="s">
        <v>81</v>
      </c>
      <c r="D5471" t="s">
        <v>116</v>
      </c>
      <c r="E5471" t="s">
        <v>198</v>
      </c>
      <c r="F5471" t="s">
        <v>1010</v>
      </c>
      <c r="G5471" t="s">
        <v>143</v>
      </c>
      <c r="H5471" t="s">
        <v>144</v>
      </c>
      <c r="I5471" t="s">
        <v>136</v>
      </c>
      <c r="J5471" t="s">
        <v>137</v>
      </c>
      <c r="K5471" t="s">
        <v>138</v>
      </c>
      <c r="L5471" t="s">
        <v>15784</v>
      </c>
      <c r="M5471" t="s">
        <v>15785</v>
      </c>
      <c r="N5471">
        <v>0.64361111100000001</v>
      </c>
      <c r="O5471">
        <v>0</v>
      </c>
      <c r="P5471">
        <v>722</v>
      </c>
      <c r="Q5471">
        <v>0</v>
      </c>
      <c r="R5471">
        <v>71</v>
      </c>
      <c r="S5471">
        <v>2</v>
      </c>
      <c r="T5471">
        <v>93</v>
      </c>
      <c r="U5471">
        <v>0</v>
      </c>
      <c r="V5471">
        <v>0</v>
      </c>
      <c r="W5471">
        <v>0</v>
      </c>
      <c r="X5471">
        <v>68.070970647256132</v>
      </c>
      <c r="Y5471">
        <v>0</v>
      </c>
      <c r="Z5471">
        <v>4.6745192600870258</v>
      </c>
      <c r="AA5471">
        <v>2.7410931203312292</v>
      </c>
      <c r="AB5471">
        <v>32.077682125776228</v>
      </c>
      <c r="AC5471">
        <v>0</v>
      </c>
      <c r="AD5471">
        <v>0</v>
      </c>
      <c r="AE5471">
        <v>107.56426515345061</v>
      </c>
    </row>
    <row r="5472" spans="1:31" x14ac:dyDescent="0.25">
      <c r="A5472">
        <v>2222659</v>
      </c>
      <c r="B5472">
        <v>1</v>
      </c>
      <c r="C5472" t="s">
        <v>81</v>
      </c>
      <c r="D5472" t="s">
        <v>122</v>
      </c>
      <c r="E5472" t="s">
        <v>141</v>
      </c>
      <c r="F5472" t="s">
        <v>15786</v>
      </c>
      <c r="G5472" t="s">
        <v>143</v>
      </c>
      <c r="H5472" t="s">
        <v>144</v>
      </c>
      <c r="I5472" t="s">
        <v>136</v>
      </c>
      <c r="J5472" t="s">
        <v>137</v>
      </c>
      <c r="K5472" t="s">
        <v>138</v>
      </c>
      <c r="L5472" t="s">
        <v>15787</v>
      </c>
      <c r="M5472" t="s">
        <v>15788</v>
      </c>
      <c r="N5472">
        <v>1.755833333</v>
      </c>
      <c r="O5472">
        <v>0</v>
      </c>
      <c r="P5472">
        <v>1029</v>
      </c>
      <c r="Q5472">
        <v>6</v>
      </c>
      <c r="R5472">
        <v>24</v>
      </c>
      <c r="S5472">
        <v>1</v>
      </c>
      <c r="T5472">
        <v>148</v>
      </c>
      <c r="U5472">
        <v>1</v>
      </c>
      <c r="V5472">
        <v>0</v>
      </c>
      <c r="W5472">
        <v>0</v>
      </c>
      <c r="X5472">
        <v>337.45906577838514</v>
      </c>
      <c r="Y5472">
        <v>2.9016928636989423</v>
      </c>
      <c r="Z5472">
        <v>7.0825698881276917</v>
      </c>
      <c r="AA5472">
        <v>0.52827679504462344</v>
      </c>
      <c r="AB5472">
        <v>191.31286310963978</v>
      </c>
      <c r="AC5472">
        <v>6.0003135284238995</v>
      </c>
      <c r="AD5472">
        <v>0</v>
      </c>
      <c r="AE5472">
        <v>545.28478196332014</v>
      </c>
    </row>
    <row r="5473" spans="1:31" x14ac:dyDescent="0.25">
      <c r="A5473">
        <v>2212921</v>
      </c>
      <c r="B5473">
        <v>1</v>
      </c>
      <c r="C5473" t="s">
        <v>81</v>
      </c>
      <c r="D5473" t="s">
        <v>125</v>
      </c>
      <c r="E5473" t="s">
        <v>141</v>
      </c>
      <c r="F5473" t="s">
        <v>15789</v>
      </c>
      <c r="G5473" t="s">
        <v>349</v>
      </c>
      <c r="H5473" t="s">
        <v>144</v>
      </c>
      <c r="I5473" t="s">
        <v>136</v>
      </c>
      <c r="J5473" t="s">
        <v>137</v>
      </c>
      <c r="K5473" t="s">
        <v>138</v>
      </c>
      <c r="L5473" t="s">
        <v>15790</v>
      </c>
      <c r="M5473" t="s">
        <v>15791</v>
      </c>
      <c r="N5473">
        <v>1.8647222219999999</v>
      </c>
      <c r="O5473">
        <v>0</v>
      </c>
      <c r="P5473">
        <v>1</v>
      </c>
      <c r="Q5473">
        <v>0</v>
      </c>
      <c r="R5473">
        <v>11</v>
      </c>
      <c r="S5473">
        <v>0</v>
      </c>
      <c r="T5473">
        <v>5</v>
      </c>
      <c r="U5473">
        <v>0</v>
      </c>
      <c r="V5473">
        <v>0</v>
      </c>
      <c r="W5473">
        <v>0</v>
      </c>
      <c r="X5473">
        <v>0.27615149216997781</v>
      </c>
      <c r="Y5473">
        <v>0</v>
      </c>
      <c r="Z5473">
        <v>5.3602900223821663</v>
      </c>
      <c r="AA5473">
        <v>0</v>
      </c>
      <c r="AB5473">
        <v>13.267217359702409</v>
      </c>
      <c r="AC5473">
        <v>0</v>
      </c>
      <c r="AD5473">
        <v>0</v>
      </c>
      <c r="AE5473">
        <v>18.903658874254553</v>
      </c>
    </row>
    <row r="5474" spans="1:31" x14ac:dyDescent="0.25">
      <c r="A5474">
        <v>2225905</v>
      </c>
      <c r="B5474">
        <v>1</v>
      </c>
      <c r="C5474" t="s">
        <v>80</v>
      </c>
      <c r="D5474" t="s">
        <v>110</v>
      </c>
      <c r="E5474" t="s">
        <v>251</v>
      </c>
      <c r="F5474" t="s">
        <v>646</v>
      </c>
      <c r="G5474" t="s">
        <v>349</v>
      </c>
      <c r="H5474" t="s">
        <v>144</v>
      </c>
      <c r="I5474" t="s">
        <v>136</v>
      </c>
      <c r="J5474" t="s">
        <v>137</v>
      </c>
      <c r="K5474" t="s">
        <v>138</v>
      </c>
      <c r="L5474" t="s">
        <v>15792</v>
      </c>
      <c r="M5474" t="s">
        <v>15793</v>
      </c>
      <c r="N5474">
        <v>0.63671666599999999</v>
      </c>
      <c r="O5474">
        <v>33</v>
      </c>
      <c r="P5474">
        <v>4845</v>
      </c>
      <c r="Q5474">
        <v>0</v>
      </c>
      <c r="R5474">
        <v>0</v>
      </c>
      <c r="S5474">
        <v>0</v>
      </c>
      <c r="T5474">
        <v>308</v>
      </c>
      <c r="U5474">
        <v>0</v>
      </c>
      <c r="V5474">
        <v>0</v>
      </c>
      <c r="W5474">
        <v>5.1384371457913778</v>
      </c>
      <c r="X5474">
        <v>929.74232891351778</v>
      </c>
      <c r="Y5474">
        <v>0</v>
      </c>
      <c r="Z5474">
        <v>0</v>
      </c>
      <c r="AA5474">
        <v>0</v>
      </c>
      <c r="AB5474">
        <v>102.86012789422966</v>
      </c>
      <c r="AC5474">
        <v>0</v>
      </c>
      <c r="AD5474">
        <v>0</v>
      </c>
      <c r="AE5474">
        <v>1037.7408939535389</v>
      </c>
    </row>
    <row r="5475" spans="1:31" x14ac:dyDescent="0.25">
      <c r="A5475">
        <v>2218935</v>
      </c>
      <c r="B5475">
        <v>1</v>
      </c>
      <c r="C5475" t="s">
        <v>80</v>
      </c>
      <c r="D5475" t="s">
        <v>85</v>
      </c>
      <c r="E5475" t="s">
        <v>156</v>
      </c>
      <c r="F5475" t="s">
        <v>15794</v>
      </c>
      <c r="G5475" t="s">
        <v>161</v>
      </c>
      <c r="H5475" t="s">
        <v>135</v>
      </c>
      <c r="I5475" t="s">
        <v>136</v>
      </c>
      <c r="J5475" t="s">
        <v>137</v>
      </c>
      <c r="K5475" t="s">
        <v>138</v>
      </c>
      <c r="L5475" t="s">
        <v>15795</v>
      </c>
      <c r="M5475" t="s">
        <v>15796</v>
      </c>
      <c r="N5475">
        <v>2.4052777769999998</v>
      </c>
      <c r="O5475">
        <v>0</v>
      </c>
      <c r="P5475">
        <v>2</v>
      </c>
      <c r="Q5475">
        <v>0</v>
      </c>
      <c r="R5475">
        <v>0</v>
      </c>
      <c r="S5475">
        <v>0</v>
      </c>
      <c r="T5475">
        <v>1</v>
      </c>
      <c r="U5475">
        <v>0</v>
      </c>
      <c r="V5475">
        <v>0</v>
      </c>
      <c r="W5475">
        <v>0</v>
      </c>
      <c r="X5475">
        <v>0.67867369430819346</v>
      </c>
      <c r="Y5475">
        <v>0</v>
      </c>
      <c r="Z5475">
        <v>0</v>
      </c>
      <c r="AA5475">
        <v>0</v>
      </c>
      <c r="AB5475">
        <v>1.1730329478926667E-2</v>
      </c>
      <c r="AC5475">
        <v>0</v>
      </c>
      <c r="AD5475">
        <v>0</v>
      </c>
      <c r="AE5475">
        <v>0.69040402378712018</v>
      </c>
    </row>
    <row r="5476" spans="1:31" x14ac:dyDescent="0.25">
      <c r="A5476">
        <v>2221640</v>
      </c>
      <c r="B5476">
        <v>1</v>
      </c>
      <c r="C5476" t="s">
        <v>80</v>
      </c>
      <c r="D5476" t="s">
        <v>97</v>
      </c>
      <c r="E5476" t="s">
        <v>156</v>
      </c>
      <c r="F5476" t="s">
        <v>15797</v>
      </c>
      <c r="G5476" t="s">
        <v>172</v>
      </c>
      <c r="H5476" t="s">
        <v>135</v>
      </c>
      <c r="I5476" t="s">
        <v>136</v>
      </c>
      <c r="J5476" t="s">
        <v>137</v>
      </c>
      <c r="K5476" t="s">
        <v>138</v>
      </c>
      <c r="L5476" t="s">
        <v>15798</v>
      </c>
      <c r="M5476" t="s">
        <v>15799</v>
      </c>
      <c r="N5476">
        <v>2.5952777770000002</v>
      </c>
      <c r="O5476">
        <v>0</v>
      </c>
      <c r="P5476">
        <v>2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1.4614006069626617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1.4614006069626617</v>
      </c>
    </row>
    <row r="5477" spans="1:31" x14ac:dyDescent="0.25">
      <c r="A5477">
        <v>2226595</v>
      </c>
      <c r="B5477">
        <v>1</v>
      </c>
      <c r="C5477" t="s">
        <v>80</v>
      </c>
      <c r="D5477" t="s">
        <v>82</v>
      </c>
      <c r="E5477" t="s">
        <v>225</v>
      </c>
      <c r="F5477" t="s">
        <v>5047</v>
      </c>
      <c r="G5477" t="s">
        <v>600</v>
      </c>
      <c r="H5477" t="s">
        <v>135</v>
      </c>
      <c r="I5477" t="s">
        <v>136</v>
      </c>
      <c r="J5477" t="s">
        <v>137</v>
      </c>
      <c r="K5477" t="s">
        <v>138</v>
      </c>
      <c r="L5477" t="s">
        <v>15800</v>
      </c>
      <c r="M5477" t="s">
        <v>15801</v>
      </c>
      <c r="N5477">
        <v>3.844166666</v>
      </c>
      <c r="O5477">
        <v>0</v>
      </c>
      <c r="P5477">
        <v>84</v>
      </c>
      <c r="Q5477">
        <v>0</v>
      </c>
      <c r="R5477">
        <v>0</v>
      </c>
      <c r="S5477">
        <v>0</v>
      </c>
      <c r="T5477">
        <v>17</v>
      </c>
      <c r="U5477">
        <v>0</v>
      </c>
      <c r="V5477">
        <v>0</v>
      </c>
      <c r="W5477">
        <v>0</v>
      </c>
      <c r="X5477">
        <v>128.15420837244716</v>
      </c>
      <c r="Y5477">
        <v>0</v>
      </c>
      <c r="Z5477">
        <v>0</v>
      </c>
      <c r="AA5477">
        <v>0</v>
      </c>
      <c r="AB5477">
        <v>81.3543583709437</v>
      </c>
      <c r="AC5477">
        <v>0</v>
      </c>
      <c r="AD5477">
        <v>0</v>
      </c>
      <c r="AE5477">
        <v>209.50856674339087</v>
      </c>
    </row>
    <row r="5478" spans="1:31" x14ac:dyDescent="0.25">
      <c r="A5478">
        <v>2217312</v>
      </c>
      <c r="B5478">
        <v>1</v>
      </c>
      <c r="C5478" t="s">
        <v>80</v>
      </c>
      <c r="D5478" t="s">
        <v>92</v>
      </c>
      <c r="E5478" t="s">
        <v>147</v>
      </c>
      <c r="F5478" t="s">
        <v>15802</v>
      </c>
      <c r="G5478" t="s">
        <v>143</v>
      </c>
      <c r="H5478" t="s">
        <v>144</v>
      </c>
      <c r="I5478" t="s">
        <v>136</v>
      </c>
      <c r="J5478" t="s">
        <v>137</v>
      </c>
      <c r="K5478" t="s">
        <v>138</v>
      </c>
      <c r="L5478" t="s">
        <v>15803</v>
      </c>
      <c r="M5478" t="s">
        <v>15804</v>
      </c>
      <c r="N5478">
        <v>0.93888888800000003</v>
      </c>
      <c r="O5478">
        <v>0</v>
      </c>
      <c r="P5478">
        <v>904</v>
      </c>
      <c r="Q5478">
        <v>2</v>
      </c>
      <c r="R5478">
        <v>307</v>
      </c>
      <c r="S5478">
        <v>7</v>
      </c>
      <c r="T5478">
        <v>87</v>
      </c>
      <c r="U5478">
        <v>0</v>
      </c>
      <c r="V5478">
        <v>1</v>
      </c>
      <c r="W5478">
        <v>0</v>
      </c>
      <c r="X5478">
        <v>163.48392588331549</v>
      </c>
      <c r="Y5478">
        <v>0.51599044352579448</v>
      </c>
      <c r="Z5478">
        <v>47.653310563510985</v>
      </c>
      <c r="AA5478">
        <v>7.3243118140957568</v>
      </c>
      <c r="AB5478">
        <v>39.963593412747443</v>
      </c>
      <c r="AC5478">
        <v>0</v>
      </c>
      <c r="AD5478">
        <v>1.9011013940139723</v>
      </c>
      <c r="AE5478">
        <v>260.84223351120943</v>
      </c>
    </row>
    <row r="5479" spans="1:31" x14ac:dyDescent="0.25">
      <c r="A5479">
        <v>2228218</v>
      </c>
      <c r="B5479">
        <v>1</v>
      </c>
      <c r="C5479" t="s">
        <v>80</v>
      </c>
      <c r="D5479" t="s">
        <v>93</v>
      </c>
      <c r="E5479" t="s">
        <v>156</v>
      </c>
      <c r="F5479" t="s">
        <v>15805</v>
      </c>
      <c r="G5479" t="s">
        <v>161</v>
      </c>
      <c r="H5479" t="s">
        <v>135</v>
      </c>
      <c r="I5479" t="s">
        <v>136</v>
      </c>
      <c r="J5479" t="s">
        <v>137</v>
      </c>
      <c r="K5479" t="s">
        <v>138</v>
      </c>
      <c r="L5479" t="s">
        <v>15806</v>
      </c>
      <c r="M5479" t="s">
        <v>15807</v>
      </c>
      <c r="N5479">
        <v>2.4269444440000001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1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7.3372444222777786E-5</v>
      </c>
      <c r="AC5479">
        <v>0</v>
      </c>
      <c r="AD5479">
        <v>0</v>
      </c>
      <c r="AE5479">
        <v>7.3372444222777786E-5</v>
      </c>
    </row>
    <row r="5480" spans="1:31" x14ac:dyDescent="0.25">
      <c r="A5480">
        <v>2225968</v>
      </c>
      <c r="B5480">
        <v>1</v>
      </c>
      <c r="C5480" t="s">
        <v>80</v>
      </c>
      <c r="D5480" t="s">
        <v>82</v>
      </c>
      <c r="E5480" t="s">
        <v>151</v>
      </c>
      <c r="F5480" t="s">
        <v>15808</v>
      </c>
      <c r="G5480" t="s">
        <v>802</v>
      </c>
      <c r="H5480" t="s">
        <v>135</v>
      </c>
      <c r="I5480" t="s">
        <v>136</v>
      </c>
      <c r="J5480" t="s">
        <v>137</v>
      </c>
      <c r="K5480" t="s">
        <v>138</v>
      </c>
      <c r="L5480" t="s">
        <v>15809</v>
      </c>
      <c r="M5480" t="s">
        <v>15810</v>
      </c>
      <c r="N5480">
        <v>8.8761111110000002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2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327.38379332501569</v>
      </c>
      <c r="AC5480">
        <v>0</v>
      </c>
      <c r="AD5480">
        <v>0</v>
      </c>
      <c r="AE5480">
        <v>327.38379332501569</v>
      </c>
    </row>
    <row r="5481" spans="1:31" x14ac:dyDescent="0.25">
      <c r="A5481">
        <v>2226360</v>
      </c>
      <c r="B5481">
        <v>1</v>
      </c>
      <c r="C5481" t="s">
        <v>80</v>
      </c>
      <c r="D5481" t="s">
        <v>85</v>
      </c>
      <c r="E5481" t="s">
        <v>156</v>
      </c>
      <c r="F5481" t="s">
        <v>15811</v>
      </c>
      <c r="G5481" t="s">
        <v>134</v>
      </c>
      <c r="H5481" t="s">
        <v>135</v>
      </c>
      <c r="I5481" t="s">
        <v>136</v>
      </c>
      <c r="J5481" t="s">
        <v>137</v>
      </c>
      <c r="K5481" t="s">
        <v>138</v>
      </c>
      <c r="L5481" t="s">
        <v>15812</v>
      </c>
      <c r="M5481" t="s">
        <v>15813</v>
      </c>
      <c r="N5481">
        <v>3.4219444440000002</v>
      </c>
      <c r="O5481">
        <v>0</v>
      </c>
      <c r="P5481">
        <v>11</v>
      </c>
      <c r="Q5481">
        <v>0</v>
      </c>
      <c r="R5481">
        <v>0</v>
      </c>
      <c r="S5481">
        <v>0</v>
      </c>
      <c r="T5481">
        <v>1</v>
      </c>
      <c r="U5481">
        <v>0</v>
      </c>
      <c r="V5481">
        <v>0</v>
      </c>
      <c r="W5481">
        <v>0</v>
      </c>
      <c r="X5481">
        <v>13.419227922270098</v>
      </c>
      <c r="Y5481">
        <v>0</v>
      </c>
      <c r="Z5481">
        <v>0</v>
      </c>
      <c r="AA5481">
        <v>0</v>
      </c>
      <c r="AB5481">
        <v>0.14691656261232805</v>
      </c>
      <c r="AC5481">
        <v>0</v>
      </c>
      <c r="AD5481">
        <v>0</v>
      </c>
      <c r="AE5481">
        <v>13.566144484882425</v>
      </c>
    </row>
    <row r="5482" spans="1:31" x14ac:dyDescent="0.25">
      <c r="A5482">
        <v>2228524</v>
      </c>
      <c r="B5482">
        <v>1</v>
      </c>
      <c r="C5482" t="s">
        <v>81</v>
      </c>
      <c r="D5482" t="s">
        <v>120</v>
      </c>
      <c r="E5482" t="s">
        <v>156</v>
      </c>
      <c r="F5482" t="s">
        <v>15814</v>
      </c>
      <c r="G5482" t="s">
        <v>161</v>
      </c>
      <c r="H5482" t="s">
        <v>135</v>
      </c>
      <c r="I5482" t="s">
        <v>136</v>
      </c>
      <c r="J5482" t="s">
        <v>137</v>
      </c>
      <c r="K5482" t="s">
        <v>138</v>
      </c>
      <c r="L5482" t="s">
        <v>15815</v>
      </c>
      <c r="M5482" t="s">
        <v>15816</v>
      </c>
      <c r="N5482">
        <v>0.53222222200000002</v>
      </c>
      <c r="O5482">
        <v>0</v>
      </c>
      <c r="P5482">
        <v>1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0.16432124405916443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0.16432124405916443</v>
      </c>
    </row>
    <row r="5483" spans="1:31" x14ac:dyDescent="0.25">
      <c r="A5483">
        <v>2224196</v>
      </c>
      <c r="B5483">
        <v>1</v>
      </c>
      <c r="C5483" t="s">
        <v>81</v>
      </c>
      <c r="D5483" t="s">
        <v>112</v>
      </c>
      <c r="E5483" t="s">
        <v>147</v>
      </c>
      <c r="F5483" t="s">
        <v>15817</v>
      </c>
      <c r="G5483" t="s">
        <v>143</v>
      </c>
      <c r="H5483" t="s">
        <v>144</v>
      </c>
      <c r="I5483" t="s">
        <v>136</v>
      </c>
      <c r="J5483" t="s">
        <v>137</v>
      </c>
      <c r="K5483" t="s">
        <v>138</v>
      </c>
      <c r="L5483" t="s">
        <v>15818</v>
      </c>
      <c r="M5483" t="s">
        <v>15819</v>
      </c>
      <c r="N5483">
        <v>0.63888888799999999</v>
      </c>
      <c r="O5483">
        <v>2</v>
      </c>
      <c r="P5483">
        <v>244</v>
      </c>
      <c r="Q5483">
        <v>122</v>
      </c>
      <c r="R5483">
        <v>354</v>
      </c>
      <c r="S5483">
        <v>9</v>
      </c>
      <c r="T5483">
        <v>33</v>
      </c>
      <c r="U5483">
        <v>4</v>
      </c>
      <c r="V5483">
        <v>1</v>
      </c>
      <c r="W5483">
        <v>2.0730074579199998E-2</v>
      </c>
      <c r="X5483">
        <v>24.842931893826364</v>
      </c>
      <c r="Y5483">
        <v>14.415192084265536</v>
      </c>
      <c r="Z5483">
        <v>29.014049387259565</v>
      </c>
      <c r="AA5483">
        <v>21.369263605508301</v>
      </c>
      <c r="AB5483">
        <v>12.200446705732189</v>
      </c>
      <c r="AC5483">
        <v>156.23380489582962</v>
      </c>
      <c r="AD5483">
        <v>3.01586499267732</v>
      </c>
      <c r="AE5483">
        <v>261.11228363967808</v>
      </c>
    </row>
    <row r="5484" spans="1:31" x14ac:dyDescent="0.25">
      <c r="A5484">
        <v>2222032</v>
      </c>
      <c r="B5484">
        <v>1</v>
      </c>
      <c r="C5484" t="s">
        <v>80</v>
      </c>
      <c r="D5484" t="s">
        <v>93</v>
      </c>
      <c r="E5484" t="s">
        <v>251</v>
      </c>
      <c r="F5484" t="s">
        <v>15820</v>
      </c>
      <c r="G5484" t="s">
        <v>405</v>
      </c>
      <c r="H5484" t="s">
        <v>144</v>
      </c>
      <c r="I5484" t="s">
        <v>136</v>
      </c>
      <c r="J5484" t="s">
        <v>137</v>
      </c>
      <c r="K5484" t="s">
        <v>234</v>
      </c>
      <c r="L5484" t="s">
        <v>15821</v>
      </c>
      <c r="M5484" t="s">
        <v>15822</v>
      </c>
      <c r="N5484">
        <v>1.621111111</v>
      </c>
      <c r="O5484">
        <v>0</v>
      </c>
      <c r="P5484">
        <v>10607</v>
      </c>
      <c r="Q5484">
        <v>67</v>
      </c>
      <c r="R5484">
        <v>2506</v>
      </c>
      <c r="S5484">
        <v>102</v>
      </c>
      <c r="T5484">
        <v>1996</v>
      </c>
      <c r="U5484">
        <v>2</v>
      </c>
      <c r="V5484">
        <v>0</v>
      </c>
      <c r="W5484">
        <v>0</v>
      </c>
      <c r="X5484">
        <v>2659.4350190885784</v>
      </c>
      <c r="Y5484">
        <v>100.61533858285176</v>
      </c>
      <c r="Z5484">
        <v>853.68128285759019</v>
      </c>
      <c r="AA5484">
        <v>497.06634883471708</v>
      </c>
      <c r="AB5484">
        <v>1966.1102603943239</v>
      </c>
      <c r="AC5484">
        <v>38.774700391222936</v>
      </c>
      <c r="AD5484">
        <v>0</v>
      </c>
      <c r="AE5484">
        <v>6115.6829501492839</v>
      </c>
    </row>
    <row r="5485" spans="1:31" x14ac:dyDescent="0.25">
      <c r="A5485">
        <v>2219868</v>
      </c>
      <c r="B5485">
        <v>1</v>
      </c>
      <c r="C5485" t="s">
        <v>81</v>
      </c>
      <c r="D5485" t="s">
        <v>112</v>
      </c>
      <c r="E5485" t="s">
        <v>156</v>
      </c>
      <c r="F5485" t="s">
        <v>15823</v>
      </c>
      <c r="G5485" t="s">
        <v>161</v>
      </c>
      <c r="H5485" t="s">
        <v>135</v>
      </c>
      <c r="I5485" t="s">
        <v>136</v>
      </c>
      <c r="J5485" t="s">
        <v>137</v>
      </c>
      <c r="K5485" t="s">
        <v>138</v>
      </c>
      <c r="L5485" t="s">
        <v>15824</v>
      </c>
      <c r="M5485" t="s">
        <v>15825</v>
      </c>
      <c r="N5485">
        <v>3.1616666659999999</v>
      </c>
      <c r="O5485">
        <v>0</v>
      </c>
      <c r="P5485">
        <v>2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6.1287011703649075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6.1287011703649075</v>
      </c>
    </row>
    <row r="5486" spans="1:31" x14ac:dyDescent="0.25">
      <c r="A5486">
        <v>2213768</v>
      </c>
      <c r="B5486">
        <v>1</v>
      </c>
      <c r="C5486" t="s">
        <v>80</v>
      </c>
      <c r="D5486" t="s">
        <v>96</v>
      </c>
      <c r="E5486" t="s">
        <v>156</v>
      </c>
      <c r="F5486" t="s">
        <v>15826</v>
      </c>
      <c r="G5486" t="s">
        <v>165</v>
      </c>
      <c r="H5486" t="s">
        <v>135</v>
      </c>
      <c r="I5486" t="s">
        <v>136</v>
      </c>
      <c r="J5486" t="s">
        <v>137</v>
      </c>
      <c r="K5486" t="s">
        <v>138</v>
      </c>
      <c r="L5486" t="s">
        <v>15827</v>
      </c>
      <c r="M5486" t="s">
        <v>15828</v>
      </c>
      <c r="N5486">
        <v>2.6127777769999998</v>
      </c>
      <c r="O5486">
        <v>0</v>
      </c>
      <c r="P5486">
        <v>1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1.1828686454279544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1.1828686454279544</v>
      </c>
    </row>
    <row r="5487" spans="1:31" x14ac:dyDescent="0.25">
      <c r="A5487">
        <v>2213227</v>
      </c>
      <c r="B5487">
        <v>1</v>
      </c>
      <c r="C5487" t="s">
        <v>81</v>
      </c>
      <c r="D5487" t="s">
        <v>121</v>
      </c>
      <c r="E5487" t="s">
        <v>151</v>
      </c>
      <c r="F5487" t="s">
        <v>15829</v>
      </c>
      <c r="G5487" t="s">
        <v>213</v>
      </c>
      <c r="H5487" t="s">
        <v>135</v>
      </c>
      <c r="I5487" t="s">
        <v>136</v>
      </c>
      <c r="J5487" t="s">
        <v>137</v>
      </c>
      <c r="K5487" t="s">
        <v>138</v>
      </c>
      <c r="L5487" t="s">
        <v>15830</v>
      </c>
      <c r="M5487" t="s">
        <v>15831</v>
      </c>
      <c r="N5487">
        <v>1.6158333330000001</v>
      </c>
      <c r="O5487">
        <v>0</v>
      </c>
      <c r="P5487">
        <v>5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1.29307245853743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1.29307245853743</v>
      </c>
    </row>
    <row r="5488" spans="1:31" x14ac:dyDescent="0.25">
      <c r="A5488">
        <v>2214873</v>
      </c>
      <c r="B5488">
        <v>1</v>
      </c>
      <c r="C5488" t="s">
        <v>80</v>
      </c>
      <c r="D5488" t="s">
        <v>108</v>
      </c>
      <c r="E5488" t="s">
        <v>132</v>
      </c>
      <c r="F5488" t="s">
        <v>2702</v>
      </c>
      <c r="G5488" t="s">
        <v>233</v>
      </c>
      <c r="H5488" t="s">
        <v>135</v>
      </c>
      <c r="I5488" t="s">
        <v>136</v>
      </c>
      <c r="J5488" t="s">
        <v>137</v>
      </c>
      <c r="K5488" t="s">
        <v>234</v>
      </c>
      <c r="L5488" t="s">
        <v>15832</v>
      </c>
      <c r="M5488" t="s">
        <v>15833</v>
      </c>
      <c r="N5488">
        <v>2.1409544440000001</v>
      </c>
      <c r="O5488">
        <v>0</v>
      </c>
      <c r="P5488">
        <v>22</v>
      </c>
      <c r="Q5488">
        <v>0</v>
      </c>
      <c r="R5488">
        <v>9</v>
      </c>
      <c r="S5488">
        <v>0</v>
      </c>
      <c r="T5488">
        <v>3</v>
      </c>
      <c r="U5488">
        <v>0</v>
      </c>
      <c r="V5488">
        <v>0</v>
      </c>
      <c r="W5488">
        <v>0</v>
      </c>
      <c r="X5488">
        <v>6.6201793300340679</v>
      </c>
      <c r="Y5488">
        <v>0</v>
      </c>
      <c r="Z5488">
        <v>2.6854047689473326</v>
      </c>
      <c r="AA5488">
        <v>0</v>
      </c>
      <c r="AB5488">
        <v>1.1769375119894754</v>
      </c>
      <c r="AC5488">
        <v>0</v>
      </c>
      <c r="AD5488">
        <v>0</v>
      </c>
      <c r="AE5488">
        <v>10.482521610970876</v>
      </c>
    </row>
    <row r="5489" spans="1:31" x14ac:dyDescent="0.25">
      <c r="A5489">
        <v>2213545</v>
      </c>
      <c r="B5489">
        <v>1</v>
      </c>
      <c r="C5489" t="s">
        <v>80</v>
      </c>
      <c r="D5489" t="s">
        <v>105</v>
      </c>
      <c r="E5489" t="s">
        <v>156</v>
      </c>
      <c r="F5489" t="s">
        <v>15834</v>
      </c>
      <c r="G5489" t="s">
        <v>165</v>
      </c>
      <c r="H5489" t="s">
        <v>135</v>
      </c>
      <c r="I5489" t="s">
        <v>136</v>
      </c>
      <c r="J5489" t="s">
        <v>137</v>
      </c>
      <c r="K5489" t="s">
        <v>138</v>
      </c>
      <c r="L5489" t="s">
        <v>15835</v>
      </c>
      <c r="M5489" t="s">
        <v>15836</v>
      </c>
      <c r="N5489">
        <v>0.54361111100000004</v>
      </c>
      <c r="O5489">
        <v>0</v>
      </c>
      <c r="P5489">
        <v>9</v>
      </c>
      <c r="Q5489">
        <v>0</v>
      </c>
      <c r="R5489">
        <v>0</v>
      </c>
      <c r="S5489">
        <v>0</v>
      </c>
      <c r="T5489">
        <v>2</v>
      </c>
      <c r="U5489">
        <v>0</v>
      </c>
      <c r="V5489">
        <v>0</v>
      </c>
      <c r="W5489">
        <v>0</v>
      </c>
      <c r="X5489">
        <v>1.1843001482578701</v>
      </c>
      <c r="Y5489">
        <v>0</v>
      </c>
      <c r="Z5489">
        <v>0</v>
      </c>
      <c r="AA5489">
        <v>0</v>
      </c>
      <c r="AB5489">
        <v>1.0454424807669218</v>
      </c>
      <c r="AC5489">
        <v>0</v>
      </c>
      <c r="AD5489">
        <v>0</v>
      </c>
      <c r="AE5489">
        <v>2.2297426290247921</v>
      </c>
    </row>
    <row r="5490" spans="1:31" x14ac:dyDescent="0.25">
      <c r="A5490">
        <v>2222035</v>
      </c>
      <c r="B5490">
        <v>1</v>
      </c>
      <c r="C5490" t="s">
        <v>80</v>
      </c>
      <c r="D5490" t="s">
        <v>94</v>
      </c>
      <c r="E5490" t="s">
        <v>156</v>
      </c>
      <c r="F5490" t="s">
        <v>15837</v>
      </c>
      <c r="G5490" t="s">
        <v>161</v>
      </c>
      <c r="H5490" t="s">
        <v>135</v>
      </c>
      <c r="I5490" t="s">
        <v>136</v>
      </c>
      <c r="J5490" t="s">
        <v>137</v>
      </c>
      <c r="K5490" t="s">
        <v>138</v>
      </c>
      <c r="L5490" t="s">
        <v>15838</v>
      </c>
      <c r="M5490" t="s">
        <v>15839</v>
      </c>
      <c r="N5490">
        <v>2.6416666659999999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1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0.12297625454455002</v>
      </c>
      <c r="AC5490">
        <v>0</v>
      </c>
      <c r="AD5490">
        <v>0</v>
      </c>
      <c r="AE5490">
        <v>0.12297625454455002</v>
      </c>
    </row>
    <row r="5491" spans="1:31" x14ac:dyDescent="0.25">
      <c r="A5491">
        <v>2227608</v>
      </c>
      <c r="B5491">
        <v>1</v>
      </c>
      <c r="C5491" t="s">
        <v>80</v>
      </c>
      <c r="D5491" t="s">
        <v>96</v>
      </c>
      <c r="E5491" t="s">
        <v>151</v>
      </c>
      <c r="F5491" t="s">
        <v>3270</v>
      </c>
      <c r="G5491" t="s">
        <v>213</v>
      </c>
      <c r="H5491" t="s">
        <v>135</v>
      </c>
      <c r="I5491" t="s">
        <v>136</v>
      </c>
      <c r="J5491" t="s">
        <v>137</v>
      </c>
      <c r="K5491" t="s">
        <v>138</v>
      </c>
      <c r="L5491" t="s">
        <v>15840</v>
      </c>
      <c r="M5491" t="s">
        <v>15841</v>
      </c>
      <c r="N5491">
        <v>0.71222222199999996</v>
      </c>
      <c r="O5491">
        <v>0</v>
      </c>
      <c r="P5491">
        <v>33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12.223148281699789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12.223148281699789</v>
      </c>
    </row>
    <row r="5492" spans="1:31" x14ac:dyDescent="0.25">
      <c r="A5492">
        <v>2219141</v>
      </c>
      <c r="B5492">
        <v>1</v>
      </c>
      <c r="C5492" t="s">
        <v>80</v>
      </c>
      <c r="D5492" t="s">
        <v>83</v>
      </c>
      <c r="E5492" t="s">
        <v>151</v>
      </c>
      <c r="F5492" t="s">
        <v>15842</v>
      </c>
      <c r="G5492" t="s">
        <v>213</v>
      </c>
      <c r="H5492" t="s">
        <v>135</v>
      </c>
      <c r="I5492" t="s">
        <v>136</v>
      </c>
      <c r="J5492" t="s">
        <v>137</v>
      </c>
      <c r="K5492" t="s">
        <v>138</v>
      </c>
      <c r="L5492" t="s">
        <v>15843</v>
      </c>
      <c r="M5492" t="s">
        <v>15844</v>
      </c>
      <c r="N5492">
        <v>1.603888888</v>
      </c>
      <c r="O5492">
        <v>0</v>
      </c>
      <c r="P5492">
        <v>17</v>
      </c>
      <c r="Q5492">
        <v>0</v>
      </c>
      <c r="R5492">
        <v>0</v>
      </c>
      <c r="S5492">
        <v>0</v>
      </c>
      <c r="T5492">
        <v>4</v>
      </c>
      <c r="U5492">
        <v>0</v>
      </c>
      <c r="V5492">
        <v>0</v>
      </c>
      <c r="W5492">
        <v>0</v>
      </c>
      <c r="X5492">
        <v>10.511571871866582</v>
      </c>
      <c r="Y5492">
        <v>0</v>
      </c>
      <c r="Z5492">
        <v>0</v>
      </c>
      <c r="AA5492">
        <v>0</v>
      </c>
      <c r="AB5492">
        <v>100.52485531902346</v>
      </c>
      <c r="AC5492">
        <v>0</v>
      </c>
      <c r="AD5492">
        <v>0</v>
      </c>
      <c r="AE5492">
        <v>111.03642719089004</v>
      </c>
    </row>
    <row r="5493" spans="1:31" x14ac:dyDescent="0.25">
      <c r="A5493">
        <v>2227631</v>
      </c>
      <c r="B5493">
        <v>1</v>
      </c>
      <c r="C5493" t="s">
        <v>80</v>
      </c>
      <c r="D5493" t="s">
        <v>103</v>
      </c>
      <c r="E5493" t="s">
        <v>132</v>
      </c>
      <c r="F5493" t="s">
        <v>15845</v>
      </c>
      <c r="G5493" t="s">
        <v>245</v>
      </c>
      <c r="H5493" t="s">
        <v>135</v>
      </c>
      <c r="I5493" t="s">
        <v>136</v>
      </c>
      <c r="J5493" t="s">
        <v>137</v>
      </c>
      <c r="K5493" t="s">
        <v>138</v>
      </c>
      <c r="L5493" t="s">
        <v>15846</v>
      </c>
      <c r="M5493" t="s">
        <v>15847</v>
      </c>
      <c r="N5493">
        <v>1.5819444439999999</v>
      </c>
      <c r="O5493">
        <v>0</v>
      </c>
      <c r="P5493">
        <v>299</v>
      </c>
      <c r="Q5493">
        <v>0</v>
      </c>
      <c r="R5493">
        <v>0</v>
      </c>
      <c r="S5493">
        <v>0</v>
      </c>
      <c r="T5493">
        <v>60</v>
      </c>
      <c r="U5493">
        <v>0</v>
      </c>
      <c r="V5493">
        <v>0</v>
      </c>
      <c r="W5493">
        <v>0</v>
      </c>
      <c r="X5493">
        <v>155.81791364962467</v>
      </c>
      <c r="Y5493">
        <v>0</v>
      </c>
      <c r="Z5493">
        <v>0</v>
      </c>
      <c r="AA5493">
        <v>0</v>
      </c>
      <c r="AB5493">
        <v>89.485414750451525</v>
      </c>
      <c r="AC5493">
        <v>0</v>
      </c>
      <c r="AD5493">
        <v>0</v>
      </c>
      <c r="AE5493">
        <v>245.3033284000762</v>
      </c>
    </row>
    <row r="5494" spans="1:31" x14ac:dyDescent="0.25">
      <c r="A5494">
        <v>2229151</v>
      </c>
      <c r="B5494">
        <v>1</v>
      </c>
      <c r="C5494" t="s">
        <v>80</v>
      </c>
      <c r="D5494" t="s">
        <v>83</v>
      </c>
      <c r="E5494" t="s">
        <v>156</v>
      </c>
      <c r="F5494" t="s">
        <v>15848</v>
      </c>
      <c r="G5494" t="s">
        <v>213</v>
      </c>
      <c r="H5494" t="s">
        <v>135</v>
      </c>
      <c r="I5494" t="s">
        <v>136</v>
      </c>
      <c r="J5494" t="s">
        <v>137</v>
      </c>
      <c r="K5494" t="s">
        <v>138</v>
      </c>
      <c r="L5494" t="s">
        <v>15849</v>
      </c>
      <c r="M5494" t="s">
        <v>15850</v>
      </c>
      <c r="N5494">
        <v>2.6827777770000001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1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60.939972542402629</v>
      </c>
      <c r="AE5494">
        <v>60.939972542402629</v>
      </c>
    </row>
    <row r="5495" spans="1:31" x14ac:dyDescent="0.25">
      <c r="A5495">
        <v>2216416</v>
      </c>
      <c r="B5495">
        <v>1</v>
      </c>
      <c r="C5495" t="s">
        <v>81</v>
      </c>
      <c r="D5495" t="s">
        <v>112</v>
      </c>
      <c r="E5495" t="s">
        <v>156</v>
      </c>
      <c r="F5495" t="s">
        <v>15851</v>
      </c>
      <c r="G5495" t="s">
        <v>161</v>
      </c>
      <c r="H5495" t="s">
        <v>135</v>
      </c>
      <c r="I5495" t="s">
        <v>136</v>
      </c>
      <c r="J5495" t="s">
        <v>137</v>
      </c>
      <c r="K5495" t="s">
        <v>138</v>
      </c>
      <c r="L5495" t="s">
        <v>15852</v>
      </c>
      <c r="M5495" t="s">
        <v>15853</v>
      </c>
      <c r="N5495">
        <v>2.2344444440000002</v>
      </c>
      <c r="O5495">
        <v>0</v>
      </c>
      <c r="P5495">
        <v>1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0.18747542044634666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0.18747542044634666</v>
      </c>
    </row>
    <row r="5496" spans="1:31" x14ac:dyDescent="0.25">
      <c r="A5496">
        <v>2224737</v>
      </c>
      <c r="B5496">
        <v>1</v>
      </c>
      <c r="C5496" t="s">
        <v>80</v>
      </c>
      <c r="D5496" t="s">
        <v>101</v>
      </c>
      <c r="E5496" t="s">
        <v>151</v>
      </c>
      <c r="F5496" t="s">
        <v>15854</v>
      </c>
      <c r="G5496" t="s">
        <v>213</v>
      </c>
      <c r="H5496" t="s">
        <v>135</v>
      </c>
      <c r="I5496" t="s">
        <v>136</v>
      </c>
      <c r="J5496" t="s">
        <v>137</v>
      </c>
      <c r="K5496" t="s">
        <v>138</v>
      </c>
      <c r="L5496" t="s">
        <v>15855</v>
      </c>
      <c r="M5496" t="s">
        <v>15856</v>
      </c>
      <c r="N5496">
        <v>2.15</v>
      </c>
      <c r="O5496">
        <v>0</v>
      </c>
      <c r="P5496">
        <v>15</v>
      </c>
      <c r="Q5496">
        <v>0</v>
      </c>
      <c r="R5496">
        <v>2</v>
      </c>
      <c r="S5496">
        <v>0</v>
      </c>
      <c r="T5496">
        <v>1</v>
      </c>
      <c r="U5496">
        <v>0</v>
      </c>
      <c r="V5496">
        <v>0</v>
      </c>
      <c r="W5496">
        <v>0</v>
      </c>
      <c r="X5496">
        <v>37.90168363815296</v>
      </c>
      <c r="Y5496">
        <v>0</v>
      </c>
      <c r="Z5496">
        <v>0.72553628914193335</v>
      </c>
      <c r="AA5496">
        <v>0</v>
      </c>
      <c r="AB5496">
        <v>0.15484503719999998</v>
      </c>
      <c r="AC5496">
        <v>0</v>
      </c>
      <c r="AD5496">
        <v>0</v>
      </c>
      <c r="AE5496">
        <v>38.782064964494893</v>
      </c>
    </row>
    <row r="5497" spans="1:31" x14ac:dyDescent="0.25">
      <c r="A5497">
        <v>2227654</v>
      </c>
      <c r="B5497">
        <v>1</v>
      </c>
      <c r="C5497" t="s">
        <v>80</v>
      </c>
      <c r="D5497" t="s">
        <v>105</v>
      </c>
      <c r="E5497" t="s">
        <v>151</v>
      </c>
      <c r="F5497" t="s">
        <v>15857</v>
      </c>
      <c r="G5497" t="s">
        <v>213</v>
      </c>
      <c r="H5497" t="s">
        <v>135</v>
      </c>
      <c r="I5497" t="s">
        <v>136</v>
      </c>
      <c r="J5497" t="s">
        <v>137</v>
      </c>
      <c r="K5497" t="s">
        <v>138</v>
      </c>
      <c r="L5497" t="s">
        <v>15858</v>
      </c>
      <c r="M5497" t="s">
        <v>15859</v>
      </c>
      <c r="N5497">
        <v>0.78944444400000002</v>
      </c>
      <c r="O5497">
        <v>0</v>
      </c>
      <c r="P5497">
        <v>4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1.0146628861745786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1.0146628861745786</v>
      </c>
    </row>
    <row r="5498" spans="1:31" x14ac:dyDescent="0.25">
      <c r="A5498">
        <v>2229005</v>
      </c>
      <c r="B5498">
        <v>1</v>
      </c>
      <c r="C5498" t="s">
        <v>81</v>
      </c>
      <c r="D5498" t="s">
        <v>112</v>
      </c>
      <c r="E5498" t="s">
        <v>147</v>
      </c>
      <c r="F5498" t="s">
        <v>15860</v>
      </c>
      <c r="G5498" t="s">
        <v>143</v>
      </c>
      <c r="H5498" t="s">
        <v>144</v>
      </c>
      <c r="I5498" t="s">
        <v>136</v>
      </c>
      <c r="J5498" t="s">
        <v>137</v>
      </c>
      <c r="K5498" t="s">
        <v>138</v>
      </c>
      <c r="L5498" t="s">
        <v>15861</v>
      </c>
      <c r="M5498" t="s">
        <v>15862</v>
      </c>
      <c r="N5498">
        <v>0.30555555499999998</v>
      </c>
      <c r="O5498">
        <v>3</v>
      </c>
      <c r="P5498">
        <v>5009</v>
      </c>
      <c r="Q5498">
        <v>675</v>
      </c>
      <c r="R5498">
        <v>773</v>
      </c>
      <c r="S5498">
        <v>80</v>
      </c>
      <c r="T5498">
        <v>903</v>
      </c>
      <c r="U5498">
        <v>14</v>
      </c>
      <c r="V5498">
        <v>8</v>
      </c>
      <c r="W5498">
        <v>1.8969557737979169E-2</v>
      </c>
      <c r="X5498">
        <v>287.6216505781249</v>
      </c>
      <c r="Y5498">
        <v>43.40025738245501</v>
      </c>
      <c r="Z5498">
        <v>36.150552975512817</v>
      </c>
      <c r="AA5498">
        <v>110.89759393560306</v>
      </c>
      <c r="AB5498">
        <v>159.190511886579</v>
      </c>
      <c r="AC5498">
        <v>249.93853741248722</v>
      </c>
      <c r="AD5498">
        <v>73.184870649297039</v>
      </c>
      <c r="AE5498">
        <v>960.40294437779698</v>
      </c>
    </row>
    <row r="5499" spans="1:31" x14ac:dyDescent="0.25">
      <c r="A5499">
        <v>2227800</v>
      </c>
      <c r="B5499">
        <v>1</v>
      </c>
      <c r="C5499" t="s">
        <v>80</v>
      </c>
      <c r="D5499" t="s">
        <v>83</v>
      </c>
      <c r="E5499" t="s">
        <v>156</v>
      </c>
      <c r="F5499" t="s">
        <v>15863</v>
      </c>
      <c r="G5499" t="s">
        <v>172</v>
      </c>
      <c r="H5499" t="s">
        <v>135</v>
      </c>
      <c r="I5499" t="s">
        <v>136</v>
      </c>
      <c r="J5499" t="s">
        <v>137</v>
      </c>
      <c r="K5499" t="s">
        <v>138</v>
      </c>
      <c r="L5499" t="s">
        <v>15864</v>
      </c>
      <c r="M5499" t="s">
        <v>15865</v>
      </c>
      <c r="N5499">
        <v>1.0705555550000001</v>
      </c>
      <c r="O5499">
        <v>0</v>
      </c>
      <c r="P5499">
        <v>4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1.8434955346369133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1.8434955346369133</v>
      </c>
    </row>
    <row r="5500" spans="1:31" x14ac:dyDescent="0.25">
      <c r="A5500">
        <v>2219287</v>
      </c>
      <c r="B5500">
        <v>1</v>
      </c>
      <c r="C5500" t="s">
        <v>80</v>
      </c>
      <c r="D5500" t="s">
        <v>95</v>
      </c>
      <c r="E5500" t="s">
        <v>156</v>
      </c>
      <c r="F5500" t="s">
        <v>15866</v>
      </c>
      <c r="G5500" t="s">
        <v>161</v>
      </c>
      <c r="H5500" t="s">
        <v>135</v>
      </c>
      <c r="I5500" t="s">
        <v>136</v>
      </c>
      <c r="J5500" t="s">
        <v>137</v>
      </c>
      <c r="K5500" t="s">
        <v>138</v>
      </c>
      <c r="L5500" t="s">
        <v>15867</v>
      </c>
      <c r="M5500" t="s">
        <v>15868</v>
      </c>
      <c r="N5500">
        <v>2.983333333</v>
      </c>
      <c r="O5500">
        <v>0</v>
      </c>
      <c r="P5500">
        <v>2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2.997135883719539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2.997135883719539</v>
      </c>
    </row>
    <row r="5501" spans="1:31" x14ac:dyDescent="0.25">
      <c r="A5501">
        <v>2221866</v>
      </c>
      <c r="B5501">
        <v>1</v>
      </c>
      <c r="C5501" t="s">
        <v>80</v>
      </c>
      <c r="D5501" t="s">
        <v>83</v>
      </c>
      <c r="E5501" t="s">
        <v>151</v>
      </c>
      <c r="F5501" t="s">
        <v>6948</v>
      </c>
      <c r="G5501" t="s">
        <v>233</v>
      </c>
      <c r="H5501" t="s">
        <v>135</v>
      </c>
      <c r="I5501" t="s">
        <v>136</v>
      </c>
      <c r="J5501" t="s">
        <v>137</v>
      </c>
      <c r="K5501" t="s">
        <v>234</v>
      </c>
      <c r="L5501" t="s">
        <v>15869</v>
      </c>
      <c r="M5501" t="s">
        <v>15870</v>
      </c>
      <c r="N5501">
        <v>5.6764266660000002</v>
      </c>
      <c r="O5501">
        <v>0</v>
      </c>
      <c r="P5501">
        <v>55</v>
      </c>
      <c r="Q5501">
        <v>0</v>
      </c>
      <c r="R5501">
        <v>0</v>
      </c>
      <c r="S5501">
        <v>0</v>
      </c>
      <c r="T5501">
        <v>1</v>
      </c>
      <c r="U5501">
        <v>0</v>
      </c>
      <c r="V5501">
        <v>0</v>
      </c>
      <c r="W5501">
        <v>0</v>
      </c>
      <c r="X5501">
        <v>110.24863181291629</v>
      </c>
      <c r="Y5501">
        <v>0</v>
      </c>
      <c r="Z5501">
        <v>0</v>
      </c>
      <c r="AA5501">
        <v>0</v>
      </c>
      <c r="AB5501">
        <v>0.32686367975753106</v>
      </c>
      <c r="AC5501">
        <v>0</v>
      </c>
      <c r="AD5501">
        <v>0</v>
      </c>
      <c r="AE5501">
        <v>110.57549549267382</v>
      </c>
    </row>
    <row r="5502" spans="1:31" x14ac:dyDescent="0.25">
      <c r="A5502">
        <v>2220615</v>
      </c>
      <c r="B5502">
        <v>1</v>
      </c>
      <c r="C5502" t="s">
        <v>80</v>
      </c>
      <c r="D5502" t="s">
        <v>93</v>
      </c>
      <c r="E5502" t="s">
        <v>151</v>
      </c>
      <c r="F5502" t="s">
        <v>15871</v>
      </c>
      <c r="G5502" t="s">
        <v>213</v>
      </c>
      <c r="H5502" t="s">
        <v>135</v>
      </c>
      <c r="I5502" t="s">
        <v>136</v>
      </c>
      <c r="J5502" t="s">
        <v>137</v>
      </c>
      <c r="K5502" t="s">
        <v>138</v>
      </c>
      <c r="L5502" t="s">
        <v>15872</v>
      </c>
      <c r="M5502" t="s">
        <v>15873</v>
      </c>
      <c r="N5502">
        <v>0.30805555499999998</v>
      </c>
      <c r="O5502">
        <v>0</v>
      </c>
      <c r="P5502">
        <v>4</v>
      </c>
      <c r="Q5502">
        <v>0</v>
      </c>
      <c r="R5502">
        <v>11</v>
      </c>
      <c r="S5502">
        <v>0</v>
      </c>
      <c r="T5502">
        <v>5</v>
      </c>
      <c r="U5502">
        <v>0</v>
      </c>
      <c r="V5502">
        <v>0</v>
      </c>
      <c r="W5502">
        <v>0</v>
      </c>
      <c r="X5502">
        <v>1.5603213829876621</v>
      </c>
      <c r="Y5502">
        <v>0</v>
      </c>
      <c r="Z5502">
        <v>0.80293257120477513</v>
      </c>
      <c r="AA5502">
        <v>0</v>
      </c>
      <c r="AB5502">
        <v>0.33236435106734175</v>
      </c>
      <c r="AC5502">
        <v>0</v>
      </c>
      <c r="AD5502">
        <v>0</v>
      </c>
      <c r="AE5502">
        <v>2.6956183052597789</v>
      </c>
    </row>
    <row r="5503" spans="1:31" x14ac:dyDescent="0.25">
      <c r="A5503">
        <v>2223217</v>
      </c>
      <c r="B5503">
        <v>1</v>
      </c>
      <c r="C5503" t="s">
        <v>81</v>
      </c>
      <c r="D5503" t="s">
        <v>122</v>
      </c>
      <c r="E5503" t="s">
        <v>141</v>
      </c>
      <c r="F5503" t="s">
        <v>15874</v>
      </c>
      <c r="G5503" t="s">
        <v>349</v>
      </c>
      <c r="H5503" t="s">
        <v>144</v>
      </c>
      <c r="I5503" t="s">
        <v>136</v>
      </c>
      <c r="J5503" t="s">
        <v>137</v>
      </c>
      <c r="K5503" t="s">
        <v>138</v>
      </c>
      <c r="L5503" t="s">
        <v>15875</v>
      </c>
      <c r="M5503" t="s">
        <v>15876</v>
      </c>
      <c r="N5503">
        <v>1.1063888879999999</v>
      </c>
      <c r="O5503">
        <v>16</v>
      </c>
      <c r="P5503">
        <v>267</v>
      </c>
      <c r="Q5503">
        <v>8</v>
      </c>
      <c r="R5503">
        <v>8</v>
      </c>
      <c r="S5503">
        <v>8</v>
      </c>
      <c r="T5503">
        <v>14</v>
      </c>
      <c r="U5503">
        <v>0</v>
      </c>
      <c r="V5503">
        <v>1</v>
      </c>
      <c r="W5503">
        <v>2.3397183324459347</v>
      </c>
      <c r="X5503">
        <v>30.238819809934114</v>
      </c>
      <c r="Y5503">
        <v>27.058542986128383</v>
      </c>
      <c r="Z5503">
        <v>1.272447276499622</v>
      </c>
      <c r="AA5503">
        <v>43.726297013152355</v>
      </c>
      <c r="AB5503">
        <v>3.0199025324700739</v>
      </c>
      <c r="AC5503">
        <v>0</v>
      </c>
      <c r="AD5503">
        <v>2.0822965280305801</v>
      </c>
      <c r="AE5503">
        <v>109.73802447866106</v>
      </c>
    </row>
    <row r="5504" spans="1:31" x14ac:dyDescent="0.25">
      <c r="A5504">
        <v>2219164</v>
      </c>
      <c r="B5504">
        <v>1</v>
      </c>
      <c r="C5504" t="s">
        <v>80</v>
      </c>
      <c r="D5504" t="s">
        <v>84</v>
      </c>
      <c r="E5504" t="s">
        <v>156</v>
      </c>
      <c r="F5504" t="s">
        <v>15877</v>
      </c>
      <c r="G5504" t="s">
        <v>161</v>
      </c>
      <c r="H5504" t="s">
        <v>135</v>
      </c>
      <c r="I5504" t="s">
        <v>136</v>
      </c>
      <c r="J5504" t="s">
        <v>137</v>
      </c>
      <c r="K5504" t="s">
        <v>138</v>
      </c>
      <c r="L5504" t="s">
        <v>15878</v>
      </c>
      <c r="M5504" t="s">
        <v>15879</v>
      </c>
      <c r="N5504">
        <v>1.4883333329999999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2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2.6487935406428376</v>
      </c>
      <c r="AC5504">
        <v>0</v>
      </c>
      <c r="AD5504">
        <v>0</v>
      </c>
      <c r="AE5504">
        <v>2.6487935406428376</v>
      </c>
    </row>
    <row r="5505" spans="1:31" x14ac:dyDescent="0.25">
      <c r="A5505">
        <v>2220492</v>
      </c>
      <c r="B5505">
        <v>1</v>
      </c>
      <c r="C5505" t="s">
        <v>80</v>
      </c>
      <c r="D5505" t="s">
        <v>96</v>
      </c>
      <c r="E5505" t="s">
        <v>156</v>
      </c>
      <c r="F5505" t="s">
        <v>15880</v>
      </c>
      <c r="G5505" t="s">
        <v>134</v>
      </c>
      <c r="H5505" t="s">
        <v>135</v>
      </c>
      <c r="I5505" t="s">
        <v>136</v>
      </c>
      <c r="J5505" t="s">
        <v>137</v>
      </c>
      <c r="K5505" t="s">
        <v>138</v>
      </c>
      <c r="L5505" t="s">
        <v>15881</v>
      </c>
      <c r="M5505" t="s">
        <v>15882</v>
      </c>
      <c r="N5505">
        <v>2.5236111110000001</v>
      </c>
      <c r="O5505">
        <v>0</v>
      </c>
      <c r="P5505">
        <v>1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1.2752067895383334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1.2752067895383334</v>
      </c>
    </row>
    <row r="5506" spans="1:31" x14ac:dyDescent="0.25">
      <c r="A5506">
        <v>2220661</v>
      </c>
      <c r="B5506">
        <v>1</v>
      </c>
      <c r="C5506" t="s">
        <v>80</v>
      </c>
      <c r="D5506" t="s">
        <v>96</v>
      </c>
      <c r="E5506" t="s">
        <v>156</v>
      </c>
      <c r="F5506" t="s">
        <v>15883</v>
      </c>
      <c r="G5506" t="s">
        <v>134</v>
      </c>
      <c r="H5506" t="s">
        <v>135</v>
      </c>
      <c r="I5506" t="s">
        <v>136</v>
      </c>
      <c r="J5506" t="s">
        <v>137</v>
      </c>
      <c r="K5506" t="s">
        <v>138</v>
      </c>
      <c r="L5506" t="s">
        <v>15884</v>
      </c>
      <c r="M5506" t="s">
        <v>15885</v>
      </c>
      <c r="N5506">
        <v>1.23</v>
      </c>
      <c r="O5506">
        <v>0</v>
      </c>
      <c r="P5506">
        <v>1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3.0427015840000005E-5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3.0427015840000005E-5</v>
      </c>
    </row>
    <row r="5507" spans="1:31" x14ac:dyDescent="0.25">
      <c r="A5507">
        <v>2220784</v>
      </c>
      <c r="B5507">
        <v>1</v>
      </c>
      <c r="C5507" t="s">
        <v>80</v>
      </c>
      <c r="D5507" t="s">
        <v>106</v>
      </c>
      <c r="E5507" t="s">
        <v>156</v>
      </c>
      <c r="F5507" t="s">
        <v>15886</v>
      </c>
      <c r="G5507" t="s">
        <v>161</v>
      </c>
      <c r="H5507" t="s">
        <v>135</v>
      </c>
      <c r="I5507" t="s">
        <v>136</v>
      </c>
      <c r="J5507" t="s">
        <v>137</v>
      </c>
      <c r="K5507" t="s">
        <v>138</v>
      </c>
      <c r="L5507" t="s">
        <v>15887</v>
      </c>
      <c r="M5507" t="s">
        <v>15888</v>
      </c>
      <c r="N5507">
        <v>1.2069444439999999</v>
      </c>
      <c r="O5507">
        <v>0</v>
      </c>
      <c r="P5507">
        <v>1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</row>
    <row r="5508" spans="1:31" x14ac:dyDescent="0.25">
      <c r="A5508">
        <v>2216539</v>
      </c>
      <c r="B5508">
        <v>1</v>
      </c>
      <c r="C5508" t="s">
        <v>80</v>
      </c>
      <c r="D5508" t="s">
        <v>108</v>
      </c>
      <c r="E5508" t="s">
        <v>151</v>
      </c>
      <c r="F5508" t="s">
        <v>15889</v>
      </c>
      <c r="G5508" t="s">
        <v>213</v>
      </c>
      <c r="H5508" t="s">
        <v>135</v>
      </c>
      <c r="I5508" t="s">
        <v>136</v>
      </c>
      <c r="J5508" t="s">
        <v>137</v>
      </c>
      <c r="K5508" t="s">
        <v>138</v>
      </c>
      <c r="L5508" t="s">
        <v>15890</v>
      </c>
      <c r="M5508" t="s">
        <v>15891</v>
      </c>
      <c r="N5508">
        <v>1.632222222</v>
      </c>
      <c r="O5508">
        <v>0</v>
      </c>
      <c r="P5508">
        <v>15</v>
      </c>
      <c r="Q5508">
        <v>0</v>
      </c>
      <c r="R5508">
        <v>1</v>
      </c>
      <c r="S5508">
        <v>0</v>
      </c>
      <c r="T5508">
        <v>1</v>
      </c>
      <c r="U5508">
        <v>0</v>
      </c>
      <c r="V5508">
        <v>0</v>
      </c>
      <c r="W5508">
        <v>0</v>
      </c>
      <c r="X5508">
        <v>3.1771884810885043</v>
      </c>
      <c r="Y5508">
        <v>0</v>
      </c>
      <c r="Z5508">
        <v>8.5576231518228893E-2</v>
      </c>
      <c r="AA5508">
        <v>0</v>
      </c>
      <c r="AB5508">
        <v>0.10394675616369585</v>
      </c>
      <c r="AC5508">
        <v>0</v>
      </c>
      <c r="AD5508">
        <v>0</v>
      </c>
      <c r="AE5508">
        <v>3.3667114687704287</v>
      </c>
    </row>
    <row r="5509" spans="1:31" x14ac:dyDescent="0.25">
      <c r="A5509">
        <v>2219456</v>
      </c>
      <c r="B5509">
        <v>1</v>
      </c>
      <c r="C5509" t="s">
        <v>81</v>
      </c>
      <c r="D5509" t="s">
        <v>122</v>
      </c>
      <c r="E5509" t="s">
        <v>132</v>
      </c>
      <c r="F5509" t="s">
        <v>8038</v>
      </c>
      <c r="G5509" t="s">
        <v>176</v>
      </c>
      <c r="H5509" t="s">
        <v>135</v>
      </c>
      <c r="I5509" t="s">
        <v>136</v>
      </c>
      <c r="J5509" t="s">
        <v>137</v>
      </c>
      <c r="K5509" t="s">
        <v>138</v>
      </c>
      <c r="L5509" t="s">
        <v>15892</v>
      </c>
      <c r="M5509" t="s">
        <v>15893</v>
      </c>
      <c r="N5509">
        <v>2.235833333</v>
      </c>
      <c r="O5509">
        <v>0</v>
      </c>
      <c r="P5509">
        <v>16</v>
      </c>
      <c r="Q5509">
        <v>0</v>
      </c>
      <c r="R5509">
        <v>10</v>
      </c>
      <c r="S5509">
        <v>0</v>
      </c>
      <c r="T5509">
        <v>8</v>
      </c>
      <c r="U5509">
        <v>0</v>
      </c>
      <c r="V5509">
        <v>0</v>
      </c>
      <c r="W5509">
        <v>0</v>
      </c>
      <c r="X5509">
        <v>3.592064635018783</v>
      </c>
      <c r="Y5509">
        <v>0</v>
      </c>
      <c r="Z5509">
        <v>2.7380955127638287</v>
      </c>
      <c r="AA5509">
        <v>0</v>
      </c>
      <c r="AB5509">
        <v>16.730171587859655</v>
      </c>
      <c r="AC5509">
        <v>0</v>
      </c>
      <c r="AD5509">
        <v>0</v>
      </c>
      <c r="AE5509">
        <v>23.060331735642265</v>
      </c>
    </row>
    <row r="5510" spans="1:31" x14ac:dyDescent="0.25">
      <c r="A5510">
        <v>2220369</v>
      </c>
      <c r="B5510">
        <v>1</v>
      </c>
      <c r="C5510" t="s">
        <v>80</v>
      </c>
      <c r="D5510" t="s">
        <v>82</v>
      </c>
      <c r="E5510" t="s">
        <v>156</v>
      </c>
      <c r="F5510" t="s">
        <v>15894</v>
      </c>
      <c r="G5510" t="s">
        <v>134</v>
      </c>
      <c r="H5510" t="s">
        <v>135</v>
      </c>
      <c r="I5510" t="s">
        <v>136</v>
      </c>
      <c r="J5510" t="s">
        <v>137</v>
      </c>
      <c r="K5510" t="s">
        <v>138</v>
      </c>
      <c r="L5510" t="s">
        <v>15895</v>
      </c>
      <c r="M5510" t="s">
        <v>15896</v>
      </c>
      <c r="N5510">
        <v>0.72944444399999997</v>
      </c>
      <c r="O5510">
        <v>0</v>
      </c>
      <c r="P5510">
        <v>1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9.0011980532801669E-2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9.0011980532801669E-2</v>
      </c>
    </row>
    <row r="5511" spans="1:31" x14ac:dyDescent="0.25">
      <c r="A5511">
        <v>2223286</v>
      </c>
      <c r="B5511">
        <v>1</v>
      </c>
      <c r="C5511" t="s">
        <v>81</v>
      </c>
      <c r="D5511" t="s">
        <v>112</v>
      </c>
      <c r="E5511" t="s">
        <v>151</v>
      </c>
      <c r="F5511" t="s">
        <v>15897</v>
      </c>
      <c r="G5511" t="s">
        <v>192</v>
      </c>
      <c r="H5511" t="s">
        <v>135</v>
      </c>
      <c r="I5511" t="s">
        <v>136</v>
      </c>
      <c r="J5511" t="s">
        <v>137</v>
      </c>
      <c r="K5511" t="s">
        <v>138</v>
      </c>
      <c r="L5511" t="s">
        <v>11242</v>
      </c>
      <c r="M5511" t="s">
        <v>15898</v>
      </c>
      <c r="N5511">
        <v>1.731666666</v>
      </c>
      <c r="O5511">
        <v>0</v>
      </c>
      <c r="P5511">
        <v>9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0.76903614978345036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0.76903614978345036</v>
      </c>
    </row>
    <row r="5512" spans="1:31" x14ac:dyDescent="0.25">
      <c r="A5512">
        <v>2213207</v>
      </c>
      <c r="B5512">
        <v>1</v>
      </c>
      <c r="C5512" t="s">
        <v>80</v>
      </c>
      <c r="D5512" t="s">
        <v>82</v>
      </c>
      <c r="E5512" t="s">
        <v>132</v>
      </c>
      <c r="F5512" t="s">
        <v>2119</v>
      </c>
      <c r="G5512" t="s">
        <v>134</v>
      </c>
      <c r="H5512" t="s">
        <v>135</v>
      </c>
      <c r="I5512" t="s">
        <v>136</v>
      </c>
      <c r="J5512" t="s">
        <v>137</v>
      </c>
      <c r="K5512" t="s">
        <v>138</v>
      </c>
      <c r="L5512" t="s">
        <v>15899</v>
      </c>
      <c r="M5512" t="s">
        <v>15900</v>
      </c>
      <c r="N5512">
        <v>1.2255555549999999</v>
      </c>
      <c r="O5512">
        <v>0</v>
      </c>
      <c r="P5512">
        <v>209</v>
      </c>
      <c r="Q5512">
        <v>0</v>
      </c>
      <c r="R5512">
        <v>0</v>
      </c>
      <c r="S5512">
        <v>0</v>
      </c>
      <c r="T5512">
        <v>12</v>
      </c>
      <c r="U5512">
        <v>0</v>
      </c>
      <c r="V5512">
        <v>0</v>
      </c>
      <c r="W5512">
        <v>0</v>
      </c>
      <c r="X5512">
        <v>53.702876249729016</v>
      </c>
      <c r="Y5512">
        <v>0</v>
      </c>
      <c r="Z5512">
        <v>0</v>
      </c>
      <c r="AA5512">
        <v>0</v>
      </c>
      <c r="AB5512">
        <v>7.2028091258058193</v>
      </c>
      <c r="AC5512">
        <v>0</v>
      </c>
      <c r="AD5512">
        <v>0</v>
      </c>
      <c r="AE5512">
        <v>60.905685375534837</v>
      </c>
    </row>
    <row r="5513" spans="1:31" x14ac:dyDescent="0.25">
      <c r="A5513">
        <v>2216147</v>
      </c>
      <c r="B5513">
        <v>1</v>
      </c>
      <c r="C5513" t="s">
        <v>80</v>
      </c>
      <c r="D5513" t="s">
        <v>94</v>
      </c>
      <c r="E5513" t="s">
        <v>156</v>
      </c>
      <c r="F5513" t="s">
        <v>15901</v>
      </c>
      <c r="G5513" t="s">
        <v>161</v>
      </c>
      <c r="H5513" t="s">
        <v>135</v>
      </c>
      <c r="I5513" t="s">
        <v>136</v>
      </c>
      <c r="J5513" t="s">
        <v>137</v>
      </c>
      <c r="K5513" t="s">
        <v>138</v>
      </c>
      <c r="L5513" t="s">
        <v>15902</v>
      </c>
      <c r="M5513" t="s">
        <v>15903</v>
      </c>
      <c r="N5513">
        <v>2.005833333</v>
      </c>
      <c r="O5513">
        <v>0</v>
      </c>
      <c r="P5513">
        <v>1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0.81129087147602019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0.81129087147602019</v>
      </c>
    </row>
    <row r="5514" spans="1:31" x14ac:dyDescent="0.25">
      <c r="A5514">
        <v>2228836</v>
      </c>
      <c r="B5514">
        <v>1</v>
      </c>
      <c r="C5514" t="s">
        <v>80</v>
      </c>
      <c r="D5514" t="s">
        <v>106</v>
      </c>
      <c r="E5514" t="s">
        <v>132</v>
      </c>
      <c r="F5514" t="s">
        <v>7647</v>
      </c>
      <c r="G5514" t="s">
        <v>176</v>
      </c>
      <c r="H5514" t="s">
        <v>135</v>
      </c>
      <c r="I5514" t="s">
        <v>136</v>
      </c>
      <c r="J5514" t="s">
        <v>137</v>
      </c>
      <c r="K5514" t="s">
        <v>138</v>
      </c>
      <c r="L5514" t="s">
        <v>15904</v>
      </c>
      <c r="M5514" t="s">
        <v>15905</v>
      </c>
      <c r="N5514">
        <v>1.4497222219999999</v>
      </c>
      <c r="O5514">
        <v>0</v>
      </c>
      <c r="P5514">
        <v>0</v>
      </c>
      <c r="Q5514">
        <v>0</v>
      </c>
      <c r="R5514">
        <v>3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2.40910326431952</v>
      </c>
      <c r="AA5514">
        <v>0</v>
      </c>
      <c r="AB5514">
        <v>0</v>
      </c>
      <c r="AC5514">
        <v>0</v>
      </c>
      <c r="AD5514">
        <v>0</v>
      </c>
      <c r="AE5514">
        <v>2.40910326431952</v>
      </c>
    </row>
    <row r="5515" spans="1:31" x14ac:dyDescent="0.25">
      <c r="A5515">
        <v>2217475</v>
      </c>
      <c r="B5515">
        <v>1</v>
      </c>
      <c r="C5515" t="s">
        <v>80</v>
      </c>
      <c r="D5515" t="s">
        <v>110</v>
      </c>
      <c r="E5515" t="s">
        <v>156</v>
      </c>
      <c r="F5515" t="s">
        <v>15906</v>
      </c>
      <c r="G5515" t="s">
        <v>172</v>
      </c>
      <c r="H5515" t="s">
        <v>135</v>
      </c>
      <c r="I5515" t="s">
        <v>136</v>
      </c>
      <c r="J5515" t="s">
        <v>137</v>
      </c>
      <c r="K5515" t="s">
        <v>138</v>
      </c>
      <c r="L5515" t="s">
        <v>15907</v>
      </c>
      <c r="M5515" t="s">
        <v>15908</v>
      </c>
      <c r="N5515">
        <v>1.176388888</v>
      </c>
      <c r="O5515">
        <v>0</v>
      </c>
      <c r="P5515">
        <v>1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0.34852588509854171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0.34852588509854171</v>
      </c>
    </row>
    <row r="5516" spans="1:31" x14ac:dyDescent="0.25">
      <c r="A5516">
        <v>2216585</v>
      </c>
      <c r="B5516">
        <v>1</v>
      </c>
      <c r="C5516" t="s">
        <v>80</v>
      </c>
      <c r="D5516" t="s">
        <v>105</v>
      </c>
      <c r="E5516" t="s">
        <v>141</v>
      </c>
      <c r="F5516" t="s">
        <v>15909</v>
      </c>
      <c r="G5516" t="s">
        <v>1136</v>
      </c>
      <c r="H5516" t="s">
        <v>144</v>
      </c>
      <c r="I5516" t="s">
        <v>136</v>
      </c>
      <c r="J5516" t="s">
        <v>137</v>
      </c>
      <c r="K5516" t="s">
        <v>138</v>
      </c>
      <c r="L5516" t="s">
        <v>15910</v>
      </c>
      <c r="M5516" t="s">
        <v>15911</v>
      </c>
      <c r="N5516">
        <v>1.5844444440000001</v>
      </c>
      <c r="O5516">
        <v>0</v>
      </c>
      <c r="P5516">
        <v>93</v>
      </c>
      <c r="Q5516">
        <v>0</v>
      </c>
      <c r="R5516">
        <v>2</v>
      </c>
      <c r="S5516">
        <v>0</v>
      </c>
      <c r="T5516">
        <v>10</v>
      </c>
      <c r="U5516">
        <v>0</v>
      </c>
      <c r="V5516">
        <v>0</v>
      </c>
      <c r="W5516">
        <v>0</v>
      </c>
      <c r="X5516">
        <v>26.419774265128236</v>
      </c>
      <c r="Y5516">
        <v>0</v>
      </c>
      <c r="Z5516">
        <v>3.4966570715722227E-2</v>
      </c>
      <c r="AA5516">
        <v>0</v>
      </c>
      <c r="AB5516">
        <v>9.4170858038880763</v>
      </c>
      <c r="AC5516">
        <v>0</v>
      </c>
      <c r="AD5516">
        <v>0</v>
      </c>
      <c r="AE5516">
        <v>35.871826639732035</v>
      </c>
    </row>
    <row r="5517" spans="1:31" x14ac:dyDescent="0.25">
      <c r="A5517">
        <v>2217667</v>
      </c>
      <c r="B5517">
        <v>1</v>
      </c>
      <c r="C5517" t="s">
        <v>80</v>
      </c>
      <c r="D5517" t="s">
        <v>93</v>
      </c>
      <c r="E5517" t="s">
        <v>151</v>
      </c>
      <c r="F5517" t="s">
        <v>15912</v>
      </c>
      <c r="G5517" t="s">
        <v>213</v>
      </c>
      <c r="H5517" t="s">
        <v>135</v>
      </c>
      <c r="I5517" t="s">
        <v>136</v>
      </c>
      <c r="J5517" t="s">
        <v>137</v>
      </c>
      <c r="K5517" t="s">
        <v>138</v>
      </c>
      <c r="L5517" t="s">
        <v>15913</v>
      </c>
      <c r="M5517" t="s">
        <v>15914</v>
      </c>
      <c r="N5517">
        <v>2.69</v>
      </c>
      <c r="O5517">
        <v>0</v>
      </c>
      <c r="P5517">
        <v>2</v>
      </c>
      <c r="Q5517">
        <v>0</v>
      </c>
      <c r="R5517">
        <v>5</v>
      </c>
      <c r="S5517">
        <v>0</v>
      </c>
      <c r="T5517">
        <v>7</v>
      </c>
      <c r="U5517">
        <v>0</v>
      </c>
      <c r="V5517">
        <v>0</v>
      </c>
      <c r="W5517">
        <v>0</v>
      </c>
      <c r="X5517">
        <v>0.1249952547423125</v>
      </c>
      <c r="Y5517">
        <v>0</v>
      </c>
      <c r="Z5517">
        <v>11.680688388597513</v>
      </c>
      <c r="AA5517">
        <v>0</v>
      </c>
      <c r="AB5517">
        <v>14.825941459157939</v>
      </c>
      <c r="AC5517">
        <v>0</v>
      </c>
      <c r="AD5517">
        <v>0</v>
      </c>
      <c r="AE5517">
        <v>26.631625102497765</v>
      </c>
    </row>
    <row r="5518" spans="1:31" x14ac:dyDescent="0.25">
      <c r="A5518">
        <v>2218849</v>
      </c>
      <c r="B5518">
        <v>1</v>
      </c>
      <c r="C5518" t="s">
        <v>81</v>
      </c>
      <c r="D5518" t="s">
        <v>112</v>
      </c>
      <c r="E5518" t="s">
        <v>151</v>
      </c>
      <c r="F5518" t="s">
        <v>15378</v>
      </c>
      <c r="G5518" t="s">
        <v>233</v>
      </c>
      <c r="H5518" t="s">
        <v>135</v>
      </c>
      <c r="I5518" t="s">
        <v>136</v>
      </c>
      <c r="J5518" t="s">
        <v>137</v>
      </c>
      <c r="K5518" t="s">
        <v>234</v>
      </c>
      <c r="L5518" t="s">
        <v>15915</v>
      </c>
      <c r="M5518" t="s">
        <v>15916</v>
      </c>
      <c r="N5518">
        <v>7.3</v>
      </c>
      <c r="O5518">
        <v>0</v>
      </c>
      <c r="P5518">
        <v>339</v>
      </c>
      <c r="Q5518">
        <v>0</v>
      </c>
      <c r="R5518">
        <v>2</v>
      </c>
      <c r="S5518">
        <v>0</v>
      </c>
      <c r="T5518">
        <v>27</v>
      </c>
      <c r="U5518">
        <v>0</v>
      </c>
      <c r="V5518">
        <v>0</v>
      </c>
      <c r="W5518">
        <v>0</v>
      </c>
      <c r="X5518">
        <v>537.32435163642617</v>
      </c>
      <c r="Y5518">
        <v>0</v>
      </c>
      <c r="Z5518">
        <v>0.23645504294653338</v>
      </c>
      <c r="AA5518">
        <v>0</v>
      </c>
      <c r="AB5518">
        <v>276.74179690126721</v>
      </c>
      <c r="AC5518">
        <v>0</v>
      </c>
      <c r="AD5518">
        <v>0</v>
      </c>
      <c r="AE5518">
        <v>814.30260358063992</v>
      </c>
    </row>
    <row r="5519" spans="1:31" x14ac:dyDescent="0.25">
      <c r="A5519">
        <v>2228882</v>
      </c>
      <c r="B5519">
        <v>1</v>
      </c>
      <c r="C5519" t="s">
        <v>80</v>
      </c>
      <c r="D5519" t="s">
        <v>83</v>
      </c>
      <c r="E5519" t="s">
        <v>151</v>
      </c>
      <c r="F5519" t="s">
        <v>15917</v>
      </c>
      <c r="G5519" t="s">
        <v>6232</v>
      </c>
      <c r="H5519" t="s">
        <v>135</v>
      </c>
      <c r="I5519" t="s">
        <v>136</v>
      </c>
      <c r="J5519" t="s">
        <v>137</v>
      </c>
      <c r="K5519" t="s">
        <v>138</v>
      </c>
      <c r="L5519" t="s">
        <v>15918</v>
      </c>
      <c r="M5519" t="s">
        <v>15919</v>
      </c>
      <c r="N5519">
        <v>1.8988888880000001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23</v>
      </c>
      <c r="U5519">
        <v>0</v>
      </c>
      <c r="V5519">
        <v>4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115.86991548091989</v>
      </c>
      <c r="AC5519">
        <v>0</v>
      </c>
      <c r="AD5519">
        <v>149.83132944677402</v>
      </c>
      <c r="AE5519">
        <v>265.70124492769389</v>
      </c>
    </row>
    <row r="5520" spans="1:31" x14ac:dyDescent="0.25">
      <c r="A5520">
        <v>2222304</v>
      </c>
      <c r="B5520">
        <v>1</v>
      </c>
      <c r="C5520" t="s">
        <v>80</v>
      </c>
      <c r="D5520" t="s">
        <v>87</v>
      </c>
      <c r="E5520" t="s">
        <v>156</v>
      </c>
      <c r="F5520" t="s">
        <v>15920</v>
      </c>
      <c r="G5520" t="s">
        <v>161</v>
      </c>
      <c r="H5520" t="s">
        <v>135</v>
      </c>
      <c r="I5520" t="s">
        <v>136</v>
      </c>
      <c r="J5520" t="s">
        <v>137</v>
      </c>
      <c r="K5520" t="s">
        <v>138</v>
      </c>
      <c r="L5520" t="s">
        <v>15921</v>
      </c>
      <c r="M5520" t="s">
        <v>15922</v>
      </c>
      <c r="N5520">
        <v>2.0019444439999998</v>
      </c>
      <c r="O5520">
        <v>0</v>
      </c>
      <c r="P5520">
        <v>1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1.6511405504110914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1.6511405504110914</v>
      </c>
    </row>
    <row r="5521" spans="1:31" x14ac:dyDescent="0.25">
      <c r="A5521">
        <v>2214627</v>
      </c>
      <c r="B5521">
        <v>1</v>
      </c>
      <c r="C5521" t="s">
        <v>81</v>
      </c>
      <c r="D5521" t="s">
        <v>128</v>
      </c>
      <c r="E5521" t="s">
        <v>198</v>
      </c>
      <c r="F5521" t="s">
        <v>3762</v>
      </c>
      <c r="G5521" t="s">
        <v>143</v>
      </c>
      <c r="H5521" t="s">
        <v>144</v>
      </c>
      <c r="I5521" t="s">
        <v>136</v>
      </c>
      <c r="J5521" t="s">
        <v>137</v>
      </c>
      <c r="K5521" t="s">
        <v>138</v>
      </c>
      <c r="L5521" t="s">
        <v>15923</v>
      </c>
      <c r="M5521" t="s">
        <v>15924</v>
      </c>
      <c r="N5521">
        <v>0.186111111</v>
      </c>
      <c r="O5521">
        <v>0</v>
      </c>
      <c r="P5521">
        <v>0</v>
      </c>
      <c r="Q5521">
        <v>0</v>
      </c>
      <c r="R5521">
        <v>0</v>
      </c>
      <c r="S5521">
        <v>15</v>
      </c>
      <c r="T5521">
        <v>0</v>
      </c>
      <c r="U5521">
        <v>10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13.050392114419003</v>
      </c>
      <c r="AB5521">
        <v>0</v>
      </c>
      <c r="AC5521">
        <v>106.77168151526499</v>
      </c>
      <c r="AD5521">
        <v>0</v>
      </c>
      <c r="AE5521">
        <v>119.82207362968398</v>
      </c>
    </row>
    <row r="5522" spans="1:31" x14ac:dyDescent="0.25">
      <c r="A5522">
        <v>2225198</v>
      </c>
      <c r="B5522">
        <v>1</v>
      </c>
      <c r="C5522" t="s">
        <v>80</v>
      </c>
      <c r="D5522" t="s">
        <v>110</v>
      </c>
      <c r="E5522" t="s">
        <v>151</v>
      </c>
      <c r="F5522" t="s">
        <v>14607</v>
      </c>
      <c r="G5522" t="s">
        <v>213</v>
      </c>
      <c r="H5522" t="s">
        <v>135</v>
      </c>
      <c r="I5522" t="s">
        <v>136</v>
      </c>
      <c r="J5522" t="s">
        <v>137</v>
      </c>
      <c r="K5522" t="s">
        <v>138</v>
      </c>
      <c r="L5522" t="s">
        <v>15925</v>
      </c>
      <c r="M5522" t="s">
        <v>15926</v>
      </c>
      <c r="N5522">
        <v>2.0302777769999998</v>
      </c>
      <c r="O5522">
        <v>0</v>
      </c>
      <c r="P5522">
        <v>168</v>
      </c>
      <c r="Q5522">
        <v>0</v>
      </c>
      <c r="R5522">
        <v>0</v>
      </c>
      <c r="S5522">
        <v>0</v>
      </c>
      <c r="T5522">
        <v>1</v>
      </c>
      <c r="U5522">
        <v>0</v>
      </c>
      <c r="V5522">
        <v>0</v>
      </c>
      <c r="W5522">
        <v>0</v>
      </c>
      <c r="X5522">
        <v>146.60419721987054</v>
      </c>
      <c r="Y5522">
        <v>0</v>
      </c>
      <c r="Z5522">
        <v>0</v>
      </c>
      <c r="AA5522">
        <v>0</v>
      </c>
      <c r="AB5522">
        <v>0.24335781723479782</v>
      </c>
      <c r="AC5522">
        <v>0</v>
      </c>
      <c r="AD5522">
        <v>0</v>
      </c>
      <c r="AE5522">
        <v>146.84755503710534</v>
      </c>
    </row>
    <row r="5523" spans="1:31" x14ac:dyDescent="0.25">
      <c r="A5523">
        <v>2213791</v>
      </c>
      <c r="B5523">
        <v>1</v>
      </c>
      <c r="C5523" t="s">
        <v>80</v>
      </c>
      <c r="D5523" t="s">
        <v>91</v>
      </c>
      <c r="E5523" t="s">
        <v>141</v>
      </c>
      <c r="F5523" t="s">
        <v>15927</v>
      </c>
      <c r="G5523" t="s">
        <v>349</v>
      </c>
      <c r="H5523" t="s">
        <v>144</v>
      </c>
      <c r="I5523" t="s">
        <v>136</v>
      </c>
      <c r="J5523" t="s">
        <v>137</v>
      </c>
      <c r="K5523" t="s">
        <v>138</v>
      </c>
      <c r="L5523" t="s">
        <v>15928</v>
      </c>
      <c r="M5523" t="s">
        <v>15929</v>
      </c>
      <c r="N5523">
        <v>2.258611111</v>
      </c>
      <c r="O5523">
        <v>0</v>
      </c>
      <c r="P5523">
        <v>74</v>
      </c>
      <c r="Q5523">
        <v>0</v>
      </c>
      <c r="R5523">
        <v>2</v>
      </c>
      <c r="S5523">
        <v>0</v>
      </c>
      <c r="T5523">
        <v>3</v>
      </c>
      <c r="U5523">
        <v>0</v>
      </c>
      <c r="V5523">
        <v>0</v>
      </c>
      <c r="W5523">
        <v>0</v>
      </c>
      <c r="X5523">
        <v>23.087490338503251</v>
      </c>
      <c r="Y5523">
        <v>0</v>
      </c>
      <c r="Z5523">
        <v>0.66871105076984039</v>
      </c>
      <c r="AA5523">
        <v>0</v>
      </c>
      <c r="AB5523">
        <v>1.2133375657304166</v>
      </c>
      <c r="AC5523">
        <v>0</v>
      </c>
      <c r="AD5523">
        <v>0</v>
      </c>
      <c r="AE5523">
        <v>24.969538955003507</v>
      </c>
    </row>
    <row r="5524" spans="1:31" x14ac:dyDescent="0.25">
      <c r="A5524">
        <v>2216293</v>
      </c>
      <c r="B5524">
        <v>1</v>
      </c>
      <c r="C5524" t="s">
        <v>80</v>
      </c>
      <c r="D5524" t="s">
        <v>90</v>
      </c>
      <c r="E5524" t="s">
        <v>151</v>
      </c>
      <c r="F5524" t="s">
        <v>3634</v>
      </c>
      <c r="G5524" t="s">
        <v>153</v>
      </c>
      <c r="H5524" t="s">
        <v>135</v>
      </c>
      <c r="I5524" t="s">
        <v>136</v>
      </c>
      <c r="J5524" t="s">
        <v>137</v>
      </c>
      <c r="K5524" t="s">
        <v>138</v>
      </c>
      <c r="L5524" t="s">
        <v>15930</v>
      </c>
      <c r="M5524" t="s">
        <v>15931</v>
      </c>
      <c r="N5524">
        <v>2.971666666</v>
      </c>
      <c r="O5524">
        <v>0</v>
      </c>
      <c r="P5524">
        <v>285</v>
      </c>
      <c r="Q5524">
        <v>0</v>
      </c>
      <c r="R5524">
        <v>0</v>
      </c>
      <c r="S5524">
        <v>0</v>
      </c>
      <c r="T5524">
        <v>17</v>
      </c>
      <c r="U5524">
        <v>0</v>
      </c>
      <c r="V5524">
        <v>0</v>
      </c>
      <c r="W5524">
        <v>0</v>
      </c>
      <c r="X5524">
        <v>206.05110848511842</v>
      </c>
      <c r="Y5524">
        <v>0</v>
      </c>
      <c r="Z5524">
        <v>0</v>
      </c>
      <c r="AA5524">
        <v>0</v>
      </c>
      <c r="AB5524">
        <v>51.603967684915617</v>
      </c>
      <c r="AC5524">
        <v>0</v>
      </c>
      <c r="AD5524">
        <v>0</v>
      </c>
      <c r="AE5524">
        <v>257.65507617003402</v>
      </c>
    </row>
    <row r="5525" spans="1:31" x14ac:dyDescent="0.25">
      <c r="A5525">
        <v>2226526</v>
      </c>
      <c r="B5525">
        <v>1</v>
      </c>
      <c r="C5525" t="s">
        <v>80</v>
      </c>
      <c r="D5525" t="s">
        <v>97</v>
      </c>
      <c r="E5525" t="s">
        <v>156</v>
      </c>
      <c r="F5525" t="s">
        <v>15932</v>
      </c>
      <c r="G5525" t="s">
        <v>172</v>
      </c>
      <c r="H5525" t="s">
        <v>135</v>
      </c>
      <c r="I5525" t="s">
        <v>136</v>
      </c>
      <c r="J5525" t="s">
        <v>137</v>
      </c>
      <c r="K5525" t="s">
        <v>138</v>
      </c>
      <c r="L5525" t="s">
        <v>15933</v>
      </c>
      <c r="M5525" t="s">
        <v>15934</v>
      </c>
      <c r="N5525">
        <v>2.116666666</v>
      </c>
      <c r="O5525">
        <v>0</v>
      </c>
      <c r="P5525">
        <v>1</v>
      </c>
      <c r="Q5525">
        <v>0</v>
      </c>
      <c r="R5525">
        <v>0</v>
      </c>
      <c r="S5525">
        <v>0</v>
      </c>
      <c r="T5525">
        <v>1</v>
      </c>
      <c r="U5525">
        <v>0</v>
      </c>
      <c r="V5525">
        <v>0</v>
      </c>
      <c r="W5525">
        <v>0</v>
      </c>
      <c r="X5525">
        <v>1.1473142524420501</v>
      </c>
      <c r="Y5525">
        <v>0</v>
      </c>
      <c r="Z5525">
        <v>0</v>
      </c>
      <c r="AA5525">
        <v>0</v>
      </c>
      <c r="AB5525">
        <v>1.0561933544803333E-2</v>
      </c>
      <c r="AC5525">
        <v>0</v>
      </c>
      <c r="AD5525">
        <v>0</v>
      </c>
      <c r="AE5525">
        <v>1.1578761859868534</v>
      </c>
    </row>
    <row r="5526" spans="1:31" x14ac:dyDescent="0.25">
      <c r="A5526">
        <v>2227362</v>
      </c>
      <c r="B5526">
        <v>1</v>
      </c>
      <c r="C5526" t="s">
        <v>80</v>
      </c>
      <c r="D5526" t="s">
        <v>110</v>
      </c>
      <c r="E5526" t="s">
        <v>251</v>
      </c>
      <c r="F5526" t="s">
        <v>9211</v>
      </c>
      <c r="G5526" t="s">
        <v>280</v>
      </c>
      <c r="H5526" t="s">
        <v>144</v>
      </c>
      <c r="I5526" t="s">
        <v>136</v>
      </c>
      <c r="J5526" t="s">
        <v>3</v>
      </c>
      <c r="K5526" t="s">
        <v>138</v>
      </c>
      <c r="L5526" t="s">
        <v>15935</v>
      </c>
      <c r="M5526" t="s">
        <v>15936</v>
      </c>
      <c r="N5526">
        <v>1.0622222219999999</v>
      </c>
      <c r="O5526">
        <v>0</v>
      </c>
      <c r="P5526">
        <v>5688</v>
      </c>
      <c r="Q5526">
        <v>0</v>
      </c>
      <c r="R5526">
        <v>0</v>
      </c>
      <c r="S5526">
        <v>4</v>
      </c>
      <c r="T5526">
        <v>281</v>
      </c>
      <c r="U5526">
        <v>1</v>
      </c>
      <c r="V5526">
        <v>2</v>
      </c>
      <c r="W5526">
        <v>0</v>
      </c>
      <c r="X5526">
        <v>1775.8207238427749</v>
      </c>
      <c r="Y5526">
        <v>0</v>
      </c>
      <c r="Z5526">
        <v>0</v>
      </c>
      <c r="AA5526">
        <v>6.7225312453222665</v>
      </c>
      <c r="AB5526">
        <v>355.63241760491468</v>
      </c>
      <c r="AC5526">
        <v>167.89771261968184</v>
      </c>
      <c r="AD5526">
        <v>35.962400940087441</v>
      </c>
      <c r="AE5526">
        <v>2342.0357862527808</v>
      </c>
    </row>
    <row r="5527" spans="1:31" x14ac:dyDescent="0.25">
      <c r="A5527">
        <v>2224860</v>
      </c>
      <c r="B5527">
        <v>1</v>
      </c>
      <c r="C5527" t="s">
        <v>81</v>
      </c>
      <c r="D5527" t="s">
        <v>119</v>
      </c>
      <c r="E5527" t="s">
        <v>132</v>
      </c>
      <c r="F5527" t="s">
        <v>15937</v>
      </c>
      <c r="G5527" t="s">
        <v>176</v>
      </c>
      <c r="H5527" t="s">
        <v>135</v>
      </c>
      <c r="I5527" t="s">
        <v>136</v>
      </c>
      <c r="J5527" t="s">
        <v>137</v>
      </c>
      <c r="K5527" t="s">
        <v>138</v>
      </c>
      <c r="L5527" t="s">
        <v>15938</v>
      </c>
      <c r="M5527" t="s">
        <v>15939</v>
      </c>
      <c r="N5527">
        <v>4.2991666659999996</v>
      </c>
      <c r="O5527">
        <v>0</v>
      </c>
      <c r="P5527">
        <v>143</v>
      </c>
      <c r="Q5527">
        <v>0</v>
      </c>
      <c r="R5527">
        <v>15</v>
      </c>
      <c r="S5527">
        <v>0</v>
      </c>
      <c r="T5527">
        <v>23</v>
      </c>
      <c r="U5527">
        <v>0</v>
      </c>
      <c r="V5527">
        <v>0</v>
      </c>
      <c r="W5527">
        <v>0</v>
      </c>
      <c r="X5527">
        <v>94.368184577776915</v>
      </c>
      <c r="Y5527">
        <v>0</v>
      </c>
      <c r="Z5527">
        <v>5.8200384390906645</v>
      </c>
      <c r="AA5527">
        <v>0</v>
      </c>
      <c r="AB5527">
        <v>25.65282454411636</v>
      </c>
      <c r="AC5527">
        <v>0</v>
      </c>
      <c r="AD5527">
        <v>0</v>
      </c>
      <c r="AE5527">
        <v>125.84104756098394</v>
      </c>
    </row>
    <row r="5528" spans="1:31" x14ac:dyDescent="0.25">
      <c r="A5528">
        <v>2217621</v>
      </c>
      <c r="B5528">
        <v>1</v>
      </c>
      <c r="C5528" t="s">
        <v>81</v>
      </c>
      <c r="D5528" t="s">
        <v>112</v>
      </c>
      <c r="E5528" t="s">
        <v>156</v>
      </c>
      <c r="F5528" t="s">
        <v>15940</v>
      </c>
      <c r="G5528" t="s">
        <v>161</v>
      </c>
      <c r="H5528" t="s">
        <v>135</v>
      </c>
      <c r="I5528" t="s">
        <v>136</v>
      </c>
      <c r="J5528" t="s">
        <v>137</v>
      </c>
      <c r="K5528" t="s">
        <v>138</v>
      </c>
      <c r="L5528" t="s">
        <v>15941</v>
      </c>
      <c r="M5528" t="s">
        <v>15942</v>
      </c>
      <c r="N5528">
        <v>2.0297222220000002</v>
      </c>
      <c r="O5528">
        <v>0</v>
      </c>
      <c r="P5528">
        <v>3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3.1358717630234165E-2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3.1358717630234165E-2</v>
      </c>
    </row>
    <row r="5529" spans="1:31" x14ac:dyDescent="0.25">
      <c r="A5529">
        <v>2214727</v>
      </c>
      <c r="B5529">
        <v>1</v>
      </c>
      <c r="C5529" t="s">
        <v>80</v>
      </c>
      <c r="D5529" t="s">
        <v>95</v>
      </c>
      <c r="E5529" t="s">
        <v>151</v>
      </c>
      <c r="F5529" t="s">
        <v>15943</v>
      </c>
      <c r="G5529" t="s">
        <v>213</v>
      </c>
      <c r="H5529" t="s">
        <v>135</v>
      </c>
      <c r="I5529" t="s">
        <v>136</v>
      </c>
      <c r="J5529" t="s">
        <v>137</v>
      </c>
      <c r="K5529" t="s">
        <v>138</v>
      </c>
      <c r="L5529" t="s">
        <v>15944</v>
      </c>
      <c r="M5529" t="s">
        <v>15945</v>
      </c>
      <c r="N5529">
        <v>1.7016666659999999</v>
      </c>
      <c r="O5529">
        <v>0</v>
      </c>
      <c r="P5529">
        <v>83</v>
      </c>
      <c r="Q5529">
        <v>0</v>
      </c>
      <c r="R5529">
        <v>0</v>
      </c>
      <c r="S5529">
        <v>0</v>
      </c>
      <c r="T5529">
        <v>3</v>
      </c>
      <c r="U5529">
        <v>0</v>
      </c>
      <c r="V5529">
        <v>0</v>
      </c>
      <c r="W5529">
        <v>0</v>
      </c>
      <c r="X5529">
        <v>28.597751518363658</v>
      </c>
      <c r="Y5529">
        <v>0</v>
      </c>
      <c r="Z5529">
        <v>0</v>
      </c>
      <c r="AA5529">
        <v>0</v>
      </c>
      <c r="AB5529">
        <v>0.35556052925675341</v>
      </c>
      <c r="AC5529">
        <v>0</v>
      </c>
      <c r="AD5529">
        <v>0</v>
      </c>
      <c r="AE5529">
        <v>28.953312047620411</v>
      </c>
    </row>
    <row r="5530" spans="1:31" x14ac:dyDescent="0.25">
      <c r="A5530">
        <v>2213399</v>
      </c>
      <c r="B5530">
        <v>1</v>
      </c>
      <c r="C5530" t="s">
        <v>81</v>
      </c>
      <c r="D5530" t="s">
        <v>113</v>
      </c>
      <c r="E5530" t="s">
        <v>151</v>
      </c>
      <c r="F5530" t="s">
        <v>15946</v>
      </c>
      <c r="G5530" t="s">
        <v>213</v>
      </c>
      <c r="H5530" t="s">
        <v>135</v>
      </c>
      <c r="I5530" t="s">
        <v>136</v>
      </c>
      <c r="J5530" t="s">
        <v>137</v>
      </c>
      <c r="K5530" t="s">
        <v>138</v>
      </c>
      <c r="L5530" t="s">
        <v>15947</v>
      </c>
      <c r="M5530" t="s">
        <v>15948</v>
      </c>
      <c r="N5530">
        <v>1.221666666</v>
      </c>
      <c r="O5530">
        <v>0</v>
      </c>
      <c r="P5530">
        <v>21</v>
      </c>
      <c r="Q5530">
        <v>0</v>
      </c>
      <c r="R5530">
        <v>0</v>
      </c>
      <c r="S5530">
        <v>0</v>
      </c>
      <c r="T5530">
        <v>1</v>
      </c>
      <c r="U5530">
        <v>0</v>
      </c>
      <c r="V5530">
        <v>0</v>
      </c>
      <c r="W5530">
        <v>0</v>
      </c>
      <c r="X5530">
        <v>7.6183486932808222</v>
      </c>
      <c r="Y5530">
        <v>0</v>
      </c>
      <c r="Z5530">
        <v>0</v>
      </c>
      <c r="AA5530">
        <v>0</v>
      </c>
      <c r="AB5530">
        <v>0.78564628147530402</v>
      </c>
      <c r="AC5530">
        <v>0</v>
      </c>
      <c r="AD5530">
        <v>0</v>
      </c>
      <c r="AE5530">
        <v>8.4039949747561256</v>
      </c>
    </row>
    <row r="5531" spans="1:31" x14ac:dyDescent="0.25">
      <c r="A5531">
        <v>2226088</v>
      </c>
      <c r="B5531">
        <v>1</v>
      </c>
      <c r="C5531" t="s">
        <v>80</v>
      </c>
      <c r="D5531" t="s">
        <v>82</v>
      </c>
      <c r="E5531" t="s">
        <v>156</v>
      </c>
      <c r="F5531" t="s">
        <v>15949</v>
      </c>
      <c r="G5531" t="s">
        <v>161</v>
      </c>
      <c r="H5531" t="s">
        <v>135</v>
      </c>
      <c r="I5531" t="s">
        <v>136</v>
      </c>
      <c r="J5531" t="s">
        <v>137</v>
      </c>
      <c r="K5531" t="s">
        <v>138</v>
      </c>
      <c r="L5531" t="s">
        <v>15950</v>
      </c>
      <c r="M5531" t="s">
        <v>15951</v>
      </c>
      <c r="N5531">
        <v>0.49083333299999998</v>
      </c>
      <c r="O5531">
        <v>0</v>
      </c>
      <c r="P5531">
        <v>1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8.5438252469377515E-2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8.5438252469377515E-2</v>
      </c>
    </row>
    <row r="5532" spans="1:31" x14ac:dyDescent="0.25">
      <c r="A5532">
        <v>2226426</v>
      </c>
      <c r="B5532">
        <v>1</v>
      </c>
      <c r="C5532" t="s">
        <v>81</v>
      </c>
      <c r="D5532" t="s">
        <v>128</v>
      </c>
      <c r="E5532" t="s">
        <v>198</v>
      </c>
      <c r="F5532" t="s">
        <v>706</v>
      </c>
      <c r="G5532" t="s">
        <v>143</v>
      </c>
      <c r="H5532" t="s">
        <v>144</v>
      </c>
      <c r="I5532" t="s">
        <v>136</v>
      </c>
      <c r="J5532" t="s">
        <v>137</v>
      </c>
      <c r="K5532" t="s">
        <v>138</v>
      </c>
      <c r="L5532" t="s">
        <v>15952</v>
      </c>
      <c r="M5532" t="s">
        <v>15953</v>
      </c>
      <c r="N5532">
        <v>0.63527777699999999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7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679.07545035377836</v>
      </c>
      <c r="AD5532">
        <v>0</v>
      </c>
      <c r="AE5532">
        <v>679.07545035377836</v>
      </c>
    </row>
    <row r="5533" spans="1:31" x14ac:dyDescent="0.25">
      <c r="A5533">
        <v>2224760</v>
      </c>
      <c r="B5533">
        <v>1</v>
      </c>
      <c r="C5533" t="s">
        <v>80</v>
      </c>
      <c r="D5533" t="s">
        <v>93</v>
      </c>
      <c r="E5533" t="s">
        <v>147</v>
      </c>
      <c r="F5533" t="s">
        <v>15954</v>
      </c>
      <c r="G5533" t="s">
        <v>405</v>
      </c>
      <c r="H5533" t="s">
        <v>144</v>
      </c>
      <c r="I5533" t="s">
        <v>136</v>
      </c>
      <c r="J5533" t="s">
        <v>137</v>
      </c>
      <c r="K5533" t="s">
        <v>234</v>
      </c>
      <c r="L5533" t="s">
        <v>15955</v>
      </c>
      <c r="M5533" t="s">
        <v>15956</v>
      </c>
      <c r="N5533">
        <v>0.52604805499999996</v>
      </c>
      <c r="O5533">
        <v>0</v>
      </c>
      <c r="P5533">
        <v>4752</v>
      </c>
      <c r="Q5533">
        <v>2</v>
      </c>
      <c r="R5533">
        <v>15</v>
      </c>
      <c r="S5533">
        <v>2</v>
      </c>
      <c r="T5533">
        <v>424</v>
      </c>
      <c r="U5533">
        <v>1</v>
      </c>
      <c r="V5533">
        <v>2</v>
      </c>
      <c r="W5533">
        <v>0</v>
      </c>
      <c r="X5533">
        <v>586.38451410051755</v>
      </c>
      <c r="Y5533">
        <v>1.0033796917501157</v>
      </c>
      <c r="Z5533">
        <v>7.1059723265729708</v>
      </c>
      <c r="AA5533">
        <v>1.0689133511633999</v>
      </c>
      <c r="AB5533">
        <v>118.68870961906714</v>
      </c>
      <c r="AC5533">
        <v>310.69459278933562</v>
      </c>
      <c r="AD5533">
        <v>33.588504818219157</v>
      </c>
      <c r="AE5533">
        <v>1058.5345866966261</v>
      </c>
    </row>
    <row r="5534" spans="1:31" x14ac:dyDescent="0.25">
      <c r="A5534">
        <v>2215065</v>
      </c>
      <c r="B5534">
        <v>1</v>
      </c>
      <c r="C5534" t="s">
        <v>80</v>
      </c>
      <c r="D5534" t="s">
        <v>108</v>
      </c>
      <c r="E5534" t="s">
        <v>132</v>
      </c>
      <c r="F5534" t="s">
        <v>15957</v>
      </c>
      <c r="G5534" t="s">
        <v>233</v>
      </c>
      <c r="H5534" t="s">
        <v>135</v>
      </c>
      <c r="I5534" t="s">
        <v>136</v>
      </c>
      <c r="J5534" t="s">
        <v>137</v>
      </c>
      <c r="K5534" t="s">
        <v>234</v>
      </c>
      <c r="L5534" t="s">
        <v>15958</v>
      </c>
      <c r="M5534" t="s">
        <v>15959</v>
      </c>
      <c r="N5534">
        <v>1.7904249999999999</v>
      </c>
      <c r="O5534">
        <v>0</v>
      </c>
      <c r="P5534">
        <v>24</v>
      </c>
      <c r="Q5534">
        <v>0</v>
      </c>
      <c r="R5534">
        <v>5</v>
      </c>
      <c r="S5534">
        <v>0</v>
      </c>
      <c r="T5534">
        <v>2</v>
      </c>
      <c r="U5534">
        <v>0</v>
      </c>
      <c r="V5534">
        <v>0</v>
      </c>
      <c r="W5534">
        <v>0</v>
      </c>
      <c r="X5534">
        <v>7.3326631065184991</v>
      </c>
      <c r="Y5534">
        <v>0</v>
      </c>
      <c r="Z5534">
        <v>1.4943950008209448</v>
      </c>
      <c r="AA5534">
        <v>0</v>
      </c>
      <c r="AB5534">
        <v>0.28514006675200276</v>
      </c>
      <c r="AC5534">
        <v>0</v>
      </c>
      <c r="AD5534">
        <v>0</v>
      </c>
      <c r="AE5534">
        <v>9.1121981740914464</v>
      </c>
    </row>
    <row r="5535" spans="1:31" x14ac:dyDescent="0.25">
      <c r="A5535">
        <v>2227754</v>
      </c>
      <c r="B5535">
        <v>1</v>
      </c>
      <c r="C5535" t="s">
        <v>80</v>
      </c>
      <c r="D5535" t="s">
        <v>85</v>
      </c>
      <c r="E5535" t="s">
        <v>132</v>
      </c>
      <c r="F5535" t="s">
        <v>15960</v>
      </c>
      <c r="G5535" t="s">
        <v>233</v>
      </c>
      <c r="H5535" t="s">
        <v>135</v>
      </c>
      <c r="I5535" t="s">
        <v>136</v>
      </c>
      <c r="J5535" t="s">
        <v>137</v>
      </c>
      <c r="K5535" t="s">
        <v>234</v>
      </c>
      <c r="L5535" t="s">
        <v>15961</v>
      </c>
      <c r="M5535" t="s">
        <v>15962</v>
      </c>
      <c r="N5535">
        <v>5.0014655550000002</v>
      </c>
      <c r="O5535">
        <v>0</v>
      </c>
      <c r="P5535">
        <v>782</v>
      </c>
      <c r="Q5535">
        <v>0</v>
      </c>
      <c r="R5535">
        <v>0</v>
      </c>
      <c r="S5535">
        <v>0</v>
      </c>
      <c r="T5535">
        <v>102</v>
      </c>
      <c r="U5535">
        <v>0</v>
      </c>
      <c r="V5535">
        <v>0</v>
      </c>
      <c r="W5535">
        <v>0</v>
      </c>
      <c r="X5535">
        <v>1173.1731636012639</v>
      </c>
      <c r="Y5535">
        <v>0</v>
      </c>
      <c r="Z5535">
        <v>0</v>
      </c>
      <c r="AA5535">
        <v>0</v>
      </c>
      <c r="AB5535">
        <v>877.57386293809884</v>
      </c>
      <c r="AC5535">
        <v>0</v>
      </c>
      <c r="AD5535">
        <v>0</v>
      </c>
      <c r="AE5535">
        <v>2050.7470265393627</v>
      </c>
    </row>
    <row r="5536" spans="1:31" x14ac:dyDescent="0.25">
      <c r="A5536">
        <v>2225152</v>
      </c>
      <c r="B5536">
        <v>1</v>
      </c>
      <c r="C5536" t="s">
        <v>80</v>
      </c>
      <c r="D5536" t="s">
        <v>84</v>
      </c>
      <c r="E5536" t="s">
        <v>156</v>
      </c>
      <c r="F5536" t="s">
        <v>15963</v>
      </c>
      <c r="G5536" t="s">
        <v>165</v>
      </c>
      <c r="H5536" t="s">
        <v>135</v>
      </c>
      <c r="I5536" t="s">
        <v>136</v>
      </c>
      <c r="J5536" t="s">
        <v>137</v>
      </c>
      <c r="K5536" t="s">
        <v>138</v>
      </c>
      <c r="L5536" t="s">
        <v>15964</v>
      </c>
      <c r="M5536" t="s">
        <v>15965</v>
      </c>
      <c r="N5536">
        <v>1.1319444439999999</v>
      </c>
      <c r="O5536">
        <v>0</v>
      </c>
      <c r="P5536">
        <v>9</v>
      </c>
      <c r="Q5536">
        <v>0</v>
      </c>
      <c r="R5536">
        <v>0</v>
      </c>
      <c r="S5536">
        <v>0</v>
      </c>
      <c r="T5536">
        <v>2</v>
      </c>
      <c r="U5536">
        <v>0</v>
      </c>
      <c r="V5536">
        <v>0</v>
      </c>
      <c r="W5536">
        <v>0</v>
      </c>
      <c r="X5536">
        <v>2.6390510033391186</v>
      </c>
      <c r="Y5536">
        <v>0</v>
      </c>
      <c r="Z5536">
        <v>0</v>
      </c>
      <c r="AA5536">
        <v>0</v>
      </c>
      <c r="AB5536">
        <v>0.45523982366406673</v>
      </c>
      <c r="AC5536">
        <v>0</v>
      </c>
      <c r="AD5536">
        <v>0</v>
      </c>
      <c r="AE5536">
        <v>3.0942908270031855</v>
      </c>
    </row>
    <row r="5537" spans="1:31" x14ac:dyDescent="0.25">
      <c r="A5537">
        <v>2223824</v>
      </c>
      <c r="B5537">
        <v>1</v>
      </c>
      <c r="C5537" t="s">
        <v>81</v>
      </c>
      <c r="D5537" t="s">
        <v>127</v>
      </c>
      <c r="E5537" t="s">
        <v>151</v>
      </c>
      <c r="F5537" t="s">
        <v>15966</v>
      </c>
      <c r="G5537" t="s">
        <v>213</v>
      </c>
      <c r="H5537" t="s">
        <v>135</v>
      </c>
      <c r="I5537" t="s">
        <v>136</v>
      </c>
      <c r="J5537" t="s">
        <v>137</v>
      </c>
      <c r="K5537" t="s">
        <v>138</v>
      </c>
      <c r="L5537" t="s">
        <v>15967</v>
      </c>
      <c r="M5537" t="s">
        <v>15968</v>
      </c>
      <c r="N5537">
        <v>4.5661111109999997</v>
      </c>
      <c r="O5537">
        <v>0</v>
      </c>
      <c r="P5537">
        <v>17</v>
      </c>
      <c r="Q5537">
        <v>0</v>
      </c>
      <c r="R5537">
        <v>0</v>
      </c>
      <c r="S5537">
        <v>0</v>
      </c>
      <c r="T5537">
        <v>5</v>
      </c>
      <c r="U5537">
        <v>0</v>
      </c>
      <c r="V5537">
        <v>0</v>
      </c>
      <c r="W5537">
        <v>0</v>
      </c>
      <c r="X5537">
        <v>12.747730114060635</v>
      </c>
      <c r="Y5537">
        <v>0</v>
      </c>
      <c r="Z5537">
        <v>0</v>
      </c>
      <c r="AA5537">
        <v>0</v>
      </c>
      <c r="AB5537">
        <v>36.111514327606081</v>
      </c>
      <c r="AC5537">
        <v>0</v>
      </c>
      <c r="AD5537">
        <v>0</v>
      </c>
      <c r="AE5537">
        <v>48.859244441666718</v>
      </c>
    </row>
    <row r="5538" spans="1:31" x14ac:dyDescent="0.25">
      <c r="A5538">
        <v>2225988</v>
      </c>
      <c r="B5538">
        <v>1</v>
      </c>
      <c r="C5538" t="s">
        <v>81</v>
      </c>
      <c r="D5538" t="s">
        <v>115</v>
      </c>
      <c r="E5538" t="s">
        <v>151</v>
      </c>
      <c r="F5538" t="s">
        <v>15969</v>
      </c>
      <c r="G5538" t="s">
        <v>213</v>
      </c>
      <c r="H5538" t="s">
        <v>135</v>
      </c>
      <c r="I5538" t="s">
        <v>136</v>
      </c>
      <c r="J5538" t="s">
        <v>137</v>
      </c>
      <c r="K5538" t="s">
        <v>138</v>
      </c>
      <c r="L5538" t="s">
        <v>15970</v>
      </c>
      <c r="M5538" t="s">
        <v>15971</v>
      </c>
      <c r="N5538">
        <v>3.7455555550000001</v>
      </c>
      <c r="O5538">
        <v>0</v>
      </c>
      <c r="P5538">
        <v>33</v>
      </c>
      <c r="Q5538">
        <v>0</v>
      </c>
      <c r="R5538">
        <v>0</v>
      </c>
      <c r="S5538">
        <v>0</v>
      </c>
      <c r="T5538">
        <v>1</v>
      </c>
      <c r="U5538">
        <v>0</v>
      </c>
      <c r="V5538">
        <v>0</v>
      </c>
      <c r="W5538">
        <v>0</v>
      </c>
      <c r="X5538">
        <v>6.1499840111651105</v>
      </c>
      <c r="Y5538">
        <v>0</v>
      </c>
      <c r="Z5538">
        <v>0</v>
      </c>
      <c r="AA5538">
        <v>0</v>
      </c>
      <c r="AB5538">
        <v>1.2741439734741667E-2</v>
      </c>
      <c r="AC5538">
        <v>0</v>
      </c>
      <c r="AD5538">
        <v>0</v>
      </c>
      <c r="AE5538">
        <v>6.1627254508998526</v>
      </c>
    </row>
    <row r="5539" spans="1:31" x14ac:dyDescent="0.25">
      <c r="A5539">
        <v>2226234</v>
      </c>
      <c r="B5539">
        <v>1</v>
      </c>
      <c r="C5539" t="s">
        <v>81</v>
      </c>
      <c r="D5539" t="s">
        <v>112</v>
      </c>
      <c r="E5539" t="s">
        <v>147</v>
      </c>
      <c r="F5539" t="s">
        <v>920</v>
      </c>
      <c r="G5539" t="s">
        <v>523</v>
      </c>
      <c r="H5539" t="s">
        <v>144</v>
      </c>
      <c r="I5539" t="s">
        <v>136</v>
      </c>
      <c r="J5539" t="s">
        <v>137</v>
      </c>
      <c r="K5539" t="s">
        <v>138</v>
      </c>
      <c r="L5539" t="s">
        <v>15972</v>
      </c>
      <c r="M5539" t="s">
        <v>15973</v>
      </c>
      <c r="N5539">
        <v>2.5150000000000001</v>
      </c>
      <c r="O5539">
        <v>3</v>
      </c>
      <c r="P5539">
        <v>944</v>
      </c>
      <c r="Q5539">
        <v>102</v>
      </c>
      <c r="R5539">
        <v>320</v>
      </c>
      <c r="S5539">
        <v>17</v>
      </c>
      <c r="T5539">
        <v>116</v>
      </c>
      <c r="U5539">
        <v>1</v>
      </c>
      <c r="V5539">
        <v>0</v>
      </c>
      <c r="W5539">
        <v>0.93060191294890748</v>
      </c>
      <c r="X5539">
        <v>355.72980738008505</v>
      </c>
      <c r="Y5539">
        <v>173.17447832197141</v>
      </c>
      <c r="Z5539">
        <v>109.36955506713481</v>
      </c>
      <c r="AA5539">
        <v>199.46518721890456</v>
      </c>
      <c r="AB5539">
        <v>87.012158765721537</v>
      </c>
      <c r="AC5539">
        <v>20.88768556420959</v>
      </c>
      <c r="AD5539">
        <v>0</v>
      </c>
      <c r="AE5539">
        <v>946.56947423097597</v>
      </c>
    </row>
    <row r="5540" spans="1:31" x14ac:dyDescent="0.25">
      <c r="A5540">
        <v>2216247</v>
      </c>
      <c r="B5540">
        <v>1</v>
      </c>
      <c r="C5540" t="s">
        <v>80</v>
      </c>
      <c r="D5540" t="s">
        <v>82</v>
      </c>
      <c r="E5540" t="s">
        <v>151</v>
      </c>
      <c r="F5540" t="s">
        <v>4297</v>
      </c>
      <c r="G5540" t="s">
        <v>213</v>
      </c>
      <c r="H5540" t="s">
        <v>135</v>
      </c>
      <c r="I5540" t="s">
        <v>136</v>
      </c>
      <c r="J5540" t="s">
        <v>137</v>
      </c>
      <c r="K5540" t="s">
        <v>138</v>
      </c>
      <c r="L5540" t="s">
        <v>15974</v>
      </c>
      <c r="M5540" t="s">
        <v>15975</v>
      </c>
      <c r="N5540">
        <v>1.7775000000000001</v>
      </c>
      <c r="O5540">
        <v>0</v>
      </c>
      <c r="P5540">
        <v>148</v>
      </c>
      <c r="Q5540">
        <v>0</v>
      </c>
      <c r="R5540">
        <v>0</v>
      </c>
      <c r="S5540">
        <v>0</v>
      </c>
      <c r="T5540">
        <v>9</v>
      </c>
      <c r="U5540">
        <v>0</v>
      </c>
      <c r="V5540">
        <v>0</v>
      </c>
      <c r="W5540">
        <v>0</v>
      </c>
      <c r="X5540">
        <v>71.52246702779199</v>
      </c>
      <c r="Y5540">
        <v>0</v>
      </c>
      <c r="Z5540">
        <v>0</v>
      </c>
      <c r="AA5540">
        <v>0</v>
      </c>
      <c r="AB5540">
        <v>3.0630704330369722</v>
      </c>
      <c r="AC5540">
        <v>0</v>
      </c>
      <c r="AD5540">
        <v>0</v>
      </c>
      <c r="AE5540">
        <v>74.585537460828959</v>
      </c>
    </row>
    <row r="5541" spans="1:31" x14ac:dyDescent="0.25">
      <c r="A5541">
        <v>2214919</v>
      </c>
      <c r="B5541">
        <v>1</v>
      </c>
      <c r="C5541" t="s">
        <v>80</v>
      </c>
      <c r="D5541" t="s">
        <v>93</v>
      </c>
      <c r="E5541" t="s">
        <v>147</v>
      </c>
      <c r="F5541" t="s">
        <v>15976</v>
      </c>
      <c r="G5541" t="s">
        <v>405</v>
      </c>
      <c r="H5541" t="s">
        <v>144</v>
      </c>
      <c r="I5541" t="s">
        <v>136</v>
      </c>
      <c r="J5541" t="s">
        <v>137</v>
      </c>
      <c r="K5541" t="s">
        <v>234</v>
      </c>
      <c r="L5541" t="s">
        <v>15977</v>
      </c>
      <c r="M5541" t="s">
        <v>15978</v>
      </c>
      <c r="N5541">
        <v>1.6202777770000001</v>
      </c>
      <c r="O5541">
        <v>0</v>
      </c>
      <c r="P5541">
        <v>194</v>
      </c>
      <c r="Q5541">
        <v>2</v>
      </c>
      <c r="R5541">
        <v>65</v>
      </c>
      <c r="S5541">
        <v>4</v>
      </c>
      <c r="T5541">
        <v>70</v>
      </c>
      <c r="U5541">
        <v>0</v>
      </c>
      <c r="V5541">
        <v>0</v>
      </c>
      <c r="W5541">
        <v>0</v>
      </c>
      <c r="X5541">
        <v>86.989255891470592</v>
      </c>
      <c r="Y5541">
        <v>27.673374458846745</v>
      </c>
      <c r="Z5541">
        <v>87.857989032340754</v>
      </c>
      <c r="AA5541">
        <v>33.9917532046343</v>
      </c>
      <c r="AB5541">
        <v>71.665812215524411</v>
      </c>
      <c r="AC5541">
        <v>0</v>
      </c>
      <c r="AD5541">
        <v>0</v>
      </c>
      <c r="AE5541">
        <v>308.17818480281682</v>
      </c>
    </row>
    <row r="5542" spans="1:31" x14ac:dyDescent="0.25">
      <c r="A5542">
        <v>2215165</v>
      </c>
      <c r="B5542">
        <v>1</v>
      </c>
      <c r="C5542" t="s">
        <v>80</v>
      </c>
      <c r="D5542" t="s">
        <v>104</v>
      </c>
      <c r="E5542" t="s">
        <v>156</v>
      </c>
      <c r="F5542" t="s">
        <v>15979</v>
      </c>
      <c r="G5542" t="s">
        <v>134</v>
      </c>
      <c r="H5542" t="s">
        <v>135</v>
      </c>
      <c r="I5542" t="s">
        <v>136</v>
      </c>
      <c r="J5542" t="s">
        <v>137</v>
      </c>
      <c r="K5542" t="s">
        <v>138</v>
      </c>
      <c r="L5542" t="s">
        <v>15980</v>
      </c>
      <c r="M5542" t="s">
        <v>15981</v>
      </c>
      <c r="N5542">
        <v>1.0475000000000001</v>
      </c>
      <c r="O5542">
        <v>0</v>
      </c>
      <c r="P5542">
        <v>9</v>
      </c>
      <c r="Q5542">
        <v>0</v>
      </c>
      <c r="R5542">
        <v>0</v>
      </c>
      <c r="S5542">
        <v>0</v>
      </c>
      <c r="T5542">
        <v>1</v>
      </c>
      <c r="U5542">
        <v>0</v>
      </c>
      <c r="V5542">
        <v>0</v>
      </c>
      <c r="W5542">
        <v>0</v>
      </c>
      <c r="X5542">
        <v>1.7470729812077324</v>
      </c>
      <c r="Y5542">
        <v>0</v>
      </c>
      <c r="Z5542">
        <v>0</v>
      </c>
      <c r="AA5542">
        <v>0</v>
      </c>
      <c r="AB5542">
        <v>2.4704909356219549</v>
      </c>
      <c r="AC5542">
        <v>0</v>
      </c>
      <c r="AD5542">
        <v>0</v>
      </c>
      <c r="AE5542">
        <v>4.217563916829687</v>
      </c>
    </row>
    <row r="5543" spans="1:31" x14ac:dyDescent="0.25">
      <c r="A5543">
        <v>2226134</v>
      </c>
      <c r="B5543">
        <v>1</v>
      </c>
      <c r="C5543" t="s">
        <v>80</v>
      </c>
      <c r="D5543" t="s">
        <v>99</v>
      </c>
      <c r="E5543" t="s">
        <v>147</v>
      </c>
      <c r="F5543" t="s">
        <v>9592</v>
      </c>
      <c r="G5543" t="s">
        <v>523</v>
      </c>
      <c r="H5543" t="s">
        <v>144</v>
      </c>
      <c r="I5543" t="s">
        <v>136</v>
      </c>
      <c r="J5543" t="s">
        <v>137</v>
      </c>
      <c r="K5543" t="s">
        <v>138</v>
      </c>
      <c r="L5543" t="s">
        <v>15982</v>
      </c>
      <c r="M5543" t="s">
        <v>15983</v>
      </c>
      <c r="N5543">
        <v>0.42388888800000002</v>
      </c>
      <c r="O5543">
        <v>4</v>
      </c>
      <c r="P5543">
        <v>886</v>
      </c>
      <c r="Q5543">
        <v>13</v>
      </c>
      <c r="R5543">
        <v>117</v>
      </c>
      <c r="S5543">
        <v>19</v>
      </c>
      <c r="T5543">
        <v>66</v>
      </c>
      <c r="U5543">
        <v>0</v>
      </c>
      <c r="V5543">
        <v>4</v>
      </c>
      <c r="W5543">
        <v>5.7996896560229825</v>
      </c>
      <c r="X5543">
        <v>67.860201638392255</v>
      </c>
      <c r="Y5543">
        <v>5.3300812296244793</v>
      </c>
      <c r="Z5543">
        <v>12.169245148439353</v>
      </c>
      <c r="AA5543">
        <v>20.464487870082813</v>
      </c>
      <c r="AB5543">
        <v>12.885308936563149</v>
      </c>
      <c r="AC5543">
        <v>0</v>
      </c>
      <c r="AD5543">
        <v>210.98518991194726</v>
      </c>
      <c r="AE5543">
        <v>335.49420439107229</v>
      </c>
    </row>
    <row r="5544" spans="1:31" x14ac:dyDescent="0.25">
      <c r="A5544">
        <v>2226380</v>
      </c>
      <c r="B5544">
        <v>1</v>
      </c>
      <c r="C5544" t="s">
        <v>80</v>
      </c>
      <c r="D5544" t="s">
        <v>82</v>
      </c>
      <c r="E5544" t="s">
        <v>151</v>
      </c>
      <c r="F5544" t="s">
        <v>1080</v>
      </c>
      <c r="G5544" t="s">
        <v>213</v>
      </c>
      <c r="H5544" t="s">
        <v>135</v>
      </c>
      <c r="I5544" t="s">
        <v>136</v>
      </c>
      <c r="J5544" t="s">
        <v>137</v>
      </c>
      <c r="K5544" t="s">
        <v>138</v>
      </c>
      <c r="L5544" t="s">
        <v>15984</v>
      </c>
      <c r="M5544" t="s">
        <v>15985</v>
      </c>
      <c r="N5544">
        <v>1.2313888879999999</v>
      </c>
      <c r="O5544">
        <v>0</v>
      </c>
      <c r="P5544">
        <v>98</v>
      </c>
      <c r="Q5544">
        <v>0</v>
      </c>
      <c r="R5544">
        <v>0</v>
      </c>
      <c r="S5544">
        <v>0</v>
      </c>
      <c r="T5544">
        <v>6</v>
      </c>
      <c r="U5544">
        <v>0</v>
      </c>
      <c r="V5544">
        <v>0</v>
      </c>
      <c r="W5544">
        <v>0</v>
      </c>
      <c r="X5544">
        <v>41.742587884732089</v>
      </c>
      <c r="Y5544">
        <v>0</v>
      </c>
      <c r="Z5544">
        <v>0</v>
      </c>
      <c r="AA5544">
        <v>0</v>
      </c>
      <c r="AB5544">
        <v>2.7559837917347094</v>
      </c>
      <c r="AC5544">
        <v>0</v>
      </c>
      <c r="AD5544">
        <v>0</v>
      </c>
      <c r="AE5544">
        <v>44.498571676466796</v>
      </c>
    </row>
    <row r="5545" spans="1:31" x14ac:dyDescent="0.25">
      <c r="A5545">
        <v>2227462</v>
      </c>
      <c r="B5545">
        <v>1</v>
      </c>
      <c r="C5545" t="s">
        <v>80</v>
      </c>
      <c r="D5545" t="s">
        <v>94</v>
      </c>
      <c r="E5545" t="s">
        <v>147</v>
      </c>
      <c r="F5545" t="s">
        <v>15986</v>
      </c>
      <c r="G5545" t="s">
        <v>143</v>
      </c>
      <c r="H5545" t="s">
        <v>144</v>
      </c>
      <c r="I5545" t="s">
        <v>136</v>
      </c>
      <c r="J5545" t="s">
        <v>137</v>
      </c>
      <c r="K5545" t="s">
        <v>138</v>
      </c>
      <c r="L5545" t="s">
        <v>15987</v>
      </c>
      <c r="M5545" t="s">
        <v>15988</v>
      </c>
      <c r="N5545">
        <v>3.36</v>
      </c>
      <c r="O5545">
        <v>0</v>
      </c>
      <c r="P5545">
        <v>992</v>
      </c>
      <c r="Q5545">
        <v>0</v>
      </c>
      <c r="R5545">
        <v>5</v>
      </c>
      <c r="S5545">
        <v>6</v>
      </c>
      <c r="T5545">
        <v>187</v>
      </c>
      <c r="U5545">
        <v>0</v>
      </c>
      <c r="V5545">
        <v>0</v>
      </c>
      <c r="W5545">
        <v>0</v>
      </c>
      <c r="X5545">
        <v>630.01985387606464</v>
      </c>
      <c r="Y5545">
        <v>0</v>
      </c>
      <c r="Z5545">
        <v>8.3902328113027203</v>
      </c>
      <c r="AA5545">
        <v>50.982344942476168</v>
      </c>
      <c r="AB5545">
        <v>175.32675363261967</v>
      </c>
      <c r="AC5545">
        <v>0</v>
      </c>
      <c r="AD5545">
        <v>0</v>
      </c>
      <c r="AE5545">
        <v>864.71918526246316</v>
      </c>
    </row>
    <row r="5546" spans="1:31" x14ac:dyDescent="0.25">
      <c r="A5546">
        <v>2215019</v>
      </c>
      <c r="B5546">
        <v>1</v>
      </c>
      <c r="C5546" t="s">
        <v>81</v>
      </c>
      <c r="D5546" t="s">
        <v>113</v>
      </c>
      <c r="E5546" t="s">
        <v>198</v>
      </c>
      <c r="F5546" t="s">
        <v>4256</v>
      </c>
      <c r="G5546" t="s">
        <v>143</v>
      </c>
      <c r="H5546" t="s">
        <v>144</v>
      </c>
      <c r="I5546" t="s">
        <v>451</v>
      </c>
      <c r="J5546" t="s">
        <v>137</v>
      </c>
      <c r="K5546" t="s">
        <v>138</v>
      </c>
      <c r="L5546" t="s">
        <v>15989</v>
      </c>
      <c r="M5546" t="s">
        <v>15990</v>
      </c>
      <c r="N5546">
        <v>1.8888888E-2</v>
      </c>
      <c r="O5546">
        <v>1</v>
      </c>
      <c r="P5546">
        <v>228</v>
      </c>
      <c r="Q5546">
        <v>97</v>
      </c>
      <c r="R5546">
        <v>185</v>
      </c>
      <c r="S5546">
        <v>9</v>
      </c>
      <c r="T5546">
        <v>13</v>
      </c>
      <c r="U5546">
        <v>1</v>
      </c>
      <c r="V5546">
        <v>0</v>
      </c>
      <c r="W5546">
        <v>5.807772724144445E-3</v>
      </c>
      <c r="X5546">
        <v>0.59082849112122249</v>
      </c>
      <c r="Y5546">
        <v>2.2230659215129513</v>
      </c>
      <c r="Z5546">
        <v>3.1805857417305146</v>
      </c>
      <c r="AA5546">
        <v>0.58631193442534224</v>
      </c>
      <c r="AB5546">
        <v>0.19418709571874329</v>
      </c>
      <c r="AC5546">
        <v>0.13418222608000666</v>
      </c>
      <c r="AD5546">
        <v>0</v>
      </c>
      <c r="AE5546">
        <v>6.914969183312925</v>
      </c>
    </row>
    <row r="5547" spans="1:31" x14ac:dyDescent="0.25">
      <c r="A5547">
        <v>2218703</v>
      </c>
      <c r="B5547">
        <v>1</v>
      </c>
      <c r="C5547" t="s">
        <v>80</v>
      </c>
      <c r="D5547" t="s">
        <v>99</v>
      </c>
      <c r="E5547" t="s">
        <v>156</v>
      </c>
      <c r="F5547" t="s">
        <v>15991</v>
      </c>
      <c r="G5547" t="s">
        <v>161</v>
      </c>
      <c r="H5547" t="s">
        <v>135</v>
      </c>
      <c r="I5547" t="s">
        <v>136</v>
      </c>
      <c r="J5547" t="s">
        <v>137</v>
      </c>
      <c r="K5547" t="s">
        <v>138</v>
      </c>
      <c r="L5547" t="s">
        <v>15992</v>
      </c>
      <c r="M5547" t="s">
        <v>15993</v>
      </c>
      <c r="N5547">
        <v>10.265277777</v>
      </c>
      <c r="O5547">
        <v>0</v>
      </c>
      <c r="P5547">
        <v>2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2.156670787479825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2.156670787479825</v>
      </c>
    </row>
    <row r="5548" spans="1:31" x14ac:dyDescent="0.25">
      <c r="A5548">
        <v>2215288</v>
      </c>
      <c r="B5548">
        <v>1</v>
      </c>
      <c r="C5548" t="s">
        <v>80</v>
      </c>
      <c r="D5548" t="s">
        <v>105</v>
      </c>
      <c r="E5548" t="s">
        <v>251</v>
      </c>
      <c r="F5548" t="s">
        <v>15994</v>
      </c>
      <c r="G5548" t="s">
        <v>200</v>
      </c>
      <c r="H5548" t="s">
        <v>1391</v>
      </c>
      <c r="I5548" t="s">
        <v>136</v>
      </c>
      <c r="J5548" t="s">
        <v>137</v>
      </c>
      <c r="K5548" t="s">
        <v>234</v>
      </c>
      <c r="L5548" t="s">
        <v>15995</v>
      </c>
      <c r="M5548" t="s">
        <v>15996</v>
      </c>
      <c r="N5548">
        <v>7.4311944000000005E-2</v>
      </c>
      <c r="O5548">
        <v>0</v>
      </c>
      <c r="P5548">
        <v>8388</v>
      </c>
      <c r="Q5548">
        <v>0</v>
      </c>
      <c r="R5548">
        <v>1</v>
      </c>
      <c r="S5548">
        <v>0</v>
      </c>
      <c r="T5548">
        <v>527</v>
      </c>
      <c r="U5548">
        <v>0</v>
      </c>
      <c r="V5548">
        <v>0</v>
      </c>
      <c r="W5548">
        <v>0</v>
      </c>
      <c r="X5548">
        <v>204.93862151513935</v>
      </c>
      <c r="Y5548">
        <v>0</v>
      </c>
      <c r="Z5548">
        <v>6.9046739315673344E-2</v>
      </c>
      <c r="AA5548">
        <v>0</v>
      </c>
      <c r="AB5548">
        <v>26.104211735146357</v>
      </c>
      <c r="AC5548">
        <v>0</v>
      </c>
      <c r="AD5548">
        <v>0</v>
      </c>
      <c r="AE5548">
        <v>231.11187998960136</v>
      </c>
    </row>
    <row r="5549" spans="1:31" x14ac:dyDescent="0.25">
      <c r="A5549">
        <v>2227170</v>
      </c>
      <c r="B5549">
        <v>1</v>
      </c>
      <c r="C5549" t="s">
        <v>80</v>
      </c>
      <c r="D5549" t="s">
        <v>82</v>
      </c>
      <c r="E5549" t="s">
        <v>151</v>
      </c>
      <c r="F5549" t="s">
        <v>2186</v>
      </c>
      <c r="G5549" t="s">
        <v>802</v>
      </c>
      <c r="H5549" t="s">
        <v>135</v>
      </c>
      <c r="I5549" t="s">
        <v>136</v>
      </c>
      <c r="J5549" t="s">
        <v>137</v>
      </c>
      <c r="K5549" t="s">
        <v>138</v>
      </c>
      <c r="L5549" t="s">
        <v>15997</v>
      </c>
      <c r="M5549" t="s">
        <v>15998</v>
      </c>
      <c r="N5549">
        <v>2.6180555550000002</v>
      </c>
      <c r="O5549">
        <v>0</v>
      </c>
      <c r="P5549">
        <v>208</v>
      </c>
      <c r="Q5549">
        <v>0</v>
      </c>
      <c r="R5549">
        <v>0</v>
      </c>
      <c r="S5549">
        <v>0</v>
      </c>
      <c r="T5549">
        <v>5</v>
      </c>
      <c r="U5549">
        <v>0</v>
      </c>
      <c r="V5549">
        <v>0</v>
      </c>
      <c r="W5549">
        <v>0</v>
      </c>
      <c r="X5549">
        <v>217.81907126271881</v>
      </c>
      <c r="Y5549">
        <v>0</v>
      </c>
      <c r="Z5549">
        <v>0</v>
      </c>
      <c r="AA5549">
        <v>0</v>
      </c>
      <c r="AB5549">
        <v>1.89724447121895</v>
      </c>
      <c r="AC5549">
        <v>0</v>
      </c>
      <c r="AD5549">
        <v>0</v>
      </c>
      <c r="AE5549">
        <v>219.71631573393776</v>
      </c>
    </row>
    <row r="5550" spans="1:31" x14ac:dyDescent="0.25">
      <c r="A5550">
        <v>2216854</v>
      </c>
      <c r="B5550">
        <v>1</v>
      </c>
      <c r="C5550" t="s">
        <v>80</v>
      </c>
      <c r="D5550" t="s">
        <v>83</v>
      </c>
      <c r="E5550" t="s">
        <v>156</v>
      </c>
      <c r="F5550" t="s">
        <v>15999</v>
      </c>
      <c r="G5550" t="s">
        <v>161</v>
      </c>
      <c r="H5550" t="s">
        <v>135</v>
      </c>
      <c r="I5550" t="s">
        <v>136</v>
      </c>
      <c r="J5550" t="s">
        <v>137</v>
      </c>
      <c r="K5550" t="s">
        <v>138</v>
      </c>
      <c r="L5550" t="s">
        <v>16000</v>
      </c>
      <c r="M5550" t="s">
        <v>16001</v>
      </c>
      <c r="N5550">
        <v>1.341388888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4</v>
      </c>
      <c r="U5550">
        <v>0</v>
      </c>
      <c r="V5550">
        <v>1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6.6004134058372559</v>
      </c>
      <c r="AC5550">
        <v>0</v>
      </c>
      <c r="AD5550">
        <v>32.439933015235226</v>
      </c>
      <c r="AE5550">
        <v>39.040346421072485</v>
      </c>
    </row>
    <row r="5551" spans="1:31" x14ac:dyDescent="0.25">
      <c r="A5551">
        <v>2215809</v>
      </c>
      <c r="B5551">
        <v>1</v>
      </c>
      <c r="C5551" t="s">
        <v>80</v>
      </c>
      <c r="D5551" t="s">
        <v>91</v>
      </c>
      <c r="E5551" t="s">
        <v>147</v>
      </c>
      <c r="F5551" t="s">
        <v>1245</v>
      </c>
      <c r="G5551" t="s">
        <v>200</v>
      </c>
      <c r="H5551" t="s">
        <v>144</v>
      </c>
      <c r="I5551" t="s">
        <v>451</v>
      </c>
      <c r="J5551" t="s">
        <v>137</v>
      </c>
      <c r="K5551" t="s">
        <v>138</v>
      </c>
      <c r="L5551" t="s">
        <v>16002</v>
      </c>
      <c r="M5551" t="s">
        <v>16003</v>
      </c>
      <c r="N5551">
        <v>4.8888887999999998E-2</v>
      </c>
      <c r="O5551">
        <v>1</v>
      </c>
      <c r="P5551">
        <v>39</v>
      </c>
      <c r="Q5551">
        <v>21</v>
      </c>
      <c r="R5551">
        <v>277</v>
      </c>
      <c r="S5551">
        <v>12</v>
      </c>
      <c r="T5551">
        <v>63</v>
      </c>
      <c r="U5551">
        <v>2</v>
      </c>
      <c r="V5551">
        <v>0</v>
      </c>
      <c r="W5551">
        <v>5.2307817760000007E-3</v>
      </c>
      <c r="X5551">
        <v>0.49396279397168003</v>
      </c>
      <c r="Y5551">
        <v>0.81620874392537313</v>
      </c>
      <c r="Z5551">
        <v>2.6253989844014054</v>
      </c>
      <c r="AA5551">
        <v>12.736910751894756</v>
      </c>
      <c r="AB5551">
        <v>2.6241562487936894</v>
      </c>
      <c r="AC5551">
        <v>0.55236213625560004</v>
      </c>
      <c r="AD5551">
        <v>0</v>
      </c>
      <c r="AE5551">
        <v>19.854230441018505</v>
      </c>
    </row>
    <row r="5552" spans="1:31" x14ac:dyDescent="0.25">
      <c r="A5552">
        <v>2213983</v>
      </c>
      <c r="B5552">
        <v>1</v>
      </c>
      <c r="C5552" t="s">
        <v>81</v>
      </c>
      <c r="D5552" t="s">
        <v>128</v>
      </c>
      <c r="E5552" t="s">
        <v>156</v>
      </c>
      <c r="F5552" t="s">
        <v>16004</v>
      </c>
      <c r="G5552" t="s">
        <v>165</v>
      </c>
      <c r="H5552" t="s">
        <v>135</v>
      </c>
      <c r="I5552" t="s">
        <v>136</v>
      </c>
      <c r="J5552" t="s">
        <v>137</v>
      </c>
      <c r="K5552" t="s">
        <v>138</v>
      </c>
      <c r="L5552" t="s">
        <v>16005</v>
      </c>
      <c r="M5552" t="s">
        <v>16006</v>
      </c>
      <c r="N5552">
        <v>1.2991666660000001</v>
      </c>
      <c r="O5552">
        <v>0</v>
      </c>
      <c r="P5552">
        <v>4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0.7824493060156188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0.7824493060156188</v>
      </c>
    </row>
    <row r="5553" spans="1:31" x14ac:dyDescent="0.25">
      <c r="A5553">
        <v>2217352</v>
      </c>
      <c r="B5553">
        <v>1</v>
      </c>
      <c r="C5553" t="s">
        <v>80</v>
      </c>
      <c r="D5553" t="s">
        <v>87</v>
      </c>
      <c r="E5553" t="s">
        <v>156</v>
      </c>
      <c r="F5553" t="s">
        <v>16007</v>
      </c>
      <c r="G5553" t="s">
        <v>161</v>
      </c>
      <c r="H5553" t="s">
        <v>135</v>
      </c>
      <c r="I5553" t="s">
        <v>136</v>
      </c>
      <c r="J5553" t="s">
        <v>137</v>
      </c>
      <c r="K5553" t="s">
        <v>138</v>
      </c>
      <c r="L5553" t="s">
        <v>16008</v>
      </c>
      <c r="M5553" t="s">
        <v>16009</v>
      </c>
      <c r="N5553">
        <v>2.4569444439999999</v>
      </c>
      <c r="O5553">
        <v>0</v>
      </c>
      <c r="P5553">
        <v>3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1.6115878388731113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1.6115878388731113</v>
      </c>
    </row>
    <row r="5554" spans="1:31" x14ac:dyDescent="0.25">
      <c r="A5554">
        <v>2216831</v>
      </c>
      <c r="B5554">
        <v>1</v>
      </c>
      <c r="C5554" t="s">
        <v>80</v>
      </c>
      <c r="D5554" t="s">
        <v>84</v>
      </c>
      <c r="E5554" t="s">
        <v>141</v>
      </c>
      <c r="F5554" t="s">
        <v>16010</v>
      </c>
      <c r="G5554" t="s">
        <v>233</v>
      </c>
      <c r="H5554" t="s">
        <v>144</v>
      </c>
      <c r="I5554" t="s">
        <v>136</v>
      </c>
      <c r="J5554" t="s">
        <v>137</v>
      </c>
      <c r="K5554" t="s">
        <v>234</v>
      </c>
      <c r="L5554" t="s">
        <v>16011</v>
      </c>
      <c r="M5554" t="s">
        <v>16012</v>
      </c>
      <c r="N5554">
        <v>10.852777777</v>
      </c>
      <c r="O5554">
        <v>0</v>
      </c>
      <c r="P5554">
        <v>731</v>
      </c>
      <c r="Q5554">
        <v>0</v>
      </c>
      <c r="R5554">
        <v>0</v>
      </c>
      <c r="S5554">
        <v>0</v>
      </c>
      <c r="T5554">
        <v>192</v>
      </c>
      <c r="U5554">
        <v>0</v>
      </c>
      <c r="V5554">
        <v>0</v>
      </c>
      <c r="W5554">
        <v>0</v>
      </c>
      <c r="X5554">
        <v>2221.1058499422329</v>
      </c>
      <c r="Y5554">
        <v>0</v>
      </c>
      <c r="Z5554">
        <v>0</v>
      </c>
      <c r="AA5554">
        <v>0</v>
      </c>
      <c r="AB5554">
        <v>2683.2345007079789</v>
      </c>
      <c r="AC5554">
        <v>0</v>
      </c>
      <c r="AD5554">
        <v>0</v>
      </c>
      <c r="AE5554">
        <v>4904.3403506502118</v>
      </c>
    </row>
    <row r="5555" spans="1:31" x14ac:dyDescent="0.25">
      <c r="A5555">
        <v>2224322</v>
      </c>
      <c r="B5555">
        <v>1</v>
      </c>
      <c r="C5555" t="s">
        <v>80</v>
      </c>
      <c r="D5555" t="s">
        <v>96</v>
      </c>
      <c r="E5555" t="s">
        <v>151</v>
      </c>
      <c r="F5555" t="s">
        <v>16013</v>
      </c>
      <c r="G5555" t="s">
        <v>153</v>
      </c>
      <c r="H5555" t="s">
        <v>135</v>
      </c>
      <c r="I5555" t="s">
        <v>136</v>
      </c>
      <c r="J5555" t="s">
        <v>137</v>
      </c>
      <c r="K5555" t="s">
        <v>138</v>
      </c>
      <c r="L5555" t="s">
        <v>16014</v>
      </c>
      <c r="M5555" t="s">
        <v>16015</v>
      </c>
      <c r="N5555">
        <v>1.9797222219999999</v>
      </c>
      <c r="O5555">
        <v>0</v>
      </c>
      <c r="P5555">
        <v>11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1.2626550646198493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1.2626550646198493</v>
      </c>
    </row>
    <row r="5556" spans="1:31" x14ac:dyDescent="0.25">
      <c r="A5556">
        <v>2224491</v>
      </c>
      <c r="B5556">
        <v>1</v>
      </c>
      <c r="C5556" t="s">
        <v>80</v>
      </c>
      <c r="D5556" t="s">
        <v>84</v>
      </c>
      <c r="E5556" t="s">
        <v>151</v>
      </c>
      <c r="F5556" t="s">
        <v>16016</v>
      </c>
      <c r="G5556" t="s">
        <v>213</v>
      </c>
      <c r="H5556" t="s">
        <v>135</v>
      </c>
      <c r="I5556" t="s">
        <v>136</v>
      </c>
      <c r="J5556" t="s">
        <v>137</v>
      </c>
      <c r="K5556" t="s">
        <v>138</v>
      </c>
      <c r="L5556" t="s">
        <v>16017</v>
      </c>
      <c r="M5556" t="s">
        <v>16018</v>
      </c>
      <c r="N5556">
        <v>1.1411111110000001</v>
      </c>
      <c r="O5556">
        <v>0</v>
      </c>
      <c r="P5556">
        <v>18</v>
      </c>
      <c r="Q5556">
        <v>0</v>
      </c>
      <c r="R5556">
        <v>0</v>
      </c>
      <c r="S5556">
        <v>0</v>
      </c>
      <c r="T5556">
        <v>24</v>
      </c>
      <c r="U5556">
        <v>0</v>
      </c>
      <c r="V5556">
        <v>0</v>
      </c>
      <c r="W5556">
        <v>0</v>
      </c>
      <c r="X5556">
        <v>8.7952919951353596</v>
      </c>
      <c r="Y5556">
        <v>0</v>
      </c>
      <c r="Z5556">
        <v>0</v>
      </c>
      <c r="AA5556">
        <v>0</v>
      </c>
      <c r="AB5556">
        <v>38.779840426406928</v>
      </c>
      <c r="AC5556">
        <v>0</v>
      </c>
      <c r="AD5556">
        <v>0</v>
      </c>
      <c r="AE5556">
        <v>47.575132421542285</v>
      </c>
    </row>
    <row r="5557" spans="1:31" x14ac:dyDescent="0.25">
      <c r="A5557">
        <v>2223140</v>
      </c>
      <c r="B5557">
        <v>1</v>
      </c>
      <c r="C5557" t="s">
        <v>80</v>
      </c>
      <c r="D5557" t="s">
        <v>87</v>
      </c>
      <c r="E5557" t="s">
        <v>147</v>
      </c>
      <c r="F5557" t="s">
        <v>10772</v>
      </c>
      <c r="G5557" t="s">
        <v>143</v>
      </c>
      <c r="H5557" t="s">
        <v>144</v>
      </c>
      <c r="I5557" t="s">
        <v>451</v>
      </c>
      <c r="J5557" t="s">
        <v>137</v>
      </c>
      <c r="K5557" t="s">
        <v>138</v>
      </c>
      <c r="L5557" t="s">
        <v>16019</v>
      </c>
      <c r="M5557" t="s">
        <v>16020</v>
      </c>
      <c r="N5557">
        <v>1.1111111E-2</v>
      </c>
      <c r="O5557">
        <v>0</v>
      </c>
      <c r="P5557">
        <v>143</v>
      </c>
      <c r="Q5557">
        <v>0</v>
      </c>
      <c r="R5557">
        <v>0</v>
      </c>
      <c r="S5557">
        <v>7</v>
      </c>
      <c r="T5557">
        <v>29</v>
      </c>
      <c r="U5557">
        <v>0</v>
      </c>
      <c r="V5557">
        <v>1</v>
      </c>
      <c r="W5557">
        <v>0</v>
      </c>
      <c r="X5557">
        <v>1.0293993080837791</v>
      </c>
      <c r="Y5557">
        <v>0</v>
      </c>
      <c r="Z5557">
        <v>0</v>
      </c>
      <c r="AA5557">
        <v>25.268381045756133</v>
      </c>
      <c r="AB5557">
        <v>1.484961325129867</v>
      </c>
      <c r="AC5557">
        <v>0</v>
      </c>
      <c r="AD5557">
        <v>0</v>
      </c>
      <c r="AE5557">
        <v>27.782741678969778</v>
      </c>
    </row>
    <row r="5558" spans="1:31" x14ac:dyDescent="0.25">
      <c r="A5558">
        <v>2214435</v>
      </c>
      <c r="B5558">
        <v>1</v>
      </c>
      <c r="C5558" t="s">
        <v>80</v>
      </c>
      <c r="D5558" t="s">
        <v>103</v>
      </c>
      <c r="E5558" t="s">
        <v>198</v>
      </c>
      <c r="F5558" t="s">
        <v>16021</v>
      </c>
      <c r="G5558" t="s">
        <v>143</v>
      </c>
      <c r="H5558" t="s">
        <v>144</v>
      </c>
      <c r="I5558" t="s">
        <v>136</v>
      </c>
      <c r="J5558" t="s">
        <v>137</v>
      </c>
      <c r="K5558" t="s">
        <v>138</v>
      </c>
      <c r="L5558" t="s">
        <v>16022</v>
      </c>
      <c r="M5558" t="s">
        <v>16023</v>
      </c>
      <c r="N5558">
        <v>0.82138888799999998</v>
      </c>
      <c r="O5558">
        <v>0</v>
      </c>
      <c r="P5558">
        <v>265</v>
      </c>
      <c r="Q5558">
        <v>0</v>
      </c>
      <c r="R5558">
        <v>47</v>
      </c>
      <c r="S5558">
        <v>2</v>
      </c>
      <c r="T5558">
        <v>64</v>
      </c>
      <c r="U5558">
        <v>1</v>
      </c>
      <c r="V5558">
        <v>0</v>
      </c>
      <c r="W5558">
        <v>0</v>
      </c>
      <c r="X5558">
        <v>64.196394925712639</v>
      </c>
      <c r="Y5558">
        <v>0</v>
      </c>
      <c r="Z5558">
        <v>24.450697291171778</v>
      </c>
      <c r="AA5558">
        <v>2.5125763593276162</v>
      </c>
      <c r="AB5558">
        <v>93.122968569463154</v>
      </c>
      <c r="AC5558">
        <v>40.540875935671238</v>
      </c>
      <c r="AD5558">
        <v>0</v>
      </c>
      <c r="AE5558">
        <v>224.82351308134642</v>
      </c>
    </row>
    <row r="5559" spans="1:31" x14ac:dyDescent="0.25">
      <c r="A5559">
        <v>2220953</v>
      </c>
      <c r="B5559">
        <v>1</v>
      </c>
      <c r="C5559" t="s">
        <v>80</v>
      </c>
      <c r="D5559" t="s">
        <v>85</v>
      </c>
      <c r="E5559" t="s">
        <v>156</v>
      </c>
      <c r="F5559" t="s">
        <v>16024</v>
      </c>
      <c r="G5559" t="s">
        <v>161</v>
      </c>
      <c r="H5559" t="s">
        <v>135</v>
      </c>
      <c r="I5559" t="s">
        <v>136</v>
      </c>
      <c r="J5559" t="s">
        <v>137</v>
      </c>
      <c r="K5559" t="s">
        <v>138</v>
      </c>
      <c r="L5559" t="s">
        <v>16025</v>
      </c>
      <c r="M5559" t="s">
        <v>16026</v>
      </c>
      <c r="N5559">
        <v>3.0236111110000001</v>
      </c>
      <c r="O5559">
        <v>0</v>
      </c>
      <c r="P5559">
        <v>10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8.3942639842325679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8.3942639842325679</v>
      </c>
    </row>
    <row r="5560" spans="1:31" x14ac:dyDescent="0.25">
      <c r="A5560">
        <v>2223117</v>
      </c>
      <c r="B5560">
        <v>1</v>
      </c>
      <c r="C5560" t="s">
        <v>80</v>
      </c>
      <c r="D5560" t="s">
        <v>101</v>
      </c>
      <c r="E5560" t="s">
        <v>151</v>
      </c>
      <c r="F5560" t="s">
        <v>15142</v>
      </c>
      <c r="G5560" t="s">
        <v>134</v>
      </c>
      <c r="H5560" t="s">
        <v>135</v>
      </c>
      <c r="I5560" t="s">
        <v>136</v>
      </c>
      <c r="J5560" t="s">
        <v>137</v>
      </c>
      <c r="K5560" t="s">
        <v>138</v>
      </c>
      <c r="L5560" t="s">
        <v>16027</v>
      </c>
      <c r="M5560" t="s">
        <v>16028</v>
      </c>
      <c r="N5560">
        <v>0.62194444400000004</v>
      </c>
      <c r="O5560">
        <v>0</v>
      </c>
      <c r="P5560">
        <v>29</v>
      </c>
      <c r="Q5560">
        <v>0</v>
      </c>
      <c r="R5560">
        <v>11</v>
      </c>
      <c r="S5560">
        <v>0</v>
      </c>
      <c r="T5560">
        <v>8</v>
      </c>
      <c r="U5560">
        <v>0</v>
      </c>
      <c r="V5560">
        <v>0</v>
      </c>
      <c r="W5560">
        <v>0</v>
      </c>
      <c r="X5560">
        <v>9.5291744670407503</v>
      </c>
      <c r="Y5560">
        <v>0</v>
      </c>
      <c r="Z5560">
        <v>1.2094727878656775</v>
      </c>
      <c r="AA5560">
        <v>0</v>
      </c>
      <c r="AB5560">
        <v>3.869725976269637</v>
      </c>
      <c r="AC5560">
        <v>0</v>
      </c>
      <c r="AD5560">
        <v>0</v>
      </c>
      <c r="AE5560">
        <v>14.608373231176065</v>
      </c>
    </row>
    <row r="5561" spans="1:31" x14ac:dyDescent="0.25">
      <c r="A5561">
        <v>2221451</v>
      </c>
      <c r="B5561">
        <v>1</v>
      </c>
      <c r="C5561" t="s">
        <v>81</v>
      </c>
      <c r="D5561" t="s">
        <v>123</v>
      </c>
      <c r="E5561" t="s">
        <v>151</v>
      </c>
      <c r="F5561" t="s">
        <v>16029</v>
      </c>
      <c r="G5561" t="s">
        <v>238</v>
      </c>
      <c r="H5561" t="s">
        <v>135</v>
      </c>
      <c r="I5561" t="s">
        <v>136</v>
      </c>
      <c r="J5561" t="s">
        <v>137</v>
      </c>
      <c r="K5561" t="s">
        <v>138</v>
      </c>
      <c r="L5561" t="s">
        <v>16030</v>
      </c>
      <c r="M5561" t="s">
        <v>16031</v>
      </c>
      <c r="N5561">
        <v>1.0322222219999999</v>
      </c>
      <c r="O5561">
        <v>0</v>
      </c>
      <c r="P5561">
        <v>2</v>
      </c>
      <c r="Q5561">
        <v>0</v>
      </c>
      <c r="R5561">
        <v>0</v>
      </c>
      <c r="S5561">
        <v>0</v>
      </c>
      <c r="T5561">
        <v>206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79.508947679980039</v>
      </c>
      <c r="AC5561">
        <v>0</v>
      </c>
      <c r="AD5561">
        <v>0</v>
      </c>
      <c r="AE5561">
        <v>79.508947679980039</v>
      </c>
    </row>
    <row r="5562" spans="1:31" x14ac:dyDescent="0.25">
      <c r="A5562">
        <v>2212961</v>
      </c>
      <c r="B5562">
        <v>1</v>
      </c>
      <c r="C5562" t="s">
        <v>80</v>
      </c>
      <c r="D5562" t="s">
        <v>92</v>
      </c>
      <c r="E5562" t="s">
        <v>156</v>
      </c>
      <c r="F5562" t="s">
        <v>16032</v>
      </c>
      <c r="G5562" t="s">
        <v>165</v>
      </c>
      <c r="H5562" t="s">
        <v>135</v>
      </c>
      <c r="I5562" t="s">
        <v>136</v>
      </c>
      <c r="J5562" t="s">
        <v>137</v>
      </c>
      <c r="K5562" t="s">
        <v>138</v>
      </c>
      <c r="L5562" t="s">
        <v>16033</v>
      </c>
      <c r="M5562" t="s">
        <v>16034</v>
      </c>
      <c r="N5562">
        <v>1.963333333</v>
      </c>
      <c r="O5562">
        <v>0</v>
      </c>
      <c r="P5562">
        <v>7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7.1164324771260761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7.1164324771260761</v>
      </c>
    </row>
    <row r="5563" spans="1:31" x14ac:dyDescent="0.25">
      <c r="A5563">
        <v>2228192</v>
      </c>
      <c r="B5563">
        <v>1</v>
      </c>
      <c r="C5563" t="s">
        <v>80</v>
      </c>
      <c r="D5563" t="s">
        <v>82</v>
      </c>
      <c r="E5563" t="s">
        <v>151</v>
      </c>
      <c r="F5563" t="s">
        <v>3215</v>
      </c>
      <c r="G5563" t="s">
        <v>213</v>
      </c>
      <c r="H5563" t="s">
        <v>135</v>
      </c>
      <c r="I5563" t="s">
        <v>136</v>
      </c>
      <c r="J5563" t="s">
        <v>137</v>
      </c>
      <c r="K5563" t="s">
        <v>138</v>
      </c>
      <c r="L5563" t="s">
        <v>16035</v>
      </c>
      <c r="M5563" t="s">
        <v>16036</v>
      </c>
      <c r="N5563">
        <v>5.2052777770000001</v>
      </c>
      <c r="O5563">
        <v>0</v>
      </c>
      <c r="P5563">
        <v>64</v>
      </c>
      <c r="Q5563">
        <v>0</v>
      </c>
      <c r="R5563">
        <v>0</v>
      </c>
      <c r="S5563">
        <v>0</v>
      </c>
      <c r="T5563">
        <v>4</v>
      </c>
      <c r="U5563">
        <v>0</v>
      </c>
      <c r="V5563">
        <v>0</v>
      </c>
      <c r="W5563">
        <v>0</v>
      </c>
      <c r="X5563">
        <v>169.35707097438208</v>
      </c>
      <c r="Y5563">
        <v>0</v>
      </c>
      <c r="Z5563">
        <v>0</v>
      </c>
      <c r="AA5563">
        <v>0</v>
      </c>
      <c r="AB5563">
        <v>64.585872251772543</v>
      </c>
      <c r="AC5563">
        <v>0</v>
      </c>
      <c r="AD5563">
        <v>0</v>
      </c>
      <c r="AE5563">
        <v>233.94294322615463</v>
      </c>
    </row>
    <row r="5564" spans="1:31" x14ac:dyDescent="0.25">
      <c r="A5564">
        <v>2218895</v>
      </c>
      <c r="B5564">
        <v>1</v>
      </c>
      <c r="C5564" t="s">
        <v>80</v>
      </c>
      <c r="D5564" t="s">
        <v>82</v>
      </c>
      <c r="E5564" t="s">
        <v>156</v>
      </c>
      <c r="F5564" t="s">
        <v>16037</v>
      </c>
      <c r="G5564" t="s">
        <v>161</v>
      </c>
      <c r="H5564" t="s">
        <v>135</v>
      </c>
      <c r="I5564" t="s">
        <v>136</v>
      </c>
      <c r="J5564" t="s">
        <v>137</v>
      </c>
      <c r="K5564" t="s">
        <v>138</v>
      </c>
      <c r="L5564" t="s">
        <v>16038</v>
      </c>
      <c r="M5564" t="s">
        <v>16039</v>
      </c>
      <c r="N5564">
        <v>0.76861111100000001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1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0.59377741059590627</v>
      </c>
      <c r="AC5564">
        <v>0</v>
      </c>
      <c r="AD5564">
        <v>0</v>
      </c>
      <c r="AE5564">
        <v>0.59377741059590627</v>
      </c>
    </row>
    <row r="5565" spans="1:31" x14ac:dyDescent="0.25">
      <c r="A5565">
        <v>2219602</v>
      </c>
      <c r="B5565">
        <v>1</v>
      </c>
      <c r="C5565" t="s">
        <v>81</v>
      </c>
      <c r="D5565" t="s">
        <v>115</v>
      </c>
      <c r="E5565" t="s">
        <v>198</v>
      </c>
      <c r="F5565" t="s">
        <v>16040</v>
      </c>
      <c r="G5565" t="s">
        <v>143</v>
      </c>
      <c r="H5565" t="s">
        <v>144</v>
      </c>
      <c r="I5565" t="s">
        <v>136</v>
      </c>
      <c r="J5565" t="s">
        <v>137</v>
      </c>
      <c r="K5565" t="s">
        <v>138</v>
      </c>
      <c r="L5565" t="s">
        <v>16041</v>
      </c>
      <c r="M5565" t="s">
        <v>16042</v>
      </c>
      <c r="N5565">
        <v>1.2752777769999999</v>
      </c>
      <c r="O5565">
        <v>0</v>
      </c>
      <c r="P5565">
        <v>409</v>
      </c>
      <c r="Q5565">
        <v>2</v>
      </c>
      <c r="R5565">
        <v>19</v>
      </c>
      <c r="S5565">
        <v>1</v>
      </c>
      <c r="T5565">
        <v>25</v>
      </c>
      <c r="U5565">
        <v>0</v>
      </c>
      <c r="V5565">
        <v>0</v>
      </c>
      <c r="W5565">
        <v>0</v>
      </c>
      <c r="X5565">
        <v>45.521938087107259</v>
      </c>
      <c r="Y5565">
        <v>10.05211900939962</v>
      </c>
      <c r="Z5565">
        <v>3.4186670055592203</v>
      </c>
      <c r="AA5565">
        <v>1.9298385881925832</v>
      </c>
      <c r="AB5565">
        <v>7.0191307094884481</v>
      </c>
      <c r="AC5565">
        <v>0</v>
      </c>
      <c r="AD5565">
        <v>0</v>
      </c>
      <c r="AE5565">
        <v>67.941693399747123</v>
      </c>
    </row>
    <row r="5566" spans="1:31" x14ac:dyDescent="0.25">
      <c r="A5566">
        <v>2220100</v>
      </c>
      <c r="B5566">
        <v>1</v>
      </c>
      <c r="C5566" t="s">
        <v>80</v>
      </c>
      <c r="D5566" t="s">
        <v>103</v>
      </c>
      <c r="E5566" t="s">
        <v>132</v>
      </c>
      <c r="F5566" t="s">
        <v>16043</v>
      </c>
      <c r="G5566" t="s">
        <v>192</v>
      </c>
      <c r="H5566" t="s">
        <v>135</v>
      </c>
      <c r="I5566" t="s">
        <v>136</v>
      </c>
      <c r="J5566" t="s">
        <v>137</v>
      </c>
      <c r="K5566" t="s">
        <v>138</v>
      </c>
      <c r="L5566" t="s">
        <v>16044</v>
      </c>
      <c r="M5566" t="s">
        <v>16045</v>
      </c>
      <c r="N5566">
        <v>1.0861111109999999</v>
      </c>
      <c r="O5566">
        <v>0</v>
      </c>
      <c r="P5566">
        <v>97</v>
      </c>
      <c r="Q5566">
        <v>0</v>
      </c>
      <c r="R5566">
        <v>17</v>
      </c>
      <c r="S5566">
        <v>0</v>
      </c>
      <c r="T5566">
        <v>31</v>
      </c>
      <c r="U5566">
        <v>0</v>
      </c>
      <c r="V5566">
        <v>0</v>
      </c>
      <c r="W5566">
        <v>0</v>
      </c>
      <c r="X5566">
        <v>31.69371292438786</v>
      </c>
      <c r="Y5566">
        <v>0</v>
      </c>
      <c r="Z5566">
        <v>4.0211800251492331</v>
      </c>
      <c r="AA5566">
        <v>0</v>
      </c>
      <c r="AB5566">
        <v>28.551306335541547</v>
      </c>
      <c r="AC5566">
        <v>0</v>
      </c>
      <c r="AD5566">
        <v>0</v>
      </c>
      <c r="AE5566">
        <v>64.266199285078642</v>
      </c>
    </row>
    <row r="5567" spans="1:31" x14ac:dyDescent="0.25">
      <c r="A5567">
        <v>2212938</v>
      </c>
      <c r="B5567">
        <v>1</v>
      </c>
      <c r="C5567" t="s">
        <v>80</v>
      </c>
      <c r="D5567" t="s">
        <v>95</v>
      </c>
      <c r="E5567" t="s">
        <v>141</v>
      </c>
      <c r="F5567" t="s">
        <v>2404</v>
      </c>
      <c r="G5567" t="s">
        <v>1136</v>
      </c>
      <c r="H5567" t="s">
        <v>144</v>
      </c>
      <c r="I5567" t="s">
        <v>136</v>
      </c>
      <c r="J5567" t="s">
        <v>137</v>
      </c>
      <c r="K5567" t="s">
        <v>138</v>
      </c>
      <c r="L5567" t="s">
        <v>16046</v>
      </c>
      <c r="M5567" t="s">
        <v>16047</v>
      </c>
      <c r="N5567">
        <v>0.91444444400000002</v>
      </c>
      <c r="O5567">
        <v>1</v>
      </c>
      <c r="P5567">
        <v>277</v>
      </c>
      <c r="Q5567">
        <v>0</v>
      </c>
      <c r="R5567">
        <v>3</v>
      </c>
      <c r="S5567">
        <v>1</v>
      </c>
      <c r="T5567">
        <v>9</v>
      </c>
      <c r="U5567">
        <v>0</v>
      </c>
      <c r="V5567">
        <v>0</v>
      </c>
      <c r="W5567">
        <v>3.823967541581589</v>
      </c>
      <c r="X5567">
        <v>77.823444291338532</v>
      </c>
      <c r="Y5567">
        <v>0</v>
      </c>
      <c r="Z5567">
        <v>6.5213716082294163E-2</v>
      </c>
      <c r="AA5567">
        <v>2.1784326363448536</v>
      </c>
      <c r="AB5567">
        <v>4.1254502103625699</v>
      </c>
      <c r="AC5567">
        <v>0</v>
      </c>
      <c r="AD5567">
        <v>0</v>
      </c>
      <c r="AE5567">
        <v>88.016508395709849</v>
      </c>
    </row>
    <row r="5568" spans="1:31" x14ac:dyDescent="0.25">
      <c r="A5568">
        <v>2228092</v>
      </c>
      <c r="B5568">
        <v>1</v>
      </c>
      <c r="C5568" t="s">
        <v>80</v>
      </c>
      <c r="D5568" t="s">
        <v>100</v>
      </c>
      <c r="E5568" t="s">
        <v>156</v>
      </c>
      <c r="F5568" t="s">
        <v>16048</v>
      </c>
      <c r="G5568" t="s">
        <v>165</v>
      </c>
      <c r="H5568" t="s">
        <v>135</v>
      </c>
      <c r="I5568" t="s">
        <v>136</v>
      </c>
      <c r="J5568" t="s">
        <v>137</v>
      </c>
      <c r="K5568" t="s">
        <v>138</v>
      </c>
      <c r="L5568" t="s">
        <v>16049</v>
      </c>
      <c r="M5568" t="s">
        <v>16050</v>
      </c>
      <c r="N5568">
        <v>1.926388888</v>
      </c>
      <c r="O5568">
        <v>0</v>
      </c>
      <c r="P5568">
        <v>4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1.9180839737220974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1.9180839737220974</v>
      </c>
    </row>
    <row r="5569" spans="1:31" x14ac:dyDescent="0.25">
      <c r="A5569">
        <v>2218328</v>
      </c>
      <c r="B5569">
        <v>1</v>
      </c>
      <c r="C5569" t="s">
        <v>80</v>
      </c>
      <c r="D5569" t="s">
        <v>83</v>
      </c>
      <c r="E5569" t="s">
        <v>151</v>
      </c>
      <c r="F5569" t="s">
        <v>16051</v>
      </c>
      <c r="G5569" t="s">
        <v>153</v>
      </c>
      <c r="H5569" t="s">
        <v>135</v>
      </c>
      <c r="I5569" t="s">
        <v>136</v>
      </c>
      <c r="J5569" t="s">
        <v>137</v>
      </c>
      <c r="K5569" t="s">
        <v>138</v>
      </c>
      <c r="L5569" t="s">
        <v>16052</v>
      </c>
      <c r="M5569" t="s">
        <v>16053</v>
      </c>
      <c r="N5569">
        <v>1.255833333</v>
      </c>
      <c r="O5569">
        <v>0</v>
      </c>
      <c r="P5569">
        <v>172</v>
      </c>
      <c r="Q5569">
        <v>0</v>
      </c>
      <c r="R5569">
        <v>0</v>
      </c>
      <c r="S5569">
        <v>0</v>
      </c>
      <c r="T5569">
        <v>22</v>
      </c>
      <c r="U5569">
        <v>0</v>
      </c>
      <c r="V5569">
        <v>0</v>
      </c>
      <c r="W5569">
        <v>0</v>
      </c>
      <c r="X5569">
        <v>202.81629621487841</v>
      </c>
      <c r="Y5569">
        <v>0</v>
      </c>
      <c r="Z5569">
        <v>0</v>
      </c>
      <c r="AA5569">
        <v>0</v>
      </c>
      <c r="AB5569">
        <v>35.583711392461609</v>
      </c>
      <c r="AC5569">
        <v>0</v>
      </c>
      <c r="AD5569">
        <v>0</v>
      </c>
      <c r="AE5569">
        <v>238.40000760734</v>
      </c>
    </row>
    <row r="5570" spans="1:31" x14ac:dyDescent="0.25">
      <c r="A5570">
        <v>2221574</v>
      </c>
      <c r="B5570">
        <v>1</v>
      </c>
      <c r="C5570" t="s">
        <v>81</v>
      </c>
      <c r="D5570" t="s">
        <v>123</v>
      </c>
      <c r="E5570" t="s">
        <v>156</v>
      </c>
      <c r="F5570" t="s">
        <v>16054</v>
      </c>
      <c r="G5570" t="s">
        <v>161</v>
      </c>
      <c r="H5570" t="s">
        <v>135</v>
      </c>
      <c r="I5570" t="s">
        <v>136</v>
      </c>
      <c r="J5570" t="s">
        <v>137</v>
      </c>
      <c r="K5570" t="s">
        <v>138</v>
      </c>
      <c r="L5570" t="s">
        <v>16055</v>
      </c>
      <c r="M5570" t="s">
        <v>16056</v>
      </c>
      <c r="N5570">
        <v>0.709166666</v>
      </c>
      <c r="O5570">
        <v>0</v>
      </c>
      <c r="P5570">
        <v>2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0.33115534715416001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0.33115534715416001</v>
      </c>
    </row>
    <row r="5571" spans="1:31" x14ac:dyDescent="0.25">
      <c r="A5571">
        <v>2221743</v>
      </c>
      <c r="B5571">
        <v>1</v>
      </c>
      <c r="C5571" t="s">
        <v>80</v>
      </c>
      <c r="D5571" t="s">
        <v>83</v>
      </c>
      <c r="E5571" t="s">
        <v>151</v>
      </c>
      <c r="F5571" t="s">
        <v>5579</v>
      </c>
      <c r="G5571" t="s">
        <v>213</v>
      </c>
      <c r="H5571" t="s">
        <v>135</v>
      </c>
      <c r="I5571" t="s">
        <v>136</v>
      </c>
      <c r="J5571" t="s">
        <v>137</v>
      </c>
      <c r="K5571" t="s">
        <v>138</v>
      </c>
      <c r="L5571" t="s">
        <v>16057</v>
      </c>
      <c r="M5571" t="s">
        <v>16058</v>
      </c>
      <c r="N5571">
        <v>1.3777777769999999</v>
      </c>
      <c r="O5571">
        <v>0</v>
      </c>
      <c r="P5571">
        <v>259</v>
      </c>
      <c r="Q5571">
        <v>0</v>
      </c>
      <c r="R5571">
        <v>0</v>
      </c>
      <c r="S5571">
        <v>0</v>
      </c>
      <c r="T5571">
        <v>6</v>
      </c>
      <c r="U5571">
        <v>0</v>
      </c>
      <c r="V5571">
        <v>0</v>
      </c>
      <c r="W5571">
        <v>0</v>
      </c>
      <c r="X5571">
        <v>143.89545079286157</v>
      </c>
      <c r="Y5571">
        <v>0</v>
      </c>
      <c r="Z5571">
        <v>0</v>
      </c>
      <c r="AA5571">
        <v>0</v>
      </c>
      <c r="AB5571">
        <v>2.0178479686821111</v>
      </c>
      <c r="AC5571">
        <v>0</v>
      </c>
      <c r="AD5571">
        <v>0</v>
      </c>
      <c r="AE5571">
        <v>145.91329876154367</v>
      </c>
    </row>
    <row r="5572" spans="1:31" x14ac:dyDescent="0.25">
      <c r="A5572">
        <v>2219579</v>
      </c>
      <c r="B5572">
        <v>1</v>
      </c>
      <c r="C5572" t="s">
        <v>80</v>
      </c>
      <c r="D5572" t="s">
        <v>96</v>
      </c>
      <c r="E5572" t="s">
        <v>156</v>
      </c>
      <c r="F5572" t="s">
        <v>14443</v>
      </c>
      <c r="G5572" t="s">
        <v>161</v>
      </c>
      <c r="H5572" t="s">
        <v>135</v>
      </c>
      <c r="I5572" t="s">
        <v>136</v>
      </c>
      <c r="J5572" t="s">
        <v>137</v>
      </c>
      <c r="K5572" t="s">
        <v>138</v>
      </c>
      <c r="L5572" t="s">
        <v>16059</v>
      </c>
      <c r="M5572" t="s">
        <v>16060</v>
      </c>
      <c r="N5572">
        <v>1.149444444</v>
      </c>
      <c r="O5572">
        <v>0</v>
      </c>
      <c r="P5572">
        <v>1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4.0336074280699172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4.0336074280699172</v>
      </c>
    </row>
    <row r="5573" spans="1:31" x14ac:dyDescent="0.25">
      <c r="A5573">
        <v>2220392</v>
      </c>
      <c r="B5573">
        <v>1</v>
      </c>
      <c r="C5573" t="s">
        <v>80</v>
      </c>
      <c r="D5573" t="s">
        <v>96</v>
      </c>
      <c r="E5573" t="s">
        <v>156</v>
      </c>
      <c r="F5573" t="s">
        <v>4647</v>
      </c>
      <c r="G5573" t="s">
        <v>161</v>
      </c>
      <c r="H5573" t="s">
        <v>135</v>
      </c>
      <c r="I5573" t="s">
        <v>136</v>
      </c>
      <c r="J5573" t="s">
        <v>137</v>
      </c>
      <c r="K5573" t="s">
        <v>138</v>
      </c>
      <c r="L5573" t="s">
        <v>16061</v>
      </c>
      <c r="M5573" t="s">
        <v>16062</v>
      </c>
      <c r="N5573">
        <v>7.0977777770000001</v>
      </c>
      <c r="O5573">
        <v>0</v>
      </c>
      <c r="P5573">
        <v>2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8.3482736929044137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8.3482736929044137</v>
      </c>
    </row>
    <row r="5574" spans="1:31" x14ac:dyDescent="0.25">
      <c r="A5574">
        <v>2228384</v>
      </c>
      <c r="B5574">
        <v>1</v>
      </c>
      <c r="C5574" t="s">
        <v>81</v>
      </c>
      <c r="D5574" t="s">
        <v>118</v>
      </c>
      <c r="E5574" t="s">
        <v>151</v>
      </c>
      <c r="F5574" t="s">
        <v>16063</v>
      </c>
      <c r="G5574" t="s">
        <v>213</v>
      </c>
      <c r="H5574" t="s">
        <v>135</v>
      </c>
      <c r="I5574" t="s">
        <v>136</v>
      </c>
      <c r="J5574" t="s">
        <v>137</v>
      </c>
      <c r="K5574" t="s">
        <v>138</v>
      </c>
      <c r="L5574" t="s">
        <v>16064</v>
      </c>
      <c r="M5574" t="s">
        <v>16065</v>
      </c>
      <c r="N5574">
        <v>0.57666666600000005</v>
      </c>
      <c r="O5574">
        <v>0</v>
      </c>
      <c r="P5574">
        <v>28</v>
      </c>
      <c r="Q5574">
        <v>0</v>
      </c>
      <c r="R5574">
        <v>6</v>
      </c>
      <c r="S5574">
        <v>0</v>
      </c>
      <c r="T5574">
        <v>5</v>
      </c>
      <c r="U5574">
        <v>0</v>
      </c>
      <c r="V5574">
        <v>0</v>
      </c>
      <c r="W5574">
        <v>0</v>
      </c>
      <c r="X5574">
        <v>5.4100296298912758</v>
      </c>
      <c r="Y5574">
        <v>0</v>
      </c>
      <c r="Z5574">
        <v>0.87947847419170988</v>
      </c>
      <c r="AA5574">
        <v>0</v>
      </c>
      <c r="AB5574">
        <v>2.1134871442767205</v>
      </c>
      <c r="AC5574">
        <v>0</v>
      </c>
      <c r="AD5574">
        <v>0</v>
      </c>
      <c r="AE5574">
        <v>8.402995248359705</v>
      </c>
    </row>
    <row r="5575" spans="1:31" x14ac:dyDescent="0.25">
      <c r="A5575">
        <v>2221282</v>
      </c>
      <c r="B5575">
        <v>1</v>
      </c>
      <c r="C5575" t="s">
        <v>80</v>
      </c>
      <c r="D5575" t="s">
        <v>82</v>
      </c>
      <c r="E5575" t="s">
        <v>151</v>
      </c>
      <c r="F5575" t="s">
        <v>4842</v>
      </c>
      <c r="G5575" t="s">
        <v>213</v>
      </c>
      <c r="H5575" t="s">
        <v>135</v>
      </c>
      <c r="I5575" t="s">
        <v>136</v>
      </c>
      <c r="J5575" t="s">
        <v>137</v>
      </c>
      <c r="K5575" t="s">
        <v>138</v>
      </c>
      <c r="L5575" t="s">
        <v>16066</v>
      </c>
      <c r="M5575" t="s">
        <v>16067</v>
      </c>
      <c r="N5575">
        <v>0.99916666600000004</v>
      </c>
      <c r="O5575">
        <v>0</v>
      </c>
      <c r="P5575">
        <v>36</v>
      </c>
      <c r="Q5575">
        <v>0</v>
      </c>
      <c r="R5575">
        <v>0</v>
      </c>
      <c r="S5575">
        <v>0</v>
      </c>
      <c r="T5575">
        <v>3</v>
      </c>
      <c r="U5575">
        <v>0</v>
      </c>
      <c r="V5575">
        <v>0</v>
      </c>
      <c r="W5575">
        <v>0</v>
      </c>
      <c r="X5575">
        <v>7.4899245319633883</v>
      </c>
      <c r="Y5575">
        <v>0</v>
      </c>
      <c r="Z5575">
        <v>0</v>
      </c>
      <c r="AA5575">
        <v>0</v>
      </c>
      <c r="AB5575">
        <v>0.1296394495335125</v>
      </c>
      <c r="AC5575">
        <v>0</v>
      </c>
      <c r="AD5575">
        <v>0</v>
      </c>
      <c r="AE5575">
        <v>7.619563981496901</v>
      </c>
    </row>
    <row r="5576" spans="1:31" x14ac:dyDescent="0.25">
      <c r="A5576">
        <v>2224199</v>
      </c>
      <c r="B5576">
        <v>1</v>
      </c>
      <c r="C5576" t="s">
        <v>80</v>
      </c>
      <c r="D5576" t="s">
        <v>83</v>
      </c>
      <c r="E5576" t="s">
        <v>225</v>
      </c>
      <c r="F5576" t="s">
        <v>14454</v>
      </c>
      <c r="G5576" t="s">
        <v>345</v>
      </c>
      <c r="H5576" t="s">
        <v>135</v>
      </c>
      <c r="I5576" t="s">
        <v>136</v>
      </c>
      <c r="J5576" t="s">
        <v>137</v>
      </c>
      <c r="K5576" t="s">
        <v>138</v>
      </c>
      <c r="L5576" t="s">
        <v>16068</v>
      </c>
      <c r="M5576" t="s">
        <v>16069</v>
      </c>
      <c r="N5576">
        <v>7.9597222219999999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15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236.0915590456151</v>
      </c>
      <c r="AC5576">
        <v>0</v>
      </c>
      <c r="AD5576">
        <v>0</v>
      </c>
      <c r="AE5576">
        <v>236.0915590456151</v>
      </c>
    </row>
    <row r="5577" spans="1:31" x14ac:dyDescent="0.25">
      <c r="A5577">
        <v>2227531</v>
      </c>
      <c r="B5577">
        <v>1</v>
      </c>
      <c r="C5577" t="s">
        <v>80</v>
      </c>
      <c r="D5577" t="s">
        <v>88</v>
      </c>
      <c r="E5577" t="s">
        <v>251</v>
      </c>
      <c r="F5577" t="s">
        <v>16070</v>
      </c>
      <c r="G5577" t="s">
        <v>280</v>
      </c>
      <c r="H5577" t="s">
        <v>144</v>
      </c>
      <c r="I5577" t="s">
        <v>136</v>
      </c>
      <c r="J5577" t="s">
        <v>3</v>
      </c>
      <c r="K5577" t="s">
        <v>138</v>
      </c>
      <c r="L5577" t="s">
        <v>16071</v>
      </c>
      <c r="M5577" t="s">
        <v>16072</v>
      </c>
      <c r="N5577">
        <v>1.7511111109999999</v>
      </c>
      <c r="O5577">
        <v>0</v>
      </c>
      <c r="P5577">
        <v>3864</v>
      </c>
      <c r="Q5577">
        <v>0</v>
      </c>
      <c r="R5577">
        <v>0</v>
      </c>
      <c r="S5577">
        <v>0</v>
      </c>
      <c r="T5577">
        <v>309</v>
      </c>
      <c r="U5577">
        <v>0</v>
      </c>
      <c r="V5577">
        <v>1</v>
      </c>
      <c r="W5577">
        <v>0</v>
      </c>
      <c r="X5577">
        <v>2127.6841428837279</v>
      </c>
      <c r="Y5577">
        <v>0</v>
      </c>
      <c r="Z5577">
        <v>0</v>
      </c>
      <c r="AA5577">
        <v>0</v>
      </c>
      <c r="AB5577">
        <v>447.66689655023958</v>
      </c>
      <c r="AC5577">
        <v>0</v>
      </c>
      <c r="AD5577">
        <v>0</v>
      </c>
      <c r="AE5577">
        <v>2575.3510394339673</v>
      </c>
    </row>
    <row r="5578" spans="1:31" x14ac:dyDescent="0.25">
      <c r="A5578">
        <v>2217452</v>
      </c>
      <c r="B5578">
        <v>1</v>
      </c>
      <c r="C5578" t="s">
        <v>80</v>
      </c>
      <c r="D5578" t="s">
        <v>98</v>
      </c>
      <c r="E5578" t="s">
        <v>156</v>
      </c>
      <c r="F5578" t="s">
        <v>16073</v>
      </c>
      <c r="G5578" t="s">
        <v>165</v>
      </c>
      <c r="H5578" t="s">
        <v>135</v>
      </c>
      <c r="I5578" t="s">
        <v>136</v>
      </c>
      <c r="J5578" t="s">
        <v>137</v>
      </c>
      <c r="K5578" t="s">
        <v>138</v>
      </c>
      <c r="L5578" t="s">
        <v>16074</v>
      </c>
      <c r="M5578" t="s">
        <v>16075</v>
      </c>
      <c r="N5578">
        <v>2.0777777770000001</v>
      </c>
      <c r="O5578">
        <v>0</v>
      </c>
      <c r="P5578">
        <v>12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3.5953759842503556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3.5953759842503556</v>
      </c>
    </row>
    <row r="5579" spans="1:31" x14ac:dyDescent="0.25">
      <c r="A5579">
        <v>2215188</v>
      </c>
      <c r="B5579">
        <v>1</v>
      </c>
      <c r="C5579" t="s">
        <v>80</v>
      </c>
      <c r="D5579" t="s">
        <v>88</v>
      </c>
      <c r="E5579" t="s">
        <v>151</v>
      </c>
      <c r="F5579" t="s">
        <v>16076</v>
      </c>
      <c r="G5579" t="s">
        <v>213</v>
      </c>
      <c r="H5579" t="s">
        <v>135</v>
      </c>
      <c r="I5579" t="s">
        <v>136</v>
      </c>
      <c r="J5579" t="s">
        <v>137</v>
      </c>
      <c r="K5579" t="s">
        <v>138</v>
      </c>
      <c r="L5579" t="s">
        <v>16077</v>
      </c>
      <c r="M5579" t="s">
        <v>16078</v>
      </c>
      <c r="N5579">
        <v>1.143333333</v>
      </c>
      <c r="O5579">
        <v>0</v>
      </c>
      <c r="P5579">
        <v>15</v>
      </c>
      <c r="Q5579">
        <v>0</v>
      </c>
      <c r="R5579">
        <v>0</v>
      </c>
      <c r="S5579">
        <v>0</v>
      </c>
      <c r="T5579">
        <v>7</v>
      </c>
      <c r="U5579">
        <v>0</v>
      </c>
      <c r="V5579">
        <v>0</v>
      </c>
      <c r="W5579">
        <v>0</v>
      </c>
      <c r="X5579">
        <v>5.9423967153764226</v>
      </c>
      <c r="Y5579">
        <v>0</v>
      </c>
      <c r="Z5579">
        <v>0</v>
      </c>
      <c r="AA5579">
        <v>0</v>
      </c>
      <c r="AB5579">
        <v>3.9521476693559707</v>
      </c>
      <c r="AC5579">
        <v>0</v>
      </c>
      <c r="AD5579">
        <v>0</v>
      </c>
      <c r="AE5579">
        <v>9.8945443847323933</v>
      </c>
    </row>
    <row r="5580" spans="1:31" x14ac:dyDescent="0.25">
      <c r="A5580">
        <v>2225467</v>
      </c>
      <c r="B5580">
        <v>1</v>
      </c>
      <c r="C5580" t="s">
        <v>80</v>
      </c>
      <c r="D5580" t="s">
        <v>84</v>
      </c>
      <c r="E5580" t="s">
        <v>156</v>
      </c>
      <c r="F5580" t="s">
        <v>16079</v>
      </c>
      <c r="G5580" t="s">
        <v>161</v>
      </c>
      <c r="H5580" t="s">
        <v>135</v>
      </c>
      <c r="I5580" t="s">
        <v>136</v>
      </c>
      <c r="J5580" t="s">
        <v>137</v>
      </c>
      <c r="K5580" t="s">
        <v>138</v>
      </c>
      <c r="L5580" t="s">
        <v>16080</v>
      </c>
      <c r="M5580" t="s">
        <v>16081</v>
      </c>
      <c r="N5580">
        <v>3.6413888879999998</v>
      </c>
      <c r="O5580">
        <v>0</v>
      </c>
      <c r="P5580">
        <v>4</v>
      </c>
      <c r="Q5580">
        <v>0</v>
      </c>
      <c r="R5580">
        <v>0</v>
      </c>
      <c r="S5580">
        <v>0</v>
      </c>
      <c r="T5580">
        <v>1</v>
      </c>
      <c r="U5580">
        <v>0</v>
      </c>
      <c r="V5580">
        <v>0</v>
      </c>
      <c r="W5580">
        <v>0</v>
      </c>
      <c r="X5580">
        <v>3.3934682339092452</v>
      </c>
      <c r="Y5580">
        <v>0</v>
      </c>
      <c r="Z5580">
        <v>0</v>
      </c>
      <c r="AA5580">
        <v>0</v>
      </c>
      <c r="AB5580">
        <v>0.28833464659658115</v>
      </c>
      <c r="AC5580">
        <v>0</v>
      </c>
      <c r="AD5580">
        <v>0</v>
      </c>
      <c r="AE5580">
        <v>3.6818028805058263</v>
      </c>
    </row>
    <row r="5581" spans="1:31" x14ac:dyDescent="0.25">
      <c r="A5581">
        <v>2225965</v>
      </c>
      <c r="B5581">
        <v>1</v>
      </c>
      <c r="C5581" t="s">
        <v>80</v>
      </c>
      <c r="D5581" t="s">
        <v>88</v>
      </c>
      <c r="E5581" t="s">
        <v>151</v>
      </c>
      <c r="F5581" t="s">
        <v>16082</v>
      </c>
      <c r="G5581" t="s">
        <v>153</v>
      </c>
      <c r="H5581" t="s">
        <v>135</v>
      </c>
      <c r="I5581" t="s">
        <v>136</v>
      </c>
      <c r="J5581" t="s">
        <v>137</v>
      </c>
      <c r="K5581" t="s">
        <v>138</v>
      </c>
      <c r="L5581" t="s">
        <v>16083</v>
      </c>
      <c r="M5581" t="s">
        <v>16084</v>
      </c>
      <c r="N5581">
        <v>1.812777777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6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33.11605695799377</v>
      </c>
      <c r="AC5581">
        <v>0</v>
      </c>
      <c r="AD5581">
        <v>0</v>
      </c>
      <c r="AE5581">
        <v>33.11605695799377</v>
      </c>
    </row>
    <row r="5582" spans="1:31" x14ac:dyDescent="0.25">
      <c r="A5582">
        <v>2219908</v>
      </c>
      <c r="B5582">
        <v>1</v>
      </c>
      <c r="C5582" t="s">
        <v>81</v>
      </c>
      <c r="D5582" t="s">
        <v>123</v>
      </c>
      <c r="E5582" t="s">
        <v>156</v>
      </c>
      <c r="F5582" t="s">
        <v>16085</v>
      </c>
      <c r="G5582" t="s">
        <v>172</v>
      </c>
      <c r="H5582" t="s">
        <v>135</v>
      </c>
      <c r="I5582" t="s">
        <v>136</v>
      </c>
      <c r="J5582" t="s">
        <v>137</v>
      </c>
      <c r="K5582" t="s">
        <v>138</v>
      </c>
      <c r="L5582" t="s">
        <v>16086</v>
      </c>
      <c r="M5582" t="s">
        <v>16087</v>
      </c>
      <c r="N5582">
        <v>1.041111111</v>
      </c>
      <c r="O5582">
        <v>0</v>
      </c>
      <c r="P5582">
        <v>2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0.20707274967040001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0.20707274967040001</v>
      </c>
    </row>
    <row r="5583" spans="1:31" x14ac:dyDescent="0.25">
      <c r="A5583">
        <v>2212838</v>
      </c>
      <c r="B5583">
        <v>1</v>
      </c>
      <c r="C5583" t="s">
        <v>80</v>
      </c>
      <c r="D5583" t="s">
        <v>85</v>
      </c>
      <c r="E5583" t="s">
        <v>225</v>
      </c>
      <c r="F5583" t="s">
        <v>16088</v>
      </c>
      <c r="G5583" t="s">
        <v>345</v>
      </c>
      <c r="H5583" t="s">
        <v>135</v>
      </c>
      <c r="I5583" t="s">
        <v>136</v>
      </c>
      <c r="J5583" t="s">
        <v>137</v>
      </c>
      <c r="K5583" t="s">
        <v>138</v>
      </c>
      <c r="L5583" t="s">
        <v>16089</v>
      </c>
      <c r="M5583" t="s">
        <v>16090</v>
      </c>
      <c r="N5583">
        <v>7.9955555550000001</v>
      </c>
      <c r="O5583">
        <v>0</v>
      </c>
      <c r="P5583">
        <v>28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161.25833802661006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161.25833802661006</v>
      </c>
    </row>
    <row r="5584" spans="1:31" x14ac:dyDescent="0.25">
      <c r="A5584">
        <v>2228315</v>
      </c>
      <c r="B5584">
        <v>1</v>
      </c>
      <c r="C5584" t="s">
        <v>81</v>
      </c>
      <c r="D5584" t="s">
        <v>116</v>
      </c>
      <c r="E5584" t="s">
        <v>147</v>
      </c>
      <c r="F5584" t="s">
        <v>16091</v>
      </c>
      <c r="G5584" t="s">
        <v>143</v>
      </c>
      <c r="H5584" t="s">
        <v>144</v>
      </c>
      <c r="I5584" t="s">
        <v>136</v>
      </c>
      <c r="J5584" t="s">
        <v>137</v>
      </c>
      <c r="K5584" t="s">
        <v>138</v>
      </c>
      <c r="L5584" t="s">
        <v>16092</v>
      </c>
      <c r="M5584" t="s">
        <v>16093</v>
      </c>
      <c r="N5584">
        <v>5.6666665999999997E-2</v>
      </c>
      <c r="O5584">
        <v>8</v>
      </c>
      <c r="P5584">
        <v>4473</v>
      </c>
      <c r="Q5584">
        <v>533</v>
      </c>
      <c r="R5584">
        <v>443</v>
      </c>
      <c r="S5584">
        <v>63</v>
      </c>
      <c r="T5584">
        <v>514</v>
      </c>
      <c r="U5584">
        <v>6</v>
      </c>
      <c r="V5584">
        <v>0</v>
      </c>
      <c r="W5584">
        <v>7.219394351524E-2</v>
      </c>
      <c r="X5584">
        <v>29.789430069603771</v>
      </c>
      <c r="Y5584">
        <v>11.370254171964593</v>
      </c>
      <c r="Z5584">
        <v>2.5209625711957884</v>
      </c>
      <c r="AA5584">
        <v>15.622271265606775</v>
      </c>
      <c r="AB5584">
        <v>7.7342706905722558</v>
      </c>
      <c r="AC5584">
        <v>3.0244452677154667</v>
      </c>
      <c r="AD5584">
        <v>0</v>
      </c>
      <c r="AE5584">
        <v>70.133827980173891</v>
      </c>
    </row>
    <row r="5585" spans="1:31" x14ac:dyDescent="0.25">
      <c r="A5585">
        <v>2223509</v>
      </c>
      <c r="B5585">
        <v>1</v>
      </c>
      <c r="C5585" t="s">
        <v>80</v>
      </c>
      <c r="D5585" t="s">
        <v>100</v>
      </c>
      <c r="E5585" t="s">
        <v>156</v>
      </c>
      <c r="F5585" t="s">
        <v>16094</v>
      </c>
      <c r="G5585" t="s">
        <v>161</v>
      </c>
      <c r="H5585" t="s">
        <v>135</v>
      </c>
      <c r="I5585" t="s">
        <v>136</v>
      </c>
      <c r="J5585" t="s">
        <v>137</v>
      </c>
      <c r="K5585" t="s">
        <v>138</v>
      </c>
      <c r="L5585" t="s">
        <v>16095</v>
      </c>
      <c r="M5585" t="s">
        <v>16096</v>
      </c>
      <c r="N5585">
        <v>2.0277777769999998</v>
      </c>
      <c r="O5585">
        <v>0</v>
      </c>
      <c r="P5585">
        <v>1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0.99884991521854993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0.99884991521854993</v>
      </c>
    </row>
    <row r="5586" spans="1:31" x14ac:dyDescent="0.25">
      <c r="A5586">
        <v>2216562</v>
      </c>
      <c r="B5586">
        <v>1</v>
      </c>
      <c r="C5586" t="s">
        <v>81</v>
      </c>
      <c r="D5586" t="s">
        <v>128</v>
      </c>
      <c r="E5586" t="s">
        <v>156</v>
      </c>
      <c r="F5586" t="s">
        <v>16097</v>
      </c>
      <c r="G5586" t="s">
        <v>161</v>
      </c>
      <c r="H5586" t="s">
        <v>135</v>
      </c>
      <c r="I5586" t="s">
        <v>136</v>
      </c>
      <c r="J5586" t="s">
        <v>137</v>
      </c>
      <c r="K5586" t="s">
        <v>138</v>
      </c>
      <c r="L5586" t="s">
        <v>16098</v>
      </c>
      <c r="M5586" t="s">
        <v>16099</v>
      </c>
      <c r="N5586">
        <v>0.99555555500000004</v>
      </c>
      <c r="O5586">
        <v>0</v>
      </c>
      <c r="P5586">
        <v>13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8.6967419290900132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8.6967419290900132</v>
      </c>
    </row>
    <row r="5587" spans="1:31" x14ac:dyDescent="0.25">
      <c r="A5587">
        <v>2226841</v>
      </c>
      <c r="B5587">
        <v>1</v>
      </c>
      <c r="C5587" t="s">
        <v>81</v>
      </c>
      <c r="D5587" t="s">
        <v>122</v>
      </c>
      <c r="E5587" t="s">
        <v>156</v>
      </c>
      <c r="F5587" t="s">
        <v>16100</v>
      </c>
      <c r="G5587" t="s">
        <v>165</v>
      </c>
      <c r="H5587" t="s">
        <v>135</v>
      </c>
      <c r="I5587" t="s">
        <v>136</v>
      </c>
      <c r="J5587" t="s">
        <v>137</v>
      </c>
      <c r="K5587" t="s">
        <v>138</v>
      </c>
      <c r="L5587" t="s">
        <v>16101</v>
      </c>
      <c r="M5587" t="s">
        <v>16102</v>
      </c>
      <c r="N5587">
        <v>0.84694444400000002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1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1.5214077239687833</v>
      </c>
      <c r="AC5587">
        <v>0</v>
      </c>
      <c r="AD5587">
        <v>0</v>
      </c>
      <c r="AE5587">
        <v>1.5214077239687833</v>
      </c>
    </row>
    <row r="5588" spans="1:31" x14ac:dyDescent="0.25">
      <c r="A5588">
        <v>2224591</v>
      </c>
      <c r="B5588">
        <v>1</v>
      </c>
      <c r="C5588" t="s">
        <v>80</v>
      </c>
      <c r="D5588" t="s">
        <v>98</v>
      </c>
      <c r="E5588" t="s">
        <v>151</v>
      </c>
      <c r="F5588" t="s">
        <v>16103</v>
      </c>
      <c r="G5588" t="s">
        <v>213</v>
      </c>
      <c r="H5588" t="s">
        <v>135</v>
      </c>
      <c r="I5588" t="s">
        <v>136</v>
      </c>
      <c r="J5588" t="s">
        <v>137</v>
      </c>
      <c r="K5588" t="s">
        <v>138</v>
      </c>
      <c r="L5588" t="s">
        <v>16104</v>
      </c>
      <c r="M5588" t="s">
        <v>16105</v>
      </c>
      <c r="N5588">
        <v>4.3513888879999998</v>
      </c>
      <c r="O5588">
        <v>0</v>
      </c>
      <c r="P5588">
        <v>3</v>
      </c>
      <c r="Q5588">
        <v>0</v>
      </c>
      <c r="R5588">
        <v>8</v>
      </c>
      <c r="S5588">
        <v>0</v>
      </c>
      <c r="T5588">
        <v>5</v>
      </c>
      <c r="U5588">
        <v>0</v>
      </c>
      <c r="V5588">
        <v>0</v>
      </c>
      <c r="W5588">
        <v>0</v>
      </c>
      <c r="X5588">
        <v>1.200216539656825</v>
      </c>
      <c r="Y5588">
        <v>0</v>
      </c>
      <c r="Z5588">
        <v>22.816945408667653</v>
      </c>
      <c r="AA5588">
        <v>0</v>
      </c>
      <c r="AB5588">
        <v>22.9311872487317</v>
      </c>
      <c r="AC5588">
        <v>0</v>
      </c>
      <c r="AD5588">
        <v>0</v>
      </c>
      <c r="AE5588">
        <v>46.948349197056174</v>
      </c>
    </row>
    <row r="5589" spans="1:31" x14ac:dyDescent="0.25">
      <c r="A5589">
        <v>2227923</v>
      </c>
      <c r="B5589">
        <v>1</v>
      </c>
      <c r="C5589" t="s">
        <v>80</v>
      </c>
      <c r="D5589" t="s">
        <v>83</v>
      </c>
      <c r="E5589" t="s">
        <v>147</v>
      </c>
      <c r="F5589" t="s">
        <v>16106</v>
      </c>
      <c r="G5589" t="s">
        <v>143</v>
      </c>
      <c r="H5589" t="s">
        <v>144</v>
      </c>
      <c r="I5589" t="s">
        <v>136</v>
      </c>
      <c r="J5589" t="s">
        <v>137</v>
      </c>
      <c r="K5589" t="s">
        <v>138</v>
      </c>
      <c r="L5589" t="s">
        <v>16107</v>
      </c>
      <c r="M5589" t="s">
        <v>16108</v>
      </c>
      <c r="N5589">
        <v>1.6</v>
      </c>
      <c r="O5589">
        <v>0</v>
      </c>
      <c r="P5589">
        <v>2718</v>
      </c>
      <c r="Q5589">
        <v>0</v>
      </c>
      <c r="R5589">
        <v>0</v>
      </c>
      <c r="S5589">
        <v>0</v>
      </c>
      <c r="T5589">
        <v>530</v>
      </c>
      <c r="U5589">
        <v>0</v>
      </c>
      <c r="V5589">
        <v>0</v>
      </c>
      <c r="W5589">
        <v>0</v>
      </c>
      <c r="X5589">
        <v>1361.951531168487</v>
      </c>
      <c r="Y5589">
        <v>0</v>
      </c>
      <c r="Z5589">
        <v>0</v>
      </c>
      <c r="AA5589">
        <v>0</v>
      </c>
      <c r="AB5589">
        <v>816.41765642593782</v>
      </c>
      <c r="AC5589">
        <v>0</v>
      </c>
      <c r="AD5589">
        <v>0</v>
      </c>
      <c r="AE5589">
        <v>2178.3691875944251</v>
      </c>
    </row>
    <row r="5590" spans="1:31" x14ac:dyDescent="0.25">
      <c r="A5590">
        <v>2218534</v>
      </c>
      <c r="B5590">
        <v>1</v>
      </c>
      <c r="C5590" t="s">
        <v>80</v>
      </c>
      <c r="D5590" t="s">
        <v>95</v>
      </c>
      <c r="E5590" t="s">
        <v>151</v>
      </c>
      <c r="F5590" t="s">
        <v>16109</v>
      </c>
      <c r="G5590" t="s">
        <v>192</v>
      </c>
      <c r="H5590" t="s">
        <v>135</v>
      </c>
      <c r="I5590" t="s">
        <v>136</v>
      </c>
      <c r="J5590" t="s">
        <v>137</v>
      </c>
      <c r="K5590" t="s">
        <v>138</v>
      </c>
      <c r="L5590" t="s">
        <v>16110</v>
      </c>
      <c r="M5590" t="s">
        <v>16111</v>
      </c>
      <c r="N5590">
        <v>0.59527777699999995</v>
      </c>
      <c r="O5590">
        <v>0</v>
      </c>
      <c r="P5590">
        <v>59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10.17450468213916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10.17450468213916</v>
      </c>
    </row>
    <row r="5591" spans="1:31" x14ac:dyDescent="0.25">
      <c r="A5591">
        <v>2226449</v>
      </c>
      <c r="B5591">
        <v>1</v>
      </c>
      <c r="C5591" t="s">
        <v>80</v>
      </c>
      <c r="D5591" t="s">
        <v>100</v>
      </c>
      <c r="E5591" t="s">
        <v>151</v>
      </c>
      <c r="F5591" t="s">
        <v>16112</v>
      </c>
      <c r="G5591" t="s">
        <v>213</v>
      </c>
      <c r="H5591" t="s">
        <v>135</v>
      </c>
      <c r="I5591" t="s">
        <v>136</v>
      </c>
      <c r="J5591" t="s">
        <v>137</v>
      </c>
      <c r="K5591" t="s">
        <v>138</v>
      </c>
      <c r="L5591" t="s">
        <v>16113</v>
      </c>
      <c r="M5591" t="s">
        <v>16114</v>
      </c>
      <c r="N5591">
        <v>1.4402777769999999</v>
      </c>
      <c r="O5591">
        <v>0</v>
      </c>
      <c r="P5591">
        <v>1</v>
      </c>
      <c r="Q5591">
        <v>0</v>
      </c>
      <c r="R5591">
        <v>4</v>
      </c>
      <c r="S5591">
        <v>0</v>
      </c>
      <c r="T5591">
        <v>1</v>
      </c>
      <c r="U5591">
        <v>0</v>
      </c>
      <c r="V5591">
        <v>0</v>
      </c>
      <c r="W5591">
        <v>0</v>
      </c>
      <c r="X5591">
        <v>0.15732957128766747</v>
      </c>
      <c r="Y5591">
        <v>0</v>
      </c>
      <c r="Z5591">
        <v>0.76816124879793912</v>
      </c>
      <c r="AA5591">
        <v>0</v>
      </c>
      <c r="AB5591">
        <v>5.0507367795555563E-5</v>
      </c>
      <c r="AC5591">
        <v>0</v>
      </c>
      <c r="AD5591">
        <v>0</v>
      </c>
      <c r="AE5591">
        <v>0.92554132745340212</v>
      </c>
    </row>
    <row r="5592" spans="1:31" x14ac:dyDescent="0.25">
      <c r="A5592">
        <v>2226941</v>
      </c>
      <c r="B5592">
        <v>1</v>
      </c>
      <c r="C5592" t="s">
        <v>80</v>
      </c>
      <c r="D5592" t="s">
        <v>96</v>
      </c>
      <c r="E5592" t="s">
        <v>156</v>
      </c>
      <c r="F5592" t="s">
        <v>16115</v>
      </c>
      <c r="G5592" t="s">
        <v>134</v>
      </c>
      <c r="H5592" t="s">
        <v>135</v>
      </c>
      <c r="I5592" t="s">
        <v>136</v>
      </c>
      <c r="J5592" t="s">
        <v>137</v>
      </c>
      <c r="K5592" t="s">
        <v>138</v>
      </c>
      <c r="L5592" t="s">
        <v>16116</v>
      </c>
      <c r="M5592" t="s">
        <v>16117</v>
      </c>
      <c r="N5592">
        <v>3.582777777</v>
      </c>
      <c r="O5592">
        <v>0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0.12993724386444389</v>
      </c>
      <c r="AA5592">
        <v>0</v>
      </c>
      <c r="AB5592">
        <v>0</v>
      </c>
      <c r="AC5592">
        <v>0</v>
      </c>
      <c r="AD5592">
        <v>0</v>
      </c>
      <c r="AE5592">
        <v>0.12993724386444389</v>
      </c>
    </row>
    <row r="5593" spans="1:31" x14ac:dyDescent="0.25">
      <c r="A5593">
        <v>2222619</v>
      </c>
      <c r="B5593">
        <v>1</v>
      </c>
      <c r="C5593" t="s">
        <v>80</v>
      </c>
      <c r="D5593" t="s">
        <v>99</v>
      </c>
      <c r="E5593" t="s">
        <v>225</v>
      </c>
      <c r="F5593" t="s">
        <v>16118</v>
      </c>
      <c r="G5593" t="s">
        <v>153</v>
      </c>
      <c r="H5593" t="s">
        <v>135</v>
      </c>
      <c r="I5593" t="s">
        <v>136</v>
      </c>
      <c r="J5593" t="s">
        <v>137</v>
      </c>
      <c r="K5593" t="s">
        <v>138</v>
      </c>
      <c r="L5593" t="s">
        <v>16119</v>
      </c>
      <c r="M5593" t="s">
        <v>16120</v>
      </c>
      <c r="N5593">
        <v>3.2116666660000002</v>
      </c>
      <c r="O5593">
        <v>0</v>
      </c>
      <c r="P5593">
        <v>6</v>
      </c>
      <c r="Q5593">
        <v>0</v>
      </c>
      <c r="R5593">
        <v>0</v>
      </c>
      <c r="S5593">
        <v>0</v>
      </c>
      <c r="T5593">
        <v>1</v>
      </c>
      <c r="U5593">
        <v>0</v>
      </c>
      <c r="V5593">
        <v>0</v>
      </c>
      <c r="W5593">
        <v>0</v>
      </c>
      <c r="X5593">
        <v>10.353955397278362</v>
      </c>
      <c r="Y5593">
        <v>0</v>
      </c>
      <c r="Z5593">
        <v>0</v>
      </c>
      <c r="AA5593">
        <v>0</v>
      </c>
      <c r="AB5593">
        <v>5.6326051090931335</v>
      </c>
      <c r="AC5593">
        <v>0</v>
      </c>
      <c r="AD5593">
        <v>0</v>
      </c>
      <c r="AE5593">
        <v>15.986560506371497</v>
      </c>
    </row>
    <row r="5594" spans="1:31" x14ac:dyDescent="0.25">
      <c r="A5594">
        <v>2227047</v>
      </c>
      <c r="B5594">
        <v>1</v>
      </c>
      <c r="C5594" t="s">
        <v>80</v>
      </c>
      <c r="D5594" t="s">
        <v>97</v>
      </c>
      <c r="E5594" t="s">
        <v>156</v>
      </c>
      <c r="F5594" t="s">
        <v>16121</v>
      </c>
      <c r="G5594" t="s">
        <v>172</v>
      </c>
      <c r="H5594" t="s">
        <v>135</v>
      </c>
      <c r="I5594" t="s">
        <v>136</v>
      </c>
      <c r="J5594" t="s">
        <v>137</v>
      </c>
      <c r="K5594" t="s">
        <v>138</v>
      </c>
      <c r="L5594" t="s">
        <v>16122</v>
      </c>
      <c r="M5594" t="s">
        <v>16123</v>
      </c>
      <c r="N5594">
        <v>2.0788888879999998</v>
      </c>
      <c r="O5594">
        <v>0</v>
      </c>
      <c r="P5594">
        <v>1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2.3432314516816013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2.3432314516816013</v>
      </c>
    </row>
    <row r="5595" spans="1:31" x14ac:dyDescent="0.25">
      <c r="A5595">
        <v>2228713</v>
      </c>
      <c r="B5595">
        <v>1</v>
      </c>
      <c r="C5595" t="s">
        <v>81</v>
      </c>
      <c r="D5595" t="s">
        <v>120</v>
      </c>
      <c r="E5595" t="s">
        <v>132</v>
      </c>
      <c r="F5595" t="s">
        <v>16124</v>
      </c>
      <c r="G5595" t="s">
        <v>176</v>
      </c>
      <c r="H5595" t="s">
        <v>135</v>
      </c>
      <c r="I5595" t="s">
        <v>136</v>
      </c>
      <c r="J5595" t="s">
        <v>137</v>
      </c>
      <c r="K5595" t="s">
        <v>138</v>
      </c>
      <c r="L5595" t="s">
        <v>16125</v>
      </c>
      <c r="M5595" t="s">
        <v>16126</v>
      </c>
      <c r="N5595">
        <v>0.96388888800000005</v>
      </c>
      <c r="O5595">
        <v>0</v>
      </c>
      <c r="P5595">
        <v>132</v>
      </c>
      <c r="Q5595">
        <v>0</v>
      </c>
      <c r="R5595">
        <v>5</v>
      </c>
      <c r="S5595">
        <v>0</v>
      </c>
      <c r="T5595">
        <v>21</v>
      </c>
      <c r="U5595">
        <v>0</v>
      </c>
      <c r="V5595">
        <v>0</v>
      </c>
      <c r="W5595">
        <v>0</v>
      </c>
      <c r="X5595">
        <v>26.021966840227602</v>
      </c>
      <c r="Y5595">
        <v>0</v>
      </c>
      <c r="Z5595">
        <v>0.9039356288144923</v>
      </c>
      <c r="AA5595">
        <v>0</v>
      </c>
      <c r="AB5595">
        <v>0.68771792253381048</v>
      </c>
      <c r="AC5595">
        <v>0</v>
      </c>
      <c r="AD5595">
        <v>0</v>
      </c>
      <c r="AE5595">
        <v>27.613620391575903</v>
      </c>
    </row>
    <row r="5596" spans="1:31" x14ac:dyDescent="0.25">
      <c r="A5596">
        <v>2218434</v>
      </c>
      <c r="B5596">
        <v>1</v>
      </c>
      <c r="C5596" t="s">
        <v>81</v>
      </c>
      <c r="D5596" t="s">
        <v>123</v>
      </c>
      <c r="E5596" t="s">
        <v>156</v>
      </c>
      <c r="F5596" t="s">
        <v>16127</v>
      </c>
      <c r="G5596" t="s">
        <v>161</v>
      </c>
      <c r="H5596" t="s">
        <v>135</v>
      </c>
      <c r="I5596" t="s">
        <v>136</v>
      </c>
      <c r="J5596" t="s">
        <v>137</v>
      </c>
      <c r="K5596" t="s">
        <v>138</v>
      </c>
      <c r="L5596" t="s">
        <v>16128</v>
      </c>
      <c r="M5596" t="s">
        <v>16129</v>
      </c>
      <c r="N5596">
        <v>0.71472222200000002</v>
      </c>
      <c r="O5596">
        <v>0</v>
      </c>
      <c r="P5596">
        <v>1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0.12030096902714722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0.12030096902714722</v>
      </c>
    </row>
    <row r="5597" spans="1:31" x14ac:dyDescent="0.25">
      <c r="A5597">
        <v>2222719</v>
      </c>
      <c r="B5597">
        <v>1</v>
      </c>
      <c r="C5597" t="s">
        <v>80</v>
      </c>
      <c r="D5597" t="s">
        <v>104</v>
      </c>
      <c r="E5597" t="s">
        <v>156</v>
      </c>
      <c r="F5597" t="s">
        <v>16130</v>
      </c>
      <c r="G5597" t="s">
        <v>161</v>
      </c>
      <c r="H5597" t="s">
        <v>135</v>
      </c>
      <c r="I5597" t="s">
        <v>136</v>
      </c>
      <c r="J5597" t="s">
        <v>137</v>
      </c>
      <c r="K5597" t="s">
        <v>138</v>
      </c>
      <c r="L5597" t="s">
        <v>16131</v>
      </c>
      <c r="M5597" t="s">
        <v>16132</v>
      </c>
      <c r="N5597">
        <v>3.179444444</v>
      </c>
      <c r="O5597">
        <v>0</v>
      </c>
      <c r="P5597">
        <v>4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3.3351029160869121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3.3351029160869121</v>
      </c>
    </row>
    <row r="5598" spans="1:31" x14ac:dyDescent="0.25">
      <c r="A5598">
        <v>2227239</v>
      </c>
      <c r="B5598">
        <v>1</v>
      </c>
      <c r="C5598" t="s">
        <v>80</v>
      </c>
      <c r="D5598" t="s">
        <v>99</v>
      </c>
      <c r="E5598" t="s">
        <v>147</v>
      </c>
      <c r="F5598" t="s">
        <v>16133</v>
      </c>
      <c r="G5598" t="s">
        <v>405</v>
      </c>
      <c r="H5598" t="s">
        <v>144</v>
      </c>
      <c r="I5598" t="s">
        <v>136</v>
      </c>
      <c r="J5598" t="s">
        <v>137</v>
      </c>
      <c r="K5598" t="s">
        <v>234</v>
      </c>
      <c r="L5598" t="s">
        <v>16134</v>
      </c>
      <c r="M5598" t="s">
        <v>16135</v>
      </c>
      <c r="N5598">
        <v>9.2176416660000005</v>
      </c>
      <c r="O5598">
        <v>0</v>
      </c>
      <c r="P5598">
        <v>0</v>
      </c>
      <c r="Q5598">
        <v>0</v>
      </c>
      <c r="R5598">
        <v>0</v>
      </c>
      <c r="S5598">
        <v>7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2482.2768369208088</v>
      </c>
      <c r="AB5598">
        <v>0</v>
      </c>
      <c r="AC5598">
        <v>0</v>
      </c>
      <c r="AD5598">
        <v>0</v>
      </c>
      <c r="AE5598">
        <v>2482.2768369208088</v>
      </c>
    </row>
    <row r="5599" spans="1:31" x14ac:dyDescent="0.25">
      <c r="A5599">
        <v>2223993</v>
      </c>
      <c r="B5599">
        <v>1</v>
      </c>
      <c r="C5599" t="s">
        <v>80</v>
      </c>
      <c r="D5599" t="s">
        <v>110</v>
      </c>
      <c r="E5599" t="s">
        <v>151</v>
      </c>
      <c r="F5599" t="s">
        <v>7774</v>
      </c>
      <c r="G5599" t="s">
        <v>213</v>
      </c>
      <c r="H5599" t="s">
        <v>135</v>
      </c>
      <c r="I5599" t="s">
        <v>136</v>
      </c>
      <c r="J5599" t="s">
        <v>137</v>
      </c>
      <c r="K5599" t="s">
        <v>138</v>
      </c>
      <c r="L5599" t="s">
        <v>16136</v>
      </c>
      <c r="M5599" t="s">
        <v>16137</v>
      </c>
      <c r="N5599">
        <v>1.018611111</v>
      </c>
      <c r="O5599">
        <v>0</v>
      </c>
      <c r="P5599">
        <v>3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1.4816834599547515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1.4816834599547515</v>
      </c>
    </row>
    <row r="5600" spans="1:31" x14ac:dyDescent="0.25">
      <c r="A5600">
        <v>2213914</v>
      </c>
      <c r="B5600">
        <v>1</v>
      </c>
      <c r="C5600" t="s">
        <v>80</v>
      </c>
      <c r="D5600" t="s">
        <v>110</v>
      </c>
      <c r="E5600" t="s">
        <v>156</v>
      </c>
      <c r="F5600" t="s">
        <v>16138</v>
      </c>
      <c r="G5600" t="s">
        <v>134</v>
      </c>
      <c r="H5600" t="s">
        <v>135</v>
      </c>
      <c r="I5600" t="s">
        <v>136</v>
      </c>
      <c r="J5600" t="s">
        <v>137</v>
      </c>
      <c r="K5600" t="s">
        <v>138</v>
      </c>
      <c r="L5600" t="s">
        <v>16139</v>
      </c>
      <c r="M5600" t="s">
        <v>16140</v>
      </c>
      <c r="N5600">
        <v>1.7269444439999999</v>
      </c>
      <c r="O5600">
        <v>0</v>
      </c>
      <c r="P5600">
        <v>2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2.0561088933514857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2.0561088933514857</v>
      </c>
    </row>
    <row r="5601" spans="1:31" x14ac:dyDescent="0.25">
      <c r="A5601">
        <v>2214504</v>
      </c>
      <c r="B5601">
        <v>1</v>
      </c>
      <c r="C5601" t="s">
        <v>80</v>
      </c>
      <c r="D5601" t="s">
        <v>87</v>
      </c>
      <c r="E5601" t="s">
        <v>132</v>
      </c>
      <c r="F5601" t="s">
        <v>16141</v>
      </c>
      <c r="G5601" t="s">
        <v>503</v>
      </c>
      <c r="H5601" t="s">
        <v>135</v>
      </c>
      <c r="I5601" t="s">
        <v>136</v>
      </c>
      <c r="J5601" t="s">
        <v>137</v>
      </c>
      <c r="K5601" t="s">
        <v>138</v>
      </c>
      <c r="L5601" t="s">
        <v>16142</v>
      </c>
      <c r="M5601" t="s">
        <v>16143</v>
      </c>
      <c r="N5601">
        <v>0.44</v>
      </c>
      <c r="O5601">
        <v>0</v>
      </c>
      <c r="P5601">
        <v>169</v>
      </c>
      <c r="Q5601">
        <v>0</v>
      </c>
      <c r="R5601">
        <v>0</v>
      </c>
      <c r="S5601">
        <v>0</v>
      </c>
      <c r="T5601">
        <v>42</v>
      </c>
      <c r="U5601">
        <v>0</v>
      </c>
      <c r="V5601">
        <v>2</v>
      </c>
      <c r="W5601">
        <v>0</v>
      </c>
      <c r="X5601">
        <v>28.48457231269407</v>
      </c>
      <c r="Y5601">
        <v>0</v>
      </c>
      <c r="Z5601">
        <v>0</v>
      </c>
      <c r="AA5601">
        <v>0</v>
      </c>
      <c r="AB5601">
        <v>25.592825641054318</v>
      </c>
      <c r="AC5601">
        <v>0</v>
      </c>
      <c r="AD5601">
        <v>2.00342407326908</v>
      </c>
      <c r="AE5601">
        <v>56.080822027017469</v>
      </c>
    </row>
    <row r="5602" spans="1:31" x14ac:dyDescent="0.25">
      <c r="A5602">
        <v>2215586</v>
      </c>
      <c r="B5602">
        <v>1</v>
      </c>
      <c r="C5602" t="s">
        <v>80</v>
      </c>
      <c r="D5602" t="s">
        <v>82</v>
      </c>
      <c r="E5602" t="s">
        <v>225</v>
      </c>
      <c r="F5602" t="s">
        <v>2873</v>
      </c>
      <c r="G5602" t="s">
        <v>345</v>
      </c>
      <c r="H5602" t="s">
        <v>135</v>
      </c>
      <c r="I5602" t="s">
        <v>136</v>
      </c>
      <c r="J5602" t="s">
        <v>137</v>
      </c>
      <c r="K5602" t="s">
        <v>138</v>
      </c>
      <c r="L5602" t="s">
        <v>16144</v>
      </c>
      <c r="M5602" t="s">
        <v>16145</v>
      </c>
      <c r="N5602">
        <v>6.9202777769999999</v>
      </c>
      <c r="O5602">
        <v>0</v>
      </c>
      <c r="P5602">
        <v>1</v>
      </c>
      <c r="Q5602">
        <v>0</v>
      </c>
      <c r="R5602">
        <v>0</v>
      </c>
      <c r="S5602">
        <v>0</v>
      </c>
      <c r="T5602">
        <v>57</v>
      </c>
      <c r="U5602">
        <v>0</v>
      </c>
      <c r="V5602">
        <v>0</v>
      </c>
      <c r="W5602">
        <v>0</v>
      </c>
      <c r="X5602">
        <v>2.201987769312522</v>
      </c>
      <c r="Y5602">
        <v>0</v>
      </c>
      <c r="Z5602">
        <v>0</v>
      </c>
      <c r="AA5602">
        <v>0</v>
      </c>
      <c r="AB5602">
        <v>174.36000566264303</v>
      </c>
      <c r="AC5602">
        <v>0</v>
      </c>
      <c r="AD5602">
        <v>0</v>
      </c>
      <c r="AE5602">
        <v>176.56199343195556</v>
      </c>
    </row>
    <row r="5603" spans="1:31" x14ac:dyDescent="0.25">
      <c r="A5603">
        <v>2228321</v>
      </c>
      <c r="B5603">
        <v>1</v>
      </c>
      <c r="C5603" t="s">
        <v>80</v>
      </c>
      <c r="D5603" t="s">
        <v>101</v>
      </c>
      <c r="E5603" t="s">
        <v>156</v>
      </c>
      <c r="F5603" t="s">
        <v>16146</v>
      </c>
      <c r="G5603" t="s">
        <v>161</v>
      </c>
      <c r="H5603" t="s">
        <v>135</v>
      </c>
      <c r="I5603" t="s">
        <v>136</v>
      </c>
      <c r="J5603" t="s">
        <v>137</v>
      </c>
      <c r="K5603" t="s">
        <v>138</v>
      </c>
      <c r="L5603" t="s">
        <v>16147</v>
      </c>
      <c r="M5603" t="s">
        <v>16148</v>
      </c>
      <c r="N5603">
        <v>1.0408333329999999</v>
      </c>
      <c r="O5603">
        <v>0</v>
      </c>
      <c r="P5603">
        <v>1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0.33086278091679999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0.33086278091679999</v>
      </c>
    </row>
    <row r="5604" spans="1:31" x14ac:dyDescent="0.25">
      <c r="A5604">
        <v>2225175</v>
      </c>
      <c r="B5604">
        <v>1</v>
      </c>
      <c r="C5604" t="s">
        <v>80</v>
      </c>
      <c r="D5604" t="s">
        <v>83</v>
      </c>
      <c r="E5604" t="s">
        <v>156</v>
      </c>
      <c r="F5604" t="s">
        <v>16149</v>
      </c>
      <c r="G5604" t="s">
        <v>172</v>
      </c>
      <c r="H5604" t="s">
        <v>135</v>
      </c>
      <c r="I5604" t="s">
        <v>136</v>
      </c>
      <c r="J5604" t="s">
        <v>137</v>
      </c>
      <c r="K5604" t="s">
        <v>138</v>
      </c>
      <c r="L5604" t="s">
        <v>16150</v>
      </c>
      <c r="M5604" t="s">
        <v>16151</v>
      </c>
      <c r="N5604">
        <v>1.2905555550000001</v>
      </c>
      <c r="O5604">
        <v>0</v>
      </c>
      <c r="P5604">
        <v>5</v>
      </c>
      <c r="Q5604">
        <v>0</v>
      </c>
      <c r="R5604">
        <v>0</v>
      </c>
      <c r="S5604">
        <v>0</v>
      </c>
      <c r="T5604">
        <v>1</v>
      </c>
      <c r="U5604">
        <v>0</v>
      </c>
      <c r="V5604">
        <v>0</v>
      </c>
      <c r="W5604">
        <v>0</v>
      </c>
      <c r="X5604">
        <v>1.1818957645040444</v>
      </c>
      <c r="Y5604">
        <v>0</v>
      </c>
      <c r="Z5604">
        <v>0</v>
      </c>
      <c r="AA5604">
        <v>0</v>
      </c>
      <c r="AB5604">
        <v>1.0970290895221333</v>
      </c>
      <c r="AC5604">
        <v>0</v>
      </c>
      <c r="AD5604">
        <v>0</v>
      </c>
      <c r="AE5604">
        <v>2.2789248540261777</v>
      </c>
    </row>
    <row r="5605" spans="1:31" x14ac:dyDescent="0.25">
      <c r="A5605">
        <v>2227339</v>
      </c>
      <c r="B5605">
        <v>1</v>
      </c>
      <c r="C5605" t="s">
        <v>80</v>
      </c>
      <c r="D5605" t="s">
        <v>102</v>
      </c>
      <c r="E5605" t="s">
        <v>151</v>
      </c>
      <c r="F5605" t="s">
        <v>16152</v>
      </c>
      <c r="G5605" t="s">
        <v>213</v>
      </c>
      <c r="H5605" t="s">
        <v>135</v>
      </c>
      <c r="I5605" t="s">
        <v>136</v>
      </c>
      <c r="J5605" t="s">
        <v>137</v>
      </c>
      <c r="K5605" t="s">
        <v>138</v>
      </c>
      <c r="L5605" t="s">
        <v>16153</v>
      </c>
      <c r="M5605" t="s">
        <v>16154</v>
      </c>
      <c r="N5605">
        <v>1.3022222219999999</v>
      </c>
      <c r="O5605">
        <v>0</v>
      </c>
      <c r="P5605">
        <v>3</v>
      </c>
      <c r="Q5605">
        <v>0</v>
      </c>
      <c r="R5605">
        <v>15</v>
      </c>
      <c r="S5605">
        <v>0</v>
      </c>
      <c r="T5605">
        <v>7</v>
      </c>
      <c r="U5605">
        <v>0</v>
      </c>
      <c r="V5605">
        <v>0</v>
      </c>
      <c r="W5605">
        <v>0</v>
      </c>
      <c r="X5605">
        <v>0.54829160536713506</v>
      </c>
      <c r="Y5605">
        <v>0</v>
      </c>
      <c r="Z5605">
        <v>5.4502361461178142</v>
      </c>
      <c r="AA5605">
        <v>0</v>
      </c>
      <c r="AB5605">
        <v>7.8078802687553122</v>
      </c>
      <c r="AC5605">
        <v>0</v>
      </c>
      <c r="AD5605">
        <v>0</v>
      </c>
      <c r="AE5605">
        <v>13.806408020240262</v>
      </c>
    </row>
    <row r="5606" spans="1:31" x14ac:dyDescent="0.25">
      <c r="A5606">
        <v>2228421</v>
      </c>
      <c r="B5606">
        <v>1</v>
      </c>
      <c r="C5606" t="s">
        <v>80</v>
      </c>
      <c r="D5606" t="s">
        <v>88</v>
      </c>
      <c r="E5606" t="s">
        <v>225</v>
      </c>
      <c r="F5606" t="s">
        <v>1013</v>
      </c>
      <c r="G5606" t="s">
        <v>345</v>
      </c>
      <c r="H5606" t="s">
        <v>135</v>
      </c>
      <c r="I5606" t="s">
        <v>136</v>
      </c>
      <c r="J5606" t="s">
        <v>137</v>
      </c>
      <c r="K5606" t="s">
        <v>138</v>
      </c>
      <c r="L5606" t="s">
        <v>16155</v>
      </c>
      <c r="M5606" t="s">
        <v>16156</v>
      </c>
      <c r="N5606">
        <v>2.7580555549999999</v>
      </c>
      <c r="O5606">
        <v>0</v>
      </c>
      <c r="P5606">
        <v>19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15.893572915596895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15.893572915596895</v>
      </c>
    </row>
    <row r="5607" spans="1:31" x14ac:dyDescent="0.25">
      <c r="A5607">
        <v>2226257</v>
      </c>
      <c r="B5607">
        <v>1</v>
      </c>
      <c r="C5607" t="s">
        <v>80</v>
      </c>
      <c r="D5607" t="s">
        <v>103</v>
      </c>
      <c r="E5607" t="s">
        <v>198</v>
      </c>
      <c r="F5607" t="s">
        <v>4537</v>
      </c>
      <c r="G5607" t="s">
        <v>280</v>
      </c>
      <c r="H5607" t="s">
        <v>144</v>
      </c>
      <c r="I5607" t="s">
        <v>136</v>
      </c>
      <c r="J5607" t="s">
        <v>3</v>
      </c>
      <c r="K5607" t="s">
        <v>138</v>
      </c>
      <c r="L5607" t="s">
        <v>16157</v>
      </c>
      <c r="M5607" t="s">
        <v>16158</v>
      </c>
      <c r="N5607">
        <v>2.5872222219999998</v>
      </c>
      <c r="O5607">
        <v>0</v>
      </c>
      <c r="P5607">
        <v>0</v>
      </c>
      <c r="Q5607">
        <v>0</v>
      </c>
      <c r="R5607">
        <v>0</v>
      </c>
      <c r="S5607">
        <v>13</v>
      </c>
      <c r="T5607">
        <v>0</v>
      </c>
      <c r="U5607">
        <v>18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165.58773526324836</v>
      </c>
      <c r="AB5607">
        <v>0</v>
      </c>
      <c r="AC5607">
        <v>3061.3585998855756</v>
      </c>
      <c r="AD5607">
        <v>0</v>
      </c>
      <c r="AE5607">
        <v>3226.9463351488239</v>
      </c>
    </row>
    <row r="5608" spans="1:31" x14ac:dyDescent="0.25">
      <c r="A5608">
        <v>2227110</v>
      </c>
      <c r="B5608">
        <v>1</v>
      </c>
      <c r="C5608" t="s">
        <v>80</v>
      </c>
      <c r="D5608" t="s">
        <v>99</v>
      </c>
      <c r="E5608" t="s">
        <v>156</v>
      </c>
      <c r="F5608" t="s">
        <v>16159</v>
      </c>
      <c r="G5608" t="s">
        <v>161</v>
      </c>
      <c r="H5608" t="s">
        <v>135</v>
      </c>
      <c r="I5608" t="s">
        <v>136</v>
      </c>
      <c r="J5608" t="s">
        <v>137</v>
      </c>
      <c r="K5608" t="s">
        <v>138</v>
      </c>
      <c r="L5608" t="s">
        <v>16160</v>
      </c>
      <c r="M5608" t="s">
        <v>16161</v>
      </c>
      <c r="N5608">
        <v>1.5619444440000001</v>
      </c>
      <c r="O5608">
        <v>0</v>
      </c>
      <c r="P5608">
        <v>4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4.7790748244525316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4.7790748244525316</v>
      </c>
    </row>
    <row r="5609" spans="1:31" x14ac:dyDescent="0.25">
      <c r="A5609">
        <v>2218620</v>
      </c>
      <c r="B5609">
        <v>1</v>
      </c>
      <c r="C5609" t="s">
        <v>81</v>
      </c>
      <c r="D5609" t="s">
        <v>122</v>
      </c>
      <c r="E5609" t="s">
        <v>132</v>
      </c>
      <c r="F5609" t="s">
        <v>16162</v>
      </c>
      <c r="G5609" t="s">
        <v>176</v>
      </c>
      <c r="H5609" t="s">
        <v>135</v>
      </c>
      <c r="I5609" t="s">
        <v>136</v>
      </c>
      <c r="J5609" t="s">
        <v>137</v>
      </c>
      <c r="K5609" t="s">
        <v>138</v>
      </c>
      <c r="L5609" t="s">
        <v>16163</v>
      </c>
      <c r="M5609" t="s">
        <v>16164</v>
      </c>
      <c r="N5609">
        <v>4.8997222220000003</v>
      </c>
      <c r="O5609">
        <v>0</v>
      </c>
      <c r="P5609">
        <v>88</v>
      </c>
      <c r="Q5609">
        <v>0</v>
      </c>
      <c r="R5609">
        <v>0</v>
      </c>
      <c r="S5609">
        <v>0</v>
      </c>
      <c r="T5609">
        <v>3</v>
      </c>
      <c r="U5609">
        <v>0</v>
      </c>
      <c r="V5609">
        <v>0</v>
      </c>
      <c r="W5609">
        <v>0</v>
      </c>
      <c r="X5609">
        <v>33.48454702811113</v>
      </c>
      <c r="Y5609">
        <v>0</v>
      </c>
      <c r="Z5609">
        <v>0</v>
      </c>
      <c r="AA5609">
        <v>0</v>
      </c>
      <c r="AB5609">
        <v>0.42964002978028926</v>
      </c>
      <c r="AC5609">
        <v>0</v>
      </c>
      <c r="AD5609">
        <v>0</v>
      </c>
      <c r="AE5609">
        <v>33.914187057891418</v>
      </c>
    </row>
    <row r="5610" spans="1:31" x14ac:dyDescent="0.25">
      <c r="A5610">
        <v>2219616</v>
      </c>
      <c r="B5610">
        <v>1</v>
      </c>
      <c r="C5610" t="s">
        <v>80</v>
      </c>
      <c r="D5610" t="s">
        <v>108</v>
      </c>
      <c r="E5610" t="s">
        <v>156</v>
      </c>
      <c r="F5610" t="s">
        <v>16165</v>
      </c>
      <c r="G5610" t="s">
        <v>161</v>
      </c>
      <c r="H5610" t="s">
        <v>135</v>
      </c>
      <c r="I5610" t="s">
        <v>136</v>
      </c>
      <c r="J5610" t="s">
        <v>137</v>
      </c>
      <c r="K5610" t="s">
        <v>138</v>
      </c>
      <c r="L5610" t="s">
        <v>16166</v>
      </c>
      <c r="M5610" t="s">
        <v>16167</v>
      </c>
      <c r="N5610">
        <v>4.0183333330000002</v>
      </c>
      <c r="O5610">
        <v>0</v>
      </c>
      <c r="P5610">
        <v>7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9.314506696822086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9.314506696822086</v>
      </c>
    </row>
    <row r="5611" spans="1:31" x14ac:dyDescent="0.25">
      <c r="A5611">
        <v>2225782</v>
      </c>
      <c r="B5611">
        <v>1</v>
      </c>
      <c r="C5611" t="s">
        <v>80</v>
      </c>
      <c r="D5611" t="s">
        <v>110</v>
      </c>
      <c r="E5611" t="s">
        <v>132</v>
      </c>
      <c r="F5611" t="s">
        <v>5009</v>
      </c>
      <c r="G5611" t="s">
        <v>176</v>
      </c>
      <c r="H5611" t="s">
        <v>135</v>
      </c>
      <c r="I5611" t="s">
        <v>136</v>
      </c>
      <c r="J5611" t="s">
        <v>137</v>
      </c>
      <c r="K5611" t="s">
        <v>138</v>
      </c>
      <c r="L5611" t="s">
        <v>16168</v>
      </c>
      <c r="M5611" t="s">
        <v>16169</v>
      </c>
      <c r="N5611">
        <v>1.984444444</v>
      </c>
      <c r="O5611">
        <v>0</v>
      </c>
      <c r="P5611">
        <v>411</v>
      </c>
      <c r="Q5611">
        <v>0</v>
      </c>
      <c r="R5611">
        <v>0</v>
      </c>
      <c r="S5611">
        <v>0</v>
      </c>
      <c r="T5611">
        <v>41</v>
      </c>
      <c r="U5611">
        <v>0</v>
      </c>
      <c r="V5611">
        <v>0</v>
      </c>
      <c r="W5611">
        <v>0</v>
      </c>
      <c r="X5611">
        <v>313.30543082910629</v>
      </c>
      <c r="Y5611">
        <v>0</v>
      </c>
      <c r="Z5611">
        <v>0</v>
      </c>
      <c r="AA5611">
        <v>0</v>
      </c>
      <c r="AB5611">
        <v>42.680476988273703</v>
      </c>
      <c r="AC5611">
        <v>0</v>
      </c>
      <c r="AD5611">
        <v>0</v>
      </c>
      <c r="AE5611">
        <v>355.98590781738</v>
      </c>
    </row>
    <row r="5612" spans="1:31" x14ac:dyDescent="0.25">
      <c r="A5612">
        <v>2212692</v>
      </c>
      <c r="B5612">
        <v>1</v>
      </c>
      <c r="C5612" t="s">
        <v>81</v>
      </c>
      <c r="D5612" t="s">
        <v>128</v>
      </c>
      <c r="E5612" t="s">
        <v>156</v>
      </c>
      <c r="F5612" t="s">
        <v>16170</v>
      </c>
      <c r="G5612" t="s">
        <v>165</v>
      </c>
      <c r="H5612" t="s">
        <v>135</v>
      </c>
      <c r="I5612" t="s">
        <v>136</v>
      </c>
      <c r="J5612" t="s">
        <v>137</v>
      </c>
      <c r="K5612" t="s">
        <v>138</v>
      </c>
      <c r="L5612" t="s">
        <v>16171</v>
      </c>
      <c r="M5612" t="s">
        <v>16172</v>
      </c>
      <c r="N5612">
        <v>0.98722222199999998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1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1.0248224595769</v>
      </c>
      <c r="AC5612">
        <v>0</v>
      </c>
      <c r="AD5612">
        <v>0</v>
      </c>
      <c r="AE5612">
        <v>1.0248224595769</v>
      </c>
    </row>
    <row r="5613" spans="1:31" x14ac:dyDescent="0.25">
      <c r="A5613">
        <v>2218643</v>
      </c>
      <c r="B5613">
        <v>1</v>
      </c>
      <c r="C5613" t="s">
        <v>80</v>
      </c>
      <c r="D5613" t="s">
        <v>94</v>
      </c>
      <c r="E5613" t="s">
        <v>151</v>
      </c>
      <c r="F5613" t="s">
        <v>7527</v>
      </c>
      <c r="G5613" t="s">
        <v>213</v>
      </c>
      <c r="H5613" t="s">
        <v>135</v>
      </c>
      <c r="I5613" t="s">
        <v>136</v>
      </c>
      <c r="J5613" t="s">
        <v>137</v>
      </c>
      <c r="K5613" t="s">
        <v>138</v>
      </c>
      <c r="L5613" t="s">
        <v>16173</v>
      </c>
      <c r="M5613" t="s">
        <v>16174</v>
      </c>
      <c r="N5613">
        <v>2.173888888</v>
      </c>
      <c r="O5613">
        <v>0</v>
      </c>
      <c r="P5613">
        <v>9</v>
      </c>
      <c r="Q5613">
        <v>0</v>
      </c>
      <c r="R5613">
        <v>0</v>
      </c>
      <c r="S5613">
        <v>0</v>
      </c>
      <c r="T5613">
        <v>1</v>
      </c>
      <c r="U5613">
        <v>0</v>
      </c>
      <c r="V5613">
        <v>0</v>
      </c>
      <c r="W5613">
        <v>0</v>
      </c>
      <c r="X5613">
        <v>2.7794085496461669</v>
      </c>
      <c r="Y5613">
        <v>0</v>
      </c>
      <c r="Z5613">
        <v>0</v>
      </c>
      <c r="AA5613">
        <v>0</v>
      </c>
      <c r="AB5613">
        <v>3.1298071305055561E-3</v>
      </c>
      <c r="AC5613">
        <v>0</v>
      </c>
      <c r="AD5613">
        <v>0</v>
      </c>
      <c r="AE5613">
        <v>2.7825383567766724</v>
      </c>
    </row>
    <row r="5614" spans="1:31" x14ac:dyDescent="0.25">
      <c r="A5614">
        <v>2219639</v>
      </c>
      <c r="B5614">
        <v>1</v>
      </c>
      <c r="C5614" t="s">
        <v>80</v>
      </c>
      <c r="D5614" t="s">
        <v>101</v>
      </c>
      <c r="E5614" t="s">
        <v>225</v>
      </c>
      <c r="F5614" t="s">
        <v>16175</v>
      </c>
      <c r="G5614" t="s">
        <v>213</v>
      </c>
      <c r="H5614" t="s">
        <v>135</v>
      </c>
      <c r="I5614" t="s">
        <v>136</v>
      </c>
      <c r="J5614" t="s">
        <v>137</v>
      </c>
      <c r="K5614" t="s">
        <v>138</v>
      </c>
      <c r="L5614" t="s">
        <v>16176</v>
      </c>
      <c r="M5614" t="s">
        <v>16177</v>
      </c>
      <c r="N5614">
        <v>1.85</v>
      </c>
      <c r="O5614">
        <v>0</v>
      </c>
      <c r="P5614">
        <v>22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7.1262635168926831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7.1262635168926831</v>
      </c>
    </row>
    <row r="5615" spans="1:31" x14ac:dyDescent="0.25">
      <c r="A5615">
        <v>2219971</v>
      </c>
      <c r="B5615">
        <v>1</v>
      </c>
      <c r="C5615" t="s">
        <v>80</v>
      </c>
      <c r="D5615" t="s">
        <v>83</v>
      </c>
      <c r="E5615" t="s">
        <v>151</v>
      </c>
      <c r="F5615" t="s">
        <v>7628</v>
      </c>
      <c r="G5615" t="s">
        <v>503</v>
      </c>
      <c r="H5615" t="s">
        <v>135</v>
      </c>
      <c r="I5615" t="s">
        <v>136</v>
      </c>
      <c r="J5615" t="s">
        <v>137</v>
      </c>
      <c r="K5615" t="s">
        <v>138</v>
      </c>
      <c r="L5615" t="s">
        <v>16178</v>
      </c>
      <c r="M5615" t="s">
        <v>16179</v>
      </c>
      <c r="N5615">
        <v>1.4102777769999999</v>
      </c>
      <c r="O5615">
        <v>0</v>
      </c>
      <c r="P5615">
        <v>108</v>
      </c>
      <c r="Q5615">
        <v>0</v>
      </c>
      <c r="R5615">
        <v>0</v>
      </c>
      <c r="S5615">
        <v>0</v>
      </c>
      <c r="T5615">
        <v>27</v>
      </c>
      <c r="U5615">
        <v>0</v>
      </c>
      <c r="V5615">
        <v>0</v>
      </c>
      <c r="W5615">
        <v>0</v>
      </c>
      <c r="X5615">
        <v>52.165611699269526</v>
      </c>
      <c r="Y5615">
        <v>0</v>
      </c>
      <c r="Z5615">
        <v>0</v>
      </c>
      <c r="AA5615">
        <v>0</v>
      </c>
      <c r="AB5615">
        <v>14.594444898065202</v>
      </c>
      <c r="AC5615">
        <v>0</v>
      </c>
      <c r="AD5615">
        <v>0</v>
      </c>
      <c r="AE5615">
        <v>66.760056597334724</v>
      </c>
    </row>
    <row r="5616" spans="1:31" x14ac:dyDescent="0.25">
      <c r="A5616">
        <v>2228129</v>
      </c>
      <c r="B5616">
        <v>1</v>
      </c>
      <c r="C5616" t="s">
        <v>80</v>
      </c>
      <c r="D5616" t="s">
        <v>83</v>
      </c>
      <c r="E5616" t="s">
        <v>151</v>
      </c>
      <c r="F5616" t="s">
        <v>16180</v>
      </c>
      <c r="G5616" t="s">
        <v>213</v>
      </c>
      <c r="H5616" t="s">
        <v>135</v>
      </c>
      <c r="I5616" t="s">
        <v>136</v>
      </c>
      <c r="J5616" t="s">
        <v>137</v>
      </c>
      <c r="K5616" t="s">
        <v>138</v>
      </c>
      <c r="L5616" t="s">
        <v>16181</v>
      </c>
      <c r="M5616" t="s">
        <v>16182</v>
      </c>
      <c r="N5616">
        <v>1.268611111</v>
      </c>
      <c r="O5616">
        <v>0</v>
      </c>
      <c r="P5616">
        <v>171</v>
      </c>
      <c r="Q5616">
        <v>0</v>
      </c>
      <c r="R5616">
        <v>0</v>
      </c>
      <c r="S5616">
        <v>0</v>
      </c>
      <c r="T5616">
        <v>8</v>
      </c>
      <c r="U5616">
        <v>0</v>
      </c>
      <c r="V5616">
        <v>0</v>
      </c>
      <c r="W5616">
        <v>0</v>
      </c>
      <c r="X5616">
        <v>103.99946592846526</v>
      </c>
      <c r="Y5616">
        <v>0</v>
      </c>
      <c r="Z5616">
        <v>0</v>
      </c>
      <c r="AA5616">
        <v>0</v>
      </c>
      <c r="AB5616">
        <v>5.3643928785770445</v>
      </c>
      <c r="AC5616">
        <v>0</v>
      </c>
      <c r="AD5616">
        <v>0</v>
      </c>
      <c r="AE5616">
        <v>109.36385880704231</v>
      </c>
    </row>
    <row r="5617" spans="1:31" x14ac:dyDescent="0.25">
      <c r="A5617">
        <v>2218666</v>
      </c>
      <c r="B5617">
        <v>1</v>
      </c>
      <c r="C5617" t="s">
        <v>81</v>
      </c>
      <c r="D5617" t="s">
        <v>112</v>
      </c>
      <c r="E5617" t="s">
        <v>198</v>
      </c>
      <c r="F5617" t="s">
        <v>16183</v>
      </c>
      <c r="G5617" t="s">
        <v>143</v>
      </c>
      <c r="H5617" t="s">
        <v>144</v>
      </c>
      <c r="I5617" t="s">
        <v>136</v>
      </c>
      <c r="J5617" t="s">
        <v>137</v>
      </c>
      <c r="K5617" t="s">
        <v>138</v>
      </c>
      <c r="L5617" t="s">
        <v>16184</v>
      </c>
      <c r="M5617" t="s">
        <v>16185</v>
      </c>
      <c r="N5617">
        <v>0.65972222199999997</v>
      </c>
      <c r="O5617">
        <v>0</v>
      </c>
      <c r="P5617">
        <v>467</v>
      </c>
      <c r="Q5617">
        <v>0</v>
      </c>
      <c r="R5617">
        <v>61</v>
      </c>
      <c r="S5617">
        <v>0</v>
      </c>
      <c r="T5617">
        <v>63</v>
      </c>
      <c r="U5617">
        <v>1</v>
      </c>
      <c r="V5617">
        <v>1</v>
      </c>
      <c r="W5617">
        <v>0</v>
      </c>
      <c r="X5617">
        <v>50.763162783922517</v>
      </c>
      <c r="Y5617">
        <v>0</v>
      </c>
      <c r="Z5617">
        <v>5.6160050275118492</v>
      </c>
      <c r="AA5617">
        <v>0</v>
      </c>
      <c r="AB5617">
        <v>13.954783760196229</v>
      </c>
      <c r="AC5617">
        <v>12.880435754316082</v>
      </c>
      <c r="AD5617">
        <v>8.4269695957434507</v>
      </c>
      <c r="AE5617">
        <v>91.641356921690118</v>
      </c>
    </row>
    <row r="5618" spans="1:31" x14ac:dyDescent="0.25">
      <c r="A5618">
        <v>2221159</v>
      </c>
      <c r="B5618">
        <v>1</v>
      </c>
      <c r="C5618" t="s">
        <v>80</v>
      </c>
      <c r="D5618" t="s">
        <v>87</v>
      </c>
      <c r="E5618" t="s">
        <v>132</v>
      </c>
      <c r="F5618" t="s">
        <v>16186</v>
      </c>
      <c r="G5618" t="s">
        <v>1470</v>
      </c>
      <c r="H5618" t="s">
        <v>135</v>
      </c>
      <c r="I5618" t="s">
        <v>136</v>
      </c>
      <c r="J5618" t="s">
        <v>137</v>
      </c>
      <c r="K5618" t="s">
        <v>138</v>
      </c>
      <c r="L5618" t="s">
        <v>16187</v>
      </c>
      <c r="M5618" t="s">
        <v>16188</v>
      </c>
      <c r="N5618">
        <v>9.761111111</v>
      </c>
      <c r="O5618">
        <v>0</v>
      </c>
      <c r="P5618">
        <v>650</v>
      </c>
      <c r="Q5618">
        <v>0</v>
      </c>
      <c r="R5618">
        <v>0</v>
      </c>
      <c r="S5618">
        <v>0</v>
      </c>
      <c r="T5618">
        <v>136</v>
      </c>
      <c r="U5618">
        <v>0</v>
      </c>
      <c r="V5618">
        <v>0</v>
      </c>
      <c r="W5618">
        <v>0</v>
      </c>
      <c r="X5618">
        <v>1631.4700722709069</v>
      </c>
      <c r="Y5618">
        <v>0</v>
      </c>
      <c r="Z5618">
        <v>0</v>
      </c>
      <c r="AA5618">
        <v>0</v>
      </c>
      <c r="AB5618">
        <v>624.11335983254162</v>
      </c>
      <c r="AC5618">
        <v>0</v>
      </c>
      <c r="AD5618">
        <v>0</v>
      </c>
      <c r="AE5618">
        <v>2255.5834321034486</v>
      </c>
    </row>
    <row r="5619" spans="1:31" x14ac:dyDescent="0.25">
      <c r="A5619">
        <v>2224076</v>
      </c>
      <c r="B5619">
        <v>1</v>
      </c>
      <c r="C5619" t="s">
        <v>80</v>
      </c>
      <c r="D5619" t="s">
        <v>108</v>
      </c>
      <c r="E5619" t="s">
        <v>151</v>
      </c>
      <c r="F5619" t="s">
        <v>16189</v>
      </c>
      <c r="G5619" t="s">
        <v>213</v>
      </c>
      <c r="H5619" t="s">
        <v>135</v>
      </c>
      <c r="I5619" t="s">
        <v>136</v>
      </c>
      <c r="J5619" t="s">
        <v>137</v>
      </c>
      <c r="K5619" t="s">
        <v>138</v>
      </c>
      <c r="L5619" t="s">
        <v>16190</v>
      </c>
      <c r="M5619" t="s">
        <v>16191</v>
      </c>
      <c r="N5619">
        <v>1.7722222219999999</v>
      </c>
      <c r="O5619">
        <v>0</v>
      </c>
      <c r="P5619">
        <v>1</v>
      </c>
      <c r="Q5619">
        <v>0</v>
      </c>
      <c r="R5619">
        <v>0</v>
      </c>
      <c r="S5619">
        <v>0</v>
      </c>
      <c r="T5619">
        <v>1</v>
      </c>
      <c r="U5619">
        <v>0</v>
      </c>
      <c r="V5619">
        <v>0</v>
      </c>
      <c r="W5619">
        <v>0</v>
      </c>
      <c r="X5619">
        <v>0.43589017091946669</v>
      </c>
      <c r="Y5619">
        <v>0</v>
      </c>
      <c r="Z5619">
        <v>0</v>
      </c>
      <c r="AA5619">
        <v>0</v>
      </c>
      <c r="AB5619">
        <v>0.19269156645818891</v>
      </c>
      <c r="AC5619">
        <v>0</v>
      </c>
      <c r="AD5619">
        <v>0</v>
      </c>
      <c r="AE5619">
        <v>0.62858173737765566</v>
      </c>
    </row>
    <row r="5620" spans="1:31" x14ac:dyDescent="0.25">
      <c r="A5620">
        <v>2219662</v>
      </c>
      <c r="B5620">
        <v>1</v>
      </c>
      <c r="C5620" t="s">
        <v>80</v>
      </c>
      <c r="D5620" t="s">
        <v>88</v>
      </c>
      <c r="E5620" t="s">
        <v>156</v>
      </c>
      <c r="F5620" t="s">
        <v>16192</v>
      </c>
      <c r="G5620" t="s">
        <v>165</v>
      </c>
      <c r="H5620" t="s">
        <v>135</v>
      </c>
      <c r="I5620" t="s">
        <v>136</v>
      </c>
      <c r="J5620" t="s">
        <v>137</v>
      </c>
      <c r="K5620" t="s">
        <v>138</v>
      </c>
      <c r="L5620" t="s">
        <v>16193</v>
      </c>
      <c r="M5620" t="s">
        <v>16194</v>
      </c>
      <c r="N5620">
        <v>3.8377777769999999</v>
      </c>
      <c r="O5620">
        <v>0</v>
      </c>
      <c r="P5620">
        <v>1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12.466810479110654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12.466810479110654</v>
      </c>
    </row>
    <row r="5621" spans="1:31" x14ac:dyDescent="0.25">
      <c r="A5621">
        <v>2220163</v>
      </c>
      <c r="B5621">
        <v>1</v>
      </c>
      <c r="C5621" t="s">
        <v>80</v>
      </c>
      <c r="D5621" t="s">
        <v>105</v>
      </c>
      <c r="E5621" t="s">
        <v>151</v>
      </c>
      <c r="F5621" t="s">
        <v>16195</v>
      </c>
      <c r="G5621" t="s">
        <v>213</v>
      </c>
      <c r="H5621" t="s">
        <v>135</v>
      </c>
      <c r="I5621" t="s">
        <v>136</v>
      </c>
      <c r="J5621" t="s">
        <v>137</v>
      </c>
      <c r="K5621" t="s">
        <v>138</v>
      </c>
      <c r="L5621" t="s">
        <v>16196</v>
      </c>
      <c r="M5621" t="s">
        <v>16197</v>
      </c>
      <c r="N5621">
        <v>0.78694444399999997</v>
      </c>
      <c r="O5621">
        <v>0</v>
      </c>
      <c r="P5621">
        <v>4</v>
      </c>
      <c r="Q5621">
        <v>0</v>
      </c>
      <c r="R5621">
        <v>0</v>
      </c>
      <c r="S5621">
        <v>0</v>
      </c>
      <c r="T5621">
        <v>1</v>
      </c>
      <c r="U5621">
        <v>0</v>
      </c>
      <c r="V5621">
        <v>0</v>
      </c>
      <c r="W5621">
        <v>0</v>
      </c>
      <c r="X5621">
        <v>0.65493427513788893</v>
      </c>
      <c r="Y5621">
        <v>0</v>
      </c>
      <c r="Z5621">
        <v>0</v>
      </c>
      <c r="AA5621">
        <v>0</v>
      </c>
      <c r="AB5621">
        <v>0.73093580700691652</v>
      </c>
      <c r="AC5621">
        <v>0</v>
      </c>
      <c r="AD5621">
        <v>0</v>
      </c>
      <c r="AE5621">
        <v>1.3858700821448053</v>
      </c>
    </row>
    <row r="5622" spans="1:31" x14ac:dyDescent="0.25">
      <c r="A5622">
        <v>2227087</v>
      </c>
      <c r="B5622">
        <v>1</v>
      </c>
      <c r="C5622" t="s">
        <v>80</v>
      </c>
      <c r="D5622" t="s">
        <v>97</v>
      </c>
      <c r="E5622" t="s">
        <v>151</v>
      </c>
      <c r="F5622" t="s">
        <v>9715</v>
      </c>
      <c r="G5622" t="s">
        <v>213</v>
      </c>
      <c r="H5622" t="s">
        <v>135</v>
      </c>
      <c r="I5622" t="s">
        <v>136</v>
      </c>
      <c r="J5622" t="s">
        <v>137</v>
      </c>
      <c r="K5622" t="s">
        <v>138</v>
      </c>
      <c r="L5622" t="s">
        <v>16198</v>
      </c>
      <c r="M5622" t="s">
        <v>16199</v>
      </c>
      <c r="N5622">
        <v>1.4936111110000001</v>
      </c>
      <c r="O5622">
        <v>0</v>
      </c>
      <c r="P5622">
        <v>81</v>
      </c>
      <c r="Q5622">
        <v>0</v>
      </c>
      <c r="R5622">
        <v>0</v>
      </c>
      <c r="S5622">
        <v>0</v>
      </c>
      <c r="T5622">
        <v>6</v>
      </c>
      <c r="U5622">
        <v>0</v>
      </c>
      <c r="V5622">
        <v>0</v>
      </c>
      <c r="W5622">
        <v>0</v>
      </c>
      <c r="X5622">
        <v>69.295404418748376</v>
      </c>
      <c r="Y5622">
        <v>0</v>
      </c>
      <c r="Z5622">
        <v>0</v>
      </c>
      <c r="AA5622">
        <v>0</v>
      </c>
      <c r="AB5622">
        <v>3.0780786614816211</v>
      </c>
      <c r="AC5622">
        <v>0</v>
      </c>
      <c r="AD5622">
        <v>0</v>
      </c>
      <c r="AE5622">
        <v>72.373483080230002</v>
      </c>
    </row>
    <row r="5623" spans="1:31" x14ac:dyDescent="0.25">
      <c r="A5623">
        <v>2221136</v>
      </c>
      <c r="B5623">
        <v>1</v>
      </c>
      <c r="C5623" t="s">
        <v>80</v>
      </c>
      <c r="D5623" t="s">
        <v>101</v>
      </c>
      <c r="E5623" t="s">
        <v>132</v>
      </c>
      <c r="F5623" t="s">
        <v>16200</v>
      </c>
      <c r="G5623" t="s">
        <v>3574</v>
      </c>
      <c r="H5623" t="s">
        <v>135</v>
      </c>
      <c r="I5623" t="s">
        <v>136</v>
      </c>
      <c r="J5623" t="s">
        <v>137</v>
      </c>
      <c r="K5623" t="s">
        <v>138</v>
      </c>
      <c r="L5623" t="s">
        <v>16201</v>
      </c>
      <c r="M5623" t="s">
        <v>16202</v>
      </c>
      <c r="N5623">
        <v>1.7738888880000001</v>
      </c>
      <c r="O5623">
        <v>0</v>
      </c>
      <c r="P5623">
        <v>412</v>
      </c>
      <c r="Q5623">
        <v>0</v>
      </c>
      <c r="R5623">
        <v>0</v>
      </c>
      <c r="S5623">
        <v>0</v>
      </c>
      <c r="T5623">
        <v>14</v>
      </c>
      <c r="U5623">
        <v>0</v>
      </c>
      <c r="V5623">
        <v>0</v>
      </c>
      <c r="W5623">
        <v>0</v>
      </c>
      <c r="X5623">
        <v>343.6609979404667</v>
      </c>
      <c r="Y5623">
        <v>0</v>
      </c>
      <c r="Z5623">
        <v>0</v>
      </c>
      <c r="AA5623">
        <v>0</v>
      </c>
      <c r="AB5623">
        <v>32.226081184889651</v>
      </c>
      <c r="AC5623">
        <v>0</v>
      </c>
      <c r="AD5623">
        <v>0</v>
      </c>
      <c r="AE5623">
        <v>375.88707912535637</v>
      </c>
    </row>
    <row r="5624" spans="1:31" x14ac:dyDescent="0.25">
      <c r="A5624">
        <v>2220140</v>
      </c>
      <c r="B5624">
        <v>1</v>
      </c>
      <c r="C5624" t="s">
        <v>81</v>
      </c>
      <c r="D5624" t="s">
        <v>128</v>
      </c>
      <c r="E5624" t="s">
        <v>151</v>
      </c>
      <c r="F5624" t="s">
        <v>16203</v>
      </c>
      <c r="G5624" t="s">
        <v>213</v>
      </c>
      <c r="H5624" t="s">
        <v>135</v>
      </c>
      <c r="I5624" t="s">
        <v>136</v>
      </c>
      <c r="J5624" t="s">
        <v>137</v>
      </c>
      <c r="K5624" t="s">
        <v>138</v>
      </c>
      <c r="L5624" t="s">
        <v>16204</v>
      </c>
      <c r="M5624" t="s">
        <v>16205</v>
      </c>
      <c r="N5624">
        <v>5.2797222220000002</v>
      </c>
      <c r="O5624">
        <v>0</v>
      </c>
      <c r="P5624">
        <v>356</v>
      </c>
      <c r="Q5624">
        <v>0</v>
      </c>
      <c r="R5624">
        <v>1</v>
      </c>
      <c r="S5624">
        <v>0</v>
      </c>
      <c r="T5624">
        <v>20</v>
      </c>
      <c r="U5624">
        <v>0</v>
      </c>
      <c r="V5624">
        <v>0</v>
      </c>
      <c r="W5624">
        <v>0</v>
      </c>
      <c r="X5624">
        <v>444.86686781916029</v>
      </c>
      <c r="Y5624">
        <v>0</v>
      </c>
      <c r="Z5624">
        <v>0.20891702921539834</v>
      </c>
      <c r="AA5624">
        <v>0</v>
      </c>
      <c r="AB5624">
        <v>47.895374647098549</v>
      </c>
      <c r="AC5624">
        <v>0</v>
      </c>
      <c r="AD5624">
        <v>0</v>
      </c>
      <c r="AE5624">
        <v>492.97115949547424</v>
      </c>
    </row>
    <row r="5625" spans="1:31" x14ac:dyDescent="0.25">
      <c r="A5625">
        <v>2225759</v>
      </c>
      <c r="B5625">
        <v>1</v>
      </c>
      <c r="C5625" t="s">
        <v>80</v>
      </c>
      <c r="D5625" t="s">
        <v>86</v>
      </c>
      <c r="E5625" t="s">
        <v>156</v>
      </c>
      <c r="F5625" t="s">
        <v>16206</v>
      </c>
      <c r="G5625" t="s">
        <v>165</v>
      </c>
      <c r="H5625" t="s">
        <v>135</v>
      </c>
      <c r="I5625" t="s">
        <v>136</v>
      </c>
      <c r="J5625" t="s">
        <v>137</v>
      </c>
      <c r="K5625" t="s">
        <v>138</v>
      </c>
      <c r="L5625" t="s">
        <v>16207</v>
      </c>
      <c r="M5625" t="s">
        <v>16208</v>
      </c>
      <c r="N5625">
        <v>1.439444444</v>
      </c>
      <c r="O5625">
        <v>0</v>
      </c>
      <c r="P5625">
        <v>21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14.561425557580536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14.561425557580536</v>
      </c>
    </row>
    <row r="5626" spans="1:31" x14ac:dyDescent="0.25">
      <c r="A5626">
        <v>2227279</v>
      </c>
      <c r="B5626">
        <v>1</v>
      </c>
      <c r="C5626" t="s">
        <v>80</v>
      </c>
      <c r="D5626" t="s">
        <v>100</v>
      </c>
      <c r="E5626" t="s">
        <v>147</v>
      </c>
      <c r="F5626" t="s">
        <v>11979</v>
      </c>
      <c r="G5626" t="s">
        <v>233</v>
      </c>
      <c r="H5626" t="s">
        <v>144</v>
      </c>
      <c r="I5626" t="s">
        <v>136</v>
      </c>
      <c r="J5626" t="s">
        <v>137</v>
      </c>
      <c r="K5626" t="s">
        <v>234</v>
      </c>
      <c r="L5626" t="s">
        <v>16209</v>
      </c>
      <c r="M5626" t="s">
        <v>16210</v>
      </c>
      <c r="N5626">
        <v>1.4358333329999999</v>
      </c>
      <c r="O5626">
        <v>6</v>
      </c>
      <c r="P5626">
        <v>11</v>
      </c>
      <c r="Q5626">
        <v>59</v>
      </c>
      <c r="R5626">
        <v>35</v>
      </c>
      <c r="S5626">
        <v>8</v>
      </c>
      <c r="T5626">
        <v>10</v>
      </c>
      <c r="U5626">
        <v>0</v>
      </c>
      <c r="V5626">
        <v>0</v>
      </c>
      <c r="W5626">
        <v>6.6328326897897005</v>
      </c>
      <c r="X5626">
        <v>1.9456878589763402</v>
      </c>
      <c r="Y5626">
        <v>33.712699926966621</v>
      </c>
      <c r="Z5626">
        <v>25.965381340785072</v>
      </c>
      <c r="AA5626">
        <v>23.37610752357806</v>
      </c>
      <c r="AB5626">
        <v>12.64221037440335</v>
      </c>
      <c r="AC5626">
        <v>0</v>
      </c>
      <c r="AD5626">
        <v>0</v>
      </c>
      <c r="AE5626">
        <v>104.27491971449913</v>
      </c>
    </row>
    <row r="5627" spans="1:31" x14ac:dyDescent="0.25">
      <c r="A5627">
        <v>2224030</v>
      </c>
      <c r="B5627">
        <v>1</v>
      </c>
      <c r="C5627" t="s">
        <v>80</v>
      </c>
      <c r="D5627" t="s">
        <v>90</v>
      </c>
      <c r="E5627" t="s">
        <v>151</v>
      </c>
      <c r="F5627" t="s">
        <v>16211</v>
      </c>
      <c r="G5627" t="s">
        <v>213</v>
      </c>
      <c r="H5627" t="s">
        <v>135</v>
      </c>
      <c r="I5627" t="s">
        <v>136</v>
      </c>
      <c r="J5627" t="s">
        <v>137</v>
      </c>
      <c r="K5627" t="s">
        <v>138</v>
      </c>
      <c r="L5627" t="s">
        <v>16212</v>
      </c>
      <c r="M5627" t="s">
        <v>16213</v>
      </c>
      <c r="N5627">
        <v>0.88472222199999995</v>
      </c>
      <c r="O5627">
        <v>0</v>
      </c>
      <c r="P5627">
        <v>38</v>
      </c>
      <c r="Q5627">
        <v>0</v>
      </c>
      <c r="R5627">
        <v>0</v>
      </c>
      <c r="S5627">
        <v>0</v>
      </c>
      <c r="T5627">
        <v>6</v>
      </c>
      <c r="U5627">
        <v>0</v>
      </c>
      <c r="V5627">
        <v>0</v>
      </c>
      <c r="W5627">
        <v>0</v>
      </c>
      <c r="X5627">
        <v>15.672149941006538</v>
      </c>
      <c r="Y5627">
        <v>0</v>
      </c>
      <c r="Z5627">
        <v>0</v>
      </c>
      <c r="AA5627">
        <v>0</v>
      </c>
      <c r="AB5627">
        <v>2.504652151319378</v>
      </c>
      <c r="AC5627">
        <v>0</v>
      </c>
      <c r="AD5627">
        <v>0</v>
      </c>
      <c r="AE5627">
        <v>18.176802092325914</v>
      </c>
    </row>
    <row r="5628" spans="1:31" x14ac:dyDescent="0.25">
      <c r="A5628">
        <v>2226609</v>
      </c>
      <c r="B5628">
        <v>1</v>
      </c>
      <c r="C5628" t="s">
        <v>80</v>
      </c>
      <c r="D5628" t="s">
        <v>98</v>
      </c>
      <c r="E5628" t="s">
        <v>151</v>
      </c>
      <c r="F5628" t="s">
        <v>9096</v>
      </c>
      <c r="G5628" t="s">
        <v>213</v>
      </c>
      <c r="H5628" t="s">
        <v>135</v>
      </c>
      <c r="I5628" t="s">
        <v>136</v>
      </c>
      <c r="J5628" t="s">
        <v>137</v>
      </c>
      <c r="K5628" t="s">
        <v>138</v>
      </c>
      <c r="L5628" t="s">
        <v>16214</v>
      </c>
      <c r="M5628" t="s">
        <v>16215</v>
      </c>
      <c r="N5628">
        <v>0.80083333300000004</v>
      </c>
      <c r="O5628">
        <v>0</v>
      </c>
      <c r="P5628">
        <v>10</v>
      </c>
      <c r="Q5628">
        <v>0</v>
      </c>
      <c r="R5628">
        <v>3</v>
      </c>
      <c r="S5628">
        <v>0</v>
      </c>
      <c r="T5628">
        <v>3</v>
      </c>
      <c r="U5628">
        <v>0</v>
      </c>
      <c r="V5628">
        <v>0</v>
      </c>
      <c r="W5628">
        <v>0</v>
      </c>
      <c r="X5628">
        <v>1.7216189894323004</v>
      </c>
      <c r="Y5628">
        <v>0</v>
      </c>
      <c r="Z5628">
        <v>0.90929515058207999</v>
      </c>
      <c r="AA5628">
        <v>0</v>
      </c>
      <c r="AB5628">
        <v>0.76052487450139594</v>
      </c>
      <c r="AC5628">
        <v>0</v>
      </c>
      <c r="AD5628">
        <v>0</v>
      </c>
      <c r="AE5628">
        <v>3.3914390145157762</v>
      </c>
    </row>
    <row r="5629" spans="1:31" x14ac:dyDescent="0.25">
      <c r="A5629">
        <v>2227256</v>
      </c>
      <c r="B5629">
        <v>1</v>
      </c>
      <c r="C5629" t="s">
        <v>81</v>
      </c>
      <c r="D5629" t="s">
        <v>127</v>
      </c>
      <c r="E5629" t="s">
        <v>156</v>
      </c>
      <c r="F5629" t="s">
        <v>12337</v>
      </c>
      <c r="G5629" t="s">
        <v>2326</v>
      </c>
      <c r="H5629" t="s">
        <v>135</v>
      </c>
      <c r="I5629" t="s">
        <v>136</v>
      </c>
      <c r="J5629" t="s">
        <v>137</v>
      </c>
      <c r="K5629" t="s">
        <v>138</v>
      </c>
      <c r="L5629" t="s">
        <v>16216</v>
      </c>
      <c r="M5629" t="s">
        <v>16217</v>
      </c>
      <c r="N5629">
        <v>2.5383333330000002</v>
      </c>
      <c r="O5629">
        <v>0</v>
      </c>
      <c r="P5629">
        <v>7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4.6639501285478397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4.6639501285478397</v>
      </c>
    </row>
    <row r="5630" spans="1:31" x14ac:dyDescent="0.25">
      <c r="A5630">
        <v>2215225</v>
      </c>
      <c r="B5630">
        <v>1</v>
      </c>
      <c r="C5630" t="s">
        <v>80</v>
      </c>
      <c r="D5630" t="s">
        <v>105</v>
      </c>
      <c r="E5630" t="s">
        <v>225</v>
      </c>
      <c r="F5630" t="s">
        <v>16218</v>
      </c>
      <c r="G5630" t="s">
        <v>507</v>
      </c>
      <c r="H5630" t="s">
        <v>135</v>
      </c>
      <c r="I5630" t="s">
        <v>136</v>
      </c>
      <c r="J5630" t="s">
        <v>137</v>
      </c>
      <c r="K5630" t="s">
        <v>138</v>
      </c>
      <c r="L5630" t="s">
        <v>16219</v>
      </c>
      <c r="M5630" t="s">
        <v>16220</v>
      </c>
      <c r="N5630">
        <v>1.3605555549999999</v>
      </c>
      <c r="O5630">
        <v>0</v>
      </c>
      <c r="P5630">
        <v>34</v>
      </c>
      <c r="Q5630">
        <v>0</v>
      </c>
      <c r="R5630">
        <v>0</v>
      </c>
      <c r="S5630">
        <v>0</v>
      </c>
      <c r="T5630">
        <v>3</v>
      </c>
      <c r="U5630">
        <v>0</v>
      </c>
      <c r="V5630">
        <v>0</v>
      </c>
      <c r="W5630">
        <v>0</v>
      </c>
      <c r="X5630">
        <v>17.073877668947596</v>
      </c>
      <c r="Y5630">
        <v>0</v>
      </c>
      <c r="Z5630">
        <v>0</v>
      </c>
      <c r="AA5630">
        <v>0</v>
      </c>
      <c r="AB5630">
        <v>3.4852486999630301</v>
      </c>
      <c r="AC5630">
        <v>0</v>
      </c>
      <c r="AD5630">
        <v>0</v>
      </c>
      <c r="AE5630">
        <v>20.559126368910626</v>
      </c>
    </row>
    <row r="5631" spans="1:31" x14ac:dyDescent="0.25">
      <c r="A5631">
        <v>2212669</v>
      </c>
      <c r="B5631">
        <v>1</v>
      </c>
      <c r="C5631" t="s">
        <v>80</v>
      </c>
      <c r="D5631" t="s">
        <v>87</v>
      </c>
      <c r="E5631" t="s">
        <v>225</v>
      </c>
      <c r="F5631" t="s">
        <v>10672</v>
      </c>
      <c r="G5631" t="s">
        <v>213</v>
      </c>
      <c r="H5631" t="s">
        <v>135</v>
      </c>
      <c r="I5631" t="s">
        <v>136</v>
      </c>
      <c r="J5631" t="s">
        <v>137</v>
      </c>
      <c r="K5631" t="s">
        <v>138</v>
      </c>
      <c r="L5631" t="s">
        <v>16221</v>
      </c>
      <c r="M5631" t="s">
        <v>16222</v>
      </c>
      <c r="N5631">
        <v>3.5691666660000001</v>
      </c>
      <c r="O5631">
        <v>0</v>
      </c>
      <c r="P5631">
        <v>36</v>
      </c>
      <c r="Q5631">
        <v>0</v>
      </c>
      <c r="R5631">
        <v>0</v>
      </c>
      <c r="S5631">
        <v>0</v>
      </c>
      <c r="T5631">
        <v>1</v>
      </c>
      <c r="U5631">
        <v>0</v>
      </c>
      <c r="V5631">
        <v>0</v>
      </c>
      <c r="W5631">
        <v>0</v>
      </c>
      <c r="X5631">
        <v>32.03249322328206</v>
      </c>
      <c r="Y5631">
        <v>0</v>
      </c>
      <c r="Z5631">
        <v>0</v>
      </c>
      <c r="AA5631">
        <v>0</v>
      </c>
      <c r="AB5631">
        <v>5.3475274886506663E-2</v>
      </c>
      <c r="AC5631">
        <v>0</v>
      </c>
      <c r="AD5631">
        <v>0</v>
      </c>
      <c r="AE5631">
        <v>32.085968498168569</v>
      </c>
    </row>
    <row r="5632" spans="1:31" x14ac:dyDescent="0.25">
      <c r="A5632">
        <v>2215918</v>
      </c>
      <c r="B5632">
        <v>1</v>
      </c>
      <c r="C5632" t="s">
        <v>80</v>
      </c>
      <c r="D5632" t="s">
        <v>90</v>
      </c>
      <c r="E5632" t="s">
        <v>156</v>
      </c>
      <c r="F5632" t="s">
        <v>16223</v>
      </c>
      <c r="G5632" t="s">
        <v>161</v>
      </c>
      <c r="H5632" t="s">
        <v>135</v>
      </c>
      <c r="I5632" t="s">
        <v>136</v>
      </c>
      <c r="J5632" t="s">
        <v>137</v>
      </c>
      <c r="K5632" t="s">
        <v>138</v>
      </c>
      <c r="L5632" t="s">
        <v>16224</v>
      </c>
      <c r="M5632" t="s">
        <v>16225</v>
      </c>
      <c r="N5632">
        <v>1.56</v>
      </c>
      <c r="O5632">
        <v>0</v>
      </c>
      <c r="P5632">
        <v>2</v>
      </c>
      <c r="Q5632">
        <v>0</v>
      </c>
      <c r="R5632">
        <v>0</v>
      </c>
      <c r="S5632">
        <v>0</v>
      </c>
      <c r="T5632">
        <v>1</v>
      </c>
      <c r="U5632">
        <v>0</v>
      </c>
      <c r="V5632">
        <v>0</v>
      </c>
      <c r="W5632">
        <v>0</v>
      </c>
      <c r="X5632">
        <v>1.5310750619878399</v>
      </c>
      <c r="Y5632">
        <v>0</v>
      </c>
      <c r="Z5632">
        <v>0</v>
      </c>
      <c r="AA5632">
        <v>0</v>
      </c>
      <c r="AB5632">
        <v>4.8127217565888891E-2</v>
      </c>
      <c r="AC5632">
        <v>0</v>
      </c>
      <c r="AD5632">
        <v>0</v>
      </c>
      <c r="AE5632">
        <v>1.5792022795537288</v>
      </c>
    </row>
    <row r="5633" spans="1:31" x14ac:dyDescent="0.25">
      <c r="A5633">
        <v>2218497</v>
      </c>
      <c r="B5633">
        <v>1</v>
      </c>
      <c r="C5633" t="s">
        <v>80</v>
      </c>
      <c r="D5633" t="s">
        <v>87</v>
      </c>
      <c r="E5633" t="s">
        <v>151</v>
      </c>
      <c r="F5633" t="s">
        <v>1344</v>
      </c>
      <c r="G5633" t="s">
        <v>213</v>
      </c>
      <c r="H5633" t="s">
        <v>135</v>
      </c>
      <c r="I5633" t="s">
        <v>136</v>
      </c>
      <c r="J5633" t="s">
        <v>137</v>
      </c>
      <c r="K5633" t="s">
        <v>138</v>
      </c>
      <c r="L5633" t="s">
        <v>16226</v>
      </c>
      <c r="M5633" t="s">
        <v>16227</v>
      </c>
      <c r="N5633">
        <v>0.579166666</v>
      </c>
      <c r="O5633">
        <v>0</v>
      </c>
      <c r="P5633">
        <v>236</v>
      </c>
      <c r="Q5633">
        <v>0</v>
      </c>
      <c r="R5633">
        <v>0</v>
      </c>
      <c r="S5633">
        <v>0</v>
      </c>
      <c r="T5633">
        <v>6</v>
      </c>
      <c r="U5633">
        <v>0</v>
      </c>
      <c r="V5633">
        <v>0</v>
      </c>
      <c r="W5633">
        <v>0</v>
      </c>
      <c r="X5633">
        <v>58.637631243777051</v>
      </c>
      <c r="Y5633">
        <v>0</v>
      </c>
      <c r="Z5633">
        <v>0</v>
      </c>
      <c r="AA5633">
        <v>0</v>
      </c>
      <c r="AB5633">
        <v>1.3134661647225734</v>
      </c>
      <c r="AC5633">
        <v>0</v>
      </c>
      <c r="AD5633">
        <v>0</v>
      </c>
      <c r="AE5633">
        <v>59.951097408499621</v>
      </c>
    </row>
    <row r="5634" spans="1:31" x14ac:dyDescent="0.25">
      <c r="A5634">
        <v>2221328</v>
      </c>
      <c r="B5634">
        <v>1</v>
      </c>
      <c r="C5634" t="s">
        <v>81</v>
      </c>
      <c r="D5634" t="s">
        <v>126</v>
      </c>
      <c r="E5634" t="s">
        <v>132</v>
      </c>
      <c r="F5634" t="s">
        <v>16228</v>
      </c>
      <c r="G5634" t="s">
        <v>233</v>
      </c>
      <c r="H5634" t="s">
        <v>135</v>
      </c>
      <c r="I5634" t="s">
        <v>136</v>
      </c>
      <c r="J5634" t="s">
        <v>137</v>
      </c>
      <c r="K5634" t="s">
        <v>234</v>
      </c>
      <c r="L5634" t="s">
        <v>16229</v>
      </c>
      <c r="M5634" t="s">
        <v>16230</v>
      </c>
      <c r="N5634">
        <v>8.2656452770000008</v>
      </c>
      <c r="O5634">
        <v>0</v>
      </c>
      <c r="P5634">
        <v>62</v>
      </c>
      <c r="Q5634">
        <v>0</v>
      </c>
      <c r="R5634">
        <v>3</v>
      </c>
      <c r="S5634">
        <v>0</v>
      </c>
      <c r="T5634">
        <v>1</v>
      </c>
      <c r="U5634">
        <v>0</v>
      </c>
      <c r="V5634">
        <v>0</v>
      </c>
      <c r="W5634">
        <v>0</v>
      </c>
      <c r="X5634">
        <v>49.188812251617577</v>
      </c>
      <c r="Y5634">
        <v>0</v>
      </c>
      <c r="Z5634">
        <v>1.3601360053089664</v>
      </c>
      <c r="AA5634">
        <v>0</v>
      </c>
      <c r="AB5634">
        <v>2.9111425712800003E-2</v>
      </c>
      <c r="AC5634">
        <v>0</v>
      </c>
      <c r="AD5634">
        <v>0</v>
      </c>
      <c r="AE5634">
        <v>50.578059682639342</v>
      </c>
    </row>
    <row r="5635" spans="1:31" x14ac:dyDescent="0.25">
      <c r="A5635">
        <v>2217415</v>
      </c>
      <c r="B5635">
        <v>1</v>
      </c>
      <c r="C5635" t="s">
        <v>80</v>
      </c>
      <c r="D5635" t="s">
        <v>85</v>
      </c>
      <c r="E5635" t="s">
        <v>151</v>
      </c>
      <c r="F5635" t="s">
        <v>14400</v>
      </c>
      <c r="G5635" t="s">
        <v>134</v>
      </c>
      <c r="H5635" t="s">
        <v>135</v>
      </c>
      <c r="I5635" t="s">
        <v>136</v>
      </c>
      <c r="J5635" t="s">
        <v>137</v>
      </c>
      <c r="K5635" t="s">
        <v>138</v>
      </c>
      <c r="L5635" t="s">
        <v>16231</v>
      </c>
      <c r="M5635" t="s">
        <v>16232</v>
      </c>
      <c r="N5635">
        <v>0.51249999999999996</v>
      </c>
      <c r="O5635">
        <v>0</v>
      </c>
      <c r="P5635">
        <v>230</v>
      </c>
      <c r="Q5635">
        <v>0</v>
      </c>
      <c r="R5635">
        <v>0</v>
      </c>
      <c r="S5635">
        <v>0</v>
      </c>
      <c r="T5635">
        <v>16</v>
      </c>
      <c r="U5635">
        <v>0</v>
      </c>
      <c r="V5635">
        <v>0</v>
      </c>
      <c r="W5635">
        <v>0</v>
      </c>
      <c r="X5635">
        <v>34.261169081168944</v>
      </c>
      <c r="Y5635">
        <v>0</v>
      </c>
      <c r="Z5635">
        <v>0</v>
      </c>
      <c r="AA5635">
        <v>0</v>
      </c>
      <c r="AB5635">
        <v>5.3861964950073444</v>
      </c>
      <c r="AC5635">
        <v>0</v>
      </c>
      <c r="AD5635">
        <v>0</v>
      </c>
      <c r="AE5635">
        <v>39.647365576176291</v>
      </c>
    </row>
    <row r="5636" spans="1:31" x14ac:dyDescent="0.25">
      <c r="A5636">
        <v>2222410</v>
      </c>
      <c r="B5636">
        <v>1</v>
      </c>
      <c r="C5636" t="s">
        <v>80</v>
      </c>
      <c r="D5636" t="s">
        <v>82</v>
      </c>
      <c r="E5636" t="s">
        <v>151</v>
      </c>
      <c r="F5636" t="s">
        <v>6650</v>
      </c>
      <c r="G5636" t="s">
        <v>213</v>
      </c>
      <c r="H5636" t="s">
        <v>135</v>
      </c>
      <c r="I5636" t="s">
        <v>136</v>
      </c>
      <c r="J5636" t="s">
        <v>137</v>
      </c>
      <c r="K5636" t="s">
        <v>138</v>
      </c>
      <c r="L5636" t="s">
        <v>16233</v>
      </c>
      <c r="M5636" t="s">
        <v>16234</v>
      </c>
      <c r="N5636">
        <v>2.6469444439999998</v>
      </c>
      <c r="O5636">
        <v>0</v>
      </c>
      <c r="P5636">
        <v>40</v>
      </c>
      <c r="Q5636">
        <v>0</v>
      </c>
      <c r="R5636">
        <v>0</v>
      </c>
      <c r="S5636">
        <v>0</v>
      </c>
      <c r="T5636">
        <v>7</v>
      </c>
      <c r="U5636">
        <v>0</v>
      </c>
      <c r="V5636">
        <v>0</v>
      </c>
      <c r="W5636">
        <v>0</v>
      </c>
      <c r="X5636">
        <v>25.654101448862523</v>
      </c>
      <c r="Y5636">
        <v>0</v>
      </c>
      <c r="Z5636">
        <v>0</v>
      </c>
      <c r="AA5636">
        <v>0</v>
      </c>
      <c r="AB5636">
        <v>11.38578266402005</v>
      </c>
      <c r="AC5636">
        <v>0</v>
      </c>
      <c r="AD5636">
        <v>0</v>
      </c>
      <c r="AE5636">
        <v>37.039884112882575</v>
      </c>
    </row>
    <row r="5637" spans="1:31" x14ac:dyDescent="0.25">
      <c r="A5637">
        <v>2223884</v>
      </c>
      <c r="B5637">
        <v>1</v>
      </c>
      <c r="C5637" t="s">
        <v>80</v>
      </c>
      <c r="D5637" t="s">
        <v>105</v>
      </c>
      <c r="E5637" t="s">
        <v>141</v>
      </c>
      <c r="F5637" t="s">
        <v>16235</v>
      </c>
      <c r="G5637" t="s">
        <v>349</v>
      </c>
      <c r="H5637" t="s">
        <v>144</v>
      </c>
      <c r="I5637" t="s">
        <v>136</v>
      </c>
      <c r="J5637" t="s">
        <v>137</v>
      </c>
      <c r="K5637" t="s">
        <v>138</v>
      </c>
      <c r="L5637" t="s">
        <v>16236</v>
      </c>
      <c r="M5637" t="s">
        <v>16237</v>
      </c>
      <c r="N5637">
        <v>1.6775</v>
      </c>
      <c r="O5637">
        <v>0</v>
      </c>
      <c r="P5637">
        <v>0</v>
      </c>
      <c r="Q5637">
        <v>0</v>
      </c>
      <c r="R5637">
        <v>0</v>
      </c>
      <c r="S5637">
        <v>2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16.462190189697708</v>
      </c>
      <c r="AB5637">
        <v>0</v>
      </c>
      <c r="AC5637">
        <v>0</v>
      </c>
      <c r="AD5637">
        <v>0</v>
      </c>
      <c r="AE5637">
        <v>16.462190189697708</v>
      </c>
    </row>
    <row r="5638" spans="1:31" x14ac:dyDescent="0.25">
      <c r="A5638">
        <v>2228507</v>
      </c>
      <c r="B5638">
        <v>1</v>
      </c>
      <c r="C5638" t="s">
        <v>81</v>
      </c>
      <c r="D5638" t="s">
        <v>128</v>
      </c>
      <c r="E5638" t="s">
        <v>132</v>
      </c>
      <c r="F5638" t="s">
        <v>16238</v>
      </c>
      <c r="G5638" t="s">
        <v>507</v>
      </c>
      <c r="H5638" t="s">
        <v>135</v>
      </c>
      <c r="I5638" t="s">
        <v>136</v>
      </c>
      <c r="J5638" t="s">
        <v>137</v>
      </c>
      <c r="K5638" t="s">
        <v>138</v>
      </c>
      <c r="L5638" t="s">
        <v>16239</v>
      </c>
      <c r="M5638" t="s">
        <v>16240</v>
      </c>
      <c r="N5638">
        <v>2.5219444439999998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1</v>
      </c>
      <c r="U5638">
        <v>0</v>
      </c>
      <c r="V5638">
        <v>2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23.647814182416077</v>
      </c>
      <c r="AC5638">
        <v>0</v>
      </c>
      <c r="AD5638">
        <v>80.897199456541415</v>
      </c>
      <c r="AE5638">
        <v>104.5450136389575</v>
      </c>
    </row>
    <row r="5639" spans="1:31" x14ac:dyDescent="0.25">
      <c r="A5639">
        <v>2218474</v>
      </c>
      <c r="B5639">
        <v>1</v>
      </c>
      <c r="C5639" t="s">
        <v>81</v>
      </c>
      <c r="D5639" t="s">
        <v>122</v>
      </c>
      <c r="E5639" t="s">
        <v>141</v>
      </c>
      <c r="F5639" t="s">
        <v>352</v>
      </c>
      <c r="G5639" t="s">
        <v>349</v>
      </c>
      <c r="H5639" t="s">
        <v>144</v>
      </c>
      <c r="I5639" t="s">
        <v>136</v>
      </c>
      <c r="J5639" t="s">
        <v>137</v>
      </c>
      <c r="K5639" t="s">
        <v>138</v>
      </c>
      <c r="L5639" t="s">
        <v>16241</v>
      </c>
      <c r="M5639" t="s">
        <v>16242</v>
      </c>
      <c r="N5639">
        <v>1.2294444440000001</v>
      </c>
      <c r="O5639">
        <v>0</v>
      </c>
      <c r="P5639">
        <v>57</v>
      </c>
      <c r="Q5639">
        <v>0</v>
      </c>
      <c r="R5639">
        <v>0</v>
      </c>
      <c r="S5639">
        <v>0</v>
      </c>
      <c r="T5639">
        <v>2</v>
      </c>
      <c r="U5639">
        <v>0</v>
      </c>
      <c r="V5639">
        <v>0</v>
      </c>
      <c r="W5639">
        <v>0</v>
      </c>
      <c r="X5639">
        <v>6.8350841507586599</v>
      </c>
      <c r="Y5639">
        <v>0</v>
      </c>
      <c r="Z5639">
        <v>0</v>
      </c>
      <c r="AA5639">
        <v>0</v>
      </c>
      <c r="AB5639">
        <v>0.40149393049690341</v>
      </c>
      <c r="AC5639">
        <v>0</v>
      </c>
      <c r="AD5639">
        <v>0</v>
      </c>
      <c r="AE5639">
        <v>7.2365780812555638</v>
      </c>
    </row>
    <row r="5640" spans="1:31" x14ac:dyDescent="0.25">
      <c r="A5640">
        <v>2216064</v>
      </c>
      <c r="B5640">
        <v>1</v>
      </c>
      <c r="C5640" t="s">
        <v>80</v>
      </c>
      <c r="D5640" t="s">
        <v>106</v>
      </c>
      <c r="E5640" t="s">
        <v>141</v>
      </c>
      <c r="F5640" t="s">
        <v>16243</v>
      </c>
      <c r="G5640" t="s">
        <v>1136</v>
      </c>
      <c r="H5640" t="s">
        <v>144</v>
      </c>
      <c r="I5640" t="s">
        <v>136</v>
      </c>
      <c r="J5640" t="s">
        <v>137</v>
      </c>
      <c r="K5640" t="s">
        <v>138</v>
      </c>
      <c r="L5640" t="s">
        <v>16244</v>
      </c>
      <c r="M5640" t="s">
        <v>16245</v>
      </c>
      <c r="N5640">
        <v>3.9452777769999998</v>
      </c>
      <c r="O5640">
        <v>0</v>
      </c>
      <c r="P5640">
        <v>2</v>
      </c>
      <c r="Q5640">
        <v>0</v>
      </c>
      <c r="R5640">
        <v>48</v>
      </c>
      <c r="S5640">
        <v>0</v>
      </c>
      <c r="T5640">
        <v>11</v>
      </c>
      <c r="U5640">
        <v>0</v>
      </c>
      <c r="V5640">
        <v>0</v>
      </c>
      <c r="W5640">
        <v>0</v>
      </c>
      <c r="X5640">
        <v>1.4853562306476669</v>
      </c>
      <c r="Y5640">
        <v>0</v>
      </c>
      <c r="Z5640">
        <v>218.34405938893084</v>
      </c>
      <c r="AA5640">
        <v>0</v>
      </c>
      <c r="AB5640">
        <v>26.015093774060446</v>
      </c>
      <c r="AC5640">
        <v>0</v>
      </c>
      <c r="AD5640">
        <v>0</v>
      </c>
      <c r="AE5640">
        <v>245.84450939363893</v>
      </c>
    </row>
    <row r="5641" spans="1:31" x14ac:dyDescent="0.25">
      <c r="A5641">
        <v>2217146</v>
      </c>
      <c r="B5641">
        <v>1</v>
      </c>
      <c r="C5641" t="s">
        <v>80</v>
      </c>
      <c r="D5641" t="s">
        <v>100</v>
      </c>
      <c r="E5641" t="s">
        <v>156</v>
      </c>
      <c r="F5641" t="s">
        <v>16246</v>
      </c>
      <c r="G5641" t="s">
        <v>161</v>
      </c>
      <c r="H5641" t="s">
        <v>135</v>
      </c>
      <c r="I5641" t="s">
        <v>136</v>
      </c>
      <c r="J5641" t="s">
        <v>137</v>
      </c>
      <c r="K5641" t="s">
        <v>138</v>
      </c>
      <c r="L5641" t="s">
        <v>16247</v>
      </c>
      <c r="M5641" t="s">
        <v>16248</v>
      </c>
      <c r="N5641">
        <v>1.693333333</v>
      </c>
      <c r="O5641">
        <v>0</v>
      </c>
      <c r="P5641">
        <v>1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0.86420691852400755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0.86420691852400755</v>
      </c>
    </row>
    <row r="5642" spans="1:31" x14ac:dyDescent="0.25">
      <c r="A5642">
        <v>2222556</v>
      </c>
      <c r="B5642">
        <v>1</v>
      </c>
      <c r="C5642" t="s">
        <v>80</v>
      </c>
      <c r="D5642" t="s">
        <v>92</v>
      </c>
      <c r="E5642" t="s">
        <v>156</v>
      </c>
      <c r="F5642" t="s">
        <v>16249</v>
      </c>
      <c r="G5642" t="s">
        <v>161</v>
      </c>
      <c r="H5642" t="s">
        <v>135</v>
      </c>
      <c r="I5642" t="s">
        <v>136</v>
      </c>
      <c r="J5642" t="s">
        <v>137</v>
      </c>
      <c r="K5642" t="s">
        <v>138</v>
      </c>
      <c r="L5642" t="s">
        <v>16250</v>
      </c>
      <c r="M5642" t="s">
        <v>16251</v>
      </c>
      <c r="N5642">
        <v>0.73833333300000004</v>
      </c>
      <c r="O5642">
        <v>0</v>
      </c>
      <c r="P5642">
        <v>13</v>
      </c>
      <c r="Q5642">
        <v>0</v>
      </c>
      <c r="R5642">
        <v>0</v>
      </c>
      <c r="S5642">
        <v>0</v>
      </c>
      <c r="T5642">
        <v>1</v>
      </c>
      <c r="U5642">
        <v>0</v>
      </c>
      <c r="V5642">
        <v>0</v>
      </c>
      <c r="W5642">
        <v>0</v>
      </c>
      <c r="X5642">
        <v>1.9612373282577467</v>
      </c>
      <c r="Y5642">
        <v>0</v>
      </c>
      <c r="Z5642">
        <v>0</v>
      </c>
      <c r="AA5642">
        <v>0</v>
      </c>
      <c r="AB5642">
        <v>0.44866508324331383</v>
      </c>
      <c r="AC5642">
        <v>0</v>
      </c>
      <c r="AD5642">
        <v>0</v>
      </c>
      <c r="AE5642">
        <v>2.4099024115010605</v>
      </c>
    </row>
    <row r="5643" spans="1:31" x14ac:dyDescent="0.25">
      <c r="A5643">
        <v>2225112</v>
      </c>
      <c r="B5643">
        <v>1</v>
      </c>
      <c r="C5643" t="s">
        <v>80</v>
      </c>
      <c r="D5643" t="s">
        <v>107</v>
      </c>
      <c r="E5643" t="s">
        <v>156</v>
      </c>
      <c r="F5643" t="s">
        <v>16252</v>
      </c>
      <c r="G5643" t="s">
        <v>165</v>
      </c>
      <c r="H5643" t="s">
        <v>135</v>
      </c>
      <c r="I5643" t="s">
        <v>136</v>
      </c>
      <c r="J5643" t="s">
        <v>137</v>
      </c>
      <c r="K5643" t="s">
        <v>138</v>
      </c>
      <c r="L5643" t="s">
        <v>16253</v>
      </c>
      <c r="M5643" t="s">
        <v>16254</v>
      </c>
      <c r="N5643">
        <v>1.224444444</v>
      </c>
      <c r="O5643">
        <v>0</v>
      </c>
      <c r="P5643">
        <v>15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3.0089610769253543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3.0089610769253543</v>
      </c>
    </row>
    <row r="5644" spans="1:31" x14ac:dyDescent="0.25">
      <c r="A5644">
        <v>2228444</v>
      </c>
      <c r="B5644">
        <v>1</v>
      </c>
      <c r="C5644" t="s">
        <v>80</v>
      </c>
      <c r="D5644" t="s">
        <v>85</v>
      </c>
      <c r="E5644" t="s">
        <v>156</v>
      </c>
      <c r="F5644" t="s">
        <v>16255</v>
      </c>
      <c r="G5644" t="s">
        <v>165</v>
      </c>
      <c r="H5644" t="s">
        <v>135</v>
      </c>
      <c r="I5644" t="s">
        <v>136</v>
      </c>
      <c r="J5644" t="s">
        <v>137</v>
      </c>
      <c r="K5644" t="s">
        <v>138</v>
      </c>
      <c r="L5644" t="s">
        <v>16256</v>
      </c>
      <c r="M5644" t="s">
        <v>16257</v>
      </c>
      <c r="N5644">
        <v>3.1575000000000002</v>
      </c>
      <c r="O5644">
        <v>0</v>
      </c>
      <c r="P5644">
        <v>20</v>
      </c>
      <c r="Q5644">
        <v>0</v>
      </c>
      <c r="R5644">
        <v>0</v>
      </c>
      <c r="S5644">
        <v>0</v>
      </c>
      <c r="T5644">
        <v>2</v>
      </c>
      <c r="U5644">
        <v>0</v>
      </c>
      <c r="V5644">
        <v>0</v>
      </c>
      <c r="W5644">
        <v>0</v>
      </c>
      <c r="X5644">
        <v>25.383504925258514</v>
      </c>
      <c r="Y5644">
        <v>0</v>
      </c>
      <c r="Z5644">
        <v>0</v>
      </c>
      <c r="AA5644">
        <v>0</v>
      </c>
      <c r="AB5644">
        <v>0.28329188595482668</v>
      </c>
      <c r="AC5644">
        <v>0</v>
      </c>
      <c r="AD5644">
        <v>0</v>
      </c>
      <c r="AE5644">
        <v>25.666796811213342</v>
      </c>
    </row>
    <row r="5645" spans="1:31" x14ac:dyDescent="0.25">
      <c r="A5645">
        <v>2221614</v>
      </c>
      <c r="B5645">
        <v>1</v>
      </c>
      <c r="C5645" t="s">
        <v>80</v>
      </c>
      <c r="D5645" t="s">
        <v>103</v>
      </c>
      <c r="E5645" t="s">
        <v>156</v>
      </c>
      <c r="F5645" t="s">
        <v>16258</v>
      </c>
      <c r="G5645" t="s">
        <v>161</v>
      </c>
      <c r="H5645" t="s">
        <v>135</v>
      </c>
      <c r="I5645" t="s">
        <v>136</v>
      </c>
      <c r="J5645" t="s">
        <v>137</v>
      </c>
      <c r="K5645" t="s">
        <v>138</v>
      </c>
      <c r="L5645" t="s">
        <v>16259</v>
      </c>
      <c r="M5645" t="s">
        <v>16260</v>
      </c>
      <c r="N5645">
        <v>1.3830555550000001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1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</row>
    <row r="5646" spans="1:31" x14ac:dyDescent="0.25">
      <c r="A5646">
        <v>2224116</v>
      </c>
      <c r="B5646">
        <v>1</v>
      </c>
      <c r="C5646" t="s">
        <v>80</v>
      </c>
      <c r="D5646" t="s">
        <v>82</v>
      </c>
      <c r="E5646" t="s">
        <v>151</v>
      </c>
      <c r="F5646" t="s">
        <v>16261</v>
      </c>
      <c r="G5646" t="s">
        <v>213</v>
      </c>
      <c r="H5646" t="s">
        <v>135</v>
      </c>
      <c r="I5646" t="s">
        <v>136</v>
      </c>
      <c r="J5646" t="s">
        <v>137</v>
      </c>
      <c r="K5646" t="s">
        <v>138</v>
      </c>
      <c r="L5646" t="s">
        <v>16262</v>
      </c>
      <c r="M5646" t="s">
        <v>16263</v>
      </c>
      <c r="N5646">
        <v>1.1897222220000001</v>
      </c>
      <c r="O5646">
        <v>0</v>
      </c>
      <c r="P5646">
        <v>147</v>
      </c>
      <c r="Q5646">
        <v>0</v>
      </c>
      <c r="R5646">
        <v>0</v>
      </c>
      <c r="S5646">
        <v>0</v>
      </c>
      <c r="T5646">
        <v>11</v>
      </c>
      <c r="U5646">
        <v>0</v>
      </c>
      <c r="V5646">
        <v>0</v>
      </c>
      <c r="W5646">
        <v>0</v>
      </c>
      <c r="X5646">
        <v>53.735030073141154</v>
      </c>
      <c r="Y5646">
        <v>0</v>
      </c>
      <c r="Z5646">
        <v>0</v>
      </c>
      <c r="AA5646">
        <v>0</v>
      </c>
      <c r="AB5646">
        <v>5.5379822050378014</v>
      </c>
      <c r="AC5646">
        <v>0</v>
      </c>
      <c r="AD5646">
        <v>0</v>
      </c>
      <c r="AE5646">
        <v>59.273012278178953</v>
      </c>
    </row>
    <row r="5647" spans="1:31" x14ac:dyDescent="0.25">
      <c r="A5647">
        <v>2220286</v>
      </c>
      <c r="B5647">
        <v>1</v>
      </c>
      <c r="C5647" t="s">
        <v>81</v>
      </c>
      <c r="D5647" t="s">
        <v>112</v>
      </c>
      <c r="E5647" t="s">
        <v>147</v>
      </c>
      <c r="F5647" t="s">
        <v>16264</v>
      </c>
      <c r="G5647" t="s">
        <v>233</v>
      </c>
      <c r="H5647" t="s">
        <v>144</v>
      </c>
      <c r="I5647" t="s">
        <v>136</v>
      </c>
      <c r="J5647" t="s">
        <v>137</v>
      </c>
      <c r="K5647" t="s">
        <v>234</v>
      </c>
      <c r="L5647" t="s">
        <v>16265</v>
      </c>
      <c r="M5647" t="s">
        <v>16266</v>
      </c>
      <c r="N5647">
        <v>8.4952777770000001</v>
      </c>
      <c r="O5647">
        <v>0</v>
      </c>
      <c r="P5647">
        <v>2156</v>
      </c>
      <c r="Q5647">
        <v>0</v>
      </c>
      <c r="R5647">
        <v>37</v>
      </c>
      <c r="S5647">
        <v>0</v>
      </c>
      <c r="T5647">
        <v>101</v>
      </c>
      <c r="U5647">
        <v>1</v>
      </c>
      <c r="V5647">
        <v>0</v>
      </c>
      <c r="W5647">
        <v>0</v>
      </c>
      <c r="X5647">
        <v>3723.292995579975</v>
      </c>
      <c r="Y5647">
        <v>0</v>
      </c>
      <c r="Z5647">
        <v>50.112273524622992</v>
      </c>
      <c r="AA5647">
        <v>0</v>
      </c>
      <c r="AB5647">
        <v>665.43060567557893</v>
      </c>
      <c r="AC5647">
        <v>69.324973028301258</v>
      </c>
      <c r="AD5647">
        <v>0</v>
      </c>
      <c r="AE5647">
        <v>4508.1608478084781</v>
      </c>
    </row>
    <row r="5648" spans="1:31" x14ac:dyDescent="0.25">
      <c r="A5648">
        <v>2221305</v>
      </c>
      <c r="B5648">
        <v>1</v>
      </c>
      <c r="C5648" t="s">
        <v>81</v>
      </c>
      <c r="D5648" t="s">
        <v>116</v>
      </c>
      <c r="E5648" t="s">
        <v>198</v>
      </c>
      <c r="F5648" t="s">
        <v>16267</v>
      </c>
      <c r="G5648" t="s">
        <v>200</v>
      </c>
      <c r="H5648" t="s">
        <v>144</v>
      </c>
      <c r="I5648" t="s">
        <v>451</v>
      </c>
      <c r="J5648" t="s">
        <v>137</v>
      </c>
      <c r="K5648" t="s">
        <v>234</v>
      </c>
      <c r="L5648" t="s">
        <v>16268</v>
      </c>
      <c r="M5648" t="s">
        <v>16269</v>
      </c>
      <c r="N5648">
        <v>3.9880554999999998E-2</v>
      </c>
      <c r="O5648">
        <v>0</v>
      </c>
      <c r="P5648">
        <v>311</v>
      </c>
      <c r="Q5648">
        <v>1</v>
      </c>
      <c r="R5648">
        <v>1</v>
      </c>
      <c r="S5648">
        <v>2</v>
      </c>
      <c r="T5648">
        <v>18</v>
      </c>
      <c r="U5648">
        <v>0</v>
      </c>
      <c r="V5648">
        <v>0</v>
      </c>
      <c r="W5648">
        <v>0</v>
      </c>
      <c r="X5648">
        <v>1.4417775471060004</v>
      </c>
      <c r="Y5648">
        <v>1.7864972472600004E-2</v>
      </c>
      <c r="Z5648">
        <v>4.2444674438400012E-3</v>
      </c>
      <c r="AA5648">
        <v>0.12915476662684</v>
      </c>
      <c r="AB5648">
        <v>9.4963300494000008E-2</v>
      </c>
      <c r="AC5648">
        <v>0</v>
      </c>
      <c r="AD5648">
        <v>0</v>
      </c>
      <c r="AE5648">
        <v>1.6880050541432805</v>
      </c>
    </row>
    <row r="5649" spans="1:31" x14ac:dyDescent="0.25">
      <c r="A5649">
        <v>2214143</v>
      </c>
      <c r="B5649">
        <v>1</v>
      </c>
      <c r="C5649" t="s">
        <v>80</v>
      </c>
      <c r="D5649" t="s">
        <v>96</v>
      </c>
      <c r="E5649" t="s">
        <v>156</v>
      </c>
      <c r="F5649" t="s">
        <v>16270</v>
      </c>
      <c r="G5649" t="s">
        <v>161</v>
      </c>
      <c r="H5649" t="s">
        <v>135</v>
      </c>
      <c r="I5649" t="s">
        <v>136</v>
      </c>
      <c r="J5649" t="s">
        <v>137</v>
      </c>
      <c r="K5649" t="s">
        <v>138</v>
      </c>
      <c r="L5649" t="s">
        <v>16271</v>
      </c>
      <c r="M5649" t="s">
        <v>16272</v>
      </c>
      <c r="N5649">
        <v>6.4747222219999996</v>
      </c>
      <c r="O5649">
        <v>0</v>
      </c>
      <c r="P5649">
        <v>1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3.8373641188166671E-4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3.8373641188166671E-4</v>
      </c>
    </row>
    <row r="5650" spans="1:31" x14ac:dyDescent="0.25">
      <c r="A5650">
        <v>2216977</v>
      </c>
      <c r="B5650">
        <v>1</v>
      </c>
      <c r="C5650" t="s">
        <v>80</v>
      </c>
      <c r="D5650" t="s">
        <v>97</v>
      </c>
      <c r="E5650" t="s">
        <v>156</v>
      </c>
      <c r="F5650" t="s">
        <v>16273</v>
      </c>
      <c r="G5650" t="s">
        <v>134</v>
      </c>
      <c r="H5650" t="s">
        <v>135</v>
      </c>
      <c r="I5650" t="s">
        <v>136</v>
      </c>
      <c r="J5650" t="s">
        <v>137</v>
      </c>
      <c r="K5650" t="s">
        <v>138</v>
      </c>
      <c r="L5650" t="s">
        <v>16274</v>
      </c>
      <c r="M5650" t="s">
        <v>16275</v>
      </c>
      <c r="N5650">
        <v>6.8205555550000003</v>
      </c>
      <c r="O5650">
        <v>0</v>
      </c>
      <c r="P5650">
        <v>1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1.6499748237478897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1.6499748237478897</v>
      </c>
    </row>
    <row r="5651" spans="1:31" x14ac:dyDescent="0.25">
      <c r="A5651">
        <v>2224508</v>
      </c>
      <c r="B5651">
        <v>1</v>
      </c>
      <c r="C5651" t="s">
        <v>81</v>
      </c>
      <c r="D5651" t="s">
        <v>128</v>
      </c>
      <c r="E5651" t="s">
        <v>156</v>
      </c>
      <c r="F5651" t="s">
        <v>16276</v>
      </c>
      <c r="G5651" t="s">
        <v>165</v>
      </c>
      <c r="H5651" t="s">
        <v>135</v>
      </c>
      <c r="I5651" t="s">
        <v>136</v>
      </c>
      <c r="J5651" t="s">
        <v>137</v>
      </c>
      <c r="K5651" t="s">
        <v>138</v>
      </c>
      <c r="L5651" t="s">
        <v>16277</v>
      </c>
      <c r="M5651" t="s">
        <v>16278</v>
      </c>
      <c r="N5651">
        <v>6.4166666660000002</v>
      </c>
      <c r="O5651">
        <v>0</v>
      </c>
      <c r="P5651">
        <v>5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30.2665584837792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30.2665584837792</v>
      </c>
    </row>
    <row r="5652" spans="1:31" x14ac:dyDescent="0.25">
      <c r="A5652">
        <v>2213147</v>
      </c>
      <c r="B5652">
        <v>1</v>
      </c>
      <c r="C5652" t="s">
        <v>80</v>
      </c>
      <c r="D5652" t="s">
        <v>105</v>
      </c>
      <c r="E5652" t="s">
        <v>151</v>
      </c>
      <c r="F5652" t="s">
        <v>16279</v>
      </c>
      <c r="G5652" t="s">
        <v>153</v>
      </c>
      <c r="H5652" t="s">
        <v>135</v>
      </c>
      <c r="I5652" t="s">
        <v>136</v>
      </c>
      <c r="J5652" t="s">
        <v>137</v>
      </c>
      <c r="K5652" t="s">
        <v>138</v>
      </c>
      <c r="L5652" t="s">
        <v>16280</v>
      </c>
      <c r="M5652" t="s">
        <v>16281</v>
      </c>
      <c r="N5652">
        <v>6.4744444440000004</v>
      </c>
      <c r="O5652">
        <v>0</v>
      </c>
      <c r="P5652">
        <v>40</v>
      </c>
      <c r="Q5652">
        <v>0</v>
      </c>
      <c r="R5652">
        <v>0</v>
      </c>
      <c r="S5652">
        <v>0</v>
      </c>
      <c r="T5652">
        <v>22</v>
      </c>
      <c r="U5652">
        <v>0</v>
      </c>
      <c r="V5652">
        <v>0</v>
      </c>
      <c r="W5652">
        <v>0</v>
      </c>
      <c r="X5652">
        <v>69.225337409242897</v>
      </c>
      <c r="Y5652">
        <v>0</v>
      </c>
      <c r="Z5652">
        <v>0</v>
      </c>
      <c r="AA5652">
        <v>0</v>
      </c>
      <c r="AB5652">
        <v>124.96502629198712</v>
      </c>
      <c r="AC5652">
        <v>0</v>
      </c>
      <c r="AD5652">
        <v>0</v>
      </c>
      <c r="AE5652">
        <v>194.19036370123001</v>
      </c>
    </row>
    <row r="5653" spans="1:31" x14ac:dyDescent="0.25">
      <c r="A5653">
        <v>2228338</v>
      </c>
      <c r="B5653">
        <v>1</v>
      </c>
      <c r="C5653" t="s">
        <v>80</v>
      </c>
      <c r="D5653" t="s">
        <v>97</v>
      </c>
      <c r="E5653" t="s">
        <v>151</v>
      </c>
      <c r="F5653" t="s">
        <v>16282</v>
      </c>
      <c r="G5653" t="s">
        <v>213</v>
      </c>
      <c r="H5653" t="s">
        <v>135</v>
      </c>
      <c r="I5653" t="s">
        <v>136</v>
      </c>
      <c r="J5653" t="s">
        <v>137</v>
      </c>
      <c r="K5653" t="s">
        <v>138</v>
      </c>
      <c r="L5653" t="s">
        <v>16283</v>
      </c>
      <c r="M5653" t="s">
        <v>16284</v>
      </c>
      <c r="N5653">
        <v>1.739166666</v>
      </c>
      <c r="O5653">
        <v>0</v>
      </c>
      <c r="P5653">
        <v>32</v>
      </c>
      <c r="Q5653">
        <v>0</v>
      </c>
      <c r="R5653">
        <v>0</v>
      </c>
      <c r="S5653">
        <v>0</v>
      </c>
      <c r="T5653">
        <v>1</v>
      </c>
      <c r="U5653">
        <v>0</v>
      </c>
      <c r="V5653">
        <v>0</v>
      </c>
      <c r="W5653">
        <v>0</v>
      </c>
      <c r="X5653">
        <v>26.007477265366642</v>
      </c>
      <c r="Y5653">
        <v>0</v>
      </c>
      <c r="Z5653">
        <v>0</v>
      </c>
      <c r="AA5653">
        <v>0</v>
      </c>
      <c r="AB5653">
        <v>0.27584119708421556</v>
      </c>
      <c r="AC5653">
        <v>0</v>
      </c>
      <c r="AD5653">
        <v>0</v>
      </c>
      <c r="AE5653">
        <v>26.283318462450858</v>
      </c>
    </row>
    <row r="5654" spans="1:31" x14ac:dyDescent="0.25">
      <c r="A5654">
        <v>2220913</v>
      </c>
      <c r="B5654">
        <v>1</v>
      </c>
      <c r="C5654" t="s">
        <v>81</v>
      </c>
      <c r="D5654" t="s">
        <v>126</v>
      </c>
      <c r="E5654" t="s">
        <v>198</v>
      </c>
      <c r="F5654" t="s">
        <v>8977</v>
      </c>
      <c r="G5654" t="s">
        <v>143</v>
      </c>
      <c r="H5654" t="s">
        <v>144</v>
      </c>
      <c r="I5654" t="s">
        <v>451</v>
      </c>
      <c r="J5654" t="s">
        <v>137</v>
      </c>
      <c r="K5654" t="s">
        <v>138</v>
      </c>
      <c r="L5654" t="s">
        <v>16285</v>
      </c>
      <c r="M5654" t="s">
        <v>16286</v>
      </c>
      <c r="N5654">
        <v>8.0555550000000007E-3</v>
      </c>
      <c r="O5654">
        <v>2</v>
      </c>
      <c r="P5654">
        <v>253</v>
      </c>
      <c r="Q5654">
        <v>36</v>
      </c>
      <c r="R5654">
        <v>96</v>
      </c>
      <c r="S5654">
        <v>9</v>
      </c>
      <c r="T5654">
        <v>25</v>
      </c>
      <c r="U5654">
        <v>0</v>
      </c>
      <c r="V5654">
        <v>1</v>
      </c>
      <c r="W5654">
        <v>8.145825288751669E-3</v>
      </c>
      <c r="X5654">
        <v>0.18717060826774895</v>
      </c>
      <c r="Y5654">
        <v>0.63495208734933806</v>
      </c>
      <c r="Z5654">
        <v>8.0421969608610824E-2</v>
      </c>
      <c r="AA5654">
        <v>0.2299286543840611</v>
      </c>
      <c r="AB5654">
        <v>0.34350705361087358</v>
      </c>
      <c r="AC5654">
        <v>0</v>
      </c>
      <c r="AD5654">
        <v>1.2616000973505554E-3</v>
      </c>
      <c r="AE5654">
        <v>1.4853877986067348</v>
      </c>
    </row>
    <row r="5655" spans="1:31" x14ac:dyDescent="0.25">
      <c r="A5655">
        <v>2225158</v>
      </c>
      <c r="B5655">
        <v>1</v>
      </c>
      <c r="C5655" t="s">
        <v>80</v>
      </c>
      <c r="D5655" t="s">
        <v>103</v>
      </c>
      <c r="E5655" t="s">
        <v>156</v>
      </c>
      <c r="F5655" t="s">
        <v>16287</v>
      </c>
      <c r="G5655" t="s">
        <v>165</v>
      </c>
      <c r="H5655" t="s">
        <v>135</v>
      </c>
      <c r="I5655" t="s">
        <v>136</v>
      </c>
      <c r="J5655" t="s">
        <v>137</v>
      </c>
      <c r="K5655" t="s">
        <v>138</v>
      </c>
      <c r="L5655" t="s">
        <v>16288</v>
      </c>
      <c r="M5655" t="s">
        <v>16289</v>
      </c>
      <c r="N5655">
        <v>0.93722222200000005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1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0.8255360456894667</v>
      </c>
      <c r="AC5655">
        <v>0</v>
      </c>
      <c r="AD5655">
        <v>0</v>
      </c>
      <c r="AE5655">
        <v>0.8255360456894667</v>
      </c>
    </row>
    <row r="5656" spans="1:31" x14ac:dyDescent="0.25">
      <c r="A5656">
        <v>2222241</v>
      </c>
      <c r="B5656">
        <v>1</v>
      </c>
      <c r="C5656" t="s">
        <v>80</v>
      </c>
      <c r="D5656" t="s">
        <v>95</v>
      </c>
      <c r="E5656" t="s">
        <v>251</v>
      </c>
      <c r="F5656" t="s">
        <v>16290</v>
      </c>
      <c r="G5656" t="s">
        <v>143</v>
      </c>
      <c r="H5656" t="s">
        <v>144</v>
      </c>
      <c r="I5656" t="s">
        <v>451</v>
      </c>
      <c r="J5656" t="s">
        <v>137</v>
      </c>
      <c r="K5656" t="s">
        <v>138</v>
      </c>
      <c r="L5656" t="s">
        <v>16291</v>
      </c>
      <c r="M5656" t="s">
        <v>16292</v>
      </c>
      <c r="N5656">
        <v>3.6526665999999999E-2</v>
      </c>
      <c r="O5656">
        <v>0</v>
      </c>
      <c r="P5656">
        <v>1</v>
      </c>
      <c r="Q5656">
        <v>0</v>
      </c>
      <c r="R5656">
        <v>0</v>
      </c>
      <c r="S5656">
        <v>17</v>
      </c>
      <c r="T5656">
        <v>568</v>
      </c>
      <c r="U5656">
        <v>8</v>
      </c>
      <c r="V5656">
        <v>5</v>
      </c>
      <c r="W5656">
        <v>0</v>
      </c>
      <c r="X5656">
        <v>9.7477335590763891E-3</v>
      </c>
      <c r="Y5656">
        <v>0</v>
      </c>
      <c r="Z5656">
        <v>0</v>
      </c>
      <c r="AA5656">
        <v>8.0199258837592158</v>
      </c>
      <c r="AB5656">
        <v>18.057332159613523</v>
      </c>
      <c r="AC5656">
        <v>99.533627583793034</v>
      </c>
      <c r="AD5656">
        <v>9.4572558542960081</v>
      </c>
      <c r="AE5656">
        <v>135.07788921502086</v>
      </c>
    </row>
    <row r="5657" spans="1:31" x14ac:dyDescent="0.25">
      <c r="A5657">
        <v>2217584</v>
      </c>
      <c r="B5657">
        <v>1</v>
      </c>
      <c r="C5657" t="s">
        <v>80</v>
      </c>
      <c r="D5657" t="s">
        <v>110</v>
      </c>
      <c r="E5657" t="s">
        <v>132</v>
      </c>
      <c r="F5657" t="s">
        <v>16293</v>
      </c>
      <c r="G5657" t="s">
        <v>176</v>
      </c>
      <c r="H5657" t="s">
        <v>135</v>
      </c>
      <c r="I5657" t="s">
        <v>136</v>
      </c>
      <c r="J5657" t="s">
        <v>137</v>
      </c>
      <c r="K5657" t="s">
        <v>138</v>
      </c>
      <c r="L5657" t="s">
        <v>16294</v>
      </c>
      <c r="M5657" t="s">
        <v>16295</v>
      </c>
      <c r="N5657">
        <v>3.3844444440000001</v>
      </c>
      <c r="O5657">
        <v>0</v>
      </c>
      <c r="P5657">
        <v>433</v>
      </c>
      <c r="Q5657">
        <v>0</v>
      </c>
      <c r="R5657">
        <v>0</v>
      </c>
      <c r="S5657">
        <v>0</v>
      </c>
      <c r="T5657">
        <v>6</v>
      </c>
      <c r="U5657">
        <v>0</v>
      </c>
      <c r="V5657">
        <v>0</v>
      </c>
      <c r="W5657">
        <v>0</v>
      </c>
      <c r="X5657">
        <v>643.25723979144504</v>
      </c>
      <c r="Y5657">
        <v>0</v>
      </c>
      <c r="Z5657">
        <v>0</v>
      </c>
      <c r="AA5657">
        <v>0</v>
      </c>
      <c r="AB5657">
        <v>16.358769336121732</v>
      </c>
      <c r="AC5657">
        <v>0</v>
      </c>
      <c r="AD5657">
        <v>0</v>
      </c>
      <c r="AE5657">
        <v>659.61600912756683</v>
      </c>
    </row>
    <row r="5658" spans="1:31" x14ac:dyDescent="0.25">
      <c r="A5658">
        <v>2215663</v>
      </c>
      <c r="B5658">
        <v>1</v>
      </c>
      <c r="C5658" t="s">
        <v>80</v>
      </c>
      <c r="D5658" t="s">
        <v>90</v>
      </c>
      <c r="E5658" t="s">
        <v>151</v>
      </c>
      <c r="F5658" t="s">
        <v>16296</v>
      </c>
      <c r="G5658" t="s">
        <v>1155</v>
      </c>
      <c r="H5658" t="s">
        <v>135</v>
      </c>
      <c r="I5658" t="s">
        <v>136</v>
      </c>
      <c r="J5658" t="s">
        <v>137</v>
      </c>
      <c r="K5658" t="s">
        <v>138</v>
      </c>
      <c r="L5658" t="s">
        <v>16297</v>
      </c>
      <c r="M5658" t="s">
        <v>16298</v>
      </c>
      <c r="N5658">
        <v>2.5922222220000002</v>
      </c>
      <c r="O5658">
        <v>0</v>
      </c>
      <c r="P5658">
        <v>78</v>
      </c>
      <c r="Q5658">
        <v>0</v>
      </c>
      <c r="R5658">
        <v>0</v>
      </c>
      <c r="S5658">
        <v>0</v>
      </c>
      <c r="T5658">
        <v>8</v>
      </c>
      <c r="U5658">
        <v>0</v>
      </c>
      <c r="V5658">
        <v>0</v>
      </c>
      <c r="W5658">
        <v>0</v>
      </c>
      <c r="X5658">
        <v>73.137801093814261</v>
      </c>
      <c r="Y5658">
        <v>0</v>
      </c>
      <c r="Z5658">
        <v>0</v>
      </c>
      <c r="AA5658">
        <v>0</v>
      </c>
      <c r="AB5658">
        <v>4.1407185749846782</v>
      </c>
      <c r="AC5658">
        <v>0</v>
      </c>
      <c r="AD5658">
        <v>0</v>
      </c>
      <c r="AE5658">
        <v>77.278519668798936</v>
      </c>
    </row>
    <row r="5659" spans="1:31" x14ac:dyDescent="0.25">
      <c r="A5659">
        <v>2224222</v>
      </c>
      <c r="B5659">
        <v>1</v>
      </c>
      <c r="C5659" t="s">
        <v>80</v>
      </c>
      <c r="D5659" t="s">
        <v>84</v>
      </c>
      <c r="E5659" t="s">
        <v>151</v>
      </c>
      <c r="F5659" t="s">
        <v>3985</v>
      </c>
      <c r="G5659" t="s">
        <v>213</v>
      </c>
      <c r="H5659" t="s">
        <v>135</v>
      </c>
      <c r="I5659" t="s">
        <v>136</v>
      </c>
      <c r="J5659" t="s">
        <v>137</v>
      </c>
      <c r="K5659" t="s">
        <v>138</v>
      </c>
      <c r="L5659" t="s">
        <v>16299</v>
      </c>
      <c r="M5659" t="s">
        <v>16300</v>
      </c>
      <c r="N5659">
        <v>1.568888888</v>
      </c>
      <c r="O5659">
        <v>0</v>
      </c>
      <c r="P5659">
        <v>154</v>
      </c>
      <c r="Q5659">
        <v>0</v>
      </c>
      <c r="R5659">
        <v>0</v>
      </c>
      <c r="S5659">
        <v>0</v>
      </c>
      <c r="T5659">
        <v>18</v>
      </c>
      <c r="U5659">
        <v>0</v>
      </c>
      <c r="V5659">
        <v>0</v>
      </c>
      <c r="W5659">
        <v>0</v>
      </c>
      <c r="X5659">
        <v>77.022889871898528</v>
      </c>
      <c r="Y5659">
        <v>0</v>
      </c>
      <c r="Z5659">
        <v>0</v>
      </c>
      <c r="AA5659">
        <v>0</v>
      </c>
      <c r="AB5659">
        <v>19.727505452117494</v>
      </c>
      <c r="AC5659">
        <v>0</v>
      </c>
      <c r="AD5659">
        <v>0</v>
      </c>
      <c r="AE5659">
        <v>96.750395324016026</v>
      </c>
    </row>
    <row r="5660" spans="1:31" x14ac:dyDescent="0.25">
      <c r="A5660">
        <v>2224554</v>
      </c>
      <c r="B5660">
        <v>1</v>
      </c>
      <c r="C5660" t="s">
        <v>81</v>
      </c>
      <c r="D5660" t="s">
        <v>120</v>
      </c>
      <c r="E5660" t="s">
        <v>147</v>
      </c>
      <c r="F5660" t="s">
        <v>16301</v>
      </c>
      <c r="G5660" t="s">
        <v>143</v>
      </c>
      <c r="H5660" t="s">
        <v>144</v>
      </c>
      <c r="I5660" t="s">
        <v>136</v>
      </c>
      <c r="J5660" t="s">
        <v>137</v>
      </c>
      <c r="K5660" t="s">
        <v>138</v>
      </c>
      <c r="L5660" t="s">
        <v>16302</v>
      </c>
      <c r="M5660" t="s">
        <v>16303</v>
      </c>
      <c r="N5660">
        <v>0.48222222199999998</v>
      </c>
      <c r="O5660">
        <v>3</v>
      </c>
      <c r="P5660">
        <v>1808</v>
      </c>
      <c r="Q5660">
        <v>74</v>
      </c>
      <c r="R5660">
        <v>92</v>
      </c>
      <c r="S5660">
        <v>12</v>
      </c>
      <c r="T5660">
        <v>192</v>
      </c>
      <c r="U5660">
        <v>5</v>
      </c>
      <c r="V5660">
        <v>2</v>
      </c>
      <c r="W5660">
        <v>0.31682440685570218</v>
      </c>
      <c r="X5660">
        <v>221.02207133483935</v>
      </c>
      <c r="Y5660">
        <v>39.792819875700317</v>
      </c>
      <c r="Z5660">
        <v>18.579460474753628</v>
      </c>
      <c r="AA5660">
        <v>25.076423425908171</v>
      </c>
      <c r="AB5660">
        <v>36.082052748885395</v>
      </c>
      <c r="AC5660">
        <v>76.000567280366212</v>
      </c>
      <c r="AD5660">
        <v>3.6102650154619793</v>
      </c>
      <c r="AE5660">
        <v>420.48048456277081</v>
      </c>
    </row>
    <row r="5661" spans="1:31" x14ac:dyDescent="0.25">
      <c r="A5661">
        <v>2225304</v>
      </c>
      <c r="B5661">
        <v>1</v>
      </c>
      <c r="C5661" t="s">
        <v>80</v>
      </c>
      <c r="D5661" t="s">
        <v>98</v>
      </c>
      <c r="E5661" t="s">
        <v>141</v>
      </c>
      <c r="F5661" t="s">
        <v>16304</v>
      </c>
      <c r="G5661" t="s">
        <v>233</v>
      </c>
      <c r="H5661" t="s">
        <v>144</v>
      </c>
      <c r="I5661" t="s">
        <v>136</v>
      </c>
      <c r="J5661" t="s">
        <v>137</v>
      </c>
      <c r="K5661" t="s">
        <v>234</v>
      </c>
      <c r="L5661" t="s">
        <v>16305</v>
      </c>
      <c r="M5661" t="s">
        <v>16306</v>
      </c>
      <c r="N5661">
        <v>7.4774766660000003</v>
      </c>
      <c r="O5661">
        <v>0</v>
      </c>
      <c r="P5661">
        <v>273</v>
      </c>
      <c r="Q5661">
        <v>0</v>
      </c>
      <c r="R5661">
        <v>1</v>
      </c>
      <c r="S5661">
        <v>0</v>
      </c>
      <c r="T5661">
        <v>20</v>
      </c>
      <c r="U5661">
        <v>0</v>
      </c>
      <c r="V5661">
        <v>0</v>
      </c>
      <c r="W5661">
        <v>0</v>
      </c>
      <c r="X5661">
        <v>550.56209904121329</v>
      </c>
      <c r="Y5661">
        <v>0</v>
      </c>
      <c r="Z5661">
        <v>0</v>
      </c>
      <c r="AA5661">
        <v>0</v>
      </c>
      <c r="AB5661">
        <v>83.336575900257074</v>
      </c>
      <c r="AC5661">
        <v>0</v>
      </c>
      <c r="AD5661">
        <v>0</v>
      </c>
      <c r="AE5661">
        <v>633.8986749414704</v>
      </c>
    </row>
    <row r="5662" spans="1:31" x14ac:dyDescent="0.25">
      <c r="A5662">
        <v>2215271</v>
      </c>
      <c r="B5662">
        <v>1</v>
      </c>
      <c r="C5662" t="s">
        <v>80</v>
      </c>
      <c r="D5662" t="s">
        <v>97</v>
      </c>
      <c r="E5662" t="s">
        <v>132</v>
      </c>
      <c r="F5662" t="s">
        <v>16307</v>
      </c>
      <c r="G5662" t="s">
        <v>176</v>
      </c>
      <c r="H5662" t="s">
        <v>135</v>
      </c>
      <c r="I5662" t="s">
        <v>136</v>
      </c>
      <c r="J5662" t="s">
        <v>137</v>
      </c>
      <c r="K5662" t="s">
        <v>138</v>
      </c>
      <c r="L5662" t="s">
        <v>16308</v>
      </c>
      <c r="M5662" t="s">
        <v>16309</v>
      </c>
      <c r="N5662">
        <v>0.45861111100000002</v>
      </c>
      <c r="O5662">
        <v>0</v>
      </c>
      <c r="P5662">
        <v>273</v>
      </c>
      <c r="Q5662">
        <v>0</v>
      </c>
      <c r="R5662">
        <v>3</v>
      </c>
      <c r="S5662">
        <v>0</v>
      </c>
      <c r="T5662">
        <v>19</v>
      </c>
      <c r="U5662">
        <v>0</v>
      </c>
      <c r="V5662">
        <v>0</v>
      </c>
      <c r="W5662">
        <v>0</v>
      </c>
      <c r="X5662">
        <v>43.221032494438809</v>
      </c>
      <c r="Y5662">
        <v>0</v>
      </c>
      <c r="Z5662">
        <v>0.50674182199390005</v>
      </c>
      <c r="AA5662">
        <v>0</v>
      </c>
      <c r="AB5662">
        <v>3.6171245911146781</v>
      </c>
      <c r="AC5662">
        <v>0</v>
      </c>
      <c r="AD5662">
        <v>0</v>
      </c>
      <c r="AE5662">
        <v>47.344898907547389</v>
      </c>
    </row>
    <row r="5663" spans="1:31" x14ac:dyDescent="0.25">
      <c r="A5663">
        <v>2225550</v>
      </c>
      <c r="B5663">
        <v>1</v>
      </c>
      <c r="C5663" t="s">
        <v>80</v>
      </c>
      <c r="D5663" t="s">
        <v>83</v>
      </c>
      <c r="E5663" t="s">
        <v>156</v>
      </c>
      <c r="F5663" t="s">
        <v>12532</v>
      </c>
      <c r="G5663" t="s">
        <v>213</v>
      </c>
      <c r="H5663" t="s">
        <v>135</v>
      </c>
      <c r="I5663" t="s">
        <v>136</v>
      </c>
      <c r="J5663" t="s">
        <v>137</v>
      </c>
      <c r="K5663" t="s">
        <v>138</v>
      </c>
      <c r="L5663" t="s">
        <v>16310</v>
      </c>
      <c r="M5663" t="s">
        <v>16311</v>
      </c>
      <c r="N5663">
        <v>3.741944444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20</v>
      </c>
      <c r="U5663">
        <v>0</v>
      </c>
      <c r="V5663">
        <v>1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194.79184840701376</v>
      </c>
      <c r="AC5663">
        <v>0</v>
      </c>
      <c r="AD5663">
        <v>569.8482668958701</v>
      </c>
      <c r="AE5663">
        <v>764.64011530288383</v>
      </c>
    </row>
    <row r="5664" spans="1:31" x14ac:dyDescent="0.25">
      <c r="A5664">
        <v>2225636</v>
      </c>
      <c r="B5664">
        <v>1</v>
      </c>
      <c r="C5664" t="s">
        <v>80</v>
      </c>
      <c r="D5664" t="s">
        <v>82</v>
      </c>
      <c r="E5664" t="s">
        <v>156</v>
      </c>
      <c r="F5664" t="s">
        <v>16312</v>
      </c>
      <c r="G5664" t="s">
        <v>213</v>
      </c>
      <c r="H5664" t="s">
        <v>135</v>
      </c>
      <c r="I5664" t="s">
        <v>136</v>
      </c>
      <c r="J5664" t="s">
        <v>137</v>
      </c>
      <c r="K5664" t="s">
        <v>138</v>
      </c>
      <c r="L5664" t="s">
        <v>16313</v>
      </c>
      <c r="M5664" t="s">
        <v>16314</v>
      </c>
      <c r="N5664">
        <v>3.2908333330000001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151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164.75834510395993</v>
      </c>
      <c r="AC5664">
        <v>0</v>
      </c>
      <c r="AD5664">
        <v>0</v>
      </c>
      <c r="AE5664">
        <v>164.75834510395993</v>
      </c>
    </row>
    <row r="5665" spans="1:31" x14ac:dyDescent="0.25">
      <c r="A5665">
        <v>2227860</v>
      </c>
      <c r="B5665">
        <v>1</v>
      </c>
      <c r="C5665" t="s">
        <v>81</v>
      </c>
      <c r="D5665" t="s">
        <v>118</v>
      </c>
      <c r="E5665" t="s">
        <v>156</v>
      </c>
      <c r="F5665" t="s">
        <v>16315</v>
      </c>
      <c r="G5665" t="s">
        <v>161</v>
      </c>
      <c r="H5665" t="s">
        <v>135</v>
      </c>
      <c r="I5665" t="s">
        <v>136</v>
      </c>
      <c r="J5665" t="s">
        <v>137</v>
      </c>
      <c r="K5665" t="s">
        <v>138</v>
      </c>
      <c r="L5665" t="s">
        <v>16316</v>
      </c>
      <c r="M5665" t="s">
        <v>16317</v>
      </c>
      <c r="N5665">
        <v>8.3777777770000004</v>
      </c>
      <c r="O5665">
        <v>0</v>
      </c>
      <c r="P5665">
        <v>1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1.651625959938243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1.651625959938243</v>
      </c>
    </row>
    <row r="5666" spans="1:31" x14ac:dyDescent="0.25">
      <c r="A5666">
        <v>2222696</v>
      </c>
      <c r="B5666">
        <v>1</v>
      </c>
      <c r="C5666" t="s">
        <v>80</v>
      </c>
      <c r="D5666" t="s">
        <v>94</v>
      </c>
      <c r="E5666" t="s">
        <v>251</v>
      </c>
      <c r="F5666" t="s">
        <v>16318</v>
      </c>
      <c r="G5666" t="s">
        <v>143</v>
      </c>
      <c r="H5666" t="s">
        <v>144</v>
      </c>
      <c r="I5666" t="s">
        <v>136</v>
      </c>
      <c r="J5666" t="s">
        <v>137</v>
      </c>
      <c r="K5666" t="s">
        <v>138</v>
      </c>
      <c r="L5666" t="s">
        <v>16319</v>
      </c>
      <c r="M5666" t="s">
        <v>16320</v>
      </c>
      <c r="N5666">
        <v>8.3333332999999996E-2</v>
      </c>
      <c r="O5666">
        <v>0</v>
      </c>
      <c r="P5666">
        <v>7084</v>
      </c>
      <c r="Q5666">
        <v>49</v>
      </c>
      <c r="R5666">
        <v>562</v>
      </c>
      <c r="S5666">
        <v>7</v>
      </c>
      <c r="T5666">
        <v>1270</v>
      </c>
      <c r="U5666">
        <v>2</v>
      </c>
      <c r="V5666">
        <v>1</v>
      </c>
      <c r="W5666">
        <v>0</v>
      </c>
      <c r="X5666">
        <v>131.55392069111474</v>
      </c>
      <c r="Y5666">
        <v>2.650700628312916</v>
      </c>
      <c r="Z5666">
        <v>19.875913748877423</v>
      </c>
      <c r="AA5666">
        <v>6.6438097505669997</v>
      </c>
      <c r="AB5666">
        <v>59.332432470956014</v>
      </c>
      <c r="AC5666">
        <v>11.839174589555251</v>
      </c>
      <c r="AD5666">
        <v>0.40346354865750006</v>
      </c>
      <c r="AE5666">
        <v>232.29941542804082</v>
      </c>
    </row>
    <row r="5667" spans="1:31" x14ac:dyDescent="0.25">
      <c r="A5667">
        <v>2225696</v>
      </c>
      <c r="B5667">
        <v>1</v>
      </c>
      <c r="C5667" t="s">
        <v>80</v>
      </c>
      <c r="D5667" t="s">
        <v>93</v>
      </c>
      <c r="E5667" t="s">
        <v>156</v>
      </c>
      <c r="F5667" t="s">
        <v>16321</v>
      </c>
      <c r="G5667" t="s">
        <v>165</v>
      </c>
      <c r="H5667" t="s">
        <v>135</v>
      </c>
      <c r="I5667" t="s">
        <v>136</v>
      </c>
      <c r="J5667" t="s">
        <v>137</v>
      </c>
      <c r="K5667" t="s">
        <v>138</v>
      </c>
      <c r="L5667" t="s">
        <v>16322</v>
      </c>
      <c r="M5667" t="s">
        <v>16323</v>
      </c>
      <c r="N5667">
        <v>3.2802777769999998</v>
      </c>
      <c r="O5667">
        <v>0</v>
      </c>
      <c r="P5667">
        <v>5</v>
      </c>
      <c r="Q5667">
        <v>0</v>
      </c>
      <c r="R5667">
        <v>0</v>
      </c>
      <c r="S5667">
        <v>0</v>
      </c>
      <c r="T5667">
        <v>1</v>
      </c>
      <c r="U5667">
        <v>0</v>
      </c>
      <c r="V5667">
        <v>0</v>
      </c>
      <c r="W5667">
        <v>0</v>
      </c>
      <c r="X5667">
        <v>3.2090770022852775</v>
      </c>
      <c r="Y5667">
        <v>0</v>
      </c>
      <c r="Z5667">
        <v>0</v>
      </c>
      <c r="AA5667">
        <v>0</v>
      </c>
      <c r="AB5667">
        <v>0.31893678827748884</v>
      </c>
      <c r="AC5667">
        <v>0</v>
      </c>
      <c r="AD5667">
        <v>0</v>
      </c>
      <c r="AE5667">
        <v>3.5280137905627664</v>
      </c>
    </row>
    <row r="5668" spans="1:31" x14ac:dyDescent="0.25">
      <c r="A5668">
        <v>2216891</v>
      </c>
      <c r="B5668">
        <v>1</v>
      </c>
      <c r="C5668" t="s">
        <v>80</v>
      </c>
      <c r="D5668" t="s">
        <v>103</v>
      </c>
      <c r="E5668" t="s">
        <v>151</v>
      </c>
      <c r="F5668" t="s">
        <v>16324</v>
      </c>
      <c r="G5668" t="s">
        <v>3930</v>
      </c>
      <c r="H5668" t="s">
        <v>135</v>
      </c>
      <c r="I5668" t="s">
        <v>136</v>
      </c>
      <c r="J5668" t="s">
        <v>137</v>
      </c>
      <c r="K5668" t="s">
        <v>138</v>
      </c>
      <c r="L5668" t="s">
        <v>16325</v>
      </c>
      <c r="M5668" t="s">
        <v>16326</v>
      </c>
      <c r="N5668">
        <v>0.42222222199999998</v>
      </c>
      <c r="O5668">
        <v>0</v>
      </c>
      <c r="P5668">
        <v>76</v>
      </c>
      <c r="Q5668">
        <v>0</v>
      </c>
      <c r="R5668">
        <v>0</v>
      </c>
      <c r="S5668">
        <v>0</v>
      </c>
      <c r="T5668">
        <v>2</v>
      </c>
      <c r="U5668">
        <v>0</v>
      </c>
      <c r="V5668">
        <v>0</v>
      </c>
      <c r="W5668">
        <v>0</v>
      </c>
      <c r="X5668">
        <v>14.046530596722006</v>
      </c>
      <c r="Y5668">
        <v>0</v>
      </c>
      <c r="Z5668">
        <v>0</v>
      </c>
      <c r="AA5668">
        <v>0</v>
      </c>
      <c r="AB5668">
        <v>1.0233966692733332</v>
      </c>
      <c r="AC5668">
        <v>0</v>
      </c>
      <c r="AD5668">
        <v>0</v>
      </c>
      <c r="AE5668">
        <v>15.069927265995339</v>
      </c>
    </row>
    <row r="5669" spans="1:31" x14ac:dyDescent="0.25">
      <c r="A5669">
        <v>2225590</v>
      </c>
      <c r="B5669">
        <v>1</v>
      </c>
      <c r="C5669" t="s">
        <v>80</v>
      </c>
      <c r="D5669" t="s">
        <v>87</v>
      </c>
      <c r="E5669" t="s">
        <v>141</v>
      </c>
      <c r="F5669" t="s">
        <v>16327</v>
      </c>
      <c r="G5669" t="s">
        <v>280</v>
      </c>
      <c r="H5669" t="s">
        <v>144</v>
      </c>
      <c r="I5669" t="s">
        <v>136</v>
      </c>
      <c r="J5669" t="s">
        <v>3</v>
      </c>
      <c r="K5669" t="s">
        <v>138</v>
      </c>
      <c r="L5669" t="s">
        <v>16328</v>
      </c>
      <c r="M5669" t="s">
        <v>16329</v>
      </c>
      <c r="N5669">
        <v>3.8911111109999998</v>
      </c>
      <c r="O5669">
        <v>0</v>
      </c>
      <c r="P5669">
        <v>3636</v>
      </c>
      <c r="Q5669">
        <v>0</v>
      </c>
      <c r="R5669">
        <v>0</v>
      </c>
      <c r="S5669">
        <v>1</v>
      </c>
      <c r="T5669">
        <v>343</v>
      </c>
      <c r="U5669">
        <v>0</v>
      </c>
      <c r="V5669">
        <v>4</v>
      </c>
      <c r="W5669">
        <v>0</v>
      </c>
      <c r="X5669">
        <v>6096.3702330445494</v>
      </c>
      <c r="Y5669">
        <v>0</v>
      </c>
      <c r="Z5669">
        <v>0</v>
      </c>
      <c r="AA5669">
        <v>88.787264033194674</v>
      </c>
      <c r="AB5669">
        <v>925.32909316730911</v>
      </c>
      <c r="AC5669">
        <v>0</v>
      </c>
      <c r="AD5669">
        <v>157.17735648568706</v>
      </c>
      <c r="AE5669">
        <v>7267.6639467307396</v>
      </c>
    </row>
    <row r="5670" spans="1:31" x14ac:dyDescent="0.25">
      <c r="A5670">
        <v>2212755</v>
      </c>
      <c r="B5670">
        <v>1</v>
      </c>
      <c r="C5670" t="s">
        <v>81</v>
      </c>
      <c r="D5670" t="s">
        <v>117</v>
      </c>
      <c r="E5670" t="s">
        <v>156</v>
      </c>
      <c r="F5670" t="s">
        <v>16330</v>
      </c>
      <c r="G5670" t="s">
        <v>165</v>
      </c>
      <c r="H5670" t="s">
        <v>135</v>
      </c>
      <c r="I5670" t="s">
        <v>136</v>
      </c>
      <c r="J5670" t="s">
        <v>137</v>
      </c>
      <c r="K5670" t="s">
        <v>138</v>
      </c>
      <c r="L5670" t="s">
        <v>16331</v>
      </c>
      <c r="M5670" t="s">
        <v>16332</v>
      </c>
      <c r="N5670">
        <v>1.764444444</v>
      </c>
      <c r="O5670">
        <v>0</v>
      </c>
      <c r="P5670">
        <v>1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2.6546501250000001E-3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2.6546501250000001E-3</v>
      </c>
    </row>
    <row r="5671" spans="1:31" x14ac:dyDescent="0.25">
      <c r="A5671">
        <v>2218411</v>
      </c>
      <c r="B5671">
        <v>1</v>
      </c>
      <c r="C5671" t="s">
        <v>80</v>
      </c>
      <c r="D5671" t="s">
        <v>103</v>
      </c>
      <c r="E5671" t="s">
        <v>132</v>
      </c>
      <c r="F5671" t="s">
        <v>16333</v>
      </c>
      <c r="G5671" t="s">
        <v>176</v>
      </c>
      <c r="H5671" t="s">
        <v>135</v>
      </c>
      <c r="I5671" t="s">
        <v>136</v>
      </c>
      <c r="J5671" t="s">
        <v>137</v>
      </c>
      <c r="K5671" t="s">
        <v>138</v>
      </c>
      <c r="L5671" t="s">
        <v>16334</v>
      </c>
      <c r="M5671" t="s">
        <v>16335</v>
      </c>
      <c r="N5671">
        <v>4.4333333330000002</v>
      </c>
      <c r="O5671">
        <v>0</v>
      </c>
      <c r="P5671">
        <v>136</v>
      </c>
      <c r="Q5671">
        <v>0</v>
      </c>
      <c r="R5671">
        <v>1</v>
      </c>
      <c r="S5671">
        <v>0</v>
      </c>
      <c r="T5671">
        <v>38</v>
      </c>
      <c r="U5671">
        <v>0</v>
      </c>
      <c r="V5671">
        <v>0</v>
      </c>
      <c r="W5671">
        <v>0</v>
      </c>
      <c r="X5671">
        <v>199.95416322933494</v>
      </c>
      <c r="Y5671">
        <v>0</v>
      </c>
      <c r="Z5671">
        <v>0</v>
      </c>
      <c r="AA5671">
        <v>0</v>
      </c>
      <c r="AB5671">
        <v>114.38522839572002</v>
      </c>
      <c r="AC5671">
        <v>0</v>
      </c>
      <c r="AD5671">
        <v>0</v>
      </c>
      <c r="AE5671">
        <v>314.33939162505499</v>
      </c>
    </row>
    <row r="5672" spans="1:31" x14ac:dyDescent="0.25">
      <c r="A5672">
        <v>2219493</v>
      </c>
      <c r="B5672">
        <v>1</v>
      </c>
      <c r="C5672" t="s">
        <v>80</v>
      </c>
      <c r="D5672" t="s">
        <v>110</v>
      </c>
      <c r="E5672" t="s">
        <v>151</v>
      </c>
      <c r="F5672" t="s">
        <v>16336</v>
      </c>
      <c r="G5672" t="s">
        <v>213</v>
      </c>
      <c r="H5672" t="s">
        <v>135</v>
      </c>
      <c r="I5672" t="s">
        <v>136</v>
      </c>
      <c r="J5672" t="s">
        <v>137</v>
      </c>
      <c r="K5672" t="s">
        <v>138</v>
      </c>
      <c r="L5672" t="s">
        <v>16337</v>
      </c>
      <c r="M5672" t="s">
        <v>16338</v>
      </c>
      <c r="N5672">
        <v>1.000277777</v>
      </c>
      <c r="O5672">
        <v>0</v>
      </c>
      <c r="P5672">
        <v>244</v>
      </c>
      <c r="Q5672">
        <v>0</v>
      </c>
      <c r="R5672">
        <v>0</v>
      </c>
      <c r="S5672">
        <v>0</v>
      </c>
      <c r="T5672">
        <v>15</v>
      </c>
      <c r="U5672">
        <v>0</v>
      </c>
      <c r="V5672">
        <v>0</v>
      </c>
      <c r="W5672">
        <v>0</v>
      </c>
      <c r="X5672">
        <v>110.1665276752647</v>
      </c>
      <c r="Y5672">
        <v>0</v>
      </c>
      <c r="Z5672">
        <v>0</v>
      </c>
      <c r="AA5672">
        <v>0</v>
      </c>
      <c r="AB5672">
        <v>2.6848096422346472</v>
      </c>
      <c r="AC5672">
        <v>0</v>
      </c>
      <c r="AD5672">
        <v>0</v>
      </c>
      <c r="AE5672">
        <v>112.85133731749934</v>
      </c>
    </row>
    <row r="5673" spans="1:31" x14ac:dyDescent="0.25">
      <c r="A5673">
        <v>2217083</v>
      </c>
      <c r="B5673">
        <v>1</v>
      </c>
      <c r="C5673" t="s">
        <v>81</v>
      </c>
      <c r="D5673" t="s">
        <v>125</v>
      </c>
      <c r="E5673" t="s">
        <v>132</v>
      </c>
      <c r="F5673" t="s">
        <v>16339</v>
      </c>
      <c r="G5673" t="s">
        <v>176</v>
      </c>
      <c r="H5673" t="s">
        <v>135</v>
      </c>
      <c r="I5673" t="s">
        <v>136</v>
      </c>
      <c r="J5673" t="s">
        <v>137</v>
      </c>
      <c r="K5673" t="s">
        <v>138</v>
      </c>
      <c r="L5673" t="s">
        <v>16340</v>
      </c>
      <c r="M5673" t="s">
        <v>16341</v>
      </c>
      <c r="N5673">
        <v>2.9708333329999999</v>
      </c>
      <c r="O5673">
        <v>0</v>
      </c>
      <c r="P5673">
        <v>0</v>
      </c>
      <c r="Q5673">
        <v>0</v>
      </c>
      <c r="R5673">
        <v>10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8.0688338541469999</v>
      </c>
      <c r="AA5673">
        <v>0</v>
      </c>
      <c r="AB5673">
        <v>0</v>
      </c>
      <c r="AC5673">
        <v>0</v>
      </c>
      <c r="AD5673">
        <v>0</v>
      </c>
      <c r="AE5673">
        <v>8.0688338541469999</v>
      </c>
    </row>
    <row r="5674" spans="1:31" x14ac:dyDescent="0.25">
      <c r="A5674">
        <v>2218165</v>
      </c>
      <c r="B5674">
        <v>1</v>
      </c>
      <c r="C5674" t="s">
        <v>80</v>
      </c>
      <c r="D5674" t="s">
        <v>100</v>
      </c>
      <c r="E5674" t="s">
        <v>151</v>
      </c>
      <c r="F5674" t="s">
        <v>16342</v>
      </c>
      <c r="G5674" t="s">
        <v>1155</v>
      </c>
      <c r="H5674" t="s">
        <v>135</v>
      </c>
      <c r="I5674" t="s">
        <v>136</v>
      </c>
      <c r="J5674" t="s">
        <v>137</v>
      </c>
      <c r="K5674" t="s">
        <v>138</v>
      </c>
      <c r="L5674" t="s">
        <v>16343</v>
      </c>
      <c r="M5674" t="s">
        <v>16344</v>
      </c>
      <c r="N5674">
        <v>4.2874999999999996</v>
      </c>
      <c r="O5674">
        <v>0</v>
      </c>
      <c r="P5674">
        <v>160</v>
      </c>
      <c r="Q5674">
        <v>0</v>
      </c>
      <c r="R5674">
        <v>0</v>
      </c>
      <c r="S5674">
        <v>0</v>
      </c>
      <c r="T5674">
        <v>17</v>
      </c>
      <c r="U5674">
        <v>0</v>
      </c>
      <c r="V5674">
        <v>0</v>
      </c>
      <c r="W5674">
        <v>0</v>
      </c>
      <c r="X5674">
        <v>179.70419361798713</v>
      </c>
      <c r="Y5674">
        <v>0</v>
      </c>
      <c r="Z5674">
        <v>0</v>
      </c>
      <c r="AA5674">
        <v>0</v>
      </c>
      <c r="AB5674">
        <v>54.557681370307435</v>
      </c>
      <c r="AC5674">
        <v>0</v>
      </c>
      <c r="AD5674">
        <v>0</v>
      </c>
      <c r="AE5674">
        <v>234.26187498829455</v>
      </c>
    </row>
    <row r="5675" spans="1:31" x14ac:dyDescent="0.25">
      <c r="A5675">
        <v>2227216</v>
      </c>
      <c r="B5675">
        <v>1</v>
      </c>
      <c r="C5675" t="s">
        <v>80</v>
      </c>
      <c r="D5675" t="s">
        <v>83</v>
      </c>
      <c r="E5675" t="s">
        <v>151</v>
      </c>
      <c r="F5675" t="s">
        <v>16345</v>
      </c>
      <c r="G5675" t="s">
        <v>213</v>
      </c>
      <c r="H5675" t="s">
        <v>135</v>
      </c>
      <c r="I5675" t="s">
        <v>136</v>
      </c>
      <c r="J5675" t="s">
        <v>137</v>
      </c>
      <c r="K5675" t="s">
        <v>138</v>
      </c>
      <c r="L5675" t="s">
        <v>16346</v>
      </c>
      <c r="M5675" t="s">
        <v>16347</v>
      </c>
      <c r="N5675">
        <v>0.823333333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111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68.711165309277163</v>
      </c>
      <c r="AC5675">
        <v>0</v>
      </c>
      <c r="AD5675">
        <v>0</v>
      </c>
      <c r="AE5675">
        <v>68.711165309277163</v>
      </c>
    </row>
    <row r="5676" spans="1:31" x14ac:dyDescent="0.25">
      <c r="A5676">
        <v>2215855</v>
      </c>
      <c r="B5676">
        <v>1</v>
      </c>
      <c r="C5676" t="s">
        <v>80</v>
      </c>
      <c r="D5676" t="s">
        <v>105</v>
      </c>
      <c r="E5676" t="s">
        <v>198</v>
      </c>
      <c r="F5676" t="s">
        <v>16348</v>
      </c>
      <c r="G5676" t="s">
        <v>143</v>
      </c>
      <c r="H5676" t="s">
        <v>144</v>
      </c>
      <c r="I5676" t="s">
        <v>136</v>
      </c>
      <c r="J5676" t="s">
        <v>137</v>
      </c>
      <c r="K5676" t="s">
        <v>138</v>
      </c>
      <c r="L5676" t="s">
        <v>16349</v>
      </c>
      <c r="M5676" t="s">
        <v>16350</v>
      </c>
      <c r="N5676">
        <v>2.7574999999999998</v>
      </c>
      <c r="O5676">
        <v>1</v>
      </c>
      <c r="P5676">
        <v>98</v>
      </c>
      <c r="Q5676">
        <v>6</v>
      </c>
      <c r="R5676">
        <v>7</v>
      </c>
      <c r="S5676">
        <v>17</v>
      </c>
      <c r="T5676">
        <v>9</v>
      </c>
      <c r="U5676">
        <v>2</v>
      </c>
      <c r="V5676">
        <v>0</v>
      </c>
      <c r="W5676">
        <v>0.52174393577193001</v>
      </c>
      <c r="X5676">
        <v>87.457994500518467</v>
      </c>
      <c r="Y5676">
        <v>9.230440448795532</v>
      </c>
      <c r="Z5676">
        <v>7.2500010202688436</v>
      </c>
      <c r="AA5676">
        <v>481.47000424072053</v>
      </c>
      <c r="AB5676">
        <v>62.055026685661474</v>
      </c>
      <c r="AC5676">
        <v>752.58206158944279</v>
      </c>
      <c r="AD5676">
        <v>0</v>
      </c>
      <c r="AE5676">
        <v>1400.5672724211795</v>
      </c>
    </row>
    <row r="5677" spans="1:31" x14ac:dyDescent="0.25">
      <c r="A5677">
        <v>2221806</v>
      </c>
      <c r="B5677">
        <v>1</v>
      </c>
      <c r="C5677" t="s">
        <v>81</v>
      </c>
      <c r="D5677" t="s">
        <v>128</v>
      </c>
      <c r="E5677" t="s">
        <v>147</v>
      </c>
      <c r="F5677" t="s">
        <v>16351</v>
      </c>
      <c r="G5677" t="s">
        <v>143</v>
      </c>
      <c r="H5677" t="s">
        <v>144</v>
      </c>
      <c r="I5677" t="s">
        <v>136</v>
      </c>
      <c r="J5677" t="s">
        <v>137</v>
      </c>
      <c r="K5677" t="s">
        <v>138</v>
      </c>
      <c r="L5677" t="s">
        <v>16352</v>
      </c>
      <c r="M5677" t="s">
        <v>16353</v>
      </c>
      <c r="N5677">
        <v>0.62666666599999998</v>
      </c>
      <c r="O5677">
        <v>0</v>
      </c>
      <c r="P5677">
        <v>0</v>
      </c>
      <c r="Q5677">
        <v>0</v>
      </c>
      <c r="R5677">
        <v>0</v>
      </c>
      <c r="S5677">
        <v>3</v>
      </c>
      <c r="T5677">
        <v>0</v>
      </c>
      <c r="U5677">
        <v>5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13.236554170980085</v>
      </c>
      <c r="AB5677">
        <v>0</v>
      </c>
      <c r="AC5677">
        <v>32.505748843621326</v>
      </c>
      <c r="AD5677">
        <v>0</v>
      </c>
      <c r="AE5677">
        <v>45.742303014601411</v>
      </c>
    </row>
    <row r="5678" spans="1:31" x14ac:dyDescent="0.25">
      <c r="A5678">
        <v>2227193</v>
      </c>
      <c r="B5678">
        <v>1</v>
      </c>
      <c r="C5678" t="s">
        <v>80</v>
      </c>
      <c r="D5678" t="s">
        <v>105</v>
      </c>
      <c r="E5678" t="s">
        <v>151</v>
      </c>
      <c r="F5678" t="s">
        <v>16354</v>
      </c>
      <c r="G5678" t="s">
        <v>280</v>
      </c>
      <c r="H5678" t="s">
        <v>135</v>
      </c>
      <c r="I5678" t="s">
        <v>136</v>
      </c>
      <c r="J5678" t="s">
        <v>3</v>
      </c>
      <c r="K5678" t="s">
        <v>138</v>
      </c>
      <c r="L5678" t="s">
        <v>16355</v>
      </c>
      <c r="M5678" t="s">
        <v>16356</v>
      </c>
      <c r="N5678">
        <v>8.3286111110000007</v>
      </c>
      <c r="O5678">
        <v>0</v>
      </c>
      <c r="P5678">
        <v>45</v>
      </c>
      <c r="Q5678">
        <v>0</v>
      </c>
      <c r="R5678">
        <v>1</v>
      </c>
      <c r="S5678">
        <v>0</v>
      </c>
      <c r="T5678">
        <v>1</v>
      </c>
      <c r="U5678">
        <v>0</v>
      </c>
      <c r="V5678">
        <v>0</v>
      </c>
      <c r="W5678">
        <v>0</v>
      </c>
      <c r="X5678">
        <v>75.630421189067036</v>
      </c>
      <c r="Y5678">
        <v>0</v>
      </c>
      <c r="Z5678">
        <v>51.067846884819652</v>
      </c>
      <c r="AA5678">
        <v>0</v>
      </c>
      <c r="AB5678">
        <v>31.215299664798785</v>
      </c>
      <c r="AC5678">
        <v>0</v>
      </c>
      <c r="AD5678">
        <v>0</v>
      </c>
      <c r="AE5678">
        <v>157.91356773868546</v>
      </c>
    </row>
    <row r="5679" spans="1:31" x14ac:dyDescent="0.25">
      <c r="A5679">
        <v>2219035</v>
      </c>
      <c r="B5679">
        <v>1</v>
      </c>
      <c r="C5679" t="s">
        <v>80</v>
      </c>
      <c r="D5679" t="s">
        <v>103</v>
      </c>
      <c r="E5679" t="s">
        <v>151</v>
      </c>
      <c r="F5679" t="s">
        <v>16357</v>
      </c>
      <c r="G5679" t="s">
        <v>213</v>
      </c>
      <c r="H5679" t="s">
        <v>135</v>
      </c>
      <c r="I5679" t="s">
        <v>136</v>
      </c>
      <c r="J5679" t="s">
        <v>137</v>
      </c>
      <c r="K5679" t="s">
        <v>138</v>
      </c>
      <c r="L5679" t="s">
        <v>16358</v>
      </c>
      <c r="M5679" t="s">
        <v>16359</v>
      </c>
      <c r="N5679">
        <v>1.4502777769999999</v>
      </c>
      <c r="O5679">
        <v>0</v>
      </c>
      <c r="P5679">
        <v>1</v>
      </c>
      <c r="Q5679">
        <v>0</v>
      </c>
      <c r="R5679">
        <v>3</v>
      </c>
      <c r="S5679">
        <v>0</v>
      </c>
      <c r="T5679">
        <v>2</v>
      </c>
      <c r="U5679">
        <v>0</v>
      </c>
      <c r="V5679">
        <v>0</v>
      </c>
      <c r="W5679">
        <v>0</v>
      </c>
      <c r="X5679">
        <v>2.2389942289766962</v>
      </c>
      <c r="Y5679">
        <v>0</v>
      </c>
      <c r="Z5679">
        <v>1.0108535372915068</v>
      </c>
      <c r="AA5679">
        <v>0</v>
      </c>
      <c r="AB5679">
        <v>2.9178958049350605</v>
      </c>
      <c r="AC5679">
        <v>0</v>
      </c>
      <c r="AD5679">
        <v>0</v>
      </c>
      <c r="AE5679">
        <v>6.167743571203264</v>
      </c>
    </row>
    <row r="5680" spans="1:31" x14ac:dyDescent="0.25">
      <c r="A5680">
        <v>2219533</v>
      </c>
      <c r="B5680">
        <v>1</v>
      </c>
      <c r="C5680" t="s">
        <v>80</v>
      </c>
      <c r="D5680" t="s">
        <v>88</v>
      </c>
      <c r="E5680" t="s">
        <v>147</v>
      </c>
      <c r="F5680" t="s">
        <v>16360</v>
      </c>
      <c r="G5680" t="s">
        <v>143</v>
      </c>
      <c r="H5680" t="s">
        <v>144</v>
      </c>
      <c r="I5680" t="s">
        <v>136</v>
      </c>
      <c r="J5680" t="s">
        <v>137</v>
      </c>
      <c r="K5680" t="s">
        <v>138</v>
      </c>
      <c r="L5680" t="s">
        <v>16361</v>
      </c>
      <c r="M5680" t="s">
        <v>16362</v>
      </c>
      <c r="N5680">
        <v>0.104444444</v>
      </c>
      <c r="O5680">
        <v>0</v>
      </c>
      <c r="P5680">
        <v>5205</v>
      </c>
      <c r="Q5680">
        <v>0</v>
      </c>
      <c r="R5680">
        <v>1</v>
      </c>
      <c r="S5680">
        <v>1</v>
      </c>
      <c r="T5680">
        <v>324</v>
      </c>
      <c r="U5680">
        <v>0</v>
      </c>
      <c r="V5680">
        <v>0</v>
      </c>
      <c r="W5680">
        <v>0</v>
      </c>
      <c r="X5680">
        <v>142.85843661481994</v>
      </c>
      <c r="Y5680">
        <v>0</v>
      </c>
      <c r="Z5680">
        <v>4.3061427069911113E-3</v>
      </c>
      <c r="AA5680">
        <v>2.2304424917571515</v>
      </c>
      <c r="AB5680">
        <v>15.332711526863143</v>
      </c>
      <c r="AC5680">
        <v>0</v>
      </c>
      <c r="AD5680">
        <v>0</v>
      </c>
      <c r="AE5680">
        <v>160.4258967761472</v>
      </c>
    </row>
    <row r="5681" spans="1:31" x14ac:dyDescent="0.25">
      <c r="A5681">
        <v>2222971</v>
      </c>
      <c r="B5681">
        <v>1</v>
      </c>
      <c r="C5681" t="s">
        <v>80</v>
      </c>
      <c r="D5681" t="s">
        <v>97</v>
      </c>
      <c r="E5681" t="s">
        <v>156</v>
      </c>
      <c r="F5681" t="s">
        <v>16363</v>
      </c>
      <c r="G5681" t="s">
        <v>161</v>
      </c>
      <c r="H5681" t="s">
        <v>135</v>
      </c>
      <c r="I5681" t="s">
        <v>136</v>
      </c>
      <c r="J5681" t="s">
        <v>137</v>
      </c>
      <c r="K5681" t="s">
        <v>138</v>
      </c>
      <c r="L5681" t="s">
        <v>16364</v>
      </c>
      <c r="M5681" t="s">
        <v>16365</v>
      </c>
      <c r="N5681">
        <v>3.2252777770000001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1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5.9959857944050583</v>
      </c>
      <c r="AC5681">
        <v>0</v>
      </c>
      <c r="AD5681">
        <v>0</v>
      </c>
      <c r="AE5681">
        <v>5.9959857944050583</v>
      </c>
    </row>
    <row r="5682" spans="1:31" x14ac:dyDescent="0.25">
      <c r="A5682">
        <v>2226672</v>
      </c>
      <c r="B5682">
        <v>1</v>
      </c>
      <c r="C5682" t="s">
        <v>80</v>
      </c>
      <c r="D5682" t="s">
        <v>90</v>
      </c>
      <c r="E5682" t="s">
        <v>141</v>
      </c>
      <c r="F5682" t="s">
        <v>16366</v>
      </c>
      <c r="G5682" t="s">
        <v>405</v>
      </c>
      <c r="H5682" t="s">
        <v>144</v>
      </c>
      <c r="I5682" t="s">
        <v>136</v>
      </c>
      <c r="J5682" t="s">
        <v>137</v>
      </c>
      <c r="K5682" t="s">
        <v>234</v>
      </c>
      <c r="L5682" t="s">
        <v>16367</v>
      </c>
      <c r="M5682" t="s">
        <v>16368</v>
      </c>
      <c r="N5682">
        <v>5.9104516660000002</v>
      </c>
      <c r="O5682">
        <v>0</v>
      </c>
      <c r="P5682">
        <v>679</v>
      </c>
      <c r="Q5682">
        <v>0</v>
      </c>
      <c r="R5682">
        <v>0</v>
      </c>
      <c r="S5682">
        <v>0</v>
      </c>
      <c r="T5682">
        <v>27</v>
      </c>
      <c r="U5682">
        <v>0</v>
      </c>
      <c r="V5682">
        <v>0</v>
      </c>
      <c r="W5682">
        <v>0</v>
      </c>
      <c r="X5682">
        <v>1706.4451916141022</v>
      </c>
      <c r="Y5682">
        <v>0</v>
      </c>
      <c r="Z5682">
        <v>0</v>
      </c>
      <c r="AA5682">
        <v>0</v>
      </c>
      <c r="AB5682">
        <v>78.221017542443107</v>
      </c>
      <c r="AC5682">
        <v>0</v>
      </c>
      <c r="AD5682">
        <v>0</v>
      </c>
      <c r="AE5682">
        <v>1784.6662091565454</v>
      </c>
    </row>
    <row r="5683" spans="1:31" x14ac:dyDescent="0.25">
      <c r="A5683">
        <v>2216522</v>
      </c>
      <c r="B5683">
        <v>1</v>
      </c>
      <c r="C5683" t="s">
        <v>80</v>
      </c>
      <c r="D5683" t="s">
        <v>106</v>
      </c>
      <c r="E5683" t="s">
        <v>147</v>
      </c>
      <c r="F5683" t="s">
        <v>16369</v>
      </c>
      <c r="G5683" t="s">
        <v>143</v>
      </c>
      <c r="H5683" t="s">
        <v>144</v>
      </c>
      <c r="I5683" t="s">
        <v>136</v>
      </c>
      <c r="J5683" t="s">
        <v>137</v>
      </c>
      <c r="K5683" t="s">
        <v>138</v>
      </c>
      <c r="L5683" t="s">
        <v>16370</v>
      </c>
      <c r="M5683" t="s">
        <v>16371</v>
      </c>
      <c r="N5683">
        <v>0.10305555499999999</v>
      </c>
      <c r="O5683">
        <v>2</v>
      </c>
      <c r="P5683">
        <v>45</v>
      </c>
      <c r="Q5683">
        <v>40</v>
      </c>
      <c r="R5683">
        <v>172</v>
      </c>
      <c r="S5683">
        <v>7</v>
      </c>
      <c r="T5683">
        <v>32</v>
      </c>
      <c r="U5683">
        <v>0</v>
      </c>
      <c r="V5683">
        <v>0</v>
      </c>
      <c r="W5683">
        <v>4.8788326513280286E-2</v>
      </c>
      <c r="X5683">
        <v>1.4063977614918004</v>
      </c>
      <c r="Y5683">
        <v>19.778510170796697</v>
      </c>
      <c r="Z5683">
        <v>21.317700504623922</v>
      </c>
      <c r="AA5683">
        <v>5.7390185985103059</v>
      </c>
      <c r="AB5683">
        <v>1.639597928031933</v>
      </c>
      <c r="AC5683">
        <v>0</v>
      </c>
      <c r="AD5683">
        <v>0</v>
      </c>
      <c r="AE5683">
        <v>49.930013289967938</v>
      </c>
    </row>
    <row r="5684" spans="1:31" x14ac:dyDescent="0.25">
      <c r="A5684">
        <v>2221975</v>
      </c>
      <c r="B5684">
        <v>1</v>
      </c>
      <c r="C5684" t="s">
        <v>80</v>
      </c>
      <c r="D5684" t="s">
        <v>82</v>
      </c>
      <c r="E5684" t="s">
        <v>156</v>
      </c>
      <c r="F5684" t="s">
        <v>16372</v>
      </c>
      <c r="G5684" t="s">
        <v>172</v>
      </c>
      <c r="H5684" t="s">
        <v>135</v>
      </c>
      <c r="I5684" t="s">
        <v>136</v>
      </c>
      <c r="J5684" t="s">
        <v>137</v>
      </c>
      <c r="K5684" t="s">
        <v>138</v>
      </c>
      <c r="L5684" t="s">
        <v>16373</v>
      </c>
      <c r="M5684" t="s">
        <v>16374</v>
      </c>
      <c r="N5684">
        <v>1.423611111</v>
      </c>
      <c r="O5684">
        <v>0</v>
      </c>
      <c r="P5684">
        <v>5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1.3568750666425662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1.3568750666425662</v>
      </c>
    </row>
    <row r="5685" spans="1:31" x14ac:dyDescent="0.25">
      <c r="A5685">
        <v>2222473</v>
      </c>
      <c r="B5685">
        <v>1</v>
      </c>
      <c r="C5685" t="s">
        <v>80</v>
      </c>
      <c r="D5685" t="s">
        <v>91</v>
      </c>
      <c r="E5685" t="s">
        <v>151</v>
      </c>
      <c r="F5685" t="s">
        <v>9578</v>
      </c>
      <c r="G5685" t="s">
        <v>233</v>
      </c>
      <c r="H5685" t="s">
        <v>135</v>
      </c>
      <c r="I5685" t="s">
        <v>136</v>
      </c>
      <c r="J5685" t="s">
        <v>137</v>
      </c>
      <c r="K5685" t="s">
        <v>234</v>
      </c>
      <c r="L5685" t="s">
        <v>16375</v>
      </c>
      <c r="M5685" t="s">
        <v>16376</v>
      </c>
      <c r="N5685">
        <v>7.7617166659999999</v>
      </c>
      <c r="O5685">
        <v>0</v>
      </c>
      <c r="P5685">
        <v>210</v>
      </c>
      <c r="Q5685">
        <v>0</v>
      </c>
      <c r="R5685">
        <v>2</v>
      </c>
      <c r="S5685">
        <v>0</v>
      </c>
      <c r="T5685">
        <v>31</v>
      </c>
      <c r="U5685">
        <v>0</v>
      </c>
      <c r="V5685">
        <v>0</v>
      </c>
      <c r="W5685">
        <v>0</v>
      </c>
      <c r="X5685">
        <v>429.3073164094713</v>
      </c>
      <c r="Y5685">
        <v>0</v>
      </c>
      <c r="Z5685">
        <v>0.41214368965728004</v>
      </c>
      <c r="AA5685">
        <v>0</v>
      </c>
      <c r="AB5685">
        <v>167.09995658789569</v>
      </c>
      <c r="AC5685">
        <v>0</v>
      </c>
      <c r="AD5685">
        <v>0</v>
      </c>
      <c r="AE5685">
        <v>596.81941668702427</v>
      </c>
    </row>
    <row r="5686" spans="1:31" x14ac:dyDescent="0.25">
      <c r="A5686">
        <v>2215311</v>
      </c>
      <c r="B5686">
        <v>1</v>
      </c>
      <c r="C5686" t="s">
        <v>80</v>
      </c>
      <c r="D5686" t="s">
        <v>110</v>
      </c>
      <c r="E5686" t="s">
        <v>251</v>
      </c>
      <c r="F5686" t="s">
        <v>16377</v>
      </c>
      <c r="G5686" t="s">
        <v>200</v>
      </c>
      <c r="H5686" t="s">
        <v>144</v>
      </c>
      <c r="I5686" t="s">
        <v>451</v>
      </c>
      <c r="J5686" t="s">
        <v>137</v>
      </c>
      <c r="K5686" t="s">
        <v>234</v>
      </c>
      <c r="L5686" t="s">
        <v>8294</v>
      </c>
      <c r="M5686" t="s">
        <v>16378</v>
      </c>
      <c r="N5686">
        <v>2.5277777000000001E-2</v>
      </c>
      <c r="O5686">
        <v>0</v>
      </c>
      <c r="P5686">
        <v>3074</v>
      </c>
      <c r="Q5686">
        <v>0</v>
      </c>
      <c r="R5686">
        <v>0</v>
      </c>
      <c r="S5686">
        <v>0</v>
      </c>
      <c r="T5686">
        <v>417</v>
      </c>
      <c r="U5686">
        <v>0</v>
      </c>
      <c r="V5686">
        <v>2</v>
      </c>
      <c r="W5686">
        <v>0</v>
      </c>
      <c r="X5686">
        <v>24.326676050987235</v>
      </c>
      <c r="Y5686">
        <v>0</v>
      </c>
      <c r="Z5686">
        <v>0</v>
      </c>
      <c r="AA5686">
        <v>0</v>
      </c>
      <c r="AB5686">
        <v>7.6340602279733654</v>
      </c>
      <c r="AC5686">
        <v>0</v>
      </c>
      <c r="AD5686">
        <v>0.66694939249398066</v>
      </c>
      <c r="AE5686">
        <v>32.627685671454579</v>
      </c>
    </row>
    <row r="5687" spans="1:31" x14ac:dyDescent="0.25">
      <c r="A5687">
        <v>2218749</v>
      </c>
      <c r="B5687">
        <v>1</v>
      </c>
      <c r="C5687" t="s">
        <v>81</v>
      </c>
      <c r="D5687" t="s">
        <v>127</v>
      </c>
      <c r="E5687" t="s">
        <v>141</v>
      </c>
      <c r="F5687" t="s">
        <v>16379</v>
      </c>
      <c r="G5687" t="s">
        <v>349</v>
      </c>
      <c r="H5687" t="s">
        <v>144</v>
      </c>
      <c r="I5687" t="s">
        <v>136</v>
      </c>
      <c r="J5687" t="s">
        <v>137</v>
      </c>
      <c r="K5687" t="s">
        <v>138</v>
      </c>
      <c r="L5687" t="s">
        <v>16380</v>
      </c>
      <c r="M5687" t="s">
        <v>16381</v>
      </c>
      <c r="N5687">
        <v>14.819722221999999</v>
      </c>
      <c r="O5687">
        <v>0</v>
      </c>
      <c r="P5687">
        <v>0</v>
      </c>
      <c r="Q5687">
        <v>9</v>
      </c>
      <c r="R5687">
        <v>22</v>
      </c>
      <c r="S5687">
        <v>0</v>
      </c>
      <c r="T5687">
        <v>1</v>
      </c>
      <c r="U5687">
        <v>0</v>
      </c>
      <c r="V5687">
        <v>0</v>
      </c>
      <c r="W5687">
        <v>0</v>
      </c>
      <c r="X5687">
        <v>0</v>
      </c>
      <c r="Y5687">
        <v>94.844290325385131</v>
      </c>
      <c r="Z5687">
        <v>443.60720267531792</v>
      </c>
      <c r="AA5687">
        <v>0</v>
      </c>
      <c r="AB5687">
        <v>18.343226952499112</v>
      </c>
      <c r="AC5687">
        <v>0</v>
      </c>
      <c r="AD5687">
        <v>0</v>
      </c>
      <c r="AE5687">
        <v>556.79471995320216</v>
      </c>
    </row>
    <row r="5688" spans="1:31" x14ac:dyDescent="0.25">
      <c r="A5688">
        <v>2222994</v>
      </c>
      <c r="B5688">
        <v>1</v>
      </c>
      <c r="C5688" t="s">
        <v>80</v>
      </c>
      <c r="D5688" t="s">
        <v>111</v>
      </c>
      <c r="E5688" t="s">
        <v>141</v>
      </c>
      <c r="F5688" t="s">
        <v>16382</v>
      </c>
      <c r="G5688" t="s">
        <v>405</v>
      </c>
      <c r="H5688" t="s">
        <v>144</v>
      </c>
      <c r="I5688" t="s">
        <v>136</v>
      </c>
      <c r="J5688" t="s">
        <v>137</v>
      </c>
      <c r="K5688" t="s">
        <v>234</v>
      </c>
      <c r="L5688" t="s">
        <v>16383</v>
      </c>
      <c r="M5688" t="s">
        <v>16384</v>
      </c>
      <c r="N5688">
        <v>0.80488694400000005</v>
      </c>
      <c r="O5688">
        <v>0</v>
      </c>
      <c r="P5688">
        <v>691</v>
      </c>
      <c r="Q5688">
        <v>0</v>
      </c>
      <c r="R5688">
        <v>0</v>
      </c>
      <c r="S5688">
        <v>0</v>
      </c>
      <c r="T5688">
        <v>125</v>
      </c>
      <c r="U5688">
        <v>0</v>
      </c>
      <c r="V5688">
        <v>0</v>
      </c>
      <c r="W5688">
        <v>0</v>
      </c>
      <c r="X5688">
        <v>179.08699909292159</v>
      </c>
      <c r="Y5688">
        <v>0</v>
      </c>
      <c r="Z5688">
        <v>0</v>
      </c>
      <c r="AA5688">
        <v>0</v>
      </c>
      <c r="AB5688">
        <v>121.96997146446105</v>
      </c>
      <c r="AC5688">
        <v>0</v>
      </c>
      <c r="AD5688">
        <v>0</v>
      </c>
      <c r="AE5688">
        <v>301.05697055738267</v>
      </c>
    </row>
    <row r="5689" spans="1:31" x14ac:dyDescent="0.25">
      <c r="A5689">
        <v>2215334</v>
      </c>
      <c r="B5689">
        <v>1</v>
      </c>
      <c r="C5689" t="s">
        <v>80</v>
      </c>
      <c r="D5689" t="s">
        <v>97</v>
      </c>
      <c r="E5689" t="s">
        <v>156</v>
      </c>
      <c r="F5689" t="s">
        <v>16385</v>
      </c>
      <c r="G5689" t="s">
        <v>161</v>
      </c>
      <c r="H5689" t="s">
        <v>135</v>
      </c>
      <c r="I5689" t="s">
        <v>136</v>
      </c>
      <c r="J5689" t="s">
        <v>137</v>
      </c>
      <c r="K5689" t="s">
        <v>138</v>
      </c>
      <c r="L5689" t="s">
        <v>16386</v>
      </c>
      <c r="M5689" t="s">
        <v>16387</v>
      </c>
      <c r="N5689">
        <v>7.1683333329999996</v>
      </c>
      <c r="O5689">
        <v>0</v>
      </c>
      <c r="P5689">
        <v>6</v>
      </c>
      <c r="Q5689">
        <v>0</v>
      </c>
      <c r="R5689">
        <v>0</v>
      </c>
      <c r="S5689">
        <v>0</v>
      </c>
      <c r="T5689">
        <v>1</v>
      </c>
      <c r="U5689">
        <v>0</v>
      </c>
      <c r="V5689">
        <v>0</v>
      </c>
      <c r="W5689">
        <v>0</v>
      </c>
      <c r="X5689">
        <v>11.81872099289483</v>
      </c>
      <c r="Y5689">
        <v>0</v>
      </c>
      <c r="Z5689">
        <v>0</v>
      </c>
      <c r="AA5689">
        <v>0</v>
      </c>
      <c r="AB5689">
        <v>1.8004833000867013</v>
      </c>
      <c r="AC5689">
        <v>0</v>
      </c>
      <c r="AD5689">
        <v>0</v>
      </c>
      <c r="AE5689">
        <v>13.619204292981532</v>
      </c>
    </row>
    <row r="5690" spans="1:31" x14ac:dyDescent="0.25">
      <c r="A5690">
        <v>2217827</v>
      </c>
      <c r="B5690">
        <v>1</v>
      </c>
      <c r="C5690" t="s">
        <v>80</v>
      </c>
      <c r="D5690" t="s">
        <v>82</v>
      </c>
      <c r="E5690" t="s">
        <v>147</v>
      </c>
      <c r="F5690" t="s">
        <v>16388</v>
      </c>
      <c r="G5690" t="s">
        <v>200</v>
      </c>
      <c r="H5690" t="s">
        <v>144</v>
      </c>
      <c r="I5690" t="s">
        <v>136</v>
      </c>
      <c r="J5690" t="s">
        <v>137</v>
      </c>
      <c r="K5690" t="s">
        <v>234</v>
      </c>
      <c r="L5690" t="s">
        <v>16389</v>
      </c>
      <c r="M5690" t="s">
        <v>16390</v>
      </c>
      <c r="N5690">
        <v>5.2777776999999998E-2</v>
      </c>
      <c r="O5690">
        <v>0</v>
      </c>
      <c r="P5690">
        <v>8823</v>
      </c>
      <c r="Q5690">
        <v>0</v>
      </c>
      <c r="R5690">
        <v>0</v>
      </c>
      <c r="S5690">
        <v>1</v>
      </c>
      <c r="T5690">
        <v>2490</v>
      </c>
      <c r="U5690">
        <v>1</v>
      </c>
      <c r="V5690">
        <v>38</v>
      </c>
      <c r="W5690">
        <v>0</v>
      </c>
      <c r="X5690">
        <v>128.31235665063696</v>
      </c>
      <c r="Y5690">
        <v>0</v>
      </c>
      <c r="Z5690">
        <v>0</v>
      </c>
      <c r="AA5690">
        <v>0</v>
      </c>
      <c r="AB5690">
        <v>68.25070053024325</v>
      </c>
      <c r="AC5690">
        <v>0.42422072373275005</v>
      </c>
      <c r="AD5690">
        <v>18.933000476843556</v>
      </c>
      <c r="AE5690">
        <v>215.92027838145651</v>
      </c>
    </row>
    <row r="5691" spans="1:31" x14ac:dyDescent="0.25">
      <c r="A5691">
        <v>2226005</v>
      </c>
      <c r="B5691">
        <v>1</v>
      </c>
      <c r="C5691" t="s">
        <v>80</v>
      </c>
      <c r="D5691" t="s">
        <v>110</v>
      </c>
      <c r="E5691" t="s">
        <v>151</v>
      </c>
      <c r="F5691" t="s">
        <v>16391</v>
      </c>
      <c r="G5691" t="s">
        <v>405</v>
      </c>
      <c r="H5691" t="s">
        <v>135</v>
      </c>
      <c r="I5691" t="s">
        <v>136</v>
      </c>
      <c r="J5691" t="s">
        <v>137</v>
      </c>
      <c r="K5691" t="s">
        <v>234</v>
      </c>
      <c r="L5691" t="s">
        <v>16392</v>
      </c>
      <c r="M5691" t="s">
        <v>16393</v>
      </c>
      <c r="N5691">
        <v>1.8083944439999999</v>
      </c>
      <c r="O5691">
        <v>0</v>
      </c>
      <c r="P5691">
        <v>30</v>
      </c>
      <c r="Q5691">
        <v>0</v>
      </c>
      <c r="R5691">
        <v>0</v>
      </c>
      <c r="S5691">
        <v>0</v>
      </c>
      <c r="T5691">
        <v>13</v>
      </c>
      <c r="U5691">
        <v>0</v>
      </c>
      <c r="V5691">
        <v>0</v>
      </c>
      <c r="W5691">
        <v>0</v>
      </c>
      <c r="X5691">
        <v>12.555743867089962</v>
      </c>
      <c r="Y5691">
        <v>0</v>
      </c>
      <c r="Z5691">
        <v>0</v>
      </c>
      <c r="AA5691">
        <v>0</v>
      </c>
      <c r="AB5691">
        <v>60.939274715826961</v>
      </c>
      <c r="AC5691">
        <v>0</v>
      </c>
      <c r="AD5691">
        <v>0</v>
      </c>
      <c r="AE5691">
        <v>73.495018582916927</v>
      </c>
    </row>
    <row r="5692" spans="1:31" x14ac:dyDescent="0.25">
      <c r="A5692">
        <v>2219058</v>
      </c>
      <c r="B5692">
        <v>1</v>
      </c>
      <c r="C5692" t="s">
        <v>81</v>
      </c>
      <c r="D5692" t="s">
        <v>128</v>
      </c>
      <c r="E5692" t="s">
        <v>141</v>
      </c>
      <c r="F5692" t="s">
        <v>10058</v>
      </c>
      <c r="G5692" t="s">
        <v>143</v>
      </c>
      <c r="H5692" t="s">
        <v>144</v>
      </c>
      <c r="I5692" t="s">
        <v>136</v>
      </c>
      <c r="J5692" t="s">
        <v>137</v>
      </c>
      <c r="K5692" t="s">
        <v>138</v>
      </c>
      <c r="L5692" t="s">
        <v>16394</v>
      </c>
      <c r="M5692" t="s">
        <v>16395</v>
      </c>
      <c r="N5692">
        <v>6.1174999999999997</v>
      </c>
      <c r="O5692">
        <v>0</v>
      </c>
      <c r="P5692">
        <v>15</v>
      </c>
      <c r="Q5692">
        <v>0</v>
      </c>
      <c r="R5692">
        <v>20</v>
      </c>
      <c r="S5692">
        <v>10</v>
      </c>
      <c r="T5692">
        <v>6</v>
      </c>
      <c r="U5692">
        <v>3</v>
      </c>
      <c r="V5692">
        <v>0</v>
      </c>
      <c r="W5692">
        <v>0</v>
      </c>
      <c r="X5692">
        <v>24.068535108148605</v>
      </c>
      <c r="Y5692">
        <v>0</v>
      </c>
      <c r="Z5692">
        <v>91.766003942874093</v>
      </c>
      <c r="AA5692">
        <v>449.52505126490064</v>
      </c>
      <c r="AB5692">
        <v>91.449723543079443</v>
      </c>
      <c r="AC5692">
        <v>8576.8898785612819</v>
      </c>
      <c r="AD5692">
        <v>0</v>
      </c>
      <c r="AE5692">
        <v>9233.6991924202848</v>
      </c>
    </row>
    <row r="5693" spans="1:31" x14ac:dyDescent="0.25">
      <c r="A5693">
        <v>2216353</v>
      </c>
      <c r="B5693">
        <v>1</v>
      </c>
      <c r="C5693" t="s">
        <v>80</v>
      </c>
      <c r="D5693" t="s">
        <v>93</v>
      </c>
      <c r="E5693" t="s">
        <v>141</v>
      </c>
      <c r="F5693" t="s">
        <v>16396</v>
      </c>
      <c r="G5693" t="s">
        <v>349</v>
      </c>
      <c r="H5693" t="s">
        <v>144</v>
      </c>
      <c r="I5693" t="s">
        <v>136</v>
      </c>
      <c r="J5693" t="s">
        <v>137</v>
      </c>
      <c r="K5693" t="s">
        <v>138</v>
      </c>
      <c r="L5693" t="s">
        <v>16397</v>
      </c>
      <c r="M5693" t="s">
        <v>16398</v>
      </c>
      <c r="N5693">
        <v>3.133888888</v>
      </c>
      <c r="O5693">
        <v>0</v>
      </c>
      <c r="P5693">
        <v>38</v>
      </c>
      <c r="Q5693">
        <v>0</v>
      </c>
      <c r="R5693">
        <v>22</v>
      </c>
      <c r="S5693">
        <v>0</v>
      </c>
      <c r="T5693">
        <v>11</v>
      </c>
      <c r="U5693">
        <v>0</v>
      </c>
      <c r="V5693">
        <v>0</v>
      </c>
      <c r="W5693">
        <v>0</v>
      </c>
      <c r="X5693">
        <v>54.021394587429803</v>
      </c>
      <c r="Y5693">
        <v>0</v>
      </c>
      <c r="Z5693">
        <v>37.006561867092508</v>
      </c>
      <c r="AA5693">
        <v>0</v>
      </c>
      <c r="AB5693">
        <v>10.812104763202772</v>
      </c>
      <c r="AC5693">
        <v>0</v>
      </c>
      <c r="AD5693">
        <v>0</v>
      </c>
      <c r="AE5693">
        <v>101.84006121772508</v>
      </c>
    </row>
    <row r="5694" spans="1:31" x14ac:dyDescent="0.25">
      <c r="A5694">
        <v>2226366</v>
      </c>
      <c r="B5694">
        <v>1</v>
      </c>
      <c r="C5694" t="s">
        <v>80</v>
      </c>
      <c r="D5694" t="s">
        <v>105</v>
      </c>
      <c r="E5694" t="s">
        <v>156</v>
      </c>
      <c r="F5694" t="s">
        <v>16399</v>
      </c>
      <c r="G5694" t="s">
        <v>161</v>
      </c>
      <c r="H5694" t="s">
        <v>135</v>
      </c>
      <c r="I5694" t="s">
        <v>136</v>
      </c>
      <c r="J5694" t="s">
        <v>137</v>
      </c>
      <c r="K5694" t="s">
        <v>138</v>
      </c>
      <c r="L5694" t="s">
        <v>16400</v>
      </c>
      <c r="M5694" t="s">
        <v>16401</v>
      </c>
      <c r="N5694">
        <v>2.7822222220000001</v>
      </c>
      <c r="O5694">
        <v>0</v>
      </c>
      <c r="P5694">
        <v>1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2.5524022919520375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2.5524022919520375</v>
      </c>
    </row>
    <row r="5695" spans="1:31" x14ac:dyDescent="0.25">
      <c r="A5695">
        <v>2228945</v>
      </c>
      <c r="B5695">
        <v>1</v>
      </c>
      <c r="C5695" t="s">
        <v>80</v>
      </c>
      <c r="D5695" t="s">
        <v>107</v>
      </c>
      <c r="E5695" t="s">
        <v>156</v>
      </c>
      <c r="F5695" t="s">
        <v>16402</v>
      </c>
      <c r="G5695" t="s">
        <v>172</v>
      </c>
      <c r="H5695" t="s">
        <v>135</v>
      </c>
      <c r="I5695" t="s">
        <v>136</v>
      </c>
      <c r="J5695" t="s">
        <v>137</v>
      </c>
      <c r="K5695" t="s">
        <v>138</v>
      </c>
      <c r="L5695" t="s">
        <v>16403</v>
      </c>
      <c r="M5695" t="s">
        <v>16404</v>
      </c>
      <c r="N5695">
        <v>5.6338888880000004</v>
      </c>
      <c r="O5695">
        <v>0</v>
      </c>
      <c r="P5695">
        <v>1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1.6945352677986778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1.6945352677986778</v>
      </c>
    </row>
    <row r="5696" spans="1:31" x14ac:dyDescent="0.25">
      <c r="A5696">
        <v>2222281</v>
      </c>
      <c r="B5696">
        <v>1</v>
      </c>
      <c r="C5696" t="s">
        <v>81</v>
      </c>
      <c r="D5696" t="s">
        <v>124</v>
      </c>
      <c r="E5696" t="s">
        <v>151</v>
      </c>
      <c r="F5696" t="s">
        <v>16405</v>
      </c>
      <c r="G5696" t="s">
        <v>153</v>
      </c>
      <c r="H5696" t="s">
        <v>135</v>
      </c>
      <c r="I5696" t="s">
        <v>136</v>
      </c>
      <c r="J5696" t="s">
        <v>137</v>
      </c>
      <c r="K5696" t="s">
        <v>138</v>
      </c>
      <c r="L5696" t="s">
        <v>16406</v>
      </c>
      <c r="M5696" t="s">
        <v>16407</v>
      </c>
      <c r="N5696">
        <v>4.3163888879999996</v>
      </c>
      <c r="O5696">
        <v>0</v>
      </c>
      <c r="P5696">
        <v>1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</row>
    <row r="5697" spans="1:31" x14ac:dyDescent="0.25">
      <c r="A5697">
        <v>2217000</v>
      </c>
      <c r="B5697">
        <v>1</v>
      </c>
      <c r="C5697" t="s">
        <v>81</v>
      </c>
      <c r="D5697" t="s">
        <v>128</v>
      </c>
      <c r="E5697" t="s">
        <v>151</v>
      </c>
      <c r="F5697" t="s">
        <v>16408</v>
      </c>
      <c r="G5697" t="s">
        <v>213</v>
      </c>
      <c r="H5697" t="s">
        <v>135</v>
      </c>
      <c r="I5697" t="s">
        <v>136</v>
      </c>
      <c r="J5697" t="s">
        <v>137</v>
      </c>
      <c r="K5697" t="s">
        <v>138</v>
      </c>
      <c r="L5697" t="s">
        <v>16409</v>
      </c>
      <c r="M5697" t="s">
        <v>16410</v>
      </c>
      <c r="N5697">
        <v>2.4286111109999999</v>
      </c>
      <c r="O5697">
        <v>0</v>
      </c>
      <c r="P5697">
        <v>44</v>
      </c>
      <c r="Q5697">
        <v>0</v>
      </c>
      <c r="R5697">
        <v>0</v>
      </c>
      <c r="S5697">
        <v>0</v>
      </c>
      <c r="T5697">
        <v>3</v>
      </c>
      <c r="U5697">
        <v>0</v>
      </c>
      <c r="V5697">
        <v>0</v>
      </c>
      <c r="W5697">
        <v>0</v>
      </c>
      <c r="X5697">
        <v>36.663988880307812</v>
      </c>
      <c r="Y5697">
        <v>0</v>
      </c>
      <c r="Z5697">
        <v>0</v>
      </c>
      <c r="AA5697">
        <v>0</v>
      </c>
      <c r="AB5697">
        <v>21.927733675986492</v>
      </c>
      <c r="AC5697">
        <v>0</v>
      </c>
      <c r="AD5697">
        <v>0</v>
      </c>
      <c r="AE5697">
        <v>58.5917225562943</v>
      </c>
    </row>
    <row r="5698" spans="1:31" x14ac:dyDescent="0.25">
      <c r="A5698">
        <v>2215079</v>
      </c>
      <c r="B5698">
        <v>1</v>
      </c>
      <c r="C5698" t="s">
        <v>80</v>
      </c>
      <c r="D5698" t="s">
        <v>96</v>
      </c>
      <c r="E5698" t="s">
        <v>156</v>
      </c>
      <c r="F5698" t="s">
        <v>16411</v>
      </c>
      <c r="G5698" t="s">
        <v>172</v>
      </c>
      <c r="H5698" t="s">
        <v>135</v>
      </c>
      <c r="I5698" t="s">
        <v>136</v>
      </c>
      <c r="J5698" t="s">
        <v>137</v>
      </c>
      <c r="K5698" t="s">
        <v>138</v>
      </c>
      <c r="L5698" t="s">
        <v>16412</v>
      </c>
      <c r="M5698" t="s">
        <v>16413</v>
      </c>
      <c r="N5698">
        <v>1.5213888879999999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1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1.089523354050955</v>
      </c>
      <c r="AC5698">
        <v>0</v>
      </c>
      <c r="AD5698">
        <v>0</v>
      </c>
      <c r="AE5698">
        <v>1.089523354050955</v>
      </c>
    </row>
    <row r="5699" spans="1:31" x14ac:dyDescent="0.25">
      <c r="A5699">
        <v>2220246</v>
      </c>
      <c r="B5699">
        <v>1</v>
      </c>
      <c r="C5699" t="s">
        <v>80</v>
      </c>
      <c r="D5699" t="s">
        <v>82</v>
      </c>
      <c r="E5699" t="s">
        <v>151</v>
      </c>
      <c r="F5699" t="s">
        <v>16414</v>
      </c>
      <c r="G5699" t="s">
        <v>213</v>
      </c>
      <c r="H5699" t="s">
        <v>135</v>
      </c>
      <c r="I5699" t="s">
        <v>136</v>
      </c>
      <c r="J5699" t="s">
        <v>137</v>
      </c>
      <c r="K5699" t="s">
        <v>138</v>
      </c>
      <c r="L5699" t="s">
        <v>16415</v>
      </c>
      <c r="M5699" t="s">
        <v>16416</v>
      </c>
      <c r="N5699">
        <v>1.8902777770000001</v>
      </c>
      <c r="O5699">
        <v>0</v>
      </c>
      <c r="P5699">
        <v>117</v>
      </c>
      <c r="Q5699">
        <v>0</v>
      </c>
      <c r="R5699">
        <v>0</v>
      </c>
      <c r="S5699">
        <v>0</v>
      </c>
      <c r="T5699">
        <v>33</v>
      </c>
      <c r="U5699">
        <v>0</v>
      </c>
      <c r="V5699">
        <v>0</v>
      </c>
      <c r="W5699">
        <v>0</v>
      </c>
      <c r="X5699">
        <v>61.725331513159951</v>
      </c>
      <c r="Y5699">
        <v>0</v>
      </c>
      <c r="Z5699">
        <v>0</v>
      </c>
      <c r="AA5699">
        <v>0</v>
      </c>
      <c r="AB5699">
        <v>39.615060986271999</v>
      </c>
      <c r="AC5699">
        <v>0</v>
      </c>
      <c r="AD5699">
        <v>0</v>
      </c>
      <c r="AE5699">
        <v>101.34039249943194</v>
      </c>
    </row>
    <row r="5700" spans="1:31" x14ac:dyDescent="0.25">
      <c r="A5700">
        <v>2212915</v>
      </c>
      <c r="B5700">
        <v>1</v>
      </c>
      <c r="C5700" t="s">
        <v>81</v>
      </c>
      <c r="D5700" t="s">
        <v>128</v>
      </c>
      <c r="E5700" t="s">
        <v>156</v>
      </c>
      <c r="F5700" t="s">
        <v>16417</v>
      </c>
      <c r="G5700" t="s">
        <v>134</v>
      </c>
      <c r="H5700" t="s">
        <v>135</v>
      </c>
      <c r="I5700" t="s">
        <v>136</v>
      </c>
      <c r="J5700" t="s">
        <v>137</v>
      </c>
      <c r="K5700" t="s">
        <v>138</v>
      </c>
      <c r="L5700" t="s">
        <v>16418</v>
      </c>
      <c r="M5700" t="s">
        <v>16419</v>
      </c>
      <c r="N5700">
        <v>1.0930555550000001</v>
      </c>
      <c r="O5700">
        <v>0</v>
      </c>
      <c r="P5700">
        <v>7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2.7974340851442001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2.7974340851442001</v>
      </c>
    </row>
    <row r="5701" spans="1:31" x14ac:dyDescent="0.25">
      <c r="A5701">
        <v>2218082</v>
      </c>
      <c r="B5701">
        <v>1</v>
      </c>
      <c r="C5701" t="s">
        <v>80</v>
      </c>
      <c r="D5701" t="s">
        <v>94</v>
      </c>
      <c r="E5701" t="s">
        <v>141</v>
      </c>
      <c r="F5701" t="s">
        <v>16420</v>
      </c>
      <c r="G5701" t="s">
        <v>1136</v>
      </c>
      <c r="H5701" t="s">
        <v>144</v>
      </c>
      <c r="I5701" t="s">
        <v>136</v>
      </c>
      <c r="J5701" t="s">
        <v>137</v>
      </c>
      <c r="K5701" t="s">
        <v>138</v>
      </c>
      <c r="L5701" t="s">
        <v>16421</v>
      </c>
      <c r="M5701" t="s">
        <v>16422</v>
      </c>
      <c r="N5701">
        <v>7.5027777770000004</v>
      </c>
      <c r="O5701">
        <v>0</v>
      </c>
      <c r="P5701">
        <v>163</v>
      </c>
      <c r="Q5701">
        <v>0</v>
      </c>
      <c r="R5701">
        <v>4</v>
      </c>
      <c r="S5701">
        <v>0</v>
      </c>
      <c r="T5701">
        <v>11</v>
      </c>
      <c r="U5701">
        <v>0</v>
      </c>
      <c r="V5701">
        <v>0</v>
      </c>
      <c r="W5701">
        <v>0</v>
      </c>
      <c r="X5701">
        <v>178.62828208590051</v>
      </c>
      <c r="Y5701">
        <v>0</v>
      </c>
      <c r="Z5701">
        <v>2.1266842300273221</v>
      </c>
      <c r="AA5701">
        <v>0</v>
      </c>
      <c r="AB5701">
        <v>42.412893375810505</v>
      </c>
      <c r="AC5701">
        <v>0</v>
      </c>
      <c r="AD5701">
        <v>0</v>
      </c>
      <c r="AE5701">
        <v>223.16785969173833</v>
      </c>
    </row>
    <row r="5702" spans="1:31" x14ac:dyDescent="0.25">
      <c r="A5702">
        <v>2224966</v>
      </c>
      <c r="B5702">
        <v>1</v>
      </c>
      <c r="C5702" t="s">
        <v>80</v>
      </c>
      <c r="D5702" t="s">
        <v>90</v>
      </c>
      <c r="E5702" t="s">
        <v>132</v>
      </c>
      <c r="F5702" t="s">
        <v>5549</v>
      </c>
      <c r="G5702" t="s">
        <v>176</v>
      </c>
      <c r="H5702" t="s">
        <v>135</v>
      </c>
      <c r="I5702" t="s">
        <v>136</v>
      </c>
      <c r="J5702" t="s">
        <v>137</v>
      </c>
      <c r="K5702" t="s">
        <v>138</v>
      </c>
      <c r="L5702" t="s">
        <v>16423</v>
      </c>
      <c r="M5702" t="s">
        <v>16424</v>
      </c>
      <c r="N5702">
        <v>5.6711111110000001</v>
      </c>
      <c r="O5702">
        <v>0</v>
      </c>
      <c r="P5702">
        <v>541</v>
      </c>
      <c r="Q5702">
        <v>0</v>
      </c>
      <c r="R5702">
        <v>0</v>
      </c>
      <c r="S5702">
        <v>0</v>
      </c>
      <c r="T5702">
        <v>27</v>
      </c>
      <c r="U5702">
        <v>0</v>
      </c>
      <c r="V5702">
        <v>0</v>
      </c>
      <c r="W5702">
        <v>0</v>
      </c>
      <c r="X5702">
        <v>987.63744474942791</v>
      </c>
      <c r="Y5702">
        <v>0</v>
      </c>
      <c r="Z5702">
        <v>0</v>
      </c>
      <c r="AA5702">
        <v>0</v>
      </c>
      <c r="AB5702">
        <v>46.191806137232213</v>
      </c>
      <c r="AC5702">
        <v>0</v>
      </c>
      <c r="AD5702">
        <v>0</v>
      </c>
      <c r="AE5702">
        <v>1033.82925088666</v>
      </c>
    </row>
    <row r="5703" spans="1:31" x14ac:dyDescent="0.25">
      <c r="A5703">
        <v>2221720</v>
      </c>
      <c r="B5703">
        <v>1</v>
      </c>
      <c r="C5703" t="s">
        <v>80</v>
      </c>
      <c r="D5703" t="s">
        <v>88</v>
      </c>
      <c r="E5703" t="s">
        <v>156</v>
      </c>
      <c r="F5703" t="s">
        <v>16425</v>
      </c>
      <c r="G5703" t="s">
        <v>280</v>
      </c>
      <c r="H5703" t="s">
        <v>135</v>
      </c>
      <c r="I5703" t="s">
        <v>136</v>
      </c>
      <c r="J5703" t="s">
        <v>137</v>
      </c>
      <c r="K5703" t="s">
        <v>138</v>
      </c>
      <c r="L5703" t="s">
        <v>16426</v>
      </c>
      <c r="M5703" t="s">
        <v>16427</v>
      </c>
      <c r="N5703">
        <v>1.042777777</v>
      </c>
      <c r="O5703">
        <v>0</v>
      </c>
      <c r="P5703">
        <v>6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2.0026143011789386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2.0026143011789386</v>
      </c>
    </row>
    <row r="5704" spans="1:31" x14ac:dyDescent="0.25">
      <c r="A5704">
        <v>2219556</v>
      </c>
      <c r="B5704">
        <v>1</v>
      </c>
      <c r="C5704" t="s">
        <v>80</v>
      </c>
      <c r="D5704" t="s">
        <v>108</v>
      </c>
      <c r="E5704" t="s">
        <v>151</v>
      </c>
      <c r="F5704" t="s">
        <v>16428</v>
      </c>
      <c r="G5704" t="s">
        <v>213</v>
      </c>
      <c r="H5704" t="s">
        <v>135</v>
      </c>
      <c r="I5704" t="s">
        <v>136</v>
      </c>
      <c r="J5704" t="s">
        <v>137</v>
      </c>
      <c r="K5704" t="s">
        <v>138</v>
      </c>
      <c r="L5704" t="s">
        <v>16429</v>
      </c>
      <c r="M5704" t="s">
        <v>16430</v>
      </c>
      <c r="N5704">
        <v>4.8538888880000002</v>
      </c>
      <c r="O5704">
        <v>0</v>
      </c>
      <c r="P5704">
        <v>5</v>
      </c>
      <c r="Q5704">
        <v>0</v>
      </c>
      <c r="R5704">
        <v>2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3.207598069175059</v>
      </c>
      <c r="Y5704">
        <v>0</v>
      </c>
      <c r="Z5704">
        <v>0.62679252127570573</v>
      </c>
      <c r="AA5704">
        <v>0</v>
      </c>
      <c r="AB5704">
        <v>0</v>
      </c>
      <c r="AC5704">
        <v>0</v>
      </c>
      <c r="AD5704">
        <v>0</v>
      </c>
      <c r="AE5704">
        <v>3.8343905904507647</v>
      </c>
    </row>
    <row r="5705" spans="1:31" x14ac:dyDescent="0.25">
      <c r="A5705">
        <v>2220701</v>
      </c>
      <c r="B5705">
        <v>1</v>
      </c>
      <c r="C5705" t="s">
        <v>81</v>
      </c>
      <c r="D5705" t="s">
        <v>115</v>
      </c>
      <c r="E5705" t="s">
        <v>147</v>
      </c>
      <c r="F5705" t="s">
        <v>2903</v>
      </c>
      <c r="G5705" t="s">
        <v>143</v>
      </c>
      <c r="H5705" t="s">
        <v>144</v>
      </c>
      <c r="I5705" t="s">
        <v>136</v>
      </c>
      <c r="J5705" t="s">
        <v>137</v>
      </c>
      <c r="K5705" t="s">
        <v>138</v>
      </c>
      <c r="L5705" t="s">
        <v>16431</v>
      </c>
      <c r="M5705" t="s">
        <v>16432</v>
      </c>
      <c r="N5705">
        <v>0.170555555</v>
      </c>
      <c r="O5705">
        <v>0</v>
      </c>
      <c r="P5705">
        <v>699</v>
      </c>
      <c r="Q5705">
        <v>3</v>
      </c>
      <c r="R5705">
        <v>74</v>
      </c>
      <c r="S5705">
        <v>5</v>
      </c>
      <c r="T5705">
        <v>32</v>
      </c>
      <c r="U5705">
        <v>0</v>
      </c>
      <c r="V5705">
        <v>0</v>
      </c>
      <c r="W5705">
        <v>0</v>
      </c>
      <c r="X5705">
        <v>7.7637095852650848</v>
      </c>
      <c r="Y5705">
        <v>0.30730540965479997</v>
      </c>
      <c r="Z5705">
        <v>1.4208975097839216</v>
      </c>
      <c r="AA5705">
        <v>1.8160389385039688</v>
      </c>
      <c r="AB5705">
        <v>1.9039290638361581</v>
      </c>
      <c r="AC5705">
        <v>0</v>
      </c>
      <c r="AD5705">
        <v>0</v>
      </c>
      <c r="AE5705">
        <v>13.211880507043933</v>
      </c>
    </row>
    <row r="5706" spans="1:31" x14ac:dyDescent="0.25">
      <c r="A5706">
        <v>2221199</v>
      </c>
      <c r="B5706">
        <v>1</v>
      </c>
      <c r="C5706" t="s">
        <v>80</v>
      </c>
      <c r="D5706" t="s">
        <v>90</v>
      </c>
      <c r="E5706" t="s">
        <v>151</v>
      </c>
      <c r="F5706" t="s">
        <v>16433</v>
      </c>
      <c r="G5706" t="s">
        <v>213</v>
      </c>
      <c r="H5706" t="s">
        <v>135</v>
      </c>
      <c r="I5706" t="s">
        <v>136</v>
      </c>
      <c r="J5706" t="s">
        <v>137</v>
      </c>
      <c r="K5706" t="s">
        <v>138</v>
      </c>
      <c r="L5706" t="s">
        <v>16434</v>
      </c>
      <c r="M5706" t="s">
        <v>16435</v>
      </c>
      <c r="N5706">
        <v>1.840833333</v>
      </c>
      <c r="O5706">
        <v>0</v>
      </c>
      <c r="P5706">
        <v>66</v>
      </c>
      <c r="Q5706">
        <v>0</v>
      </c>
      <c r="R5706">
        <v>0</v>
      </c>
      <c r="S5706">
        <v>0</v>
      </c>
      <c r="T5706">
        <v>1</v>
      </c>
      <c r="U5706">
        <v>0</v>
      </c>
      <c r="V5706">
        <v>0</v>
      </c>
      <c r="W5706">
        <v>0</v>
      </c>
      <c r="X5706">
        <v>34.127835782968575</v>
      </c>
      <c r="Y5706">
        <v>0</v>
      </c>
      <c r="Z5706">
        <v>0</v>
      </c>
      <c r="AA5706">
        <v>0</v>
      </c>
      <c r="AB5706">
        <v>4.7491867320000004E-4</v>
      </c>
      <c r="AC5706">
        <v>0</v>
      </c>
      <c r="AD5706">
        <v>0</v>
      </c>
      <c r="AE5706">
        <v>34.128310701641773</v>
      </c>
    </row>
    <row r="5707" spans="1:31" x14ac:dyDescent="0.25">
      <c r="A5707">
        <v>2228467</v>
      </c>
      <c r="B5707">
        <v>1</v>
      </c>
      <c r="C5707" t="s">
        <v>80</v>
      </c>
      <c r="D5707" t="s">
        <v>98</v>
      </c>
      <c r="E5707" t="s">
        <v>156</v>
      </c>
      <c r="F5707" t="s">
        <v>16436</v>
      </c>
      <c r="G5707" t="s">
        <v>161</v>
      </c>
      <c r="H5707" t="s">
        <v>135</v>
      </c>
      <c r="I5707" t="s">
        <v>136</v>
      </c>
      <c r="J5707" t="s">
        <v>137</v>
      </c>
      <c r="K5707" t="s">
        <v>138</v>
      </c>
      <c r="L5707" t="s">
        <v>16437</v>
      </c>
      <c r="M5707" t="s">
        <v>16438</v>
      </c>
      <c r="N5707">
        <v>1.3991666659999999</v>
      </c>
      <c r="O5707">
        <v>0</v>
      </c>
      <c r="P5707">
        <v>5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1.9266413635307429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1.9266413635307429</v>
      </c>
    </row>
    <row r="5708" spans="1:31" x14ac:dyDescent="0.25">
      <c r="A5708">
        <v>2214358</v>
      </c>
      <c r="B5708">
        <v>1</v>
      </c>
      <c r="C5708" t="s">
        <v>80</v>
      </c>
      <c r="D5708" t="s">
        <v>82</v>
      </c>
      <c r="E5708" t="s">
        <v>156</v>
      </c>
      <c r="F5708" t="s">
        <v>16439</v>
      </c>
      <c r="G5708" t="s">
        <v>172</v>
      </c>
      <c r="H5708" t="s">
        <v>135</v>
      </c>
      <c r="I5708" t="s">
        <v>136</v>
      </c>
      <c r="J5708" t="s">
        <v>137</v>
      </c>
      <c r="K5708" t="s">
        <v>138</v>
      </c>
      <c r="L5708" t="s">
        <v>16440</v>
      </c>
      <c r="M5708" t="s">
        <v>16441</v>
      </c>
      <c r="N5708">
        <v>5.1966666659999996</v>
      </c>
      <c r="O5708">
        <v>0</v>
      </c>
      <c r="P5708">
        <v>6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3.2426412591853122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3.2426412591853122</v>
      </c>
    </row>
    <row r="5709" spans="1:31" x14ac:dyDescent="0.25">
      <c r="A5709">
        <v>2227840</v>
      </c>
      <c r="B5709">
        <v>1</v>
      </c>
      <c r="C5709" t="s">
        <v>80</v>
      </c>
      <c r="D5709" t="s">
        <v>86</v>
      </c>
      <c r="E5709" t="s">
        <v>251</v>
      </c>
      <c r="F5709" t="s">
        <v>16442</v>
      </c>
      <c r="G5709" t="s">
        <v>280</v>
      </c>
      <c r="H5709" t="s">
        <v>144</v>
      </c>
      <c r="I5709" t="s">
        <v>136</v>
      </c>
      <c r="J5709" t="s">
        <v>3</v>
      </c>
      <c r="K5709" t="s">
        <v>138</v>
      </c>
      <c r="L5709" t="s">
        <v>16443</v>
      </c>
      <c r="M5709" t="s">
        <v>16444</v>
      </c>
      <c r="N5709">
        <v>1.362222222</v>
      </c>
      <c r="O5709">
        <v>0</v>
      </c>
      <c r="P5709">
        <v>164</v>
      </c>
      <c r="Q5709">
        <v>0</v>
      </c>
      <c r="R5709">
        <v>8</v>
      </c>
      <c r="S5709">
        <v>2</v>
      </c>
      <c r="T5709">
        <v>25</v>
      </c>
      <c r="U5709">
        <v>0</v>
      </c>
      <c r="V5709">
        <v>0</v>
      </c>
      <c r="W5709">
        <v>0</v>
      </c>
      <c r="X5709">
        <v>315.28492986826262</v>
      </c>
      <c r="Y5709">
        <v>0</v>
      </c>
      <c r="Z5709">
        <v>2.110666011616734</v>
      </c>
      <c r="AA5709">
        <v>4.2278466707190665</v>
      </c>
      <c r="AB5709">
        <v>108.51305014804132</v>
      </c>
      <c r="AC5709">
        <v>0</v>
      </c>
      <c r="AD5709">
        <v>0</v>
      </c>
      <c r="AE5709">
        <v>430.13649269863976</v>
      </c>
    </row>
    <row r="5710" spans="1:31" x14ac:dyDescent="0.25">
      <c r="A5710">
        <v>2221826</v>
      </c>
      <c r="B5710">
        <v>1</v>
      </c>
      <c r="C5710" t="s">
        <v>80</v>
      </c>
      <c r="D5710" t="s">
        <v>85</v>
      </c>
      <c r="E5710" t="s">
        <v>156</v>
      </c>
      <c r="F5710" t="s">
        <v>16445</v>
      </c>
      <c r="G5710" t="s">
        <v>172</v>
      </c>
      <c r="H5710" t="s">
        <v>135</v>
      </c>
      <c r="I5710" t="s">
        <v>136</v>
      </c>
      <c r="J5710" t="s">
        <v>137</v>
      </c>
      <c r="K5710" t="s">
        <v>138</v>
      </c>
      <c r="L5710" t="s">
        <v>16446</v>
      </c>
      <c r="M5710" t="s">
        <v>16447</v>
      </c>
      <c r="N5710">
        <v>2.9172222219999999</v>
      </c>
      <c r="O5710">
        <v>0</v>
      </c>
      <c r="P5710">
        <v>6</v>
      </c>
      <c r="Q5710">
        <v>0</v>
      </c>
      <c r="R5710">
        <v>0</v>
      </c>
      <c r="S5710">
        <v>0</v>
      </c>
      <c r="T5710">
        <v>1</v>
      </c>
      <c r="U5710">
        <v>0</v>
      </c>
      <c r="V5710">
        <v>0</v>
      </c>
      <c r="W5710">
        <v>0</v>
      </c>
      <c r="X5710">
        <v>7.1479991842761406</v>
      </c>
      <c r="Y5710">
        <v>0</v>
      </c>
      <c r="Z5710">
        <v>0</v>
      </c>
      <c r="AA5710">
        <v>0</v>
      </c>
      <c r="AB5710">
        <v>1.7513286950119777</v>
      </c>
      <c r="AC5710">
        <v>0</v>
      </c>
      <c r="AD5710">
        <v>0</v>
      </c>
      <c r="AE5710">
        <v>8.8993278792881192</v>
      </c>
    </row>
    <row r="5711" spans="1:31" x14ac:dyDescent="0.25">
      <c r="A5711">
        <v>2214252</v>
      </c>
      <c r="B5711">
        <v>1</v>
      </c>
      <c r="C5711" t="s">
        <v>80</v>
      </c>
      <c r="D5711" t="s">
        <v>87</v>
      </c>
      <c r="E5711" t="s">
        <v>156</v>
      </c>
      <c r="F5711" t="s">
        <v>16448</v>
      </c>
      <c r="G5711" t="s">
        <v>161</v>
      </c>
      <c r="H5711" t="s">
        <v>135</v>
      </c>
      <c r="I5711" t="s">
        <v>136</v>
      </c>
      <c r="J5711" t="s">
        <v>137</v>
      </c>
      <c r="K5711" t="s">
        <v>138</v>
      </c>
      <c r="L5711" t="s">
        <v>16449</v>
      </c>
      <c r="M5711" t="s">
        <v>16450</v>
      </c>
      <c r="N5711">
        <v>2.2488888880000002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1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17.223241761347776</v>
      </c>
      <c r="AC5711">
        <v>0</v>
      </c>
      <c r="AD5711">
        <v>0</v>
      </c>
      <c r="AE5711">
        <v>17.223241761347776</v>
      </c>
    </row>
    <row r="5712" spans="1:31" x14ac:dyDescent="0.25">
      <c r="A5712">
        <v>2224923</v>
      </c>
      <c r="B5712">
        <v>1</v>
      </c>
      <c r="C5712" t="s">
        <v>81</v>
      </c>
      <c r="D5712" t="s">
        <v>122</v>
      </c>
      <c r="E5712" t="s">
        <v>198</v>
      </c>
      <c r="F5712" t="s">
        <v>16451</v>
      </c>
      <c r="G5712" t="s">
        <v>143</v>
      </c>
      <c r="H5712" t="s">
        <v>144</v>
      </c>
      <c r="I5712" t="s">
        <v>136</v>
      </c>
      <c r="J5712" t="s">
        <v>137</v>
      </c>
      <c r="K5712" t="s">
        <v>138</v>
      </c>
      <c r="L5712" t="s">
        <v>16452</v>
      </c>
      <c r="M5712" t="s">
        <v>16453</v>
      </c>
      <c r="N5712">
        <v>0.454444444</v>
      </c>
      <c r="O5712">
        <v>0</v>
      </c>
      <c r="P5712">
        <v>117</v>
      </c>
      <c r="Q5712">
        <v>0</v>
      </c>
      <c r="R5712">
        <v>0</v>
      </c>
      <c r="S5712">
        <v>11</v>
      </c>
      <c r="T5712">
        <v>14</v>
      </c>
      <c r="U5712">
        <v>0</v>
      </c>
      <c r="V5712">
        <v>0</v>
      </c>
      <c r="W5712">
        <v>0</v>
      </c>
      <c r="X5712">
        <v>4.9388259044636786</v>
      </c>
      <c r="Y5712">
        <v>0</v>
      </c>
      <c r="Z5712">
        <v>0</v>
      </c>
      <c r="AA5712">
        <v>1.8245246388693332</v>
      </c>
      <c r="AB5712">
        <v>2.0865199842078357</v>
      </c>
      <c r="AC5712">
        <v>0</v>
      </c>
      <c r="AD5712">
        <v>0</v>
      </c>
      <c r="AE5712">
        <v>8.8498705275408476</v>
      </c>
    </row>
    <row r="5713" spans="1:31" x14ac:dyDescent="0.25">
      <c r="A5713">
        <v>2229251</v>
      </c>
      <c r="B5713">
        <v>1</v>
      </c>
      <c r="C5713" t="s">
        <v>80</v>
      </c>
      <c r="D5713" t="s">
        <v>85</v>
      </c>
      <c r="E5713" t="s">
        <v>156</v>
      </c>
      <c r="F5713" t="s">
        <v>16454</v>
      </c>
      <c r="G5713" t="s">
        <v>280</v>
      </c>
      <c r="H5713" t="s">
        <v>135</v>
      </c>
      <c r="I5713" t="s">
        <v>136</v>
      </c>
      <c r="J5713" t="s">
        <v>3</v>
      </c>
      <c r="K5713" t="s">
        <v>138</v>
      </c>
      <c r="L5713" t="s">
        <v>16455</v>
      </c>
      <c r="M5713" t="s">
        <v>16456</v>
      </c>
      <c r="N5713">
        <v>0.86388888799999997</v>
      </c>
      <c r="O5713">
        <v>0</v>
      </c>
      <c r="P5713">
        <v>13</v>
      </c>
      <c r="Q5713">
        <v>0</v>
      </c>
      <c r="R5713">
        <v>0</v>
      </c>
      <c r="S5713">
        <v>0</v>
      </c>
      <c r="T5713">
        <v>5</v>
      </c>
      <c r="U5713">
        <v>0</v>
      </c>
      <c r="V5713">
        <v>0</v>
      </c>
      <c r="W5713">
        <v>0</v>
      </c>
      <c r="X5713">
        <v>4.2947052696832015</v>
      </c>
      <c r="Y5713">
        <v>0</v>
      </c>
      <c r="Z5713">
        <v>0</v>
      </c>
      <c r="AA5713">
        <v>0</v>
      </c>
      <c r="AB5713">
        <v>4.5250693506056239</v>
      </c>
      <c r="AC5713">
        <v>0</v>
      </c>
      <c r="AD5713">
        <v>0</v>
      </c>
      <c r="AE5713">
        <v>8.8197746202888254</v>
      </c>
    </row>
    <row r="5714" spans="1:31" x14ac:dyDescent="0.25">
      <c r="A5714">
        <v>2218972</v>
      </c>
      <c r="B5714">
        <v>1</v>
      </c>
      <c r="C5714" t="s">
        <v>80</v>
      </c>
      <c r="D5714" t="s">
        <v>98</v>
      </c>
      <c r="E5714" t="s">
        <v>147</v>
      </c>
      <c r="F5714" t="s">
        <v>16457</v>
      </c>
      <c r="G5714" t="s">
        <v>405</v>
      </c>
      <c r="H5714" t="s">
        <v>144</v>
      </c>
      <c r="I5714" t="s">
        <v>136</v>
      </c>
      <c r="J5714" t="s">
        <v>137</v>
      </c>
      <c r="K5714" t="s">
        <v>234</v>
      </c>
      <c r="L5714" t="s">
        <v>16458</v>
      </c>
      <c r="M5714" t="s">
        <v>16459</v>
      </c>
      <c r="N5714">
        <v>2.0790638879999999</v>
      </c>
      <c r="O5714">
        <v>0</v>
      </c>
      <c r="P5714">
        <v>2178</v>
      </c>
      <c r="Q5714">
        <v>23</v>
      </c>
      <c r="R5714">
        <v>690</v>
      </c>
      <c r="S5714">
        <v>45</v>
      </c>
      <c r="T5714">
        <v>624</v>
      </c>
      <c r="U5714">
        <v>2</v>
      </c>
      <c r="V5714">
        <v>0</v>
      </c>
      <c r="W5714">
        <v>0</v>
      </c>
      <c r="X5714">
        <v>1281.5057356202383</v>
      </c>
      <c r="Y5714">
        <v>59.154466693998963</v>
      </c>
      <c r="Z5714">
        <v>610.47498203405007</v>
      </c>
      <c r="AA5714">
        <v>683.59908461722034</v>
      </c>
      <c r="AB5714">
        <v>978.0622706539217</v>
      </c>
      <c r="AC5714">
        <v>1031.4384217972927</v>
      </c>
      <c r="AD5714">
        <v>0</v>
      </c>
      <c r="AE5714">
        <v>4644.2349614167224</v>
      </c>
    </row>
    <row r="5715" spans="1:31" x14ac:dyDescent="0.25">
      <c r="A5715">
        <v>2213562</v>
      </c>
      <c r="B5715">
        <v>1</v>
      </c>
      <c r="C5715" t="s">
        <v>80</v>
      </c>
      <c r="D5715" t="s">
        <v>96</v>
      </c>
      <c r="E5715" t="s">
        <v>156</v>
      </c>
      <c r="F5715" t="s">
        <v>16460</v>
      </c>
      <c r="G5715" t="s">
        <v>161</v>
      </c>
      <c r="H5715" t="s">
        <v>135</v>
      </c>
      <c r="I5715" t="s">
        <v>136</v>
      </c>
      <c r="J5715" t="s">
        <v>137</v>
      </c>
      <c r="K5715" t="s">
        <v>138</v>
      </c>
      <c r="L5715" t="s">
        <v>16461</v>
      </c>
      <c r="M5715" t="s">
        <v>16462</v>
      </c>
      <c r="N5715">
        <v>1.893333333</v>
      </c>
      <c r="O5715">
        <v>0</v>
      </c>
      <c r="P5715">
        <v>1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0.22541948299119752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0.22541948299119752</v>
      </c>
    </row>
    <row r="5716" spans="1:31" x14ac:dyDescent="0.25">
      <c r="A5716">
        <v>2222218</v>
      </c>
      <c r="B5716">
        <v>1</v>
      </c>
      <c r="C5716" t="s">
        <v>80</v>
      </c>
      <c r="D5716" t="s">
        <v>87</v>
      </c>
      <c r="E5716" t="s">
        <v>156</v>
      </c>
      <c r="F5716" t="s">
        <v>16463</v>
      </c>
      <c r="G5716" t="s">
        <v>161</v>
      </c>
      <c r="H5716" t="s">
        <v>135</v>
      </c>
      <c r="I5716" t="s">
        <v>136</v>
      </c>
      <c r="J5716" t="s">
        <v>137</v>
      </c>
      <c r="K5716" t="s">
        <v>138</v>
      </c>
      <c r="L5716" t="s">
        <v>16464</v>
      </c>
      <c r="M5716" t="s">
        <v>6288</v>
      </c>
      <c r="N5716">
        <v>2.3163888880000001</v>
      </c>
      <c r="O5716">
        <v>0</v>
      </c>
      <c r="P5716">
        <v>2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2.1509750439711466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2.1509750439711466</v>
      </c>
    </row>
    <row r="5717" spans="1:31" x14ac:dyDescent="0.25">
      <c r="A5717">
        <v>2217890</v>
      </c>
      <c r="B5717">
        <v>1</v>
      </c>
      <c r="C5717" t="s">
        <v>80</v>
      </c>
      <c r="D5717" t="s">
        <v>105</v>
      </c>
      <c r="E5717" t="s">
        <v>225</v>
      </c>
      <c r="F5717" t="s">
        <v>16465</v>
      </c>
      <c r="G5717" t="s">
        <v>213</v>
      </c>
      <c r="H5717" t="s">
        <v>135</v>
      </c>
      <c r="I5717" t="s">
        <v>136</v>
      </c>
      <c r="J5717" t="s">
        <v>137</v>
      </c>
      <c r="K5717" t="s">
        <v>138</v>
      </c>
      <c r="L5717" t="s">
        <v>16466</v>
      </c>
      <c r="M5717" t="s">
        <v>16467</v>
      </c>
      <c r="N5717">
        <v>2.3733333330000002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2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7.0743190499162809</v>
      </c>
      <c r="AC5717">
        <v>0</v>
      </c>
      <c r="AD5717">
        <v>0</v>
      </c>
      <c r="AE5717">
        <v>7.0743190499162809</v>
      </c>
    </row>
    <row r="5718" spans="1:31" x14ac:dyDescent="0.25">
      <c r="A5718">
        <v>2223300</v>
      </c>
      <c r="B5718">
        <v>1</v>
      </c>
      <c r="C5718" t="s">
        <v>80</v>
      </c>
      <c r="D5718" t="s">
        <v>104</v>
      </c>
      <c r="E5718" t="s">
        <v>156</v>
      </c>
      <c r="F5718" t="s">
        <v>16468</v>
      </c>
      <c r="G5718" t="s">
        <v>161</v>
      </c>
      <c r="H5718" t="s">
        <v>135</v>
      </c>
      <c r="I5718" t="s">
        <v>136</v>
      </c>
      <c r="J5718" t="s">
        <v>137</v>
      </c>
      <c r="K5718" t="s">
        <v>138</v>
      </c>
      <c r="L5718" t="s">
        <v>16469</v>
      </c>
      <c r="M5718" t="s">
        <v>16470</v>
      </c>
      <c r="N5718">
        <v>4.3347222219999999</v>
      </c>
      <c r="O5718">
        <v>0</v>
      </c>
      <c r="P5718">
        <v>3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4.9887552375207456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4.9887552375207456</v>
      </c>
    </row>
    <row r="5719" spans="1:31" x14ac:dyDescent="0.25">
      <c r="A5719">
        <v>2221783</v>
      </c>
      <c r="B5719">
        <v>1</v>
      </c>
      <c r="C5719" t="s">
        <v>80</v>
      </c>
      <c r="D5719" t="s">
        <v>111</v>
      </c>
      <c r="E5719" t="s">
        <v>141</v>
      </c>
      <c r="F5719" t="s">
        <v>16471</v>
      </c>
      <c r="G5719" t="s">
        <v>200</v>
      </c>
      <c r="H5719" t="s">
        <v>144</v>
      </c>
      <c r="I5719" t="s">
        <v>136</v>
      </c>
      <c r="J5719" t="s">
        <v>137</v>
      </c>
      <c r="K5719" t="s">
        <v>234</v>
      </c>
      <c r="L5719" t="s">
        <v>16472</v>
      </c>
      <c r="M5719" t="s">
        <v>16473</v>
      </c>
      <c r="N5719">
        <v>7.6111110999999995E-2</v>
      </c>
      <c r="O5719">
        <v>0</v>
      </c>
      <c r="P5719">
        <v>13364</v>
      </c>
      <c r="Q5719">
        <v>0</v>
      </c>
      <c r="R5719">
        <v>7</v>
      </c>
      <c r="S5719">
        <v>9</v>
      </c>
      <c r="T5719">
        <v>1579</v>
      </c>
      <c r="U5719">
        <v>3</v>
      </c>
      <c r="V5719">
        <v>5</v>
      </c>
      <c r="W5719">
        <v>0</v>
      </c>
      <c r="X5719">
        <v>264.71743290130911</v>
      </c>
      <c r="Y5719">
        <v>0</v>
      </c>
      <c r="Z5719">
        <v>0.16124960543368</v>
      </c>
      <c r="AA5719">
        <v>52.170828111703862</v>
      </c>
      <c r="AB5719">
        <v>72.395738826836677</v>
      </c>
      <c r="AC5719">
        <v>21.410244581341246</v>
      </c>
      <c r="AD5719">
        <v>7.6127190948829684</v>
      </c>
      <c r="AE5719">
        <v>418.46821312150757</v>
      </c>
    </row>
    <row r="5720" spans="1:31" x14ac:dyDescent="0.25">
      <c r="A5720">
        <v>2225613</v>
      </c>
      <c r="B5720">
        <v>1</v>
      </c>
      <c r="C5720" t="s">
        <v>80</v>
      </c>
      <c r="D5720" t="s">
        <v>82</v>
      </c>
      <c r="E5720" t="s">
        <v>156</v>
      </c>
      <c r="F5720" t="s">
        <v>16474</v>
      </c>
      <c r="G5720" t="s">
        <v>161</v>
      </c>
      <c r="H5720" t="s">
        <v>135</v>
      </c>
      <c r="I5720" t="s">
        <v>136</v>
      </c>
      <c r="J5720" t="s">
        <v>137</v>
      </c>
      <c r="K5720" t="s">
        <v>138</v>
      </c>
      <c r="L5720" t="s">
        <v>16475</v>
      </c>
      <c r="M5720" t="s">
        <v>16476</v>
      </c>
      <c r="N5720">
        <v>7.7566666660000001</v>
      </c>
      <c r="O5720">
        <v>0</v>
      </c>
      <c r="P5720">
        <v>1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1.7152774219984868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1.7152774219984868</v>
      </c>
    </row>
    <row r="5721" spans="1:31" x14ac:dyDescent="0.25">
      <c r="A5721">
        <v>2228275</v>
      </c>
      <c r="B5721">
        <v>1</v>
      </c>
      <c r="C5721" t="s">
        <v>81</v>
      </c>
      <c r="D5721" t="s">
        <v>128</v>
      </c>
      <c r="E5721" t="s">
        <v>156</v>
      </c>
      <c r="F5721" t="s">
        <v>16477</v>
      </c>
      <c r="G5721" t="s">
        <v>165</v>
      </c>
      <c r="H5721" t="s">
        <v>135</v>
      </c>
      <c r="I5721" t="s">
        <v>136</v>
      </c>
      <c r="J5721" t="s">
        <v>137</v>
      </c>
      <c r="K5721" t="s">
        <v>138</v>
      </c>
      <c r="L5721" t="s">
        <v>16478</v>
      </c>
      <c r="M5721" t="s">
        <v>16479</v>
      </c>
      <c r="N5721">
        <v>1.0752777769999999</v>
      </c>
      <c r="O5721">
        <v>0</v>
      </c>
      <c r="P5721">
        <v>7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1.7358449050360218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1.7358449050360218</v>
      </c>
    </row>
    <row r="5722" spans="1:31" x14ac:dyDescent="0.25">
      <c r="A5722">
        <v>2219227</v>
      </c>
      <c r="B5722">
        <v>1</v>
      </c>
      <c r="C5722" t="s">
        <v>81</v>
      </c>
      <c r="D5722" t="s">
        <v>123</v>
      </c>
      <c r="E5722" t="s">
        <v>156</v>
      </c>
      <c r="F5722" t="s">
        <v>5125</v>
      </c>
      <c r="G5722" t="s">
        <v>134</v>
      </c>
      <c r="H5722" t="s">
        <v>135</v>
      </c>
      <c r="I5722" t="s">
        <v>136</v>
      </c>
      <c r="J5722" t="s">
        <v>137</v>
      </c>
      <c r="K5722" t="s">
        <v>138</v>
      </c>
      <c r="L5722" t="s">
        <v>16480</v>
      </c>
      <c r="M5722" t="s">
        <v>16481</v>
      </c>
      <c r="N5722">
        <v>1.5180555549999999</v>
      </c>
      <c r="O5722">
        <v>0</v>
      </c>
      <c r="P5722">
        <v>7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2.1390469972250172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2.1390469972250172</v>
      </c>
    </row>
    <row r="5723" spans="1:31" x14ac:dyDescent="0.25">
      <c r="A5723">
        <v>2227385</v>
      </c>
      <c r="B5723">
        <v>1</v>
      </c>
      <c r="C5723" t="s">
        <v>80</v>
      </c>
      <c r="D5723" t="s">
        <v>82</v>
      </c>
      <c r="E5723" t="s">
        <v>151</v>
      </c>
      <c r="F5723" t="s">
        <v>16482</v>
      </c>
      <c r="G5723" t="s">
        <v>213</v>
      </c>
      <c r="H5723" t="s">
        <v>135</v>
      </c>
      <c r="I5723" t="s">
        <v>136</v>
      </c>
      <c r="J5723" t="s">
        <v>137</v>
      </c>
      <c r="K5723" t="s">
        <v>138</v>
      </c>
      <c r="L5723" t="s">
        <v>16483</v>
      </c>
      <c r="M5723" t="s">
        <v>16484</v>
      </c>
      <c r="N5723">
        <v>3.67</v>
      </c>
      <c r="O5723">
        <v>0</v>
      </c>
      <c r="P5723">
        <v>30</v>
      </c>
      <c r="Q5723">
        <v>0</v>
      </c>
      <c r="R5723">
        <v>0</v>
      </c>
      <c r="S5723">
        <v>0</v>
      </c>
      <c r="T5723">
        <v>2</v>
      </c>
      <c r="U5723">
        <v>0</v>
      </c>
      <c r="V5723">
        <v>0</v>
      </c>
      <c r="W5723">
        <v>0</v>
      </c>
      <c r="X5723">
        <v>50.294023487793083</v>
      </c>
      <c r="Y5723">
        <v>0</v>
      </c>
      <c r="Z5723">
        <v>0</v>
      </c>
      <c r="AA5723">
        <v>0</v>
      </c>
      <c r="AB5723">
        <v>4.0556822674675558E-2</v>
      </c>
      <c r="AC5723">
        <v>0</v>
      </c>
      <c r="AD5723">
        <v>0</v>
      </c>
      <c r="AE5723">
        <v>50.334580310467757</v>
      </c>
    </row>
    <row r="5724" spans="1:31" x14ac:dyDescent="0.25">
      <c r="A5724">
        <v>2217604</v>
      </c>
      <c r="B5724">
        <v>1</v>
      </c>
      <c r="C5724" t="s">
        <v>80</v>
      </c>
      <c r="D5724" t="s">
        <v>111</v>
      </c>
      <c r="E5724" t="s">
        <v>151</v>
      </c>
      <c r="F5724" t="s">
        <v>16485</v>
      </c>
      <c r="G5724" t="s">
        <v>192</v>
      </c>
      <c r="H5724" t="s">
        <v>135</v>
      </c>
      <c r="I5724" t="s">
        <v>136</v>
      </c>
      <c r="J5724" t="s">
        <v>137</v>
      </c>
      <c r="K5724" t="s">
        <v>138</v>
      </c>
      <c r="L5724" t="s">
        <v>16486</v>
      </c>
      <c r="M5724" t="s">
        <v>16487</v>
      </c>
      <c r="N5724">
        <v>1.471944444</v>
      </c>
      <c r="O5724">
        <v>0</v>
      </c>
      <c r="P5724">
        <v>178</v>
      </c>
      <c r="Q5724">
        <v>0</v>
      </c>
      <c r="R5724">
        <v>0</v>
      </c>
      <c r="S5724">
        <v>0</v>
      </c>
      <c r="T5724">
        <v>17</v>
      </c>
      <c r="U5724">
        <v>0</v>
      </c>
      <c r="V5724">
        <v>0</v>
      </c>
      <c r="W5724">
        <v>0</v>
      </c>
      <c r="X5724">
        <v>85.92105746088184</v>
      </c>
      <c r="Y5724">
        <v>0</v>
      </c>
      <c r="Z5724">
        <v>0</v>
      </c>
      <c r="AA5724">
        <v>0</v>
      </c>
      <c r="AB5724">
        <v>26.631458191881752</v>
      </c>
      <c r="AC5724">
        <v>0</v>
      </c>
      <c r="AD5724">
        <v>0</v>
      </c>
      <c r="AE5724">
        <v>112.55251565276359</v>
      </c>
    </row>
    <row r="5725" spans="1:31" x14ac:dyDescent="0.25">
      <c r="A5725">
        <v>2214750</v>
      </c>
      <c r="B5725">
        <v>1</v>
      </c>
      <c r="C5725" t="s">
        <v>81</v>
      </c>
      <c r="D5725" t="s">
        <v>122</v>
      </c>
      <c r="E5725" t="s">
        <v>156</v>
      </c>
      <c r="F5725" t="s">
        <v>16488</v>
      </c>
      <c r="G5725" t="s">
        <v>161</v>
      </c>
      <c r="H5725" t="s">
        <v>135</v>
      </c>
      <c r="I5725" t="s">
        <v>136</v>
      </c>
      <c r="J5725" t="s">
        <v>137</v>
      </c>
      <c r="K5725" t="s">
        <v>138</v>
      </c>
      <c r="L5725" t="s">
        <v>16489</v>
      </c>
      <c r="M5725" t="s">
        <v>16490</v>
      </c>
      <c r="N5725">
        <v>3.4525000000000001</v>
      </c>
      <c r="O5725">
        <v>0</v>
      </c>
      <c r="P5725">
        <v>1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</row>
    <row r="5726" spans="1:31" x14ac:dyDescent="0.25">
      <c r="A5726">
        <v>2216914</v>
      </c>
      <c r="B5726">
        <v>1</v>
      </c>
      <c r="C5726" t="s">
        <v>81</v>
      </c>
      <c r="D5726" t="s">
        <v>118</v>
      </c>
      <c r="E5726" t="s">
        <v>251</v>
      </c>
      <c r="F5726" t="s">
        <v>16491</v>
      </c>
      <c r="G5726" t="s">
        <v>143</v>
      </c>
      <c r="H5726" t="s">
        <v>144</v>
      </c>
      <c r="I5726" t="s">
        <v>136</v>
      </c>
      <c r="J5726" t="s">
        <v>137</v>
      </c>
      <c r="K5726" t="s">
        <v>138</v>
      </c>
      <c r="L5726" t="s">
        <v>16492</v>
      </c>
      <c r="M5726" t="s">
        <v>16493</v>
      </c>
      <c r="N5726">
        <v>0.317222222</v>
      </c>
      <c r="O5726">
        <v>3</v>
      </c>
      <c r="P5726">
        <v>3627</v>
      </c>
      <c r="Q5726">
        <v>97</v>
      </c>
      <c r="R5726">
        <v>259</v>
      </c>
      <c r="S5726">
        <v>41</v>
      </c>
      <c r="T5726">
        <v>439</v>
      </c>
      <c r="U5726">
        <v>14</v>
      </c>
      <c r="V5726">
        <v>1</v>
      </c>
      <c r="W5726">
        <v>0.51204869508441619</v>
      </c>
      <c r="X5726">
        <v>280.86535767357213</v>
      </c>
      <c r="Y5726">
        <v>35.16253344290989</v>
      </c>
      <c r="Z5726">
        <v>15.46243563663824</v>
      </c>
      <c r="AA5726">
        <v>99.501013000486083</v>
      </c>
      <c r="AB5726">
        <v>100.71396370957208</v>
      </c>
      <c r="AC5726">
        <v>431.90307201886179</v>
      </c>
      <c r="AD5726">
        <v>8.7204740646480463</v>
      </c>
      <c r="AE5726">
        <v>972.84089824177261</v>
      </c>
    </row>
    <row r="5727" spans="1:31" x14ac:dyDescent="0.25">
      <c r="A5727">
        <v>2215832</v>
      </c>
      <c r="B5727">
        <v>1</v>
      </c>
      <c r="C5727" t="s">
        <v>80</v>
      </c>
      <c r="D5727" t="s">
        <v>100</v>
      </c>
      <c r="E5727" t="s">
        <v>141</v>
      </c>
      <c r="F5727" t="s">
        <v>16494</v>
      </c>
      <c r="G5727" t="s">
        <v>405</v>
      </c>
      <c r="H5727" t="s">
        <v>144</v>
      </c>
      <c r="I5727" t="s">
        <v>136</v>
      </c>
      <c r="J5727" t="s">
        <v>137</v>
      </c>
      <c r="K5727" t="s">
        <v>234</v>
      </c>
      <c r="L5727" t="s">
        <v>16495</v>
      </c>
      <c r="M5727" t="s">
        <v>16496</v>
      </c>
      <c r="N5727">
        <v>2.9902777770000002</v>
      </c>
      <c r="O5727">
        <v>0</v>
      </c>
      <c r="P5727">
        <v>3143</v>
      </c>
      <c r="Q5727">
        <v>0</v>
      </c>
      <c r="R5727">
        <v>7</v>
      </c>
      <c r="S5727">
        <v>5</v>
      </c>
      <c r="T5727">
        <v>224</v>
      </c>
      <c r="U5727">
        <v>0</v>
      </c>
      <c r="V5727">
        <v>0</v>
      </c>
      <c r="W5727">
        <v>0</v>
      </c>
      <c r="X5727">
        <v>2176.2087081036275</v>
      </c>
      <c r="Y5727">
        <v>0</v>
      </c>
      <c r="Z5727">
        <v>3.0568005043105089</v>
      </c>
      <c r="AA5727">
        <v>61.063488586446645</v>
      </c>
      <c r="AB5727">
        <v>408.05105701666474</v>
      </c>
      <c r="AC5727">
        <v>0</v>
      </c>
      <c r="AD5727">
        <v>0</v>
      </c>
      <c r="AE5727">
        <v>2648.3800542110494</v>
      </c>
    </row>
    <row r="5728" spans="1:31" x14ac:dyDescent="0.25">
      <c r="A5728">
        <v>2219078</v>
      </c>
      <c r="B5728">
        <v>1</v>
      </c>
      <c r="C5728" t="s">
        <v>80</v>
      </c>
      <c r="D5728" t="s">
        <v>110</v>
      </c>
      <c r="E5728" t="s">
        <v>151</v>
      </c>
      <c r="F5728" t="s">
        <v>16497</v>
      </c>
      <c r="G5728" t="s">
        <v>153</v>
      </c>
      <c r="H5728" t="s">
        <v>135</v>
      </c>
      <c r="I5728" t="s">
        <v>136</v>
      </c>
      <c r="J5728" t="s">
        <v>137</v>
      </c>
      <c r="K5728" t="s">
        <v>138</v>
      </c>
      <c r="L5728" t="s">
        <v>16498</v>
      </c>
      <c r="M5728" t="s">
        <v>16499</v>
      </c>
      <c r="N5728">
        <v>1.7397222219999999</v>
      </c>
      <c r="O5728">
        <v>0</v>
      </c>
      <c r="P5728">
        <v>118</v>
      </c>
      <c r="Q5728">
        <v>0</v>
      </c>
      <c r="R5728">
        <v>0</v>
      </c>
      <c r="S5728">
        <v>0</v>
      </c>
      <c r="T5728">
        <v>13</v>
      </c>
      <c r="U5728">
        <v>0</v>
      </c>
      <c r="V5728">
        <v>0</v>
      </c>
      <c r="W5728">
        <v>0</v>
      </c>
      <c r="X5728">
        <v>57.402419436468072</v>
      </c>
      <c r="Y5728">
        <v>0</v>
      </c>
      <c r="Z5728">
        <v>0</v>
      </c>
      <c r="AA5728">
        <v>0</v>
      </c>
      <c r="AB5728">
        <v>51.379996721568155</v>
      </c>
      <c r="AC5728">
        <v>0</v>
      </c>
      <c r="AD5728">
        <v>0</v>
      </c>
      <c r="AE5728">
        <v>108.78241615803623</v>
      </c>
    </row>
    <row r="5729" spans="1:31" x14ac:dyDescent="0.25">
      <c r="A5729">
        <v>2218388</v>
      </c>
      <c r="B5729">
        <v>1</v>
      </c>
      <c r="C5729" t="s">
        <v>80</v>
      </c>
      <c r="D5729" t="s">
        <v>100</v>
      </c>
      <c r="E5729" t="s">
        <v>132</v>
      </c>
      <c r="F5729" t="s">
        <v>16500</v>
      </c>
      <c r="G5729" t="s">
        <v>213</v>
      </c>
      <c r="H5729" t="s">
        <v>135</v>
      </c>
      <c r="I5729" t="s">
        <v>136</v>
      </c>
      <c r="J5729" t="s">
        <v>137</v>
      </c>
      <c r="K5729" t="s">
        <v>138</v>
      </c>
      <c r="L5729" t="s">
        <v>16501</v>
      </c>
      <c r="M5729" t="s">
        <v>16502</v>
      </c>
      <c r="N5729">
        <v>0.92749999999999999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1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9.9702611046719269</v>
      </c>
      <c r="AC5729">
        <v>0</v>
      </c>
      <c r="AD5729">
        <v>0</v>
      </c>
      <c r="AE5729">
        <v>9.9702611046719269</v>
      </c>
    </row>
    <row r="5730" spans="1:31" x14ac:dyDescent="0.25">
      <c r="A5730">
        <v>2214060</v>
      </c>
      <c r="B5730">
        <v>1</v>
      </c>
      <c r="C5730" t="s">
        <v>80</v>
      </c>
      <c r="D5730" t="s">
        <v>84</v>
      </c>
      <c r="E5730" t="s">
        <v>151</v>
      </c>
      <c r="F5730" t="s">
        <v>16503</v>
      </c>
      <c r="G5730" t="s">
        <v>233</v>
      </c>
      <c r="H5730" t="s">
        <v>135</v>
      </c>
      <c r="I5730" t="s">
        <v>136</v>
      </c>
      <c r="J5730" t="s">
        <v>137</v>
      </c>
      <c r="K5730" t="s">
        <v>234</v>
      </c>
      <c r="L5730" t="s">
        <v>16504</v>
      </c>
      <c r="M5730" t="s">
        <v>16505</v>
      </c>
      <c r="N5730">
        <v>7.8687480550000002</v>
      </c>
      <c r="O5730">
        <v>0</v>
      </c>
      <c r="P5730">
        <v>34</v>
      </c>
      <c r="Q5730">
        <v>0</v>
      </c>
      <c r="R5730">
        <v>5</v>
      </c>
      <c r="S5730">
        <v>0</v>
      </c>
      <c r="T5730">
        <v>4</v>
      </c>
      <c r="U5730">
        <v>0</v>
      </c>
      <c r="V5730">
        <v>0</v>
      </c>
      <c r="W5730">
        <v>0</v>
      </c>
      <c r="X5730">
        <v>79.551497186914517</v>
      </c>
      <c r="Y5730">
        <v>0</v>
      </c>
      <c r="Z5730">
        <v>2.4214004519192716</v>
      </c>
      <c r="AA5730">
        <v>0</v>
      </c>
      <c r="AB5730">
        <v>20.223418340615229</v>
      </c>
      <c r="AC5730">
        <v>0</v>
      </c>
      <c r="AD5730">
        <v>0</v>
      </c>
      <c r="AE5730">
        <v>102.19631597944901</v>
      </c>
    </row>
    <row r="5731" spans="1:31" x14ac:dyDescent="0.25">
      <c r="A5731">
        <v>2215142</v>
      </c>
      <c r="B5731">
        <v>1</v>
      </c>
      <c r="C5731" t="s">
        <v>80</v>
      </c>
      <c r="D5731" t="s">
        <v>106</v>
      </c>
      <c r="E5731" t="s">
        <v>147</v>
      </c>
      <c r="F5731" t="s">
        <v>1691</v>
      </c>
      <c r="G5731" t="s">
        <v>143</v>
      </c>
      <c r="H5731" t="s">
        <v>144</v>
      </c>
      <c r="I5731" t="s">
        <v>136</v>
      </c>
      <c r="J5731" t="s">
        <v>137</v>
      </c>
      <c r="K5731" t="s">
        <v>138</v>
      </c>
      <c r="L5731" t="s">
        <v>16506</v>
      </c>
      <c r="M5731" t="s">
        <v>16507</v>
      </c>
      <c r="N5731">
        <v>0.24</v>
      </c>
      <c r="O5731">
        <v>0</v>
      </c>
      <c r="P5731">
        <v>3</v>
      </c>
      <c r="Q5731">
        <v>28</v>
      </c>
      <c r="R5731">
        <v>137</v>
      </c>
      <c r="S5731">
        <v>4</v>
      </c>
      <c r="T5731">
        <v>28</v>
      </c>
      <c r="U5731">
        <v>0</v>
      </c>
      <c r="V5731">
        <v>0</v>
      </c>
      <c r="W5731">
        <v>0</v>
      </c>
      <c r="X5731">
        <v>0.20669706161279996</v>
      </c>
      <c r="Y5731">
        <v>1.7219995600435198</v>
      </c>
      <c r="Z5731">
        <v>40.517561439992903</v>
      </c>
      <c r="AA5731">
        <v>0.71654858838575997</v>
      </c>
      <c r="AB5731">
        <v>8.9012753326487992</v>
      </c>
      <c r="AC5731">
        <v>0</v>
      </c>
      <c r="AD5731">
        <v>0</v>
      </c>
      <c r="AE5731">
        <v>52.064081982683788</v>
      </c>
    </row>
    <row r="5732" spans="1:31" x14ac:dyDescent="0.25">
      <c r="A5732">
        <v>2223031</v>
      </c>
      <c r="B5732">
        <v>1</v>
      </c>
      <c r="C5732" t="s">
        <v>81</v>
      </c>
      <c r="D5732" t="s">
        <v>122</v>
      </c>
      <c r="E5732" t="s">
        <v>151</v>
      </c>
      <c r="F5732" t="s">
        <v>3258</v>
      </c>
      <c r="G5732" t="s">
        <v>213</v>
      </c>
      <c r="H5732" t="s">
        <v>135</v>
      </c>
      <c r="I5732" t="s">
        <v>136</v>
      </c>
      <c r="J5732" t="s">
        <v>137</v>
      </c>
      <c r="K5732" t="s">
        <v>138</v>
      </c>
      <c r="L5732" t="s">
        <v>16508</v>
      </c>
      <c r="M5732" t="s">
        <v>16509</v>
      </c>
      <c r="N5732">
        <v>0.85527777699999996</v>
      </c>
      <c r="O5732">
        <v>0</v>
      </c>
      <c r="P5732">
        <v>21</v>
      </c>
      <c r="Q5732">
        <v>0</v>
      </c>
      <c r="R5732">
        <v>0</v>
      </c>
      <c r="S5732">
        <v>0</v>
      </c>
      <c r="T5732">
        <v>9</v>
      </c>
      <c r="U5732">
        <v>0</v>
      </c>
      <c r="V5732">
        <v>0</v>
      </c>
      <c r="W5732">
        <v>0</v>
      </c>
      <c r="X5732">
        <v>3.0071524519470771</v>
      </c>
      <c r="Y5732">
        <v>0</v>
      </c>
      <c r="Z5732">
        <v>0</v>
      </c>
      <c r="AA5732">
        <v>0</v>
      </c>
      <c r="AB5732">
        <v>1.8526555573379384</v>
      </c>
      <c r="AC5732">
        <v>0</v>
      </c>
      <c r="AD5732">
        <v>0</v>
      </c>
      <c r="AE5732">
        <v>4.8598080092850156</v>
      </c>
    </row>
    <row r="5733" spans="1:31" x14ac:dyDescent="0.25">
      <c r="A5733">
        <v>2219450</v>
      </c>
      <c r="B5733">
        <v>1</v>
      </c>
      <c r="C5733" t="s">
        <v>80</v>
      </c>
      <c r="D5733" t="s">
        <v>96</v>
      </c>
      <c r="E5733" t="s">
        <v>151</v>
      </c>
      <c r="F5733" t="s">
        <v>16510</v>
      </c>
      <c r="G5733" t="s">
        <v>213</v>
      </c>
      <c r="H5733" t="s">
        <v>135</v>
      </c>
      <c r="I5733" t="s">
        <v>136</v>
      </c>
      <c r="J5733" t="s">
        <v>137</v>
      </c>
      <c r="K5733" t="s">
        <v>138</v>
      </c>
      <c r="L5733" t="s">
        <v>16511</v>
      </c>
      <c r="M5733" t="s">
        <v>16512</v>
      </c>
      <c r="N5733">
        <v>2.2141666660000001</v>
      </c>
      <c r="O5733">
        <v>0</v>
      </c>
      <c r="P5733">
        <v>46</v>
      </c>
      <c r="Q5733">
        <v>0</v>
      </c>
      <c r="R5733">
        <v>0</v>
      </c>
      <c r="S5733">
        <v>0</v>
      </c>
      <c r="T5733">
        <v>6</v>
      </c>
      <c r="U5733">
        <v>0</v>
      </c>
      <c r="V5733">
        <v>0</v>
      </c>
      <c r="W5733">
        <v>0</v>
      </c>
      <c r="X5733">
        <v>21.193587701467685</v>
      </c>
      <c r="Y5733">
        <v>0</v>
      </c>
      <c r="Z5733">
        <v>0</v>
      </c>
      <c r="AA5733">
        <v>0</v>
      </c>
      <c r="AB5733">
        <v>17.684809693695591</v>
      </c>
      <c r="AC5733">
        <v>0</v>
      </c>
      <c r="AD5733">
        <v>0</v>
      </c>
      <c r="AE5733">
        <v>38.878397395163276</v>
      </c>
    </row>
    <row r="5734" spans="1:31" x14ac:dyDescent="0.25">
      <c r="A5734">
        <v>2217458</v>
      </c>
      <c r="B5734">
        <v>1</v>
      </c>
      <c r="C5734" t="s">
        <v>81</v>
      </c>
      <c r="D5734" t="s">
        <v>127</v>
      </c>
      <c r="E5734" t="s">
        <v>198</v>
      </c>
      <c r="F5734" t="s">
        <v>16513</v>
      </c>
      <c r="G5734" t="s">
        <v>405</v>
      </c>
      <c r="H5734" t="s">
        <v>144</v>
      </c>
      <c r="I5734" t="s">
        <v>136</v>
      </c>
      <c r="J5734" t="s">
        <v>137</v>
      </c>
      <c r="K5734" t="s">
        <v>234</v>
      </c>
      <c r="L5734" t="s">
        <v>16514</v>
      </c>
      <c r="M5734" t="s">
        <v>16515</v>
      </c>
      <c r="N5734">
        <v>3.7287091659999998</v>
      </c>
      <c r="O5734">
        <v>0</v>
      </c>
      <c r="P5734">
        <v>128</v>
      </c>
      <c r="Q5734">
        <v>34</v>
      </c>
      <c r="R5734">
        <v>37</v>
      </c>
      <c r="S5734">
        <v>0</v>
      </c>
      <c r="T5734">
        <v>20</v>
      </c>
      <c r="U5734">
        <v>0</v>
      </c>
      <c r="V5734">
        <v>0</v>
      </c>
      <c r="W5734">
        <v>0</v>
      </c>
      <c r="X5734">
        <v>86.05066008069177</v>
      </c>
      <c r="Y5734">
        <v>47.549088327159048</v>
      </c>
      <c r="Z5734">
        <v>57.974644179385905</v>
      </c>
      <c r="AA5734">
        <v>0</v>
      </c>
      <c r="AB5734">
        <v>55.433558528721861</v>
      </c>
      <c r="AC5734">
        <v>0</v>
      </c>
      <c r="AD5734">
        <v>0</v>
      </c>
      <c r="AE5734">
        <v>247.00795111595858</v>
      </c>
    </row>
    <row r="5735" spans="1:31" x14ac:dyDescent="0.25">
      <c r="A5735">
        <v>2227940</v>
      </c>
      <c r="B5735">
        <v>1</v>
      </c>
      <c r="C5735" t="s">
        <v>80</v>
      </c>
      <c r="D5735" t="s">
        <v>83</v>
      </c>
      <c r="E5735" t="s">
        <v>132</v>
      </c>
      <c r="F5735" t="s">
        <v>16516</v>
      </c>
      <c r="G5735" t="s">
        <v>134</v>
      </c>
      <c r="H5735" t="s">
        <v>135</v>
      </c>
      <c r="I5735" t="s">
        <v>136</v>
      </c>
      <c r="J5735" t="s">
        <v>137</v>
      </c>
      <c r="K5735" t="s">
        <v>138</v>
      </c>
      <c r="L5735" t="s">
        <v>16517</v>
      </c>
      <c r="M5735" t="s">
        <v>16518</v>
      </c>
      <c r="N5735">
        <v>1.1497222220000001</v>
      </c>
      <c r="O5735">
        <v>0</v>
      </c>
      <c r="P5735">
        <v>1</v>
      </c>
      <c r="Q5735">
        <v>0</v>
      </c>
      <c r="R5735">
        <v>0</v>
      </c>
      <c r="S5735">
        <v>0</v>
      </c>
      <c r="T5735">
        <v>85</v>
      </c>
      <c r="U5735">
        <v>0</v>
      </c>
      <c r="V5735">
        <v>3</v>
      </c>
      <c r="W5735">
        <v>0</v>
      </c>
      <c r="X5735">
        <v>0.69016498696035722</v>
      </c>
      <c r="Y5735">
        <v>0</v>
      </c>
      <c r="Z5735">
        <v>0</v>
      </c>
      <c r="AA5735">
        <v>0</v>
      </c>
      <c r="AB5735">
        <v>158.40546357888229</v>
      </c>
      <c r="AC5735">
        <v>0</v>
      </c>
      <c r="AD5735">
        <v>30.937428707008909</v>
      </c>
      <c r="AE5735">
        <v>190.03305727285155</v>
      </c>
    </row>
    <row r="5736" spans="1:31" x14ac:dyDescent="0.25">
      <c r="A5736">
        <v>2218122</v>
      </c>
      <c r="B5736">
        <v>1</v>
      </c>
      <c r="C5736" t="s">
        <v>80</v>
      </c>
      <c r="D5736" t="s">
        <v>95</v>
      </c>
      <c r="E5736" t="s">
        <v>251</v>
      </c>
      <c r="F5736" t="s">
        <v>2802</v>
      </c>
      <c r="G5736" t="s">
        <v>694</v>
      </c>
      <c r="H5736" t="s">
        <v>144</v>
      </c>
      <c r="I5736" t="s">
        <v>136</v>
      </c>
      <c r="J5736" t="s">
        <v>137</v>
      </c>
      <c r="K5736" t="s">
        <v>138</v>
      </c>
      <c r="L5736" t="s">
        <v>16519</v>
      </c>
      <c r="M5736" t="s">
        <v>16520</v>
      </c>
      <c r="N5736">
        <v>0.45</v>
      </c>
      <c r="O5736">
        <v>55</v>
      </c>
      <c r="P5736">
        <v>4868</v>
      </c>
      <c r="Q5736">
        <v>85</v>
      </c>
      <c r="R5736">
        <v>171</v>
      </c>
      <c r="S5736">
        <v>93</v>
      </c>
      <c r="T5736">
        <v>623</v>
      </c>
      <c r="U5736">
        <v>10</v>
      </c>
      <c r="V5736">
        <v>1</v>
      </c>
      <c r="W5736">
        <v>21.178247348319889</v>
      </c>
      <c r="X5736">
        <v>857.87245071962332</v>
      </c>
      <c r="Y5736">
        <v>255.68628333148911</v>
      </c>
      <c r="Z5736">
        <v>19.510353772340405</v>
      </c>
      <c r="AA5736">
        <v>195.38597808368289</v>
      </c>
      <c r="AB5736">
        <v>313.31290885549924</v>
      </c>
      <c r="AC5736">
        <v>367.53846357390904</v>
      </c>
      <c r="AD5736">
        <v>3.3381129777690006</v>
      </c>
      <c r="AE5736">
        <v>2033.8227986626327</v>
      </c>
    </row>
    <row r="5737" spans="1:31" x14ac:dyDescent="0.25">
      <c r="A5737">
        <v>2214518</v>
      </c>
      <c r="B5737">
        <v>1</v>
      </c>
      <c r="C5737" t="s">
        <v>80</v>
      </c>
      <c r="D5737" t="s">
        <v>104</v>
      </c>
      <c r="E5737" t="s">
        <v>156</v>
      </c>
      <c r="F5737" t="s">
        <v>16521</v>
      </c>
      <c r="G5737" t="s">
        <v>161</v>
      </c>
      <c r="H5737" t="s">
        <v>135</v>
      </c>
      <c r="I5737" t="s">
        <v>136</v>
      </c>
      <c r="J5737" t="s">
        <v>137</v>
      </c>
      <c r="K5737" t="s">
        <v>138</v>
      </c>
      <c r="L5737" t="s">
        <v>16522</v>
      </c>
      <c r="M5737" t="s">
        <v>16523</v>
      </c>
      <c r="N5737">
        <v>1.2030555549999999</v>
      </c>
      <c r="O5737">
        <v>0</v>
      </c>
      <c r="P5737">
        <v>1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0.10779798576222667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0.10779798576222667</v>
      </c>
    </row>
    <row r="5738" spans="1:31" x14ac:dyDescent="0.25">
      <c r="A5738">
        <v>2219473</v>
      </c>
      <c r="B5738">
        <v>1</v>
      </c>
      <c r="C5738" t="s">
        <v>80</v>
      </c>
      <c r="D5738" t="s">
        <v>98</v>
      </c>
      <c r="E5738" t="s">
        <v>198</v>
      </c>
      <c r="F5738" t="s">
        <v>2307</v>
      </c>
      <c r="G5738" t="s">
        <v>143</v>
      </c>
      <c r="H5738" t="s">
        <v>144</v>
      </c>
      <c r="I5738" t="s">
        <v>136</v>
      </c>
      <c r="J5738" t="s">
        <v>137</v>
      </c>
      <c r="K5738" t="s">
        <v>138</v>
      </c>
      <c r="L5738" t="s">
        <v>16524</v>
      </c>
      <c r="M5738" t="s">
        <v>16525</v>
      </c>
      <c r="N5738">
        <v>0.58722222199999996</v>
      </c>
      <c r="O5738">
        <v>0</v>
      </c>
      <c r="P5738">
        <v>1262</v>
      </c>
      <c r="Q5738">
        <v>2</v>
      </c>
      <c r="R5738">
        <v>189</v>
      </c>
      <c r="S5738">
        <v>7</v>
      </c>
      <c r="T5738">
        <v>330</v>
      </c>
      <c r="U5738">
        <v>0</v>
      </c>
      <c r="V5738">
        <v>0</v>
      </c>
      <c r="W5738">
        <v>0</v>
      </c>
      <c r="X5738">
        <v>115.56294110606368</v>
      </c>
      <c r="Y5738">
        <v>0.65003105825707774</v>
      </c>
      <c r="Z5738">
        <v>9.3477766484748734</v>
      </c>
      <c r="AA5738">
        <v>81.803602788886181</v>
      </c>
      <c r="AB5738">
        <v>43.128110401683351</v>
      </c>
      <c r="AC5738">
        <v>0</v>
      </c>
      <c r="AD5738">
        <v>0</v>
      </c>
      <c r="AE5738">
        <v>250.49246200336518</v>
      </c>
    </row>
    <row r="5739" spans="1:31" x14ac:dyDescent="0.25">
      <c r="A5739">
        <v>2213190</v>
      </c>
      <c r="B5739">
        <v>1</v>
      </c>
      <c r="C5739" t="s">
        <v>80</v>
      </c>
      <c r="D5739" t="s">
        <v>105</v>
      </c>
      <c r="E5739" t="s">
        <v>198</v>
      </c>
      <c r="F5739" t="s">
        <v>4833</v>
      </c>
      <c r="G5739" t="s">
        <v>143</v>
      </c>
      <c r="H5739" t="s">
        <v>144</v>
      </c>
      <c r="I5739" t="s">
        <v>136</v>
      </c>
      <c r="J5739" t="s">
        <v>137</v>
      </c>
      <c r="K5739" t="s">
        <v>138</v>
      </c>
      <c r="L5739" t="s">
        <v>16526</v>
      </c>
      <c r="M5739" t="s">
        <v>16527</v>
      </c>
      <c r="N5739">
        <v>0.766666666</v>
      </c>
      <c r="O5739">
        <v>2</v>
      </c>
      <c r="P5739">
        <v>1469</v>
      </c>
      <c r="Q5739">
        <v>6</v>
      </c>
      <c r="R5739">
        <v>110</v>
      </c>
      <c r="S5739">
        <v>8</v>
      </c>
      <c r="T5739">
        <v>144</v>
      </c>
      <c r="U5739">
        <v>0</v>
      </c>
      <c r="V5739">
        <v>0</v>
      </c>
      <c r="W5739">
        <v>0.89925255207410015</v>
      </c>
      <c r="X5739">
        <v>262.89310721076839</v>
      </c>
      <c r="Y5739">
        <v>48.579062043640597</v>
      </c>
      <c r="Z5739">
        <v>8.7411617426944659</v>
      </c>
      <c r="AA5739">
        <v>26.595870917876869</v>
      </c>
      <c r="AB5739">
        <v>48.669212067352269</v>
      </c>
      <c r="AC5739">
        <v>0</v>
      </c>
      <c r="AD5739">
        <v>0</v>
      </c>
      <c r="AE5739">
        <v>396.37766653440667</v>
      </c>
    </row>
    <row r="5740" spans="1:31" x14ac:dyDescent="0.25">
      <c r="A5740">
        <v>2218145</v>
      </c>
      <c r="B5740">
        <v>1</v>
      </c>
      <c r="C5740" t="s">
        <v>80</v>
      </c>
      <c r="D5740" t="s">
        <v>93</v>
      </c>
      <c r="E5740" t="s">
        <v>132</v>
      </c>
      <c r="F5740" t="s">
        <v>16528</v>
      </c>
      <c r="G5740" t="s">
        <v>405</v>
      </c>
      <c r="H5740" t="s">
        <v>135</v>
      </c>
      <c r="I5740" t="s">
        <v>136</v>
      </c>
      <c r="J5740" t="s">
        <v>137</v>
      </c>
      <c r="K5740" t="s">
        <v>234</v>
      </c>
      <c r="L5740" t="s">
        <v>16529</v>
      </c>
      <c r="M5740" t="s">
        <v>16530</v>
      </c>
      <c r="N5740">
        <v>1.7623611109999999</v>
      </c>
      <c r="O5740">
        <v>0</v>
      </c>
      <c r="P5740">
        <v>0</v>
      </c>
      <c r="Q5740">
        <v>0</v>
      </c>
      <c r="R5740">
        <v>14</v>
      </c>
      <c r="S5740">
        <v>0</v>
      </c>
      <c r="T5740">
        <v>7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28.758055540470288</v>
      </c>
      <c r="AA5740">
        <v>0</v>
      </c>
      <c r="AB5740">
        <v>4.0199278230286657</v>
      </c>
      <c r="AC5740">
        <v>0</v>
      </c>
      <c r="AD5740">
        <v>0</v>
      </c>
      <c r="AE5740">
        <v>32.777983363498954</v>
      </c>
    </row>
    <row r="5741" spans="1:31" x14ac:dyDescent="0.25">
      <c r="A5741">
        <v>2225069</v>
      </c>
      <c r="B5741">
        <v>1</v>
      </c>
      <c r="C5741" t="s">
        <v>80</v>
      </c>
      <c r="D5741" t="s">
        <v>97</v>
      </c>
      <c r="E5741" t="s">
        <v>156</v>
      </c>
      <c r="F5741" t="s">
        <v>16531</v>
      </c>
      <c r="G5741" t="s">
        <v>161</v>
      </c>
      <c r="H5741" t="s">
        <v>135</v>
      </c>
      <c r="I5741" t="s">
        <v>136</v>
      </c>
      <c r="J5741" t="s">
        <v>137</v>
      </c>
      <c r="K5741" t="s">
        <v>138</v>
      </c>
      <c r="L5741" t="s">
        <v>16532</v>
      </c>
      <c r="M5741" t="s">
        <v>16533</v>
      </c>
      <c r="N5741">
        <v>1.6205555549999999</v>
      </c>
      <c r="O5741">
        <v>0</v>
      </c>
      <c r="P5741">
        <v>1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6.6896387341057464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6.6896387341057464</v>
      </c>
    </row>
    <row r="5742" spans="1:31" x14ac:dyDescent="0.25">
      <c r="A5742">
        <v>2216084</v>
      </c>
      <c r="B5742">
        <v>1</v>
      </c>
      <c r="C5742" t="s">
        <v>80</v>
      </c>
      <c r="D5742" t="s">
        <v>85</v>
      </c>
      <c r="E5742" t="s">
        <v>132</v>
      </c>
      <c r="F5742" t="s">
        <v>16534</v>
      </c>
      <c r="G5742" t="s">
        <v>153</v>
      </c>
      <c r="H5742" t="s">
        <v>135</v>
      </c>
      <c r="I5742" t="s">
        <v>136</v>
      </c>
      <c r="J5742" t="s">
        <v>137</v>
      </c>
      <c r="K5742" t="s">
        <v>138</v>
      </c>
      <c r="L5742" t="s">
        <v>16535</v>
      </c>
      <c r="M5742" t="s">
        <v>16536</v>
      </c>
      <c r="N5742">
        <v>1.77</v>
      </c>
      <c r="O5742">
        <v>0</v>
      </c>
      <c r="P5742">
        <v>435</v>
      </c>
      <c r="Q5742">
        <v>0</v>
      </c>
      <c r="R5742">
        <v>0</v>
      </c>
      <c r="S5742">
        <v>0</v>
      </c>
      <c r="T5742">
        <v>27</v>
      </c>
      <c r="U5742">
        <v>0</v>
      </c>
      <c r="V5742">
        <v>0</v>
      </c>
      <c r="W5742">
        <v>0</v>
      </c>
      <c r="X5742">
        <v>281.12403562660154</v>
      </c>
      <c r="Y5742">
        <v>0</v>
      </c>
      <c r="Z5742">
        <v>0</v>
      </c>
      <c r="AA5742">
        <v>0</v>
      </c>
      <c r="AB5742">
        <v>13.575265775563111</v>
      </c>
      <c r="AC5742">
        <v>0</v>
      </c>
      <c r="AD5742">
        <v>0</v>
      </c>
      <c r="AE5742">
        <v>294.69930140216468</v>
      </c>
    </row>
    <row r="5743" spans="1:31" x14ac:dyDescent="0.25">
      <c r="A5743">
        <v>2228819</v>
      </c>
      <c r="B5743">
        <v>1</v>
      </c>
      <c r="C5743" t="s">
        <v>80</v>
      </c>
      <c r="D5743" t="s">
        <v>100</v>
      </c>
      <c r="E5743" t="s">
        <v>151</v>
      </c>
      <c r="F5743" t="s">
        <v>16537</v>
      </c>
      <c r="G5743" t="s">
        <v>213</v>
      </c>
      <c r="H5743" t="s">
        <v>135</v>
      </c>
      <c r="I5743" t="s">
        <v>136</v>
      </c>
      <c r="J5743" t="s">
        <v>137</v>
      </c>
      <c r="K5743" t="s">
        <v>138</v>
      </c>
      <c r="L5743" t="s">
        <v>16538</v>
      </c>
      <c r="M5743" t="s">
        <v>16539</v>
      </c>
      <c r="N5743">
        <v>2.5472222219999998</v>
      </c>
      <c r="O5743">
        <v>0</v>
      </c>
      <c r="P5743">
        <v>57</v>
      </c>
      <c r="Q5743">
        <v>0</v>
      </c>
      <c r="R5743">
        <v>3</v>
      </c>
      <c r="S5743">
        <v>0</v>
      </c>
      <c r="T5743">
        <v>10</v>
      </c>
      <c r="U5743">
        <v>0</v>
      </c>
      <c r="V5743">
        <v>0</v>
      </c>
      <c r="W5743">
        <v>0</v>
      </c>
      <c r="X5743">
        <v>46.483753183085668</v>
      </c>
      <c r="Y5743">
        <v>0</v>
      </c>
      <c r="Z5743">
        <v>0.67968321072556492</v>
      </c>
      <c r="AA5743">
        <v>0</v>
      </c>
      <c r="AB5743">
        <v>5.7532145535714285</v>
      </c>
      <c r="AC5743">
        <v>0</v>
      </c>
      <c r="AD5743">
        <v>0</v>
      </c>
      <c r="AE5743">
        <v>52.916650947382664</v>
      </c>
    </row>
    <row r="5744" spans="1:31" x14ac:dyDescent="0.25">
      <c r="A5744">
        <v>2227986</v>
      </c>
      <c r="B5744">
        <v>1</v>
      </c>
      <c r="C5744" t="s">
        <v>80</v>
      </c>
      <c r="D5744" t="s">
        <v>102</v>
      </c>
      <c r="E5744" t="s">
        <v>147</v>
      </c>
      <c r="F5744" t="s">
        <v>7571</v>
      </c>
      <c r="G5744" t="s">
        <v>143</v>
      </c>
      <c r="H5744" t="s">
        <v>144</v>
      </c>
      <c r="I5744" t="s">
        <v>136</v>
      </c>
      <c r="J5744" t="s">
        <v>137</v>
      </c>
      <c r="K5744" t="s">
        <v>138</v>
      </c>
      <c r="L5744" t="s">
        <v>16540</v>
      </c>
      <c r="M5744" t="s">
        <v>16541</v>
      </c>
      <c r="N5744">
        <v>0.703333333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6892.5812296028271</v>
      </c>
      <c r="AD5744">
        <v>0</v>
      </c>
      <c r="AE5744">
        <v>6892.5812296028271</v>
      </c>
    </row>
    <row r="5745" spans="1:31" x14ac:dyDescent="0.25">
      <c r="A5745">
        <v>2213167</v>
      </c>
      <c r="B5745">
        <v>1</v>
      </c>
      <c r="C5745" t="s">
        <v>80</v>
      </c>
      <c r="D5745" t="s">
        <v>86</v>
      </c>
      <c r="E5745" t="s">
        <v>225</v>
      </c>
      <c r="F5745" t="s">
        <v>16542</v>
      </c>
      <c r="G5745" t="s">
        <v>600</v>
      </c>
      <c r="H5745" t="s">
        <v>135</v>
      </c>
      <c r="I5745" t="s">
        <v>136</v>
      </c>
      <c r="J5745" t="s">
        <v>137</v>
      </c>
      <c r="K5745" t="s">
        <v>138</v>
      </c>
      <c r="L5745" t="s">
        <v>16543</v>
      </c>
      <c r="M5745" t="s">
        <v>16544</v>
      </c>
      <c r="N5745">
        <v>0.84444444399999996</v>
      </c>
      <c r="O5745">
        <v>0</v>
      </c>
      <c r="P5745">
        <v>45</v>
      </c>
      <c r="Q5745">
        <v>0</v>
      </c>
      <c r="R5745">
        <v>0</v>
      </c>
      <c r="S5745">
        <v>0</v>
      </c>
      <c r="T5745">
        <v>5</v>
      </c>
      <c r="U5745">
        <v>0</v>
      </c>
      <c r="V5745">
        <v>0</v>
      </c>
      <c r="W5745">
        <v>0</v>
      </c>
      <c r="X5745">
        <v>6.9546507127283332</v>
      </c>
      <c r="Y5745">
        <v>0</v>
      </c>
      <c r="Z5745">
        <v>0</v>
      </c>
      <c r="AA5745">
        <v>0</v>
      </c>
      <c r="AB5745">
        <v>3.04355106127095</v>
      </c>
      <c r="AC5745">
        <v>0</v>
      </c>
      <c r="AD5745">
        <v>0</v>
      </c>
      <c r="AE5745">
        <v>9.9982017739992841</v>
      </c>
    </row>
    <row r="5746" spans="1:31" x14ac:dyDescent="0.25">
      <c r="A5746">
        <v>2218076</v>
      </c>
      <c r="B5746">
        <v>1</v>
      </c>
      <c r="C5746" t="s">
        <v>80</v>
      </c>
      <c r="D5746" t="s">
        <v>95</v>
      </c>
      <c r="E5746" t="s">
        <v>156</v>
      </c>
      <c r="F5746" t="s">
        <v>16545</v>
      </c>
      <c r="G5746" t="s">
        <v>134</v>
      </c>
      <c r="H5746" t="s">
        <v>135</v>
      </c>
      <c r="I5746" t="s">
        <v>136</v>
      </c>
      <c r="J5746" t="s">
        <v>137</v>
      </c>
      <c r="K5746" t="s">
        <v>138</v>
      </c>
      <c r="L5746" t="s">
        <v>16546</v>
      </c>
      <c r="M5746" t="s">
        <v>16547</v>
      </c>
      <c r="N5746">
        <v>0.44555555499999999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33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13.891005725297163</v>
      </c>
      <c r="AC5746">
        <v>0</v>
      </c>
      <c r="AD5746">
        <v>0</v>
      </c>
      <c r="AE5746">
        <v>13.891005725297163</v>
      </c>
    </row>
    <row r="5747" spans="1:31" x14ac:dyDescent="0.25">
      <c r="A5747">
        <v>2229337</v>
      </c>
      <c r="B5747">
        <v>1</v>
      </c>
      <c r="C5747" t="s">
        <v>81</v>
      </c>
      <c r="D5747" t="s">
        <v>112</v>
      </c>
      <c r="E5747" t="s">
        <v>156</v>
      </c>
      <c r="F5747" t="s">
        <v>16548</v>
      </c>
      <c r="G5747" t="s">
        <v>161</v>
      </c>
      <c r="H5747" t="s">
        <v>135</v>
      </c>
      <c r="I5747" t="s">
        <v>136</v>
      </c>
      <c r="J5747" t="s">
        <v>137</v>
      </c>
      <c r="K5747" t="s">
        <v>138</v>
      </c>
      <c r="L5747" t="s">
        <v>16549</v>
      </c>
      <c r="M5747" t="s">
        <v>16550</v>
      </c>
      <c r="N5747">
        <v>0.79666666600000002</v>
      </c>
      <c r="O5747">
        <v>0</v>
      </c>
      <c r="P5747">
        <v>1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7.0841602329160008E-2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7.0841602329160008E-2</v>
      </c>
    </row>
    <row r="5748" spans="1:31" x14ac:dyDescent="0.25">
      <c r="A5748">
        <v>2213685</v>
      </c>
      <c r="B5748">
        <v>1</v>
      </c>
      <c r="C5748" t="s">
        <v>80</v>
      </c>
      <c r="D5748" t="s">
        <v>93</v>
      </c>
      <c r="E5748" t="s">
        <v>147</v>
      </c>
      <c r="F5748" t="s">
        <v>16551</v>
      </c>
      <c r="G5748" t="s">
        <v>143</v>
      </c>
      <c r="H5748" t="s">
        <v>144</v>
      </c>
      <c r="I5748" t="s">
        <v>136</v>
      </c>
      <c r="J5748" t="s">
        <v>137</v>
      </c>
      <c r="K5748" t="s">
        <v>138</v>
      </c>
      <c r="L5748" t="s">
        <v>16552</v>
      </c>
      <c r="M5748" t="s">
        <v>16553</v>
      </c>
      <c r="N5748">
        <v>0.28083333300000002</v>
      </c>
      <c r="O5748">
        <v>3</v>
      </c>
      <c r="P5748">
        <v>4</v>
      </c>
      <c r="Q5748">
        <v>38</v>
      </c>
      <c r="R5748">
        <v>0</v>
      </c>
      <c r="S5748">
        <v>10</v>
      </c>
      <c r="T5748">
        <v>12</v>
      </c>
      <c r="U5748">
        <v>1</v>
      </c>
      <c r="V5748">
        <v>0</v>
      </c>
      <c r="W5748">
        <v>0.53129730031159661</v>
      </c>
      <c r="X5748">
        <v>0.65034467005619989</v>
      </c>
      <c r="Y5748">
        <v>22.071071696169614</v>
      </c>
      <c r="Z5748">
        <v>0</v>
      </c>
      <c r="AA5748">
        <v>8.428187940725806</v>
      </c>
      <c r="AB5748">
        <v>5.0827149175544379</v>
      </c>
      <c r="AC5748">
        <v>5.6719725962469498</v>
      </c>
      <c r="AD5748">
        <v>0</v>
      </c>
      <c r="AE5748">
        <v>42.435589121064609</v>
      </c>
    </row>
    <row r="5749" spans="1:31" x14ac:dyDescent="0.25">
      <c r="A5749">
        <v>2228796</v>
      </c>
      <c r="B5749">
        <v>1</v>
      </c>
      <c r="C5749" t="s">
        <v>80</v>
      </c>
      <c r="D5749" t="s">
        <v>110</v>
      </c>
      <c r="E5749" t="s">
        <v>151</v>
      </c>
      <c r="F5749" t="s">
        <v>16554</v>
      </c>
      <c r="G5749" t="s">
        <v>153</v>
      </c>
      <c r="H5749" t="s">
        <v>135</v>
      </c>
      <c r="I5749" t="s">
        <v>136</v>
      </c>
      <c r="J5749" t="s">
        <v>137</v>
      </c>
      <c r="K5749" t="s">
        <v>138</v>
      </c>
      <c r="L5749" t="s">
        <v>16555</v>
      </c>
      <c r="M5749" t="s">
        <v>16556</v>
      </c>
      <c r="N5749">
        <v>2.0052777769999999</v>
      </c>
      <c r="O5749">
        <v>0</v>
      </c>
      <c r="P5749">
        <v>44</v>
      </c>
      <c r="Q5749">
        <v>0</v>
      </c>
      <c r="R5749">
        <v>0</v>
      </c>
      <c r="S5749">
        <v>0</v>
      </c>
      <c r="T5749">
        <v>5</v>
      </c>
      <c r="U5749">
        <v>0</v>
      </c>
      <c r="V5749">
        <v>0</v>
      </c>
      <c r="W5749">
        <v>0</v>
      </c>
      <c r="X5749">
        <v>42.591806267051233</v>
      </c>
      <c r="Y5749">
        <v>0</v>
      </c>
      <c r="Z5749">
        <v>0</v>
      </c>
      <c r="AA5749">
        <v>0</v>
      </c>
      <c r="AB5749">
        <v>7.3847614210743027</v>
      </c>
      <c r="AC5749">
        <v>0</v>
      </c>
      <c r="AD5749">
        <v>0</v>
      </c>
      <c r="AE5749">
        <v>49.976567688125535</v>
      </c>
    </row>
    <row r="5750" spans="1:31" x14ac:dyDescent="0.25">
      <c r="A5750">
        <v>2224382</v>
      </c>
      <c r="B5750">
        <v>1</v>
      </c>
      <c r="C5750" t="s">
        <v>81</v>
      </c>
      <c r="D5750" t="s">
        <v>128</v>
      </c>
      <c r="E5750" t="s">
        <v>198</v>
      </c>
      <c r="F5750" t="s">
        <v>16557</v>
      </c>
      <c r="G5750" t="s">
        <v>523</v>
      </c>
      <c r="H5750" t="s">
        <v>144</v>
      </c>
      <c r="I5750" t="s">
        <v>136</v>
      </c>
      <c r="J5750" t="s">
        <v>137</v>
      </c>
      <c r="K5750" t="s">
        <v>138</v>
      </c>
      <c r="L5750" t="s">
        <v>16558</v>
      </c>
      <c r="M5750" t="s">
        <v>16559</v>
      </c>
      <c r="N5750">
        <v>3.6491666660000002</v>
      </c>
      <c r="O5750">
        <v>3</v>
      </c>
      <c r="P5750">
        <v>1</v>
      </c>
      <c r="Q5750">
        <v>25</v>
      </c>
      <c r="R5750">
        <v>7</v>
      </c>
      <c r="S5750">
        <v>8</v>
      </c>
      <c r="T5750">
        <v>0</v>
      </c>
      <c r="U5750">
        <v>0</v>
      </c>
      <c r="V5750">
        <v>0</v>
      </c>
      <c r="W5750">
        <v>18.094376113535741</v>
      </c>
      <c r="X5750">
        <v>4.0859551237726673E-2</v>
      </c>
      <c r="Y5750">
        <v>74.313652742924546</v>
      </c>
      <c r="Z5750">
        <v>6.3008865369299398</v>
      </c>
      <c r="AA5750">
        <v>29.577126128644196</v>
      </c>
      <c r="AB5750">
        <v>0</v>
      </c>
      <c r="AC5750">
        <v>0</v>
      </c>
      <c r="AD5750">
        <v>0</v>
      </c>
      <c r="AE5750">
        <v>128.32690107327215</v>
      </c>
    </row>
    <row r="5751" spans="1:31" x14ac:dyDescent="0.25">
      <c r="A5751">
        <v>2227468</v>
      </c>
      <c r="B5751">
        <v>1</v>
      </c>
      <c r="C5751" t="s">
        <v>81</v>
      </c>
      <c r="D5751" t="s">
        <v>128</v>
      </c>
      <c r="E5751" t="s">
        <v>156</v>
      </c>
      <c r="F5751" t="s">
        <v>16560</v>
      </c>
      <c r="G5751" t="s">
        <v>161</v>
      </c>
      <c r="H5751" t="s">
        <v>135</v>
      </c>
      <c r="I5751" t="s">
        <v>136</v>
      </c>
      <c r="J5751" t="s">
        <v>137</v>
      </c>
      <c r="K5751" t="s">
        <v>138</v>
      </c>
      <c r="L5751" t="s">
        <v>16561</v>
      </c>
      <c r="M5751" t="s">
        <v>16562</v>
      </c>
      <c r="N5751">
        <v>3.6513888880000001</v>
      </c>
      <c r="O5751">
        <v>0</v>
      </c>
      <c r="P5751">
        <v>1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1.6440168803028909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1.6440168803028909</v>
      </c>
    </row>
    <row r="5752" spans="1:31" x14ac:dyDescent="0.25">
      <c r="A5752">
        <v>2217435</v>
      </c>
      <c r="B5752">
        <v>1</v>
      </c>
      <c r="C5752" t="s">
        <v>80</v>
      </c>
      <c r="D5752" t="s">
        <v>108</v>
      </c>
      <c r="E5752" t="s">
        <v>151</v>
      </c>
      <c r="F5752" t="s">
        <v>16563</v>
      </c>
      <c r="G5752" t="s">
        <v>213</v>
      </c>
      <c r="H5752" t="s">
        <v>135</v>
      </c>
      <c r="I5752" t="s">
        <v>136</v>
      </c>
      <c r="J5752" t="s">
        <v>137</v>
      </c>
      <c r="K5752" t="s">
        <v>138</v>
      </c>
      <c r="L5752" t="s">
        <v>16564</v>
      </c>
      <c r="M5752" t="s">
        <v>16565</v>
      </c>
      <c r="N5752">
        <v>0.97777777700000001</v>
      </c>
      <c r="O5752">
        <v>0</v>
      </c>
      <c r="P5752">
        <v>17</v>
      </c>
      <c r="Q5752">
        <v>0</v>
      </c>
      <c r="R5752">
        <v>1</v>
      </c>
      <c r="S5752">
        <v>0</v>
      </c>
      <c r="T5752">
        <v>1</v>
      </c>
      <c r="U5752">
        <v>0</v>
      </c>
      <c r="V5752">
        <v>0</v>
      </c>
      <c r="W5752">
        <v>0</v>
      </c>
      <c r="X5752">
        <v>2.3191991168077339</v>
      </c>
      <c r="Y5752">
        <v>0</v>
      </c>
      <c r="Z5752">
        <v>0.21309099502946666</v>
      </c>
      <c r="AA5752">
        <v>0</v>
      </c>
      <c r="AB5752">
        <v>7.9359914273288881E-2</v>
      </c>
      <c r="AC5752">
        <v>0</v>
      </c>
      <c r="AD5752">
        <v>0</v>
      </c>
      <c r="AE5752">
        <v>2.6116500261104894</v>
      </c>
    </row>
    <row r="5753" spans="1:31" x14ac:dyDescent="0.25">
      <c r="A5753">
        <v>2222390</v>
      </c>
      <c r="B5753">
        <v>1</v>
      </c>
      <c r="C5753" t="s">
        <v>80</v>
      </c>
      <c r="D5753" t="s">
        <v>82</v>
      </c>
      <c r="E5753" t="s">
        <v>151</v>
      </c>
      <c r="F5753" t="s">
        <v>16566</v>
      </c>
      <c r="G5753" t="s">
        <v>213</v>
      </c>
      <c r="H5753" t="s">
        <v>135</v>
      </c>
      <c r="I5753" t="s">
        <v>136</v>
      </c>
      <c r="J5753" t="s">
        <v>137</v>
      </c>
      <c r="K5753" t="s">
        <v>138</v>
      </c>
      <c r="L5753" t="s">
        <v>16567</v>
      </c>
      <c r="M5753" t="s">
        <v>16568</v>
      </c>
      <c r="N5753">
        <v>1.6386111109999999</v>
      </c>
      <c r="O5753">
        <v>0</v>
      </c>
      <c r="P5753">
        <v>176</v>
      </c>
      <c r="Q5753">
        <v>0</v>
      </c>
      <c r="R5753">
        <v>0</v>
      </c>
      <c r="S5753">
        <v>0</v>
      </c>
      <c r="T5753">
        <v>8</v>
      </c>
      <c r="U5753">
        <v>0</v>
      </c>
      <c r="V5753">
        <v>0</v>
      </c>
      <c r="W5753">
        <v>0</v>
      </c>
      <c r="X5753">
        <v>106.14806057834156</v>
      </c>
      <c r="Y5753">
        <v>0</v>
      </c>
      <c r="Z5753">
        <v>0</v>
      </c>
      <c r="AA5753">
        <v>0</v>
      </c>
      <c r="AB5753">
        <v>1.7887407311102406</v>
      </c>
      <c r="AC5753">
        <v>0</v>
      </c>
      <c r="AD5753">
        <v>0</v>
      </c>
      <c r="AE5753">
        <v>107.93680130945179</v>
      </c>
    </row>
    <row r="5754" spans="1:31" x14ac:dyDescent="0.25">
      <c r="A5754">
        <v>2228009</v>
      </c>
      <c r="B5754">
        <v>1</v>
      </c>
      <c r="C5754" t="s">
        <v>81</v>
      </c>
      <c r="D5754" t="s">
        <v>128</v>
      </c>
      <c r="E5754" t="s">
        <v>156</v>
      </c>
      <c r="F5754" t="s">
        <v>16569</v>
      </c>
      <c r="G5754" t="s">
        <v>165</v>
      </c>
      <c r="H5754" t="s">
        <v>135</v>
      </c>
      <c r="I5754" t="s">
        <v>136</v>
      </c>
      <c r="J5754" t="s">
        <v>137</v>
      </c>
      <c r="K5754" t="s">
        <v>138</v>
      </c>
      <c r="L5754" t="s">
        <v>16570</v>
      </c>
      <c r="M5754" t="s">
        <v>16571</v>
      </c>
      <c r="N5754">
        <v>2.7852777770000001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2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4.5975993925999381</v>
      </c>
      <c r="AC5754">
        <v>0</v>
      </c>
      <c r="AD5754">
        <v>0</v>
      </c>
      <c r="AE5754">
        <v>4.5975993925999381</v>
      </c>
    </row>
    <row r="5755" spans="1:31" x14ac:dyDescent="0.25">
      <c r="A5755">
        <v>2218099</v>
      </c>
      <c r="B5755">
        <v>1</v>
      </c>
      <c r="C5755" t="s">
        <v>81</v>
      </c>
      <c r="D5755" t="s">
        <v>112</v>
      </c>
      <c r="E5755" t="s">
        <v>147</v>
      </c>
      <c r="F5755" t="s">
        <v>16572</v>
      </c>
      <c r="G5755" t="s">
        <v>143</v>
      </c>
      <c r="H5755" t="s">
        <v>144</v>
      </c>
      <c r="I5755" t="s">
        <v>136</v>
      </c>
      <c r="J5755" t="s">
        <v>137</v>
      </c>
      <c r="K5755" t="s">
        <v>138</v>
      </c>
      <c r="L5755" t="s">
        <v>1118</v>
      </c>
      <c r="M5755" t="s">
        <v>16573</v>
      </c>
      <c r="N5755">
        <v>2.0833333330000001</v>
      </c>
      <c r="O5755">
        <v>0</v>
      </c>
      <c r="P5755">
        <v>534</v>
      </c>
      <c r="Q5755">
        <v>3</v>
      </c>
      <c r="R5755">
        <v>3</v>
      </c>
      <c r="S5755">
        <v>2</v>
      </c>
      <c r="T5755">
        <v>56</v>
      </c>
      <c r="U5755">
        <v>2</v>
      </c>
      <c r="V5755">
        <v>0</v>
      </c>
      <c r="W5755">
        <v>0</v>
      </c>
      <c r="X5755">
        <v>111.07116730266402</v>
      </c>
      <c r="Y5755">
        <v>37.804925821569952</v>
      </c>
      <c r="Z5755">
        <v>3.9313869481924084</v>
      </c>
      <c r="AA5755">
        <v>8.1806528345916032</v>
      </c>
      <c r="AB5755">
        <v>44.100239553007789</v>
      </c>
      <c r="AC5755">
        <v>238.707691182584</v>
      </c>
      <c r="AD5755">
        <v>0</v>
      </c>
      <c r="AE5755">
        <v>443.79606364260974</v>
      </c>
    </row>
    <row r="5756" spans="1:31" x14ac:dyDescent="0.25">
      <c r="A5756">
        <v>2216625</v>
      </c>
      <c r="B5756">
        <v>1</v>
      </c>
      <c r="C5756" t="s">
        <v>80</v>
      </c>
      <c r="D5756" t="s">
        <v>106</v>
      </c>
      <c r="E5756" t="s">
        <v>198</v>
      </c>
      <c r="F5756" t="s">
        <v>15130</v>
      </c>
      <c r="G5756" t="s">
        <v>143</v>
      </c>
      <c r="H5756" t="s">
        <v>144</v>
      </c>
      <c r="I5756" t="s">
        <v>136</v>
      </c>
      <c r="J5756" t="s">
        <v>137</v>
      </c>
      <c r="K5756" t="s">
        <v>138</v>
      </c>
      <c r="L5756" t="s">
        <v>16574</v>
      </c>
      <c r="M5756" t="s">
        <v>16575</v>
      </c>
      <c r="N5756">
        <v>1.433333333</v>
      </c>
      <c r="O5756">
        <v>3</v>
      </c>
      <c r="P5756">
        <v>731</v>
      </c>
      <c r="Q5756">
        <v>87</v>
      </c>
      <c r="R5756">
        <v>160</v>
      </c>
      <c r="S5756">
        <v>8</v>
      </c>
      <c r="T5756">
        <v>107</v>
      </c>
      <c r="U5756">
        <v>1</v>
      </c>
      <c r="V5756">
        <v>0</v>
      </c>
      <c r="W5756">
        <v>0.96921314563683336</v>
      </c>
      <c r="X5756">
        <v>251.82756708829362</v>
      </c>
      <c r="Y5756">
        <v>136.27505080661317</v>
      </c>
      <c r="Z5756">
        <v>224.64473772693324</v>
      </c>
      <c r="AA5756">
        <v>8.7585629159314013</v>
      </c>
      <c r="AB5756">
        <v>60.697488239388598</v>
      </c>
      <c r="AC5756">
        <v>12.8761918316122</v>
      </c>
      <c r="AD5756">
        <v>0</v>
      </c>
      <c r="AE5756">
        <v>696.04881175440914</v>
      </c>
    </row>
    <row r="5757" spans="1:31" x14ac:dyDescent="0.25">
      <c r="A5757">
        <v>2218617</v>
      </c>
      <c r="B5757">
        <v>1</v>
      </c>
      <c r="C5757" t="s">
        <v>80</v>
      </c>
      <c r="D5757" t="s">
        <v>97</v>
      </c>
      <c r="E5757" t="s">
        <v>151</v>
      </c>
      <c r="F5757" t="s">
        <v>16576</v>
      </c>
      <c r="G5757" t="s">
        <v>213</v>
      </c>
      <c r="H5757" t="s">
        <v>135</v>
      </c>
      <c r="I5757" t="s">
        <v>136</v>
      </c>
      <c r="J5757" t="s">
        <v>137</v>
      </c>
      <c r="K5757" t="s">
        <v>138</v>
      </c>
      <c r="L5757" t="s">
        <v>16577</v>
      </c>
      <c r="M5757" t="s">
        <v>16578</v>
      </c>
      <c r="N5757">
        <v>0.49138888800000002</v>
      </c>
      <c r="O5757">
        <v>0</v>
      </c>
      <c r="P5757">
        <v>4</v>
      </c>
      <c r="Q5757">
        <v>0</v>
      </c>
      <c r="R5757">
        <v>1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5.0341814440905219</v>
      </c>
      <c r="Y5757">
        <v>0</v>
      </c>
      <c r="Z5757">
        <v>0.16489818131908335</v>
      </c>
      <c r="AA5757">
        <v>0</v>
      </c>
      <c r="AB5757">
        <v>0</v>
      </c>
      <c r="AC5757">
        <v>0</v>
      </c>
      <c r="AD5757">
        <v>0</v>
      </c>
      <c r="AE5757">
        <v>5.1990796254096052</v>
      </c>
    </row>
    <row r="5758" spans="1:31" x14ac:dyDescent="0.25">
      <c r="A5758">
        <v>2216038</v>
      </c>
      <c r="B5758">
        <v>1</v>
      </c>
      <c r="C5758" t="s">
        <v>81</v>
      </c>
      <c r="D5758" t="s">
        <v>120</v>
      </c>
      <c r="E5758" t="s">
        <v>156</v>
      </c>
      <c r="F5758" t="s">
        <v>16579</v>
      </c>
      <c r="G5758" t="s">
        <v>161</v>
      </c>
      <c r="H5758" t="s">
        <v>135</v>
      </c>
      <c r="I5758" t="s">
        <v>136</v>
      </c>
      <c r="J5758" t="s">
        <v>137</v>
      </c>
      <c r="K5758" t="s">
        <v>138</v>
      </c>
      <c r="L5758" t="s">
        <v>16580</v>
      </c>
      <c r="M5758" t="s">
        <v>16581</v>
      </c>
      <c r="N5758">
        <v>1.521111111</v>
      </c>
      <c r="O5758">
        <v>0</v>
      </c>
      <c r="P5758">
        <v>1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0.31246767954507004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0.31246767954507004</v>
      </c>
    </row>
    <row r="5759" spans="1:31" x14ac:dyDescent="0.25">
      <c r="A5759">
        <v>2214046</v>
      </c>
      <c r="B5759">
        <v>1</v>
      </c>
      <c r="C5759" t="s">
        <v>81</v>
      </c>
      <c r="D5759" t="s">
        <v>123</v>
      </c>
      <c r="E5759" t="s">
        <v>225</v>
      </c>
      <c r="F5759" t="s">
        <v>16582</v>
      </c>
      <c r="G5759" t="s">
        <v>213</v>
      </c>
      <c r="H5759" t="s">
        <v>135</v>
      </c>
      <c r="I5759" t="s">
        <v>136</v>
      </c>
      <c r="J5759" t="s">
        <v>137</v>
      </c>
      <c r="K5759" t="s">
        <v>138</v>
      </c>
      <c r="L5759" t="s">
        <v>16583</v>
      </c>
      <c r="M5759" t="s">
        <v>16584</v>
      </c>
      <c r="N5759">
        <v>1.128055555</v>
      </c>
      <c r="O5759">
        <v>0</v>
      </c>
      <c r="P5759">
        <v>33</v>
      </c>
      <c r="Q5759">
        <v>0</v>
      </c>
      <c r="R5759">
        <v>0</v>
      </c>
      <c r="S5759">
        <v>0</v>
      </c>
      <c r="T5759">
        <v>14</v>
      </c>
      <c r="U5759">
        <v>0</v>
      </c>
      <c r="V5759">
        <v>0</v>
      </c>
      <c r="W5759">
        <v>0</v>
      </c>
      <c r="X5759">
        <v>10.775431643280504</v>
      </c>
      <c r="Y5759">
        <v>0</v>
      </c>
      <c r="Z5759">
        <v>0</v>
      </c>
      <c r="AA5759">
        <v>0</v>
      </c>
      <c r="AB5759">
        <v>15.174484869555995</v>
      </c>
      <c r="AC5759">
        <v>0</v>
      </c>
      <c r="AD5759">
        <v>0</v>
      </c>
      <c r="AE5759">
        <v>25.949916512836499</v>
      </c>
    </row>
    <row r="5760" spans="1:31" x14ac:dyDescent="0.25">
      <c r="A5760">
        <v>2224451</v>
      </c>
      <c r="B5760">
        <v>1</v>
      </c>
      <c r="C5760" t="s">
        <v>81</v>
      </c>
      <c r="D5760" t="s">
        <v>123</v>
      </c>
      <c r="E5760" t="s">
        <v>156</v>
      </c>
      <c r="F5760" t="s">
        <v>1881</v>
      </c>
      <c r="G5760" t="s">
        <v>165</v>
      </c>
      <c r="H5760" t="s">
        <v>135</v>
      </c>
      <c r="I5760" t="s">
        <v>136</v>
      </c>
      <c r="J5760" t="s">
        <v>137</v>
      </c>
      <c r="K5760" t="s">
        <v>138</v>
      </c>
      <c r="L5760" t="s">
        <v>16585</v>
      </c>
      <c r="M5760" t="s">
        <v>16586</v>
      </c>
      <c r="N5760">
        <v>3.0508333329999999</v>
      </c>
      <c r="O5760">
        <v>0</v>
      </c>
      <c r="P5760">
        <v>2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1.1419655058126914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1.1419655058126914</v>
      </c>
    </row>
    <row r="5761" spans="1:31" x14ac:dyDescent="0.25">
      <c r="A5761">
        <v>2224528</v>
      </c>
      <c r="B5761">
        <v>1</v>
      </c>
      <c r="C5761" t="s">
        <v>81</v>
      </c>
      <c r="D5761" t="s">
        <v>125</v>
      </c>
      <c r="E5761" t="s">
        <v>156</v>
      </c>
      <c r="F5761" t="s">
        <v>16587</v>
      </c>
      <c r="G5761" t="s">
        <v>161</v>
      </c>
      <c r="H5761" t="s">
        <v>135</v>
      </c>
      <c r="I5761" t="s">
        <v>136</v>
      </c>
      <c r="J5761" t="s">
        <v>137</v>
      </c>
      <c r="K5761" t="s">
        <v>138</v>
      </c>
      <c r="L5761" t="s">
        <v>16588</v>
      </c>
      <c r="M5761" t="s">
        <v>16589</v>
      </c>
      <c r="N5761">
        <v>1.6369444440000001</v>
      </c>
      <c r="O5761">
        <v>0</v>
      </c>
      <c r="P5761">
        <v>1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</row>
    <row r="5762" spans="1:31" x14ac:dyDescent="0.25">
      <c r="A5762">
        <v>2222536</v>
      </c>
      <c r="B5762">
        <v>1</v>
      </c>
      <c r="C5762" t="s">
        <v>80</v>
      </c>
      <c r="D5762" t="s">
        <v>85</v>
      </c>
      <c r="E5762" t="s">
        <v>156</v>
      </c>
      <c r="F5762" t="s">
        <v>16590</v>
      </c>
      <c r="G5762" t="s">
        <v>161</v>
      </c>
      <c r="H5762" t="s">
        <v>135</v>
      </c>
      <c r="I5762" t="s">
        <v>136</v>
      </c>
      <c r="J5762" t="s">
        <v>137</v>
      </c>
      <c r="K5762" t="s">
        <v>138</v>
      </c>
      <c r="L5762" t="s">
        <v>16591</v>
      </c>
      <c r="M5762" t="s">
        <v>16592</v>
      </c>
      <c r="N5762">
        <v>1.539722222</v>
      </c>
      <c r="O5762">
        <v>0</v>
      </c>
      <c r="P5762">
        <v>11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5.369832187159254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5.369832187159254</v>
      </c>
    </row>
    <row r="5763" spans="1:31" x14ac:dyDescent="0.25">
      <c r="A5763">
        <v>2225092</v>
      </c>
      <c r="B5763">
        <v>1</v>
      </c>
      <c r="C5763" t="s">
        <v>80</v>
      </c>
      <c r="D5763" t="s">
        <v>107</v>
      </c>
      <c r="E5763" t="s">
        <v>132</v>
      </c>
      <c r="F5763" t="s">
        <v>16593</v>
      </c>
      <c r="G5763" t="s">
        <v>503</v>
      </c>
      <c r="H5763" t="s">
        <v>135</v>
      </c>
      <c r="I5763" t="s">
        <v>136</v>
      </c>
      <c r="J5763" t="s">
        <v>137</v>
      </c>
      <c r="K5763" t="s">
        <v>138</v>
      </c>
      <c r="L5763" t="s">
        <v>16594</v>
      </c>
      <c r="M5763" t="s">
        <v>16595</v>
      </c>
      <c r="N5763">
        <v>0.25027777699999998</v>
      </c>
      <c r="O5763">
        <v>0</v>
      </c>
      <c r="P5763">
        <v>118</v>
      </c>
      <c r="Q5763">
        <v>0</v>
      </c>
      <c r="R5763">
        <v>0</v>
      </c>
      <c r="S5763">
        <v>0</v>
      </c>
      <c r="T5763">
        <v>2</v>
      </c>
      <c r="U5763">
        <v>0</v>
      </c>
      <c r="V5763">
        <v>0</v>
      </c>
      <c r="W5763">
        <v>0</v>
      </c>
      <c r="X5763">
        <v>3.4601846072049569</v>
      </c>
      <c r="Y5763">
        <v>0</v>
      </c>
      <c r="Z5763">
        <v>0</v>
      </c>
      <c r="AA5763">
        <v>0</v>
      </c>
      <c r="AB5763">
        <v>7.2421950501020835E-2</v>
      </c>
      <c r="AC5763">
        <v>0</v>
      </c>
      <c r="AD5763">
        <v>0</v>
      </c>
      <c r="AE5763">
        <v>3.5326065577059778</v>
      </c>
    </row>
    <row r="5764" spans="1:31" x14ac:dyDescent="0.25">
      <c r="A5764">
        <v>2216061</v>
      </c>
      <c r="B5764">
        <v>1</v>
      </c>
      <c r="C5764" t="s">
        <v>80</v>
      </c>
      <c r="D5764" t="s">
        <v>85</v>
      </c>
      <c r="E5764" t="s">
        <v>156</v>
      </c>
      <c r="F5764" t="s">
        <v>16596</v>
      </c>
      <c r="G5764" t="s">
        <v>161</v>
      </c>
      <c r="H5764" t="s">
        <v>135</v>
      </c>
      <c r="I5764" t="s">
        <v>136</v>
      </c>
      <c r="J5764" t="s">
        <v>137</v>
      </c>
      <c r="K5764" t="s">
        <v>138</v>
      </c>
      <c r="L5764" t="s">
        <v>16597</v>
      </c>
      <c r="M5764" t="s">
        <v>16598</v>
      </c>
      <c r="N5764">
        <v>1.0794444439999999</v>
      </c>
      <c r="O5764">
        <v>0</v>
      </c>
      <c r="P5764">
        <v>2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1.68791204199172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1.68791204199172</v>
      </c>
    </row>
    <row r="5765" spans="1:31" x14ac:dyDescent="0.25">
      <c r="A5765">
        <v>2213731</v>
      </c>
      <c r="B5765">
        <v>1</v>
      </c>
      <c r="C5765" t="s">
        <v>80</v>
      </c>
      <c r="D5765" t="s">
        <v>87</v>
      </c>
      <c r="E5765" t="s">
        <v>132</v>
      </c>
      <c r="F5765" t="s">
        <v>16599</v>
      </c>
      <c r="G5765" t="s">
        <v>233</v>
      </c>
      <c r="H5765" t="s">
        <v>135</v>
      </c>
      <c r="I5765" t="s">
        <v>136</v>
      </c>
      <c r="J5765" t="s">
        <v>137</v>
      </c>
      <c r="K5765" t="s">
        <v>234</v>
      </c>
      <c r="L5765" t="s">
        <v>16600</v>
      </c>
      <c r="M5765" t="s">
        <v>16601</v>
      </c>
      <c r="N5765">
        <v>1.364121111</v>
      </c>
      <c r="O5765">
        <v>0</v>
      </c>
      <c r="P5765">
        <v>247</v>
      </c>
      <c r="Q5765">
        <v>0</v>
      </c>
      <c r="R5765">
        <v>0</v>
      </c>
      <c r="S5765">
        <v>0</v>
      </c>
      <c r="T5765">
        <v>1</v>
      </c>
      <c r="U5765">
        <v>0</v>
      </c>
      <c r="V5765">
        <v>0</v>
      </c>
      <c r="W5765">
        <v>0</v>
      </c>
      <c r="X5765">
        <v>138.4572056530024</v>
      </c>
      <c r="Y5765">
        <v>0</v>
      </c>
      <c r="Z5765">
        <v>0</v>
      </c>
      <c r="AA5765">
        <v>0</v>
      </c>
      <c r="AB5765">
        <v>1.6138111435293168</v>
      </c>
      <c r="AC5765">
        <v>0</v>
      </c>
      <c r="AD5765">
        <v>0</v>
      </c>
      <c r="AE5765">
        <v>140.07101679653172</v>
      </c>
    </row>
    <row r="5766" spans="1:31" x14ac:dyDescent="0.25">
      <c r="A5766">
        <v>2224428</v>
      </c>
      <c r="B5766">
        <v>1</v>
      </c>
      <c r="C5766" t="s">
        <v>80</v>
      </c>
      <c r="D5766" t="s">
        <v>104</v>
      </c>
      <c r="E5766" t="s">
        <v>151</v>
      </c>
      <c r="F5766" t="s">
        <v>16602</v>
      </c>
      <c r="G5766" t="s">
        <v>134</v>
      </c>
      <c r="H5766" t="s">
        <v>135</v>
      </c>
      <c r="I5766" t="s">
        <v>136</v>
      </c>
      <c r="J5766" t="s">
        <v>137</v>
      </c>
      <c r="K5766" t="s">
        <v>138</v>
      </c>
      <c r="L5766" t="s">
        <v>16603</v>
      </c>
      <c r="M5766" t="s">
        <v>16604</v>
      </c>
      <c r="N5766">
        <v>2.42</v>
      </c>
      <c r="O5766">
        <v>0</v>
      </c>
      <c r="P5766">
        <v>17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9.71020677396411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9.71020677396411</v>
      </c>
    </row>
    <row r="5767" spans="1:31" x14ac:dyDescent="0.25">
      <c r="A5767">
        <v>2215059</v>
      </c>
      <c r="B5767">
        <v>1</v>
      </c>
      <c r="C5767" t="s">
        <v>81</v>
      </c>
      <c r="D5767" t="s">
        <v>127</v>
      </c>
      <c r="E5767" t="s">
        <v>132</v>
      </c>
      <c r="F5767" t="s">
        <v>16605</v>
      </c>
      <c r="G5767" t="s">
        <v>507</v>
      </c>
      <c r="H5767" t="s">
        <v>135</v>
      </c>
      <c r="I5767" t="s">
        <v>136</v>
      </c>
      <c r="J5767" t="s">
        <v>137</v>
      </c>
      <c r="K5767" t="s">
        <v>138</v>
      </c>
      <c r="L5767" t="s">
        <v>16606</v>
      </c>
      <c r="M5767" t="s">
        <v>16607</v>
      </c>
      <c r="N5767">
        <v>1.754444444</v>
      </c>
      <c r="O5767">
        <v>0</v>
      </c>
      <c r="P5767">
        <v>126</v>
      </c>
      <c r="Q5767">
        <v>0</v>
      </c>
      <c r="R5767">
        <v>0</v>
      </c>
      <c r="S5767">
        <v>0</v>
      </c>
      <c r="T5767">
        <v>11</v>
      </c>
      <c r="U5767">
        <v>0</v>
      </c>
      <c r="V5767">
        <v>0</v>
      </c>
      <c r="W5767">
        <v>0</v>
      </c>
      <c r="X5767">
        <v>59.598738464488399</v>
      </c>
      <c r="Y5767">
        <v>0</v>
      </c>
      <c r="Z5767">
        <v>0</v>
      </c>
      <c r="AA5767">
        <v>0</v>
      </c>
      <c r="AB5767">
        <v>19.83827380378186</v>
      </c>
      <c r="AC5767">
        <v>0</v>
      </c>
      <c r="AD5767">
        <v>0</v>
      </c>
      <c r="AE5767">
        <v>79.437012268270252</v>
      </c>
    </row>
    <row r="5768" spans="1:31" x14ac:dyDescent="0.25">
      <c r="A5768">
        <v>2226489</v>
      </c>
      <c r="B5768">
        <v>1</v>
      </c>
      <c r="C5768" t="s">
        <v>80</v>
      </c>
      <c r="D5768" t="s">
        <v>96</v>
      </c>
      <c r="E5768" t="s">
        <v>225</v>
      </c>
      <c r="F5768" t="s">
        <v>16608</v>
      </c>
      <c r="G5768" t="s">
        <v>600</v>
      </c>
      <c r="H5768" t="s">
        <v>135</v>
      </c>
      <c r="I5768" t="s">
        <v>136</v>
      </c>
      <c r="J5768" t="s">
        <v>137</v>
      </c>
      <c r="K5768" t="s">
        <v>138</v>
      </c>
      <c r="L5768" t="s">
        <v>16609</v>
      </c>
      <c r="M5768" t="s">
        <v>16610</v>
      </c>
      <c r="N5768">
        <v>2.4619444439999998</v>
      </c>
      <c r="O5768">
        <v>0</v>
      </c>
      <c r="P5768">
        <v>28</v>
      </c>
      <c r="Q5768">
        <v>0</v>
      </c>
      <c r="R5768">
        <v>0</v>
      </c>
      <c r="S5768">
        <v>0</v>
      </c>
      <c r="T5768">
        <v>15</v>
      </c>
      <c r="U5768">
        <v>0</v>
      </c>
      <c r="V5768">
        <v>0</v>
      </c>
      <c r="W5768">
        <v>0</v>
      </c>
      <c r="X5768">
        <v>32.140895613239891</v>
      </c>
      <c r="Y5768">
        <v>0</v>
      </c>
      <c r="Z5768">
        <v>0</v>
      </c>
      <c r="AA5768">
        <v>0</v>
      </c>
      <c r="AB5768">
        <v>23.468766200059793</v>
      </c>
      <c r="AC5768">
        <v>0</v>
      </c>
      <c r="AD5768">
        <v>0</v>
      </c>
      <c r="AE5768">
        <v>55.609661813299681</v>
      </c>
    </row>
    <row r="5769" spans="1:31" x14ac:dyDescent="0.25">
      <c r="A5769">
        <v>2215082</v>
      </c>
      <c r="B5769">
        <v>1</v>
      </c>
      <c r="C5769" t="s">
        <v>80</v>
      </c>
      <c r="D5769" t="s">
        <v>92</v>
      </c>
      <c r="E5769" t="s">
        <v>156</v>
      </c>
      <c r="F5769" t="s">
        <v>16611</v>
      </c>
      <c r="G5769" t="s">
        <v>161</v>
      </c>
      <c r="H5769" t="s">
        <v>135</v>
      </c>
      <c r="I5769" t="s">
        <v>136</v>
      </c>
      <c r="J5769" t="s">
        <v>137</v>
      </c>
      <c r="K5769" t="s">
        <v>138</v>
      </c>
      <c r="L5769" t="s">
        <v>16612</v>
      </c>
      <c r="M5769" t="s">
        <v>16613</v>
      </c>
      <c r="N5769">
        <v>3.25</v>
      </c>
      <c r="O5769">
        <v>0</v>
      </c>
      <c r="P5769">
        <v>1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0.90848101046490526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0.90848101046490526</v>
      </c>
    </row>
    <row r="5770" spans="1:31" x14ac:dyDescent="0.25">
      <c r="A5770">
        <v>2225407</v>
      </c>
      <c r="B5770">
        <v>1</v>
      </c>
      <c r="C5770" t="s">
        <v>80</v>
      </c>
      <c r="D5770" t="s">
        <v>93</v>
      </c>
      <c r="E5770" t="s">
        <v>156</v>
      </c>
      <c r="F5770" t="s">
        <v>9356</v>
      </c>
      <c r="G5770" t="s">
        <v>161</v>
      </c>
      <c r="H5770" t="s">
        <v>135</v>
      </c>
      <c r="I5770" t="s">
        <v>136</v>
      </c>
      <c r="J5770" t="s">
        <v>137</v>
      </c>
      <c r="K5770" t="s">
        <v>138</v>
      </c>
      <c r="L5770" t="s">
        <v>16614</v>
      </c>
      <c r="M5770" t="s">
        <v>16615</v>
      </c>
      <c r="N5770">
        <v>3.4158333330000001</v>
      </c>
      <c r="O5770">
        <v>0</v>
      </c>
      <c r="P5770">
        <v>5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3.264171991412943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3.264171991412943</v>
      </c>
    </row>
    <row r="5771" spans="1:31" x14ac:dyDescent="0.25">
      <c r="A5771">
        <v>2225902</v>
      </c>
      <c r="B5771">
        <v>1</v>
      </c>
      <c r="C5771" t="s">
        <v>80</v>
      </c>
      <c r="D5771" t="s">
        <v>99</v>
      </c>
      <c r="E5771" t="s">
        <v>147</v>
      </c>
      <c r="F5771" t="s">
        <v>4103</v>
      </c>
      <c r="G5771" t="s">
        <v>143</v>
      </c>
      <c r="H5771" t="s">
        <v>144</v>
      </c>
      <c r="I5771" t="s">
        <v>136</v>
      </c>
      <c r="J5771" t="s">
        <v>137</v>
      </c>
      <c r="K5771" t="s">
        <v>138</v>
      </c>
      <c r="L5771" t="s">
        <v>16616</v>
      </c>
      <c r="M5771" t="s">
        <v>16617</v>
      </c>
      <c r="N5771">
        <v>0.96250000000000002</v>
      </c>
      <c r="O5771">
        <v>4</v>
      </c>
      <c r="P5771">
        <v>886</v>
      </c>
      <c r="Q5771">
        <v>13</v>
      </c>
      <c r="R5771">
        <v>117</v>
      </c>
      <c r="S5771">
        <v>19</v>
      </c>
      <c r="T5771">
        <v>66</v>
      </c>
      <c r="U5771">
        <v>0</v>
      </c>
      <c r="V5771">
        <v>4</v>
      </c>
      <c r="W5771">
        <v>9.8251636722637876</v>
      </c>
      <c r="X5771">
        <v>124.1418231107377</v>
      </c>
      <c r="Y5771">
        <v>10.272766494741449</v>
      </c>
      <c r="Z5771">
        <v>27.955817910349062</v>
      </c>
      <c r="AA5771">
        <v>31.212739721846599</v>
      </c>
      <c r="AB5771">
        <v>14.676696342279348</v>
      </c>
      <c r="AC5771">
        <v>0</v>
      </c>
      <c r="AD5771">
        <v>200.24518959308304</v>
      </c>
      <c r="AE5771">
        <v>418.33019684530097</v>
      </c>
    </row>
    <row r="5772" spans="1:31" x14ac:dyDescent="0.25">
      <c r="A5772">
        <v>2214564</v>
      </c>
      <c r="B5772">
        <v>1</v>
      </c>
      <c r="C5772" t="s">
        <v>80</v>
      </c>
      <c r="D5772" t="s">
        <v>107</v>
      </c>
      <c r="E5772" t="s">
        <v>132</v>
      </c>
      <c r="F5772" t="s">
        <v>573</v>
      </c>
      <c r="G5772" t="s">
        <v>213</v>
      </c>
      <c r="H5772" t="s">
        <v>135</v>
      </c>
      <c r="I5772" t="s">
        <v>136</v>
      </c>
      <c r="J5772" t="s">
        <v>137</v>
      </c>
      <c r="K5772" t="s">
        <v>138</v>
      </c>
      <c r="L5772" t="s">
        <v>16618</v>
      </c>
      <c r="M5772" t="s">
        <v>16619</v>
      </c>
      <c r="N5772">
        <v>2.7677777770000001</v>
      </c>
      <c r="O5772">
        <v>0</v>
      </c>
      <c r="P5772">
        <v>139</v>
      </c>
      <c r="Q5772">
        <v>0</v>
      </c>
      <c r="R5772">
        <v>0</v>
      </c>
      <c r="S5772">
        <v>0</v>
      </c>
      <c r="T5772">
        <v>4</v>
      </c>
      <c r="U5772">
        <v>0</v>
      </c>
      <c r="V5772">
        <v>0</v>
      </c>
      <c r="W5772">
        <v>0</v>
      </c>
      <c r="X5772">
        <v>117.06385350074449</v>
      </c>
      <c r="Y5772">
        <v>0</v>
      </c>
      <c r="Z5772">
        <v>0</v>
      </c>
      <c r="AA5772">
        <v>0</v>
      </c>
      <c r="AB5772">
        <v>19.718824781102164</v>
      </c>
      <c r="AC5772">
        <v>0</v>
      </c>
      <c r="AD5772">
        <v>0</v>
      </c>
      <c r="AE5772">
        <v>136.78267828184664</v>
      </c>
    </row>
    <row r="5773" spans="1:31" x14ac:dyDescent="0.25">
      <c r="A5773">
        <v>2214023</v>
      </c>
      <c r="B5773">
        <v>1</v>
      </c>
      <c r="C5773" t="s">
        <v>81</v>
      </c>
      <c r="D5773" t="s">
        <v>123</v>
      </c>
      <c r="E5773" t="s">
        <v>198</v>
      </c>
      <c r="F5773" t="s">
        <v>16620</v>
      </c>
      <c r="G5773" t="s">
        <v>233</v>
      </c>
      <c r="H5773" t="s">
        <v>144</v>
      </c>
      <c r="I5773" t="s">
        <v>136</v>
      </c>
      <c r="J5773" t="s">
        <v>137</v>
      </c>
      <c r="K5773" t="s">
        <v>234</v>
      </c>
      <c r="L5773" t="s">
        <v>16621</v>
      </c>
      <c r="M5773" t="s">
        <v>16622</v>
      </c>
      <c r="N5773">
        <v>2.5601349999999998</v>
      </c>
      <c r="O5773">
        <v>0</v>
      </c>
      <c r="P5773">
        <v>360</v>
      </c>
      <c r="Q5773">
        <v>5</v>
      </c>
      <c r="R5773">
        <v>80</v>
      </c>
      <c r="S5773">
        <v>5</v>
      </c>
      <c r="T5773">
        <v>45</v>
      </c>
      <c r="U5773">
        <v>0</v>
      </c>
      <c r="V5773">
        <v>0</v>
      </c>
      <c r="W5773">
        <v>0</v>
      </c>
      <c r="X5773">
        <v>245.19801693811974</v>
      </c>
      <c r="Y5773">
        <v>97.160747211826262</v>
      </c>
      <c r="Z5773">
        <v>96.77535774231805</v>
      </c>
      <c r="AA5773">
        <v>16.636347339449255</v>
      </c>
      <c r="AB5773">
        <v>101.83858015888892</v>
      </c>
      <c r="AC5773">
        <v>0</v>
      </c>
      <c r="AD5773">
        <v>0</v>
      </c>
      <c r="AE5773">
        <v>557.60904939060219</v>
      </c>
    </row>
    <row r="5774" spans="1:31" x14ac:dyDescent="0.25">
      <c r="A5774">
        <v>2225384</v>
      </c>
      <c r="B5774">
        <v>1</v>
      </c>
      <c r="C5774" t="s">
        <v>80</v>
      </c>
      <c r="D5774" t="s">
        <v>104</v>
      </c>
      <c r="E5774" t="s">
        <v>156</v>
      </c>
      <c r="F5774" t="s">
        <v>12541</v>
      </c>
      <c r="G5774" t="s">
        <v>161</v>
      </c>
      <c r="H5774" t="s">
        <v>135</v>
      </c>
      <c r="I5774" t="s">
        <v>136</v>
      </c>
      <c r="J5774" t="s">
        <v>137</v>
      </c>
      <c r="K5774" t="s">
        <v>138</v>
      </c>
      <c r="L5774" t="s">
        <v>16623</v>
      </c>
      <c r="M5774" t="s">
        <v>16624</v>
      </c>
      <c r="N5774">
        <v>2.0163888879999998</v>
      </c>
      <c r="O5774">
        <v>0</v>
      </c>
      <c r="P5774">
        <v>4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2.8225745873604091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2.8225745873604091</v>
      </c>
    </row>
    <row r="5775" spans="1:31" x14ac:dyDescent="0.25">
      <c r="A5775">
        <v>2225925</v>
      </c>
      <c r="B5775">
        <v>1</v>
      </c>
      <c r="C5775" t="s">
        <v>80</v>
      </c>
      <c r="D5775" t="s">
        <v>88</v>
      </c>
      <c r="E5775" t="s">
        <v>141</v>
      </c>
      <c r="F5775" t="s">
        <v>16625</v>
      </c>
      <c r="G5775" t="s">
        <v>831</v>
      </c>
      <c r="H5775" t="s">
        <v>144</v>
      </c>
      <c r="I5775" t="s">
        <v>136</v>
      </c>
      <c r="J5775" t="s">
        <v>137</v>
      </c>
      <c r="K5775" t="s">
        <v>138</v>
      </c>
      <c r="L5775" t="s">
        <v>16626</v>
      </c>
      <c r="M5775" t="s">
        <v>16627</v>
      </c>
      <c r="N5775">
        <v>2.4541666659999999</v>
      </c>
      <c r="O5775">
        <v>0</v>
      </c>
      <c r="P5775">
        <v>394</v>
      </c>
      <c r="Q5775">
        <v>0</v>
      </c>
      <c r="R5775">
        <v>0</v>
      </c>
      <c r="S5775">
        <v>0</v>
      </c>
      <c r="T5775">
        <v>22</v>
      </c>
      <c r="U5775">
        <v>0</v>
      </c>
      <c r="V5775">
        <v>0</v>
      </c>
      <c r="W5775">
        <v>0</v>
      </c>
      <c r="X5775">
        <v>239.68622666911617</v>
      </c>
      <c r="Y5775">
        <v>0</v>
      </c>
      <c r="Z5775">
        <v>0</v>
      </c>
      <c r="AA5775">
        <v>0</v>
      </c>
      <c r="AB5775">
        <v>25.350767929713257</v>
      </c>
      <c r="AC5775">
        <v>0</v>
      </c>
      <c r="AD5775">
        <v>0</v>
      </c>
      <c r="AE5775">
        <v>265.03699459882944</v>
      </c>
    </row>
    <row r="5776" spans="1:31" x14ac:dyDescent="0.25">
      <c r="A5776">
        <v>2224946</v>
      </c>
      <c r="B5776">
        <v>1</v>
      </c>
      <c r="C5776" t="s">
        <v>80</v>
      </c>
      <c r="D5776" t="s">
        <v>83</v>
      </c>
      <c r="E5776" t="s">
        <v>147</v>
      </c>
      <c r="F5776" t="s">
        <v>16628</v>
      </c>
      <c r="G5776" t="s">
        <v>280</v>
      </c>
      <c r="H5776" t="s">
        <v>144</v>
      </c>
      <c r="I5776" t="s">
        <v>136</v>
      </c>
      <c r="J5776" t="s">
        <v>3</v>
      </c>
      <c r="K5776" t="s">
        <v>138</v>
      </c>
      <c r="L5776" t="s">
        <v>16629</v>
      </c>
      <c r="M5776" t="s">
        <v>16630</v>
      </c>
      <c r="N5776">
        <v>0.877222222</v>
      </c>
      <c r="O5776">
        <v>0</v>
      </c>
      <c r="P5776">
        <v>5072</v>
      </c>
      <c r="Q5776">
        <v>0</v>
      </c>
      <c r="R5776">
        <v>1</v>
      </c>
      <c r="S5776">
        <v>1</v>
      </c>
      <c r="T5776">
        <v>410</v>
      </c>
      <c r="U5776">
        <v>0</v>
      </c>
      <c r="V5776">
        <v>0</v>
      </c>
      <c r="W5776">
        <v>0</v>
      </c>
      <c r="X5776">
        <v>1105.5324699498133</v>
      </c>
      <c r="Y5776">
        <v>0</v>
      </c>
      <c r="Z5776">
        <v>1.3529215739945801</v>
      </c>
      <c r="AA5776">
        <v>14.250904144426755</v>
      </c>
      <c r="AB5776">
        <v>251.03284325597778</v>
      </c>
      <c r="AC5776">
        <v>0</v>
      </c>
      <c r="AD5776">
        <v>0</v>
      </c>
      <c r="AE5776">
        <v>1372.1691389242123</v>
      </c>
    </row>
    <row r="5777" spans="1:31" x14ac:dyDescent="0.25">
      <c r="A5777">
        <v>2223618</v>
      </c>
      <c r="B5777">
        <v>1</v>
      </c>
      <c r="C5777" t="s">
        <v>80</v>
      </c>
      <c r="D5777" t="s">
        <v>96</v>
      </c>
      <c r="E5777" t="s">
        <v>156</v>
      </c>
      <c r="F5777" t="s">
        <v>16631</v>
      </c>
      <c r="G5777" t="s">
        <v>172</v>
      </c>
      <c r="H5777" t="s">
        <v>135</v>
      </c>
      <c r="I5777" t="s">
        <v>136</v>
      </c>
      <c r="J5777" t="s">
        <v>137</v>
      </c>
      <c r="K5777" t="s">
        <v>138</v>
      </c>
      <c r="L5777" t="s">
        <v>16632</v>
      </c>
      <c r="M5777" t="s">
        <v>16633</v>
      </c>
      <c r="N5777">
        <v>5.0336111109999999</v>
      </c>
      <c r="O5777">
        <v>0</v>
      </c>
      <c r="P5777">
        <v>1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1.4081296904677176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1.4081296904677176</v>
      </c>
    </row>
    <row r="5778" spans="1:31" x14ac:dyDescent="0.25">
      <c r="A5778">
        <v>2227863</v>
      </c>
      <c r="B5778">
        <v>1</v>
      </c>
      <c r="C5778" t="s">
        <v>81</v>
      </c>
      <c r="D5778" t="s">
        <v>128</v>
      </c>
      <c r="E5778" t="s">
        <v>156</v>
      </c>
      <c r="F5778" t="s">
        <v>16634</v>
      </c>
      <c r="G5778" t="s">
        <v>172</v>
      </c>
      <c r="H5778" t="s">
        <v>135</v>
      </c>
      <c r="I5778" t="s">
        <v>136</v>
      </c>
      <c r="J5778" t="s">
        <v>137</v>
      </c>
      <c r="K5778" t="s">
        <v>138</v>
      </c>
      <c r="L5778" t="s">
        <v>16635</v>
      </c>
      <c r="M5778" t="s">
        <v>16636</v>
      </c>
      <c r="N5778">
        <v>1.4511111109999999</v>
      </c>
      <c r="O5778">
        <v>0</v>
      </c>
      <c r="P5778">
        <v>1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0.69871578128513334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0.69871578128513334</v>
      </c>
    </row>
    <row r="5779" spans="1:31" x14ac:dyDescent="0.25">
      <c r="A5779">
        <v>2228504</v>
      </c>
      <c r="B5779">
        <v>1</v>
      </c>
      <c r="C5779" t="s">
        <v>80</v>
      </c>
      <c r="D5779" t="s">
        <v>82</v>
      </c>
      <c r="E5779" t="s">
        <v>225</v>
      </c>
      <c r="F5779" t="s">
        <v>16637</v>
      </c>
      <c r="G5779" t="s">
        <v>600</v>
      </c>
      <c r="H5779" t="s">
        <v>135</v>
      </c>
      <c r="I5779" t="s">
        <v>136</v>
      </c>
      <c r="J5779" t="s">
        <v>137</v>
      </c>
      <c r="K5779" t="s">
        <v>138</v>
      </c>
      <c r="L5779" t="s">
        <v>16638</v>
      </c>
      <c r="M5779" t="s">
        <v>16639</v>
      </c>
      <c r="N5779">
        <v>1.703888888</v>
      </c>
      <c r="O5779">
        <v>0</v>
      </c>
      <c r="P5779">
        <v>13</v>
      </c>
      <c r="Q5779">
        <v>0</v>
      </c>
      <c r="R5779">
        <v>0</v>
      </c>
      <c r="S5779">
        <v>0</v>
      </c>
      <c r="T5779">
        <v>2</v>
      </c>
      <c r="U5779">
        <v>0</v>
      </c>
      <c r="V5779">
        <v>0</v>
      </c>
      <c r="W5779">
        <v>0</v>
      </c>
      <c r="X5779">
        <v>12.337683933293556</v>
      </c>
      <c r="Y5779">
        <v>0</v>
      </c>
      <c r="Z5779">
        <v>0</v>
      </c>
      <c r="AA5779">
        <v>0</v>
      </c>
      <c r="AB5779">
        <v>5.1946497887000103</v>
      </c>
      <c r="AC5779">
        <v>0</v>
      </c>
      <c r="AD5779">
        <v>0</v>
      </c>
      <c r="AE5779">
        <v>17.532333721993567</v>
      </c>
    </row>
    <row r="5780" spans="1:31" x14ac:dyDescent="0.25">
      <c r="A5780">
        <v>2224010</v>
      </c>
      <c r="B5780">
        <v>1</v>
      </c>
      <c r="C5780" t="s">
        <v>81</v>
      </c>
      <c r="D5780" t="s">
        <v>127</v>
      </c>
      <c r="E5780" t="s">
        <v>151</v>
      </c>
      <c r="F5780" t="s">
        <v>5519</v>
      </c>
      <c r="G5780" t="s">
        <v>213</v>
      </c>
      <c r="H5780" t="s">
        <v>135</v>
      </c>
      <c r="I5780" t="s">
        <v>136</v>
      </c>
      <c r="J5780" t="s">
        <v>137</v>
      </c>
      <c r="K5780" t="s">
        <v>138</v>
      </c>
      <c r="L5780" t="s">
        <v>16640</v>
      </c>
      <c r="M5780" t="s">
        <v>16641</v>
      </c>
      <c r="N5780">
        <v>9.0766666659999995</v>
      </c>
      <c r="O5780">
        <v>0</v>
      </c>
      <c r="P5780">
        <v>24</v>
      </c>
      <c r="Q5780">
        <v>0</v>
      </c>
      <c r="R5780">
        <v>1</v>
      </c>
      <c r="S5780">
        <v>0</v>
      </c>
      <c r="T5780">
        <v>1</v>
      </c>
      <c r="U5780">
        <v>0</v>
      </c>
      <c r="V5780">
        <v>0</v>
      </c>
      <c r="W5780">
        <v>0</v>
      </c>
      <c r="X5780">
        <v>70.544317420409897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70.544317420409897</v>
      </c>
    </row>
    <row r="5781" spans="1:31" x14ac:dyDescent="0.25">
      <c r="A5781">
        <v>2217143</v>
      </c>
      <c r="B5781">
        <v>1</v>
      </c>
      <c r="C5781" t="s">
        <v>80</v>
      </c>
      <c r="D5781" t="s">
        <v>82</v>
      </c>
      <c r="E5781" t="s">
        <v>156</v>
      </c>
      <c r="F5781" t="s">
        <v>16642</v>
      </c>
      <c r="G5781" t="s">
        <v>161</v>
      </c>
      <c r="H5781" t="s">
        <v>135</v>
      </c>
      <c r="I5781" t="s">
        <v>136</v>
      </c>
      <c r="J5781" t="s">
        <v>137</v>
      </c>
      <c r="K5781" t="s">
        <v>138</v>
      </c>
      <c r="L5781" t="s">
        <v>16643</v>
      </c>
      <c r="M5781" t="s">
        <v>16644</v>
      </c>
      <c r="N5781">
        <v>2.2999999999999998</v>
      </c>
      <c r="O5781">
        <v>0</v>
      </c>
      <c r="P5781">
        <v>6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2.0625447436333264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2.0625447436333264</v>
      </c>
    </row>
    <row r="5782" spans="1:31" x14ac:dyDescent="0.25">
      <c r="A5782">
        <v>2220475</v>
      </c>
      <c r="B5782">
        <v>1</v>
      </c>
      <c r="C5782" t="s">
        <v>80</v>
      </c>
      <c r="D5782" t="s">
        <v>85</v>
      </c>
      <c r="E5782" t="s">
        <v>132</v>
      </c>
      <c r="F5782" t="s">
        <v>16645</v>
      </c>
      <c r="G5782" t="s">
        <v>134</v>
      </c>
      <c r="H5782" t="s">
        <v>135</v>
      </c>
      <c r="I5782" t="s">
        <v>136</v>
      </c>
      <c r="J5782" t="s">
        <v>137</v>
      </c>
      <c r="K5782" t="s">
        <v>138</v>
      </c>
      <c r="L5782" t="s">
        <v>16646</v>
      </c>
      <c r="M5782" t="s">
        <v>16647</v>
      </c>
      <c r="N5782">
        <v>0.72472222200000003</v>
      </c>
      <c r="O5782">
        <v>0</v>
      </c>
      <c r="P5782">
        <v>530</v>
      </c>
      <c r="Q5782">
        <v>0</v>
      </c>
      <c r="R5782">
        <v>0</v>
      </c>
      <c r="S5782">
        <v>0</v>
      </c>
      <c r="T5782">
        <v>81</v>
      </c>
      <c r="U5782">
        <v>0</v>
      </c>
      <c r="V5782">
        <v>0</v>
      </c>
      <c r="W5782">
        <v>0</v>
      </c>
      <c r="X5782">
        <v>103.26891942997312</v>
      </c>
      <c r="Y5782">
        <v>0</v>
      </c>
      <c r="Z5782">
        <v>0</v>
      </c>
      <c r="AA5782">
        <v>0</v>
      </c>
      <c r="AB5782">
        <v>54.698651160236267</v>
      </c>
      <c r="AC5782">
        <v>0</v>
      </c>
      <c r="AD5782">
        <v>0</v>
      </c>
      <c r="AE5782">
        <v>157.96757059020939</v>
      </c>
    </row>
    <row r="5783" spans="1:31" x14ac:dyDescent="0.25">
      <c r="A5783">
        <v>2228301</v>
      </c>
      <c r="B5783">
        <v>1</v>
      </c>
      <c r="C5783" t="s">
        <v>81</v>
      </c>
      <c r="D5783" t="s">
        <v>118</v>
      </c>
      <c r="E5783" t="s">
        <v>156</v>
      </c>
      <c r="F5783" t="s">
        <v>16648</v>
      </c>
      <c r="G5783" t="s">
        <v>161</v>
      </c>
      <c r="H5783" t="s">
        <v>135</v>
      </c>
      <c r="I5783" t="s">
        <v>136</v>
      </c>
      <c r="J5783" t="s">
        <v>137</v>
      </c>
      <c r="K5783" t="s">
        <v>138</v>
      </c>
      <c r="L5783" t="s">
        <v>16649</v>
      </c>
      <c r="M5783" t="s">
        <v>16650</v>
      </c>
      <c r="N5783">
        <v>1.365277777</v>
      </c>
      <c r="O5783">
        <v>0</v>
      </c>
      <c r="P5783">
        <v>2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0.96091920483804472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0.96091920483804472</v>
      </c>
    </row>
    <row r="5784" spans="1:31" x14ac:dyDescent="0.25">
      <c r="A5784">
        <v>2223572</v>
      </c>
      <c r="B5784">
        <v>1</v>
      </c>
      <c r="C5784" t="s">
        <v>81</v>
      </c>
      <c r="D5784" t="s">
        <v>112</v>
      </c>
      <c r="E5784" t="s">
        <v>141</v>
      </c>
      <c r="F5784" t="s">
        <v>16651</v>
      </c>
      <c r="G5784" t="s">
        <v>1628</v>
      </c>
      <c r="H5784" t="s">
        <v>144</v>
      </c>
      <c r="I5784" t="s">
        <v>136</v>
      </c>
      <c r="J5784" t="s">
        <v>137</v>
      </c>
      <c r="K5784" t="s">
        <v>138</v>
      </c>
      <c r="L5784" t="s">
        <v>16652</v>
      </c>
      <c r="M5784" t="s">
        <v>16653</v>
      </c>
      <c r="N5784">
        <v>0.66500000000000004</v>
      </c>
      <c r="O5784">
        <v>0</v>
      </c>
      <c r="P5784">
        <v>496</v>
      </c>
      <c r="Q5784">
        <v>0</v>
      </c>
      <c r="R5784">
        <v>3</v>
      </c>
      <c r="S5784">
        <v>0</v>
      </c>
      <c r="T5784">
        <v>35</v>
      </c>
      <c r="U5784">
        <v>0</v>
      </c>
      <c r="V5784">
        <v>1</v>
      </c>
      <c r="W5784">
        <v>0</v>
      </c>
      <c r="X5784">
        <v>66.535265796604847</v>
      </c>
      <c r="Y5784">
        <v>0</v>
      </c>
      <c r="Z5784">
        <v>8.417327389380001E-3</v>
      </c>
      <c r="AA5784">
        <v>0</v>
      </c>
      <c r="AB5784">
        <v>8.2270584786678764</v>
      </c>
      <c r="AC5784">
        <v>0</v>
      </c>
      <c r="AD5784">
        <v>0.86366976012835006</v>
      </c>
      <c r="AE5784">
        <v>75.634411362790445</v>
      </c>
    </row>
    <row r="5785" spans="1:31" x14ac:dyDescent="0.25">
      <c r="A5785">
        <v>2213585</v>
      </c>
      <c r="B5785">
        <v>1</v>
      </c>
      <c r="C5785" t="s">
        <v>80</v>
      </c>
      <c r="D5785" t="s">
        <v>111</v>
      </c>
      <c r="E5785" t="s">
        <v>141</v>
      </c>
      <c r="F5785" t="s">
        <v>16654</v>
      </c>
      <c r="G5785" t="s">
        <v>405</v>
      </c>
      <c r="H5785" t="s">
        <v>144</v>
      </c>
      <c r="I5785" t="s">
        <v>136</v>
      </c>
      <c r="J5785" t="s">
        <v>137</v>
      </c>
      <c r="K5785" t="s">
        <v>234</v>
      </c>
      <c r="L5785" t="s">
        <v>16655</v>
      </c>
      <c r="M5785" t="s">
        <v>16656</v>
      </c>
      <c r="N5785">
        <v>7.5611111109999998</v>
      </c>
      <c r="O5785">
        <v>0</v>
      </c>
      <c r="P5785">
        <v>1283</v>
      </c>
      <c r="Q5785">
        <v>0</v>
      </c>
      <c r="R5785">
        <v>0</v>
      </c>
      <c r="S5785">
        <v>0</v>
      </c>
      <c r="T5785">
        <v>122</v>
      </c>
      <c r="U5785">
        <v>0</v>
      </c>
      <c r="V5785">
        <v>1</v>
      </c>
      <c r="W5785">
        <v>0</v>
      </c>
      <c r="X5785">
        <v>2640.3751836896372</v>
      </c>
      <c r="Y5785">
        <v>0</v>
      </c>
      <c r="Z5785">
        <v>0</v>
      </c>
      <c r="AA5785">
        <v>0</v>
      </c>
      <c r="AB5785">
        <v>332.24632226810905</v>
      </c>
      <c r="AC5785">
        <v>0</v>
      </c>
      <c r="AD5785">
        <v>42.700474302251749</v>
      </c>
      <c r="AE5785">
        <v>3015.3219802599979</v>
      </c>
    </row>
    <row r="5786" spans="1:31" x14ac:dyDescent="0.25">
      <c r="A5786">
        <v>2226240</v>
      </c>
      <c r="B5786">
        <v>1</v>
      </c>
      <c r="C5786" t="s">
        <v>80</v>
      </c>
      <c r="D5786" t="s">
        <v>103</v>
      </c>
      <c r="E5786" t="s">
        <v>151</v>
      </c>
      <c r="F5786" t="s">
        <v>16657</v>
      </c>
      <c r="G5786" t="s">
        <v>213</v>
      </c>
      <c r="H5786" t="s">
        <v>135</v>
      </c>
      <c r="I5786" t="s">
        <v>136</v>
      </c>
      <c r="J5786" t="s">
        <v>137</v>
      </c>
      <c r="K5786" t="s">
        <v>138</v>
      </c>
      <c r="L5786" t="s">
        <v>16658</v>
      </c>
      <c r="M5786" t="s">
        <v>16659</v>
      </c>
      <c r="N5786">
        <v>1.649444444</v>
      </c>
      <c r="O5786">
        <v>0</v>
      </c>
      <c r="P5786">
        <v>0</v>
      </c>
      <c r="Q5786">
        <v>0</v>
      </c>
      <c r="R5786">
        <v>1</v>
      </c>
      <c r="S5786">
        <v>0</v>
      </c>
      <c r="T5786">
        <v>1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0.86868125966606669</v>
      </c>
      <c r="AA5786">
        <v>0</v>
      </c>
      <c r="AB5786">
        <v>1.8274927432133336E-2</v>
      </c>
      <c r="AC5786">
        <v>0</v>
      </c>
      <c r="AD5786">
        <v>0</v>
      </c>
      <c r="AE5786">
        <v>0.88695618709820001</v>
      </c>
    </row>
    <row r="5787" spans="1:31" x14ac:dyDescent="0.25">
      <c r="A5787">
        <v>2219158</v>
      </c>
      <c r="B5787">
        <v>1</v>
      </c>
      <c r="C5787" t="s">
        <v>80</v>
      </c>
      <c r="D5787" t="s">
        <v>97</v>
      </c>
      <c r="E5787" t="s">
        <v>151</v>
      </c>
      <c r="F5787" t="s">
        <v>9715</v>
      </c>
      <c r="G5787" t="s">
        <v>213</v>
      </c>
      <c r="H5787" t="s">
        <v>135</v>
      </c>
      <c r="I5787" t="s">
        <v>136</v>
      </c>
      <c r="J5787" t="s">
        <v>137</v>
      </c>
      <c r="K5787" t="s">
        <v>138</v>
      </c>
      <c r="L5787" t="s">
        <v>16660</v>
      </c>
      <c r="M5787" t="s">
        <v>16661</v>
      </c>
      <c r="N5787">
        <v>6.7144444439999997</v>
      </c>
      <c r="O5787">
        <v>0</v>
      </c>
      <c r="P5787">
        <v>81</v>
      </c>
      <c r="Q5787">
        <v>0</v>
      </c>
      <c r="R5787">
        <v>0</v>
      </c>
      <c r="S5787">
        <v>0</v>
      </c>
      <c r="T5787">
        <v>6</v>
      </c>
      <c r="U5787">
        <v>0</v>
      </c>
      <c r="V5787">
        <v>0</v>
      </c>
      <c r="W5787">
        <v>0</v>
      </c>
      <c r="X5787">
        <v>316.51657311349538</v>
      </c>
      <c r="Y5787">
        <v>0</v>
      </c>
      <c r="Z5787">
        <v>0</v>
      </c>
      <c r="AA5787">
        <v>0</v>
      </c>
      <c r="AB5787">
        <v>19.033508438550083</v>
      </c>
      <c r="AC5787">
        <v>0</v>
      </c>
      <c r="AD5787">
        <v>0</v>
      </c>
      <c r="AE5787">
        <v>335.55008155204547</v>
      </c>
    </row>
    <row r="5788" spans="1:31" x14ac:dyDescent="0.25">
      <c r="A5788">
        <v>2221995</v>
      </c>
      <c r="B5788">
        <v>1</v>
      </c>
      <c r="C5788" t="s">
        <v>81</v>
      </c>
      <c r="D5788" t="s">
        <v>122</v>
      </c>
      <c r="E5788" t="s">
        <v>198</v>
      </c>
      <c r="F5788" t="s">
        <v>16662</v>
      </c>
      <c r="G5788" t="s">
        <v>2499</v>
      </c>
      <c r="H5788" t="s">
        <v>144</v>
      </c>
      <c r="I5788" t="s">
        <v>136</v>
      </c>
      <c r="J5788" t="s">
        <v>137</v>
      </c>
      <c r="K5788" t="s">
        <v>138</v>
      </c>
      <c r="L5788" t="s">
        <v>16663</v>
      </c>
      <c r="M5788" t="s">
        <v>16664</v>
      </c>
      <c r="N5788">
        <v>3.1013888879999998</v>
      </c>
      <c r="O5788">
        <v>0</v>
      </c>
      <c r="P5788">
        <v>143</v>
      </c>
      <c r="Q5788">
        <v>13</v>
      </c>
      <c r="R5788">
        <v>0</v>
      </c>
      <c r="S5788">
        <v>8</v>
      </c>
      <c r="T5788">
        <v>17</v>
      </c>
      <c r="U5788">
        <v>0</v>
      </c>
      <c r="V5788">
        <v>0</v>
      </c>
      <c r="W5788">
        <v>0</v>
      </c>
      <c r="X5788">
        <v>60.116585786539986</v>
      </c>
      <c r="Y5788">
        <v>150.18087100405012</v>
      </c>
      <c r="Z5788">
        <v>0</v>
      </c>
      <c r="AA5788">
        <v>195.29746193226438</v>
      </c>
      <c r="AB5788">
        <v>15.730518709512381</v>
      </c>
      <c r="AC5788">
        <v>0</v>
      </c>
      <c r="AD5788">
        <v>0</v>
      </c>
      <c r="AE5788">
        <v>421.32543743236681</v>
      </c>
    </row>
    <row r="5789" spans="1:31" x14ac:dyDescent="0.25">
      <c r="A5789">
        <v>2223323</v>
      </c>
      <c r="B5789">
        <v>1</v>
      </c>
      <c r="C5789" t="s">
        <v>81</v>
      </c>
      <c r="D5789" t="s">
        <v>128</v>
      </c>
      <c r="E5789" t="s">
        <v>151</v>
      </c>
      <c r="F5789" t="s">
        <v>15300</v>
      </c>
      <c r="G5789" t="s">
        <v>213</v>
      </c>
      <c r="H5789" t="s">
        <v>135</v>
      </c>
      <c r="I5789" t="s">
        <v>136</v>
      </c>
      <c r="J5789" t="s">
        <v>137</v>
      </c>
      <c r="K5789" t="s">
        <v>138</v>
      </c>
      <c r="L5789" t="s">
        <v>16665</v>
      </c>
      <c r="M5789" t="s">
        <v>16666</v>
      </c>
      <c r="N5789">
        <v>0.76722222200000001</v>
      </c>
      <c r="O5789">
        <v>0</v>
      </c>
      <c r="P5789">
        <v>263</v>
      </c>
      <c r="Q5789">
        <v>0</v>
      </c>
      <c r="R5789">
        <v>2</v>
      </c>
      <c r="S5789">
        <v>0</v>
      </c>
      <c r="T5789">
        <v>15</v>
      </c>
      <c r="U5789">
        <v>0</v>
      </c>
      <c r="V5789">
        <v>0</v>
      </c>
      <c r="W5789">
        <v>0</v>
      </c>
      <c r="X5789">
        <v>54.970926227294377</v>
      </c>
      <c r="Y5789">
        <v>0</v>
      </c>
      <c r="Z5789">
        <v>0.1190708591472289</v>
      </c>
      <c r="AA5789">
        <v>0</v>
      </c>
      <c r="AB5789">
        <v>12.03744445932354</v>
      </c>
      <c r="AC5789">
        <v>0</v>
      </c>
      <c r="AD5789">
        <v>0</v>
      </c>
      <c r="AE5789">
        <v>67.127441545765151</v>
      </c>
    </row>
    <row r="5790" spans="1:31" x14ac:dyDescent="0.25">
      <c r="A5790">
        <v>2212603</v>
      </c>
      <c r="B5790">
        <v>1</v>
      </c>
      <c r="C5790" t="s">
        <v>80</v>
      </c>
      <c r="D5790" t="s">
        <v>90</v>
      </c>
      <c r="E5790" t="s">
        <v>156</v>
      </c>
      <c r="F5790" t="s">
        <v>16667</v>
      </c>
      <c r="G5790" t="s">
        <v>165</v>
      </c>
      <c r="H5790" t="s">
        <v>135</v>
      </c>
      <c r="I5790" t="s">
        <v>136</v>
      </c>
      <c r="J5790" t="s">
        <v>137</v>
      </c>
      <c r="K5790" t="s">
        <v>138</v>
      </c>
      <c r="L5790" t="s">
        <v>16668</v>
      </c>
      <c r="M5790" t="s">
        <v>16669</v>
      </c>
      <c r="N5790">
        <v>1.6130555550000001</v>
      </c>
      <c r="O5790">
        <v>0</v>
      </c>
      <c r="P5790">
        <v>12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4.7942434159191372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4.7942434159191372</v>
      </c>
    </row>
    <row r="5791" spans="1:31" x14ac:dyDescent="0.25">
      <c r="A5791">
        <v>2228550</v>
      </c>
      <c r="B5791">
        <v>1</v>
      </c>
      <c r="C5791" t="s">
        <v>80</v>
      </c>
      <c r="D5791" t="s">
        <v>110</v>
      </c>
      <c r="E5791" t="s">
        <v>156</v>
      </c>
      <c r="F5791" t="s">
        <v>16670</v>
      </c>
      <c r="G5791" t="s">
        <v>161</v>
      </c>
      <c r="H5791" t="s">
        <v>135</v>
      </c>
      <c r="I5791" t="s">
        <v>136</v>
      </c>
      <c r="J5791" t="s">
        <v>137</v>
      </c>
      <c r="K5791" t="s">
        <v>138</v>
      </c>
      <c r="L5791" t="s">
        <v>16671</v>
      </c>
      <c r="M5791" t="s">
        <v>16672</v>
      </c>
      <c r="N5791">
        <v>2.4183333330000001</v>
      </c>
      <c r="O5791">
        <v>0</v>
      </c>
      <c r="P5791">
        <v>1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1.4530970283724851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1.4530970283724851</v>
      </c>
    </row>
    <row r="5792" spans="1:31" x14ac:dyDescent="0.25">
      <c r="A5792">
        <v>2218955</v>
      </c>
      <c r="B5792">
        <v>1</v>
      </c>
      <c r="C5792" t="s">
        <v>80</v>
      </c>
      <c r="D5792" t="s">
        <v>102</v>
      </c>
      <c r="E5792" t="s">
        <v>141</v>
      </c>
      <c r="F5792" t="s">
        <v>2483</v>
      </c>
      <c r="G5792" t="s">
        <v>349</v>
      </c>
      <c r="H5792" t="s">
        <v>144</v>
      </c>
      <c r="I5792" t="s">
        <v>136</v>
      </c>
      <c r="J5792" t="s">
        <v>137</v>
      </c>
      <c r="K5792" t="s">
        <v>138</v>
      </c>
      <c r="L5792" t="s">
        <v>16673</v>
      </c>
      <c r="M5792" t="s">
        <v>16674</v>
      </c>
      <c r="N5792">
        <v>2.841388888</v>
      </c>
      <c r="O5792">
        <v>0</v>
      </c>
      <c r="P5792">
        <v>831</v>
      </c>
      <c r="Q5792">
        <v>1</v>
      </c>
      <c r="R5792">
        <v>12</v>
      </c>
      <c r="S5792">
        <v>1</v>
      </c>
      <c r="T5792">
        <v>68</v>
      </c>
      <c r="U5792">
        <v>0</v>
      </c>
      <c r="V5792">
        <v>0</v>
      </c>
      <c r="W5792">
        <v>0</v>
      </c>
      <c r="X5792">
        <v>304.47004948701056</v>
      </c>
      <c r="Y5792">
        <v>0.69625187940230238</v>
      </c>
      <c r="Z5792">
        <v>15.042340316458944</v>
      </c>
      <c r="AA5792">
        <v>6.3818642806022989</v>
      </c>
      <c r="AB5792">
        <v>167.66520290893033</v>
      </c>
      <c r="AC5792">
        <v>0</v>
      </c>
      <c r="AD5792">
        <v>0</v>
      </c>
      <c r="AE5792">
        <v>494.25570887240445</v>
      </c>
    </row>
    <row r="5793" spans="1:31" x14ac:dyDescent="0.25">
      <c r="A5793">
        <v>2219204</v>
      </c>
      <c r="B5793">
        <v>1</v>
      </c>
      <c r="C5793" t="s">
        <v>80</v>
      </c>
      <c r="D5793" t="s">
        <v>98</v>
      </c>
      <c r="E5793" t="s">
        <v>156</v>
      </c>
      <c r="F5793" t="s">
        <v>16675</v>
      </c>
      <c r="G5793" t="s">
        <v>161</v>
      </c>
      <c r="H5793" t="s">
        <v>135</v>
      </c>
      <c r="I5793" t="s">
        <v>136</v>
      </c>
      <c r="J5793" t="s">
        <v>137</v>
      </c>
      <c r="K5793" t="s">
        <v>138</v>
      </c>
      <c r="L5793" t="s">
        <v>16676</v>
      </c>
      <c r="M5793" t="s">
        <v>16677</v>
      </c>
      <c r="N5793">
        <v>6.562777777</v>
      </c>
      <c r="O5793">
        <v>0</v>
      </c>
      <c r="P5793">
        <v>1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0.77813028493263592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0.77813028493263592</v>
      </c>
    </row>
    <row r="5794" spans="1:31" x14ac:dyDescent="0.25">
      <c r="A5794">
        <v>2224113</v>
      </c>
      <c r="B5794">
        <v>1</v>
      </c>
      <c r="C5794" t="s">
        <v>80</v>
      </c>
      <c r="D5794" t="s">
        <v>96</v>
      </c>
      <c r="E5794" t="s">
        <v>156</v>
      </c>
      <c r="F5794" t="s">
        <v>16678</v>
      </c>
      <c r="G5794" t="s">
        <v>172</v>
      </c>
      <c r="H5794" t="s">
        <v>135</v>
      </c>
      <c r="I5794" t="s">
        <v>136</v>
      </c>
      <c r="J5794" t="s">
        <v>137</v>
      </c>
      <c r="K5794" t="s">
        <v>138</v>
      </c>
      <c r="L5794" t="s">
        <v>16679</v>
      </c>
      <c r="M5794" t="s">
        <v>16680</v>
      </c>
      <c r="N5794">
        <v>1.7877777770000001</v>
      </c>
      <c r="O5794">
        <v>0</v>
      </c>
      <c r="P5794">
        <v>1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1.0054634581878334E-2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1.0054634581878334E-2</v>
      </c>
    </row>
    <row r="5795" spans="1:31" x14ac:dyDescent="0.25">
      <c r="A5795">
        <v>2217040</v>
      </c>
      <c r="B5795">
        <v>1</v>
      </c>
      <c r="C5795" t="s">
        <v>80</v>
      </c>
      <c r="D5795" t="s">
        <v>96</v>
      </c>
      <c r="E5795" t="s">
        <v>156</v>
      </c>
      <c r="F5795" t="s">
        <v>16681</v>
      </c>
      <c r="G5795" t="s">
        <v>134</v>
      </c>
      <c r="H5795" t="s">
        <v>135</v>
      </c>
      <c r="I5795" t="s">
        <v>136</v>
      </c>
      <c r="J5795" t="s">
        <v>137</v>
      </c>
      <c r="K5795" t="s">
        <v>138</v>
      </c>
      <c r="L5795" t="s">
        <v>8567</v>
      </c>
      <c r="M5795" t="s">
        <v>16682</v>
      </c>
      <c r="N5795">
        <v>1.680833333</v>
      </c>
      <c r="O5795">
        <v>0</v>
      </c>
      <c r="P5795">
        <v>2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7.1116629314714706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7.1116629314714706</v>
      </c>
    </row>
    <row r="5796" spans="1:31" x14ac:dyDescent="0.25">
      <c r="A5796">
        <v>2221949</v>
      </c>
      <c r="B5796">
        <v>1</v>
      </c>
      <c r="C5796" t="s">
        <v>81</v>
      </c>
      <c r="D5796" t="s">
        <v>113</v>
      </c>
      <c r="E5796" t="s">
        <v>251</v>
      </c>
      <c r="F5796" t="s">
        <v>14622</v>
      </c>
      <c r="G5796" t="s">
        <v>143</v>
      </c>
      <c r="H5796" t="s">
        <v>144</v>
      </c>
      <c r="I5796" t="s">
        <v>136</v>
      </c>
      <c r="J5796" t="s">
        <v>137</v>
      </c>
      <c r="K5796" t="s">
        <v>138</v>
      </c>
      <c r="L5796" t="s">
        <v>16683</v>
      </c>
      <c r="M5796" t="s">
        <v>16684</v>
      </c>
      <c r="N5796">
        <v>8.8613888000000002E-2</v>
      </c>
      <c r="O5796">
        <v>22</v>
      </c>
      <c r="P5796">
        <v>3214</v>
      </c>
      <c r="Q5796">
        <v>229</v>
      </c>
      <c r="R5796">
        <v>925</v>
      </c>
      <c r="S5796">
        <v>51</v>
      </c>
      <c r="T5796">
        <v>275</v>
      </c>
      <c r="U5796">
        <v>2</v>
      </c>
      <c r="V5796">
        <v>0</v>
      </c>
      <c r="W5796">
        <v>0.47412675752237898</v>
      </c>
      <c r="X5796">
        <v>47.868383569625927</v>
      </c>
      <c r="Y5796">
        <v>13.330541375852418</v>
      </c>
      <c r="Z5796">
        <v>38.831189033625535</v>
      </c>
      <c r="AA5796">
        <v>13.431079188099979</v>
      </c>
      <c r="AB5796">
        <v>20.470937416810944</v>
      </c>
      <c r="AC5796">
        <v>20.225670320768085</v>
      </c>
      <c r="AD5796">
        <v>0</v>
      </c>
      <c r="AE5796">
        <v>154.63192766230526</v>
      </c>
    </row>
    <row r="5797" spans="1:31" x14ac:dyDescent="0.25">
      <c r="A5797">
        <v>2220532</v>
      </c>
      <c r="B5797">
        <v>1</v>
      </c>
      <c r="C5797" t="s">
        <v>80</v>
      </c>
      <c r="D5797" t="s">
        <v>91</v>
      </c>
      <c r="E5797" t="s">
        <v>156</v>
      </c>
      <c r="F5797" t="s">
        <v>16685</v>
      </c>
      <c r="G5797" t="s">
        <v>165</v>
      </c>
      <c r="H5797" t="s">
        <v>135</v>
      </c>
      <c r="I5797" t="s">
        <v>136</v>
      </c>
      <c r="J5797" t="s">
        <v>137</v>
      </c>
      <c r="K5797" t="s">
        <v>138</v>
      </c>
      <c r="L5797" t="s">
        <v>16686</v>
      </c>
      <c r="M5797" t="s">
        <v>16687</v>
      </c>
      <c r="N5797">
        <v>1.925</v>
      </c>
      <c r="O5797">
        <v>0</v>
      </c>
      <c r="P5797">
        <v>9</v>
      </c>
      <c r="Q5797">
        <v>0</v>
      </c>
      <c r="R5797">
        <v>0</v>
      </c>
      <c r="S5797">
        <v>0</v>
      </c>
      <c r="T5797">
        <v>1</v>
      </c>
      <c r="U5797">
        <v>0</v>
      </c>
      <c r="V5797">
        <v>0</v>
      </c>
      <c r="W5797">
        <v>0</v>
      </c>
      <c r="X5797">
        <v>6.0533956883169928</v>
      </c>
      <c r="Y5797">
        <v>0</v>
      </c>
      <c r="Z5797">
        <v>0</v>
      </c>
      <c r="AA5797">
        <v>0</v>
      </c>
      <c r="AB5797">
        <v>1.2033175949306667</v>
      </c>
      <c r="AC5797">
        <v>0</v>
      </c>
      <c r="AD5797">
        <v>0</v>
      </c>
      <c r="AE5797">
        <v>7.2567132832476595</v>
      </c>
    </row>
    <row r="5798" spans="1:31" x14ac:dyDescent="0.25">
      <c r="A5798">
        <v>2221219</v>
      </c>
      <c r="B5798">
        <v>1</v>
      </c>
      <c r="C5798" t="s">
        <v>80</v>
      </c>
      <c r="D5798" t="s">
        <v>110</v>
      </c>
      <c r="E5798" t="s">
        <v>156</v>
      </c>
      <c r="F5798" t="s">
        <v>16688</v>
      </c>
      <c r="G5798" t="s">
        <v>213</v>
      </c>
      <c r="H5798" t="s">
        <v>135</v>
      </c>
      <c r="I5798" t="s">
        <v>136</v>
      </c>
      <c r="J5798" t="s">
        <v>137</v>
      </c>
      <c r="K5798" t="s">
        <v>138</v>
      </c>
      <c r="L5798" t="s">
        <v>16689</v>
      </c>
      <c r="M5798" t="s">
        <v>16690</v>
      </c>
      <c r="N5798">
        <v>1.8122222219999999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1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1.4359543756717335</v>
      </c>
      <c r="AC5798">
        <v>0</v>
      </c>
      <c r="AD5798">
        <v>0</v>
      </c>
      <c r="AE5798">
        <v>1.4359543756717335</v>
      </c>
    </row>
    <row r="5799" spans="1:31" x14ac:dyDescent="0.25">
      <c r="A5799">
        <v>2219055</v>
      </c>
      <c r="B5799">
        <v>1</v>
      </c>
      <c r="C5799" t="s">
        <v>80</v>
      </c>
      <c r="D5799" t="s">
        <v>103</v>
      </c>
      <c r="E5799" t="s">
        <v>151</v>
      </c>
      <c r="F5799" t="s">
        <v>16691</v>
      </c>
      <c r="G5799" t="s">
        <v>213</v>
      </c>
      <c r="H5799" t="s">
        <v>135</v>
      </c>
      <c r="I5799" t="s">
        <v>136</v>
      </c>
      <c r="J5799" t="s">
        <v>137</v>
      </c>
      <c r="K5799" t="s">
        <v>138</v>
      </c>
      <c r="L5799" t="s">
        <v>16692</v>
      </c>
      <c r="M5799" t="s">
        <v>16693</v>
      </c>
      <c r="N5799">
        <v>4.4375</v>
      </c>
      <c r="O5799">
        <v>0</v>
      </c>
      <c r="P5799">
        <v>26</v>
      </c>
      <c r="Q5799">
        <v>0</v>
      </c>
      <c r="R5799">
        <v>0</v>
      </c>
      <c r="S5799">
        <v>0</v>
      </c>
      <c r="T5799">
        <v>3</v>
      </c>
      <c r="U5799">
        <v>0</v>
      </c>
      <c r="V5799">
        <v>0</v>
      </c>
      <c r="W5799">
        <v>0</v>
      </c>
      <c r="X5799">
        <v>21.931902858577732</v>
      </c>
      <c r="Y5799">
        <v>0</v>
      </c>
      <c r="Z5799">
        <v>0</v>
      </c>
      <c r="AA5799">
        <v>0</v>
      </c>
      <c r="AB5799">
        <v>7.5941866246788843</v>
      </c>
      <c r="AC5799">
        <v>0</v>
      </c>
      <c r="AD5799">
        <v>0</v>
      </c>
      <c r="AE5799">
        <v>29.526089483256616</v>
      </c>
    </row>
    <row r="5800" spans="1:31" x14ac:dyDescent="0.25">
      <c r="A5800">
        <v>2221557</v>
      </c>
      <c r="B5800">
        <v>1</v>
      </c>
      <c r="C5800" t="s">
        <v>80</v>
      </c>
      <c r="D5800" t="s">
        <v>85</v>
      </c>
      <c r="E5800" t="s">
        <v>132</v>
      </c>
      <c r="F5800" t="s">
        <v>16694</v>
      </c>
      <c r="G5800" t="s">
        <v>368</v>
      </c>
      <c r="H5800" t="s">
        <v>135</v>
      </c>
      <c r="I5800" t="s">
        <v>136</v>
      </c>
      <c r="J5800" t="s">
        <v>137</v>
      </c>
      <c r="K5800" t="s">
        <v>138</v>
      </c>
      <c r="L5800" t="s">
        <v>16695</v>
      </c>
      <c r="M5800" t="s">
        <v>16696</v>
      </c>
      <c r="N5800">
        <v>1.000555555</v>
      </c>
      <c r="O5800">
        <v>0</v>
      </c>
      <c r="P5800">
        <v>463</v>
      </c>
      <c r="Q5800">
        <v>0</v>
      </c>
      <c r="R5800">
        <v>0</v>
      </c>
      <c r="S5800">
        <v>0</v>
      </c>
      <c r="T5800">
        <v>76</v>
      </c>
      <c r="U5800">
        <v>0</v>
      </c>
      <c r="V5800">
        <v>0</v>
      </c>
      <c r="W5800">
        <v>0</v>
      </c>
      <c r="X5800">
        <v>143.00526269463671</v>
      </c>
      <c r="Y5800">
        <v>0</v>
      </c>
      <c r="Z5800">
        <v>0</v>
      </c>
      <c r="AA5800">
        <v>0</v>
      </c>
      <c r="AB5800">
        <v>142.05070646380136</v>
      </c>
      <c r="AC5800">
        <v>0</v>
      </c>
      <c r="AD5800">
        <v>0</v>
      </c>
      <c r="AE5800">
        <v>285.05596915843807</v>
      </c>
    </row>
    <row r="5801" spans="1:31" x14ac:dyDescent="0.25">
      <c r="A5801">
        <v>2219596</v>
      </c>
      <c r="B5801">
        <v>1</v>
      </c>
      <c r="C5801" t="s">
        <v>80</v>
      </c>
      <c r="D5801" t="s">
        <v>97</v>
      </c>
      <c r="E5801" t="s">
        <v>151</v>
      </c>
      <c r="F5801" t="s">
        <v>16697</v>
      </c>
      <c r="G5801" t="s">
        <v>245</v>
      </c>
      <c r="H5801" t="s">
        <v>135</v>
      </c>
      <c r="I5801" t="s">
        <v>136</v>
      </c>
      <c r="J5801" t="s">
        <v>137</v>
      </c>
      <c r="K5801" t="s">
        <v>138</v>
      </c>
      <c r="L5801" t="s">
        <v>16698</v>
      </c>
      <c r="M5801" t="s">
        <v>16699</v>
      </c>
      <c r="N5801">
        <v>9.8722222219999995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2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36.060800897882416</v>
      </c>
      <c r="AC5801">
        <v>0</v>
      </c>
      <c r="AD5801">
        <v>0</v>
      </c>
      <c r="AE5801">
        <v>36.060800897882416</v>
      </c>
    </row>
    <row r="5802" spans="1:31" x14ac:dyDescent="0.25">
      <c r="A5802">
        <v>2222098</v>
      </c>
      <c r="B5802">
        <v>1</v>
      </c>
      <c r="C5802" t="s">
        <v>81</v>
      </c>
      <c r="D5802" t="s">
        <v>112</v>
      </c>
      <c r="E5802" t="s">
        <v>225</v>
      </c>
      <c r="F5802" t="s">
        <v>16700</v>
      </c>
      <c r="G5802" t="s">
        <v>213</v>
      </c>
      <c r="H5802" t="s">
        <v>135</v>
      </c>
      <c r="I5802" t="s">
        <v>136</v>
      </c>
      <c r="J5802" t="s">
        <v>137</v>
      </c>
      <c r="K5802" t="s">
        <v>138</v>
      </c>
      <c r="L5802" t="s">
        <v>16701</v>
      </c>
      <c r="M5802" t="s">
        <v>16702</v>
      </c>
      <c r="N5802">
        <v>1.460555555</v>
      </c>
      <c r="O5802">
        <v>0</v>
      </c>
      <c r="P5802">
        <v>2</v>
      </c>
      <c r="Q5802">
        <v>0</v>
      </c>
      <c r="R5802">
        <v>0</v>
      </c>
      <c r="S5802">
        <v>0</v>
      </c>
      <c r="T5802">
        <v>26</v>
      </c>
      <c r="U5802">
        <v>0</v>
      </c>
      <c r="V5802">
        <v>0</v>
      </c>
      <c r="W5802">
        <v>0</v>
      </c>
      <c r="X5802">
        <v>0.42078163699593391</v>
      </c>
      <c r="Y5802">
        <v>0</v>
      </c>
      <c r="Z5802">
        <v>0</v>
      </c>
      <c r="AA5802">
        <v>0</v>
      </c>
      <c r="AB5802">
        <v>72.499550365503154</v>
      </c>
      <c r="AC5802">
        <v>0</v>
      </c>
      <c r="AD5802">
        <v>0</v>
      </c>
      <c r="AE5802">
        <v>72.920332002499094</v>
      </c>
    </row>
    <row r="5803" spans="1:31" x14ac:dyDescent="0.25">
      <c r="A5803">
        <v>2219934</v>
      </c>
      <c r="B5803">
        <v>1</v>
      </c>
      <c r="C5803" t="s">
        <v>81</v>
      </c>
      <c r="D5803" t="s">
        <v>112</v>
      </c>
      <c r="E5803" t="s">
        <v>151</v>
      </c>
      <c r="F5803" t="s">
        <v>16703</v>
      </c>
      <c r="G5803" t="s">
        <v>1053</v>
      </c>
      <c r="H5803" t="s">
        <v>135</v>
      </c>
      <c r="I5803" t="s">
        <v>136</v>
      </c>
      <c r="J5803" t="s">
        <v>137</v>
      </c>
      <c r="K5803" t="s">
        <v>138</v>
      </c>
      <c r="L5803" t="s">
        <v>16704</v>
      </c>
      <c r="M5803" t="s">
        <v>16705</v>
      </c>
      <c r="N5803">
        <v>4.4538888879999998</v>
      </c>
      <c r="O5803">
        <v>0</v>
      </c>
      <c r="P5803">
        <v>4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2.8232951036172742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2.8232951036172742</v>
      </c>
    </row>
    <row r="5804" spans="1:31" x14ac:dyDescent="0.25">
      <c r="A5804">
        <v>2227760</v>
      </c>
      <c r="B5804">
        <v>1</v>
      </c>
      <c r="C5804" t="s">
        <v>80</v>
      </c>
      <c r="D5804" t="s">
        <v>90</v>
      </c>
      <c r="E5804" t="s">
        <v>132</v>
      </c>
      <c r="F5804" t="s">
        <v>16706</v>
      </c>
      <c r="G5804" t="s">
        <v>3930</v>
      </c>
      <c r="H5804" t="s">
        <v>135</v>
      </c>
      <c r="I5804" t="s">
        <v>136</v>
      </c>
      <c r="J5804" t="s">
        <v>137</v>
      </c>
      <c r="K5804" t="s">
        <v>138</v>
      </c>
      <c r="L5804" t="s">
        <v>16707</v>
      </c>
      <c r="M5804" t="s">
        <v>16708</v>
      </c>
      <c r="N5804">
        <v>3.3058333329999998</v>
      </c>
      <c r="O5804">
        <v>0</v>
      </c>
      <c r="P5804">
        <v>399</v>
      </c>
      <c r="Q5804">
        <v>0</v>
      </c>
      <c r="R5804">
        <v>0</v>
      </c>
      <c r="S5804">
        <v>0</v>
      </c>
      <c r="T5804">
        <v>214</v>
      </c>
      <c r="U5804">
        <v>0</v>
      </c>
      <c r="V5804">
        <v>3</v>
      </c>
      <c r="W5804">
        <v>0</v>
      </c>
      <c r="X5804">
        <v>427.253483376041</v>
      </c>
      <c r="Y5804">
        <v>0</v>
      </c>
      <c r="Z5804">
        <v>0</v>
      </c>
      <c r="AA5804">
        <v>0</v>
      </c>
      <c r="AB5804">
        <v>1008.3343140968989</v>
      </c>
      <c r="AC5804">
        <v>0</v>
      </c>
      <c r="AD5804">
        <v>413.25280447847695</v>
      </c>
      <c r="AE5804">
        <v>1848.8406019514168</v>
      </c>
    </row>
    <row r="5805" spans="1:31" x14ac:dyDescent="0.25">
      <c r="A5805">
        <v>2219496</v>
      </c>
      <c r="B5805">
        <v>1</v>
      </c>
      <c r="C5805" t="s">
        <v>80</v>
      </c>
      <c r="D5805" t="s">
        <v>98</v>
      </c>
      <c r="E5805" t="s">
        <v>156</v>
      </c>
      <c r="F5805" t="s">
        <v>16709</v>
      </c>
      <c r="G5805" t="s">
        <v>161</v>
      </c>
      <c r="H5805" t="s">
        <v>135</v>
      </c>
      <c r="I5805" t="s">
        <v>136</v>
      </c>
      <c r="J5805" t="s">
        <v>137</v>
      </c>
      <c r="K5805" t="s">
        <v>138</v>
      </c>
      <c r="L5805" t="s">
        <v>16710</v>
      </c>
      <c r="M5805" t="s">
        <v>16711</v>
      </c>
      <c r="N5805">
        <v>3.2427777770000001</v>
      </c>
      <c r="O5805">
        <v>0</v>
      </c>
      <c r="P5805">
        <v>1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1.93829272881475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1.93829272881475</v>
      </c>
    </row>
    <row r="5806" spans="1:31" x14ac:dyDescent="0.25">
      <c r="A5806">
        <v>2220578</v>
      </c>
      <c r="B5806">
        <v>1</v>
      </c>
      <c r="C5806" t="s">
        <v>80</v>
      </c>
      <c r="D5806" t="s">
        <v>107</v>
      </c>
      <c r="E5806" t="s">
        <v>151</v>
      </c>
      <c r="F5806" t="s">
        <v>16712</v>
      </c>
      <c r="G5806" t="s">
        <v>213</v>
      </c>
      <c r="H5806" t="s">
        <v>135</v>
      </c>
      <c r="I5806" t="s">
        <v>136</v>
      </c>
      <c r="J5806" t="s">
        <v>137</v>
      </c>
      <c r="K5806" t="s">
        <v>138</v>
      </c>
      <c r="L5806" t="s">
        <v>16713</v>
      </c>
      <c r="M5806" t="s">
        <v>16714</v>
      </c>
      <c r="N5806">
        <v>2.608055555</v>
      </c>
      <c r="O5806">
        <v>0</v>
      </c>
      <c r="P5806">
        <v>17</v>
      </c>
      <c r="Q5806">
        <v>0</v>
      </c>
      <c r="R5806">
        <v>0</v>
      </c>
      <c r="S5806">
        <v>0</v>
      </c>
      <c r="T5806">
        <v>8</v>
      </c>
      <c r="U5806">
        <v>0</v>
      </c>
      <c r="V5806">
        <v>0</v>
      </c>
      <c r="W5806">
        <v>0</v>
      </c>
      <c r="X5806">
        <v>7.8149010713427716</v>
      </c>
      <c r="Y5806">
        <v>0</v>
      </c>
      <c r="Z5806">
        <v>0</v>
      </c>
      <c r="AA5806">
        <v>0</v>
      </c>
      <c r="AB5806">
        <v>7.5519844381897503</v>
      </c>
      <c r="AC5806">
        <v>0</v>
      </c>
      <c r="AD5806">
        <v>0</v>
      </c>
      <c r="AE5806">
        <v>15.366885509532523</v>
      </c>
    </row>
    <row r="5807" spans="1:31" x14ac:dyDescent="0.25">
      <c r="A5807">
        <v>2220970</v>
      </c>
      <c r="B5807">
        <v>1</v>
      </c>
      <c r="C5807" t="s">
        <v>81</v>
      </c>
      <c r="D5807" t="s">
        <v>118</v>
      </c>
      <c r="E5807" t="s">
        <v>156</v>
      </c>
      <c r="F5807" t="s">
        <v>16715</v>
      </c>
      <c r="G5807" t="s">
        <v>165</v>
      </c>
      <c r="H5807" t="s">
        <v>135</v>
      </c>
      <c r="I5807" t="s">
        <v>136</v>
      </c>
      <c r="J5807" t="s">
        <v>137</v>
      </c>
      <c r="K5807" t="s">
        <v>138</v>
      </c>
      <c r="L5807" t="s">
        <v>16716</v>
      </c>
      <c r="M5807" t="s">
        <v>16717</v>
      </c>
      <c r="N5807">
        <v>0.49249999999999999</v>
      </c>
      <c r="O5807">
        <v>0</v>
      </c>
      <c r="P5807">
        <v>11</v>
      </c>
      <c r="Q5807">
        <v>0</v>
      </c>
      <c r="R5807">
        <v>0</v>
      </c>
      <c r="S5807">
        <v>0</v>
      </c>
      <c r="T5807">
        <v>3</v>
      </c>
      <c r="U5807">
        <v>0</v>
      </c>
      <c r="V5807">
        <v>0</v>
      </c>
      <c r="W5807">
        <v>0</v>
      </c>
      <c r="X5807">
        <v>1.4523420751389806</v>
      </c>
      <c r="Y5807">
        <v>0</v>
      </c>
      <c r="Z5807">
        <v>0</v>
      </c>
      <c r="AA5807">
        <v>0</v>
      </c>
      <c r="AB5807">
        <v>0.16355154247519391</v>
      </c>
      <c r="AC5807">
        <v>0</v>
      </c>
      <c r="AD5807">
        <v>0</v>
      </c>
      <c r="AE5807">
        <v>1.6158936176141745</v>
      </c>
    </row>
    <row r="5808" spans="1:31" x14ac:dyDescent="0.25">
      <c r="A5808">
        <v>2222052</v>
      </c>
      <c r="B5808">
        <v>1</v>
      </c>
      <c r="C5808" t="s">
        <v>81</v>
      </c>
      <c r="D5808" t="s">
        <v>118</v>
      </c>
      <c r="E5808" t="s">
        <v>141</v>
      </c>
      <c r="F5808" t="s">
        <v>16718</v>
      </c>
      <c r="G5808" t="s">
        <v>349</v>
      </c>
      <c r="H5808" t="s">
        <v>144</v>
      </c>
      <c r="I5808" t="s">
        <v>136</v>
      </c>
      <c r="J5808" t="s">
        <v>137</v>
      </c>
      <c r="K5808" t="s">
        <v>138</v>
      </c>
      <c r="L5808" t="s">
        <v>16719</v>
      </c>
      <c r="M5808" t="s">
        <v>16720</v>
      </c>
      <c r="N5808">
        <v>2.4277777770000002</v>
      </c>
      <c r="O5808">
        <v>0</v>
      </c>
      <c r="P5808">
        <v>0</v>
      </c>
      <c r="Q5808">
        <v>8</v>
      </c>
      <c r="R5808">
        <v>14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7.76231844612989</v>
      </c>
      <c r="Z5808">
        <v>19.612176848672132</v>
      </c>
      <c r="AA5808">
        <v>0</v>
      </c>
      <c r="AB5808">
        <v>0</v>
      </c>
      <c r="AC5808">
        <v>0</v>
      </c>
      <c r="AD5808">
        <v>0</v>
      </c>
      <c r="AE5808">
        <v>27.374495294802021</v>
      </c>
    </row>
    <row r="5809" spans="1:31" x14ac:dyDescent="0.25">
      <c r="A5809">
        <v>2222593</v>
      </c>
      <c r="B5809">
        <v>1</v>
      </c>
      <c r="C5809" t="s">
        <v>81</v>
      </c>
      <c r="D5809" t="s">
        <v>118</v>
      </c>
      <c r="E5809" t="s">
        <v>151</v>
      </c>
      <c r="F5809" t="s">
        <v>16721</v>
      </c>
      <c r="G5809" t="s">
        <v>213</v>
      </c>
      <c r="H5809" t="s">
        <v>135</v>
      </c>
      <c r="I5809" t="s">
        <v>136</v>
      </c>
      <c r="J5809" t="s">
        <v>137</v>
      </c>
      <c r="K5809" t="s">
        <v>138</v>
      </c>
      <c r="L5809" t="s">
        <v>16722</v>
      </c>
      <c r="M5809" t="s">
        <v>16723</v>
      </c>
      <c r="N5809">
        <v>0.66305555500000002</v>
      </c>
      <c r="O5809">
        <v>0</v>
      </c>
      <c r="P5809">
        <v>39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9.1862494656826978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9.1862494656826978</v>
      </c>
    </row>
    <row r="5810" spans="1:31" x14ac:dyDescent="0.25">
      <c r="A5810">
        <v>2220429</v>
      </c>
      <c r="B5810">
        <v>1</v>
      </c>
      <c r="C5810" t="s">
        <v>80</v>
      </c>
      <c r="D5810" t="s">
        <v>94</v>
      </c>
      <c r="E5810" t="s">
        <v>151</v>
      </c>
      <c r="F5810" t="s">
        <v>16724</v>
      </c>
      <c r="G5810" t="s">
        <v>213</v>
      </c>
      <c r="H5810" t="s">
        <v>135</v>
      </c>
      <c r="I5810" t="s">
        <v>136</v>
      </c>
      <c r="J5810" t="s">
        <v>137</v>
      </c>
      <c r="K5810" t="s">
        <v>138</v>
      </c>
      <c r="L5810" t="s">
        <v>16725</v>
      </c>
      <c r="M5810" t="s">
        <v>16726</v>
      </c>
      <c r="N5810">
        <v>3.7638888879999999</v>
      </c>
      <c r="O5810">
        <v>0</v>
      </c>
      <c r="P5810">
        <v>71</v>
      </c>
      <c r="Q5810">
        <v>0</v>
      </c>
      <c r="R5810">
        <v>0</v>
      </c>
      <c r="S5810">
        <v>0</v>
      </c>
      <c r="T5810">
        <v>5</v>
      </c>
      <c r="U5810">
        <v>0</v>
      </c>
      <c r="V5810">
        <v>0</v>
      </c>
      <c r="W5810">
        <v>0</v>
      </c>
      <c r="X5810">
        <v>113.68937819890246</v>
      </c>
      <c r="Y5810">
        <v>0</v>
      </c>
      <c r="Z5810">
        <v>0</v>
      </c>
      <c r="AA5810">
        <v>0</v>
      </c>
      <c r="AB5810">
        <v>17.368406859486576</v>
      </c>
      <c r="AC5810">
        <v>0</v>
      </c>
      <c r="AD5810">
        <v>0</v>
      </c>
      <c r="AE5810">
        <v>131.05778505838904</v>
      </c>
    </row>
    <row r="5811" spans="1:31" x14ac:dyDescent="0.25">
      <c r="A5811">
        <v>2226363</v>
      </c>
      <c r="B5811">
        <v>1</v>
      </c>
      <c r="C5811" t="s">
        <v>80</v>
      </c>
      <c r="D5811" t="s">
        <v>88</v>
      </c>
      <c r="E5811" t="s">
        <v>132</v>
      </c>
      <c r="F5811" t="s">
        <v>11055</v>
      </c>
      <c r="G5811" t="s">
        <v>153</v>
      </c>
      <c r="H5811" t="s">
        <v>135</v>
      </c>
      <c r="I5811" t="s">
        <v>136</v>
      </c>
      <c r="J5811" t="s">
        <v>137</v>
      </c>
      <c r="K5811" t="s">
        <v>138</v>
      </c>
      <c r="L5811" t="s">
        <v>16727</v>
      </c>
      <c r="M5811" t="s">
        <v>16728</v>
      </c>
      <c r="N5811">
        <v>2.6741666660000001</v>
      </c>
      <c r="O5811">
        <v>0</v>
      </c>
      <c r="P5811">
        <v>464</v>
      </c>
      <c r="Q5811">
        <v>0</v>
      </c>
      <c r="R5811">
        <v>0</v>
      </c>
      <c r="S5811">
        <v>0</v>
      </c>
      <c r="T5811">
        <v>27</v>
      </c>
      <c r="U5811">
        <v>0</v>
      </c>
      <c r="V5811">
        <v>0</v>
      </c>
      <c r="W5811">
        <v>0</v>
      </c>
      <c r="X5811">
        <v>322.17221194101705</v>
      </c>
      <c r="Y5811">
        <v>0</v>
      </c>
      <c r="Z5811">
        <v>0</v>
      </c>
      <c r="AA5811">
        <v>0</v>
      </c>
      <c r="AB5811">
        <v>37.725966561327041</v>
      </c>
      <c r="AC5811">
        <v>0</v>
      </c>
      <c r="AD5811">
        <v>0</v>
      </c>
      <c r="AE5811">
        <v>359.89817850234408</v>
      </c>
    </row>
    <row r="5812" spans="1:31" x14ac:dyDescent="0.25">
      <c r="A5812">
        <v>2217707</v>
      </c>
      <c r="B5812">
        <v>1</v>
      </c>
      <c r="C5812" t="s">
        <v>80</v>
      </c>
      <c r="D5812" t="s">
        <v>100</v>
      </c>
      <c r="E5812" t="s">
        <v>156</v>
      </c>
      <c r="F5812" t="s">
        <v>16729</v>
      </c>
      <c r="G5812" t="s">
        <v>161</v>
      </c>
      <c r="H5812" t="s">
        <v>135</v>
      </c>
      <c r="I5812" t="s">
        <v>136</v>
      </c>
      <c r="J5812" t="s">
        <v>137</v>
      </c>
      <c r="K5812" t="s">
        <v>138</v>
      </c>
      <c r="L5812" t="s">
        <v>16730</v>
      </c>
      <c r="M5812" t="s">
        <v>16731</v>
      </c>
      <c r="N5812">
        <v>3.7641666659999999</v>
      </c>
      <c r="O5812">
        <v>0</v>
      </c>
      <c r="P5812">
        <v>1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0.85965099210198015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0.85965099210198015</v>
      </c>
    </row>
    <row r="5813" spans="1:31" x14ac:dyDescent="0.25">
      <c r="A5813">
        <v>2217873</v>
      </c>
      <c r="B5813">
        <v>1</v>
      </c>
      <c r="C5813" t="s">
        <v>80</v>
      </c>
      <c r="D5813" t="s">
        <v>105</v>
      </c>
      <c r="E5813" t="s">
        <v>151</v>
      </c>
      <c r="F5813" t="s">
        <v>16732</v>
      </c>
      <c r="G5813" t="s">
        <v>213</v>
      </c>
      <c r="H5813" t="s">
        <v>135</v>
      </c>
      <c r="I5813" t="s">
        <v>136</v>
      </c>
      <c r="J5813" t="s">
        <v>137</v>
      </c>
      <c r="K5813" t="s">
        <v>138</v>
      </c>
      <c r="L5813" t="s">
        <v>16733</v>
      </c>
      <c r="M5813" t="s">
        <v>16734</v>
      </c>
      <c r="N5813">
        <v>2.9441666660000001</v>
      </c>
      <c r="O5813">
        <v>0</v>
      </c>
      <c r="P5813">
        <v>3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2.2331187722305952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2.2331187722305952</v>
      </c>
    </row>
    <row r="5814" spans="1:31" x14ac:dyDescent="0.25">
      <c r="A5814">
        <v>2222805</v>
      </c>
      <c r="B5814">
        <v>1</v>
      </c>
      <c r="C5814" t="s">
        <v>80</v>
      </c>
      <c r="D5814" t="s">
        <v>110</v>
      </c>
      <c r="E5814" t="s">
        <v>156</v>
      </c>
      <c r="F5814" t="s">
        <v>16735</v>
      </c>
      <c r="G5814" t="s">
        <v>161</v>
      </c>
      <c r="H5814" t="s">
        <v>135</v>
      </c>
      <c r="I5814" t="s">
        <v>136</v>
      </c>
      <c r="J5814" t="s">
        <v>137</v>
      </c>
      <c r="K5814" t="s">
        <v>138</v>
      </c>
      <c r="L5814" t="s">
        <v>16736</v>
      </c>
      <c r="M5814" t="s">
        <v>16737</v>
      </c>
      <c r="N5814">
        <v>1.0280555549999999</v>
      </c>
      <c r="O5814">
        <v>0</v>
      </c>
      <c r="P5814">
        <v>1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7.7045682097670848E-2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7.7045682097670848E-2</v>
      </c>
    </row>
    <row r="5815" spans="1:31" x14ac:dyDescent="0.25">
      <c r="A5815">
        <v>2218514</v>
      </c>
      <c r="B5815">
        <v>1</v>
      </c>
      <c r="C5815" t="s">
        <v>81</v>
      </c>
      <c r="D5815" t="s">
        <v>112</v>
      </c>
      <c r="E5815" t="s">
        <v>156</v>
      </c>
      <c r="F5815" t="s">
        <v>16738</v>
      </c>
      <c r="G5815" t="s">
        <v>161</v>
      </c>
      <c r="H5815" t="s">
        <v>135</v>
      </c>
      <c r="I5815" t="s">
        <v>136</v>
      </c>
      <c r="J5815" t="s">
        <v>137</v>
      </c>
      <c r="K5815" t="s">
        <v>138</v>
      </c>
      <c r="L5815" t="s">
        <v>16739</v>
      </c>
      <c r="M5815" t="s">
        <v>16740</v>
      </c>
      <c r="N5815">
        <v>1.7297222219999999</v>
      </c>
      <c r="O5815">
        <v>0</v>
      </c>
      <c r="P5815">
        <v>1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0.1998645217241633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0.1998645217241633</v>
      </c>
    </row>
    <row r="5816" spans="1:31" x14ac:dyDescent="0.25">
      <c r="A5816">
        <v>2225510</v>
      </c>
      <c r="B5816">
        <v>1</v>
      </c>
      <c r="C5816" t="s">
        <v>81</v>
      </c>
      <c r="D5816" t="s">
        <v>122</v>
      </c>
      <c r="E5816" t="s">
        <v>156</v>
      </c>
      <c r="F5816" t="s">
        <v>16741</v>
      </c>
      <c r="G5816" t="s">
        <v>165</v>
      </c>
      <c r="H5816" t="s">
        <v>135</v>
      </c>
      <c r="I5816" t="s">
        <v>136</v>
      </c>
      <c r="J5816" t="s">
        <v>137</v>
      </c>
      <c r="K5816" t="s">
        <v>138</v>
      </c>
      <c r="L5816" t="s">
        <v>16742</v>
      </c>
      <c r="M5816" t="s">
        <v>16743</v>
      </c>
      <c r="N5816">
        <v>0.59861111099999997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1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</row>
    <row r="5817" spans="1:31" x14ac:dyDescent="0.25">
      <c r="A5817">
        <v>2229068</v>
      </c>
      <c r="B5817">
        <v>1</v>
      </c>
      <c r="C5817" t="s">
        <v>80</v>
      </c>
      <c r="D5817" t="s">
        <v>99</v>
      </c>
      <c r="E5817" t="s">
        <v>156</v>
      </c>
      <c r="F5817" t="s">
        <v>16744</v>
      </c>
      <c r="G5817" t="s">
        <v>161</v>
      </c>
      <c r="H5817" t="s">
        <v>135</v>
      </c>
      <c r="I5817" t="s">
        <v>136</v>
      </c>
      <c r="J5817" t="s">
        <v>137</v>
      </c>
      <c r="K5817" t="s">
        <v>138</v>
      </c>
      <c r="L5817" t="s">
        <v>16745</v>
      </c>
      <c r="M5817" t="s">
        <v>16746</v>
      </c>
      <c r="N5817">
        <v>1.541666666</v>
      </c>
      <c r="O5817">
        <v>0</v>
      </c>
      <c r="P5817">
        <v>1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</row>
    <row r="5818" spans="1:31" x14ac:dyDescent="0.25">
      <c r="A5818">
        <v>2212752</v>
      </c>
      <c r="B5818">
        <v>1</v>
      </c>
      <c r="C5818" t="s">
        <v>80</v>
      </c>
      <c r="D5818" t="s">
        <v>110</v>
      </c>
      <c r="E5818" t="s">
        <v>147</v>
      </c>
      <c r="F5818" t="s">
        <v>16747</v>
      </c>
      <c r="G5818" t="s">
        <v>143</v>
      </c>
      <c r="H5818" t="s">
        <v>144</v>
      </c>
      <c r="I5818" t="s">
        <v>136</v>
      </c>
      <c r="J5818" t="s">
        <v>137</v>
      </c>
      <c r="K5818" t="s">
        <v>138</v>
      </c>
      <c r="L5818" t="s">
        <v>7405</v>
      </c>
      <c r="M5818" t="s">
        <v>16748</v>
      </c>
      <c r="N5818">
        <v>0.12555555500000001</v>
      </c>
      <c r="O5818">
        <v>0</v>
      </c>
      <c r="P5818">
        <v>10059</v>
      </c>
      <c r="Q5818">
        <v>0</v>
      </c>
      <c r="R5818">
        <v>0</v>
      </c>
      <c r="S5818">
        <v>2</v>
      </c>
      <c r="T5818">
        <v>716</v>
      </c>
      <c r="U5818">
        <v>0</v>
      </c>
      <c r="V5818">
        <v>1</v>
      </c>
      <c r="W5818">
        <v>0</v>
      </c>
      <c r="X5818">
        <v>439.29356889227057</v>
      </c>
      <c r="Y5818">
        <v>0</v>
      </c>
      <c r="Z5818">
        <v>0</v>
      </c>
      <c r="AA5818">
        <v>0.1242638636283</v>
      </c>
      <c r="AB5818">
        <v>52.45450682224007</v>
      </c>
      <c r="AC5818">
        <v>0</v>
      </c>
      <c r="AD5818">
        <v>0.74312199126219003</v>
      </c>
      <c r="AE5818">
        <v>492.61546156940113</v>
      </c>
    </row>
    <row r="5819" spans="1:31" x14ac:dyDescent="0.25">
      <c r="A5819">
        <v>2219081</v>
      </c>
      <c r="B5819">
        <v>1</v>
      </c>
      <c r="C5819" t="s">
        <v>80</v>
      </c>
      <c r="D5819" t="s">
        <v>83</v>
      </c>
      <c r="E5819" t="s">
        <v>156</v>
      </c>
      <c r="F5819" t="s">
        <v>16749</v>
      </c>
      <c r="G5819" t="s">
        <v>161</v>
      </c>
      <c r="H5819" t="s">
        <v>135</v>
      </c>
      <c r="I5819" t="s">
        <v>136</v>
      </c>
      <c r="J5819" t="s">
        <v>137</v>
      </c>
      <c r="K5819" t="s">
        <v>138</v>
      </c>
      <c r="L5819" t="s">
        <v>16750</v>
      </c>
      <c r="M5819" t="s">
        <v>16751</v>
      </c>
      <c r="N5819">
        <v>5.0191666660000003</v>
      </c>
      <c r="O5819">
        <v>0</v>
      </c>
      <c r="P5819">
        <v>1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0.2378352099587567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0.2378352099587567</v>
      </c>
    </row>
    <row r="5820" spans="1:31" x14ac:dyDescent="0.25">
      <c r="A5820">
        <v>2216499</v>
      </c>
      <c r="B5820">
        <v>1</v>
      </c>
      <c r="C5820" t="s">
        <v>80</v>
      </c>
      <c r="D5820" t="s">
        <v>97</v>
      </c>
      <c r="E5820" t="s">
        <v>156</v>
      </c>
      <c r="F5820" t="s">
        <v>16752</v>
      </c>
      <c r="G5820" t="s">
        <v>161</v>
      </c>
      <c r="H5820" t="s">
        <v>135</v>
      </c>
      <c r="I5820" t="s">
        <v>136</v>
      </c>
      <c r="J5820" t="s">
        <v>137</v>
      </c>
      <c r="K5820" t="s">
        <v>138</v>
      </c>
      <c r="L5820" t="s">
        <v>16753</v>
      </c>
      <c r="M5820" t="s">
        <v>16754</v>
      </c>
      <c r="N5820">
        <v>3.6066666660000002</v>
      </c>
      <c r="O5820">
        <v>0</v>
      </c>
      <c r="P5820">
        <v>1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0.22871958929360223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0.22871958929360223</v>
      </c>
    </row>
    <row r="5821" spans="1:31" x14ac:dyDescent="0.25">
      <c r="A5821">
        <v>2224654</v>
      </c>
      <c r="B5821">
        <v>1</v>
      </c>
      <c r="C5821" t="s">
        <v>80</v>
      </c>
      <c r="D5821" t="s">
        <v>85</v>
      </c>
      <c r="E5821" t="s">
        <v>156</v>
      </c>
      <c r="F5821" t="s">
        <v>16755</v>
      </c>
      <c r="G5821" t="s">
        <v>165</v>
      </c>
      <c r="H5821" t="s">
        <v>135</v>
      </c>
      <c r="I5821" t="s">
        <v>136</v>
      </c>
      <c r="J5821" t="s">
        <v>137</v>
      </c>
      <c r="K5821" t="s">
        <v>138</v>
      </c>
      <c r="L5821" t="s">
        <v>16756</v>
      </c>
      <c r="M5821" t="s">
        <v>16757</v>
      </c>
      <c r="N5821">
        <v>1.4255555550000001</v>
      </c>
      <c r="O5821">
        <v>0</v>
      </c>
      <c r="P5821">
        <v>6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2.8122377353708874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2.8122377353708874</v>
      </c>
    </row>
    <row r="5822" spans="1:31" x14ac:dyDescent="0.25">
      <c r="A5822">
        <v>2225487</v>
      </c>
      <c r="B5822">
        <v>1</v>
      </c>
      <c r="C5822" t="s">
        <v>80</v>
      </c>
      <c r="D5822" t="s">
        <v>83</v>
      </c>
      <c r="E5822" t="s">
        <v>151</v>
      </c>
      <c r="F5822" t="s">
        <v>16758</v>
      </c>
      <c r="G5822" t="s">
        <v>213</v>
      </c>
      <c r="H5822" t="s">
        <v>135</v>
      </c>
      <c r="I5822" t="s">
        <v>136</v>
      </c>
      <c r="J5822" t="s">
        <v>137</v>
      </c>
      <c r="K5822" t="s">
        <v>138</v>
      </c>
      <c r="L5822" t="s">
        <v>16759</v>
      </c>
      <c r="M5822" t="s">
        <v>16760</v>
      </c>
      <c r="N5822">
        <v>1.53</v>
      </c>
      <c r="O5822">
        <v>0</v>
      </c>
      <c r="P5822">
        <v>58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24.957506779237516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24.957506779237516</v>
      </c>
    </row>
    <row r="5823" spans="1:31" x14ac:dyDescent="0.25">
      <c r="A5823">
        <v>2228401</v>
      </c>
      <c r="B5823">
        <v>1</v>
      </c>
      <c r="C5823" t="s">
        <v>80</v>
      </c>
      <c r="D5823" t="s">
        <v>82</v>
      </c>
      <c r="E5823" t="s">
        <v>132</v>
      </c>
      <c r="F5823" t="s">
        <v>13798</v>
      </c>
      <c r="G5823" t="s">
        <v>134</v>
      </c>
      <c r="H5823" t="s">
        <v>135</v>
      </c>
      <c r="I5823" t="s">
        <v>136</v>
      </c>
      <c r="J5823" t="s">
        <v>137</v>
      </c>
      <c r="K5823" t="s">
        <v>138</v>
      </c>
      <c r="L5823" t="s">
        <v>16761</v>
      </c>
      <c r="M5823" t="s">
        <v>16762</v>
      </c>
      <c r="N5823">
        <v>1.650555555</v>
      </c>
      <c r="O5823">
        <v>0</v>
      </c>
      <c r="P5823">
        <v>1114</v>
      </c>
      <c r="Q5823">
        <v>0</v>
      </c>
      <c r="R5823">
        <v>0</v>
      </c>
      <c r="S5823">
        <v>0</v>
      </c>
      <c r="T5823">
        <v>113</v>
      </c>
      <c r="U5823">
        <v>0</v>
      </c>
      <c r="V5823">
        <v>0</v>
      </c>
      <c r="W5823">
        <v>0</v>
      </c>
      <c r="X5823">
        <v>765.93607330493626</v>
      </c>
      <c r="Y5823">
        <v>0</v>
      </c>
      <c r="Z5823">
        <v>0</v>
      </c>
      <c r="AA5823">
        <v>0</v>
      </c>
      <c r="AB5823">
        <v>62.999851737007013</v>
      </c>
      <c r="AC5823">
        <v>0</v>
      </c>
      <c r="AD5823">
        <v>0</v>
      </c>
      <c r="AE5823">
        <v>828.93592504194328</v>
      </c>
    </row>
    <row r="5824" spans="1:31" x14ac:dyDescent="0.25">
      <c r="A5824">
        <v>2220767</v>
      </c>
      <c r="B5824">
        <v>1</v>
      </c>
      <c r="C5824" t="s">
        <v>81</v>
      </c>
      <c r="D5824" t="s">
        <v>127</v>
      </c>
      <c r="E5824" t="s">
        <v>156</v>
      </c>
      <c r="F5824" t="s">
        <v>16763</v>
      </c>
      <c r="G5824" t="s">
        <v>161</v>
      </c>
      <c r="H5824" t="s">
        <v>135</v>
      </c>
      <c r="I5824" t="s">
        <v>136</v>
      </c>
      <c r="J5824" t="s">
        <v>137</v>
      </c>
      <c r="K5824" t="s">
        <v>138</v>
      </c>
      <c r="L5824" t="s">
        <v>16764</v>
      </c>
      <c r="M5824" t="s">
        <v>16765</v>
      </c>
      <c r="N5824">
        <v>4.0625</v>
      </c>
      <c r="O5824">
        <v>0</v>
      </c>
      <c r="P5824">
        <v>1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0.66774293894376247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0.66774293894376247</v>
      </c>
    </row>
    <row r="5825" spans="1:31" x14ac:dyDescent="0.25">
      <c r="A5825">
        <v>2221431</v>
      </c>
      <c r="B5825">
        <v>1</v>
      </c>
      <c r="C5825" t="s">
        <v>81</v>
      </c>
      <c r="D5825" t="s">
        <v>127</v>
      </c>
      <c r="E5825" t="s">
        <v>198</v>
      </c>
      <c r="F5825" t="s">
        <v>2272</v>
      </c>
      <c r="G5825" t="s">
        <v>143</v>
      </c>
      <c r="H5825" t="s">
        <v>144</v>
      </c>
      <c r="I5825" t="s">
        <v>136</v>
      </c>
      <c r="J5825" t="s">
        <v>137</v>
      </c>
      <c r="K5825" t="s">
        <v>138</v>
      </c>
      <c r="L5825" t="s">
        <v>16766</v>
      </c>
      <c r="M5825" t="s">
        <v>16767</v>
      </c>
      <c r="N5825">
        <v>1.5038888880000001</v>
      </c>
      <c r="O5825">
        <v>3</v>
      </c>
      <c r="P5825">
        <v>59</v>
      </c>
      <c r="Q5825">
        <v>95</v>
      </c>
      <c r="R5825">
        <v>89</v>
      </c>
      <c r="S5825">
        <v>2</v>
      </c>
      <c r="T5825">
        <v>7</v>
      </c>
      <c r="U5825">
        <v>1</v>
      </c>
      <c r="V5825">
        <v>1</v>
      </c>
      <c r="W5825">
        <v>0.53834356471598444</v>
      </c>
      <c r="X5825">
        <v>20.139162404089475</v>
      </c>
      <c r="Y5825">
        <v>77.474599708484021</v>
      </c>
      <c r="Z5825">
        <v>88.467111297407982</v>
      </c>
      <c r="AA5825">
        <v>21.686109153286225</v>
      </c>
      <c r="AB5825">
        <v>7.7277718893822778</v>
      </c>
      <c r="AC5825">
        <v>355.20160231335694</v>
      </c>
      <c r="AD5825">
        <v>0</v>
      </c>
      <c r="AE5825">
        <v>571.23470033072294</v>
      </c>
    </row>
    <row r="5826" spans="1:31" x14ac:dyDescent="0.25">
      <c r="A5826">
        <v>2226386</v>
      </c>
      <c r="B5826">
        <v>1</v>
      </c>
      <c r="C5826" t="s">
        <v>80</v>
      </c>
      <c r="D5826" t="s">
        <v>97</v>
      </c>
      <c r="E5826" t="s">
        <v>151</v>
      </c>
      <c r="F5826" t="s">
        <v>7073</v>
      </c>
      <c r="G5826" t="s">
        <v>213</v>
      </c>
      <c r="H5826" t="s">
        <v>135</v>
      </c>
      <c r="I5826" t="s">
        <v>136</v>
      </c>
      <c r="J5826" t="s">
        <v>137</v>
      </c>
      <c r="K5826" t="s">
        <v>138</v>
      </c>
      <c r="L5826" t="s">
        <v>16768</v>
      </c>
      <c r="M5826" t="s">
        <v>16769</v>
      </c>
      <c r="N5826">
        <v>0.90305555500000001</v>
      </c>
      <c r="O5826">
        <v>0</v>
      </c>
      <c r="P5826">
        <v>8</v>
      </c>
      <c r="Q5826">
        <v>0</v>
      </c>
      <c r="R5826">
        <v>25</v>
      </c>
      <c r="S5826">
        <v>0</v>
      </c>
      <c r="T5826">
        <v>6</v>
      </c>
      <c r="U5826">
        <v>0</v>
      </c>
      <c r="V5826">
        <v>0</v>
      </c>
      <c r="W5826">
        <v>0</v>
      </c>
      <c r="X5826">
        <v>9.4957958990929168</v>
      </c>
      <c r="Y5826">
        <v>0</v>
      </c>
      <c r="Z5826">
        <v>13.721781349151788</v>
      </c>
      <c r="AA5826">
        <v>0</v>
      </c>
      <c r="AB5826">
        <v>3.7253420771763892</v>
      </c>
      <c r="AC5826">
        <v>0</v>
      </c>
      <c r="AD5826">
        <v>0</v>
      </c>
      <c r="AE5826">
        <v>26.942919325421094</v>
      </c>
    </row>
    <row r="5827" spans="1:31" x14ac:dyDescent="0.25">
      <c r="A5827">
        <v>2224136</v>
      </c>
      <c r="B5827">
        <v>1</v>
      </c>
      <c r="C5827" t="s">
        <v>81</v>
      </c>
      <c r="D5827" t="s">
        <v>122</v>
      </c>
      <c r="E5827" t="s">
        <v>151</v>
      </c>
      <c r="F5827" t="s">
        <v>16770</v>
      </c>
      <c r="G5827" t="s">
        <v>213</v>
      </c>
      <c r="H5827" t="s">
        <v>135</v>
      </c>
      <c r="I5827" t="s">
        <v>136</v>
      </c>
      <c r="J5827" t="s">
        <v>137</v>
      </c>
      <c r="K5827" t="s">
        <v>138</v>
      </c>
      <c r="L5827" t="s">
        <v>16771</v>
      </c>
      <c r="M5827" t="s">
        <v>16772</v>
      </c>
      <c r="N5827">
        <v>2.150833333</v>
      </c>
      <c r="O5827">
        <v>0</v>
      </c>
      <c r="P5827">
        <v>48</v>
      </c>
      <c r="Q5827">
        <v>0</v>
      </c>
      <c r="R5827">
        <v>0</v>
      </c>
      <c r="S5827">
        <v>0</v>
      </c>
      <c r="T5827">
        <v>10</v>
      </c>
      <c r="U5827">
        <v>0</v>
      </c>
      <c r="V5827">
        <v>0</v>
      </c>
      <c r="W5827">
        <v>0</v>
      </c>
      <c r="X5827">
        <v>22.944557897016864</v>
      </c>
      <c r="Y5827">
        <v>0</v>
      </c>
      <c r="Z5827">
        <v>0</v>
      </c>
      <c r="AA5827">
        <v>0</v>
      </c>
      <c r="AB5827">
        <v>5.8440499891505562</v>
      </c>
      <c r="AC5827">
        <v>0</v>
      </c>
      <c r="AD5827">
        <v>0</v>
      </c>
      <c r="AE5827">
        <v>28.788607886167419</v>
      </c>
    </row>
    <row r="5828" spans="1:31" x14ac:dyDescent="0.25">
      <c r="A5828">
        <v>2217017</v>
      </c>
      <c r="B5828">
        <v>1</v>
      </c>
      <c r="C5828" t="s">
        <v>81</v>
      </c>
      <c r="D5828" t="s">
        <v>115</v>
      </c>
      <c r="E5828" t="s">
        <v>151</v>
      </c>
      <c r="F5828" t="s">
        <v>16773</v>
      </c>
      <c r="G5828" t="s">
        <v>815</v>
      </c>
      <c r="H5828" t="s">
        <v>135</v>
      </c>
      <c r="I5828" t="s">
        <v>136</v>
      </c>
      <c r="J5828" t="s">
        <v>137</v>
      </c>
      <c r="K5828" t="s">
        <v>138</v>
      </c>
      <c r="L5828" t="s">
        <v>16774</v>
      </c>
      <c r="M5828" t="s">
        <v>16775</v>
      </c>
      <c r="N5828">
        <v>1.245833333</v>
      </c>
      <c r="O5828">
        <v>0</v>
      </c>
      <c r="P5828">
        <v>1</v>
      </c>
      <c r="Q5828">
        <v>0</v>
      </c>
      <c r="R5828">
        <v>1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1.4212203610293891E-2</v>
      </c>
      <c r="Y5828">
        <v>0</v>
      </c>
      <c r="Z5828">
        <v>0.11432294810869778</v>
      </c>
      <c r="AA5828">
        <v>0</v>
      </c>
      <c r="AB5828">
        <v>0</v>
      </c>
      <c r="AC5828">
        <v>0</v>
      </c>
      <c r="AD5828">
        <v>0</v>
      </c>
      <c r="AE5828">
        <v>0.12853515171899166</v>
      </c>
    </row>
    <row r="5829" spans="1:31" x14ac:dyDescent="0.25">
      <c r="A5829">
        <v>2224677</v>
      </c>
      <c r="B5829">
        <v>1</v>
      </c>
      <c r="C5829" t="s">
        <v>81</v>
      </c>
      <c r="D5829" t="s">
        <v>123</v>
      </c>
      <c r="E5829" t="s">
        <v>151</v>
      </c>
      <c r="F5829" t="s">
        <v>16776</v>
      </c>
      <c r="G5829" t="s">
        <v>213</v>
      </c>
      <c r="H5829" t="s">
        <v>135</v>
      </c>
      <c r="I5829" t="s">
        <v>136</v>
      </c>
      <c r="J5829" t="s">
        <v>137</v>
      </c>
      <c r="K5829" t="s">
        <v>138</v>
      </c>
      <c r="L5829" t="s">
        <v>16777</v>
      </c>
      <c r="M5829" t="s">
        <v>16778</v>
      </c>
      <c r="N5829">
        <v>1.4355555550000001</v>
      </c>
      <c r="O5829">
        <v>0</v>
      </c>
      <c r="P5829">
        <v>49</v>
      </c>
      <c r="Q5829">
        <v>0</v>
      </c>
      <c r="R5829">
        <v>0</v>
      </c>
      <c r="S5829">
        <v>0</v>
      </c>
      <c r="T5829">
        <v>5</v>
      </c>
      <c r="U5829">
        <v>0</v>
      </c>
      <c r="V5829">
        <v>0</v>
      </c>
      <c r="W5829">
        <v>0</v>
      </c>
      <c r="X5829">
        <v>15.491599103627406</v>
      </c>
      <c r="Y5829">
        <v>0</v>
      </c>
      <c r="Z5829">
        <v>0</v>
      </c>
      <c r="AA5829">
        <v>0</v>
      </c>
      <c r="AB5829">
        <v>4.7355642851016482</v>
      </c>
      <c r="AC5829">
        <v>0</v>
      </c>
      <c r="AD5829">
        <v>0</v>
      </c>
      <c r="AE5829">
        <v>20.227163388729053</v>
      </c>
    </row>
    <row r="5830" spans="1:31" x14ac:dyDescent="0.25">
      <c r="A5830">
        <v>2226028</v>
      </c>
      <c r="B5830">
        <v>1</v>
      </c>
      <c r="C5830" t="s">
        <v>80</v>
      </c>
      <c r="D5830" t="s">
        <v>94</v>
      </c>
      <c r="E5830" t="s">
        <v>151</v>
      </c>
      <c r="F5830" t="s">
        <v>1759</v>
      </c>
      <c r="G5830" t="s">
        <v>153</v>
      </c>
      <c r="H5830" t="s">
        <v>135</v>
      </c>
      <c r="I5830" t="s">
        <v>136</v>
      </c>
      <c r="J5830" t="s">
        <v>137</v>
      </c>
      <c r="K5830" t="s">
        <v>138</v>
      </c>
      <c r="L5830" t="s">
        <v>16779</v>
      </c>
      <c r="M5830" t="s">
        <v>16780</v>
      </c>
      <c r="N5830">
        <v>0.828333333</v>
      </c>
      <c r="O5830">
        <v>0</v>
      </c>
      <c r="P5830">
        <v>49</v>
      </c>
      <c r="Q5830">
        <v>0</v>
      </c>
      <c r="R5830">
        <v>0</v>
      </c>
      <c r="S5830">
        <v>0</v>
      </c>
      <c r="T5830">
        <v>1</v>
      </c>
      <c r="U5830">
        <v>0</v>
      </c>
      <c r="V5830">
        <v>0</v>
      </c>
      <c r="W5830">
        <v>0</v>
      </c>
      <c r="X5830">
        <v>6.8069974275364915</v>
      </c>
      <c r="Y5830">
        <v>0</v>
      </c>
      <c r="Z5830">
        <v>0</v>
      </c>
      <c r="AA5830">
        <v>0</v>
      </c>
      <c r="AB5830">
        <v>0.11354393301615</v>
      </c>
      <c r="AC5830">
        <v>0</v>
      </c>
      <c r="AD5830">
        <v>0</v>
      </c>
      <c r="AE5830">
        <v>6.9205413605526411</v>
      </c>
    </row>
    <row r="5831" spans="1:31" x14ac:dyDescent="0.25">
      <c r="A5831">
        <v>2226692</v>
      </c>
      <c r="B5831">
        <v>1</v>
      </c>
      <c r="C5831" t="s">
        <v>80</v>
      </c>
      <c r="D5831" t="s">
        <v>108</v>
      </c>
      <c r="E5831" t="s">
        <v>132</v>
      </c>
      <c r="F5831" t="s">
        <v>6293</v>
      </c>
      <c r="G5831" t="s">
        <v>233</v>
      </c>
      <c r="H5831" t="s">
        <v>135</v>
      </c>
      <c r="I5831" t="s">
        <v>136</v>
      </c>
      <c r="J5831" t="s">
        <v>137</v>
      </c>
      <c r="K5831" t="s">
        <v>234</v>
      </c>
      <c r="L5831" t="s">
        <v>16781</v>
      </c>
      <c r="M5831" t="s">
        <v>16782</v>
      </c>
      <c r="N5831">
        <v>8.1816683329999993</v>
      </c>
      <c r="O5831">
        <v>0</v>
      </c>
      <c r="P5831">
        <v>73</v>
      </c>
      <c r="Q5831">
        <v>0</v>
      </c>
      <c r="R5831">
        <v>13</v>
      </c>
      <c r="S5831">
        <v>0</v>
      </c>
      <c r="T5831">
        <v>6</v>
      </c>
      <c r="U5831">
        <v>0</v>
      </c>
      <c r="V5831">
        <v>0</v>
      </c>
      <c r="W5831">
        <v>0</v>
      </c>
      <c r="X5831">
        <v>85.14452649947755</v>
      </c>
      <c r="Y5831">
        <v>0</v>
      </c>
      <c r="Z5831">
        <v>9.3500290174334211</v>
      </c>
      <c r="AA5831">
        <v>0</v>
      </c>
      <c r="AB5831">
        <v>4.3981723554923793</v>
      </c>
      <c r="AC5831">
        <v>0</v>
      </c>
      <c r="AD5831">
        <v>0</v>
      </c>
      <c r="AE5831">
        <v>98.892727872403341</v>
      </c>
    </row>
    <row r="5832" spans="1:31" x14ac:dyDescent="0.25">
      <c r="A5832">
        <v>2224279</v>
      </c>
      <c r="B5832">
        <v>1</v>
      </c>
      <c r="C5832" t="s">
        <v>80</v>
      </c>
      <c r="D5832" t="s">
        <v>83</v>
      </c>
      <c r="E5832" t="s">
        <v>141</v>
      </c>
      <c r="F5832" t="s">
        <v>7736</v>
      </c>
      <c r="G5832" t="s">
        <v>143</v>
      </c>
      <c r="H5832" t="s">
        <v>144</v>
      </c>
      <c r="I5832" t="s">
        <v>136</v>
      </c>
      <c r="J5832" t="s">
        <v>137</v>
      </c>
      <c r="K5832" t="s">
        <v>138</v>
      </c>
      <c r="L5832" t="s">
        <v>16783</v>
      </c>
      <c r="M5832" t="s">
        <v>16784</v>
      </c>
      <c r="N5832">
        <v>1.5791666660000001</v>
      </c>
      <c r="O5832">
        <v>0</v>
      </c>
      <c r="P5832">
        <v>158</v>
      </c>
      <c r="Q5832">
        <v>0</v>
      </c>
      <c r="R5832">
        <v>0</v>
      </c>
      <c r="S5832">
        <v>3</v>
      </c>
      <c r="T5832">
        <v>49</v>
      </c>
      <c r="U5832">
        <v>1</v>
      </c>
      <c r="V5832">
        <v>1</v>
      </c>
      <c r="W5832">
        <v>0</v>
      </c>
      <c r="X5832">
        <v>129.04434844442153</v>
      </c>
      <c r="Y5832">
        <v>0</v>
      </c>
      <c r="Z5832">
        <v>0</v>
      </c>
      <c r="AA5832">
        <v>5.5569004174874248</v>
      </c>
      <c r="AB5832">
        <v>52.043233312479153</v>
      </c>
      <c r="AC5832">
        <v>180.25322377892249</v>
      </c>
      <c r="AD5832">
        <v>32.538792834242763</v>
      </c>
      <c r="AE5832">
        <v>399.43649878755338</v>
      </c>
    </row>
    <row r="5833" spans="1:31" x14ac:dyDescent="0.25">
      <c r="A5833">
        <v>2215623</v>
      </c>
      <c r="B5833">
        <v>1</v>
      </c>
      <c r="C5833" t="s">
        <v>80</v>
      </c>
      <c r="D5833" t="s">
        <v>95</v>
      </c>
      <c r="E5833" t="s">
        <v>141</v>
      </c>
      <c r="F5833" t="s">
        <v>16785</v>
      </c>
      <c r="G5833" t="s">
        <v>349</v>
      </c>
      <c r="H5833" t="s">
        <v>144</v>
      </c>
      <c r="I5833" t="s">
        <v>136</v>
      </c>
      <c r="J5833" t="s">
        <v>137</v>
      </c>
      <c r="K5833" t="s">
        <v>138</v>
      </c>
      <c r="L5833" t="s">
        <v>16786</v>
      </c>
      <c r="M5833" t="s">
        <v>16787</v>
      </c>
      <c r="N5833">
        <v>1.5963888879999999</v>
      </c>
      <c r="O5833">
        <v>0</v>
      </c>
      <c r="P5833">
        <v>80</v>
      </c>
      <c r="Q5833">
        <v>0</v>
      </c>
      <c r="R5833">
        <v>0</v>
      </c>
      <c r="S5833">
        <v>0</v>
      </c>
      <c r="T5833">
        <v>8</v>
      </c>
      <c r="U5833">
        <v>0</v>
      </c>
      <c r="V5833">
        <v>0</v>
      </c>
      <c r="W5833">
        <v>0</v>
      </c>
      <c r="X5833">
        <v>13.136914316203219</v>
      </c>
      <c r="Y5833">
        <v>0</v>
      </c>
      <c r="Z5833">
        <v>0</v>
      </c>
      <c r="AA5833">
        <v>0</v>
      </c>
      <c r="AB5833">
        <v>7.4361326245338377</v>
      </c>
      <c r="AC5833">
        <v>0</v>
      </c>
      <c r="AD5833">
        <v>0</v>
      </c>
      <c r="AE5833">
        <v>20.573046940737058</v>
      </c>
    </row>
    <row r="5834" spans="1:31" x14ac:dyDescent="0.25">
      <c r="A5834">
        <v>2226051</v>
      </c>
      <c r="B5834">
        <v>1</v>
      </c>
      <c r="C5834" t="s">
        <v>80</v>
      </c>
      <c r="D5834" t="s">
        <v>108</v>
      </c>
      <c r="E5834" t="s">
        <v>151</v>
      </c>
      <c r="F5834" t="s">
        <v>16788</v>
      </c>
      <c r="G5834" t="s">
        <v>213</v>
      </c>
      <c r="H5834" t="s">
        <v>135</v>
      </c>
      <c r="I5834" t="s">
        <v>136</v>
      </c>
      <c r="J5834" t="s">
        <v>137</v>
      </c>
      <c r="K5834" t="s">
        <v>138</v>
      </c>
      <c r="L5834" t="s">
        <v>16789</v>
      </c>
      <c r="M5834" t="s">
        <v>16790</v>
      </c>
      <c r="N5834">
        <v>0.49249999999999999</v>
      </c>
      <c r="O5834">
        <v>0</v>
      </c>
      <c r="P5834">
        <v>23</v>
      </c>
      <c r="Q5834">
        <v>0</v>
      </c>
      <c r="R5834">
        <v>22</v>
      </c>
      <c r="S5834">
        <v>0</v>
      </c>
      <c r="T5834">
        <v>3</v>
      </c>
      <c r="U5834">
        <v>0</v>
      </c>
      <c r="V5834">
        <v>0</v>
      </c>
      <c r="W5834">
        <v>0</v>
      </c>
      <c r="X5834">
        <v>1.6010851213617099</v>
      </c>
      <c r="Y5834">
        <v>0</v>
      </c>
      <c r="Z5834">
        <v>0.92833196465032519</v>
      </c>
      <c r="AA5834">
        <v>0</v>
      </c>
      <c r="AB5834">
        <v>1.0789522616979998</v>
      </c>
      <c r="AC5834">
        <v>0</v>
      </c>
      <c r="AD5834">
        <v>0</v>
      </c>
      <c r="AE5834">
        <v>3.6083693477100351</v>
      </c>
    </row>
    <row r="5835" spans="1:31" x14ac:dyDescent="0.25">
      <c r="A5835">
        <v>2212895</v>
      </c>
      <c r="B5835">
        <v>1</v>
      </c>
      <c r="C5835" t="s">
        <v>81</v>
      </c>
      <c r="D5835" t="s">
        <v>120</v>
      </c>
      <c r="E5835" t="s">
        <v>132</v>
      </c>
      <c r="F5835" t="s">
        <v>16791</v>
      </c>
      <c r="G5835" t="s">
        <v>176</v>
      </c>
      <c r="H5835" t="s">
        <v>135</v>
      </c>
      <c r="I5835" t="s">
        <v>136</v>
      </c>
      <c r="J5835" t="s">
        <v>137</v>
      </c>
      <c r="K5835" t="s">
        <v>138</v>
      </c>
      <c r="L5835" t="s">
        <v>16792</v>
      </c>
      <c r="M5835" t="s">
        <v>16793</v>
      </c>
      <c r="N5835">
        <v>1.7808333329999999</v>
      </c>
      <c r="O5835">
        <v>0</v>
      </c>
      <c r="P5835">
        <v>177</v>
      </c>
      <c r="Q5835">
        <v>0</v>
      </c>
      <c r="R5835">
        <v>7</v>
      </c>
      <c r="S5835">
        <v>0</v>
      </c>
      <c r="T5835">
        <v>13</v>
      </c>
      <c r="U5835">
        <v>0</v>
      </c>
      <c r="V5835">
        <v>0</v>
      </c>
      <c r="W5835">
        <v>0</v>
      </c>
      <c r="X5835">
        <v>50.696351310687739</v>
      </c>
      <c r="Y5835">
        <v>0</v>
      </c>
      <c r="Z5835">
        <v>0.64864025371680489</v>
      </c>
      <c r="AA5835">
        <v>0</v>
      </c>
      <c r="AB5835">
        <v>4.2937272152693744</v>
      </c>
      <c r="AC5835">
        <v>0</v>
      </c>
      <c r="AD5835">
        <v>0</v>
      </c>
      <c r="AE5835">
        <v>55.638718779673923</v>
      </c>
    </row>
    <row r="5836" spans="1:31" x14ac:dyDescent="0.25">
      <c r="A5836">
        <v>2224820</v>
      </c>
      <c r="B5836">
        <v>1</v>
      </c>
      <c r="C5836" t="s">
        <v>80</v>
      </c>
      <c r="D5836" t="s">
        <v>96</v>
      </c>
      <c r="E5836" t="s">
        <v>156</v>
      </c>
      <c r="F5836" t="s">
        <v>16794</v>
      </c>
      <c r="G5836" t="s">
        <v>172</v>
      </c>
      <c r="H5836" t="s">
        <v>135</v>
      </c>
      <c r="I5836" t="s">
        <v>136</v>
      </c>
      <c r="J5836" t="s">
        <v>137</v>
      </c>
      <c r="K5836" t="s">
        <v>138</v>
      </c>
      <c r="L5836" t="s">
        <v>16795</v>
      </c>
      <c r="M5836" t="s">
        <v>16796</v>
      </c>
      <c r="N5836">
        <v>2.2655555550000002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1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2.3970411680850998</v>
      </c>
      <c r="AC5836">
        <v>0</v>
      </c>
      <c r="AD5836">
        <v>0</v>
      </c>
      <c r="AE5836">
        <v>2.3970411680850998</v>
      </c>
    </row>
    <row r="5837" spans="1:31" x14ac:dyDescent="0.25">
      <c r="A5837">
        <v>2212918</v>
      </c>
      <c r="B5837">
        <v>1</v>
      </c>
      <c r="C5837" t="s">
        <v>80</v>
      </c>
      <c r="D5837" t="s">
        <v>96</v>
      </c>
      <c r="E5837" t="s">
        <v>156</v>
      </c>
      <c r="F5837" t="s">
        <v>16797</v>
      </c>
      <c r="G5837" t="s">
        <v>172</v>
      </c>
      <c r="H5837" t="s">
        <v>135</v>
      </c>
      <c r="I5837" t="s">
        <v>136</v>
      </c>
      <c r="J5837" t="s">
        <v>137</v>
      </c>
      <c r="K5837" t="s">
        <v>138</v>
      </c>
      <c r="L5837" t="s">
        <v>16798</v>
      </c>
      <c r="M5837" t="s">
        <v>16799</v>
      </c>
      <c r="N5837">
        <v>0.84305555499999996</v>
      </c>
      <c r="O5837">
        <v>0</v>
      </c>
      <c r="P5837">
        <v>1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1.4567120676855407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1.4567120676855407</v>
      </c>
    </row>
    <row r="5838" spans="1:31" x14ac:dyDescent="0.25">
      <c r="A5838">
        <v>2216705</v>
      </c>
      <c r="B5838">
        <v>1</v>
      </c>
      <c r="C5838" t="s">
        <v>80</v>
      </c>
      <c r="D5838" t="s">
        <v>88</v>
      </c>
      <c r="E5838" t="s">
        <v>156</v>
      </c>
      <c r="F5838" t="s">
        <v>9875</v>
      </c>
      <c r="G5838" t="s">
        <v>165</v>
      </c>
      <c r="H5838" t="s">
        <v>135</v>
      </c>
      <c r="I5838" t="s">
        <v>136</v>
      </c>
      <c r="J5838" t="s">
        <v>137</v>
      </c>
      <c r="K5838" t="s">
        <v>138</v>
      </c>
      <c r="L5838" t="s">
        <v>16800</v>
      </c>
      <c r="M5838" t="s">
        <v>16801</v>
      </c>
      <c r="N5838">
        <v>3.7044444439999999</v>
      </c>
      <c r="O5838">
        <v>0</v>
      </c>
      <c r="P5838">
        <v>11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8.4395571922306303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8.4395571922306303</v>
      </c>
    </row>
    <row r="5839" spans="1:31" x14ac:dyDescent="0.25">
      <c r="A5839">
        <v>2228527</v>
      </c>
      <c r="B5839">
        <v>1</v>
      </c>
      <c r="C5839" t="s">
        <v>81</v>
      </c>
      <c r="D5839" t="s">
        <v>120</v>
      </c>
      <c r="E5839" t="s">
        <v>151</v>
      </c>
      <c r="F5839" t="s">
        <v>16802</v>
      </c>
      <c r="G5839" t="s">
        <v>213</v>
      </c>
      <c r="H5839" t="s">
        <v>135</v>
      </c>
      <c r="I5839" t="s">
        <v>136</v>
      </c>
      <c r="J5839" t="s">
        <v>137</v>
      </c>
      <c r="K5839" t="s">
        <v>138</v>
      </c>
      <c r="L5839" t="s">
        <v>16803</v>
      </c>
      <c r="M5839" t="s">
        <v>16804</v>
      </c>
      <c r="N5839">
        <v>1.1516666659999999</v>
      </c>
      <c r="O5839">
        <v>0</v>
      </c>
      <c r="P5839">
        <v>103</v>
      </c>
      <c r="Q5839">
        <v>0</v>
      </c>
      <c r="R5839">
        <v>1</v>
      </c>
      <c r="S5839">
        <v>0</v>
      </c>
      <c r="T5839">
        <v>15</v>
      </c>
      <c r="U5839">
        <v>0</v>
      </c>
      <c r="V5839">
        <v>0</v>
      </c>
      <c r="W5839">
        <v>0</v>
      </c>
      <c r="X5839">
        <v>27.500250494865629</v>
      </c>
      <c r="Y5839">
        <v>0</v>
      </c>
      <c r="Z5839">
        <v>0.13716285722893248</v>
      </c>
      <c r="AA5839">
        <v>0</v>
      </c>
      <c r="AB5839">
        <v>3.3863197452494163</v>
      </c>
      <c r="AC5839">
        <v>0</v>
      </c>
      <c r="AD5839">
        <v>0</v>
      </c>
      <c r="AE5839">
        <v>31.023733097343978</v>
      </c>
    </row>
    <row r="5840" spans="1:31" x14ac:dyDescent="0.25">
      <c r="A5840">
        <v>2219622</v>
      </c>
      <c r="B5840">
        <v>1</v>
      </c>
      <c r="C5840" t="s">
        <v>80</v>
      </c>
      <c r="D5840" t="s">
        <v>84</v>
      </c>
      <c r="E5840" t="s">
        <v>156</v>
      </c>
      <c r="F5840" t="s">
        <v>16805</v>
      </c>
      <c r="G5840" t="s">
        <v>161</v>
      </c>
      <c r="H5840" t="s">
        <v>135</v>
      </c>
      <c r="I5840" t="s">
        <v>136</v>
      </c>
      <c r="J5840" t="s">
        <v>137</v>
      </c>
      <c r="K5840" t="s">
        <v>138</v>
      </c>
      <c r="L5840" t="s">
        <v>16806</v>
      </c>
      <c r="M5840" t="s">
        <v>16807</v>
      </c>
      <c r="N5840">
        <v>6.193333333</v>
      </c>
      <c r="O5840">
        <v>0</v>
      </c>
      <c r="P5840">
        <v>4</v>
      </c>
      <c r="Q5840">
        <v>0</v>
      </c>
      <c r="R5840">
        <v>0</v>
      </c>
      <c r="S5840">
        <v>0</v>
      </c>
      <c r="T5840">
        <v>1</v>
      </c>
      <c r="U5840">
        <v>0</v>
      </c>
      <c r="V5840">
        <v>0</v>
      </c>
      <c r="W5840">
        <v>0</v>
      </c>
      <c r="X5840">
        <v>6.2291041966839202</v>
      </c>
      <c r="Y5840">
        <v>0</v>
      </c>
      <c r="Z5840">
        <v>0</v>
      </c>
      <c r="AA5840">
        <v>0</v>
      </c>
      <c r="AB5840">
        <v>0.8585315811044002</v>
      </c>
      <c r="AC5840">
        <v>0</v>
      </c>
      <c r="AD5840">
        <v>0</v>
      </c>
      <c r="AE5840">
        <v>7.0876357777883205</v>
      </c>
    </row>
    <row r="5841" spans="1:31" x14ac:dyDescent="0.25">
      <c r="A5841">
        <v>2228278</v>
      </c>
      <c r="B5841">
        <v>1</v>
      </c>
      <c r="C5841" t="s">
        <v>81</v>
      </c>
      <c r="D5841" t="s">
        <v>127</v>
      </c>
      <c r="E5841" t="s">
        <v>156</v>
      </c>
      <c r="F5841" t="s">
        <v>16808</v>
      </c>
      <c r="G5841" t="s">
        <v>161</v>
      </c>
      <c r="H5841" t="s">
        <v>135</v>
      </c>
      <c r="I5841" t="s">
        <v>136</v>
      </c>
      <c r="J5841" t="s">
        <v>137</v>
      </c>
      <c r="K5841" t="s">
        <v>138</v>
      </c>
      <c r="L5841" t="s">
        <v>16809</v>
      </c>
      <c r="M5841" t="s">
        <v>16810</v>
      </c>
      <c r="N5841">
        <v>4.2613888879999999</v>
      </c>
      <c r="O5841">
        <v>0</v>
      </c>
      <c r="P5841">
        <v>1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0.65032303967619998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0.65032303967619998</v>
      </c>
    </row>
    <row r="5842" spans="1:31" x14ac:dyDescent="0.25">
      <c r="A5842">
        <v>2224969</v>
      </c>
      <c r="B5842">
        <v>1</v>
      </c>
      <c r="C5842" t="s">
        <v>80</v>
      </c>
      <c r="D5842" t="s">
        <v>94</v>
      </c>
      <c r="E5842" t="s">
        <v>141</v>
      </c>
      <c r="F5842" t="s">
        <v>16811</v>
      </c>
      <c r="G5842" t="s">
        <v>1136</v>
      </c>
      <c r="H5842" t="s">
        <v>144</v>
      </c>
      <c r="I5842" t="s">
        <v>136</v>
      </c>
      <c r="J5842" t="s">
        <v>137</v>
      </c>
      <c r="K5842" t="s">
        <v>138</v>
      </c>
      <c r="L5842" t="s">
        <v>16812</v>
      </c>
      <c r="M5842" t="s">
        <v>16813</v>
      </c>
      <c r="N5842">
        <v>2.6466666659999998</v>
      </c>
      <c r="O5842">
        <v>0</v>
      </c>
      <c r="P5842">
        <v>50</v>
      </c>
      <c r="Q5842">
        <v>0</v>
      </c>
      <c r="R5842">
        <v>2</v>
      </c>
      <c r="S5842">
        <v>0</v>
      </c>
      <c r="T5842">
        <v>3</v>
      </c>
      <c r="U5842">
        <v>0</v>
      </c>
      <c r="V5842">
        <v>0</v>
      </c>
      <c r="W5842">
        <v>0</v>
      </c>
      <c r="X5842">
        <v>22.84457065055858</v>
      </c>
      <c r="Y5842">
        <v>0</v>
      </c>
      <c r="Z5842">
        <v>0.31431232524042002</v>
      </c>
      <c r="AA5842">
        <v>0</v>
      </c>
      <c r="AB5842">
        <v>0.32731251495825997</v>
      </c>
      <c r="AC5842">
        <v>0</v>
      </c>
      <c r="AD5842">
        <v>0</v>
      </c>
      <c r="AE5842">
        <v>23.486195490757257</v>
      </c>
    </row>
    <row r="5843" spans="1:31" x14ac:dyDescent="0.25">
      <c r="A5843">
        <v>2228670</v>
      </c>
      <c r="B5843">
        <v>1</v>
      </c>
      <c r="C5843" t="s">
        <v>80</v>
      </c>
      <c r="D5843" t="s">
        <v>103</v>
      </c>
      <c r="E5843" t="s">
        <v>147</v>
      </c>
      <c r="F5843" t="s">
        <v>932</v>
      </c>
      <c r="G5843" t="s">
        <v>143</v>
      </c>
      <c r="H5843" t="s">
        <v>144</v>
      </c>
      <c r="I5843" t="s">
        <v>136</v>
      </c>
      <c r="J5843" t="s">
        <v>137</v>
      </c>
      <c r="K5843" t="s">
        <v>138</v>
      </c>
      <c r="L5843" t="s">
        <v>16814</v>
      </c>
      <c r="M5843" t="s">
        <v>16815</v>
      </c>
      <c r="N5843">
        <v>0.40666666600000001</v>
      </c>
      <c r="O5843">
        <v>0</v>
      </c>
      <c r="P5843">
        <v>13</v>
      </c>
      <c r="Q5843">
        <v>13</v>
      </c>
      <c r="R5843">
        <v>80</v>
      </c>
      <c r="S5843">
        <v>7</v>
      </c>
      <c r="T5843">
        <v>13</v>
      </c>
      <c r="U5843">
        <v>1</v>
      </c>
      <c r="V5843">
        <v>0</v>
      </c>
      <c r="W5843">
        <v>0</v>
      </c>
      <c r="X5843">
        <v>1.7909503090784336</v>
      </c>
      <c r="Y5843">
        <v>2.614679295183</v>
      </c>
      <c r="Z5843">
        <v>26.410650784432995</v>
      </c>
      <c r="AA5843">
        <v>7.9110075707947543</v>
      </c>
      <c r="AB5843">
        <v>1.3239106532373599</v>
      </c>
      <c r="AC5843">
        <v>24.707215427589066</v>
      </c>
      <c r="AD5843">
        <v>0</v>
      </c>
      <c r="AE5843">
        <v>64.758414040315614</v>
      </c>
    </row>
    <row r="5844" spans="1:31" x14ac:dyDescent="0.25">
      <c r="A5844">
        <v>2220014</v>
      </c>
      <c r="B5844">
        <v>1</v>
      </c>
      <c r="C5844" t="s">
        <v>81</v>
      </c>
      <c r="D5844" t="s">
        <v>118</v>
      </c>
      <c r="E5844" t="s">
        <v>156</v>
      </c>
      <c r="F5844" t="s">
        <v>16816</v>
      </c>
      <c r="G5844" t="s">
        <v>161</v>
      </c>
      <c r="H5844" t="s">
        <v>135</v>
      </c>
      <c r="I5844" t="s">
        <v>136</v>
      </c>
      <c r="J5844" t="s">
        <v>137</v>
      </c>
      <c r="K5844" t="s">
        <v>138</v>
      </c>
      <c r="L5844" t="s">
        <v>16817</v>
      </c>
      <c r="M5844" t="s">
        <v>16818</v>
      </c>
      <c r="N5844">
        <v>1.3047222220000001</v>
      </c>
      <c r="O5844">
        <v>0</v>
      </c>
      <c r="P5844">
        <v>1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0.41097972942775829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0.41097972942775829</v>
      </c>
    </row>
    <row r="5845" spans="1:31" x14ac:dyDescent="0.25">
      <c r="A5845">
        <v>2223346</v>
      </c>
      <c r="B5845">
        <v>1</v>
      </c>
      <c r="C5845" t="s">
        <v>81</v>
      </c>
      <c r="D5845" t="s">
        <v>112</v>
      </c>
      <c r="E5845" t="s">
        <v>225</v>
      </c>
      <c r="F5845" t="s">
        <v>16819</v>
      </c>
      <c r="G5845" t="s">
        <v>600</v>
      </c>
      <c r="H5845" t="s">
        <v>135</v>
      </c>
      <c r="I5845" t="s">
        <v>136</v>
      </c>
      <c r="J5845" t="s">
        <v>137</v>
      </c>
      <c r="K5845" t="s">
        <v>138</v>
      </c>
      <c r="L5845" t="s">
        <v>16820</v>
      </c>
      <c r="M5845" t="s">
        <v>16821</v>
      </c>
      <c r="N5845">
        <v>1.4613888880000001</v>
      </c>
      <c r="O5845">
        <v>0</v>
      </c>
      <c r="P5845">
        <v>38</v>
      </c>
      <c r="Q5845">
        <v>0</v>
      </c>
      <c r="R5845">
        <v>0</v>
      </c>
      <c r="S5845">
        <v>0</v>
      </c>
      <c r="T5845">
        <v>83</v>
      </c>
      <c r="U5845">
        <v>0</v>
      </c>
      <c r="V5845">
        <v>0</v>
      </c>
      <c r="W5845">
        <v>0</v>
      </c>
      <c r="X5845">
        <v>7.8447524784434677</v>
      </c>
      <c r="Y5845">
        <v>0</v>
      </c>
      <c r="Z5845">
        <v>0</v>
      </c>
      <c r="AA5845">
        <v>0</v>
      </c>
      <c r="AB5845">
        <v>46.884638856255357</v>
      </c>
      <c r="AC5845">
        <v>0</v>
      </c>
      <c r="AD5845">
        <v>0</v>
      </c>
      <c r="AE5845">
        <v>54.729391334698825</v>
      </c>
    </row>
    <row r="5846" spans="1:31" x14ac:dyDescent="0.25">
      <c r="A5846">
        <v>2227233</v>
      </c>
      <c r="B5846">
        <v>1</v>
      </c>
      <c r="C5846" t="s">
        <v>81</v>
      </c>
      <c r="D5846" t="s">
        <v>122</v>
      </c>
      <c r="E5846" t="s">
        <v>198</v>
      </c>
      <c r="F5846" t="s">
        <v>587</v>
      </c>
      <c r="G5846" t="s">
        <v>405</v>
      </c>
      <c r="H5846" t="s">
        <v>144</v>
      </c>
      <c r="I5846" t="s">
        <v>136</v>
      </c>
      <c r="J5846" t="s">
        <v>137</v>
      </c>
      <c r="K5846" t="s">
        <v>234</v>
      </c>
      <c r="L5846" t="s">
        <v>16822</v>
      </c>
      <c r="M5846" t="s">
        <v>16823</v>
      </c>
      <c r="N5846">
        <v>8.9784416660000002</v>
      </c>
      <c r="O5846">
        <v>1</v>
      </c>
      <c r="P5846">
        <v>514</v>
      </c>
      <c r="Q5846">
        <v>4</v>
      </c>
      <c r="R5846">
        <v>0</v>
      </c>
      <c r="S5846">
        <v>5</v>
      </c>
      <c r="T5846">
        <v>22</v>
      </c>
      <c r="U5846">
        <v>1</v>
      </c>
      <c r="V5846">
        <v>0</v>
      </c>
      <c r="W5846">
        <v>1.0740125871555657</v>
      </c>
      <c r="X5846">
        <v>419.4087414100232</v>
      </c>
      <c r="Y5846">
        <v>34.914176135651545</v>
      </c>
      <c r="Z5846">
        <v>0</v>
      </c>
      <c r="AA5846">
        <v>150.47384826706212</v>
      </c>
      <c r="AB5846">
        <v>94.495223826375678</v>
      </c>
      <c r="AC5846">
        <v>20.249621108866382</v>
      </c>
      <c r="AD5846">
        <v>0</v>
      </c>
      <c r="AE5846">
        <v>720.61562333513439</v>
      </c>
    </row>
    <row r="5847" spans="1:31" x14ac:dyDescent="0.25">
      <c r="A5847">
        <v>2216917</v>
      </c>
      <c r="B5847">
        <v>1</v>
      </c>
      <c r="C5847" t="s">
        <v>81</v>
      </c>
      <c r="D5847" t="s">
        <v>118</v>
      </c>
      <c r="E5847" t="s">
        <v>141</v>
      </c>
      <c r="F5847" t="s">
        <v>16824</v>
      </c>
      <c r="G5847" t="s">
        <v>143</v>
      </c>
      <c r="H5847" t="s">
        <v>144</v>
      </c>
      <c r="I5847" t="s">
        <v>451</v>
      </c>
      <c r="J5847" t="s">
        <v>137</v>
      </c>
      <c r="K5847" t="s">
        <v>138</v>
      </c>
      <c r="L5847" t="s">
        <v>16825</v>
      </c>
      <c r="M5847" t="s">
        <v>16826</v>
      </c>
      <c r="N5847">
        <v>3.3333333E-2</v>
      </c>
      <c r="O5847">
        <v>0</v>
      </c>
      <c r="P5847">
        <v>145</v>
      </c>
      <c r="Q5847">
        <v>14</v>
      </c>
      <c r="R5847">
        <v>26</v>
      </c>
      <c r="S5847">
        <v>7</v>
      </c>
      <c r="T5847">
        <v>25</v>
      </c>
      <c r="U5847">
        <v>0</v>
      </c>
      <c r="V5847">
        <v>0</v>
      </c>
      <c r="W5847">
        <v>0</v>
      </c>
      <c r="X5847">
        <v>0.564835397952</v>
      </c>
      <c r="Y5847">
        <v>2.4629419734508002</v>
      </c>
      <c r="Z5847">
        <v>2.4353007150833335E-2</v>
      </c>
      <c r="AA5847">
        <v>0.50868623698759996</v>
      </c>
      <c r="AB5847">
        <v>0.15803412073750003</v>
      </c>
      <c r="AC5847">
        <v>0</v>
      </c>
      <c r="AD5847">
        <v>0</v>
      </c>
      <c r="AE5847">
        <v>3.7188507362787342</v>
      </c>
    </row>
    <row r="5848" spans="1:31" x14ac:dyDescent="0.25">
      <c r="A5848">
        <v>2226904</v>
      </c>
      <c r="B5848">
        <v>1</v>
      </c>
      <c r="C5848" t="s">
        <v>81</v>
      </c>
      <c r="D5848" t="s">
        <v>113</v>
      </c>
      <c r="E5848" t="s">
        <v>132</v>
      </c>
      <c r="F5848" t="s">
        <v>16827</v>
      </c>
      <c r="G5848" t="s">
        <v>176</v>
      </c>
      <c r="H5848" t="s">
        <v>135</v>
      </c>
      <c r="I5848" t="s">
        <v>136</v>
      </c>
      <c r="J5848" t="s">
        <v>137</v>
      </c>
      <c r="K5848" t="s">
        <v>138</v>
      </c>
      <c r="L5848" t="s">
        <v>16828</v>
      </c>
      <c r="M5848" t="s">
        <v>16829</v>
      </c>
      <c r="N5848">
        <v>0.86611111100000004</v>
      </c>
      <c r="O5848">
        <v>0</v>
      </c>
      <c r="P5848">
        <v>308</v>
      </c>
      <c r="Q5848">
        <v>0</v>
      </c>
      <c r="R5848">
        <v>10</v>
      </c>
      <c r="S5848">
        <v>0</v>
      </c>
      <c r="T5848">
        <v>49</v>
      </c>
      <c r="U5848">
        <v>0</v>
      </c>
      <c r="V5848">
        <v>0</v>
      </c>
      <c r="W5848">
        <v>0</v>
      </c>
      <c r="X5848">
        <v>71.346319041432821</v>
      </c>
      <c r="Y5848">
        <v>0</v>
      </c>
      <c r="Z5848">
        <v>5.5621884336014471</v>
      </c>
      <c r="AA5848">
        <v>0</v>
      </c>
      <c r="AB5848">
        <v>16.090182095389853</v>
      </c>
      <c r="AC5848">
        <v>0</v>
      </c>
      <c r="AD5848">
        <v>0</v>
      </c>
      <c r="AE5848">
        <v>92.998689570424119</v>
      </c>
    </row>
    <row r="5849" spans="1:31" x14ac:dyDescent="0.25">
      <c r="A5849">
        <v>2217166</v>
      </c>
      <c r="B5849">
        <v>1</v>
      </c>
      <c r="C5849" t="s">
        <v>81</v>
      </c>
      <c r="D5849" t="s">
        <v>113</v>
      </c>
      <c r="E5849" t="s">
        <v>156</v>
      </c>
      <c r="F5849" t="s">
        <v>16830</v>
      </c>
      <c r="G5849" t="s">
        <v>161</v>
      </c>
      <c r="H5849" t="s">
        <v>135</v>
      </c>
      <c r="I5849" t="s">
        <v>136</v>
      </c>
      <c r="J5849" t="s">
        <v>137</v>
      </c>
      <c r="K5849" t="s">
        <v>138</v>
      </c>
      <c r="L5849" t="s">
        <v>16831</v>
      </c>
      <c r="M5849" t="s">
        <v>16832</v>
      </c>
      <c r="N5849">
        <v>1.4297222220000001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1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0.21013739954256225</v>
      </c>
      <c r="AC5849">
        <v>0</v>
      </c>
      <c r="AD5849">
        <v>0</v>
      </c>
      <c r="AE5849">
        <v>0.21013739954256225</v>
      </c>
    </row>
    <row r="5850" spans="1:31" x14ac:dyDescent="0.25">
      <c r="A5850">
        <v>2217999</v>
      </c>
      <c r="B5850">
        <v>1</v>
      </c>
      <c r="C5850" t="s">
        <v>80</v>
      </c>
      <c r="D5850" t="s">
        <v>101</v>
      </c>
      <c r="E5850" t="s">
        <v>147</v>
      </c>
      <c r="F5850" t="s">
        <v>16833</v>
      </c>
      <c r="G5850" t="s">
        <v>143</v>
      </c>
      <c r="H5850" t="s">
        <v>144</v>
      </c>
      <c r="I5850" t="s">
        <v>136</v>
      </c>
      <c r="J5850" t="s">
        <v>137</v>
      </c>
      <c r="K5850" t="s">
        <v>138</v>
      </c>
      <c r="L5850" t="s">
        <v>16834</v>
      </c>
      <c r="M5850" t="s">
        <v>16835</v>
      </c>
      <c r="N5850">
        <v>0.45583333300000001</v>
      </c>
      <c r="O5850">
        <v>0</v>
      </c>
      <c r="P5850">
        <v>179</v>
      </c>
      <c r="Q5850">
        <v>0</v>
      </c>
      <c r="R5850">
        <v>0</v>
      </c>
      <c r="S5850">
        <v>5</v>
      </c>
      <c r="T5850">
        <v>19</v>
      </c>
      <c r="U5850">
        <v>0</v>
      </c>
      <c r="V5850">
        <v>0</v>
      </c>
      <c r="W5850">
        <v>0</v>
      </c>
      <c r="X5850">
        <v>29.918088477571747</v>
      </c>
      <c r="Y5850">
        <v>0</v>
      </c>
      <c r="Z5850">
        <v>0</v>
      </c>
      <c r="AA5850">
        <v>34.294110062560982</v>
      </c>
      <c r="AB5850">
        <v>6.6821762974551051</v>
      </c>
      <c r="AC5850">
        <v>0</v>
      </c>
      <c r="AD5850">
        <v>0</v>
      </c>
      <c r="AE5850">
        <v>70.894374837587833</v>
      </c>
    </row>
    <row r="5851" spans="1:31" x14ac:dyDescent="0.25">
      <c r="A5851">
        <v>2220890</v>
      </c>
      <c r="B5851">
        <v>1</v>
      </c>
      <c r="C5851" t="s">
        <v>80</v>
      </c>
      <c r="D5851" t="s">
        <v>104</v>
      </c>
      <c r="E5851" t="s">
        <v>156</v>
      </c>
      <c r="F5851" t="s">
        <v>16836</v>
      </c>
      <c r="G5851" t="s">
        <v>161</v>
      </c>
      <c r="H5851" t="s">
        <v>135</v>
      </c>
      <c r="I5851" t="s">
        <v>136</v>
      </c>
      <c r="J5851" t="s">
        <v>137</v>
      </c>
      <c r="K5851" t="s">
        <v>138</v>
      </c>
      <c r="L5851" t="s">
        <v>16837</v>
      </c>
      <c r="M5851" t="s">
        <v>16838</v>
      </c>
      <c r="N5851">
        <v>3.2055555550000001</v>
      </c>
      <c r="O5851">
        <v>0</v>
      </c>
      <c r="P5851">
        <v>1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1.0612451512662509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1.0612451512662509</v>
      </c>
    </row>
    <row r="5852" spans="1:31" x14ac:dyDescent="0.25">
      <c r="A5852">
        <v>2227296</v>
      </c>
      <c r="B5852">
        <v>1</v>
      </c>
      <c r="C5852" t="s">
        <v>80</v>
      </c>
      <c r="D5852" t="s">
        <v>82</v>
      </c>
      <c r="E5852" t="s">
        <v>151</v>
      </c>
      <c r="F5852" t="s">
        <v>16839</v>
      </c>
      <c r="G5852" t="s">
        <v>213</v>
      </c>
      <c r="H5852" t="s">
        <v>135</v>
      </c>
      <c r="I5852" t="s">
        <v>136</v>
      </c>
      <c r="J5852" t="s">
        <v>137</v>
      </c>
      <c r="K5852" t="s">
        <v>138</v>
      </c>
      <c r="L5852" t="s">
        <v>16840</v>
      </c>
      <c r="M5852" t="s">
        <v>16841</v>
      </c>
      <c r="N5852">
        <v>0.84111111100000002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85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97.430551103205516</v>
      </c>
      <c r="AC5852">
        <v>0</v>
      </c>
      <c r="AD5852">
        <v>0</v>
      </c>
      <c r="AE5852">
        <v>97.430551103205516</v>
      </c>
    </row>
    <row r="5853" spans="1:31" x14ac:dyDescent="0.25">
      <c r="A5853">
        <v>2223595</v>
      </c>
      <c r="B5853">
        <v>1</v>
      </c>
      <c r="C5853" t="s">
        <v>80</v>
      </c>
      <c r="D5853" t="s">
        <v>96</v>
      </c>
      <c r="E5853" t="s">
        <v>151</v>
      </c>
      <c r="F5853" t="s">
        <v>313</v>
      </c>
      <c r="G5853" t="s">
        <v>213</v>
      </c>
      <c r="H5853" t="s">
        <v>135</v>
      </c>
      <c r="I5853" t="s">
        <v>136</v>
      </c>
      <c r="J5853" t="s">
        <v>137</v>
      </c>
      <c r="K5853" t="s">
        <v>138</v>
      </c>
      <c r="L5853" t="s">
        <v>16842</v>
      </c>
      <c r="M5853" t="s">
        <v>16843</v>
      </c>
      <c r="N5853">
        <v>4.954722222</v>
      </c>
      <c r="O5853">
        <v>0</v>
      </c>
      <c r="P5853">
        <v>143</v>
      </c>
      <c r="Q5853">
        <v>0</v>
      </c>
      <c r="R5853">
        <v>1</v>
      </c>
      <c r="S5853">
        <v>0</v>
      </c>
      <c r="T5853">
        <v>8</v>
      </c>
      <c r="U5853">
        <v>0</v>
      </c>
      <c r="V5853">
        <v>0</v>
      </c>
      <c r="W5853">
        <v>0</v>
      </c>
      <c r="X5853">
        <v>273.0185766130175</v>
      </c>
      <c r="Y5853">
        <v>0</v>
      </c>
      <c r="Z5853">
        <v>9.4150875160819751</v>
      </c>
      <c r="AA5853">
        <v>0</v>
      </c>
      <c r="AB5853">
        <v>56.467552088864736</v>
      </c>
      <c r="AC5853">
        <v>0</v>
      </c>
      <c r="AD5853">
        <v>0</v>
      </c>
      <c r="AE5853">
        <v>338.90121621796425</v>
      </c>
    </row>
    <row r="5854" spans="1:31" x14ac:dyDescent="0.25">
      <c r="A5854">
        <v>2215935</v>
      </c>
      <c r="B5854">
        <v>1</v>
      </c>
      <c r="C5854" t="s">
        <v>81</v>
      </c>
      <c r="D5854" t="s">
        <v>118</v>
      </c>
      <c r="E5854" t="s">
        <v>156</v>
      </c>
      <c r="F5854" t="s">
        <v>16844</v>
      </c>
      <c r="G5854" t="s">
        <v>161</v>
      </c>
      <c r="H5854" t="s">
        <v>135</v>
      </c>
      <c r="I5854" t="s">
        <v>136</v>
      </c>
      <c r="J5854" t="s">
        <v>137</v>
      </c>
      <c r="K5854" t="s">
        <v>138</v>
      </c>
      <c r="L5854" t="s">
        <v>16845</v>
      </c>
      <c r="M5854" t="s">
        <v>16846</v>
      </c>
      <c r="N5854">
        <v>0.88861111100000001</v>
      </c>
      <c r="O5854">
        <v>0</v>
      </c>
      <c r="P5854">
        <v>2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0.26561026692343742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0.26561026692343742</v>
      </c>
    </row>
    <row r="5855" spans="1:31" x14ac:dyDescent="0.25">
      <c r="A5855">
        <v>2218640</v>
      </c>
      <c r="B5855">
        <v>1</v>
      </c>
      <c r="C5855" t="s">
        <v>81</v>
      </c>
      <c r="D5855" t="s">
        <v>112</v>
      </c>
      <c r="E5855" t="s">
        <v>141</v>
      </c>
      <c r="F5855" t="s">
        <v>16847</v>
      </c>
      <c r="G5855" t="s">
        <v>143</v>
      </c>
      <c r="H5855" t="s">
        <v>144</v>
      </c>
      <c r="I5855" t="s">
        <v>136</v>
      </c>
      <c r="J5855" t="s">
        <v>137</v>
      </c>
      <c r="K5855" t="s">
        <v>138</v>
      </c>
      <c r="L5855" t="s">
        <v>16848</v>
      </c>
      <c r="M5855" t="s">
        <v>16849</v>
      </c>
      <c r="N5855">
        <v>0.98222222199999998</v>
      </c>
      <c r="O5855">
        <v>0</v>
      </c>
      <c r="P5855">
        <v>3417</v>
      </c>
      <c r="Q5855">
        <v>0</v>
      </c>
      <c r="R5855">
        <v>9</v>
      </c>
      <c r="S5855">
        <v>0</v>
      </c>
      <c r="T5855">
        <v>136</v>
      </c>
      <c r="U5855">
        <v>0</v>
      </c>
      <c r="V5855">
        <v>0</v>
      </c>
      <c r="W5855">
        <v>0</v>
      </c>
      <c r="X5855">
        <v>689.68581382793229</v>
      </c>
      <c r="Y5855">
        <v>0</v>
      </c>
      <c r="Z5855">
        <v>6.6058669651483881E-2</v>
      </c>
      <c r="AA5855">
        <v>0</v>
      </c>
      <c r="AB5855">
        <v>91.536273668924196</v>
      </c>
      <c r="AC5855">
        <v>0</v>
      </c>
      <c r="AD5855">
        <v>0</v>
      </c>
      <c r="AE5855">
        <v>781.288146166508</v>
      </c>
    </row>
    <row r="5856" spans="1:31" x14ac:dyDescent="0.25">
      <c r="A5856">
        <v>2228919</v>
      </c>
      <c r="B5856">
        <v>1</v>
      </c>
      <c r="C5856" t="s">
        <v>80</v>
      </c>
      <c r="D5856" t="s">
        <v>98</v>
      </c>
      <c r="E5856" t="s">
        <v>151</v>
      </c>
      <c r="F5856" t="s">
        <v>16850</v>
      </c>
      <c r="G5856" t="s">
        <v>233</v>
      </c>
      <c r="H5856" t="s">
        <v>135</v>
      </c>
      <c r="I5856" t="s">
        <v>136</v>
      </c>
      <c r="J5856" t="s">
        <v>137</v>
      </c>
      <c r="K5856" t="s">
        <v>234</v>
      </c>
      <c r="L5856" t="s">
        <v>16851</v>
      </c>
      <c r="M5856" t="s">
        <v>16852</v>
      </c>
      <c r="N5856">
        <v>8.094644444</v>
      </c>
      <c r="O5856">
        <v>0</v>
      </c>
      <c r="P5856">
        <v>29</v>
      </c>
      <c r="Q5856">
        <v>0</v>
      </c>
      <c r="R5856">
        <v>0</v>
      </c>
      <c r="S5856">
        <v>0</v>
      </c>
      <c r="T5856">
        <v>2</v>
      </c>
      <c r="U5856">
        <v>0</v>
      </c>
      <c r="V5856">
        <v>0</v>
      </c>
      <c r="W5856">
        <v>0</v>
      </c>
      <c r="X5856">
        <v>23.781798781457965</v>
      </c>
      <c r="Y5856">
        <v>0</v>
      </c>
      <c r="Z5856">
        <v>0</v>
      </c>
      <c r="AA5856">
        <v>0</v>
      </c>
      <c r="AB5856">
        <v>1.2094811973009114</v>
      </c>
      <c r="AC5856">
        <v>0</v>
      </c>
      <c r="AD5856">
        <v>0</v>
      </c>
      <c r="AE5856">
        <v>24.991279978758875</v>
      </c>
    </row>
    <row r="5857" spans="1:31" x14ac:dyDescent="0.25">
      <c r="A5857">
        <v>2213857</v>
      </c>
      <c r="B5857">
        <v>1</v>
      </c>
      <c r="C5857" t="s">
        <v>80</v>
      </c>
      <c r="D5857" t="s">
        <v>96</v>
      </c>
      <c r="E5857" t="s">
        <v>156</v>
      </c>
      <c r="F5857" t="s">
        <v>16853</v>
      </c>
      <c r="G5857" t="s">
        <v>172</v>
      </c>
      <c r="H5857" t="s">
        <v>135</v>
      </c>
      <c r="I5857" t="s">
        <v>136</v>
      </c>
      <c r="J5857" t="s">
        <v>137</v>
      </c>
      <c r="K5857" t="s">
        <v>138</v>
      </c>
      <c r="L5857" t="s">
        <v>16854</v>
      </c>
      <c r="M5857" t="s">
        <v>16855</v>
      </c>
      <c r="N5857">
        <v>2.4927777770000001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2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6.8373712900260042</v>
      </c>
      <c r="AC5857">
        <v>0</v>
      </c>
      <c r="AD5857">
        <v>0</v>
      </c>
      <c r="AE5857">
        <v>6.8373712900260042</v>
      </c>
    </row>
    <row r="5858" spans="1:31" x14ac:dyDescent="0.25">
      <c r="A5858">
        <v>2222513</v>
      </c>
      <c r="B5858">
        <v>1</v>
      </c>
      <c r="C5858" t="s">
        <v>80</v>
      </c>
      <c r="D5858" t="s">
        <v>98</v>
      </c>
      <c r="E5858" t="s">
        <v>198</v>
      </c>
      <c r="F5858" t="s">
        <v>16856</v>
      </c>
      <c r="G5858" t="s">
        <v>143</v>
      </c>
      <c r="H5858" t="s">
        <v>144</v>
      </c>
      <c r="I5858" t="s">
        <v>136</v>
      </c>
      <c r="J5858" t="s">
        <v>137</v>
      </c>
      <c r="K5858" t="s">
        <v>138</v>
      </c>
      <c r="L5858" t="s">
        <v>16857</v>
      </c>
      <c r="M5858" t="s">
        <v>16858</v>
      </c>
      <c r="N5858">
        <v>0.25138888799999998</v>
      </c>
      <c r="O5858">
        <v>0</v>
      </c>
      <c r="P5858">
        <v>1148</v>
      </c>
      <c r="Q5858">
        <v>2</v>
      </c>
      <c r="R5858">
        <v>130</v>
      </c>
      <c r="S5858">
        <v>7</v>
      </c>
      <c r="T5858">
        <v>278</v>
      </c>
      <c r="U5858">
        <v>0</v>
      </c>
      <c r="V5858">
        <v>0</v>
      </c>
      <c r="W5858">
        <v>0</v>
      </c>
      <c r="X5858">
        <v>45.189655061019103</v>
      </c>
      <c r="Y5858">
        <v>0.31728102368149447</v>
      </c>
      <c r="Z5858">
        <v>3.8449756815445446</v>
      </c>
      <c r="AA5858">
        <v>50.466095217483961</v>
      </c>
      <c r="AB5858">
        <v>32.395233803663153</v>
      </c>
      <c r="AC5858">
        <v>0</v>
      </c>
      <c r="AD5858">
        <v>0</v>
      </c>
      <c r="AE5858">
        <v>132.21324078739227</v>
      </c>
    </row>
    <row r="5859" spans="1:31" x14ac:dyDescent="0.25">
      <c r="A5859">
        <v>2220263</v>
      </c>
      <c r="B5859">
        <v>1</v>
      </c>
      <c r="C5859" t="s">
        <v>80</v>
      </c>
      <c r="D5859" t="s">
        <v>108</v>
      </c>
      <c r="E5859" t="s">
        <v>132</v>
      </c>
      <c r="F5859" t="s">
        <v>16859</v>
      </c>
      <c r="G5859" t="s">
        <v>233</v>
      </c>
      <c r="H5859" t="s">
        <v>135</v>
      </c>
      <c r="I5859" t="s">
        <v>136</v>
      </c>
      <c r="J5859" t="s">
        <v>137</v>
      </c>
      <c r="K5859" t="s">
        <v>234</v>
      </c>
      <c r="L5859" t="s">
        <v>16860</v>
      </c>
      <c r="M5859" t="s">
        <v>16861</v>
      </c>
      <c r="N5859">
        <v>8.5125916660000005</v>
      </c>
      <c r="O5859">
        <v>0</v>
      </c>
      <c r="P5859">
        <v>47</v>
      </c>
      <c r="Q5859">
        <v>0</v>
      </c>
      <c r="R5859">
        <v>8</v>
      </c>
      <c r="S5859">
        <v>0</v>
      </c>
      <c r="T5859">
        <v>9</v>
      </c>
      <c r="U5859">
        <v>0</v>
      </c>
      <c r="V5859">
        <v>0</v>
      </c>
      <c r="W5859">
        <v>0</v>
      </c>
      <c r="X5859">
        <v>96.493476372076984</v>
      </c>
      <c r="Y5859">
        <v>0</v>
      </c>
      <c r="Z5859">
        <v>18.082575559853257</v>
      </c>
      <c r="AA5859">
        <v>0</v>
      </c>
      <c r="AB5859">
        <v>80.74765642377173</v>
      </c>
      <c r="AC5859">
        <v>0</v>
      </c>
      <c r="AD5859">
        <v>0</v>
      </c>
      <c r="AE5859">
        <v>195.32370835570197</v>
      </c>
    </row>
    <row r="5860" spans="1:31" x14ac:dyDescent="0.25">
      <c r="A5860">
        <v>2213316</v>
      </c>
      <c r="B5860">
        <v>1</v>
      </c>
      <c r="C5860" t="s">
        <v>80</v>
      </c>
      <c r="D5860" t="s">
        <v>105</v>
      </c>
      <c r="E5860" t="s">
        <v>151</v>
      </c>
      <c r="F5860" t="s">
        <v>16862</v>
      </c>
      <c r="G5860" t="s">
        <v>345</v>
      </c>
      <c r="H5860" t="s">
        <v>135</v>
      </c>
      <c r="I5860" t="s">
        <v>136</v>
      </c>
      <c r="J5860" t="s">
        <v>137</v>
      </c>
      <c r="K5860" t="s">
        <v>138</v>
      </c>
      <c r="L5860" t="s">
        <v>16863</v>
      </c>
      <c r="M5860" t="s">
        <v>16864</v>
      </c>
      <c r="N5860">
        <v>3.1375000000000002</v>
      </c>
      <c r="O5860">
        <v>0</v>
      </c>
      <c r="P5860">
        <v>66</v>
      </c>
      <c r="Q5860">
        <v>0</v>
      </c>
      <c r="R5860">
        <v>0</v>
      </c>
      <c r="S5860">
        <v>0</v>
      </c>
      <c r="T5860">
        <v>18</v>
      </c>
      <c r="U5860">
        <v>0</v>
      </c>
      <c r="V5860">
        <v>1</v>
      </c>
      <c r="W5860">
        <v>0</v>
      </c>
      <c r="X5860">
        <v>57.666512334151193</v>
      </c>
      <c r="Y5860">
        <v>0</v>
      </c>
      <c r="Z5860">
        <v>0</v>
      </c>
      <c r="AA5860">
        <v>0</v>
      </c>
      <c r="AB5860">
        <v>24.947769527962866</v>
      </c>
      <c r="AC5860">
        <v>0</v>
      </c>
      <c r="AD5860">
        <v>3.3739109371853999</v>
      </c>
      <c r="AE5860">
        <v>85.988192799299455</v>
      </c>
    </row>
    <row r="5861" spans="1:31" x14ac:dyDescent="0.25">
      <c r="A5861">
        <v>2229360</v>
      </c>
      <c r="B5861">
        <v>1</v>
      </c>
      <c r="C5861" t="s">
        <v>81</v>
      </c>
      <c r="D5861" t="s">
        <v>128</v>
      </c>
      <c r="E5861" t="s">
        <v>132</v>
      </c>
      <c r="F5861" t="s">
        <v>16865</v>
      </c>
      <c r="G5861" t="s">
        <v>176</v>
      </c>
      <c r="H5861" t="s">
        <v>135</v>
      </c>
      <c r="I5861" t="s">
        <v>136</v>
      </c>
      <c r="J5861" t="s">
        <v>137</v>
      </c>
      <c r="K5861" t="s">
        <v>138</v>
      </c>
      <c r="L5861" t="s">
        <v>16866</v>
      </c>
      <c r="M5861" t="s">
        <v>16867</v>
      </c>
      <c r="N5861">
        <v>2.3536111110000002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2</v>
      </c>
      <c r="U5861">
        <v>0</v>
      </c>
      <c r="V5861">
        <v>1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102.38436730562609</v>
      </c>
      <c r="AC5861">
        <v>0</v>
      </c>
      <c r="AD5861">
        <v>47.379480450443133</v>
      </c>
      <c r="AE5861">
        <v>149.76384775606923</v>
      </c>
    </row>
    <row r="5862" spans="1:31" x14ac:dyDescent="0.25">
      <c r="A5862">
        <v>2218540</v>
      </c>
      <c r="B5862">
        <v>1</v>
      </c>
      <c r="C5862" t="s">
        <v>81</v>
      </c>
      <c r="D5862" t="s">
        <v>123</v>
      </c>
      <c r="E5862" t="s">
        <v>156</v>
      </c>
      <c r="F5862" t="s">
        <v>16868</v>
      </c>
      <c r="G5862" t="s">
        <v>161</v>
      </c>
      <c r="H5862" t="s">
        <v>135</v>
      </c>
      <c r="I5862" t="s">
        <v>136</v>
      </c>
      <c r="J5862" t="s">
        <v>137</v>
      </c>
      <c r="K5862" t="s">
        <v>138</v>
      </c>
      <c r="L5862" t="s">
        <v>16869</v>
      </c>
      <c r="M5862" t="s">
        <v>16870</v>
      </c>
      <c r="N5862">
        <v>0.91416666599999996</v>
      </c>
      <c r="O5862">
        <v>0</v>
      </c>
      <c r="P5862">
        <v>2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0.27611380641198169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0.27611380641198169</v>
      </c>
    </row>
    <row r="5863" spans="1:31" x14ac:dyDescent="0.25">
      <c r="A5863">
        <v>2218391</v>
      </c>
      <c r="B5863">
        <v>1</v>
      </c>
      <c r="C5863" t="s">
        <v>80</v>
      </c>
      <c r="D5863" t="s">
        <v>88</v>
      </c>
      <c r="E5863" t="s">
        <v>156</v>
      </c>
      <c r="F5863" t="s">
        <v>16871</v>
      </c>
      <c r="G5863" t="s">
        <v>161</v>
      </c>
      <c r="H5863" t="s">
        <v>135</v>
      </c>
      <c r="I5863" t="s">
        <v>136</v>
      </c>
      <c r="J5863" t="s">
        <v>137</v>
      </c>
      <c r="K5863" t="s">
        <v>138</v>
      </c>
      <c r="L5863" t="s">
        <v>16872</v>
      </c>
      <c r="M5863" t="s">
        <v>16873</v>
      </c>
      <c r="N5863">
        <v>1.4497222219999999</v>
      </c>
      <c r="O5863">
        <v>0</v>
      </c>
      <c r="P5863">
        <v>1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0.24097450776442389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0.24097450776442389</v>
      </c>
    </row>
    <row r="5864" spans="1:31" x14ac:dyDescent="0.25">
      <c r="A5864">
        <v>2213379</v>
      </c>
      <c r="B5864">
        <v>1</v>
      </c>
      <c r="C5864" t="s">
        <v>80</v>
      </c>
      <c r="D5864" t="s">
        <v>95</v>
      </c>
      <c r="E5864" t="s">
        <v>151</v>
      </c>
      <c r="F5864" t="s">
        <v>16874</v>
      </c>
      <c r="G5864" t="s">
        <v>153</v>
      </c>
      <c r="H5864" t="s">
        <v>135</v>
      </c>
      <c r="I5864" t="s">
        <v>136</v>
      </c>
      <c r="J5864" t="s">
        <v>137</v>
      </c>
      <c r="K5864" t="s">
        <v>138</v>
      </c>
      <c r="L5864" t="s">
        <v>16875</v>
      </c>
      <c r="M5864" t="s">
        <v>16876</v>
      </c>
      <c r="N5864">
        <v>0.92416666599999997</v>
      </c>
      <c r="O5864">
        <v>0</v>
      </c>
      <c r="P5864">
        <v>17</v>
      </c>
      <c r="Q5864">
        <v>0</v>
      </c>
      <c r="R5864">
        <v>2</v>
      </c>
      <c r="S5864">
        <v>0</v>
      </c>
      <c r="T5864">
        <v>3</v>
      </c>
      <c r="U5864">
        <v>0</v>
      </c>
      <c r="V5864">
        <v>0</v>
      </c>
      <c r="W5864">
        <v>0</v>
      </c>
      <c r="X5864">
        <v>4.0522614613243748</v>
      </c>
      <c r="Y5864">
        <v>0</v>
      </c>
      <c r="Z5864">
        <v>0.30505953285127674</v>
      </c>
      <c r="AA5864">
        <v>0</v>
      </c>
      <c r="AB5864">
        <v>1.5604709548076303</v>
      </c>
      <c r="AC5864">
        <v>0</v>
      </c>
      <c r="AD5864">
        <v>0</v>
      </c>
      <c r="AE5864">
        <v>5.9177919489832824</v>
      </c>
    </row>
    <row r="5865" spans="1:31" x14ac:dyDescent="0.25">
      <c r="A5865">
        <v>2218288</v>
      </c>
      <c r="B5865">
        <v>1</v>
      </c>
      <c r="C5865" t="s">
        <v>80</v>
      </c>
      <c r="D5865" t="s">
        <v>94</v>
      </c>
      <c r="E5865" t="s">
        <v>151</v>
      </c>
      <c r="F5865" t="s">
        <v>16877</v>
      </c>
      <c r="G5865" t="s">
        <v>213</v>
      </c>
      <c r="H5865" t="s">
        <v>135</v>
      </c>
      <c r="I5865" t="s">
        <v>136</v>
      </c>
      <c r="J5865" t="s">
        <v>137</v>
      </c>
      <c r="K5865" t="s">
        <v>138</v>
      </c>
      <c r="L5865" t="s">
        <v>16878</v>
      </c>
      <c r="M5865" t="s">
        <v>16879</v>
      </c>
      <c r="N5865">
        <v>0.67916666599999997</v>
      </c>
      <c r="O5865">
        <v>0</v>
      </c>
      <c r="P5865">
        <v>0</v>
      </c>
      <c r="Q5865">
        <v>0</v>
      </c>
      <c r="R5865">
        <v>5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4.5888869243066717</v>
      </c>
      <c r="AA5865">
        <v>0</v>
      </c>
      <c r="AB5865">
        <v>0</v>
      </c>
      <c r="AC5865">
        <v>0</v>
      </c>
      <c r="AD5865">
        <v>0</v>
      </c>
      <c r="AE5865">
        <v>4.5888869243066717</v>
      </c>
    </row>
    <row r="5866" spans="1:31" x14ac:dyDescent="0.25">
      <c r="A5866">
        <v>2214375</v>
      </c>
      <c r="B5866">
        <v>1</v>
      </c>
      <c r="C5866" t="s">
        <v>80</v>
      </c>
      <c r="D5866" t="s">
        <v>105</v>
      </c>
      <c r="E5866" t="s">
        <v>156</v>
      </c>
      <c r="F5866" t="s">
        <v>16880</v>
      </c>
      <c r="G5866" t="s">
        <v>172</v>
      </c>
      <c r="H5866" t="s">
        <v>135</v>
      </c>
      <c r="I5866" t="s">
        <v>136</v>
      </c>
      <c r="J5866" t="s">
        <v>137</v>
      </c>
      <c r="K5866" t="s">
        <v>138</v>
      </c>
      <c r="L5866" t="s">
        <v>16881</v>
      </c>
      <c r="M5866" t="s">
        <v>16882</v>
      </c>
      <c r="N5866">
        <v>3.483333333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2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2.5596585084054007</v>
      </c>
      <c r="AC5866">
        <v>0</v>
      </c>
      <c r="AD5866">
        <v>0</v>
      </c>
      <c r="AE5866">
        <v>2.5596585084054007</v>
      </c>
    </row>
    <row r="5867" spans="1:31" x14ac:dyDescent="0.25">
      <c r="A5867">
        <v>2217292</v>
      </c>
      <c r="B5867">
        <v>1</v>
      </c>
      <c r="C5867" t="s">
        <v>81</v>
      </c>
      <c r="D5867" t="s">
        <v>116</v>
      </c>
      <c r="E5867" t="s">
        <v>147</v>
      </c>
      <c r="F5867" t="s">
        <v>7358</v>
      </c>
      <c r="G5867" t="s">
        <v>143</v>
      </c>
      <c r="H5867" t="s">
        <v>144</v>
      </c>
      <c r="I5867" t="s">
        <v>136</v>
      </c>
      <c r="J5867" t="s">
        <v>137</v>
      </c>
      <c r="K5867" t="s">
        <v>138</v>
      </c>
      <c r="L5867" t="s">
        <v>16883</v>
      </c>
      <c r="M5867" t="s">
        <v>16884</v>
      </c>
      <c r="N5867">
        <v>0.36138888800000002</v>
      </c>
      <c r="O5867">
        <v>0</v>
      </c>
      <c r="P5867">
        <v>678</v>
      </c>
      <c r="Q5867">
        <v>51</v>
      </c>
      <c r="R5867">
        <v>70</v>
      </c>
      <c r="S5867">
        <v>8</v>
      </c>
      <c r="T5867">
        <v>58</v>
      </c>
      <c r="U5867">
        <v>2</v>
      </c>
      <c r="V5867">
        <v>0</v>
      </c>
      <c r="W5867">
        <v>0</v>
      </c>
      <c r="X5867">
        <v>31.601280291452884</v>
      </c>
      <c r="Y5867">
        <v>19.541287523516381</v>
      </c>
      <c r="Z5867">
        <v>4.7874838211128061</v>
      </c>
      <c r="AA5867">
        <v>5.5677308823435858</v>
      </c>
      <c r="AB5867">
        <v>2.2242780015645152</v>
      </c>
      <c r="AC5867">
        <v>1.9317506610954933</v>
      </c>
      <c r="AD5867">
        <v>0</v>
      </c>
      <c r="AE5867">
        <v>65.653811181085672</v>
      </c>
    </row>
    <row r="5868" spans="1:31" x14ac:dyDescent="0.25">
      <c r="A5868">
        <v>2215371</v>
      </c>
      <c r="B5868">
        <v>1</v>
      </c>
      <c r="C5868" t="s">
        <v>81</v>
      </c>
      <c r="D5868" t="s">
        <v>123</v>
      </c>
      <c r="E5868" t="s">
        <v>141</v>
      </c>
      <c r="F5868" t="s">
        <v>3490</v>
      </c>
      <c r="G5868" t="s">
        <v>233</v>
      </c>
      <c r="H5868" t="s">
        <v>144</v>
      </c>
      <c r="I5868" t="s">
        <v>136</v>
      </c>
      <c r="J5868" t="s">
        <v>137</v>
      </c>
      <c r="K5868" t="s">
        <v>234</v>
      </c>
      <c r="L5868" t="s">
        <v>16885</v>
      </c>
      <c r="M5868" t="s">
        <v>16886</v>
      </c>
      <c r="N5868">
        <v>8.0882766660000005</v>
      </c>
      <c r="O5868">
        <v>0</v>
      </c>
      <c r="P5868">
        <v>107</v>
      </c>
      <c r="Q5868">
        <v>0</v>
      </c>
      <c r="R5868">
        <v>3</v>
      </c>
      <c r="S5868">
        <v>0</v>
      </c>
      <c r="T5868">
        <v>5</v>
      </c>
      <c r="U5868">
        <v>0</v>
      </c>
      <c r="V5868">
        <v>0</v>
      </c>
      <c r="W5868">
        <v>0</v>
      </c>
      <c r="X5868">
        <v>151.36675288602646</v>
      </c>
      <c r="Y5868">
        <v>0</v>
      </c>
      <c r="Z5868">
        <v>1.5119113701179505</v>
      </c>
      <c r="AA5868">
        <v>0</v>
      </c>
      <c r="AB5868">
        <v>31.662927832274196</v>
      </c>
      <c r="AC5868">
        <v>0</v>
      </c>
      <c r="AD5868">
        <v>0</v>
      </c>
      <c r="AE5868">
        <v>184.54159208841861</v>
      </c>
    </row>
    <row r="5869" spans="1:31" x14ac:dyDescent="0.25">
      <c r="A5869">
        <v>2223197</v>
      </c>
      <c r="B5869">
        <v>1</v>
      </c>
      <c r="C5869" t="s">
        <v>81</v>
      </c>
      <c r="D5869" t="s">
        <v>120</v>
      </c>
      <c r="E5869" t="s">
        <v>198</v>
      </c>
      <c r="F5869" t="s">
        <v>16887</v>
      </c>
      <c r="G5869" t="s">
        <v>143</v>
      </c>
      <c r="H5869" t="s">
        <v>144</v>
      </c>
      <c r="I5869" t="s">
        <v>451</v>
      </c>
      <c r="J5869" t="s">
        <v>137</v>
      </c>
      <c r="K5869" t="s">
        <v>138</v>
      </c>
      <c r="L5869" t="s">
        <v>16888</v>
      </c>
      <c r="M5869" t="s">
        <v>16889</v>
      </c>
      <c r="N5869">
        <v>3.0555555000000002E-2</v>
      </c>
      <c r="O5869">
        <v>0</v>
      </c>
      <c r="P5869">
        <v>1294</v>
      </c>
      <c r="Q5869">
        <v>48</v>
      </c>
      <c r="R5869">
        <v>46</v>
      </c>
      <c r="S5869">
        <v>6</v>
      </c>
      <c r="T5869">
        <v>173</v>
      </c>
      <c r="U5869">
        <v>0</v>
      </c>
      <c r="V5869">
        <v>1</v>
      </c>
      <c r="W5869">
        <v>0</v>
      </c>
      <c r="X5869">
        <v>8.0228263587054336</v>
      </c>
      <c r="Y5869">
        <v>0.53775922810536658</v>
      </c>
      <c r="Z5869">
        <v>0.23597692082060556</v>
      </c>
      <c r="AA5869">
        <v>0.34997350308341663</v>
      </c>
      <c r="AB5869">
        <v>4.1404908127238329</v>
      </c>
      <c r="AC5869">
        <v>0</v>
      </c>
      <c r="AD5869">
        <v>0.21021904118386109</v>
      </c>
      <c r="AE5869">
        <v>13.497245864622517</v>
      </c>
    </row>
    <row r="5870" spans="1:31" x14ac:dyDescent="0.25">
      <c r="A5870">
        <v>2227133</v>
      </c>
      <c r="B5870">
        <v>1</v>
      </c>
      <c r="C5870" t="s">
        <v>80</v>
      </c>
      <c r="D5870" t="s">
        <v>97</v>
      </c>
      <c r="E5870" t="s">
        <v>151</v>
      </c>
      <c r="F5870" t="s">
        <v>16890</v>
      </c>
      <c r="G5870" t="s">
        <v>213</v>
      </c>
      <c r="H5870" t="s">
        <v>135</v>
      </c>
      <c r="I5870" t="s">
        <v>136</v>
      </c>
      <c r="J5870" t="s">
        <v>137</v>
      </c>
      <c r="K5870" t="s">
        <v>138</v>
      </c>
      <c r="L5870" t="s">
        <v>16891</v>
      </c>
      <c r="M5870" t="s">
        <v>16892</v>
      </c>
      <c r="N5870">
        <v>0.43472222199999999</v>
      </c>
      <c r="O5870">
        <v>0</v>
      </c>
      <c r="P5870">
        <v>21</v>
      </c>
      <c r="Q5870">
        <v>0</v>
      </c>
      <c r="R5870">
        <v>7</v>
      </c>
      <c r="S5870">
        <v>0</v>
      </c>
      <c r="T5870">
        <v>4</v>
      </c>
      <c r="U5870">
        <v>0</v>
      </c>
      <c r="V5870">
        <v>0</v>
      </c>
      <c r="W5870">
        <v>0</v>
      </c>
      <c r="X5870">
        <v>15.061341187801327</v>
      </c>
      <c r="Y5870">
        <v>0</v>
      </c>
      <c r="Z5870">
        <v>3.4511367329029672</v>
      </c>
      <c r="AA5870">
        <v>0</v>
      </c>
      <c r="AB5870">
        <v>2.4913906640812291</v>
      </c>
      <c r="AC5870">
        <v>0</v>
      </c>
      <c r="AD5870">
        <v>0</v>
      </c>
      <c r="AE5870">
        <v>21.003868584785526</v>
      </c>
    </row>
    <row r="5871" spans="1:31" x14ac:dyDescent="0.25">
      <c r="A5871">
        <v>2218311</v>
      </c>
      <c r="B5871">
        <v>1</v>
      </c>
      <c r="C5871" t="s">
        <v>81</v>
      </c>
      <c r="D5871" t="s">
        <v>122</v>
      </c>
      <c r="E5871" t="s">
        <v>151</v>
      </c>
      <c r="F5871" t="s">
        <v>16893</v>
      </c>
      <c r="G5871" t="s">
        <v>153</v>
      </c>
      <c r="H5871" t="s">
        <v>135</v>
      </c>
      <c r="I5871" t="s">
        <v>136</v>
      </c>
      <c r="J5871" t="s">
        <v>137</v>
      </c>
      <c r="K5871" t="s">
        <v>138</v>
      </c>
      <c r="L5871" t="s">
        <v>16894</v>
      </c>
      <c r="M5871" t="s">
        <v>16895</v>
      </c>
      <c r="N5871">
        <v>1.463055555</v>
      </c>
      <c r="O5871">
        <v>0</v>
      </c>
      <c r="P5871">
        <v>60</v>
      </c>
      <c r="Q5871">
        <v>0</v>
      </c>
      <c r="R5871">
        <v>0</v>
      </c>
      <c r="S5871">
        <v>0</v>
      </c>
      <c r="T5871">
        <v>4</v>
      </c>
      <c r="U5871">
        <v>0</v>
      </c>
      <c r="V5871">
        <v>0</v>
      </c>
      <c r="W5871">
        <v>0</v>
      </c>
      <c r="X5871">
        <v>18.719305255529264</v>
      </c>
      <c r="Y5871">
        <v>0</v>
      </c>
      <c r="Z5871">
        <v>0</v>
      </c>
      <c r="AA5871">
        <v>0</v>
      </c>
      <c r="AB5871">
        <v>3.0557957743728941</v>
      </c>
      <c r="AC5871">
        <v>0</v>
      </c>
      <c r="AD5871">
        <v>0</v>
      </c>
      <c r="AE5871">
        <v>21.775101029902157</v>
      </c>
    </row>
    <row r="5872" spans="1:31" x14ac:dyDescent="0.25">
      <c r="A5872">
        <v>2221182</v>
      </c>
      <c r="B5872">
        <v>1</v>
      </c>
      <c r="C5872" t="s">
        <v>80</v>
      </c>
      <c r="D5872" t="s">
        <v>82</v>
      </c>
      <c r="E5872" t="s">
        <v>132</v>
      </c>
      <c r="F5872" t="s">
        <v>16896</v>
      </c>
      <c r="G5872" t="s">
        <v>153</v>
      </c>
      <c r="H5872" t="s">
        <v>135</v>
      </c>
      <c r="I5872" t="s">
        <v>136</v>
      </c>
      <c r="J5872" t="s">
        <v>137</v>
      </c>
      <c r="K5872" t="s">
        <v>138</v>
      </c>
      <c r="L5872" t="s">
        <v>16897</v>
      </c>
      <c r="M5872" t="s">
        <v>16898</v>
      </c>
      <c r="N5872">
        <v>3.423888888</v>
      </c>
      <c r="O5872">
        <v>0</v>
      </c>
      <c r="P5872">
        <v>92</v>
      </c>
      <c r="Q5872">
        <v>0</v>
      </c>
      <c r="R5872">
        <v>0</v>
      </c>
      <c r="S5872">
        <v>0</v>
      </c>
      <c r="T5872">
        <v>11</v>
      </c>
      <c r="U5872">
        <v>0</v>
      </c>
      <c r="V5872">
        <v>0</v>
      </c>
      <c r="W5872">
        <v>0</v>
      </c>
      <c r="X5872">
        <v>49.545149726503858</v>
      </c>
      <c r="Y5872">
        <v>0</v>
      </c>
      <c r="Z5872">
        <v>0</v>
      </c>
      <c r="AA5872">
        <v>0</v>
      </c>
      <c r="AB5872">
        <v>34.120304535412096</v>
      </c>
      <c r="AC5872">
        <v>0</v>
      </c>
      <c r="AD5872">
        <v>0</v>
      </c>
      <c r="AE5872">
        <v>83.665454261915954</v>
      </c>
    </row>
    <row r="5873" spans="1:31" x14ac:dyDescent="0.25">
      <c r="A5873">
        <v>2214352</v>
      </c>
      <c r="B5873">
        <v>1</v>
      </c>
      <c r="C5873" t="s">
        <v>81</v>
      </c>
      <c r="D5873" t="s">
        <v>126</v>
      </c>
      <c r="E5873" t="s">
        <v>151</v>
      </c>
      <c r="F5873" t="s">
        <v>16899</v>
      </c>
      <c r="G5873" t="s">
        <v>213</v>
      </c>
      <c r="H5873" t="s">
        <v>135</v>
      </c>
      <c r="I5873" t="s">
        <v>136</v>
      </c>
      <c r="J5873" t="s">
        <v>137</v>
      </c>
      <c r="K5873" t="s">
        <v>138</v>
      </c>
      <c r="L5873" t="s">
        <v>16900</v>
      </c>
      <c r="M5873" t="s">
        <v>16901</v>
      </c>
      <c r="N5873">
        <v>0.69027777700000004</v>
      </c>
      <c r="O5873">
        <v>0</v>
      </c>
      <c r="P5873">
        <v>11</v>
      </c>
      <c r="Q5873">
        <v>0</v>
      </c>
      <c r="R5873">
        <v>7</v>
      </c>
      <c r="S5873">
        <v>0</v>
      </c>
      <c r="T5873">
        <v>8</v>
      </c>
      <c r="U5873">
        <v>0</v>
      </c>
      <c r="V5873">
        <v>0</v>
      </c>
      <c r="W5873">
        <v>0</v>
      </c>
      <c r="X5873">
        <v>2.6288503763448405</v>
      </c>
      <c r="Y5873">
        <v>0</v>
      </c>
      <c r="Z5873">
        <v>5.9448891311075003E-2</v>
      </c>
      <c r="AA5873">
        <v>0</v>
      </c>
      <c r="AB5873">
        <v>11.341626232271464</v>
      </c>
      <c r="AC5873">
        <v>0</v>
      </c>
      <c r="AD5873">
        <v>0</v>
      </c>
      <c r="AE5873">
        <v>14.02992549992738</v>
      </c>
    </row>
    <row r="5874" spans="1:31" x14ac:dyDescent="0.25">
      <c r="A5874">
        <v>2220303</v>
      </c>
      <c r="B5874">
        <v>1</v>
      </c>
      <c r="C5874" t="s">
        <v>80</v>
      </c>
      <c r="D5874" t="s">
        <v>83</v>
      </c>
      <c r="E5874" t="s">
        <v>151</v>
      </c>
      <c r="F5874" t="s">
        <v>16902</v>
      </c>
      <c r="G5874" t="s">
        <v>153</v>
      </c>
      <c r="H5874" t="s">
        <v>135</v>
      </c>
      <c r="I5874" t="s">
        <v>136</v>
      </c>
      <c r="J5874" t="s">
        <v>137</v>
      </c>
      <c r="K5874" t="s">
        <v>138</v>
      </c>
      <c r="L5874" t="s">
        <v>16903</v>
      </c>
      <c r="M5874" t="s">
        <v>16904</v>
      </c>
      <c r="N5874">
        <v>9.7169444439999992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6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151.06164198047722</v>
      </c>
      <c r="AC5874">
        <v>0</v>
      </c>
      <c r="AD5874">
        <v>0</v>
      </c>
      <c r="AE5874">
        <v>151.06164198047722</v>
      </c>
    </row>
    <row r="5875" spans="1:31" x14ac:dyDescent="0.25">
      <c r="A5875">
        <v>2219330</v>
      </c>
      <c r="B5875">
        <v>1</v>
      </c>
      <c r="C5875" t="s">
        <v>80</v>
      </c>
      <c r="D5875" t="s">
        <v>83</v>
      </c>
      <c r="E5875" t="s">
        <v>156</v>
      </c>
      <c r="F5875" t="s">
        <v>16905</v>
      </c>
      <c r="G5875" t="s">
        <v>161</v>
      </c>
      <c r="H5875" t="s">
        <v>135</v>
      </c>
      <c r="I5875" t="s">
        <v>136</v>
      </c>
      <c r="J5875" t="s">
        <v>137</v>
      </c>
      <c r="K5875" t="s">
        <v>138</v>
      </c>
      <c r="L5875" t="s">
        <v>16906</v>
      </c>
      <c r="M5875" t="s">
        <v>16907</v>
      </c>
      <c r="N5875">
        <v>1.1486111109999999</v>
      </c>
      <c r="O5875">
        <v>0</v>
      </c>
      <c r="P5875">
        <v>10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2.6420931842170274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2.6420931842170274</v>
      </c>
    </row>
    <row r="5876" spans="1:31" x14ac:dyDescent="0.25">
      <c r="A5876">
        <v>2220326</v>
      </c>
      <c r="B5876">
        <v>1</v>
      </c>
      <c r="C5876" t="s">
        <v>80</v>
      </c>
      <c r="D5876" t="s">
        <v>111</v>
      </c>
      <c r="E5876" t="s">
        <v>156</v>
      </c>
      <c r="F5876" t="s">
        <v>16908</v>
      </c>
      <c r="G5876" t="s">
        <v>280</v>
      </c>
      <c r="H5876" t="s">
        <v>135</v>
      </c>
      <c r="I5876" t="s">
        <v>136</v>
      </c>
      <c r="J5876" t="s">
        <v>3</v>
      </c>
      <c r="K5876" t="s">
        <v>138</v>
      </c>
      <c r="L5876" t="s">
        <v>16909</v>
      </c>
      <c r="M5876" t="s">
        <v>16910</v>
      </c>
      <c r="N5876">
        <v>5.6219444440000004</v>
      </c>
      <c r="O5876">
        <v>0</v>
      </c>
      <c r="P5876">
        <v>4</v>
      </c>
      <c r="Q5876">
        <v>0</v>
      </c>
      <c r="R5876">
        <v>0</v>
      </c>
      <c r="S5876">
        <v>0</v>
      </c>
      <c r="T5876">
        <v>1</v>
      </c>
      <c r="U5876">
        <v>0</v>
      </c>
      <c r="V5876">
        <v>0</v>
      </c>
      <c r="W5876">
        <v>0</v>
      </c>
      <c r="X5876">
        <v>2.9050102669802658</v>
      </c>
      <c r="Y5876">
        <v>0</v>
      </c>
      <c r="Z5876">
        <v>0</v>
      </c>
      <c r="AA5876">
        <v>0</v>
      </c>
      <c r="AB5876">
        <v>6.5307813860308412</v>
      </c>
      <c r="AC5876">
        <v>0</v>
      </c>
      <c r="AD5876">
        <v>0</v>
      </c>
      <c r="AE5876">
        <v>9.4357916530111066</v>
      </c>
    </row>
    <row r="5877" spans="1:31" x14ac:dyDescent="0.25">
      <c r="A5877">
        <v>2226755</v>
      </c>
      <c r="B5877">
        <v>1</v>
      </c>
      <c r="C5877" t="s">
        <v>80</v>
      </c>
      <c r="D5877" t="s">
        <v>92</v>
      </c>
      <c r="E5877" t="s">
        <v>156</v>
      </c>
      <c r="F5877" t="s">
        <v>16911</v>
      </c>
      <c r="G5877" t="s">
        <v>161</v>
      </c>
      <c r="H5877" t="s">
        <v>135</v>
      </c>
      <c r="I5877" t="s">
        <v>136</v>
      </c>
      <c r="J5877" t="s">
        <v>137</v>
      </c>
      <c r="K5877" t="s">
        <v>138</v>
      </c>
      <c r="L5877" t="s">
        <v>16912</v>
      </c>
      <c r="M5877" t="s">
        <v>16913</v>
      </c>
      <c r="N5877">
        <v>2.2405555549999998</v>
      </c>
      <c r="O5877">
        <v>0</v>
      </c>
      <c r="P5877">
        <v>1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0.61470836492822545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0.61470836492822545</v>
      </c>
    </row>
    <row r="5878" spans="1:31" x14ac:dyDescent="0.25">
      <c r="A5878">
        <v>2215394</v>
      </c>
      <c r="B5878">
        <v>1</v>
      </c>
      <c r="C5878" t="s">
        <v>80</v>
      </c>
      <c r="D5878" t="s">
        <v>101</v>
      </c>
      <c r="E5878" t="s">
        <v>151</v>
      </c>
      <c r="F5878" t="s">
        <v>16914</v>
      </c>
      <c r="G5878" t="s">
        <v>233</v>
      </c>
      <c r="H5878" t="s">
        <v>135</v>
      </c>
      <c r="I5878" t="s">
        <v>136</v>
      </c>
      <c r="J5878" t="s">
        <v>137</v>
      </c>
      <c r="K5878" t="s">
        <v>234</v>
      </c>
      <c r="L5878" t="s">
        <v>16915</v>
      </c>
      <c r="M5878" t="s">
        <v>16916</v>
      </c>
      <c r="N5878">
        <v>7.4405377770000003</v>
      </c>
      <c r="O5878">
        <v>0</v>
      </c>
      <c r="P5878">
        <v>28</v>
      </c>
      <c r="Q5878">
        <v>0</v>
      </c>
      <c r="R5878">
        <v>0</v>
      </c>
      <c r="S5878">
        <v>0</v>
      </c>
      <c r="T5878">
        <v>20</v>
      </c>
      <c r="U5878">
        <v>0</v>
      </c>
      <c r="V5878">
        <v>0</v>
      </c>
      <c r="W5878">
        <v>0</v>
      </c>
      <c r="X5878">
        <v>53.697273080727925</v>
      </c>
      <c r="Y5878">
        <v>0</v>
      </c>
      <c r="Z5878">
        <v>0</v>
      </c>
      <c r="AA5878">
        <v>0</v>
      </c>
      <c r="AB5878">
        <v>68.05334325685395</v>
      </c>
      <c r="AC5878">
        <v>0</v>
      </c>
      <c r="AD5878">
        <v>0</v>
      </c>
      <c r="AE5878">
        <v>121.75061633758187</v>
      </c>
    </row>
    <row r="5879" spans="1:31" x14ac:dyDescent="0.25">
      <c r="A5879">
        <v>2228607</v>
      </c>
      <c r="B5879">
        <v>1</v>
      </c>
      <c r="C5879" t="s">
        <v>80</v>
      </c>
      <c r="D5879" t="s">
        <v>101</v>
      </c>
      <c r="E5879" t="s">
        <v>156</v>
      </c>
      <c r="F5879" t="s">
        <v>16917</v>
      </c>
      <c r="G5879" t="s">
        <v>161</v>
      </c>
      <c r="H5879" t="s">
        <v>135</v>
      </c>
      <c r="I5879" t="s">
        <v>136</v>
      </c>
      <c r="J5879" t="s">
        <v>137</v>
      </c>
      <c r="K5879" t="s">
        <v>138</v>
      </c>
      <c r="L5879" t="s">
        <v>16918</v>
      </c>
      <c r="M5879" t="s">
        <v>16919</v>
      </c>
      <c r="N5879">
        <v>2.4900000000000002</v>
      </c>
      <c r="O5879">
        <v>0</v>
      </c>
      <c r="P5879">
        <v>4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0.91410835542503355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0.91410835542503355</v>
      </c>
    </row>
    <row r="5880" spans="1:31" x14ac:dyDescent="0.25">
      <c r="A5880">
        <v>2213874</v>
      </c>
      <c r="B5880">
        <v>1</v>
      </c>
      <c r="C5880" t="s">
        <v>80</v>
      </c>
      <c r="D5880" t="s">
        <v>106</v>
      </c>
      <c r="E5880" t="s">
        <v>151</v>
      </c>
      <c r="F5880" t="s">
        <v>16920</v>
      </c>
      <c r="G5880" t="s">
        <v>213</v>
      </c>
      <c r="H5880" t="s">
        <v>135</v>
      </c>
      <c r="I5880" t="s">
        <v>136</v>
      </c>
      <c r="J5880" t="s">
        <v>137</v>
      </c>
      <c r="K5880" t="s">
        <v>138</v>
      </c>
      <c r="L5880" t="s">
        <v>16921</v>
      </c>
      <c r="M5880" t="s">
        <v>16922</v>
      </c>
      <c r="N5880">
        <v>0.650277777</v>
      </c>
      <c r="O5880">
        <v>0</v>
      </c>
      <c r="P5880">
        <v>1</v>
      </c>
      <c r="Q5880">
        <v>0</v>
      </c>
      <c r="R5880">
        <v>0</v>
      </c>
      <c r="S5880">
        <v>0</v>
      </c>
      <c r="T5880">
        <v>48</v>
      </c>
      <c r="U5880">
        <v>0</v>
      </c>
      <c r="V5880">
        <v>1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22.631533605331445</v>
      </c>
      <c r="AC5880">
        <v>0</v>
      </c>
      <c r="AD5880">
        <v>0.53221107514714494</v>
      </c>
      <c r="AE5880">
        <v>23.16374468047859</v>
      </c>
    </row>
    <row r="5881" spans="1:31" x14ac:dyDescent="0.25">
      <c r="A5881">
        <v>2224694</v>
      </c>
      <c r="B5881">
        <v>1</v>
      </c>
      <c r="C5881" t="s">
        <v>80</v>
      </c>
      <c r="D5881" t="s">
        <v>82</v>
      </c>
      <c r="E5881" t="s">
        <v>225</v>
      </c>
      <c r="F5881" t="s">
        <v>16923</v>
      </c>
      <c r="G5881" t="s">
        <v>600</v>
      </c>
      <c r="H5881" t="s">
        <v>135</v>
      </c>
      <c r="I5881" t="s">
        <v>136</v>
      </c>
      <c r="J5881" t="s">
        <v>137</v>
      </c>
      <c r="K5881" t="s">
        <v>138</v>
      </c>
      <c r="L5881" t="s">
        <v>16924</v>
      </c>
      <c r="M5881" t="s">
        <v>16925</v>
      </c>
      <c r="N5881">
        <v>3.6719444440000002</v>
      </c>
      <c r="O5881">
        <v>0</v>
      </c>
      <c r="P5881">
        <v>75</v>
      </c>
      <c r="Q5881">
        <v>0</v>
      </c>
      <c r="R5881">
        <v>0</v>
      </c>
      <c r="S5881">
        <v>0</v>
      </c>
      <c r="T5881">
        <v>43</v>
      </c>
      <c r="U5881">
        <v>0</v>
      </c>
      <c r="V5881">
        <v>0</v>
      </c>
      <c r="W5881">
        <v>0</v>
      </c>
      <c r="X5881">
        <v>91.097725668837597</v>
      </c>
      <c r="Y5881">
        <v>0</v>
      </c>
      <c r="Z5881">
        <v>0</v>
      </c>
      <c r="AA5881">
        <v>0</v>
      </c>
      <c r="AB5881">
        <v>81.200441127758552</v>
      </c>
      <c r="AC5881">
        <v>0</v>
      </c>
      <c r="AD5881">
        <v>0</v>
      </c>
      <c r="AE5881">
        <v>172.29816679659615</v>
      </c>
    </row>
    <row r="5882" spans="1:31" x14ac:dyDescent="0.25">
      <c r="A5882">
        <v>2217787</v>
      </c>
      <c r="B5882">
        <v>1</v>
      </c>
      <c r="C5882" t="s">
        <v>81</v>
      </c>
      <c r="D5882" t="s">
        <v>113</v>
      </c>
      <c r="E5882" t="s">
        <v>151</v>
      </c>
      <c r="F5882" t="s">
        <v>16926</v>
      </c>
      <c r="G5882" t="s">
        <v>245</v>
      </c>
      <c r="H5882" t="s">
        <v>135</v>
      </c>
      <c r="I5882" t="s">
        <v>136</v>
      </c>
      <c r="J5882" t="s">
        <v>137</v>
      </c>
      <c r="K5882" t="s">
        <v>138</v>
      </c>
      <c r="L5882" t="s">
        <v>16927</v>
      </c>
      <c r="M5882" t="s">
        <v>16928</v>
      </c>
      <c r="N5882">
        <v>2.804444444</v>
      </c>
      <c r="O5882">
        <v>0</v>
      </c>
      <c r="P5882">
        <v>11</v>
      </c>
      <c r="Q5882">
        <v>0</v>
      </c>
      <c r="R5882">
        <v>2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6.6266721414990446</v>
      </c>
      <c r="Y5882">
        <v>0</v>
      </c>
      <c r="Z5882">
        <v>3.763820255729778E-2</v>
      </c>
      <c r="AA5882">
        <v>0</v>
      </c>
      <c r="AB5882">
        <v>0</v>
      </c>
      <c r="AC5882">
        <v>0</v>
      </c>
      <c r="AD5882">
        <v>0</v>
      </c>
      <c r="AE5882">
        <v>6.664310344056342</v>
      </c>
    </row>
    <row r="5883" spans="1:31" x14ac:dyDescent="0.25">
      <c r="A5883">
        <v>2218766</v>
      </c>
      <c r="B5883">
        <v>1</v>
      </c>
      <c r="C5883" t="s">
        <v>80</v>
      </c>
      <c r="D5883" t="s">
        <v>83</v>
      </c>
      <c r="E5883" t="s">
        <v>151</v>
      </c>
      <c r="F5883" t="s">
        <v>16929</v>
      </c>
      <c r="G5883" t="s">
        <v>134</v>
      </c>
      <c r="H5883" t="s">
        <v>135</v>
      </c>
      <c r="I5883" t="s">
        <v>136</v>
      </c>
      <c r="J5883" t="s">
        <v>137</v>
      </c>
      <c r="K5883" t="s">
        <v>138</v>
      </c>
      <c r="L5883" t="s">
        <v>16930</v>
      </c>
      <c r="M5883" t="s">
        <v>16931</v>
      </c>
      <c r="N5883">
        <v>0.80611111099999999</v>
      </c>
      <c r="O5883">
        <v>0</v>
      </c>
      <c r="P5883">
        <v>160</v>
      </c>
      <c r="Q5883">
        <v>0</v>
      </c>
      <c r="R5883">
        <v>0</v>
      </c>
      <c r="S5883">
        <v>0</v>
      </c>
      <c r="T5883">
        <v>4</v>
      </c>
      <c r="U5883">
        <v>0</v>
      </c>
      <c r="V5883">
        <v>0</v>
      </c>
      <c r="W5883">
        <v>0</v>
      </c>
      <c r="X5883">
        <v>33.119425569886808</v>
      </c>
      <c r="Y5883">
        <v>0</v>
      </c>
      <c r="Z5883">
        <v>0</v>
      </c>
      <c r="AA5883">
        <v>0</v>
      </c>
      <c r="AB5883">
        <v>1.3326366326279355</v>
      </c>
      <c r="AC5883">
        <v>0</v>
      </c>
      <c r="AD5883">
        <v>0</v>
      </c>
      <c r="AE5883">
        <v>34.452062202514746</v>
      </c>
    </row>
    <row r="5884" spans="1:31" x14ac:dyDescent="0.25">
      <c r="A5884">
        <v>2224717</v>
      </c>
      <c r="B5884">
        <v>1</v>
      </c>
      <c r="C5884" t="s">
        <v>80</v>
      </c>
      <c r="D5884" t="s">
        <v>84</v>
      </c>
      <c r="E5884" t="s">
        <v>147</v>
      </c>
      <c r="F5884" t="s">
        <v>16932</v>
      </c>
      <c r="G5884" t="s">
        <v>143</v>
      </c>
      <c r="H5884" t="s">
        <v>144</v>
      </c>
      <c r="I5884" t="s">
        <v>136</v>
      </c>
      <c r="J5884" t="s">
        <v>137</v>
      </c>
      <c r="K5884" t="s">
        <v>138</v>
      </c>
      <c r="L5884" t="s">
        <v>16933</v>
      </c>
      <c r="M5884" t="s">
        <v>16934</v>
      </c>
      <c r="N5884">
        <v>0.99250000000000005</v>
      </c>
      <c r="O5884">
        <v>0</v>
      </c>
      <c r="P5884">
        <v>15786</v>
      </c>
      <c r="Q5884">
        <v>0</v>
      </c>
      <c r="R5884">
        <v>0</v>
      </c>
      <c r="S5884">
        <v>1</v>
      </c>
      <c r="T5884">
        <v>1521</v>
      </c>
      <c r="U5884">
        <v>0</v>
      </c>
      <c r="V5884">
        <v>2</v>
      </c>
      <c r="W5884">
        <v>0</v>
      </c>
      <c r="X5884">
        <v>3605.2697880568257</v>
      </c>
      <c r="Y5884">
        <v>0</v>
      </c>
      <c r="Z5884">
        <v>0</v>
      </c>
      <c r="AA5884">
        <v>4.4440280192830173</v>
      </c>
      <c r="AB5884">
        <v>569.23232314798327</v>
      </c>
      <c r="AC5884">
        <v>0</v>
      </c>
      <c r="AD5884">
        <v>10.891947195262938</v>
      </c>
      <c r="AE5884">
        <v>4189.838086419355</v>
      </c>
    </row>
    <row r="5885" spans="1:31" x14ac:dyDescent="0.25">
      <c r="A5885">
        <v>2229148</v>
      </c>
      <c r="B5885">
        <v>1</v>
      </c>
      <c r="C5885" t="s">
        <v>80</v>
      </c>
      <c r="D5885" t="s">
        <v>97</v>
      </c>
      <c r="E5885" t="s">
        <v>156</v>
      </c>
      <c r="F5885" t="s">
        <v>16935</v>
      </c>
      <c r="G5885" t="s">
        <v>161</v>
      </c>
      <c r="H5885" t="s">
        <v>135</v>
      </c>
      <c r="I5885" t="s">
        <v>136</v>
      </c>
      <c r="J5885" t="s">
        <v>137</v>
      </c>
      <c r="K5885" t="s">
        <v>138</v>
      </c>
      <c r="L5885" t="s">
        <v>16936</v>
      </c>
      <c r="M5885" t="s">
        <v>16937</v>
      </c>
      <c r="N5885">
        <v>4.3191666660000001</v>
      </c>
      <c r="O5885">
        <v>0</v>
      </c>
      <c r="P5885">
        <v>1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1.45218214997114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1.45218214997114</v>
      </c>
    </row>
    <row r="5886" spans="1:31" x14ac:dyDescent="0.25">
      <c r="A5886">
        <v>2218743</v>
      </c>
      <c r="B5886">
        <v>1</v>
      </c>
      <c r="C5886" t="s">
        <v>81</v>
      </c>
      <c r="D5886" t="s">
        <v>114</v>
      </c>
      <c r="E5886" t="s">
        <v>141</v>
      </c>
      <c r="F5886" t="s">
        <v>16938</v>
      </c>
      <c r="G5886" t="s">
        <v>405</v>
      </c>
      <c r="H5886" t="s">
        <v>144</v>
      </c>
      <c r="I5886" t="s">
        <v>136</v>
      </c>
      <c r="J5886" t="s">
        <v>137</v>
      </c>
      <c r="K5886" t="s">
        <v>234</v>
      </c>
      <c r="L5886" t="s">
        <v>16939</v>
      </c>
      <c r="M5886" t="s">
        <v>16940</v>
      </c>
      <c r="N5886">
        <v>2.004728611</v>
      </c>
      <c r="O5886">
        <v>0</v>
      </c>
      <c r="P5886">
        <v>130</v>
      </c>
      <c r="Q5886">
        <v>0</v>
      </c>
      <c r="R5886">
        <v>0</v>
      </c>
      <c r="S5886">
        <v>0</v>
      </c>
      <c r="T5886">
        <v>11</v>
      </c>
      <c r="U5886">
        <v>0</v>
      </c>
      <c r="V5886">
        <v>0</v>
      </c>
      <c r="W5886">
        <v>0</v>
      </c>
      <c r="X5886">
        <v>24.015354102607592</v>
      </c>
      <c r="Y5886">
        <v>0</v>
      </c>
      <c r="Z5886">
        <v>0</v>
      </c>
      <c r="AA5886">
        <v>0</v>
      </c>
      <c r="AB5886">
        <v>2.0887760430082722</v>
      </c>
      <c r="AC5886">
        <v>0</v>
      </c>
      <c r="AD5886">
        <v>0</v>
      </c>
      <c r="AE5886">
        <v>26.104130145615866</v>
      </c>
    </row>
    <row r="5887" spans="1:31" x14ac:dyDescent="0.25">
      <c r="A5887">
        <v>2227156</v>
      </c>
      <c r="B5887">
        <v>1</v>
      </c>
      <c r="C5887" t="s">
        <v>80</v>
      </c>
      <c r="D5887" t="s">
        <v>90</v>
      </c>
      <c r="E5887" t="s">
        <v>141</v>
      </c>
      <c r="F5887" t="s">
        <v>16941</v>
      </c>
      <c r="G5887" t="s">
        <v>831</v>
      </c>
      <c r="H5887" t="s">
        <v>144</v>
      </c>
      <c r="I5887" t="s">
        <v>136</v>
      </c>
      <c r="J5887" t="s">
        <v>137</v>
      </c>
      <c r="K5887" t="s">
        <v>138</v>
      </c>
      <c r="L5887" t="s">
        <v>16942</v>
      </c>
      <c r="M5887" t="s">
        <v>16943</v>
      </c>
      <c r="N5887">
        <v>6.8588888880000001</v>
      </c>
      <c r="O5887">
        <v>0</v>
      </c>
      <c r="P5887">
        <v>280</v>
      </c>
      <c r="Q5887">
        <v>0</v>
      </c>
      <c r="R5887">
        <v>0</v>
      </c>
      <c r="S5887">
        <v>0</v>
      </c>
      <c r="T5887">
        <v>15</v>
      </c>
      <c r="U5887">
        <v>0</v>
      </c>
      <c r="V5887">
        <v>0</v>
      </c>
      <c r="W5887">
        <v>0</v>
      </c>
      <c r="X5887">
        <v>548.34365187227615</v>
      </c>
      <c r="Y5887">
        <v>0</v>
      </c>
      <c r="Z5887">
        <v>0</v>
      </c>
      <c r="AA5887">
        <v>0</v>
      </c>
      <c r="AB5887">
        <v>63.292331243554223</v>
      </c>
      <c r="AC5887">
        <v>0</v>
      </c>
      <c r="AD5887">
        <v>0</v>
      </c>
      <c r="AE5887">
        <v>611.63598311583041</v>
      </c>
    </row>
    <row r="5888" spans="1:31" x14ac:dyDescent="0.25">
      <c r="A5888">
        <v>2225235</v>
      </c>
      <c r="B5888">
        <v>1</v>
      </c>
      <c r="C5888" t="s">
        <v>80</v>
      </c>
      <c r="D5888" t="s">
        <v>93</v>
      </c>
      <c r="E5888" t="s">
        <v>198</v>
      </c>
      <c r="F5888" t="s">
        <v>16944</v>
      </c>
      <c r="G5888" t="s">
        <v>143</v>
      </c>
      <c r="H5888" t="s">
        <v>144</v>
      </c>
      <c r="I5888" t="s">
        <v>136</v>
      </c>
      <c r="J5888" t="s">
        <v>137</v>
      </c>
      <c r="K5888" t="s">
        <v>138</v>
      </c>
      <c r="L5888" t="s">
        <v>16945</v>
      </c>
      <c r="M5888" t="s">
        <v>16946</v>
      </c>
      <c r="N5888">
        <v>2.1983333329999999</v>
      </c>
      <c r="O5888">
        <v>0</v>
      </c>
      <c r="P5888">
        <v>398</v>
      </c>
      <c r="Q5888">
        <v>13</v>
      </c>
      <c r="R5888">
        <v>102</v>
      </c>
      <c r="S5888">
        <v>5</v>
      </c>
      <c r="T5888">
        <v>40</v>
      </c>
      <c r="U5888">
        <v>0</v>
      </c>
      <c r="V5888">
        <v>0</v>
      </c>
      <c r="W5888">
        <v>0</v>
      </c>
      <c r="X5888">
        <v>81.333903821127876</v>
      </c>
      <c r="Y5888">
        <v>6.4520220761615494</v>
      </c>
      <c r="Z5888">
        <v>23.00780624910259</v>
      </c>
      <c r="AA5888">
        <v>17.993632030836086</v>
      </c>
      <c r="AB5888">
        <v>48.773565430949148</v>
      </c>
      <c r="AC5888">
        <v>0</v>
      </c>
      <c r="AD5888">
        <v>0</v>
      </c>
      <c r="AE5888">
        <v>177.56092960817728</v>
      </c>
    </row>
    <row r="5889" spans="1:31" x14ac:dyDescent="0.25">
      <c r="A5889">
        <v>2213333</v>
      </c>
      <c r="B5889">
        <v>1</v>
      </c>
      <c r="C5889" t="s">
        <v>80</v>
      </c>
      <c r="D5889" t="s">
        <v>100</v>
      </c>
      <c r="E5889" t="s">
        <v>147</v>
      </c>
      <c r="F5889" t="s">
        <v>16947</v>
      </c>
      <c r="G5889" t="s">
        <v>143</v>
      </c>
      <c r="H5889" t="s">
        <v>144</v>
      </c>
      <c r="I5889" t="s">
        <v>136</v>
      </c>
      <c r="J5889" t="s">
        <v>137</v>
      </c>
      <c r="K5889" t="s">
        <v>138</v>
      </c>
      <c r="L5889" t="s">
        <v>1297</v>
      </c>
      <c r="M5889" t="s">
        <v>16948</v>
      </c>
      <c r="N5889">
        <v>0.29777777700000002</v>
      </c>
      <c r="O5889">
        <v>1</v>
      </c>
      <c r="P5889">
        <v>422</v>
      </c>
      <c r="Q5889">
        <v>28</v>
      </c>
      <c r="R5889">
        <v>120</v>
      </c>
      <c r="S5889">
        <v>11</v>
      </c>
      <c r="T5889">
        <v>95</v>
      </c>
      <c r="U5889">
        <v>0</v>
      </c>
      <c r="V5889">
        <v>0</v>
      </c>
      <c r="W5889">
        <v>0.6479442957804088</v>
      </c>
      <c r="X5889">
        <v>30.816714255651117</v>
      </c>
      <c r="Y5889">
        <v>58.124086163249807</v>
      </c>
      <c r="Z5889">
        <v>22.456176300010341</v>
      </c>
      <c r="AA5889">
        <v>4.4417514015602935</v>
      </c>
      <c r="AB5889">
        <v>10.244095311207209</v>
      </c>
      <c r="AC5889">
        <v>0</v>
      </c>
      <c r="AD5889">
        <v>0</v>
      </c>
      <c r="AE5889">
        <v>126.73076772745917</v>
      </c>
    </row>
    <row r="5890" spans="1:31" x14ac:dyDescent="0.25">
      <c r="A5890">
        <v>2223738</v>
      </c>
      <c r="B5890">
        <v>1</v>
      </c>
      <c r="C5890" t="s">
        <v>80</v>
      </c>
      <c r="D5890" t="s">
        <v>93</v>
      </c>
      <c r="E5890" t="s">
        <v>147</v>
      </c>
      <c r="F5890" t="s">
        <v>16949</v>
      </c>
      <c r="G5890" t="s">
        <v>143</v>
      </c>
      <c r="H5890" t="s">
        <v>144</v>
      </c>
      <c r="I5890" t="s">
        <v>136</v>
      </c>
      <c r="J5890" t="s">
        <v>137</v>
      </c>
      <c r="K5890" t="s">
        <v>138</v>
      </c>
      <c r="L5890" t="s">
        <v>16950</v>
      </c>
      <c r="M5890" t="s">
        <v>16951</v>
      </c>
      <c r="N5890">
        <v>0.24111111099999999</v>
      </c>
      <c r="O5890">
        <v>0</v>
      </c>
      <c r="P5890">
        <v>187</v>
      </c>
      <c r="Q5890">
        <v>2</v>
      </c>
      <c r="R5890">
        <v>44</v>
      </c>
      <c r="S5890">
        <v>3</v>
      </c>
      <c r="T5890">
        <v>40</v>
      </c>
      <c r="U5890">
        <v>0</v>
      </c>
      <c r="V5890">
        <v>0</v>
      </c>
      <c r="W5890">
        <v>0</v>
      </c>
      <c r="X5890">
        <v>5.8656821012619327</v>
      </c>
      <c r="Y5890">
        <v>2.9582988346666669E-2</v>
      </c>
      <c r="Z5890">
        <v>1.4410475772307263</v>
      </c>
      <c r="AA5890">
        <v>1.1267928352411998</v>
      </c>
      <c r="AB5890">
        <v>4.218903783177173</v>
      </c>
      <c r="AC5890">
        <v>0</v>
      </c>
      <c r="AD5890">
        <v>0</v>
      </c>
      <c r="AE5890">
        <v>12.682009285257699</v>
      </c>
    </row>
    <row r="5891" spans="1:31" x14ac:dyDescent="0.25">
      <c r="A5891">
        <v>2219825</v>
      </c>
      <c r="B5891">
        <v>1</v>
      </c>
      <c r="C5891" t="s">
        <v>80</v>
      </c>
      <c r="D5891" t="s">
        <v>100</v>
      </c>
      <c r="E5891" t="s">
        <v>156</v>
      </c>
      <c r="F5891" t="s">
        <v>16952</v>
      </c>
      <c r="G5891" t="s">
        <v>161</v>
      </c>
      <c r="H5891" t="s">
        <v>135</v>
      </c>
      <c r="I5891" t="s">
        <v>136</v>
      </c>
      <c r="J5891" t="s">
        <v>137</v>
      </c>
      <c r="K5891" t="s">
        <v>138</v>
      </c>
      <c r="L5891" t="s">
        <v>16953</v>
      </c>
      <c r="M5891" t="s">
        <v>16954</v>
      </c>
      <c r="N5891">
        <v>7.7997222219999998</v>
      </c>
      <c r="O5891">
        <v>0</v>
      </c>
      <c r="P5891">
        <v>1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2.4671431180110774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2.4671431180110774</v>
      </c>
    </row>
    <row r="5892" spans="1:31" x14ac:dyDescent="0.25">
      <c r="A5892">
        <v>2228630</v>
      </c>
      <c r="B5892">
        <v>1</v>
      </c>
      <c r="C5892" t="s">
        <v>80</v>
      </c>
      <c r="D5892" t="s">
        <v>96</v>
      </c>
      <c r="E5892" t="s">
        <v>147</v>
      </c>
      <c r="F5892" t="s">
        <v>16955</v>
      </c>
      <c r="G5892" t="s">
        <v>143</v>
      </c>
      <c r="H5892" t="s">
        <v>144</v>
      </c>
      <c r="I5892" t="s">
        <v>136</v>
      </c>
      <c r="J5892" t="s">
        <v>137</v>
      </c>
      <c r="K5892" t="s">
        <v>138</v>
      </c>
      <c r="L5892" t="s">
        <v>16956</v>
      </c>
      <c r="M5892" t="s">
        <v>16957</v>
      </c>
      <c r="N5892">
        <v>5.7222222000000003E-2</v>
      </c>
      <c r="O5892">
        <v>3</v>
      </c>
      <c r="P5892">
        <v>3857</v>
      </c>
      <c r="Q5892">
        <v>6</v>
      </c>
      <c r="R5892">
        <v>14</v>
      </c>
      <c r="S5892">
        <v>10</v>
      </c>
      <c r="T5892">
        <v>359</v>
      </c>
      <c r="U5892">
        <v>1</v>
      </c>
      <c r="V5892">
        <v>0</v>
      </c>
      <c r="W5892">
        <v>2.6211470243180446</v>
      </c>
      <c r="X5892">
        <v>78.34107353003715</v>
      </c>
      <c r="Y5892">
        <v>0.16366371411025113</v>
      </c>
      <c r="Z5892">
        <v>0.42833488502422001</v>
      </c>
      <c r="AA5892">
        <v>4.643842375972401</v>
      </c>
      <c r="AB5892">
        <v>18.380192347826902</v>
      </c>
      <c r="AC5892">
        <v>0.79365866645299232</v>
      </c>
      <c r="AD5892">
        <v>0</v>
      </c>
      <c r="AE5892">
        <v>105.37191254374197</v>
      </c>
    </row>
    <row r="5893" spans="1:31" x14ac:dyDescent="0.25">
      <c r="A5893">
        <v>2222679</v>
      </c>
      <c r="B5893">
        <v>1</v>
      </c>
      <c r="C5893" t="s">
        <v>80</v>
      </c>
      <c r="D5893" t="s">
        <v>110</v>
      </c>
      <c r="E5893" t="s">
        <v>151</v>
      </c>
      <c r="F5893" t="s">
        <v>7774</v>
      </c>
      <c r="G5893" t="s">
        <v>213</v>
      </c>
      <c r="H5893" t="s">
        <v>135</v>
      </c>
      <c r="I5893" t="s">
        <v>136</v>
      </c>
      <c r="J5893" t="s">
        <v>137</v>
      </c>
      <c r="K5893" t="s">
        <v>138</v>
      </c>
      <c r="L5893" t="s">
        <v>16958</v>
      </c>
      <c r="M5893" t="s">
        <v>16959</v>
      </c>
      <c r="N5893">
        <v>0.65666666600000001</v>
      </c>
      <c r="O5893">
        <v>0</v>
      </c>
      <c r="P5893">
        <v>3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0.84505428945132766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0.84505428945132766</v>
      </c>
    </row>
    <row r="5894" spans="1:31" x14ac:dyDescent="0.25">
      <c r="A5894">
        <v>2220867</v>
      </c>
      <c r="B5894">
        <v>1</v>
      </c>
      <c r="C5894" t="s">
        <v>80</v>
      </c>
      <c r="D5894" t="s">
        <v>103</v>
      </c>
      <c r="E5894" t="s">
        <v>147</v>
      </c>
      <c r="F5894" t="s">
        <v>16960</v>
      </c>
      <c r="G5894" t="s">
        <v>143</v>
      </c>
      <c r="H5894" t="s">
        <v>144</v>
      </c>
      <c r="I5894" t="s">
        <v>136</v>
      </c>
      <c r="J5894" t="s">
        <v>137</v>
      </c>
      <c r="K5894" t="s">
        <v>138</v>
      </c>
      <c r="L5894" t="s">
        <v>16961</v>
      </c>
      <c r="M5894" t="s">
        <v>16962</v>
      </c>
      <c r="N5894">
        <v>0.86305555499999997</v>
      </c>
      <c r="O5894">
        <v>0</v>
      </c>
      <c r="P5894">
        <v>0</v>
      </c>
      <c r="Q5894">
        <v>0</v>
      </c>
      <c r="R5894">
        <v>0</v>
      </c>
      <c r="S5894">
        <v>1</v>
      </c>
      <c r="T5894">
        <v>0</v>
      </c>
      <c r="U5894">
        <v>8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0.8837191282605249</v>
      </c>
      <c r="AB5894">
        <v>0</v>
      </c>
      <c r="AC5894">
        <v>680.78465773393384</v>
      </c>
      <c r="AD5894">
        <v>0</v>
      </c>
      <c r="AE5894">
        <v>681.66837686219435</v>
      </c>
    </row>
    <row r="5895" spans="1:31" x14ac:dyDescent="0.25">
      <c r="A5895">
        <v>2228693</v>
      </c>
      <c r="B5895">
        <v>1</v>
      </c>
      <c r="C5895" t="s">
        <v>80</v>
      </c>
      <c r="D5895" t="s">
        <v>102</v>
      </c>
      <c r="E5895" t="s">
        <v>156</v>
      </c>
      <c r="F5895" t="s">
        <v>16963</v>
      </c>
      <c r="G5895" t="s">
        <v>161</v>
      </c>
      <c r="H5895" t="s">
        <v>135</v>
      </c>
      <c r="I5895" t="s">
        <v>136</v>
      </c>
      <c r="J5895" t="s">
        <v>137</v>
      </c>
      <c r="K5895" t="s">
        <v>138</v>
      </c>
      <c r="L5895" t="s">
        <v>16964</v>
      </c>
      <c r="M5895" t="s">
        <v>16965</v>
      </c>
      <c r="N5895">
        <v>1.628055555</v>
      </c>
      <c r="O5895">
        <v>0</v>
      </c>
      <c r="P5895">
        <v>1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0.17685611300477999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0.17685611300477999</v>
      </c>
    </row>
    <row r="5896" spans="1:31" x14ac:dyDescent="0.25">
      <c r="A5896">
        <v>2227697</v>
      </c>
      <c r="B5896">
        <v>1</v>
      </c>
      <c r="C5896" t="s">
        <v>80</v>
      </c>
      <c r="D5896" t="s">
        <v>88</v>
      </c>
      <c r="E5896" t="s">
        <v>156</v>
      </c>
      <c r="F5896" t="s">
        <v>16966</v>
      </c>
      <c r="G5896" t="s">
        <v>172</v>
      </c>
      <c r="H5896" t="s">
        <v>135</v>
      </c>
      <c r="I5896" t="s">
        <v>136</v>
      </c>
      <c r="J5896" t="s">
        <v>137</v>
      </c>
      <c r="K5896" t="s">
        <v>138</v>
      </c>
      <c r="L5896" t="s">
        <v>16967</v>
      </c>
      <c r="M5896" t="s">
        <v>16968</v>
      </c>
      <c r="N5896">
        <v>6.4758333329999997</v>
      </c>
      <c r="O5896">
        <v>0</v>
      </c>
      <c r="P5896">
        <v>8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14.294220210560606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14.294220210560606</v>
      </c>
    </row>
    <row r="5897" spans="1:31" x14ac:dyDescent="0.25">
      <c r="A5897">
        <v>2226678</v>
      </c>
      <c r="B5897">
        <v>1</v>
      </c>
      <c r="C5897" t="s">
        <v>80</v>
      </c>
      <c r="D5897" t="s">
        <v>83</v>
      </c>
      <c r="E5897" t="s">
        <v>132</v>
      </c>
      <c r="F5897" t="s">
        <v>3493</v>
      </c>
      <c r="G5897" t="s">
        <v>233</v>
      </c>
      <c r="H5897" t="s">
        <v>135</v>
      </c>
      <c r="I5897" t="s">
        <v>136</v>
      </c>
      <c r="J5897" t="s">
        <v>137</v>
      </c>
      <c r="K5897" t="s">
        <v>234</v>
      </c>
      <c r="L5897" t="s">
        <v>16969</v>
      </c>
      <c r="M5897" t="s">
        <v>16970</v>
      </c>
      <c r="N5897">
        <v>7.8680555549999998</v>
      </c>
      <c r="O5897">
        <v>0</v>
      </c>
      <c r="P5897">
        <v>581</v>
      </c>
      <c r="Q5897">
        <v>0</v>
      </c>
      <c r="R5897">
        <v>0</v>
      </c>
      <c r="S5897">
        <v>0</v>
      </c>
      <c r="T5897">
        <v>21</v>
      </c>
      <c r="U5897">
        <v>0</v>
      </c>
      <c r="V5897">
        <v>0</v>
      </c>
      <c r="W5897">
        <v>0</v>
      </c>
      <c r="X5897">
        <v>1871.4477726761763</v>
      </c>
      <c r="Y5897">
        <v>0</v>
      </c>
      <c r="Z5897">
        <v>0</v>
      </c>
      <c r="AA5897">
        <v>0</v>
      </c>
      <c r="AB5897">
        <v>126.52989748380335</v>
      </c>
      <c r="AC5897">
        <v>0</v>
      </c>
      <c r="AD5897">
        <v>0</v>
      </c>
      <c r="AE5897">
        <v>1997.9776701599797</v>
      </c>
    </row>
    <row r="5898" spans="1:31" x14ac:dyDescent="0.25">
      <c r="A5898">
        <v>2219848</v>
      </c>
      <c r="B5898">
        <v>1</v>
      </c>
      <c r="C5898" t="s">
        <v>80</v>
      </c>
      <c r="D5898" t="s">
        <v>102</v>
      </c>
      <c r="E5898" t="s">
        <v>156</v>
      </c>
      <c r="F5898" t="s">
        <v>16971</v>
      </c>
      <c r="G5898" t="s">
        <v>165</v>
      </c>
      <c r="H5898" t="s">
        <v>135</v>
      </c>
      <c r="I5898" t="s">
        <v>136</v>
      </c>
      <c r="J5898" t="s">
        <v>137</v>
      </c>
      <c r="K5898" t="s">
        <v>138</v>
      </c>
      <c r="L5898" t="s">
        <v>16972</v>
      </c>
      <c r="M5898" t="s">
        <v>16973</v>
      </c>
      <c r="N5898">
        <v>1.3863888879999999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1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2.5612824086648418</v>
      </c>
      <c r="AC5898">
        <v>0</v>
      </c>
      <c r="AD5898">
        <v>0</v>
      </c>
      <c r="AE5898">
        <v>2.5612824086648418</v>
      </c>
    </row>
    <row r="5899" spans="1:31" x14ac:dyDescent="0.25">
      <c r="A5899">
        <v>2212815</v>
      </c>
      <c r="B5899">
        <v>1</v>
      </c>
      <c r="C5899" t="s">
        <v>80</v>
      </c>
      <c r="D5899" t="s">
        <v>88</v>
      </c>
      <c r="E5899" t="s">
        <v>156</v>
      </c>
      <c r="F5899" t="s">
        <v>16974</v>
      </c>
      <c r="G5899" t="s">
        <v>165</v>
      </c>
      <c r="H5899" t="s">
        <v>135</v>
      </c>
      <c r="I5899" t="s">
        <v>136</v>
      </c>
      <c r="J5899" t="s">
        <v>137</v>
      </c>
      <c r="K5899" t="s">
        <v>138</v>
      </c>
      <c r="L5899" t="s">
        <v>16975</v>
      </c>
      <c r="M5899" t="s">
        <v>16976</v>
      </c>
      <c r="N5899">
        <v>3.6866666659999998</v>
      </c>
      <c r="O5899">
        <v>0</v>
      </c>
      <c r="P5899">
        <v>1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0.93888641735465261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0.93888641735465261</v>
      </c>
    </row>
    <row r="5900" spans="1:31" x14ac:dyDescent="0.25">
      <c r="A5900">
        <v>2225799</v>
      </c>
      <c r="B5900">
        <v>1</v>
      </c>
      <c r="C5900" t="s">
        <v>80</v>
      </c>
      <c r="D5900" t="s">
        <v>88</v>
      </c>
      <c r="E5900" t="s">
        <v>151</v>
      </c>
      <c r="F5900" t="s">
        <v>16977</v>
      </c>
      <c r="G5900" t="s">
        <v>213</v>
      </c>
      <c r="H5900" t="s">
        <v>135</v>
      </c>
      <c r="I5900" t="s">
        <v>136</v>
      </c>
      <c r="J5900" t="s">
        <v>137</v>
      </c>
      <c r="K5900" t="s">
        <v>138</v>
      </c>
      <c r="L5900" t="s">
        <v>16978</v>
      </c>
      <c r="M5900" t="s">
        <v>16979</v>
      </c>
      <c r="N5900">
        <v>7.1061111109999997</v>
      </c>
      <c r="O5900">
        <v>0</v>
      </c>
      <c r="P5900">
        <v>59</v>
      </c>
      <c r="Q5900">
        <v>0</v>
      </c>
      <c r="R5900">
        <v>0</v>
      </c>
      <c r="S5900">
        <v>0</v>
      </c>
      <c r="T5900">
        <v>10</v>
      </c>
      <c r="U5900">
        <v>0</v>
      </c>
      <c r="V5900">
        <v>0</v>
      </c>
      <c r="W5900">
        <v>0</v>
      </c>
      <c r="X5900">
        <v>123.43556238881865</v>
      </c>
      <c r="Y5900">
        <v>0</v>
      </c>
      <c r="Z5900">
        <v>0</v>
      </c>
      <c r="AA5900">
        <v>0</v>
      </c>
      <c r="AB5900">
        <v>15.831284080159351</v>
      </c>
      <c r="AC5900">
        <v>0</v>
      </c>
      <c r="AD5900">
        <v>0</v>
      </c>
      <c r="AE5900">
        <v>139.266846468978</v>
      </c>
    </row>
    <row r="5901" spans="1:31" x14ac:dyDescent="0.25">
      <c r="A5901">
        <v>2215912</v>
      </c>
      <c r="B5901">
        <v>1</v>
      </c>
      <c r="C5901" t="s">
        <v>81</v>
      </c>
      <c r="D5901" t="s">
        <v>119</v>
      </c>
      <c r="E5901" t="s">
        <v>132</v>
      </c>
      <c r="F5901" t="s">
        <v>16980</v>
      </c>
      <c r="G5901" t="s">
        <v>176</v>
      </c>
      <c r="H5901" t="s">
        <v>135</v>
      </c>
      <c r="I5901" t="s">
        <v>136</v>
      </c>
      <c r="J5901" t="s">
        <v>137</v>
      </c>
      <c r="K5901" t="s">
        <v>138</v>
      </c>
      <c r="L5901" t="s">
        <v>16981</v>
      </c>
      <c r="M5901" t="s">
        <v>16982</v>
      </c>
      <c r="N5901">
        <v>0.91638888799999996</v>
      </c>
      <c r="O5901">
        <v>0</v>
      </c>
      <c r="P5901">
        <v>39</v>
      </c>
      <c r="Q5901">
        <v>0</v>
      </c>
      <c r="R5901">
        <v>9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2.0553369025462227</v>
      </c>
      <c r="Y5901">
        <v>0</v>
      </c>
      <c r="Z5901">
        <v>1.4910297662619871</v>
      </c>
      <c r="AA5901">
        <v>0</v>
      </c>
      <c r="AB5901">
        <v>0</v>
      </c>
      <c r="AC5901">
        <v>0</v>
      </c>
      <c r="AD5901">
        <v>0</v>
      </c>
      <c r="AE5901">
        <v>3.5463666688082096</v>
      </c>
    </row>
    <row r="5902" spans="1:31" x14ac:dyDescent="0.25">
      <c r="A5902">
        <v>2219244</v>
      </c>
      <c r="B5902">
        <v>1</v>
      </c>
      <c r="C5902" t="s">
        <v>80</v>
      </c>
      <c r="D5902" t="s">
        <v>98</v>
      </c>
      <c r="E5902" t="s">
        <v>151</v>
      </c>
      <c r="F5902" t="s">
        <v>16983</v>
      </c>
      <c r="G5902" t="s">
        <v>213</v>
      </c>
      <c r="H5902" t="s">
        <v>135</v>
      </c>
      <c r="I5902" t="s">
        <v>136</v>
      </c>
      <c r="J5902" t="s">
        <v>137</v>
      </c>
      <c r="K5902" t="s">
        <v>138</v>
      </c>
      <c r="L5902" t="s">
        <v>16984</v>
      </c>
      <c r="M5902" t="s">
        <v>16985</v>
      </c>
      <c r="N5902">
        <v>2.113888888</v>
      </c>
      <c r="O5902">
        <v>0</v>
      </c>
      <c r="P5902">
        <v>18</v>
      </c>
      <c r="Q5902">
        <v>0</v>
      </c>
      <c r="R5902">
        <v>6</v>
      </c>
      <c r="S5902">
        <v>0</v>
      </c>
      <c r="T5902">
        <v>8</v>
      </c>
      <c r="U5902">
        <v>0</v>
      </c>
      <c r="V5902">
        <v>0</v>
      </c>
      <c r="W5902">
        <v>0</v>
      </c>
      <c r="X5902">
        <v>5.6505003765045618</v>
      </c>
      <c r="Y5902">
        <v>0</v>
      </c>
      <c r="Z5902">
        <v>0.19885543103022221</v>
      </c>
      <c r="AA5902">
        <v>0</v>
      </c>
      <c r="AB5902">
        <v>1.7563745741761805</v>
      </c>
      <c r="AC5902">
        <v>0</v>
      </c>
      <c r="AD5902">
        <v>0</v>
      </c>
      <c r="AE5902">
        <v>7.6057303817109645</v>
      </c>
    </row>
    <row r="5903" spans="1:31" x14ac:dyDescent="0.25">
      <c r="A5903">
        <v>2226818</v>
      </c>
      <c r="B5903">
        <v>1</v>
      </c>
      <c r="C5903" t="s">
        <v>80</v>
      </c>
      <c r="D5903" t="s">
        <v>83</v>
      </c>
      <c r="E5903" t="s">
        <v>151</v>
      </c>
      <c r="F5903" t="s">
        <v>6153</v>
      </c>
      <c r="G5903" t="s">
        <v>213</v>
      </c>
      <c r="H5903" t="s">
        <v>135</v>
      </c>
      <c r="I5903" t="s">
        <v>136</v>
      </c>
      <c r="J5903" t="s">
        <v>137</v>
      </c>
      <c r="K5903" t="s">
        <v>138</v>
      </c>
      <c r="L5903" t="s">
        <v>16986</v>
      </c>
      <c r="M5903" t="s">
        <v>16987</v>
      </c>
      <c r="N5903">
        <v>7.3008333329999999</v>
      </c>
      <c r="O5903">
        <v>0</v>
      </c>
      <c r="P5903">
        <v>56</v>
      </c>
      <c r="Q5903">
        <v>0</v>
      </c>
      <c r="R5903">
        <v>0</v>
      </c>
      <c r="S5903">
        <v>0</v>
      </c>
      <c r="T5903">
        <v>38</v>
      </c>
      <c r="U5903">
        <v>0</v>
      </c>
      <c r="V5903">
        <v>0</v>
      </c>
      <c r="W5903">
        <v>0</v>
      </c>
      <c r="X5903">
        <v>154.99757250275144</v>
      </c>
      <c r="Y5903">
        <v>0</v>
      </c>
      <c r="Z5903">
        <v>0</v>
      </c>
      <c r="AA5903">
        <v>0</v>
      </c>
      <c r="AB5903">
        <v>524.56646879183086</v>
      </c>
      <c r="AC5903">
        <v>0</v>
      </c>
      <c r="AD5903">
        <v>0</v>
      </c>
      <c r="AE5903">
        <v>679.56404129458224</v>
      </c>
    </row>
    <row r="5904" spans="1:31" x14ac:dyDescent="0.25">
      <c r="A5904">
        <v>2220240</v>
      </c>
      <c r="B5904">
        <v>1</v>
      </c>
      <c r="C5904" t="s">
        <v>80</v>
      </c>
      <c r="D5904" t="s">
        <v>85</v>
      </c>
      <c r="E5904" t="s">
        <v>225</v>
      </c>
      <c r="F5904" t="s">
        <v>2179</v>
      </c>
      <c r="G5904" t="s">
        <v>345</v>
      </c>
      <c r="H5904" t="s">
        <v>135</v>
      </c>
      <c r="I5904" t="s">
        <v>136</v>
      </c>
      <c r="J5904" t="s">
        <v>137</v>
      </c>
      <c r="K5904" t="s">
        <v>138</v>
      </c>
      <c r="L5904" t="s">
        <v>16988</v>
      </c>
      <c r="M5904" t="s">
        <v>16989</v>
      </c>
      <c r="N5904">
        <v>2.8166666660000002</v>
      </c>
      <c r="O5904">
        <v>0</v>
      </c>
      <c r="P5904">
        <v>61</v>
      </c>
      <c r="Q5904">
        <v>0</v>
      </c>
      <c r="R5904">
        <v>0</v>
      </c>
      <c r="S5904">
        <v>0</v>
      </c>
      <c r="T5904">
        <v>25</v>
      </c>
      <c r="U5904">
        <v>0</v>
      </c>
      <c r="V5904">
        <v>0</v>
      </c>
      <c r="W5904">
        <v>0</v>
      </c>
      <c r="X5904">
        <v>48.004530287807874</v>
      </c>
      <c r="Y5904">
        <v>0</v>
      </c>
      <c r="Z5904">
        <v>0</v>
      </c>
      <c r="AA5904">
        <v>0</v>
      </c>
      <c r="AB5904">
        <v>153.47274294996711</v>
      </c>
      <c r="AC5904">
        <v>0</v>
      </c>
      <c r="AD5904">
        <v>0</v>
      </c>
      <c r="AE5904">
        <v>201.47727323777499</v>
      </c>
    </row>
    <row r="5905" spans="1:31" x14ac:dyDescent="0.25">
      <c r="A5905">
        <v>2215308</v>
      </c>
      <c r="B5905">
        <v>1</v>
      </c>
      <c r="C5905" t="s">
        <v>80</v>
      </c>
      <c r="D5905" t="s">
        <v>110</v>
      </c>
      <c r="E5905" t="s">
        <v>141</v>
      </c>
      <c r="F5905" t="s">
        <v>16990</v>
      </c>
      <c r="G5905" t="s">
        <v>143</v>
      </c>
      <c r="H5905" t="s">
        <v>144</v>
      </c>
      <c r="I5905" t="s">
        <v>451</v>
      </c>
      <c r="J5905" t="s">
        <v>137</v>
      </c>
      <c r="K5905" t="s">
        <v>138</v>
      </c>
      <c r="L5905" t="s">
        <v>16991</v>
      </c>
      <c r="M5905" t="s">
        <v>16992</v>
      </c>
      <c r="N5905">
        <v>1.0833333000000001E-2</v>
      </c>
      <c r="O5905">
        <v>0</v>
      </c>
      <c r="P5905">
        <v>1912</v>
      </c>
      <c r="Q5905">
        <v>0</v>
      </c>
      <c r="R5905">
        <v>0</v>
      </c>
      <c r="S5905">
        <v>0</v>
      </c>
      <c r="T5905">
        <v>141</v>
      </c>
      <c r="U5905">
        <v>0</v>
      </c>
      <c r="V5905">
        <v>0</v>
      </c>
      <c r="W5905">
        <v>0</v>
      </c>
      <c r="X5905">
        <v>7.1178082155985658</v>
      </c>
      <c r="Y5905">
        <v>0</v>
      </c>
      <c r="Z5905">
        <v>0</v>
      </c>
      <c r="AA5905">
        <v>0</v>
      </c>
      <c r="AB5905">
        <v>0.78890345442122456</v>
      </c>
      <c r="AC5905">
        <v>0</v>
      </c>
      <c r="AD5905">
        <v>0</v>
      </c>
      <c r="AE5905">
        <v>7.9067116700197904</v>
      </c>
    </row>
    <row r="5906" spans="1:31" x14ac:dyDescent="0.25">
      <c r="A5906">
        <v>2216791</v>
      </c>
      <c r="B5906">
        <v>1</v>
      </c>
      <c r="C5906" t="s">
        <v>80</v>
      </c>
      <c r="D5906" t="s">
        <v>88</v>
      </c>
      <c r="E5906" t="s">
        <v>156</v>
      </c>
      <c r="F5906" t="s">
        <v>9875</v>
      </c>
      <c r="G5906" t="s">
        <v>165</v>
      </c>
      <c r="H5906" t="s">
        <v>135</v>
      </c>
      <c r="I5906" t="s">
        <v>136</v>
      </c>
      <c r="J5906" t="s">
        <v>137</v>
      </c>
      <c r="K5906" t="s">
        <v>138</v>
      </c>
      <c r="L5906" t="s">
        <v>16993</v>
      </c>
      <c r="M5906" t="s">
        <v>16994</v>
      </c>
      <c r="N5906">
        <v>3.0605555550000001</v>
      </c>
      <c r="O5906">
        <v>0</v>
      </c>
      <c r="P5906">
        <v>11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7.9668849675876787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7.9668849675876787</v>
      </c>
    </row>
    <row r="5907" spans="1:31" x14ac:dyDescent="0.25">
      <c r="A5907">
        <v>2226277</v>
      </c>
      <c r="B5907">
        <v>1</v>
      </c>
      <c r="C5907" t="s">
        <v>80</v>
      </c>
      <c r="D5907" t="s">
        <v>93</v>
      </c>
      <c r="E5907" t="s">
        <v>156</v>
      </c>
      <c r="F5907" t="s">
        <v>16995</v>
      </c>
      <c r="G5907" t="s">
        <v>161</v>
      </c>
      <c r="H5907" t="s">
        <v>135</v>
      </c>
      <c r="I5907" t="s">
        <v>136</v>
      </c>
      <c r="J5907" t="s">
        <v>137</v>
      </c>
      <c r="K5907" t="s">
        <v>138</v>
      </c>
      <c r="L5907" t="s">
        <v>10227</v>
      </c>
      <c r="M5907" t="s">
        <v>16996</v>
      </c>
      <c r="N5907">
        <v>1.063055555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1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</row>
    <row r="5908" spans="1:31" x14ac:dyDescent="0.25">
      <c r="A5908">
        <v>2215457</v>
      </c>
      <c r="B5908">
        <v>1</v>
      </c>
      <c r="C5908" t="s">
        <v>80</v>
      </c>
      <c r="D5908" t="s">
        <v>88</v>
      </c>
      <c r="E5908" t="s">
        <v>156</v>
      </c>
      <c r="F5908" t="s">
        <v>16997</v>
      </c>
      <c r="G5908" t="s">
        <v>165</v>
      </c>
      <c r="H5908" t="s">
        <v>135</v>
      </c>
      <c r="I5908" t="s">
        <v>136</v>
      </c>
      <c r="J5908" t="s">
        <v>137</v>
      </c>
      <c r="K5908" t="s">
        <v>138</v>
      </c>
      <c r="L5908" t="s">
        <v>16998</v>
      </c>
      <c r="M5908" t="s">
        <v>16999</v>
      </c>
      <c r="N5908">
        <v>5.2394444440000001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7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19.024380234641232</v>
      </c>
      <c r="AC5908">
        <v>0</v>
      </c>
      <c r="AD5908">
        <v>0</v>
      </c>
      <c r="AE5908">
        <v>19.024380234641232</v>
      </c>
    </row>
    <row r="5909" spans="1:31" x14ac:dyDescent="0.25">
      <c r="A5909">
        <v>2213293</v>
      </c>
      <c r="B5909">
        <v>1</v>
      </c>
      <c r="C5909" t="s">
        <v>80</v>
      </c>
      <c r="D5909" t="s">
        <v>95</v>
      </c>
      <c r="E5909" t="s">
        <v>151</v>
      </c>
      <c r="F5909" t="s">
        <v>3736</v>
      </c>
      <c r="G5909" t="s">
        <v>153</v>
      </c>
      <c r="H5909" t="s">
        <v>135</v>
      </c>
      <c r="I5909" t="s">
        <v>136</v>
      </c>
      <c r="J5909" t="s">
        <v>137</v>
      </c>
      <c r="K5909" t="s">
        <v>138</v>
      </c>
      <c r="L5909" t="s">
        <v>17000</v>
      </c>
      <c r="M5909" t="s">
        <v>17001</v>
      </c>
      <c r="N5909">
        <v>2.7972222219999998</v>
      </c>
      <c r="O5909">
        <v>0</v>
      </c>
      <c r="P5909">
        <v>470</v>
      </c>
      <c r="Q5909">
        <v>0</v>
      </c>
      <c r="R5909">
        <v>0</v>
      </c>
      <c r="S5909">
        <v>0</v>
      </c>
      <c r="T5909">
        <v>39</v>
      </c>
      <c r="U5909">
        <v>0</v>
      </c>
      <c r="V5909">
        <v>0</v>
      </c>
      <c r="W5909">
        <v>0</v>
      </c>
      <c r="X5909">
        <v>316.32732308032649</v>
      </c>
      <c r="Y5909">
        <v>0</v>
      </c>
      <c r="Z5909">
        <v>0</v>
      </c>
      <c r="AA5909">
        <v>0</v>
      </c>
      <c r="AB5909">
        <v>84.306033050532434</v>
      </c>
      <c r="AC5909">
        <v>0</v>
      </c>
      <c r="AD5909">
        <v>0</v>
      </c>
      <c r="AE5909">
        <v>400.63335613085894</v>
      </c>
    </row>
    <row r="5910" spans="1:31" x14ac:dyDescent="0.25">
      <c r="A5910">
        <v>2228590</v>
      </c>
      <c r="B5910">
        <v>1</v>
      </c>
      <c r="C5910" t="s">
        <v>81</v>
      </c>
      <c r="D5910" t="s">
        <v>119</v>
      </c>
      <c r="E5910" t="s">
        <v>141</v>
      </c>
      <c r="F5910" t="s">
        <v>17002</v>
      </c>
      <c r="G5910" t="s">
        <v>405</v>
      </c>
      <c r="H5910" t="s">
        <v>144</v>
      </c>
      <c r="I5910" t="s">
        <v>136</v>
      </c>
      <c r="J5910" t="s">
        <v>137</v>
      </c>
      <c r="K5910" t="s">
        <v>234</v>
      </c>
      <c r="L5910" t="s">
        <v>17003</v>
      </c>
      <c r="M5910" t="s">
        <v>17004</v>
      </c>
      <c r="N5910">
        <v>0.42144055499999999</v>
      </c>
      <c r="O5910">
        <v>0</v>
      </c>
      <c r="P5910">
        <v>1084</v>
      </c>
      <c r="Q5910">
        <v>33</v>
      </c>
      <c r="R5910">
        <v>287</v>
      </c>
      <c r="S5910">
        <v>0</v>
      </c>
      <c r="T5910">
        <v>97</v>
      </c>
      <c r="U5910">
        <v>0</v>
      </c>
      <c r="V5910">
        <v>2</v>
      </c>
      <c r="W5910">
        <v>0</v>
      </c>
      <c r="X5910">
        <v>87.655001687280901</v>
      </c>
      <c r="Y5910">
        <v>1.4173109090956202</v>
      </c>
      <c r="Z5910">
        <v>31.330139313277343</v>
      </c>
      <c r="AA5910">
        <v>0</v>
      </c>
      <c r="AB5910">
        <v>32.933530819208492</v>
      </c>
      <c r="AC5910">
        <v>0</v>
      </c>
      <c r="AD5910">
        <v>19.999537726999598</v>
      </c>
      <c r="AE5910">
        <v>173.33552045586194</v>
      </c>
    </row>
    <row r="5911" spans="1:31" x14ac:dyDescent="0.25">
      <c r="A5911">
        <v>2223721</v>
      </c>
      <c r="B5911">
        <v>1</v>
      </c>
      <c r="C5911" t="s">
        <v>80</v>
      </c>
      <c r="D5911" t="s">
        <v>84</v>
      </c>
      <c r="E5911" t="s">
        <v>132</v>
      </c>
      <c r="F5911" t="s">
        <v>17005</v>
      </c>
      <c r="G5911" t="s">
        <v>405</v>
      </c>
      <c r="H5911" t="s">
        <v>135</v>
      </c>
      <c r="I5911" t="s">
        <v>136</v>
      </c>
      <c r="J5911" t="s">
        <v>137</v>
      </c>
      <c r="K5911" t="s">
        <v>234</v>
      </c>
      <c r="L5911" t="s">
        <v>17006</v>
      </c>
      <c r="M5911" t="s">
        <v>17007</v>
      </c>
      <c r="N5911">
        <v>0.38250000000000001</v>
      </c>
      <c r="O5911">
        <v>0</v>
      </c>
      <c r="P5911">
        <v>964</v>
      </c>
      <c r="Q5911">
        <v>0</v>
      </c>
      <c r="R5911">
        <v>0</v>
      </c>
      <c r="S5911">
        <v>0</v>
      </c>
      <c r="T5911">
        <v>71</v>
      </c>
      <c r="U5911">
        <v>0</v>
      </c>
      <c r="V5911">
        <v>0</v>
      </c>
      <c r="W5911">
        <v>0</v>
      </c>
      <c r="X5911">
        <v>119.51414595971724</v>
      </c>
      <c r="Y5911">
        <v>0</v>
      </c>
      <c r="Z5911">
        <v>0</v>
      </c>
      <c r="AA5911">
        <v>0</v>
      </c>
      <c r="AB5911">
        <v>35.228452095992537</v>
      </c>
      <c r="AC5911">
        <v>0</v>
      </c>
      <c r="AD5911">
        <v>0</v>
      </c>
      <c r="AE5911">
        <v>154.74259805570978</v>
      </c>
    </row>
    <row r="5912" spans="1:31" x14ac:dyDescent="0.25">
      <c r="A5912">
        <v>2219393</v>
      </c>
      <c r="B5912">
        <v>1</v>
      </c>
      <c r="C5912" t="s">
        <v>81</v>
      </c>
      <c r="D5912" t="s">
        <v>113</v>
      </c>
      <c r="E5912" t="s">
        <v>151</v>
      </c>
      <c r="F5912" t="s">
        <v>17008</v>
      </c>
      <c r="G5912" t="s">
        <v>213</v>
      </c>
      <c r="H5912" t="s">
        <v>135</v>
      </c>
      <c r="I5912" t="s">
        <v>136</v>
      </c>
      <c r="J5912" t="s">
        <v>137</v>
      </c>
      <c r="K5912" t="s">
        <v>138</v>
      </c>
      <c r="L5912" t="s">
        <v>17009</v>
      </c>
      <c r="M5912" t="s">
        <v>17010</v>
      </c>
      <c r="N5912">
        <v>1.785555555</v>
      </c>
      <c r="O5912">
        <v>0</v>
      </c>
      <c r="P5912">
        <v>16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1.7580211266512675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1.7580211266512675</v>
      </c>
    </row>
    <row r="5913" spans="1:31" x14ac:dyDescent="0.25">
      <c r="A5913">
        <v>2212901</v>
      </c>
      <c r="B5913">
        <v>1</v>
      </c>
      <c r="C5913" t="s">
        <v>80</v>
      </c>
      <c r="D5913" t="s">
        <v>104</v>
      </c>
      <c r="E5913" t="s">
        <v>156</v>
      </c>
      <c r="F5913" t="s">
        <v>17011</v>
      </c>
      <c r="G5913" t="s">
        <v>161</v>
      </c>
      <c r="H5913" t="s">
        <v>135</v>
      </c>
      <c r="I5913" t="s">
        <v>136</v>
      </c>
      <c r="J5913" t="s">
        <v>137</v>
      </c>
      <c r="K5913" t="s">
        <v>138</v>
      </c>
      <c r="L5913" t="s">
        <v>17012</v>
      </c>
      <c r="M5913" t="s">
        <v>17013</v>
      </c>
      <c r="N5913">
        <v>2.5550000000000002</v>
      </c>
      <c r="O5913">
        <v>0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0.37942840962281499</v>
      </c>
      <c r="AA5913">
        <v>0</v>
      </c>
      <c r="AB5913">
        <v>0</v>
      </c>
      <c r="AC5913">
        <v>0</v>
      </c>
      <c r="AD5913">
        <v>0</v>
      </c>
      <c r="AE5913">
        <v>0.37942840962281499</v>
      </c>
    </row>
    <row r="5914" spans="1:31" x14ac:dyDescent="0.25">
      <c r="A5914">
        <v>2227070</v>
      </c>
      <c r="B5914">
        <v>1</v>
      </c>
      <c r="C5914" t="s">
        <v>80</v>
      </c>
      <c r="D5914" t="s">
        <v>83</v>
      </c>
      <c r="E5914" t="s">
        <v>198</v>
      </c>
      <c r="F5914" t="s">
        <v>17014</v>
      </c>
      <c r="G5914" t="s">
        <v>143</v>
      </c>
      <c r="H5914" t="s">
        <v>144</v>
      </c>
      <c r="I5914" t="s">
        <v>136</v>
      </c>
      <c r="J5914" t="s">
        <v>137</v>
      </c>
      <c r="K5914" t="s">
        <v>138</v>
      </c>
      <c r="L5914" t="s">
        <v>17015</v>
      </c>
      <c r="M5914" t="s">
        <v>17016</v>
      </c>
      <c r="N5914">
        <v>0.258611111</v>
      </c>
      <c r="O5914">
        <v>0</v>
      </c>
      <c r="P5914">
        <v>523</v>
      </c>
      <c r="Q5914">
        <v>0</v>
      </c>
      <c r="R5914">
        <v>0</v>
      </c>
      <c r="S5914">
        <v>5</v>
      </c>
      <c r="T5914">
        <v>43</v>
      </c>
      <c r="U5914">
        <v>2</v>
      </c>
      <c r="V5914">
        <v>0</v>
      </c>
      <c r="W5914">
        <v>0</v>
      </c>
      <c r="X5914">
        <v>61.157135465096502</v>
      </c>
      <c r="Y5914">
        <v>0</v>
      </c>
      <c r="Z5914">
        <v>0</v>
      </c>
      <c r="AA5914">
        <v>10.774347997878978</v>
      </c>
      <c r="AB5914">
        <v>4.5106618237454335</v>
      </c>
      <c r="AC5914">
        <v>6.3061650267381406</v>
      </c>
      <c r="AD5914">
        <v>0</v>
      </c>
      <c r="AE5914">
        <v>82.748310313459058</v>
      </c>
    </row>
    <row r="5915" spans="1:31" x14ac:dyDescent="0.25">
      <c r="A5915">
        <v>2221660</v>
      </c>
      <c r="B5915">
        <v>1</v>
      </c>
      <c r="C5915" t="s">
        <v>81</v>
      </c>
      <c r="D5915" t="s">
        <v>122</v>
      </c>
      <c r="E5915" t="s">
        <v>151</v>
      </c>
      <c r="F5915" t="s">
        <v>17017</v>
      </c>
      <c r="G5915" t="s">
        <v>213</v>
      </c>
      <c r="H5915" t="s">
        <v>135</v>
      </c>
      <c r="I5915" t="s">
        <v>136</v>
      </c>
      <c r="J5915" t="s">
        <v>137</v>
      </c>
      <c r="K5915" t="s">
        <v>138</v>
      </c>
      <c r="L5915" t="s">
        <v>17018</v>
      </c>
      <c r="M5915" t="s">
        <v>17019</v>
      </c>
      <c r="N5915">
        <v>0.566111111</v>
      </c>
      <c r="O5915">
        <v>0</v>
      </c>
      <c r="P5915">
        <v>70</v>
      </c>
      <c r="Q5915">
        <v>0</v>
      </c>
      <c r="R5915">
        <v>0</v>
      </c>
      <c r="S5915">
        <v>0</v>
      </c>
      <c r="T5915">
        <v>2</v>
      </c>
      <c r="U5915">
        <v>0</v>
      </c>
      <c r="V5915">
        <v>0</v>
      </c>
      <c r="W5915">
        <v>0</v>
      </c>
      <c r="X5915">
        <v>8.8962345221315573</v>
      </c>
      <c r="Y5915">
        <v>0</v>
      </c>
      <c r="Z5915">
        <v>0</v>
      </c>
      <c r="AA5915">
        <v>0</v>
      </c>
      <c r="AB5915">
        <v>0.26008978764159552</v>
      </c>
      <c r="AC5915">
        <v>0</v>
      </c>
      <c r="AD5915">
        <v>0</v>
      </c>
      <c r="AE5915">
        <v>9.1563243097731526</v>
      </c>
    </row>
    <row r="5916" spans="1:31" x14ac:dyDescent="0.25">
      <c r="A5916">
        <v>2222742</v>
      </c>
      <c r="B5916">
        <v>1</v>
      </c>
      <c r="C5916" t="s">
        <v>80</v>
      </c>
      <c r="D5916" t="s">
        <v>97</v>
      </c>
      <c r="E5916" t="s">
        <v>156</v>
      </c>
      <c r="F5916" t="s">
        <v>17020</v>
      </c>
      <c r="G5916" t="s">
        <v>165</v>
      </c>
      <c r="H5916" t="s">
        <v>135</v>
      </c>
      <c r="I5916" t="s">
        <v>136</v>
      </c>
      <c r="J5916" t="s">
        <v>137</v>
      </c>
      <c r="K5916" t="s">
        <v>138</v>
      </c>
      <c r="L5916" t="s">
        <v>17021</v>
      </c>
      <c r="M5916" t="s">
        <v>17022</v>
      </c>
      <c r="N5916">
        <v>3.2041666659999999</v>
      </c>
      <c r="O5916">
        <v>0</v>
      </c>
      <c r="P5916">
        <v>1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7.525089745940063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7.525089745940063</v>
      </c>
    </row>
    <row r="5917" spans="1:31" x14ac:dyDescent="0.25">
      <c r="A5917">
        <v>2218806</v>
      </c>
      <c r="B5917">
        <v>1</v>
      </c>
      <c r="C5917" t="s">
        <v>80</v>
      </c>
      <c r="D5917" t="s">
        <v>110</v>
      </c>
      <c r="E5917" t="s">
        <v>151</v>
      </c>
      <c r="F5917" t="s">
        <v>17023</v>
      </c>
      <c r="G5917" t="s">
        <v>213</v>
      </c>
      <c r="H5917" t="s">
        <v>135</v>
      </c>
      <c r="I5917" t="s">
        <v>136</v>
      </c>
      <c r="J5917" t="s">
        <v>137</v>
      </c>
      <c r="K5917" t="s">
        <v>138</v>
      </c>
      <c r="L5917" t="s">
        <v>17024</v>
      </c>
      <c r="M5917" t="s">
        <v>17025</v>
      </c>
      <c r="N5917">
        <v>3.0325000000000002</v>
      </c>
      <c r="O5917">
        <v>0</v>
      </c>
      <c r="P5917">
        <v>110</v>
      </c>
      <c r="Q5917">
        <v>0</v>
      </c>
      <c r="R5917">
        <v>0</v>
      </c>
      <c r="S5917">
        <v>0</v>
      </c>
      <c r="T5917">
        <v>4</v>
      </c>
      <c r="U5917">
        <v>0</v>
      </c>
      <c r="V5917">
        <v>0</v>
      </c>
      <c r="W5917">
        <v>0</v>
      </c>
      <c r="X5917">
        <v>158.4860550688812</v>
      </c>
      <c r="Y5917">
        <v>0</v>
      </c>
      <c r="Z5917">
        <v>0</v>
      </c>
      <c r="AA5917">
        <v>0</v>
      </c>
      <c r="AB5917">
        <v>15.771841087603832</v>
      </c>
      <c r="AC5917">
        <v>0</v>
      </c>
      <c r="AD5917">
        <v>0</v>
      </c>
      <c r="AE5917">
        <v>174.25789615648503</v>
      </c>
    </row>
    <row r="5918" spans="1:31" x14ac:dyDescent="0.25">
      <c r="A5918">
        <v>2218265</v>
      </c>
      <c r="B5918">
        <v>1</v>
      </c>
      <c r="C5918" t="s">
        <v>80</v>
      </c>
      <c r="D5918" t="s">
        <v>92</v>
      </c>
      <c r="E5918" t="s">
        <v>156</v>
      </c>
      <c r="F5918" t="s">
        <v>17026</v>
      </c>
      <c r="G5918" t="s">
        <v>161</v>
      </c>
      <c r="H5918" t="s">
        <v>135</v>
      </c>
      <c r="I5918" t="s">
        <v>136</v>
      </c>
      <c r="J5918" t="s">
        <v>137</v>
      </c>
      <c r="K5918" t="s">
        <v>138</v>
      </c>
      <c r="L5918" t="s">
        <v>17027</v>
      </c>
      <c r="M5918" t="s">
        <v>17028</v>
      </c>
      <c r="N5918">
        <v>4.2175000000000002</v>
      </c>
      <c r="O5918">
        <v>0</v>
      </c>
      <c r="P5918">
        <v>1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0.97454661202910997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0.97454661202910997</v>
      </c>
    </row>
    <row r="5919" spans="1:31" x14ac:dyDescent="0.25">
      <c r="A5919">
        <v>2213396</v>
      </c>
      <c r="B5919">
        <v>1</v>
      </c>
      <c r="C5919" t="s">
        <v>80</v>
      </c>
      <c r="D5919" t="s">
        <v>98</v>
      </c>
      <c r="E5919" t="s">
        <v>156</v>
      </c>
      <c r="F5919" t="s">
        <v>17029</v>
      </c>
      <c r="G5919" t="s">
        <v>161</v>
      </c>
      <c r="H5919" t="s">
        <v>135</v>
      </c>
      <c r="I5919" t="s">
        <v>136</v>
      </c>
      <c r="J5919" t="s">
        <v>137</v>
      </c>
      <c r="K5919" t="s">
        <v>138</v>
      </c>
      <c r="L5919" t="s">
        <v>17030</v>
      </c>
      <c r="M5919" t="s">
        <v>17031</v>
      </c>
      <c r="N5919">
        <v>0.83888888800000005</v>
      </c>
      <c r="O5919">
        <v>0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1.1233051871311112E-3</v>
      </c>
      <c r="AA5919">
        <v>0</v>
      </c>
      <c r="AB5919">
        <v>0</v>
      </c>
      <c r="AC5919">
        <v>0</v>
      </c>
      <c r="AD5919">
        <v>0</v>
      </c>
      <c r="AE5919">
        <v>1.1233051871311112E-3</v>
      </c>
    </row>
    <row r="5920" spans="1:31" x14ac:dyDescent="0.25">
      <c r="A5920">
        <v>2228544</v>
      </c>
      <c r="B5920">
        <v>1</v>
      </c>
      <c r="C5920" t="s">
        <v>80</v>
      </c>
      <c r="D5920" t="s">
        <v>82</v>
      </c>
      <c r="E5920" t="s">
        <v>151</v>
      </c>
      <c r="F5920" t="s">
        <v>887</v>
      </c>
      <c r="G5920" t="s">
        <v>213</v>
      </c>
      <c r="H5920" t="s">
        <v>135</v>
      </c>
      <c r="I5920" t="s">
        <v>136</v>
      </c>
      <c r="J5920" t="s">
        <v>137</v>
      </c>
      <c r="K5920" t="s">
        <v>138</v>
      </c>
      <c r="L5920" t="s">
        <v>17032</v>
      </c>
      <c r="M5920" t="s">
        <v>17033</v>
      </c>
      <c r="N5920">
        <v>2.5922222220000002</v>
      </c>
      <c r="O5920">
        <v>0</v>
      </c>
      <c r="P5920">
        <v>158</v>
      </c>
      <c r="Q5920">
        <v>0</v>
      </c>
      <c r="R5920">
        <v>0</v>
      </c>
      <c r="S5920">
        <v>0</v>
      </c>
      <c r="T5920">
        <v>4</v>
      </c>
      <c r="U5920">
        <v>0</v>
      </c>
      <c r="V5920">
        <v>0</v>
      </c>
      <c r="W5920">
        <v>0</v>
      </c>
      <c r="X5920">
        <v>108.21923668911886</v>
      </c>
      <c r="Y5920">
        <v>0</v>
      </c>
      <c r="Z5920">
        <v>0</v>
      </c>
      <c r="AA5920">
        <v>0</v>
      </c>
      <c r="AB5920">
        <v>5.2988458909694991</v>
      </c>
      <c r="AC5920">
        <v>0</v>
      </c>
      <c r="AD5920">
        <v>0</v>
      </c>
      <c r="AE5920">
        <v>113.51808258008836</v>
      </c>
    </row>
    <row r="5921" spans="1:31" x14ac:dyDescent="0.25">
      <c r="A5921">
        <v>2223675</v>
      </c>
      <c r="B5921">
        <v>1</v>
      </c>
      <c r="C5921" t="s">
        <v>80</v>
      </c>
      <c r="D5921" t="s">
        <v>82</v>
      </c>
      <c r="E5921" t="s">
        <v>151</v>
      </c>
      <c r="F5921" t="s">
        <v>4842</v>
      </c>
      <c r="G5921" t="s">
        <v>238</v>
      </c>
      <c r="H5921" t="s">
        <v>135</v>
      </c>
      <c r="I5921" t="s">
        <v>136</v>
      </c>
      <c r="J5921" t="s">
        <v>137</v>
      </c>
      <c r="K5921" t="s">
        <v>138</v>
      </c>
      <c r="L5921" t="s">
        <v>17034</v>
      </c>
      <c r="M5921" t="s">
        <v>17035</v>
      </c>
      <c r="N5921">
        <v>7.670555555</v>
      </c>
      <c r="O5921">
        <v>0</v>
      </c>
      <c r="P5921">
        <v>36</v>
      </c>
      <c r="Q5921">
        <v>0</v>
      </c>
      <c r="R5921">
        <v>0</v>
      </c>
      <c r="S5921">
        <v>0</v>
      </c>
      <c r="T5921">
        <v>3</v>
      </c>
      <c r="U5921">
        <v>0</v>
      </c>
      <c r="V5921">
        <v>0</v>
      </c>
      <c r="W5921">
        <v>0</v>
      </c>
      <c r="X5921">
        <v>59.269894650634818</v>
      </c>
      <c r="Y5921">
        <v>0</v>
      </c>
      <c r="Z5921">
        <v>0</v>
      </c>
      <c r="AA5921">
        <v>0</v>
      </c>
      <c r="AB5921">
        <v>1.0257524796495132</v>
      </c>
      <c r="AC5921">
        <v>0</v>
      </c>
      <c r="AD5921">
        <v>0</v>
      </c>
      <c r="AE5921">
        <v>60.29564713028433</v>
      </c>
    </row>
    <row r="5922" spans="1:31" x14ac:dyDescent="0.25">
      <c r="A5922">
        <v>2224216</v>
      </c>
      <c r="B5922">
        <v>1</v>
      </c>
      <c r="C5922" t="s">
        <v>80</v>
      </c>
      <c r="D5922" t="s">
        <v>100</v>
      </c>
      <c r="E5922" t="s">
        <v>151</v>
      </c>
      <c r="F5922" t="s">
        <v>17036</v>
      </c>
      <c r="G5922" t="s">
        <v>802</v>
      </c>
      <c r="H5922" t="s">
        <v>135</v>
      </c>
      <c r="I5922" t="s">
        <v>136</v>
      </c>
      <c r="J5922" t="s">
        <v>137</v>
      </c>
      <c r="K5922" t="s">
        <v>138</v>
      </c>
      <c r="L5922" t="s">
        <v>17037</v>
      </c>
      <c r="M5922" t="s">
        <v>17038</v>
      </c>
      <c r="N5922">
        <v>2.5894444440000002</v>
      </c>
      <c r="O5922">
        <v>0</v>
      </c>
      <c r="P5922">
        <v>26</v>
      </c>
      <c r="Q5922">
        <v>0</v>
      </c>
      <c r="R5922">
        <v>22</v>
      </c>
      <c r="S5922">
        <v>0</v>
      </c>
      <c r="T5922">
        <v>11</v>
      </c>
      <c r="U5922">
        <v>0</v>
      </c>
      <c r="V5922">
        <v>0</v>
      </c>
      <c r="W5922">
        <v>0</v>
      </c>
      <c r="X5922">
        <v>18.84888033665889</v>
      </c>
      <c r="Y5922">
        <v>0</v>
      </c>
      <c r="Z5922">
        <v>18.11266409236632</v>
      </c>
      <c r="AA5922">
        <v>0</v>
      </c>
      <c r="AB5922">
        <v>10.15069518279916</v>
      </c>
      <c r="AC5922">
        <v>0</v>
      </c>
      <c r="AD5922">
        <v>0</v>
      </c>
      <c r="AE5922">
        <v>47.112239611824371</v>
      </c>
    </row>
    <row r="5923" spans="1:31" x14ac:dyDescent="0.25">
      <c r="A5923">
        <v>2217183</v>
      </c>
      <c r="B5923">
        <v>1</v>
      </c>
      <c r="C5923" t="s">
        <v>80</v>
      </c>
      <c r="D5923" t="s">
        <v>85</v>
      </c>
      <c r="E5923" t="s">
        <v>225</v>
      </c>
      <c r="F5923" t="s">
        <v>17039</v>
      </c>
      <c r="G5923" t="s">
        <v>600</v>
      </c>
      <c r="H5923" t="s">
        <v>135</v>
      </c>
      <c r="I5923" t="s">
        <v>136</v>
      </c>
      <c r="J5923" t="s">
        <v>137</v>
      </c>
      <c r="K5923" t="s">
        <v>138</v>
      </c>
      <c r="L5923" t="s">
        <v>17040</v>
      </c>
      <c r="M5923" t="s">
        <v>17041</v>
      </c>
      <c r="N5923">
        <v>3.3680555550000002</v>
      </c>
      <c r="O5923">
        <v>0</v>
      </c>
      <c r="P5923">
        <v>13</v>
      </c>
      <c r="Q5923">
        <v>0</v>
      </c>
      <c r="R5923">
        <v>0</v>
      </c>
      <c r="S5923">
        <v>0</v>
      </c>
      <c r="T5923">
        <v>6</v>
      </c>
      <c r="U5923">
        <v>0</v>
      </c>
      <c r="V5923">
        <v>0</v>
      </c>
      <c r="W5923">
        <v>0</v>
      </c>
      <c r="X5923">
        <v>11.189088433916501</v>
      </c>
      <c r="Y5923">
        <v>0</v>
      </c>
      <c r="Z5923">
        <v>0</v>
      </c>
      <c r="AA5923">
        <v>0</v>
      </c>
      <c r="AB5923">
        <v>13.789082792223875</v>
      </c>
      <c r="AC5923">
        <v>0</v>
      </c>
      <c r="AD5923">
        <v>0</v>
      </c>
      <c r="AE5923">
        <v>24.978171226140375</v>
      </c>
    </row>
    <row r="5924" spans="1:31" x14ac:dyDescent="0.25">
      <c r="A5924">
        <v>2224757</v>
      </c>
      <c r="B5924">
        <v>1</v>
      </c>
      <c r="C5924" t="s">
        <v>80</v>
      </c>
      <c r="D5924" t="s">
        <v>93</v>
      </c>
      <c r="E5924" t="s">
        <v>132</v>
      </c>
      <c r="F5924" t="s">
        <v>17042</v>
      </c>
      <c r="G5924" t="s">
        <v>233</v>
      </c>
      <c r="H5924" t="s">
        <v>135</v>
      </c>
      <c r="I5924" t="s">
        <v>136</v>
      </c>
      <c r="J5924" t="s">
        <v>137</v>
      </c>
      <c r="K5924" t="s">
        <v>234</v>
      </c>
      <c r="L5924" t="s">
        <v>17043</v>
      </c>
      <c r="M5924" t="s">
        <v>17044</v>
      </c>
      <c r="N5924">
        <v>8.4698194440000005</v>
      </c>
      <c r="O5924">
        <v>0</v>
      </c>
      <c r="P5924">
        <v>23</v>
      </c>
      <c r="Q5924">
        <v>0</v>
      </c>
      <c r="R5924">
        <v>25</v>
      </c>
      <c r="S5924">
        <v>0</v>
      </c>
      <c r="T5924">
        <v>8</v>
      </c>
      <c r="U5924">
        <v>0</v>
      </c>
      <c r="V5924">
        <v>0</v>
      </c>
      <c r="W5924">
        <v>0</v>
      </c>
      <c r="X5924">
        <v>48.695390581979481</v>
      </c>
      <c r="Y5924">
        <v>0</v>
      </c>
      <c r="Z5924">
        <v>77.431542550762572</v>
      </c>
      <c r="AA5924">
        <v>0</v>
      </c>
      <c r="AB5924">
        <v>12.232750439038325</v>
      </c>
      <c r="AC5924">
        <v>0</v>
      </c>
      <c r="AD5924">
        <v>0</v>
      </c>
      <c r="AE5924">
        <v>138.35968357178038</v>
      </c>
    </row>
    <row r="5925" spans="1:31" x14ac:dyDescent="0.25">
      <c r="A5925">
        <v>2225298</v>
      </c>
      <c r="B5925">
        <v>1</v>
      </c>
      <c r="C5925" t="s">
        <v>80</v>
      </c>
      <c r="D5925" t="s">
        <v>99</v>
      </c>
      <c r="E5925" t="s">
        <v>156</v>
      </c>
      <c r="F5925" t="s">
        <v>17045</v>
      </c>
      <c r="G5925" t="s">
        <v>161</v>
      </c>
      <c r="H5925" t="s">
        <v>135</v>
      </c>
      <c r="I5925" t="s">
        <v>136</v>
      </c>
      <c r="J5925" t="s">
        <v>137</v>
      </c>
      <c r="K5925" t="s">
        <v>138</v>
      </c>
      <c r="L5925" t="s">
        <v>17046</v>
      </c>
      <c r="M5925" t="s">
        <v>17047</v>
      </c>
      <c r="N5925">
        <v>3.6922222219999998</v>
      </c>
      <c r="O5925">
        <v>0</v>
      </c>
      <c r="P5925">
        <v>2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1.4847342720268504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1.4847342720268504</v>
      </c>
    </row>
    <row r="5926" spans="1:31" x14ac:dyDescent="0.25">
      <c r="A5926">
        <v>2212855</v>
      </c>
      <c r="B5926">
        <v>1</v>
      </c>
      <c r="C5926" t="s">
        <v>80</v>
      </c>
      <c r="D5926" t="s">
        <v>86</v>
      </c>
      <c r="E5926" t="s">
        <v>156</v>
      </c>
      <c r="F5926" t="s">
        <v>17048</v>
      </c>
      <c r="G5926" t="s">
        <v>172</v>
      </c>
      <c r="H5926" t="s">
        <v>135</v>
      </c>
      <c r="I5926" t="s">
        <v>136</v>
      </c>
      <c r="J5926" t="s">
        <v>137</v>
      </c>
      <c r="K5926" t="s">
        <v>138</v>
      </c>
      <c r="L5926" t="s">
        <v>17049</v>
      </c>
      <c r="M5926" t="s">
        <v>17050</v>
      </c>
      <c r="N5926">
        <v>4.636666666</v>
      </c>
      <c r="O5926">
        <v>0</v>
      </c>
      <c r="P5926">
        <v>1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1.7812108277769223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1.7812108277769223</v>
      </c>
    </row>
    <row r="5927" spans="1:31" x14ac:dyDescent="0.25">
      <c r="A5927">
        <v>2223612</v>
      </c>
      <c r="B5927">
        <v>1</v>
      </c>
      <c r="C5927" t="s">
        <v>80</v>
      </c>
      <c r="D5927" t="s">
        <v>88</v>
      </c>
      <c r="E5927" t="s">
        <v>132</v>
      </c>
      <c r="F5927" t="s">
        <v>11055</v>
      </c>
      <c r="G5927" t="s">
        <v>233</v>
      </c>
      <c r="H5927" t="s">
        <v>135</v>
      </c>
      <c r="I5927" t="s">
        <v>136</v>
      </c>
      <c r="J5927" t="s">
        <v>137</v>
      </c>
      <c r="K5927" t="s">
        <v>234</v>
      </c>
      <c r="L5927" t="s">
        <v>17051</v>
      </c>
      <c r="M5927" t="s">
        <v>17052</v>
      </c>
      <c r="N5927">
        <v>0.52805555500000001</v>
      </c>
      <c r="O5927">
        <v>0</v>
      </c>
      <c r="P5927">
        <v>464</v>
      </c>
      <c r="Q5927">
        <v>0</v>
      </c>
      <c r="R5927">
        <v>0</v>
      </c>
      <c r="S5927">
        <v>0</v>
      </c>
      <c r="T5927">
        <v>27</v>
      </c>
      <c r="U5927">
        <v>0</v>
      </c>
      <c r="V5927">
        <v>0</v>
      </c>
      <c r="W5927">
        <v>0</v>
      </c>
      <c r="X5927">
        <v>69.952394317030482</v>
      </c>
      <c r="Y5927">
        <v>0</v>
      </c>
      <c r="Z5927">
        <v>0</v>
      </c>
      <c r="AA5927">
        <v>0</v>
      </c>
      <c r="AB5927">
        <v>9.8544529990923557</v>
      </c>
      <c r="AC5927">
        <v>0</v>
      </c>
      <c r="AD5927">
        <v>0</v>
      </c>
      <c r="AE5927">
        <v>79.806847316122841</v>
      </c>
    </row>
    <row r="5928" spans="1:31" x14ac:dyDescent="0.25">
      <c r="A5928">
        <v>2221620</v>
      </c>
      <c r="B5928">
        <v>1</v>
      </c>
      <c r="C5928" t="s">
        <v>81</v>
      </c>
      <c r="D5928" t="s">
        <v>116</v>
      </c>
      <c r="E5928" t="s">
        <v>156</v>
      </c>
      <c r="F5928" t="s">
        <v>17053</v>
      </c>
      <c r="G5928" t="s">
        <v>161</v>
      </c>
      <c r="H5928" t="s">
        <v>135</v>
      </c>
      <c r="I5928" t="s">
        <v>136</v>
      </c>
      <c r="J5928" t="s">
        <v>137</v>
      </c>
      <c r="K5928" t="s">
        <v>138</v>
      </c>
      <c r="L5928" t="s">
        <v>17054</v>
      </c>
      <c r="M5928" t="s">
        <v>17055</v>
      </c>
      <c r="N5928">
        <v>5.9744444440000004</v>
      </c>
      <c r="O5928">
        <v>0</v>
      </c>
      <c r="P5928">
        <v>1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0.77325658481804038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0.77325658481804038</v>
      </c>
    </row>
    <row r="5929" spans="1:31" x14ac:dyDescent="0.25">
      <c r="A5929">
        <v>2219699</v>
      </c>
      <c r="B5929">
        <v>1</v>
      </c>
      <c r="C5929" t="s">
        <v>80</v>
      </c>
      <c r="D5929" t="s">
        <v>90</v>
      </c>
      <c r="E5929" t="s">
        <v>156</v>
      </c>
      <c r="F5929" t="s">
        <v>17056</v>
      </c>
      <c r="G5929" t="s">
        <v>161</v>
      </c>
      <c r="H5929" t="s">
        <v>135</v>
      </c>
      <c r="I5929" t="s">
        <v>136</v>
      </c>
      <c r="J5929" t="s">
        <v>137</v>
      </c>
      <c r="K5929" t="s">
        <v>138</v>
      </c>
      <c r="L5929" t="s">
        <v>17057</v>
      </c>
      <c r="M5929" t="s">
        <v>17058</v>
      </c>
      <c r="N5929">
        <v>5.2380555549999999</v>
      </c>
      <c r="O5929">
        <v>0</v>
      </c>
      <c r="P5929">
        <v>4</v>
      </c>
      <c r="Q5929">
        <v>0</v>
      </c>
      <c r="R5929">
        <v>0</v>
      </c>
      <c r="S5929">
        <v>0</v>
      </c>
      <c r="T5929">
        <v>1</v>
      </c>
      <c r="U5929">
        <v>0</v>
      </c>
      <c r="V5929">
        <v>0</v>
      </c>
      <c r="W5929">
        <v>0</v>
      </c>
      <c r="X5929">
        <v>4.7676502447317617</v>
      </c>
      <c r="Y5929">
        <v>0</v>
      </c>
      <c r="Z5929">
        <v>0</v>
      </c>
      <c r="AA5929">
        <v>0</v>
      </c>
      <c r="AB5929">
        <v>9.7635965735111126E-4</v>
      </c>
      <c r="AC5929">
        <v>0</v>
      </c>
      <c r="AD5929">
        <v>0</v>
      </c>
      <c r="AE5929">
        <v>4.7686266043891132</v>
      </c>
    </row>
    <row r="5930" spans="1:31" x14ac:dyDescent="0.25">
      <c r="A5930">
        <v>2222616</v>
      </c>
      <c r="B5930">
        <v>1</v>
      </c>
      <c r="C5930" t="s">
        <v>80</v>
      </c>
      <c r="D5930" t="s">
        <v>94</v>
      </c>
      <c r="E5930" t="s">
        <v>156</v>
      </c>
      <c r="F5930" t="s">
        <v>17059</v>
      </c>
      <c r="G5930" t="s">
        <v>172</v>
      </c>
      <c r="H5930" t="s">
        <v>135</v>
      </c>
      <c r="I5930" t="s">
        <v>136</v>
      </c>
      <c r="J5930" t="s">
        <v>137</v>
      </c>
      <c r="K5930" t="s">
        <v>138</v>
      </c>
      <c r="L5930" t="s">
        <v>17060</v>
      </c>
      <c r="M5930" t="s">
        <v>17061</v>
      </c>
      <c r="N5930">
        <v>4.4463888880000004</v>
      </c>
      <c r="O5930">
        <v>0</v>
      </c>
      <c r="P5930">
        <v>1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0.39887419665234725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0.39887419665234725</v>
      </c>
    </row>
    <row r="5931" spans="1:31" x14ac:dyDescent="0.25">
      <c r="A5931">
        <v>2225533</v>
      </c>
      <c r="B5931">
        <v>1</v>
      </c>
      <c r="C5931" t="s">
        <v>80</v>
      </c>
      <c r="D5931" t="s">
        <v>110</v>
      </c>
      <c r="E5931" t="s">
        <v>156</v>
      </c>
      <c r="F5931" t="s">
        <v>17062</v>
      </c>
      <c r="G5931" t="s">
        <v>161</v>
      </c>
      <c r="H5931" t="s">
        <v>135</v>
      </c>
      <c r="I5931" t="s">
        <v>136</v>
      </c>
      <c r="J5931" t="s">
        <v>137</v>
      </c>
      <c r="K5931" t="s">
        <v>138</v>
      </c>
      <c r="L5931" t="s">
        <v>17063</v>
      </c>
      <c r="M5931" t="s">
        <v>17064</v>
      </c>
      <c r="N5931">
        <v>2.0930555549999998</v>
      </c>
      <c r="O5931">
        <v>0</v>
      </c>
      <c r="P5931">
        <v>2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2.4709788219670945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2.4709788219670945</v>
      </c>
    </row>
    <row r="5932" spans="1:31" x14ac:dyDescent="0.25">
      <c r="A5932">
        <v>2218680</v>
      </c>
      <c r="B5932">
        <v>1</v>
      </c>
      <c r="C5932" t="s">
        <v>80</v>
      </c>
      <c r="D5932" t="s">
        <v>99</v>
      </c>
      <c r="E5932" t="s">
        <v>147</v>
      </c>
      <c r="F5932" t="s">
        <v>4103</v>
      </c>
      <c r="G5932" t="s">
        <v>143</v>
      </c>
      <c r="H5932" t="s">
        <v>144</v>
      </c>
      <c r="I5932" t="s">
        <v>136</v>
      </c>
      <c r="J5932" t="s">
        <v>137</v>
      </c>
      <c r="K5932" t="s">
        <v>138</v>
      </c>
      <c r="L5932" t="s">
        <v>17065</v>
      </c>
      <c r="M5932" t="s">
        <v>17066</v>
      </c>
      <c r="N5932">
        <v>6.7500000000000004E-2</v>
      </c>
      <c r="O5932">
        <v>4</v>
      </c>
      <c r="P5932">
        <v>821</v>
      </c>
      <c r="Q5932">
        <v>13</v>
      </c>
      <c r="R5932">
        <v>117</v>
      </c>
      <c r="S5932">
        <v>19</v>
      </c>
      <c r="T5932">
        <v>62</v>
      </c>
      <c r="U5932">
        <v>0</v>
      </c>
      <c r="V5932">
        <v>4</v>
      </c>
      <c r="W5932">
        <v>0.9869067108370575</v>
      </c>
      <c r="X5932">
        <v>10.389022167301247</v>
      </c>
      <c r="Y5932">
        <v>0.96916094877042014</v>
      </c>
      <c r="Z5932">
        <v>2.2648383659551952</v>
      </c>
      <c r="AA5932">
        <v>3.1077621860849782</v>
      </c>
      <c r="AB5932">
        <v>1.6364736685982697</v>
      </c>
      <c r="AC5932">
        <v>0</v>
      </c>
      <c r="AD5932">
        <v>34.091253545852247</v>
      </c>
      <c r="AE5932">
        <v>53.445417593399419</v>
      </c>
    </row>
    <row r="5933" spans="1:31" x14ac:dyDescent="0.25">
      <c r="A5933">
        <v>2223635</v>
      </c>
      <c r="B5933">
        <v>1</v>
      </c>
      <c r="C5933" t="s">
        <v>81</v>
      </c>
      <c r="D5933" t="s">
        <v>128</v>
      </c>
      <c r="E5933" t="s">
        <v>147</v>
      </c>
      <c r="F5933" t="s">
        <v>1197</v>
      </c>
      <c r="G5933" t="s">
        <v>143</v>
      </c>
      <c r="H5933" t="s">
        <v>144</v>
      </c>
      <c r="I5933" t="s">
        <v>136</v>
      </c>
      <c r="J5933" t="s">
        <v>137</v>
      </c>
      <c r="K5933" t="s">
        <v>138</v>
      </c>
      <c r="L5933" t="s">
        <v>17067</v>
      </c>
      <c r="M5933" t="s">
        <v>17068</v>
      </c>
      <c r="N5933">
        <v>6.4722221999999996E-2</v>
      </c>
      <c r="O5933">
        <v>0</v>
      </c>
      <c r="P5933">
        <v>20</v>
      </c>
      <c r="Q5933">
        <v>1</v>
      </c>
      <c r="R5933">
        <v>0</v>
      </c>
      <c r="S5933">
        <v>39</v>
      </c>
      <c r="T5933">
        <v>40</v>
      </c>
      <c r="U5933">
        <v>39</v>
      </c>
      <c r="V5933">
        <v>43</v>
      </c>
      <c r="W5933">
        <v>0</v>
      </c>
      <c r="X5933">
        <v>0.57903929761035566</v>
      </c>
      <c r="Y5933">
        <v>0.10103807857130556</v>
      </c>
      <c r="Z5933">
        <v>0</v>
      </c>
      <c r="AA5933">
        <v>25.778969012573732</v>
      </c>
      <c r="AB5933">
        <v>25.198238739284999</v>
      </c>
      <c r="AC5933">
        <v>504.06634846084108</v>
      </c>
      <c r="AD5933">
        <v>165.0699354785219</v>
      </c>
      <c r="AE5933">
        <v>720.79356906740338</v>
      </c>
    </row>
    <row r="5934" spans="1:31" x14ac:dyDescent="0.25">
      <c r="A5934">
        <v>2214979</v>
      </c>
      <c r="B5934">
        <v>1</v>
      </c>
      <c r="C5934" t="s">
        <v>80</v>
      </c>
      <c r="D5934" t="s">
        <v>97</v>
      </c>
      <c r="E5934" t="s">
        <v>156</v>
      </c>
      <c r="F5934" t="s">
        <v>17069</v>
      </c>
      <c r="G5934" t="s">
        <v>172</v>
      </c>
      <c r="H5934" t="s">
        <v>135</v>
      </c>
      <c r="I5934" t="s">
        <v>136</v>
      </c>
      <c r="J5934" t="s">
        <v>137</v>
      </c>
      <c r="K5934" t="s">
        <v>138</v>
      </c>
      <c r="L5934" t="s">
        <v>17070</v>
      </c>
      <c r="M5934" t="s">
        <v>17071</v>
      </c>
      <c r="N5934">
        <v>5.2877777769999996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1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9.1840921674188323</v>
      </c>
      <c r="AC5934">
        <v>0</v>
      </c>
      <c r="AD5934">
        <v>0</v>
      </c>
      <c r="AE5934">
        <v>9.1840921674188323</v>
      </c>
    </row>
    <row r="5935" spans="1:31" x14ac:dyDescent="0.25">
      <c r="A5935">
        <v>2217684</v>
      </c>
      <c r="B5935">
        <v>1</v>
      </c>
      <c r="C5935" t="s">
        <v>80</v>
      </c>
      <c r="D5935" t="s">
        <v>83</v>
      </c>
      <c r="E5935" t="s">
        <v>156</v>
      </c>
      <c r="F5935" t="s">
        <v>17072</v>
      </c>
      <c r="G5935" t="s">
        <v>161</v>
      </c>
      <c r="H5935" t="s">
        <v>135</v>
      </c>
      <c r="I5935" t="s">
        <v>136</v>
      </c>
      <c r="J5935" t="s">
        <v>137</v>
      </c>
      <c r="K5935" t="s">
        <v>138</v>
      </c>
      <c r="L5935" t="s">
        <v>17073</v>
      </c>
      <c r="M5935" t="s">
        <v>17074</v>
      </c>
      <c r="N5935">
        <v>2.438055555</v>
      </c>
      <c r="O5935">
        <v>0</v>
      </c>
      <c r="P5935">
        <v>0</v>
      </c>
      <c r="Q5935">
        <v>0</v>
      </c>
      <c r="R5935">
        <v>3</v>
      </c>
      <c r="S5935">
        <v>0</v>
      </c>
      <c r="T5935">
        <v>1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8.3162451987461008</v>
      </c>
      <c r="AA5935">
        <v>0</v>
      </c>
      <c r="AB5935">
        <v>3.5379460206716065</v>
      </c>
      <c r="AC5935">
        <v>0</v>
      </c>
      <c r="AD5935">
        <v>0</v>
      </c>
      <c r="AE5935">
        <v>11.854191219417707</v>
      </c>
    </row>
    <row r="5936" spans="1:31" x14ac:dyDescent="0.25">
      <c r="A5936">
        <v>2227030</v>
      </c>
      <c r="B5936">
        <v>1</v>
      </c>
      <c r="C5936" t="s">
        <v>80</v>
      </c>
      <c r="D5936" t="s">
        <v>110</v>
      </c>
      <c r="E5936" t="s">
        <v>151</v>
      </c>
      <c r="F5936" t="s">
        <v>10015</v>
      </c>
      <c r="G5936" t="s">
        <v>213</v>
      </c>
      <c r="H5936" t="s">
        <v>135</v>
      </c>
      <c r="I5936" t="s">
        <v>136</v>
      </c>
      <c r="J5936" t="s">
        <v>137</v>
      </c>
      <c r="K5936" t="s">
        <v>138</v>
      </c>
      <c r="L5936" t="s">
        <v>17075</v>
      </c>
      <c r="M5936" t="s">
        <v>17076</v>
      </c>
      <c r="N5936">
        <v>1.091111111</v>
      </c>
      <c r="O5936">
        <v>0</v>
      </c>
      <c r="P5936">
        <v>219</v>
      </c>
      <c r="Q5936">
        <v>0</v>
      </c>
      <c r="R5936">
        <v>0</v>
      </c>
      <c r="S5936">
        <v>0</v>
      </c>
      <c r="T5936">
        <v>12</v>
      </c>
      <c r="U5936">
        <v>0</v>
      </c>
      <c r="V5936">
        <v>0</v>
      </c>
      <c r="W5936">
        <v>0</v>
      </c>
      <c r="X5936">
        <v>127.23063714191355</v>
      </c>
      <c r="Y5936">
        <v>0</v>
      </c>
      <c r="Z5936">
        <v>0</v>
      </c>
      <c r="AA5936">
        <v>0</v>
      </c>
      <c r="AB5936">
        <v>11.134496105734746</v>
      </c>
      <c r="AC5936">
        <v>0</v>
      </c>
      <c r="AD5936">
        <v>0</v>
      </c>
      <c r="AE5936">
        <v>138.36513324764829</v>
      </c>
    </row>
    <row r="5937" spans="1:31" x14ac:dyDescent="0.25">
      <c r="A5937">
        <v>2218374</v>
      </c>
      <c r="B5937">
        <v>1</v>
      </c>
      <c r="C5937" t="s">
        <v>80</v>
      </c>
      <c r="D5937" t="s">
        <v>85</v>
      </c>
      <c r="E5937" t="s">
        <v>225</v>
      </c>
      <c r="F5937" t="s">
        <v>17077</v>
      </c>
      <c r="G5937" t="s">
        <v>600</v>
      </c>
      <c r="H5937" t="s">
        <v>135</v>
      </c>
      <c r="I5937" t="s">
        <v>136</v>
      </c>
      <c r="J5937" t="s">
        <v>137</v>
      </c>
      <c r="K5937" t="s">
        <v>138</v>
      </c>
      <c r="L5937" t="s">
        <v>17078</v>
      </c>
      <c r="M5937" t="s">
        <v>17079</v>
      </c>
      <c r="N5937">
        <v>1.3969444440000001</v>
      </c>
      <c r="O5937">
        <v>0</v>
      </c>
      <c r="P5937">
        <v>51</v>
      </c>
      <c r="Q5937">
        <v>0</v>
      </c>
      <c r="R5937">
        <v>0</v>
      </c>
      <c r="S5937">
        <v>0</v>
      </c>
      <c r="T5937">
        <v>6</v>
      </c>
      <c r="U5937">
        <v>0</v>
      </c>
      <c r="V5937">
        <v>0</v>
      </c>
      <c r="W5937">
        <v>0</v>
      </c>
      <c r="X5937">
        <v>28.905743628499927</v>
      </c>
      <c r="Y5937">
        <v>0</v>
      </c>
      <c r="Z5937">
        <v>0</v>
      </c>
      <c r="AA5937">
        <v>0</v>
      </c>
      <c r="AB5937">
        <v>2.0751251215786493</v>
      </c>
      <c r="AC5937">
        <v>0</v>
      </c>
      <c r="AD5937">
        <v>0</v>
      </c>
      <c r="AE5937">
        <v>30.980868750078578</v>
      </c>
    </row>
    <row r="5938" spans="1:31" x14ac:dyDescent="0.25">
      <c r="A5938">
        <v>2226858</v>
      </c>
      <c r="B5938">
        <v>1</v>
      </c>
      <c r="C5938" t="s">
        <v>80</v>
      </c>
      <c r="D5938" t="s">
        <v>105</v>
      </c>
      <c r="E5938" t="s">
        <v>151</v>
      </c>
      <c r="F5938" t="s">
        <v>17080</v>
      </c>
      <c r="G5938" t="s">
        <v>1155</v>
      </c>
      <c r="H5938" t="s">
        <v>135</v>
      </c>
      <c r="I5938" t="s">
        <v>136</v>
      </c>
      <c r="J5938" t="s">
        <v>137</v>
      </c>
      <c r="K5938" t="s">
        <v>138</v>
      </c>
      <c r="L5938" t="s">
        <v>17081</v>
      </c>
      <c r="M5938" t="s">
        <v>17082</v>
      </c>
      <c r="N5938">
        <v>2.807222222</v>
      </c>
      <c r="O5938">
        <v>0</v>
      </c>
      <c r="P5938">
        <v>9</v>
      </c>
      <c r="Q5938">
        <v>0</v>
      </c>
      <c r="R5938">
        <v>1</v>
      </c>
      <c r="S5938">
        <v>0</v>
      </c>
      <c r="T5938">
        <v>1</v>
      </c>
      <c r="U5938">
        <v>0</v>
      </c>
      <c r="V5938">
        <v>0</v>
      </c>
      <c r="W5938">
        <v>0</v>
      </c>
      <c r="X5938">
        <v>6.9818762595666044</v>
      </c>
      <c r="Y5938">
        <v>0</v>
      </c>
      <c r="Z5938">
        <v>8.4843283690860014E-2</v>
      </c>
      <c r="AA5938">
        <v>0</v>
      </c>
      <c r="AB5938">
        <v>1.5184612838968126</v>
      </c>
      <c r="AC5938">
        <v>0</v>
      </c>
      <c r="AD5938">
        <v>0</v>
      </c>
      <c r="AE5938">
        <v>8.5851808271542769</v>
      </c>
    </row>
    <row r="5939" spans="1:31" x14ac:dyDescent="0.25">
      <c r="A5939">
        <v>2218202</v>
      </c>
      <c r="B5939">
        <v>1</v>
      </c>
      <c r="C5939" t="s">
        <v>80</v>
      </c>
      <c r="D5939" t="s">
        <v>98</v>
      </c>
      <c r="E5939" t="s">
        <v>156</v>
      </c>
      <c r="F5939" t="s">
        <v>17083</v>
      </c>
      <c r="G5939" t="s">
        <v>161</v>
      </c>
      <c r="H5939" t="s">
        <v>135</v>
      </c>
      <c r="I5939" t="s">
        <v>136</v>
      </c>
      <c r="J5939" t="s">
        <v>137</v>
      </c>
      <c r="K5939" t="s">
        <v>138</v>
      </c>
      <c r="L5939" t="s">
        <v>17084</v>
      </c>
      <c r="M5939" t="s">
        <v>17085</v>
      </c>
      <c r="N5939">
        <v>0.73361111099999998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1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</row>
    <row r="5940" spans="1:31" x14ac:dyDescent="0.25">
      <c r="A5940">
        <v>2218225</v>
      </c>
      <c r="B5940">
        <v>1</v>
      </c>
      <c r="C5940" t="s">
        <v>81</v>
      </c>
      <c r="D5940" t="s">
        <v>116</v>
      </c>
      <c r="E5940" t="s">
        <v>151</v>
      </c>
      <c r="F5940" t="s">
        <v>17086</v>
      </c>
      <c r="G5940" t="s">
        <v>213</v>
      </c>
      <c r="H5940" t="s">
        <v>135</v>
      </c>
      <c r="I5940" t="s">
        <v>136</v>
      </c>
      <c r="J5940" t="s">
        <v>137</v>
      </c>
      <c r="K5940" t="s">
        <v>138</v>
      </c>
      <c r="L5940" t="s">
        <v>17087</v>
      </c>
      <c r="M5940" t="s">
        <v>17088</v>
      </c>
      <c r="N5940">
        <v>1.089444444</v>
      </c>
      <c r="O5940">
        <v>0</v>
      </c>
      <c r="P5940">
        <v>21</v>
      </c>
      <c r="Q5940">
        <v>0</v>
      </c>
      <c r="R5940">
        <v>0</v>
      </c>
      <c r="S5940">
        <v>0</v>
      </c>
      <c r="T5940">
        <v>3</v>
      </c>
      <c r="U5940">
        <v>0</v>
      </c>
      <c r="V5940">
        <v>0</v>
      </c>
      <c r="W5940">
        <v>0</v>
      </c>
      <c r="X5940">
        <v>4.4830039215218438</v>
      </c>
      <c r="Y5940">
        <v>0</v>
      </c>
      <c r="Z5940">
        <v>0</v>
      </c>
      <c r="AA5940">
        <v>0</v>
      </c>
      <c r="AB5940">
        <v>3.9121790920758339E-3</v>
      </c>
      <c r="AC5940">
        <v>0</v>
      </c>
      <c r="AD5940">
        <v>0</v>
      </c>
      <c r="AE5940">
        <v>4.4869161006139198</v>
      </c>
    </row>
    <row r="5941" spans="1:31" x14ac:dyDescent="0.25">
      <c r="A5941">
        <v>2229045</v>
      </c>
      <c r="B5941">
        <v>1</v>
      </c>
      <c r="C5941" t="s">
        <v>80</v>
      </c>
      <c r="D5941" t="s">
        <v>100</v>
      </c>
      <c r="E5941" t="s">
        <v>225</v>
      </c>
      <c r="F5941" t="s">
        <v>17089</v>
      </c>
      <c r="G5941" t="s">
        <v>600</v>
      </c>
      <c r="H5941" t="s">
        <v>135</v>
      </c>
      <c r="I5941" t="s">
        <v>136</v>
      </c>
      <c r="J5941" t="s">
        <v>137</v>
      </c>
      <c r="K5941" t="s">
        <v>138</v>
      </c>
      <c r="L5941" t="s">
        <v>17090</v>
      </c>
      <c r="M5941" t="s">
        <v>17091</v>
      </c>
      <c r="N5941">
        <v>3.3377777769999999</v>
      </c>
      <c r="O5941">
        <v>0</v>
      </c>
      <c r="P5941">
        <v>22</v>
      </c>
      <c r="Q5941">
        <v>0</v>
      </c>
      <c r="R5941">
        <v>0</v>
      </c>
      <c r="S5941">
        <v>0</v>
      </c>
      <c r="T5941">
        <v>1</v>
      </c>
      <c r="U5941">
        <v>0</v>
      </c>
      <c r="V5941">
        <v>0</v>
      </c>
      <c r="W5941">
        <v>0</v>
      </c>
      <c r="X5941">
        <v>19.102381992962531</v>
      </c>
      <c r="Y5941">
        <v>0</v>
      </c>
      <c r="Z5941">
        <v>0</v>
      </c>
      <c r="AA5941">
        <v>0</v>
      </c>
      <c r="AB5941">
        <v>6.5666894978219776</v>
      </c>
      <c r="AC5941">
        <v>0</v>
      </c>
      <c r="AD5941">
        <v>0</v>
      </c>
      <c r="AE5941">
        <v>25.669071490784511</v>
      </c>
    </row>
    <row r="5942" spans="1:31" x14ac:dyDescent="0.25">
      <c r="A5942">
        <v>2214438</v>
      </c>
      <c r="B5942">
        <v>1</v>
      </c>
      <c r="C5942" t="s">
        <v>80</v>
      </c>
      <c r="D5942" t="s">
        <v>96</v>
      </c>
      <c r="E5942" t="s">
        <v>156</v>
      </c>
      <c r="F5942" t="s">
        <v>17092</v>
      </c>
      <c r="G5942" t="s">
        <v>172</v>
      </c>
      <c r="H5942" t="s">
        <v>135</v>
      </c>
      <c r="I5942" t="s">
        <v>136</v>
      </c>
      <c r="J5942" t="s">
        <v>137</v>
      </c>
      <c r="K5942" t="s">
        <v>138</v>
      </c>
      <c r="L5942" t="s">
        <v>17093</v>
      </c>
      <c r="M5942" t="s">
        <v>17094</v>
      </c>
      <c r="N5942">
        <v>1.180833333</v>
      </c>
      <c r="O5942">
        <v>0</v>
      </c>
      <c r="P5942">
        <v>7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3.6025430104339837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3.6025430104339837</v>
      </c>
    </row>
    <row r="5943" spans="1:31" x14ac:dyDescent="0.25">
      <c r="A5943">
        <v>2220907</v>
      </c>
      <c r="B5943">
        <v>1</v>
      </c>
      <c r="C5943" t="s">
        <v>81</v>
      </c>
      <c r="D5943" t="s">
        <v>128</v>
      </c>
      <c r="E5943" t="s">
        <v>147</v>
      </c>
      <c r="F5943" t="s">
        <v>17095</v>
      </c>
      <c r="G5943" t="s">
        <v>143</v>
      </c>
      <c r="H5943" t="s">
        <v>144</v>
      </c>
      <c r="I5943" t="s">
        <v>136</v>
      </c>
      <c r="J5943" t="s">
        <v>137</v>
      </c>
      <c r="K5943" t="s">
        <v>138</v>
      </c>
      <c r="L5943" t="s">
        <v>17096</v>
      </c>
      <c r="M5943" t="s">
        <v>17097</v>
      </c>
      <c r="N5943">
        <v>0.39</v>
      </c>
      <c r="O5943">
        <v>5</v>
      </c>
      <c r="P5943">
        <v>10768</v>
      </c>
      <c r="Q5943">
        <v>18</v>
      </c>
      <c r="R5943">
        <v>143</v>
      </c>
      <c r="S5943">
        <v>24</v>
      </c>
      <c r="T5943">
        <v>904</v>
      </c>
      <c r="U5943">
        <v>10</v>
      </c>
      <c r="V5943">
        <v>1</v>
      </c>
      <c r="W5943">
        <v>0.81596761479441016</v>
      </c>
      <c r="X5943">
        <v>905.11928975673709</v>
      </c>
      <c r="Y5943">
        <v>11.623060361615044</v>
      </c>
      <c r="Z5943">
        <v>21.473498881667425</v>
      </c>
      <c r="AA5943">
        <v>59.013978480632382</v>
      </c>
      <c r="AB5943">
        <v>232.93461649460721</v>
      </c>
      <c r="AC5943">
        <v>261.55356024734158</v>
      </c>
      <c r="AD5943">
        <v>1.80898859718018</v>
      </c>
      <c r="AE5943">
        <v>1494.3429604345754</v>
      </c>
    </row>
    <row r="5944" spans="1:31" x14ac:dyDescent="0.25">
      <c r="A5944">
        <v>2226074</v>
      </c>
      <c r="B5944">
        <v>1</v>
      </c>
      <c r="C5944" t="s">
        <v>81</v>
      </c>
      <c r="D5944" t="s">
        <v>113</v>
      </c>
      <c r="E5944" t="s">
        <v>147</v>
      </c>
      <c r="F5944" t="s">
        <v>17098</v>
      </c>
      <c r="G5944" t="s">
        <v>405</v>
      </c>
      <c r="H5944" t="s">
        <v>144</v>
      </c>
      <c r="I5944" t="s">
        <v>136</v>
      </c>
      <c r="J5944" t="s">
        <v>137</v>
      </c>
      <c r="K5944" t="s">
        <v>234</v>
      </c>
      <c r="L5944" t="s">
        <v>17099</v>
      </c>
      <c r="M5944" t="s">
        <v>17100</v>
      </c>
      <c r="N5944">
        <v>4.8438888880000004</v>
      </c>
      <c r="O5944">
        <v>0</v>
      </c>
      <c r="P5944">
        <v>2482</v>
      </c>
      <c r="Q5944">
        <v>2</v>
      </c>
      <c r="R5944">
        <v>476</v>
      </c>
      <c r="S5944">
        <v>6</v>
      </c>
      <c r="T5944">
        <v>276</v>
      </c>
      <c r="U5944">
        <v>0</v>
      </c>
      <c r="V5944">
        <v>3</v>
      </c>
      <c r="W5944">
        <v>0</v>
      </c>
      <c r="X5944">
        <v>1300.8199321170541</v>
      </c>
      <c r="Y5944">
        <v>3.6169146505690901</v>
      </c>
      <c r="Z5944">
        <v>249.40825860257857</v>
      </c>
      <c r="AA5944">
        <v>92.784344668811244</v>
      </c>
      <c r="AB5944">
        <v>984.62224539361716</v>
      </c>
      <c r="AC5944">
        <v>0</v>
      </c>
      <c r="AD5944">
        <v>32.278672759036105</v>
      </c>
      <c r="AE5944">
        <v>2663.5303681916662</v>
      </c>
    </row>
    <row r="5945" spans="1:31" x14ac:dyDescent="0.25">
      <c r="A5945">
        <v>2224153</v>
      </c>
      <c r="B5945">
        <v>1</v>
      </c>
      <c r="C5945" t="s">
        <v>80</v>
      </c>
      <c r="D5945" t="s">
        <v>94</v>
      </c>
      <c r="E5945" t="s">
        <v>147</v>
      </c>
      <c r="F5945" t="s">
        <v>17101</v>
      </c>
      <c r="G5945" t="s">
        <v>143</v>
      </c>
      <c r="H5945" t="s">
        <v>144</v>
      </c>
      <c r="I5945" t="s">
        <v>136</v>
      </c>
      <c r="J5945" t="s">
        <v>137</v>
      </c>
      <c r="K5945" t="s">
        <v>138</v>
      </c>
      <c r="L5945" t="s">
        <v>17102</v>
      </c>
      <c r="M5945" t="s">
        <v>17103</v>
      </c>
      <c r="N5945">
        <v>1.536944444</v>
      </c>
      <c r="O5945">
        <v>0</v>
      </c>
      <c r="P5945">
        <v>1243</v>
      </c>
      <c r="Q5945">
        <v>10</v>
      </c>
      <c r="R5945">
        <v>57</v>
      </c>
      <c r="S5945">
        <v>14</v>
      </c>
      <c r="T5945">
        <v>140</v>
      </c>
      <c r="U5945">
        <v>8</v>
      </c>
      <c r="V5945">
        <v>0</v>
      </c>
      <c r="W5945">
        <v>0</v>
      </c>
      <c r="X5945">
        <v>344.78485362790201</v>
      </c>
      <c r="Y5945">
        <v>49.344665492574407</v>
      </c>
      <c r="Z5945">
        <v>45.991737950918861</v>
      </c>
      <c r="AA5945">
        <v>205.16234558272112</v>
      </c>
      <c r="AB5945">
        <v>68.11963251417022</v>
      </c>
      <c r="AC5945">
        <v>1378.99876881503</v>
      </c>
      <c r="AD5945">
        <v>0</v>
      </c>
      <c r="AE5945">
        <v>2092.4020039833167</v>
      </c>
    </row>
    <row r="5946" spans="1:31" x14ac:dyDescent="0.25">
      <c r="A5946">
        <v>2222161</v>
      </c>
      <c r="B5946">
        <v>1</v>
      </c>
      <c r="C5946" t="s">
        <v>80</v>
      </c>
      <c r="D5946" t="s">
        <v>99</v>
      </c>
      <c r="E5946" t="s">
        <v>151</v>
      </c>
      <c r="F5946" t="s">
        <v>17104</v>
      </c>
      <c r="G5946" t="s">
        <v>153</v>
      </c>
      <c r="H5946" t="s">
        <v>135</v>
      </c>
      <c r="I5946" t="s">
        <v>136</v>
      </c>
      <c r="J5946" t="s">
        <v>137</v>
      </c>
      <c r="K5946" t="s">
        <v>138</v>
      </c>
      <c r="L5946" t="s">
        <v>17105</v>
      </c>
      <c r="M5946" t="s">
        <v>17106</v>
      </c>
      <c r="N5946">
        <v>2.5902777769999998</v>
      </c>
      <c r="O5946">
        <v>0</v>
      </c>
      <c r="P5946">
        <v>60</v>
      </c>
      <c r="Q5946">
        <v>0</v>
      </c>
      <c r="R5946">
        <v>2</v>
      </c>
      <c r="S5946">
        <v>0</v>
      </c>
      <c r="T5946">
        <v>4</v>
      </c>
      <c r="U5946">
        <v>0</v>
      </c>
      <c r="V5946">
        <v>0</v>
      </c>
      <c r="W5946">
        <v>0</v>
      </c>
      <c r="X5946">
        <v>34.537817469718291</v>
      </c>
      <c r="Y5946">
        <v>0</v>
      </c>
      <c r="Z5946">
        <v>4.0815793335648332E-2</v>
      </c>
      <c r="AA5946">
        <v>0</v>
      </c>
      <c r="AB5946">
        <v>14.559899195649598</v>
      </c>
      <c r="AC5946">
        <v>0</v>
      </c>
      <c r="AD5946">
        <v>0</v>
      </c>
      <c r="AE5946">
        <v>49.138532458703537</v>
      </c>
    </row>
    <row r="5947" spans="1:31" x14ac:dyDescent="0.25">
      <c r="A5947">
        <v>2215497</v>
      </c>
      <c r="B5947">
        <v>1</v>
      </c>
      <c r="C5947" t="s">
        <v>80</v>
      </c>
      <c r="D5947" t="s">
        <v>93</v>
      </c>
      <c r="E5947" t="s">
        <v>151</v>
      </c>
      <c r="F5947" t="s">
        <v>17107</v>
      </c>
      <c r="G5947" t="s">
        <v>192</v>
      </c>
      <c r="H5947" t="s">
        <v>135</v>
      </c>
      <c r="I5947" t="s">
        <v>136</v>
      </c>
      <c r="J5947" t="s">
        <v>137</v>
      </c>
      <c r="K5947" t="s">
        <v>138</v>
      </c>
      <c r="L5947" t="s">
        <v>17108</v>
      </c>
      <c r="M5947" t="s">
        <v>17109</v>
      </c>
      <c r="N5947">
        <v>1.541388888</v>
      </c>
      <c r="O5947">
        <v>0</v>
      </c>
      <c r="P5947">
        <v>0</v>
      </c>
      <c r="Q5947">
        <v>0</v>
      </c>
      <c r="R5947">
        <v>3</v>
      </c>
      <c r="S5947">
        <v>0</v>
      </c>
      <c r="T5947">
        <v>2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0.91625635969972441</v>
      </c>
      <c r="AA5947">
        <v>0</v>
      </c>
      <c r="AB5947">
        <v>7.3846547466638898E-4</v>
      </c>
      <c r="AC5947">
        <v>0</v>
      </c>
      <c r="AD5947">
        <v>0</v>
      </c>
      <c r="AE5947">
        <v>0.91699482517439079</v>
      </c>
    </row>
    <row r="5948" spans="1:31" x14ac:dyDescent="0.25">
      <c r="A5948">
        <v>2228238</v>
      </c>
      <c r="B5948">
        <v>1</v>
      </c>
      <c r="C5948" t="s">
        <v>80</v>
      </c>
      <c r="D5948" t="s">
        <v>90</v>
      </c>
      <c r="E5948" t="s">
        <v>151</v>
      </c>
      <c r="F5948" t="s">
        <v>17110</v>
      </c>
      <c r="G5948" t="s">
        <v>213</v>
      </c>
      <c r="H5948" t="s">
        <v>135</v>
      </c>
      <c r="I5948" t="s">
        <v>136</v>
      </c>
      <c r="J5948" t="s">
        <v>137</v>
      </c>
      <c r="K5948" t="s">
        <v>138</v>
      </c>
      <c r="L5948" t="s">
        <v>17111</v>
      </c>
      <c r="M5948" t="s">
        <v>17112</v>
      </c>
      <c r="N5948">
        <v>1.3361111109999999</v>
      </c>
      <c r="O5948">
        <v>0</v>
      </c>
      <c r="P5948">
        <v>105</v>
      </c>
      <c r="Q5948">
        <v>0</v>
      </c>
      <c r="R5948">
        <v>0</v>
      </c>
      <c r="S5948">
        <v>0</v>
      </c>
      <c r="T5948">
        <v>41</v>
      </c>
      <c r="U5948">
        <v>0</v>
      </c>
      <c r="V5948">
        <v>0</v>
      </c>
      <c r="W5948">
        <v>0</v>
      </c>
      <c r="X5948">
        <v>40.206130009327111</v>
      </c>
      <c r="Y5948">
        <v>0</v>
      </c>
      <c r="Z5948">
        <v>0</v>
      </c>
      <c r="AA5948">
        <v>0</v>
      </c>
      <c r="AB5948">
        <v>45.095649786045975</v>
      </c>
      <c r="AC5948">
        <v>0</v>
      </c>
      <c r="AD5948">
        <v>0</v>
      </c>
      <c r="AE5948">
        <v>85.301779795373079</v>
      </c>
    </row>
    <row r="5949" spans="1:31" x14ac:dyDescent="0.25">
      <c r="A5949">
        <v>2215669</v>
      </c>
      <c r="B5949">
        <v>1</v>
      </c>
      <c r="C5949" t="s">
        <v>80</v>
      </c>
      <c r="D5949" t="s">
        <v>105</v>
      </c>
      <c r="E5949" t="s">
        <v>156</v>
      </c>
      <c r="F5949" t="s">
        <v>17113</v>
      </c>
      <c r="G5949" t="s">
        <v>161</v>
      </c>
      <c r="H5949" t="s">
        <v>135</v>
      </c>
      <c r="I5949" t="s">
        <v>136</v>
      </c>
      <c r="J5949" t="s">
        <v>137</v>
      </c>
      <c r="K5949" t="s">
        <v>138</v>
      </c>
      <c r="L5949" t="s">
        <v>17114</v>
      </c>
      <c r="M5949" t="s">
        <v>17115</v>
      </c>
      <c r="N5949">
        <v>0.67194444399999997</v>
      </c>
      <c r="O5949">
        <v>0</v>
      </c>
      <c r="P5949">
        <v>1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0.35128774430925336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0.35128774430925336</v>
      </c>
    </row>
    <row r="5950" spans="1:31" x14ac:dyDescent="0.25">
      <c r="A5950">
        <v>2218892</v>
      </c>
      <c r="B5950">
        <v>1</v>
      </c>
      <c r="C5950" t="s">
        <v>80</v>
      </c>
      <c r="D5950" t="s">
        <v>82</v>
      </c>
      <c r="E5950" t="s">
        <v>156</v>
      </c>
      <c r="F5950" t="s">
        <v>5588</v>
      </c>
      <c r="G5950" t="s">
        <v>172</v>
      </c>
      <c r="H5950" t="s">
        <v>135</v>
      </c>
      <c r="I5950" t="s">
        <v>136</v>
      </c>
      <c r="J5950" t="s">
        <v>137</v>
      </c>
      <c r="K5950" t="s">
        <v>138</v>
      </c>
      <c r="L5950" t="s">
        <v>17116</v>
      </c>
      <c r="M5950" t="s">
        <v>17117</v>
      </c>
      <c r="N5950">
        <v>7.932222222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3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23.144729661244803</v>
      </c>
      <c r="AC5950">
        <v>0</v>
      </c>
      <c r="AD5950">
        <v>0</v>
      </c>
      <c r="AE5950">
        <v>23.144729661244803</v>
      </c>
    </row>
    <row r="5951" spans="1:31" x14ac:dyDescent="0.25">
      <c r="A5951">
        <v>2224302</v>
      </c>
      <c r="B5951">
        <v>1</v>
      </c>
      <c r="C5951" t="s">
        <v>80</v>
      </c>
      <c r="D5951" t="s">
        <v>99</v>
      </c>
      <c r="E5951" t="s">
        <v>156</v>
      </c>
      <c r="F5951" t="s">
        <v>17118</v>
      </c>
      <c r="G5951" t="s">
        <v>161</v>
      </c>
      <c r="H5951" t="s">
        <v>135</v>
      </c>
      <c r="I5951" t="s">
        <v>136</v>
      </c>
      <c r="J5951" t="s">
        <v>137</v>
      </c>
      <c r="K5951" t="s">
        <v>138</v>
      </c>
      <c r="L5951" t="s">
        <v>17119</v>
      </c>
      <c r="M5951" t="s">
        <v>17120</v>
      </c>
      <c r="N5951">
        <v>5.7527777770000004</v>
      </c>
      <c r="O5951">
        <v>0</v>
      </c>
      <c r="P5951">
        <v>2</v>
      </c>
      <c r="Q5951">
        <v>0</v>
      </c>
      <c r="R5951">
        <v>0</v>
      </c>
      <c r="S5951">
        <v>0</v>
      </c>
      <c r="T5951">
        <v>1</v>
      </c>
      <c r="U5951">
        <v>0</v>
      </c>
      <c r="V5951">
        <v>0</v>
      </c>
      <c r="W5951">
        <v>0</v>
      </c>
      <c r="X5951">
        <v>6.5190477153394788</v>
      </c>
      <c r="Y5951">
        <v>0</v>
      </c>
      <c r="Z5951">
        <v>0</v>
      </c>
      <c r="AA5951">
        <v>0</v>
      </c>
      <c r="AB5951">
        <v>6.7082325942145822</v>
      </c>
      <c r="AC5951">
        <v>0</v>
      </c>
      <c r="AD5951">
        <v>0</v>
      </c>
      <c r="AE5951">
        <v>13.227280309554061</v>
      </c>
    </row>
    <row r="5952" spans="1:31" x14ac:dyDescent="0.25">
      <c r="A5952">
        <v>2227548</v>
      </c>
      <c r="B5952">
        <v>1</v>
      </c>
      <c r="C5952" t="s">
        <v>80</v>
      </c>
      <c r="D5952" t="s">
        <v>104</v>
      </c>
      <c r="E5952" t="s">
        <v>141</v>
      </c>
      <c r="F5952" t="s">
        <v>17121</v>
      </c>
      <c r="G5952" t="s">
        <v>1136</v>
      </c>
      <c r="H5952" t="s">
        <v>144</v>
      </c>
      <c r="I5952" t="s">
        <v>136</v>
      </c>
      <c r="J5952" t="s">
        <v>137</v>
      </c>
      <c r="K5952" t="s">
        <v>138</v>
      </c>
      <c r="L5952" t="s">
        <v>17122</v>
      </c>
      <c r="M5952" t="s">
        <v>17123</v>
      </c>
      <c r="N5952">
        <v>0.74722222199999999</v>
      </c>
      <c r="O5952">
        <v>0</v>
      </c>
      <c r="P5952">
        <v>20</v>
      </c>
      <c r="Q5952">
        <v>0</v>
      </c>
      <c r="R5952">
        <v>11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2.286182313859169</v>
      </c>
      <c r="Y5952">
        <v>0</v>
      </c>
      <c r="Z5952">
        <v>6.3880496060646514</v>
      </c>
      <c r="AA5952">
        <v>0</v>
      </c>
      <c r="AB5952">
        <v>0</v>
      </c>
      <c r="AC5952">
        <v>0</v>
      </c>
      <c r="AD5952">
        <v>0</v>
      </c>
      <c r="AE5952">
        <v>8.6742319199238196</v>
      </c>
    </row>
    <row r="5953" spans="1:31" x14ac:dyDescent="0.25">
      <c r="A5953">
        <v>2224843</v>
      </c>
      <c r="B5953">
        <v>1</v>
      </c>
      <c r="C5953" t="s">
        <v>80</v>
      </c>
      <c r="D5953" t="s">
        <v>95</v>
      </c>
      <c r="E5953" t="s">
        <v>251</v>
      </c>
      <c r="F5953" t="s">
        <v>16290</v>
      </c>
      <c r="G5953" t="s">
        <v>1851</v>
      </c>
      <c r="H5953" t="s">
        <v>1391</v>
      </c>
      <c r="I5953" t="s">
        <v>136</v>
      </c>
      <c r="J5953" t="s">
        <v>137</v>
      </c>
      <c r="K5953" t="s">
        <v>234</v>
      </c>
      <c r="L5953" t="s">
        <v>17124</v>
      </c>
      <c r="M5953" t="s">
        <v>17125</v>
      </c>
      <c r="N5953">
        <v>1.9459377769999999</v>
      </c>
      <c r="O5953">
        <v>0</v>
      </c>
      <c r="P5953">
        <v>1</v>
      </c>
      <c r="Q5953">
        <v>0</v>
      </c>
      <c r="R5953">
        <v>0</v>
      </c>
      <c r="S5953">
        <v>17</v>
      </c>
      <c r="T5953">
        <v>565</v>
      </c>
      <c r="U5953">
        <v>8</v>
      </c>
      <c r="V5953">
        <v>6</v>
      </c>
      <c r="W5953">
        <v>0</v>
      </c>
      <c r="X5953">
        <v>0.46724573097819722</v>
      </c>
      <c r="Y5953">
        <v>0</v>
      </c>
      <c r="Z5953">
        <v>0</v>
      </c>
      <c r="AA5953">
        <v>337.6745182773854</v>
      </c>
      <c r="AB5953">
        <v>695.08846849937538</v>
      </c>
      <c r="AC5953">
        <v>2138.0628670791302</v>
      </c>
      <c r="AD5953">
        <v>160.98687440189815</v>
      </c>
      <c r="AE5953">
        <v>3332.2799739887673</v>
      </c>
    </row>
    <row r="5954" spans="1:31" x14ac:dyDescent="0.25">
      <c r="A5954">
        <v>2215646</v>
      </c>
      <c r="B5954">
        <v>1</v>
      </c>
      <c r="C5954" t="s">
        <v>80</v>
      </c>
      <c r="D5954" t="s">
        <v>97</v>
      </c>
      <c r="E5954" t="s">
        <v>251</v>
      </c>
      <c r="F5954" t="s">
        <v>17126</v>
      </c>
      <c r="G5954" t="s">
        <v>143</v>
      </c>
      <c r="H5954" t="s">
        <v>144</v>
      </c>
      <c r="I5954" t="s">
        <v>136</v>
      </c>
      <c r="J5954" t="s">
        <v>137</v>
      </c>
      <c r="K5954" t="s">
        <v>138</v>
      </c>
      <c r="L5954" t="s">
        <v>17127</v>
      </c>
      <c r="M5954" t="s">
        <v>17128</v>
      </c>
      <c r="N5954">
        <v>7.0271110999999997E-2</v>
      </c>
      <c r="O5954">
        <v>25</v>
      </c>
      <c r="P5954">
        <v>4570</v>
      </c>
      <c r="Q5954">
        <v>1</v>
      </c>
      <c r="R5954">
        <v>110</v>
      </c>
      <c r="S5954">
        <v>10</v>
      </c>
      <c r="T5954">
        <v>506</v>
      </c>
      <c r="U5954">
        <v>0</v>
      </c>
      <c r="V5954">
        <v>0</v>
      </c>
      <c r="W5954">
        <v>45.014561949800665</v>
      </c>
      <c r="X5954">
        <v>189.92567544631689</v>
      </c>
      <c r="Y5954">
        <v>0</v>
      </c>
      <c r="Z5954">
        <v>4.4982037584376213</v>
      </c>
      <c r="AA5954">
        <v>14.411152774841062</v>
      </c>
      <c r="AB5954">
        <v>38.561213343688294</v>
      </c>
      <c r="AC5954">
        <v>0</v>
      </c>
      <c r="AD5954">
        <v>0</v>
      </c>
      <c r="AE5954">
        <v>292.41080727308452</v>
      </c>
    </row>
    <row r="5955" spans="1:31" x14ac:dyDescent="0.25">
      <c r="A5955">
        <v>2221448</v>
      </c>
      <c r="B5955">
        <v>1</v>
      </c>
      <c r="C5955" t="s">
        <v>81</v>
      </c>
      <c r="D5955" t="s">
        <v>123</v>
      </c>
      <c r="E5955" t="s">
        <v>156</v>
      </c>
      <c r="F5955" t="s">
        <v>17129</v>
      </c>
      <c r="G5955" t="s">
        <v>161</v>
      </c>
      <c r="H5955" t="s">
        <v>135</v>
      </c>
      <c r="I5955" t="s">
        <v>136</v>
      </c>
      <c r="J5955" t="s">
        <v>137</v>
      </c>
      <c r="K5955" t="s">
        <v>138</v>
      </c>
      <c r="L5955" t="s">
        <v>17130</v>
      </c>
      <c r="M5955" t="s">
        <v>17131</v>
      </c>
      <c r="N5955">
        <v>2.6569444440000001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8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13.071403470788033</v>
      </c>
      <c r="AC5955">
        <v>0</v>
      </c>
      <c r="AD5955">
        <v>0</v>
      </c>
      <c r="AE5955">
        <v>13.071403470788033</v>
      </c>
    </row>
    <row r="5956" spans="1:31" x14ac:dyDescent="0.25">
      <c r="A5956">
        <v>2220452</v>
      </c>
      <c r="B5956">
        <v>1</v>
      </c>
      <c r="C5956" t="s">
        <v>80</v>
      </c>
      <c r="D5956" t="s">
        <v>104</v>
      </c>
      <c r="E5956" t="s">
        <v>156</v>
      </c>
      <c r="F5956" t="s">
        <v>17132</v>
      </c>
      <c r="G5956" t="s">
        <v>161</v>
      </c>
      <c r="H5956" t="s">
        <v>135</v>
      </c>
      <c r="I5956" t="s">
        <v>136</v>
      </c>
      <c r="J5956" t="s">
        <v>137</v>
      </c>
      <c r="K5956" t="s">
        <v>138</v>
      </c>
      <c r="L5956" t="s">
        <v>6478</v>
      </c>
      <c r="M5956" t="s">
        <v>17133</v>
      </c>
      <c r="N5956">
        <v>1.486388888</v>
      </c>
      <c r="O5956">
        <v>0</v>
      </c>
      <c r="P5956">
        <v>1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0.25004180656283331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0.25004180656283331</v>
      </c>
    </row>
    <row r="5957" spans="1:31" x14ac:dyDescent="0.25">
      <c r="A5957">
        <v>2225776</v>
      </c>
      <c r="B5957">
        <v>1</v>
      </c>
      <c r="C5957" t="s">
        <v>80</v>
      </c>
      <c r="D5957" t="s">
        <v>99</v>
      </c>
      <c r="E5957" t="s">
        <v>151</v>
      </c>
      <c r="F5957" t="s">
        <v>13250</v>
      </c>
      <c r="G5957" t="s">
        <v>213</v>
      </c>
      <c r="H5957" t="s">
        <v>135</v>
      </c>
      <c r="I5957" t="s">
        <v>136</v>
      </c>
      <c r="J5957" t="s">
        <v>137</v>
      </c>
      <c r="K5957" t="s">
        <v>138</v>
      </c>
      <c r="L5957" t="s">
        <v>17134</v>
      </c>
      <c r="M5957" t="s">
        <v>17135</v>
      </c>
      <c r="N5957">
        <v>0.97499999999999998</v>
      </c>
      <c r="O5957">
        <v>0</v>
      </c>
      <c r="P5957">
        <v>15</v>
      </c>
      <c r="Q5957">
        <v>0</v>
      </c>
      <c r="R5957">
        <v>0</v>
      </c>
      <c r="S5957">
        <v>0</v>
      </c>
      <c r="T5957">
        <v>2</v>
      </c>
      <c r="U5957">
        <v>0</v>
      </c>
      <c r="V5957">
        <v>0</v>
      </c>
      <c r="W5957">
        <v>0</v>
      </c>
      <c r="X5957">
        <v>3.9102419372833723</v>
      </c>
      <c r="Y5957">
        <v>0</v>
      </c>
      <c r="Z5957">
        <v>0</v>
      </c>
      <c r="AA5957">
        <v>0</v>
      </c>
      <c r="AB5957">
        <v>1.7540580405823332</v>
      </c>
      <c r="AC5957">
        <v>0</v>
      </c>
      <c r="AD5957">
        <v>0</v>
      </c>
      <c r="AE5957">
        <v>5.6642999778657055</v>
      </c>
    </row>
    <row r="5958" spans="1:31" x14ac:dyDescent="0.25">
      <c r="A5958">
        <v>2216516</v>
      </c>
      <c r="B5958">
        <v>1</v>
      </c>
      <c r="C5958" t="s">
        <v>80</v>
      </c>
      <c r="D5958" t="s">
        <v>96</v>
      </c>
      <c r="E5958" t="s">
        <v>156</v>
      </c>
      <c r="F5958" t="s">
        <v>17136</v>
      </c>
      <c r="G5958" t="s">
        <v>172</v>
      </c>
      <c r="H5958" t="s">
        <v>135</v>
      </c>
      <c r="I5958" t="s">
        <v>136</v>
      </c>
      <c r="J5958" t="s">
        <v>137</v>
      </c>
      <c r="K5958" t="s">
        <v>138</v>
      </c>
      <c r="L5958" t="s">
        <v>17137</v>
      </c>
      <c r="M5958" t="s">
        <v>17138</v>
      </c>
      <c r="N5958">
        <v>2.0805555550000001</v>
      </c>
      <c r="O5958">
        <v>0</v>
      </c>
      <c r="P5958">
        <v>9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10.599877140752632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10.599877140752632</v>
      </c>
    </row>
    <row r="5959" spans="1:31" x14ac:dyDescent="0.25">
      <c r="A5959">
        <v>2219370</v>
      </c>
      <c r="B5959">
        <v>1</v>
      </c>
      <c r="C5959" t="s">
        <v>80</v>
      </c>
      <c r="D5959" t="s">
        <v>102</v>
      </c>
      <c r="E5959" t="s">
        <v>156</v>
      </c>
      <c r="F5959" t="s">
        <v>17139</v>
      </c>
      <c r="G5959" t="s">
        <v>161</v>
      </c>
      <c r="H5959" t="s">
        <v>135</v>
      </c>
      <c r="I5959" t="s">
        <v>136</v>
      </c>
      <c r="J5959" t="s">
        <v>137</v>
      </c>
      <c r="K5959" t="s">
        <v>138</v>
      </c>
      <c r="L5959" t="s">
        <v>17140</v>
      </c>
      <c r="M5959" t="s">
        <v>17141</v>
      </c>
      <c r="N5959">
        <v>1.5013888879999999</v>
      </c>
      <c r="O5959">
        <v>0</v>
      </c>
      <c r="P5959">
        <v>1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0.21740727499206997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0.21740727499206997</v>
      </c>
    </row>
    <row r="5960" spans="1:31" x14ac:dyDescent="0.25">
      <c r="A5960">
        <v>2217206</v>
      </c>
      <c r="B5960">
        <v>1</v>
      </c>
      <c r="C5960" t="s">
        <v>81</v>
      </c>
      <c r="D5960" t="s">
        <v>117</v>
      </c>
      <c r="E5960" t="s">
        <v>132</v>
      </c>
      <c r="F5960" t="s">
        <v>17142</v>
      </c>
      <c r="G5960" t="s">
        <v>176</v>
      </c>
      <c r="H5960" t="s">
        <v>135</v>
      </c>
      <c r="I5960" t="s">
        <v>136</v>
      </c>
      <c r="J5960" t="s">
        <v>137</v>
      </c>
      <c r="K5960" t="s">
        <v>138</v>
      </c>
      <c r="L5960" t="s">
        <v>17143</v>
      </c>
      <c r="M5960" t="s">
        <v>17144</v>
      </c>
      <c r="N5960">
        <v>1.5061111110000001</v>
      </c>
      <c r="O5960">
        <v>0</v>
      </c>
      <c r="P5960">
        <v>12</v>
      </c>
      <c r="Q5960">
        <v>0</v>
      </c>
      <c r="R5960">
        <v>11</v>
      </c>
      <c r="S5960">
        <v>0</v>
      </c>
      <c r="T5960">
        <v>1</v>
      </c>
      <c r="U5960">
        <v>0</v>
      </c>
      <c r="V5960">
        <v>0</v>
      </c>
      <c r="W5960">
        <v>0</v>
      </c>
      <c r="X5960">
        <v>3.3311714003945276</v>
      </c>
      <c r="Y5960">
        <v>0</v>
      </c>
      <c r="Z5960">
        <v>7.1542555081034447</v>
      </c>
      <c r="AA5960">
        <v>0</v>
      </c>
      <c r="AB5960">
        <v>0</v>
      </c>
      <c r="AC5960">
        <v>0</v>
      </c>
      <c r="AD5960">
        <v>0</v>
      </c>
      <c r="AE5960">
        <v>10.485426908497972</v>
      </c>
    </row>
    <row r="5961" spans="1:31" x14ac:dyDescent="0.25">
      <c r="A5961">
        <v>2212878</v>
      </c>
      <c r="B5961">
        <v>1</v>
      </c>
      <c r="C5961" t="s">
        <v>80</v>
      </c>
      <c r="D5961" t="s">
        <v>96</v>
      </c>
      <c r="E5961" t="s">
        <v>156</v>
      </c>
      <c r="F5961" t="s">
        <v>17145</v>
      </c>
      <c r="G5961" t="s">
        <v>165</v>
      </c>
      <c r="H5961" t="s">
        <v>135</v>
      </c>
      <c r="I5961" t="s">
        <v>136</v>
      </c>
      <c r="J5961" t="s">
        <v>137</v>
      </c>
      <c r="K5961" t="s">
        <v>138</v>
      </c>
      <c r="L5961" t="s">
        <v>17146</v>
      </c>
      <c r="M5961" t="s">
        <v>17147</v>
      </c>
      <c r="N5961">
        <v>4.0902777769999998</v>
      </c>
      <c r="O5961">
        <v>0</v>
      </c>
      <c r="P5961">
        <v>3</v>
      </c>
      <c r="Q5961">
        <v>0</v>
      </c>
      <c r="R5961">
        <v>0</v>
      </c>
      <c r="S5961">
        <v>0</v>
      </c>
      <c r="T5961">
        <v>1</v>
      </c>
      <c r="U5961">
        <v>0</v>
      </c>
      <c r="V5961">
        <v>0</v>
      </c>
      <c r="W5961">
        <v>0</v>
      </c>
      <c r="X5961">
        <v>7.0225322572687237</v>
      </c>
      <c r="Y5961">
        <v>0</v>
      </c>
      <c r="Z5961">
        <v>0</v>
      </c>
      <c r="AA5961">
        <v>0</v>
      </c>
      <c r="AB5961">
        <v>0.65750114740556254</v>
      </c>
      <c r="AC5961">
        <v>0</v>
      </c>
      <c r="AD5961">
        <v>0</v>
      </c>
      <c r="AE5961">
        <v>7.680033404674286</v>
      </c>
    </row>
    <row r="5962" spans="1:31" x14ac:dyDescent="0.25">
      <c r="A5962">
        <v>2228026</v>
      </c>
      <c r="B5962">
        <v>1</v>
      </c>
      <c r="C5962" t="s">
        <v>80</v>
      </c>
      <c r="D5962" t="s">
        <v>94</v>
      </c>
      <c r="E5962" t="s">
        <v>198</v>
      </c>
      <c r="F5962" t="s">
        <v>17148</v>
      </c>
      <c r="G5962" t="s">
        <v>405</v>
      </c>
      <c r="H5962" t="s">
        <v>144</v>
      </c>
      <c r="I5962" t="s">
        <v>136</v>
      </c>
      <c r="J5962" t="s">
        <v>137</v>
      </c>
      <c r="K5962" t="s">
        <v>234</v>
      </c>
      <c r="L5962" t="s">
        <v>17149</v>
      </c>
      <c r="M5962" t="s">
        <v>17150</v>
      </c>
      <c r="N5962">
        <v>2.9627777769999999</v>
      </c>
      <c r="O5962">
        <v>0</v>
      </c>
      <c r="P5962">
        <v>179</v>
      </c>
      <c r="Q5962">
        <v>2</v>
      </c>
      <c r="R5962">
        <v>0</v>
      </c>
      <c r="S5962">
        <v>3</v>
      </c>
      <c r="T5962">
        <v>17</v>
      </c>
      <c r="U5962">
        <v>0</v>
      </c>
      <c r="V5962">
        <v>0</v>
      </c>
      <c r="W5962">
        <v>0</v>
      </c>
      <c r="X5962">
        <v>71.828724833408103</v>
      </c>
      <c r="Y5962">
        <v>3.3464806270573</v>
      </c>
      <c r="Z5962">
        <v>0</v>
      </c>
      <c r="AA5962">
        <v>12.092421262985505</v>
      </c>
      <c r="AB5962">
        <v>14.455896200303041</v>
      </c>
      <c r="AC5962">
        <v>0</v>
      </c>
      <c r="AD5962">
        <v>0</v>
      </c>
      <c r="AE5962">
        <v>101.72352292375396</v>
      </c>
    </row>
    <row r="5963" spans="1:31" x14ac:dyDescent="0.25">
      <c r="A5963">
        <v>2225862</v>
      </c>
      <c r="B5963">
        <v>1</v>
      </c>
      <c r="C5963" t="s">
        <v>80</v>
      </c>
      <c r="D5963" t="s">
        <v>88</v>
      </c>
      <c r="E5963" t="s">
        <v>225</v>
      </c>
      <c r="F5963" t="s">
        <v>17151</v>
      </c>
      <c r="G5963" t="s">
        <v>153</v>
      </c>
      <c r="H5963" t="s">
        <v>135</v>
      </c>
      <c r="I5963" t="s">
        <v>136</v>
      </c>
      <c r="J5963" t="s">
        <v>137</v>
      </c>
      <c r="K5963" t="s">
        <v>138</v>
      </c>
      <c r="L5963" t="s">
        <v>17152</v>
      </c>
      <c r="M5963" t="s">
        <v>17153</v>
      </c>
      <c r="N5963">
        <v>1.8338888879999999</v>
      </c>
      <c r="O5963">
        <v>0</v>
      </c>
      <c r="P5963">
        <v>44</v>
      </c>
      <c r="Q5963">
        <v>0</v>
      </c>
      <c r="R5963">
        <v>0</v>
      </c>
      <c r="S5963">
        <v>0</v>
      </c>
      <c r="T5963">
        <v>8</v>
      </c>
      <c r="U5963">
        <v>0</v>
      </c>
      <c r="V5963">
        <v>0</v>
      </c>
      <c r="W5963">
        <v>0</v>
      </c>
      <c r="X5963">
        <v>17.237952655506824</v>
      </c>
      <c r="Y5963">
        <v>0</v>
      </c>
      <c r="Z5963">
        <v>0</v>
      </c>
      <c r="AA5963">
        <v>0</v>
      </c>
      <c r="AB5963">
        <v>4.5620636533977752</v>
      </c>
      <c r="AC5963">
        <v>0</v>
      </c>
      <c r="AD5963">
        <v>0</v>
      </c>
      <c r="AE5963">
        <v>21.800016308904599</v>
      </c>
    </row>
    <row r="5964" spans="1:31" x14ac:dyDescent="0.25">
      <c r="A5964">
        <v>2221385</v>
      </c>
      <c r="B5964">
        <v>1</v>
      </c>
      <c r="C5964" t="s">
        <v>80</v>
      </c>
      <c r="D5964" t="s">
        <v>86</v>
      </c>
      <c r="E5964" t="s">
        <v>151</v>
      </c>
      <c r="F5964" t="s">
        <v>12909</v>
      </c>
      <c r="G5964" t="s">
        <v>507</v>
      </c>
      <c r="H5964" t="s">
        <v>135</v>
      </c>
      <c r="I5964" t="s">
        <v>136</v>
      </c>
      <c r="J5964" t="s">
        <v>137</v>
      </c>
      <c r="K5964" t="s">
        <v>138</v>
      </c>
      <c r="L5964" t="s">
        <v>17154</v>
      </c>
      <c r="M5964" t="s">
        <v>17155</v>
      </c>
      <c r="N5964">
        <v>2.3166666660000002</v>
      </c>
      <c r="O5964">
        <v>0</v>
      </c>
      <c r="P5964">
        <v>61</v>
      </c>
      <c r="Q5964">
        <v>0</v>
      </c>
      <c r="R5964">
        <v>4</v>
      </c>
      <c r="S5964">
        <v>0</v>
      </c>
      <c r="T5964">
        <v>3</v>
      </c>
      <c r="U5964">
        <v>0</v>
      </c>
      <c r="V5964">
        <v>0</v>
      </c>
      <c r="W5964">
        <v>0</v>
      </c>
      <c r="X5964">
        <v>146.99250518330271</v>
      </c>
      <c r="Y5964">
        <v>0</v>
      </c>
      <c r="Z5964">
        <v>2.8439866901653668</v>
      </c>
      <c r="AA5964">
        <v>0</v>
      </c>
      <c r="AB5964">
        <v>4.2972279645760469</v>
      </c>
      <c r="AC5964">
        <v>0</v>
      </c>
      <c r="AD5964">
        <v>0</v>
      </c>
      <c r="AE5964">
        <v>154.13371983804413</v>
      </c>
    </row>
    <row r="5965" spans="1:31" x14ac:dyDescent="0.25">
      <c r="A5965">
        <v>2224090</v>
      </c>
      <c r="B5965">
        <v>1</v>
      </c>
      <c r="C5965" t="s">
        <v>81</v>
      </c>
      <c r="D5965" t="s">
        <v>120</v>
      </c>
      <c r="E5965" t="s">
        <v>151</v>
      </c>
      <c r="F5965" t="s">
        <v>17156</v>
      </c>
      <c r="G5965" t="s">
        <v>213</v>
      </c>
      <c r="H5965" t="s">
        <v>135</v>
      </c>
      <c r="I5965" t="s">
        <v>136</v>
      </c>
      <c r="J5965" t="s">
        <v>137</v>
      </c>
      <c r="K5965" t="s">
        <v>138</v>
      </c>
      <c r="L5965" t="s">
        <v>17157</v>
      </c>
      <c r="M5965" t="s">
        <v>17158</v>
      </c>
      <c r="N5965">
        <v>2.1077777769999999</v>
      </c>
      <c r="O5965">
        <v>0</v>
      </c>
      <c r="P5965">
        <v>5</v>
      </c>
      <c r="Q5965">
        <v>0</v>
      </c>
      <c r="R5965">
        <v>2</v>
      </c>
      <c r="S5965">
        <v>0</v>
      </c>
      <c r="T5965">
        <v>1</v>
      </c>
      <c r="U5965">
        <v>0</v>
      </c>
      <c r="V5965">
        <v>0</v>
      </c>
      <c r="W5965">
        <v>0</v>
      </c>
      <c r="X5965">
        <v>1.4576828999122784</v>
      </c>
      <c r="Y5965">
        <v>0</v>
      </c>
      <c r="Z5965">
        <v>3.7251777494051952E-2</v>
      </c>
      <c r="AA5965">
        <v>0</v>
      </c>
      <c r="AB5965">
        <v>0.35757726880509089</v>
      </c>
      <c r="AC5965">
        <v>0</v>
      </c>
      <c r="AD5965">
        <v>0</v>
      </c>
      <c r="AE5965">
        <v>1.8525119462114212</v>
      </c>
    </row>
    <row r="5966" spans="1:31" x14ac:dyDescent="0.25">
      <c r="A5966">
        <v>2221926</v>
      </c>
      <c r="B5966">
        <v>1</v>
      </c>
      <c r="C5966" t="s">
        <v>81</v>
      </c>
      <c r="D5966" t="s">
        <v>116</v>
      </c>
      <c r="E5966" t="s">
        <v>151</v>
      </c>
      <c r="F5966" t="s">
        <v>17159</v>
      </c>
      <c r="G5966" t="s">
        <v>213</v>
      </c>
      <c r="H5966" t="s">
        <v>135</v>
      </c>
      <c r="I5966" t="s">
        <v>136</v>
      </c>
      <c r="J5966" t="s">
        <v>137</v>
      </c>
      <c r="K5966" t="s">
        <v>138</v>
      </c>
      <c r="L5966" t="s">
        <v>17160</v>
      </c>
      <c r="M5966" t="s">
        <v>17161</v>
      </c>
      <c r="N5966">
        <v>2.4413888880000001</v>
      </c>
      <c r="O5966">
        <v>0</v>
      </c>
      <c r="P5966">
        <v>62</v>
      </c>
      <c r="Q5966">
        <v>0</v>
      </c>
      <c r="R5966">
        <v>1</v>
      </c>
      <c r="S5966">
        <v>0</v>
      </c>
      <c r="T5966">
        <v>4</v>
      </c>
      <c r="U5966">
        <v>0</v>
      </c>
      <c r="V5966">
        <v>0</v>
      </c>
      <c r="W5966">
        <v>0</v>
      </c>
      <c r="X5966">
        <v>22.287348961840451</v>
      </c>
      <c r="Y5966">
        <v>0</v>
      </c>
      <c r="Z5966">
        <v>0.34535639386536665</v>
      </c>
      <c r="AA5966">
        <v>0</v>
      </c>
      <c r="AB5966">
        <v>1.5236605248980313</v>
      </c>
      <c r="AC5966">
        <v>0</v>
      </c>
      <c r="AD5966">
        <v>0</v>
      </c>
      <c r="AE5966">
        <v>24.156365880603847</v>
      </c>
    </row>
    <row r="5967" spans="1:31" x14ac:dyDescent="0.25">
      <c r="A5967">
        <v>2217057</v>
      </c>
      <c r="B5967">
        <v>1</v>
      </c>
      <c r="C5967" t="s">
        <v>80</v>
      </c>
      <c r="D5967" t="s">
        <v>92</v>
      </c>
      <c r="E5967" t="s">
        <v>151</v>
      </c>
      <c r="F5967" t="s">
        <v>1976</v>
      </c>
      <c r="G5967" t="s">
        <v>345</v>
      </c>
      <c r="H5967" t="s">
        <v>135</v>
      </c>
      <c r="I5967" t="s">
        <v>136</v>
      </c>
      <c r="J5967" t="s">
        <v>137</v>
      </c>
      <c r="K5967" t="s">
        <v>138</v>
      </c>
      <c r="L5967" t="s">
        <v>17162</v>
      </c>
      <c r="M5967" t="s">
        <v>17163</v>
      </c>
      <c r="N5967">
        <v>6.4811111109999997</v>
      </c>
      <c r="O5967">
        <v>0</v>
      </c>
      <c r="P5967">
        <v>30</v>
      </c>
      <c r="Q5967">
        <v>0</v>
      </c>
      <c r="R5967">
        <v>0</v>
      </c>
      <c r="S5967">
        <v>0</v>
      </c>
      <c r="T5967">
        <v>4</v>
      </c>
      <c r="U5967">
        <v>0</v>
      </c>
      <c r="V5967">
        <v>0</v>
      </c>
      <c r="W5967">
        <v>0</v>
      </c>
      <c r="X5967">
        <v>89.210691828213811</v>
      </c>
      <c r="Y5967">
        <v>0</v>
      </c>
      <c r="Z5967">
        <v>0</v>
      </c>
      <c r="AA5967">
        <v>0</v>
      </c>
      <c r="AB5967">
        <v>25.977388758015969</v>
      </c>
      <c r="AC5967">
        <v>0</v>
      </c>
      <c r="AD5967">
        <v>0</v>
      </c>
      <c r="AE5967">
        <v>115.18808058622977</v>
      </c>
    </row>
    <row r="5968" spans="1:31" x14ac:dyDescent="0.25">
      <c r="A5968">
        <v>2214893</v>
      </c>
      <c r="B5968">
        <v>1</v>
      </c>
      <c r="C5968" t="s">
        <v>80</v>
      </c>
      <c r="D5968" t="s">
        <v>100</v>
      </c>
      <c r="E5968" t="s">
        <v>141</v>
      </c>
      <c r="F5968" t="s">
        <v>17164</v>
      </c>
      <c r="G5968" t="s">
        <v>349</v>
      </c>
      <c r="H5968" t="s">
        <v>144</v>
      </c>
      <c r="I5968" t="s">
        <v>136</v>
      </c>
      <c r="J5968" t="s">
        <v>137</v>
      </c>
      <c r="K5968" t="s">
        <v>138</v>
      </c>
      <c r="L5968" t="s">
        <v>17165</v>
      </c>
      <c r="M5968" t="s">
        <v>17166</v>
      </c>
      <c r="N5968">
        <v>1.6333333329999999</v>
      </c>
      <c r="O5968">
        <v>0</v>
      </c>
      <c r="P5968">
        <v>3</v>
      </c>
      <c r="Q5968">
        <v>0</v>
      </c>
      <c r="R5968">
        <v>5</v>
      </c>
      <c r="S5968">
        <v>0</v>
      </c>
      <c r="T5968">
        <v>2</v>
      </c>
      <c r="U5968">
        <v>0</v>
      </c>
      <c r="V5968">
        <v>0</v>
      </c>
      <c r="W5968">
        <v>0</v>
      </c>
      <c r="X5968">
        <v>1.3782299538700003E-2</v>
      </c>
      <c r="Y5968">
        <v>0</v>
      </c>
      <c r="Z5968">
        <v>2.2834212664217337</v>
      </c>
      <c r="AA5968">
        <v>0</v>
      </c>
      <c r="AB5968">
        <v>4.5665942765394663</v>
      </c>
      <c r="AC5968">
        <v>0</v>
      </c>
      <c r="AD5968">
        <v>0</v>
      </c>
      <c r="AE5968">
        <v>6.8637978424999</v>
      </c>
    </row>
    <row r="5969" spans="1:31" x14ac:dyDescent="0.25">
      <c r="A5969">
        <v>2217598</v>
      </c>
      <c r="B5969">
        <v>1</v>
      </c>
      <c r="C5969" t="s">
        <v>81</v>
      </c>
      <c r="D5969" t="s">
        <v>122</v>
      </c>
      <c r="E5969" t="s">
        <v>156</v>
      </c>
      <c r="F5969" t="s">
        <v>17167</v>
      </c>
      <c r="G5969" t="s">
        <v>165</v>
      </c>
      <c r="H5969" t="s">
        <v>135</v>
      </c>
      <c r="I5969" t="s">
        <v>136</v>
      </c>
      <c r="J5969" t="s">
        <v>137</v>
      </c>
      <c r="K5969" t="s">
        <v>138</v>
      </c>
      <c r="L5969" t="s">
        <v>17168</v>
      </c>
      <c r="M5969" t="s">
        <v>17169</v>
      </c>
      <c r="N5969">
        <v>0.81583333300000005</v>
      </c>
      <c r="O5969">
        <v>0</v>
      </c>
      <c r="P5969">
        <v>9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1.9703328747244873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1.9703328747244873</v>
      </c>
    </row>
    <row r="5970" spans="1:31" x14ac:dyDescent="0.25">
      <c r="A5970">
        <v>2215434</v>
      </c>
      <c r="B5970">
        <v>1</v>
      </c>
      <c r="C5970" t="s">
        <v>80</v>
      </c>
      <c r="D5970" t="s">
        <v>91</v>
      </c>
      <c r="E5970" t="s">
        <v>151</v>
      </c>
      <c r="F5970" t="s">
        <v>17170</v>
      </c>
      <c r="G5970" t="s">
        <v>280</v>
      </c>
      <c r="H5970" t="s">
        <v>135</v>
      </c>
      <c r="I5970" t="s">
        <v>136</v>
      </c>
      <c r="J5970" t="s">
        <v>3</v>
      </c>
      <c r="K5970" t="s">
        <v>138</v>
      </c>
      <c r="L5970" t="s">
        <v>17171</v>
      </c>
      <c r="M5970" t="s">
        <v>17172</v>
      </c>
      <c r="N5970">
        <v>1.8244444440000001</v>
      </c>
      <c r="O5970">
        <v>0</v>
      </c>
      <c r="P5970">
        <v>120</v>
      </c>
      <c r="Q5970">
        <v>0</v>
      </c>
      <c r="R5970">
        <v>0</v>
      </c>
      <c r="S5970">
        <v>0</v>
      </c>
      <c r="T5970">
        <v>5</v>
      </c>
      <c r="U5970">
        <v>0</v>
      </c>
      <c r="V5970">
        <v>0</v>
      </c>
      <c r="W5970">
        <v>0</v>
      </c>
      <c r="X5970">
        <v>60.462830305614965</v>
      </c>
      <c r="Y5970">
        <v>0</v>
      </c>
      <c r="Z5970">
        <v>0</v>
      </c>
      <c r="AA5970">
        <v>0</v>
      </c>
      <c r="AB5970">
        <v>8.7075383983853669</v>
      </c>
      <c r="AC5970">
        <v>0</v>
      </c>
      <c r="AD5970">
        <v>0</v>
      </c>
      <c r="AE5970">
        <v>69.170368704000339</v>
      </c>
    </row>
    <row r="5971" spans="1:31" x14ac:dyDescent="0.25">
      <c r="A5971">
        <v>2218829</v>
      </c>
      <c r="B5971">
        <v>1</v>
      </c>
      <c r="C5971" t="s">
        <v>80</v>
      </c>
      <c r="D5971" t="s">
        <v>103</v>
      </c>
      <c r="E5971" t="s">
        <v>147</v>
      </c>
      <c r="F5971" t="s">
        <v>17173</v>
      </c>
      <c r="G5971" t="s">
        <v>143</v>
      </c>
      <c r="H5971" t="s">
        <v>144</v>
      </c>
      <c r="I5971" t="s">
        <v>136</v>
      </c>
      <c r="J5971" t="s">
        <v>137</v>
      </c>
      <c r="K5971" t="s">
        <v>138</v>
      </c>
      <c r="L5971" t="s">
        <v>17174</v>
      </c>
      <c r="M5971" t="s">
        <v>17175</v>
      </c>
      <c r="N5971">
        <v>0.75805555499999999</v>
      </c>
      <c r="O5971">
        <v>0</v>
      </c>
      <c r="P5971">
        <v>27</v>
      </c>
      <c r="Q5971">
        <v>0</v>
      </c>
      <c r="R5971">
        <v>3</v>
      </c>
      <c r="S5971">
        <v>22</v>
      </c>
      <c r="T5971">
        <v>33</v>
      </c>
      <c r="U5971">
        <v>27</v>
      </c>
      <c r="V5971">
        <v>10</v>
      </c>
      <c r="W5971">
        <v>0</v>
      </c>
      <c r="X5971">
        <v>22.652779698880398</v>
      </c>
      <c r="Y5971">
        <v>0</v>
      </c>
      <c r="Z5971">
        <v>7.0951425597777784E-2</v>
      </c>
      <c r="AA5971">
        <v>168.78729645956707</v>
      </c>
      <c r="AB5971">
        <v>46.527655122646841</v>
      </c>
      <c r="AC5971">
        <v>1773.2659599587566</v>
      </c>
      <c r="AD5971">
        <v>463.10958188394585</v>
      </c>
      <c r="AE5971">
        <v>2474.4142245493945</v>
      </c>
    </row>
    <row r="5972" spans="1:31" x14ac:dyDescent="0.25">
      <c r="A5972">
        <v>2228567</v>
      </c>
      <c r="B5972">
        <v>1</v>
      </c>
      <c r="C5972" t="s">
        <v>80</v>
      </c>
      <c r="D5972" t="s">
        <v>103</v>
      </c>
      <c r="E5972" t="s">
        <v>198</v>
      </c>
      <c r="F5972" t="s">
        <v>17176</v>
      </c>
      <c r="G5972" t="s">
        <v>233</v>
      </c>
      <c r="H5972" t="s">
        <v>144</v>
      </c>
      <c r="I5972" t="s">
        <v>136</v>
      </c>
      <c r="J5972" t="s">
        <v>137</v>
      </c>
      <c r="K5972" t="s">
        <v>234</v>
      </c>
      <c r="L5972" t="s">
        <v>17177</v>
      </c>
      <c r="M5972" t="s">
        <v>17178</v>
      </c>
      <c r="N5972">
        <v>1.5716174999999999</v>
      </c>
      <c r="O5972">
        <v>0</v>
      </c>
      <c r="P5972">
        <v>0</v>
      </c>
      <c r="Q5972">
        <v>0</v>
      </c>
      <c r="R5972">
        <v>0</v>
      </c>
      <c r="S5972">
        <v>13</v>
      </c>
      <c r="T5972">
        <v>0</v>
      </c>
      <c r="U5972">
        <v>18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72.504948081435032</v>
      </c>
      <c r="AB5972">
        <v>0</v>
      </c>
      <c r="AC5972">
        <v>658.30431859674854</v>
      </c>
      <c r="AD5972">
        <v>0</v>
      </c>
      <c r="AE5972">
        <v>730.80926667818358</v>
      </c>
    </row>
    <row r="5973" spans="1:31" x14ac:dyDescent="0.25">
      <c r="A5973">
        <v>2224239</v>
      </c>
      <c r="B5973">
        <v>1</v>
      </c>
      <c r="C5973" t="s">
        <v>80</v>
      </c>
      <c r="D5973" t="s">
        <v>110</v>
      </c>
      <c r="E5973" t="s">
        <v>151</v>
      </c>
      <c r="F5973" t="s">
        <v>17179</v>
      </c>
      <c r="G5973" t="s">
        <v>213</v>
      </c>
      <c r="H5973" t="s">
        <v>135</v>
      </c>
      <c r="I5973" t="s">
        <v>136</v>
      </c>
      <c r="J5973" t="s">
        <v>137</v>
      </c>
      <c r="K5973" t="s">
        <v>138</v>
      </c>
      <c r="L5973" t="s">
        <v>17180</v>
      </c>
      <c r="M5973" t="s">
        <v>17181</v>
      </c>
      <c r="N5973">
        <v>1.2852777769999999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1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0.17740789063872781</v>
      </c>
      <c r="AC5973">
        <v>0</v>
      </c>
      <c r="AD5973">
        <v>0</v>
      </c>
      <c r="AE5973">
        <v>0.17740789063872781</v>
      </c>
    </row>
    <row r="5974" spans="1:31" x14ac:dyDescent="0.25">
      <c r="A5974">
        <v>2222075</v>
      </c>
      <c r="B5974">
        <v>1</v>
      </c>
      <c r="C5974" t="s">
        <v>81</v>
      </c>
      <c r="D5974" t="s">
        <v>112</v>
      </c>
      <c r="E5974" t="s">
        <v>147</v>
      </c>
      <c r="F5974" t="s">
        <v>655</v>
      </c>
      <c r="G5974" t="s">
        <v>143</v>
      </c>
      <c r="H5974" t="s">
        <v>144</v>
      </c>
      <c r="I5974" t="s">
        <v>451</v>
      </c>
      <c r="J5974" t="s">
        <v>137</v>
      </c>
      <c r="K5974" t="s">
        <v>138</v>
      </c>
      <c r="L5974" t="s">
        <v>2791</v>
      </c>
      <c r="M5974" t="s">
        <v>17182</v>
      </c>
      <c r="N5974">
        <v>3.0833333000000001E-2</v>
      </c>
      <c r="O5974">
        <v>0</v>
      </c>
      <c r="P5974">
        <v>1284</v>
      </c>
      <c r="Q5974">
        <v>5</v>
      </c>
      <c r="R5974">
        <v>39</v>
      </c>
      <c r="S5974">
        <v>8</v>
      </c>
      <c r="T5974">
        <v>69</v>
      </c>
      <c r="U5974">
        <v>1</v>
      </c>
      <c r="V5974">
        <v>1</v>
      </c>
      <c r="W5974">
        <v>0</v>
      </c>
      <c r="X5974">
        <v>2.9136122130409325</v>
      </c>
      <c r="Y5974">
        <v>0.97423732967260002</v>
      </c>
      <c r="Z5974">
        <v>0.12148888571218666</v>
      </c>
      <c r="AA5974">
        <v>1.0205449169441343</v>
      </c>
      <c r="AB5974">
        <v>1.1801931149770766</v>
      </c>
      <c r="AC5974">
        <v>8.7027657276099978E-3</v>
      </c>
      <c r="AD5974">
        <v>6.8469994861666676E-4</v>
      </c>
      <c r="AE5974">
        <v>6.219463926023157</v>
      </c>
    </row>
    <row r="5975" spans="1:31" x14ac:dyDescent="0.25">
      <c r="A5975">
        <v>2219911</v>
      </c>
      <c r="B5975">
        <v>1</v>
      </c>
      <c r="C5975" t="s">
        <v>80</v>
      </c>
      <c r="D5975" t="s">
        <v>90</v>
      </c>
      <c r="E5975" t="s">
        <v>151</v>
      </c>
      <c r="F5975" t="s">
        <v>17183</v>
      </c>
      <c r="G5975" t="s">
        <v>213</v>
      </c>
      <c r="H5975" t="s">
        <v>135</v>
      </c>
      <c r="I5975" t="s">
        <v>136</v>
      </c>
      <c r="J5975" t="s">
        <v>137</v>
      </c>
      <c r="K5975" t="s">
        <v>138</v>
      </c>
      <c r="L5975" t="s">
        <v>17184</v>
      </c>
      <c r="M5975" t="s">
        <v>17185</v>
      </c>
      <c r="N5975">
        <v>2.2661111109999998</v>
      </c>
      <c r="O5975">
        <v>0</v>
      </c>
      <c r="P5975">
        <v>181</v>
      </c>
      <c r="Q5975">
        <v>0</v>
      </c>
      <c r="R5975">
        <v>0</v>
      </c>
      <c r="S5975">
        <v>0</v>
      </c>
      <c r="T5975">
        <v>10</v>
      </c>
      <c r="U5975">
        <v>0</v>
      </c>
      <c r="V5975">
        <v>0</v>
      </c>
      <c r="W5975">
        <v>0</v>
      </c>
      <c r="X5975">
        <v>157.63155141641971</v>
      </c>
      <c r="Y5975">
        <v>0</v>
      </c>
      <c r="Z5975">
        <v>0</v>
      </c>
      <c r="AA5975">
        <v>0</v>
      </c>
      <c r="AB5975">
        <v>42.460421140461563</v>
      </c>
      <c r="AC5975">
        <v>0</v>
      </c>
      <c r="AD5975">
        <v>0</v>
      </c>
      <c r="AE5975">
        <v>200.09197255688127</v>
      </c>
    </row>
    <row r="5976" spans="1:31" x14ac:dyDescent="0.25">
      <c r="A5976">
        <v>2227093</v>
      </c>
      <c r="B5976">
        <v>1</v>
      </c>
      <c r="C5976" t="s">
        <v>80</v>
      </c>
      <c r="D5976" t="s">
        <v>83</v>
      </c>
      <c r="E5976" t="s">
        <v>151</v>
      </c>
      <c r="F5976" t="s">
        <v>17186</v>
      </c>
      <c r="G5976" t="s">
        <v>213</v>
      </c>
      <c r="H5976" t="s">
        <v>135</v>
      </c>
      <c r="I5976" t="s">
        <v>136</v>
      </c>
      <c r="J5976" t="s">
        <v>137</v>
      </c>
      <c r="K5976" t="s">
        <v>138</v>
      </c>
      <c r="L5976" t="s">
        <v>17187</v>
      </c>
      <c r="M5976" t="s">
        <v>17188</v>
      </c>
      <c r="N5976">
        <v>0.37555555499999999</v>
      </c>
      <c r="O5976">
        <v>0</v>
      </c>
      <c r="P5976">
        <v>56</v>
      </c>
      <c r="Q5976">
        <v>0</v>
      </c>
      <c r="R5976">
        <v>0</v>
      </c>
      <c r="S5976">
        <v>0</v>
      </c>
      <c r="T5976">
        <v>5</v>
      </c>
      <c r="U5976">
        <v>0</v>
      </c>
      <c r="V5976">
        <v>0</v>
      </c>
      <c r="W5976">
        <v>0</v>
      </c>
      <c r="X5976">
        <v>7.9385056134640823</v>
      </c>
      <c r="Y5976">
        <v>0</v>
      </c>
      <c r="Z5976">
        <v>0</v>
      </c>
      <c r="AA5976">
        <v>0</v>
      </c>
      <c r="AB5976">
        <v>1.1857865819806934</v>
      </c>
      <c r="AC5976">
        <v>0</v>
      </c>
      <c r="AD5976">
        <v>0</v>
      </c>
      <c r="AE5976">
        <v>9.1242921954447755</v>
      </c>
    </row>
    <row r="5977" spans="1:31" x14ac:dyDescent="0.25">
      <c r="A5977">
        <v>2218978</v>
      </c>
      <c r="B5977">
        <v>1</v>
      </c>
      <c r="C5977" t="s">
        <v>81</v>
      </c>
      <c r="D5977" t="s">
        <v>113</v>
      </c>
      <c r="E5977" t="s">
        <v>156</v>
      </c>
      <c r="F5977" t="s">
        <v>17189</v>
      </c>
      <c r="G5977" t="s">
        <v>161</v>
      </c>
      <c r="H5977" t="s">
        <v>135</v>
      </c>
      <c r="I5977" t="s">
        <v>136</v>
      </c>
      <c r="J5977" t="s">
        <v>137</v>
      </c>
      <c r="K5977" t="s">
        <v>138</v>
      </c>
      <c r="L5977" t="s">
        <v>17190</v>
      </c>
      <c r="M5977" t="s">
        <v>17191</v>
      </c>
      <c r="N5977">
        <v>1.0747222219999999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1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1.2352971630523336E-2</v>
      </c>
      <c r="AC5977">
        <v>0</v>
      </c>
      <c r="AD5977">
        <v>0</v>
      </c>
      <c r="AE5977">
        <v>1.2352971630523336E-2</v>
      </c>
    </row>
    <row r="5978" spans="1:31" x14ac:dyDescent="0.25">
      <c r="A5978">
        <v>2228716</v>
      </c>
      <c r="B5978">
        <v>1</v>
      </c>
      <c r="C5978" t="s">
        <v>80</v>
      </c>
      <c r="D5978" t="s">
        <v>110</v>
      </c>
      <c r="E5978" t="s">
        <v>151</v>
      </c>
      <c r="F5978" t="s">
        <v>17192</v>
      </c>
      <c r="G5978" t="s">
        <v>238</v>
      </c>
      <c r="H5978" t="s">
        <v>135</v>
      </c>
      <c r="I5978" t="s">
        <v>136</v>
      </c>
      <c r="J5978" t="s">
        <v>137</v>
      </c>
      <c r="K5978" t="s">
        <v>138</v>
      </c>
      <c r="L5978" t="s">
        <v>17193</v>
      </c>
      <c r="M5978" t="s">
        <v>17194</v>
      </c>
      <c r="N5978">
        <v>1.643333333</v>
      </c>
      <c r="O5978">
        <v>0</v>
      </c>
      <c r="P5978">
        <v>122</v>
      </c>
      <c r="Q5978">
        <v>0</v>
      </c>
      <c r="R5978">
        <v>0</v>
      </c>
      <c r="S5978">
        <v>0</v>
      </c>
      <c r="T5978">
        <v>7</v>
      </c>
      <c r="U5978">
        <v>0</v>
      </c>
      <c r="V5978">
        <v>0</v>
      </c>
      <c r="W5978">
        <v>0</v>
      </c>
      <c r="X5978">
        <v>78.392091996545162</v>
      </c>
      <c r="Y5978">
        <v>0</v>
      </c>
      <c r="Z5978">
        <v>0</v>
      </c>
      <c r="AA5978">
        <v>0</v>
      </c>
      <c r="AB5978">
        <v>7.9224698252949306</v>
      </c>
      <c r="AC5978">
        <v>0</v>
      </c>
      <c r="AD5978">
        <v>0</v>
      </c>
      <c r="AE5978">
        <v>86.314561821840087</v>
      </c>
    </row>
    <row r="5979" spans="1:31" x14ac:dyDescent="0.25">
      <c r="A5979">
        <v>2223847</v>
      </c>
      <c r="B5979">
        <v>1</v>
      </c>
      <c r="C5979" t="s">
        <v>80</v>
      </c>
      <c r="D5979" t="s">
        <v>110</v>
      </c>
      <c r="E5979" t="s">
        <v>132</v>
      </c>
      <c r="F5979" t="s">
        <v>17195</v>
      </c>
      <c r="G5979" t="s">
        <v>503</v>
      </c>
      <c r="H5979" t="s">
        <v>135</v>
      </c>
      <c r="I5979" t="s">
        <v>136</v>
      </c>
      <c r="J5979" t="s">
        <v>137</v>
      </c>
      <c r="K5979" t="s">
        <v>138</v>
      </c>
      <c r="L5979" t="s">
        <v>17196</v>
      </c>
      <c r="M5979" t="s">
        <v>17197</v>
      </c>
      <c r="N5979">
        <v>0.38666666599999999</v>
      </c>
      <c r="O5979">
        <v>0</v>
      </c>
      <c r="P5979">
        <v>526</v>
      </c>
      <c r="Q5979">
        <v>0</v>
      </c>
      <c r="R5979">
        <v>0</v>
      </c>
      <c r="S5979">
        <v>0</v>
      </c>
      <c r="T5979">
        <v>47</v>
      </c>
      <c r="U5979">
        <v>0</v>
      </c>
      <c r="V5979">
        <v>0</v>
      </c>
      <c r="W5979">
        <v>0</v>
      </c>
      <c r="X5979">
        <v>57.709483335221584</v>
      </c>
      <c r="Y5979">
        <v>0</v>
      </c>
      <c r="Z5979">
        <v>0</v>
      </c>
      <c r="AA5979">
        <v>0</v>
      </c>
      <c r="AB5979">
        <v>15.463872331781992</v>
      </c>
      <c r="AC5979">
        <v>0</v>
      </c>
      <c r="AD5979">
        <v>0</v>
      </c>
      <c r="AE5979">
        <v>73.173355667003577</v>
      </c>
    </row>
    <row r="5980" spans="1:31" x14ac:dyDescent="0.25">
      <c r="A5980">
        <v>2226011</v>
      </c>
      <c r="B5980">
        <v>1</v>
      </c>
      <c r="C5980" t="s">
        <v>80</v>
      </c>
      <c r="D5980" t="s">
        <v>108</v>
      </c>
      <c r="E5980" t="s">
        <v>132</v>
      </c>
      <c r="F5980" t="s">
        <v>17198</v>
      </c>
      <c r="G5980" t="s">
        <v>233</v>
      </c>
      <c r="H5980" t="s">
        <v>135</v>
      </c>
      <c r="I5980" t="s">
        <v>136</v>
      </c>
      <c r="J5980" t="s">
        <v>137</v>
      </c>
      <c r="K5980" t="s">
        <v>234</v>
      </c>
      <c r="L5980" t="s">
        <v>17199</v>
      </c>
      <c r="M5980" t="s">
        <v>17200</v>
      </c>
      <c r="N5980">
        <v>7.7944388880000002</v>
      </c>
      <c r="O5980">
        <v>0</v>
      </c>
      <c r="P5980">
        <v>92</v>
      </c>
      <c r="Q5980">
        <v>0</v>
      </c>
      <c r="R5980">
        <v>10</v>
      </c>
      <c r="S5980">
        <v>0</v>
      </c>
      <c r="T5980">
        <v>23</v>
      </c>
      <c r="U5980">
        <v>0</v>
      </c>
      <c r="V5980">
        <v>0</v>
      </c>
      <c r="W5980">
        <v>0</v>
      </c>
      <c r="X5980">
        <v>152.61245360060289</v>
      </c>
      <c r="Y5980">
        <v>0</v>
      </c>
      <c r="Z5980">
        <v>10.438172003727544</v>
      </c>
      <c r="AA5980">
        <v>0</v>
      </c>
      <c r="AB5980">
        <v>65.571231390469208</v>
      </c>
      <c r="AC5980">
        <v>0</v>
      </c>
      <c r="AD5980">
        <v>0</v>
      </c>
      <c r="AE5980">
        <v>228.62185699479966</v>
      </c>
    </row>
    <row r="5981" spans="1:31" x14ac:dyDescent="0.25">
      <c r="A5981">
        <v>2221142</v>
      </c>
      <c r="B5981">
        <v>1</v>
      </c>
      <c r="C5981" t="s">
        <v>80</v>
      </c>
      <c r="D5981" t="s">
        <v>82</v>
      </c>
      <c r="E5981" t="s">
        <v>151</v>
      </c>
      <c r="F5981" t="s">
        <v>17201</v>
      </c>
      <c r="G5981" t="s">
        <v>213</v>
      </c>
      <c r="H5981" t="s">
        <v>135</v>
      </c>
      <c r="I5981" t="s">
        <v>136</v>
      </c>
      <c r="J5981" t="s">
        <v>137</v>
      </c>
      <c r="K5981" t="s">
        <v>138</v>
      </c>
      <c r="L5981" t="s">
        <v>17202</v>
      </c>
      <c r="M5981" t="s">
        <v>17203</v>
      </c>
      <c r="N5981">
        <v>1.153611111</v>
      </c>
      <c r="O5981">
        <v>0</v>
      </c>
      <c r="P5981">
        <v>73</v>
      </c>
      <c r="Q5981">
        <v>0</v>
      </c>
      <c r="R5981">
        <v>0</v>
      </c>
      <c r="S5981">
        <v>0</v>
      </c>
      <c r="T5981">
        <v>11</v>
      </c>
      <c r="U5981">
        <v>0</v>
      </c>
      <c r="V5981">
        <v>0</v>
      </c>
      <c r="W5981">
        <v>0</v>
      </c>
      <c r="X5981">
        <v>33.312148345863505</v>
      </c>
      <c r="Y5981">
        <v>0</v>
      </c>
      <c r="Z5981">
        <v>0</v>
      </c>
      <c r="AA5981">
        <v>0</v>
      </c>
      <c r="AB5981">
        <v>4.5047122045727948</v>
      </c>
      <c r="AC5981">
        <v>0</v>
      </c>
      <c r="AD5981">
        <v>0</v>
      </c>
      <c r="AE5981">
        <v>37.816860550436303</v>
      </c>
    </row>
    <row r="5982" spans="1:31" x14ac:dyDescent="0.25">
      <c r="A5982">
        <v>2223306</v>
      </c>
      <c r="B5982">
        <v>1</v>
      </c>
      <c r="C5982" t="s">
        <v>80</v>
      </c>
      <c r="D5982" t="s">
        <v>96</v>
      </c>
      <c r="E5982" t="s">
        <v>151</v>
      </c>
      <c r="F5982" t="s">
        <v>313</v>
      </c>
      <c r="G5982" t="s">
        <v>213</v>
      </c>
      <c r="H5982" t="s">
        <v>135</v>
      </c>
      <c r="I5982" t="s">
        <v>136</v>
      </c>
      <c r="J5982" t="s">
        <v>137</v>
      </c>
      <c r="K5982" t="s">
        <v>138</v>
      </c>
      <c r="L5982" t="s">
        <v>17204</v>
      </c>
      <c r="M5982" t="s">
        <v>17205</v>
      </c>
      <c r="N5982">
        <v>7.1391666660000004</v>
      </c>
      <c r="O5982">
        <v>0</v>
      </c>
      <c r="P5982">
        <v>143</v>
      </c>
      <c r="Q5982">
        <v>0</v>
      </c>
      <c r="R5982">
        <v>1</v>
      </c>
      <c r="S5982">
        <v>0</v>
      </c>
      <c r="T5982">
        <v>8</v>
      </c>
      <c r="U5982">
        <v>0</v>
      </c>
      <c r="V5982">
        <v>0</v>
      </c>
      <c r="W5982">
        <v>0</v>
      </c>
      <c r="X5982">
        <v>391.40043671006265</v>
      </c>
      <c r="Y5982">
        <v>0</v>
      </c>
      <c r="Z5982">
        <v>14.367601050054169</v>
      </c>
      <c r="AA5982">
        <v>0</v>
      </c>
      <c r="AB5982">
        <v>60.291484002472075</v>
      </c>
      <c r="AC5982">
        <v>0</v>
      </c>
      <c r="AD5982">
        <v>0</v>
      </c>
      <c r="AE5982">
        <v>466.05952176258893</v>
      </c>
    </row>
    <row r="5983" spans="1:31" x14ac:dyDescent="0.25">
      <c r="A5983">
        <v>2218437</v>
      </c>
      <c r="B5983">
        <v>1</v>
      </c>
      <c r="C5983" t="s">
        <v>80</v>
      </c>
      <c r="D5983" t="s">
        <v>94</v>
      </c>
      <c r="E5983" t="s">
        <v>151</v>
      </c>
      <c r="F5983" t="s">
        <v>17206</v>
      </c>
      <c r="G5983" t="s">
        <v>213</v>
      </c>
      <c r="H5983" t="s">
        <v>135</v>
      </c>
      <c r="I5983" t="s">
        <v>136</v>
      </c>
      <c r="J5983" t="s">
        <v>137</v>
      </c>
      <c r="K5983" t="s">
        <v>138</v>
      </c>
      <c r="L5983" t="s">
        <v>17207</v>
      </c>
      <c r="M5983" t="s">
        <v>17208</v>
      </c>
      <c r="N5983">
        <v>5.6719444440000002</v>
      </c>
      <c r="O5983">
        <v>0</v>
      </c>
      <c r="P5983">
        <v>68</v>
      </c>
      <c r="Q5983">
        <v>0</v>
      </c>
      <c r="R5983">
        <v>0</v>
      </c>
      <c r="S5983">
        <v>0</v>
      </c>
      <c r="T5983">
        <v>1</v>
      </c>
      <c r="U5983">
        <v>0</v>
      </c>
      <c r="V5983">
        <v>0</v>
      </c>
      <c r="W5983">
        <v>0</v>
      </c>
      <c r="X5983">
        <v>56.007537800161309</v>
      </c>
      <c r="Y5983">
        <v>0</v>
      </c>
      <c r="Z5983">
        <v>0</v>
      </c>
      <c r="AA5983">
        <v>0</v>
      </c>
      <c r="AB5983">
        <v>2.7823082370830837E-2</v>
      </c>
      <c r="AC5983">
        <v>0</v>
      </c>
      <c r="AD5983">
        <v>0</v>
      </c>
      <c r="AE5983">
        <v>56.035360882532139</v>
      </c>
    </row>
    <row r="5984" spans="1:31" x14ac:dyDescent="0.25">
      <c r="A5984">
        <v>2226552</v>
      </c>
      <c r="B5984">
        <v>1</v>
      </c>
      <c r="C5984" t="s">
        <v>80</v>
      </c>
      <c r="D5984" t="s">
        <v>106</v>
      </c>
      <c r="E5984" t="s">
        <v>141</v>
      </c>
      <c r="F5984" t="s">
        <v>17209</v>
      </c>
      <c r="G5984" t="s">
        <v>1628</v>
      </c>
      <c r="H5984" t="s">
        <v>144</v>
      </c>
      <c r="I5984" t="s">
        <v>136</v>
      </c>
      <c r="J5984" t="s">
        <v>137</v>
      </c>
      <c r="K5984" t="s">
        <v>138</v>
      </c>
      <c r="L5984" t="s">
        <v>17210</v>
      </c>
      <c r="M5984" t="s">
        <v>17211</v>
      </c>
      <c r="N5984">
        <v>0.133333333</v>
      </c>
      <c r="O5984">
        <v>0</v>
      </c>
      <c r="P5984">
        <v>102</v>
      </c>
      <c r="Q5984">
        <v>0</v>
      </c>
      <c r="R5984">
        <v>4</v>
      </c>
      <c r="S5984">
        <v>0</v>
      </c>
      <c r="T5984">
        <v>6</v>
      </c>
      <c r="U5984">
        <v>0</v>
      </c>
      <c r="V5984">
        <v>0</v>
      </c>
      <c r="W5984">
        <v>0</v>
      </c>
      <c r="X5984">
        <v>2.7576687461960003</v>
      </c>
      <c r="Y5984">
        <v>0</v>
      </c>
      <c r="Z5984">
        <v>2.8353411158399996E-2</v>
      </c>
      <c r="AA5984">
        <v>0</v>
      </c>
      <c r="AB5984">
        <v>0.17167010923520004</v>
      </c>
      <c r="AC5984">
        <v>0</v>
      </c>
      <c r="AD5984">
        <v>0</v>
      </c>
      <c r="AE5984">
        <v>2.9576922665896004</v>
      </c>
    </row>
    <row r="5985" spans="1:31" x14ac:dyDescent="0.25">
      <c r="A5985">
        <v>2221683</v>
      </c>
      <c r="B5985">
        <v>1</v>
      </c>
      <c r="C5985" t="s">
        <v>81</v>
      </c>
      <c r="D5985" t="s">
        <v>117</v>
      </c>
      <c r="E5985" t="s">
        <v>156</v>
      </c>
      <c r="F5985" t="s">
        <v>17212</v>
      </c>
      <c r="G5985" t="s">
        <v>161</v>
      </c>
      <c r="H5985" t="s">
        <v>135</v>
      </c>
      <c r="I5985" t="s">
        <v>136</v>
      </c>
      <c r="J5985" t="s">
        <v>137</v>
      </c>
      <c r="K5985" t="s">
        <v>138</v>
      </c>
      <c r="L5985" t="s">
        <v>17213</v>
      </c>
      <c r="M5985" t="s">
        <v>17214</v>
      </c>
      <c r="N5985">
        <v>2.2969444440000002</v>
      </c>
      <c r="O5985">
        <v>0</v>
      </c>
      <c r="P5985">
        <v>1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0.89425083215707502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0.89425083215707502</v>
      </c>
    </row>
    <row r="5986" spans="1:31" x14ac:dyDescent="0.25">
      <c r="A5986">
        <v>2227634</v>
      </c>
      <c r="B5986">
        <v>1</v>
      </c>
      <c r="C5986" t="s">
        <v>80</v>
      </c>
      <c r="D5986" t="s">
        <v>87</v>
      </c>
      <c r="E5986" t="s">
        <v>156</v>
      </c>
      <c r="F5986" t="s">
        <v>17215</v>
      </c>
      <c r="G5986" t="s">
        <v>165</v>
      </c>
      <c r="H5986" t="s">
        <v>135</v>
      </c>
      <c r="I5986" t="s">
        <v>136</v>
      </c>
      <c r="J5986" t="s">
        <v>137</v>
      </c>
      <c r="K5986" t="s">
        <v>138</v>
      </c>
      <c r="L5986" t="s">
        <v>17216</v>
      </c>
      <c r="M5986" t="s">
        <v>17217</v>
      </c>
      <c r="N5986">
        <v>3.326944444</v>
      </c>
      <c r="O5986">
        <v>0</v>
      </c>
      <c r="P5986">
        <v>3</v>
      </c>
      <c r="Q5986">
        <v>0</v>
      </c>
      <c r="R5986">
        <v>0</v>
      </c>
      <c r="S5986">
        <v>0</v>
      </c>
      <c r="T5986">
        <v>1</v>
      </c>
      <c r="U5986">
        <v>0</v>
      </c>
      <c r="V5986">
        <v>0</v>
      </c>
      <c r="W5986">
        <v>0</v>
      </c>
      <c r="X5986">
        <v>13.779744078453154</v>
      </c>
      <c r="Y5986">
        <v>0</v>
      </c>
      <c r="Z5986">
        <v>0</v>
      </c>
      <c r="AA5986">
        <v>0</v>
      </c>
      <c r="AB5986">
        <v>1.5937976829071252</v>
      </c>
      <c r="AC5986">
        <v>0</v>
      </c>
      <c r="AD5986">
        <v>0</v>
      </c>
      <c r="AE5986">
        <v>15.373541761360279</v>
      </c>
    </row>
    <row r="5987" spans="1:31" x14ac:dyDescent="0.25">
      <c r="A5987">
        <v>2222765</v>
      </c>
      <c r="B5987">
        <v>1</v>
      </c>
      <c r="C5987" t="s">
        <v>80</v>
      </c>
      <c r="D5987" t="s">
        <v>90</v>
      </c>
      <c r="E5987" t="s">
        <v>151</v>
      </c>
      <c r="F5987" t="s">
        <v>17218</v>
      </c>
      <c r="G5987" t="s">
        <v>153</v>
      </c>
      <c r="H5987" t="s">
        <v>135</v>
      </c>
      <c r="I5987" t="s">
        <v>136</v>
      </c>
      <c r="J5987" t="s">
        <v>137</v>
      </c>
      <c r="K5987" t="s">
        <v>138</v>
      </c>
      <c r="L5987" t="s">
        <v>17219</v>
      </c>
      <c r="M5987" t="s">
        <v>17220</v>
      </c>
      <c r="N5987">
        <v>0.44555555499999999</v>
      </c>
      <c r="O5987">
        <v>0</v>
      </c>
      <c r="P5987">
        <v>240</v>
      </c>
      <c r="Q5987">
        <v>0</v>
      </c>
      <c r="R5987">
        <v>0</v>
      </c>
      <c r="S5987">
        <v>0</v>
      </c>
      <c r="T5987">
        <v>18</v>
      </c>
      <c r="U5987">
        <v>0</v>
      </c>
      <c r="V5987">
        <v>0</v>
      </c>
      <c r="W5987">
        <v>0</v>
      </c>
      <c r="X5987">
        <v>32.780712526326973</v>
      </c>
      <c r="Y5987">
        <v>0</v>
      </c>
      <c r="Z5987">
        <v>0</v>
      </c>
      <c r="AA5987">
        <v>0</v>
      </c>
      <c r="AB5987">
        <v>2.8211972400032042</v>
      </c>
      <c r="AC5987">
        <v>0</v>
      </c>
      <c r="AD5987">
        <v>0</v>
      </c>
      <c r="AE5987">
        <v>35.601909766330174</v>
      </c>
    </row>
    <row r="5988" spans="1:31" x14ac:dyDescent="0.25">
      <c r="A5988">
        <v>2217896</v>
      </c>
      <c r="B5988">
        <v>1</v>
      </c>
      <c r="C5988" t="s">
        <v>80</v>
      </c>
      <c r="D5988" t="s">
        <v>103</v>
      </c>
      <c r="E5988" t="s">
        <v>151</v>
      </c>
      <c r="F5988" t="s">
        <v>17221</v>
      </c>
      <c r="G5988" t="s">
        <v>213</v>
      </c>
      <c r="H5988" t="s">
        <v>135</v>
      </c>
      <c r="I5988" t="s">
        <v>136</v>
      </c>
      <c r="J5988" t="s">
        <v>137</v>
      </c>
      <c r="K5988" t="s">
        <v>138</v>
      </c>
      <c r="L5988" t="s">
        <v>17222</v>
      </c>
      <c r="M5988" t="s">
        <v>17223</v>
      </c>
      <c r="N5988">
        <v>2.5763888879999999</v>
      </c>
      <c r="O5988">
        <v>0</v>
      </c>
      <c r="P5988">
        <v>102</v>
      </c>
      <c r="Q5988">
        <v>0</v>
      </c>
      <c r="R5988">
        <v>4</v>
      </c>
      <c r="S5988">
        <v>0</v>
      </c>
      <c r="T5988">
        <v>7</v>
      </c>
      <c r="U5988">
        <v>0</v>
      </c>
      <c r="V5988">
        <v>0</v>
      </c>
      <c r="W5988">
        <v>0</v>
      </c>
      <c r="X5988">
        <v>93.23659485138694</v>
      </c>
      <c r="Y5988">
        <v>0</v>
      </c>
      <c r="Z5988">
        <v>6.8783945137541185</v>
      </c>
      <c r="AA5988">
        <v>0</v>
      </c>
      <c r="AB5988">
        <v>8.4582156916074407</v>
      </c>
      <c r="AC5988">
        <v>0</v>
      </c>
      <c r="AD5988">
        <v>0</v>
      </c>
      <c r="AE5988">
        <v>108.57320505674849</v>
      </c>
    </row>
    <row r="5989" spans="1:31" x14ac:dyDescent="0.25">
      <c r="A5989">
        <v>2215798</v>
      </c>
      <c r="B5989">
        <v>1</v>
      </c>
      <c r="C5989" t="s">
        <v>81</v>
      </c>
      <c r="D5989" t="s">
        <v>128</v>
      </c>
      <c r="E5989" t="s">
        <v>151</v>
      </c>
      <c r="F5989" t="s">
        <v>9259</v>
      </c>
      <c r="G5989" t="s">
        <v>233</v>
      </c>
      <c r="H5989" t="s">
        <v>135</v>
      </c>
      <c r="I5989" t="s">
        <v>136</v>
      </c>
      <c r="J5989" t="s">
        <v>137</v>
      </c>
      <c r="K5989" t="s">
        <v>234</v>
      </c>
      <c r="L5989" t="s">
        <v>17224</v>
      </c>
      <c r="M5989" t="s">
        <v>17225</v>
      </c>
      <c r="N5989">
        <v>3.6463988879999998</v>
      </c>
      <c r="O5989">
        <v>0</v>
      </c>
      <c r="P5989">
        <v>90</v>
      </c>
      <c r="Q5989">
        <v>0</v>
      </c>
      <c r="R5989">
        <v>2</v>
      </c>
      <c r="S5989">
        <v>0</v>
      </c>
      <c r="T5989">
        <v>3</v>
      </c>
      <c r="U5989">
        <v>0</v>
      </c>
      <c r="V5989">
        <v>0</v>
      </c>
      <c r="W5989">
        <v>0</v>
      </c>
      <c r="X5989">
        <v>91.080388698980798</v>
      </c>
      <c r="Y5989">
        <v>0</v>
      </c>
      <c r="Z5989">
        <v>0.24778616274331117</v>
      </c>
      <c r="AA5989">
        <v>0</v>
      </c>
      <c r="AB5989">
        <v>3.9628797764900803</v>
      </c>
      <c r="AC5989">
        <v>0</v>
      </c>
      <c r="AD5989">
        <v>0</v>
      </c>
      <c r="AE5989">
        <v>95.291054638214192</v>
      </c>
    </row>
    <row r="5990" spans="1:31" x14ac:dyDescent="0.25">
      <c r="A5990">
        <v>2214470</v>
      </c>
      <c r="B5990">
        <v>1</v>
      </c>
      <c r="C5990" t="s">
        <v>81</v>
      </c>
      <c r="D5990" t="s">
        <v>128</v>
      </c>
      <c r="E5990" t="s">
        <v>151</v>
      </c>
      <c r="F5990" t="s">
        <v>17226</v>
      </c>
      <c r="G5990" t="s">
        <v>213</v>
      </c>
      <c r="H5990" t="s">
        <v>135</v>
      </c>
      <c r="I5990" t="s">
        <v>136</v>
      </c>
      <c r="J5990" t="s">
        <v>137</v>
      </c>
      <c r="K5990" t="s">
        <v>138</v>
      </c>
      <c r="L5990" t="s">
        <v>17227</v>
      </c>
      <c r="M5990" t="s">
        <v>17228</v>
      </c>
      <c r="N5990">
        <v>2.0825</v>
      </c>
      <c r="O5990">
        <v>0</v>
      </c>
      <c r="P5990">
        <v>6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3.3938119791874399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3.3938119791874399</v>
      </c>
    </row>
    <row r="5991" spans="1:31" x14ac:dyDescent="0.25">
      <c r="A5991">
        <v>2220043</v>
      </c>
      <c r="B5991">
        <v>1</v>
      </c>
      <c r="C5991" t="s">
        <v>80</v>
      </c>
      <c r="D5991" t="s">
        <v>100</v>
      </c>
      <c r="E5991" t="s">
        <v>151</v>
      </c>
      <c r="F5991" t="s">
        <v>17229</v>
      </c>
      <c r="G5991" t="s">
        <v>153</v>
      </c>
      <c r="H5991" t="s">
        <v>135</v>
      </c>
      <c r="I5991" t="s">
        <v>136</v>
      </c>
      <c r="J5991" t="s">
        <v>137</v>
      </c>
      <c r="K5991" t="s">
        <v>138</v>
      </c>
      <c r="L5991" t="s">
        <v>17230</v>
      </c>
      <c r="M5991" t="s">
        <v>17231</v>
      </c>
      <c r="N5991">
        <v>0.78583333300000002</v>
      </c>
      <c r="O5991">
        <v>0</v>
      </c>
      <c r="P5991">
        <v>140</v>
      </c>
      <c r="Q5991">
        <v>0</v>
      </c>
      <c r="R5991">
        <v>1</v>
      </c>
      <c r="S5991">
        <v>0</v>
      </c>
      <c r="T5991">
        <v>6</v>
      </c>
      <c r="U5991">
        <v>0</v>
      </c>
      <c r="V5991">
        <v>0</v>
      </c>
      <c r="W5991">
        <v>0</v>
      </c>
      <c r="X5991">
        <v>46.044113603394464</v>
      </c>
      <c r="Y5991">
        <v>0</v>
      </c>
      <c r="Z5991">
        <v>0.12001779539272889</v>
      </c>
      <c r="AA5991">
        <v>0</v>
      </c>
      <c r="AB5991">
        <v>3.7550006230397335</v>
      </c>
      <c r="AC5991">
        <v>0</v>
      </c>
      <c r="AD5991">
        <v>0</v>
      </c>
      <c r="AE5991">
        <v>49.919132021826925</v>
      </c>
    </row>
    <row r="5992" spans="1:31" x14ac:dyDescent="0.25">
      <c r="A5992">
        <v>2227182</v>
      </c>
      <c r="B5992">
        <v>1</v>
      </c>
      <c r="C5992" t="s">
        <v>80</v>
      </c>
      <c r="D5992" t="s">
        <v>110</v>
      </c>
      <c r="E5992" t="s">
        <v>151</v>
      </c>
      <c r="F5992" t="s">
        <v>17232</v>
      </c>
      <c r="G5992" t="s">
        <v>3930</v>
      </c>
      <c r="H5992" t="s">
        <v>135</v>
      </c>
      <c r="I5992" t="s">
        <v>136</v>
      </c>
      <c r="J5992" t="s">
        <v>137</v>
      </c>
      <c r="K5992" t="s">
        <v>138</v>
      </c>
      <c r="L5992" t="s">
        <v>17233</v>
      </c>
      <c r="M5992" t="s">
        <v>17234</v>
      </c>
      <c r="N5992">
        <v>1.9994444440000001</v>
      </c>
      <c r="O5992">
        <v>0</v>
      </c>
      <c r="P5992">
        <v>41</v>
      </c>
      <c r="Q5992">
        <v>0</v>
      </c>
      <c r="R5992">
        <v>0</v>
      </c>
      <c r="S5992">
        <v>0</v>
      </c>
      <c r="T5992">
        <v>5</v>
      </c>
      <c r="U5992">
        <v>0</v>
      </c>
      <c r="V5992">
        <v>0</v>
      </c>
      <c r="W5992">
        <v>0</v>
      </c>
      <c r="X5992">
        <v>31.712602743940295</v>
      </c>
      <c r="Y5992">
        <v>0</v>
      </c>
      <c r="Z5992">
        <v>0</v>
      </c>
      <c r="AA5992">
        <v>0</v>
      </c>
      <c r="AB5992">
        <v>7.8382140752382137</v>
      </c>
      <c r="AC5992">
        <v>0</v>
      </c>
      <c r="AD5992">
        <v>0</v>
      </c>
      <c r="AE5992">
        <v>39.550816819178507</v>
      </c>
    </row>
    <row r="5993" spans="1:31" x14ac:dyDescent="0.25">
      <c r="A5993">
        <v>2215821</v>
      </c>
      <c r="B5993">
        <v>1</v>
      </c>
      <c r="C5993" t="s">
        <v>81</v>
      </c>
      <c r="D5993" t="s">
        <v>123</v>
      </c>
      <c r="E5993" t="s">
        <v>132</v>
      </c>
      <c r="F5993" t="s">
        <v>17235</v>
      </c>
      <c r="G5993" t="s">
        <v>176</v>
      </c>
      <c r="H5993" t="s">
        <v>135</v>
      </c>
      <c r="I5993" t="s">
        <v>136</v>
      </c>
      <c r="J5993" t="s">
        <v>137</v>
      </c>
      <c r="K5993" t="s">
        <v>138</v>
      </c>
      <c r="L5993" t="s">
        <v>17236</v>
      </c>
      <c r="M5993" t="s">
        <v>17237</v>
      </c>
      <c r="N5993">
        <v>2.432222222</v>
      </c>
      <c r="O5993">
        <v>0</v>
      </c>
      <c r="P5993">
        <v>212</v>
      </c>
      <c r="Q5993">
        <v>0</v>
      </c>
      <c r="R5993">
        <v>0</v>
      </c>
      <c r="S5993">
        <v>0</v>
      </c>
      <c r="T5993">
        <v>30</v>
      </c>
      <c r="U5993">
        <v>0</v>
      </c>
      <c r="V5993">
        <v>0</v>
      </c>
      <c r="W5993">
        <v>0</v>
      </c>
      <c r="X5993">
        <v>91.149409136276162</v>
      </c>
      <c r="Y5993">
        <v>0</v>
      </c>
      <c r="Z5993">
        <v>0</v>
      </c>
      <c r="AA5993">
        <v>0</v>
      </c>
      <c r="AB5993">
        <v>43.094606209907361</v>
      </c>
      <c r="AC5993">
        <v>0</v>
      </c>
      <c r="AD5993">
        <v>0</v>
      </c>
      <c r="AE5993">
        <v>134.24401534618352</v>
      </c>
    </row>
    <row r="5994" spans="1:31" x14ac:dyDescent="0.25">
      <c r="A5994">
        <v>2217149</v>
      </c>
      <c r="B5994">
        <v>1</v>
      </c>
      <c r="C5994" t="s">
        <v>80</v>
      </c>
      <c r="D5994" t="s">
        <v>97</v>
      </c>
      <c r="E5994" t="s">
        <v>156</v>
      </c>
      <c r="F5994" t="s">
        <v>17238</v>
      </c>
      <c r="G5994" t="s">
        <v>161</v>
      </c>
      <c r="H5994" t="s">
        <v>135</v>
      </c>
      <c r="I5994" t="s">
        <v>136</v>
      </c>
      <c r="J5994" t="s">
        <v>137</v>
      </c>
      <c r="K5994" t="s">
        <v>138</v>
      </c>
      <c r="L5994" t="s">
        <v>17239</v>
      </c>
      <c r="M5994" t="s">
        <v>17240</v>
      </c>
      <c r="N5994">
        <v>1.696388888</v>
      </c>
      <c r="O5994">
        <v>0</v>
      </c>
      <c r="P5994">
        <v>1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2.3319893704840004E-2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2.3319893704840004E-2</v>
      </c>
    </row>
    <row r="5995" spans="1:31" x14ac:dyDescent="0.25">
      <c r="A5995">
        <v>2220020</v>
      </c>
      <c r="B5995">
        <v>1</v>
      </c>
      <c r="C5995" t="s">
        <v>81</v>
      </c>
      <c r="D5995" t="s">
        <v>122</v>
      </c>
      <c r="E5995" t="s">
        <v>151</v>
      </c>
      <c r="F5995" t="s">
        <v>17241</v>
      </c>
      <c r="G5995" t="s">
        <v>213</v>
      </c>
      <c r="H5995" t="s">
        <v>135</v>
      </c>
      <c r="I5995" t="s">
        <v>136</v>
      </c>
      <c r="J5995" t="s">
        <v>137</v>
      </c>
      <c r="K5995" t="s">
        <v>138</v>
      </c>
      <c r="L5995" t="s">
        <v>17242</v>
      </c>
      <c r="M5995" t="s">
        <v>17243</v>
      </c>
      <c r="N5995">
        <v>1.1769444440000001</v>
      </c>
      <c r="O5995">
        <v>0</v>
      </c>
      <c r="P5995">
        <v>270</v>
      </c>
      <c r="Q5995">
        <v>0</v>
      </c>
      <c r="R5995">
        <v>0</v>
      </c>
      <c r="S5995">
        <v>0</v>
      </c>
      <c r="T5995">
        <v>8</v>
      </c>
      <c r="U5995">
        <v>0</v>
      </c>
      <c r="V5995">
        <v>0</v>
      </c>
      <c r="W5995">
        <v>0</v>
      </c>
      <c r="X5995">
        <v>72.72711959319345</v>
      </c>
      <c r="Y5995">
        <v>0</v>
      </c>
      <c r="Z5995">
        <v>0</v>
      </c>
      <c r="AA5995">
        <v>0</v>
      </c>
      <c r="AB5995">
        <v>4.9329845351606201</v>
      </c>
      <c r="AC5995">
        <v>0</v>
      </c>
      <c r="AD5995">
        <v>0</v>
      </c>
      <c r="AE5995">
        <v>77.660104128354064</v>
      </c>
    </row>
    <row r="5996" spans="1:31" x14ac:dyDescent="0.25">
      <c r="A5996">
        <v>2225639</v>
      </c>
      <c r="B5996">
        <v>1</v>
      </c>
      <c r="C5996" t="s">
        <v>80</v>
      </c>
      <c r="D5996" t="s">
        <v>82</v>
      </c>
      <c r="E5996" t="s">
        <v>225</v>
      </c>
      <c r="F5996" t="s">
        <v>17244</v>
      </c>
      <c r="G5996" t="s">
        <v>600</v>
      </c>
      <c r="H5996" t="s">
        <v>135</v>
      </c>
      <c r="I5996" t="s">
        <v>136</v>
      </c>
      <c r="J5996" t="s">
        <v>137</v>
      </c>
      <c r="K5996" t="s">
        <v>138</v>
      </c>
      <c r="L5996" t="s">
        <v>17245</v>
      </c>
      <c r="M5996" t="s">
        <v>17246</v>
      </c>
      <c r="N5996">
        <v>8.596944444</v>
      </c>
      <c r="O5996">
        <v>0</v>
      </c>
      <c r="P5996">
        <v>16</v>
      </c>
      <c r="Q5996">
        <v>0</v>
      </c>
      <c r="R5996">
        <v>0</v>
      </c>
      <c r="S5996">
        <v>0</v>
      </c>
      <c r="T5996">
        <v>2</v>
      </c>
      <c r="U5996">
        <v>0</v>
      </c>
      <c r="V5996">
        <v>0</v>
      </c>
      <c r="W5996">
        <v>0</v>
      </c>
      <c r="X5996">
        <v>70.289319640736267</v>
      </c>
      <c r="Y5996">
        <v>0</v>
      </c>
      <c r="Z5996">
        <v>0</v>
      </c>
      <c r="AA5996">
        <v>0</v>
      </c>
      <c r="AB5996">
        <v>31.360637445530831</v>
      </c>
      <c r="AC5996">
        <v>0</v>
      </c>
      <c r="AD5996">
        <v>0</v>
      </c>
      <c r="AE5996">
        <v>101.64995708626709</v>
      </c>
    </row>
    <row r="5997" spans="1:31" x14ac:dyDescent="0.25">
      <c r="A5997">
        <v>2224334</v>
      </c>
      <c r="B5997">
        <v>1</v>
      </c>
      <c r="C5997" t="s">
        <v>81</v>
      </c>
      <c r="D5997" t="s">
        <v>123</v>
      </c>
      <c r="E5997" t="s">
        <v>151</v>
      </c>
      <c r="F5997" t="s">
        <v>17247</v>
      </c>
      <c r="G5997" t="s">
        <v>213</v>
      </c>
      <c r="H5997" t="s">
        <v>135</v>
      </c>
      <c r="I5997" t="s">
        <v>136</v>
      </c>
      <c r="J5997" t="s">
        <v>137</v>
      </c>
      <c r="K5997" t="s">
        <v>138</v>
      </c>
      <c r="L5997" t="s">
        <v>17248</v>
      </c>
      <c r="M5997" t="s">
        <v>17249</v>
      </c>
      <c r="N5997">
        <v>1.978611111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73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52.735287084205908</v>
      </c>
      <c r="AC5997">
        <v>0</v>
      </c>
      <c r="AD5997">
        <v>0</v>
      </c>
      <c r="AE5997">
        <v>52.735287084205908</v>
      </c>
    </row>
    <row r="5998" spans="1:31" x14ac:dyDescent="0.25">
      <c r="A5998">
        <v>2214424</v>
      </c>
      <c r="B5998">
        <v>1</v>
      </c>
      <c r="C5998" t="s">
        <v>80</v>
      </c>
      <c r="D5998" t="s">
        <v>83</v>
      </c>
      <c r="E5998" t="s">
        <v>141</v>
      </c>
      <c r="F5998" t="s">
        <v>17250</v>
      </c>
      <c r="G5998" t="s">
        <v>561</v>
      </c>
      <c r="H5998" t="s">
        <v>144</v>
      </c>
      <c r="I5998" t="s">
        <v>136</v>
      </c>
      <c r="J5998" t="s">
        <v>137</v>
      </c>
      <c r="K5998" t="s">
        <v>138</v>
      </c>
      <c r="L5998" t="s">
        <v>17251</v>
      </c>
      <c r="M5998" t="s">
        <v>17252</v>
      </c>
      <c r="N5998">
        <v>2.6769444440000001</v>
      </c>
      <c r="O5998">
        <v>0</v>
      </c>
      <c r="P5998">
        <v>132</v>
      </c>
      <c r="Q5998">
        <v>0</v>
      </c>
      <c r="R5998">
        <v>1</v>
      </c>
      <c r="S5998">
        <v>24</v>
      </c>
      <c r="T5998">
        <v>17</v>
      </c>
      <c r="U5998">
        <v>10</v>
      </c>
      <c r="V5998">
        <v>3</v>
      </c>
      <c r="W5998">
        <v>0</v>
      </c>
      <c r="X5998">
        <v>137.8147103796762</v>
      </c>
      <c r="Y5998">
        <v>0</v>
      </c>
      <c r="Z5998">
        <v>1.2088434088211759</v>
      </c>
      <c r="AA5998">
        <v>1900.3180219521348</v>
      </c>
      <c r="AB5998">
        <v>62.58279329400365</v>
      </c>
      <c r="AC5998">
        <v>1044.6358344372966</v>
      </c>
      <c r="AD5998">
        <v>609.92735020656119</v>
      </c>
      <c r="AE5998">
        <v>3756.4875536784934</v>
      </c>
    </row>
    <row r="5999" spans="1:31" x14ac:dyDescent="0.25">
      <c r="A5999">
        <v>2225662</v>
      </c>
      <c r="B5999">
        <v>1</v>
      </c>
      <c r="C5999" t="s">
        <v>80</v>
      </c>
      <c r="D5999" t="s">
        <v>103</v>
      </c>
      <c r="E5999" t="s">
        <v>151</v>
      </c>
      <c r="F5999" t="s">
        <v>17253</v>
      </c>
      <c r="G5999" t="s">
        <v>213</v>
      </c>
      <c r="H5999" t="s">
        <v>135</v>
      </c>
      <c r="I5999" t="s">
        <v>136</v>
      </c>
      <c r="J5999" t="s">
        <v>137</v>
      </c>
      <c r="K5999" t="s">
        <v>138</v>
      </c>
      <c r="L5999" t="s">
        <v>17254</v>
      </c>
      <c r="M5999" t="s">
        <v>17255</v>
      </c>
      <c r="N5999">
        <v>0.30527777699999997</v>
      </c>
      <c r="O5999">
        <v>0</v>
      </c>
      <c r="P5999">
        <v>19</v>
      </c>
      <c r="Q5999">
        <v>0</v>
      </c>
      <c r="R5999">
        <v>2</v>
      </c>
      <c r="S5999">
        <v>0</v>
      </c>
      <c r="T5999">
        <v>8</v>
      </c>
      <c r="U5999">
        <v>0</v>
      </c>
      <c r="V5999">
        <v>0</v>
      </c>
      <c r="W5999">
        <v>0</v>
      </c>
      <c r="X5999">
        <v>2.6523907714270147</v>
      </c>
      <c r="Y5999">
        <v>0</v>
      </c>
      <c r="Z5999">
        <v>0.23588190075485391</v>
      </c>
      <c r="AA5999">
        <v>0</v>
      </c>
      <c r="AB5999">
        <v>3.7394345235334612</v>
      </c>
      <c r="AC5999">
        <v>0</v>
      </c>
      <c r="AD5999">
        <v>0</v>
      </c>
      <c r="AE5999">
        <v>6.6277071957153293</v>
      </c>
    </row>
    <row r="6000" spans="1:31" x14ac:dyDescent="0.25">
      <c r="A6000">
        <v>2213096</v>
      </c>
      <c r="B6000">
        <v>1</v>
      </c>
      <c r="C6000" t="s">
        <v>80</v>
      </c>
      <c r="D6000" t="s">
        <v>100</v>
      </c>
      <c r="E6000" t="s">
        <v>225</v>
      </c>
      <c r="F6000" t="s">
        <v>17256</v>
      </c>
      <c r="G6000" t="s">
        <v>280</v>
      </c>
      <c r="H6000" t="s">
        <v>135</v>
      </c>
      <c r="I6000" t="s">
        <v>136</v>
      </c>
      <c r="J6000" t="s">
        <v>3</v>
      </c>
      <c r="K6000" t="s">
        <v>138</v>
      </c>
      <c r="L6000" t="s">
        <v>17257</v>
      </c>
      <c r="M6000" t="s">
        <v>17258</v>
      </c>
      <c r="N6000">
        <v>3.1744444440000001</v>
      </c>
      <c r="O6000">
        <v>0</v>
      </c>
      <c r="P6000">
        <v>84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52.726012537334086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52.726012537334086</v>
      </c>
    </row>
    <row r="6001" spans="1:31" x14ac:dyDescent="0.25">
      <c r="A6001">
        <v>2225831</v>
      </c>
      <c r="B6001">
        <v>1</v>
      </c>
      <c r="C6001" t="s">
        <v>80</v>
      </c>
      <c r="D6001" t="s">
        <v>98</v>
      </c>
      <c r="E6001" t="s">
        <v>198</v>
      </c>
      <c r="F6001" t="s">
        <v>2307</v>
      </c>
      <c r="G6001" t="s">
        <v>143</v>
      </c>
      <c r="H6001" t="s">
        <v>144</v>
      </c>
      <c r="I6001" t="s">
        <v>136</v>
      </c>
      <c r="J6001" t="s">
        <v>137</v>
      </c>
      <c r="K6001" t="s">
        <v>138</v>
      </c>
      <c r="L6001" t="s">
        <v>17259</v>
      </c>
      <c r="M6001" t="s">
        <v>17260</v>
      </c>
      <c r="N6001">
        <v>0.37388888799999997</v>
      </c>
      <c r="O6001">
        <v>0</v>
      </c>
      <c r="P6001">
        <v>1148</v>
      </c>
      <c r="Q6001">
        <v>2</v>
      </c>
      <c r="R6001">
        <v>130</v>
      </c>
      <c r="S6001">
        <v>7</v>
      </c>
      <c r="T6001">
        <v>278</v>
      </c>
      <c r="U6001">
        <v>0</v>
      </c>
      <c r="V6001">
        <v>0</v>
      </c>
      <c r="W6001">
        <v>0</v>
      </c>
      <c r="X6001">
        <v>54.521226667946813</v>
      </c>
      <c r="Y6001">
        <v>0.38680712830227332</v>
      </c>
      <c r="Z6001">
        <v>3.7529382329414736</v>
      </c>
      <c r="AA6001">
        <v>46.809429872718624</v>
      </c>
      <c r="AB6001">
        <v>21.737696122558862</v>
      </c>
      <c r="AC6001">
        <v>0</v>
      </c>
      <c r="AD6001">
        <v>0</v>
      </c>
      <c r="AE6001">
        <v>127.20809802446804</v>
      </c>
    </row>
    <row r="6002" spans="1:31" x14ac:dyDescent="0.25">
      <c r="A6002">
        <v>2227013</v>
      </c>
      <c r="B6002">
        <v>1</v>
      </c>
      <c r="C6002" t="s">
        <v>80</v>
      </c>
      <c r="D6002" t="s">
        <v>98</v>
      </c>
      <c r="E6002" t="s">
        <v>151</v>
      </c>
      <c r="F6002" t="s">
        <v>17261</v>
      </c>
      <c r="G6002" t="s">
        <v>610</v>
      </c>
      <c r="H6002" t="s">
        <v>135</v>
      </c>
      <c r="I6002" t="s">
        <v>136</v>
      </c>
      <c r="J6002" t="s">
        <v>137</v>
      </c>
      <c r="K6002" t="s">
        <v>138</v>
      </c>
      <c r="L6002" t="s">
        <v>17262</v>
      </c>
      <c r="M6002" t="s">
        <v>17263</v>
      </c>
      <c r="N6002">
        <v>0.145555555</v>
      </c>
      <c r="O6002">
        <v>0</v>
      </c>
      <c r="P6002">
        <v>78</v>
      </c>
      <c r="Q6002">
        <v>0</v>
      </c>
      <c r="R6002">
        <v>0</v>
      </c>
      <c r="S6002">
        <v>0</v>
      </c>
      <c r="T6002">
        <v>2</v>
      </c>
      <c r="U6002">
        <v>0</v>
      </c>
      <c r="V6002">
        <v>0</v>
      </c>
      <c r="W6002">
        <v>0</v>
      </c>
      <c r="X6002">
        <v>3.656877182764493</v>
      </c>
      <c r="Y6002">
        <v>0</v>
      </c>
      <c r="Z6002">
        <v>0</v>
      </c>
      <c r="AA6002">
        <v>0</v>
      </c>
      <c r="AB6002">
        <v>2.9269256113240001E-2</v>
      </c>
      <c r="AC6002">
        <v>0</v>
      </c>
      <c r="AD6002">
        <v>0</v>
      </c>
      <c r="AE6002">
        <v>3.6861464388777332</v>
      </c>
    </row>
    <row r="6003" spans="1:31" x14ac:dyDescent="0.25">
      <c r="A6003">
        <v>2224480</v>
      </c>
      <c r="B6003">
        <v>1</v>
      </c>
      <c r="C6003" t="s">
        <v>81</v>
      </c>
      <c r="D6003" t="s">
        <v>118</v>
      </c>
      <c r="E6003" t="s">
        <v>141</v>
      </c>
      <c r="F6003" t="s">
        <v>17264</v>
      </c>
      <c r="G6003" t="s">
        <v>1136</v>
      </c>
      <c r="H6003" t="s">
        <v>144</v>
      </c>
      <c r="I6003" t="s">
        <v>136</v>
      </c>
      <c r="J6003" t="s">
        <v>137</v>
      </c>
      <c r="K6003" t="s">
        <v>138</v>
      </c>
      <c r="L6003" t="s">
        <v>17265</v>
      </c>
      <c r="M6003" t="s">
        <v>17266</v>
      </c>
      <c r="N6003">
        <v>6.0936111110000004</v>
      </c>
      <c r="O6003">
        <v>0</v>
      </c>
      <c r="P6003">
        <v>248</v>
      </c>
      <c r="Q6003">
        <v>0</v>
      </c>
      <c r="R6003">
        <v>1</v>
      </c>
      <c r="S6003">
        <v>0</v>
      </c>
      <c r="T6003">
        <v>16</v>
      </c>
      <c r="U6003">
        <v>0</v>
      </c>
      <c r="V6003">
        <v>0</v>
      </c>
      <c r="W6003">
        <v>0</v>
      </c>
      <c r="X6003">
        <v>325.4884618508168</v>
      </c>
      <c r="Y6003">
        <v>0</v>
      </c>
      <c r="Z6003">
        <v>2.8421168045614169</v>
      </c>
      <c r="AA6003">
        <v>0</v>
      </c>
      <c r="AB6003">
        <v>19.959430551482079</v>
      </c>
      <c r="AC6003">
        <v>0</v>
      </c>
      <c r="AD6003">
        <v>0</v>
      </c>
      <c r="AE6003">
        <v>348.2900092068603</v>
      </c>
    </row>
    <row r="6004" spans="1:31" x14ac:dyDescent="0.25">
      <c r="A6004">
        <v>2214447</v>
      </c>
      <c r="B6004">
        <v>1</v>
      </c>
      <c r="C6004" t="s">
        <v>81</v>
      </c>
      <c r="D6004" t="s">
        <v>123</v>
      </c>
      <c r="E6004" t="s">
        <v>156</v>
      </c>
      <c r="F6004" t="s">
        <v>17267</v>
      </c>
      <c r="G6004" t="s">
        <v>161</v>
      </c>
      <c r="H6004" t="s">
        <v>135</v>
      </c>
      <c r="I6004" t="s">
        <v>136</v>
      </c>
      <c r="J6004" t="s">
        <v>137</v>
      </c>
      <c r="K6004" t="s">
        <v>138</v>
      </c>
      <c r="L6004" t="s">
        <v>17268</v>
      </c>
      <c r="M6004" t="s">
        <v>17269</v>
      </c>
      <c r="N6004">
        <v>2.0869444439999998</v>
      </c>
      <c r="O6004">
        <v>0</v>
      </c>
      <c r="P6004">
        <v>1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0.24276688859084333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0.24276688859084333</v>
      </c>
    </row>
    <row r="6005" spans="1:31" x14ac:dyDescent="0.25">
      <c r="A6005">
        <v>2225685</v>
      </c>
      <c r="B6005">
        <v>1</v>
      </c>
      <c r="C6005" t="s">
        <v>80</v>
      </c>
      <c r="D6005" t="s">
        <v>103</v>
      </c>
      <c r="E6005" t="s">
        <v>198</v>
      </c>
      <c r="F6005" t="s">
        <v>17270</v>
      </c>
      <c r="G6005" t="s">
        <v>143</v>
      </c>
      <c r="H6005" t="s">
        <v>144</v>
      </c>
      <c r="I6005" t="s">
        <v>136</v>
      </c>
      <c r="J6005" t="s">
        <v>137</v>
      </c>
      <c r="K6005" t="s">
        <v>138</v>
      </c>
      <c r="L6005" t="s">
        <v>17271</v>
      </c>
      <c r="M6005" t="s">
        <v>17272</v>
      </c>
      <c r="N6005">
        <v>0.43111111099999999</v>
      </c>
      <c r="O6005">
        <v>13</v>
      </c>
      <c r="P6005">
        <v>1100</v>
      </c>
      <c r="Q6005">
        <v>3</v>
      </c>
      <c r="R6005">
        <v>238</v>
      </c>
      <c r="S6005">
        <v>11</v>
      </c>
      <c r="T6005">
        <v>125</v>
      </c>
      <c r="U6005">
        <v>0</v>
      </c>
      <c r="V6005">
        <v>0</v>
      </c>
      <c r="W6005">
        <v>2.2722937479514131</v>
      </c>
      <c r="X6005">
        <v>137.5766261056317</v>
      </c>
      <c r="Y6005">
        <v>9.0790483676292393</v>
      </c>
      <c r="Z6005">
        <v>41.650425271009283</v>
      </c>
      <c r="AA6005">
        <v>10.175410968845142</v>
      </c>
      <c r="AB6005">
        <v>30.493493483593209</v>
      </c>
      <c r="AC6005">
        <v>0</v>
      </c>
      <c r="AD6005">
        <v>0</v>
      </c>
      <c r="AE6005">
        <v>231.24729794465998</v>
      </c>
    </row>
    <row r="6006" spans="1:31" x14ac:dyDescent="0.25">
      <c r="A6006">
        <v>2225808</v>
      </c>
      <c r="B6006">
        <v>1</v>
      </c>
      <c r="C6006" t="s">
        <v>80</v>
      </c>
      <c r="D6006" t="s">
        <v>104</v>
      </c>
      <c r="E6006" t="s">
        <v>156</v>
      </c>
      <c r="F6006" t="s">
        <v>17273</v>
      </c>
      <c r="G6006" t="s">
        <v>161</v>
      </c>
      <c r="H6006" t="s">
        <v>135</v>
      </c>
      <c r="I6006" t="s">
        <v>136</v>
      </c>
      <c r="J6006" t="s">
        <v>137</v>
      </c>
      <c r="K6006" t="s">
        <v>138</v>
      </c>
      <c r="L6006" t="s">
        <v>17274</v>
      </c>
      <c r="M6006" t="s">
        <v>17275</v>
      </c>
      <c r="N6006">
        <v>1.2936111109999999</v>
      </c>
      <c r="O6006">
        <v>0</v>
      </c>
      <c r="P6006">
        <v>1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7.8656496373840007E-2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7.8656496373840007E-2</v>
      </c>
    </row>
    <row r="6007" spans="1:31" x14ac:dyDescent="0.25">
      <c r="A6007">
        <v>2218546</v>
      </c>
      <c r="B6007">
        <v>1</v>
      </c>
      <c r="C6007" t="s">
        <v>80</v>
      </c>
      <c r="D6007" t="s">
        <v>104</v>
      </c>
      <c r="E6007" t="s">
        <v>132</v>
      </c>
      <c r="F6007" t="s">
        <v>11216</v>
      </c>
      <c r="G6007" t="s">
        <v>176</v>
      </c>
      <c r="H6007" t="s">
        <v>135</v>
      </c>
      <c r="I6007" t="s">
        <v>136</v>
      </c>
      <c r="J6007" t="s">
        <v>137</v>
      </c>
      <c r="K6007" t="s">
        <v>138</v>
      </c>
      <c r="L6007" t="s">
        <v>17276</v>
      </c>
      <c r="M6007" t="s">
        <v>17277</v>
      </c>
      <c r="N6007">
        <v>2.3872222220000001</v>
      </c>
      <c r="O6007">
        <v>0</v>
      </c>
      <c r="P6007">
        <v>4</v>
      </c>
      <c r="Q6007">
        <v>0</v>
      </c>
      <c r="R6007">
        <v>52</v>
      </c>
      <c r="S6007">
        <v>0</v>
      </c>
      <c r="T6007">
        <v>7</v>
      </c>
      <c r="U6007">
        <v>0</v>
      </c>
      <c r="V6007">
        <v>0</v>
      </c>
      <c r="W6007">
        <v>0</v>
      </c>
      <c r="X6007">
        <v>4.2918043682286759</v>
      </c>
      <c r="Y6007">
        <v>0</v>
      </c>
      <c r="Z6007">
        <v>18.509337577362086</v>
      </c>
      <c r="AA6007">
        <v>0</v>
      </c>
      <c r="AB6007">
        <v>17.87345867120316</v>
      </c>
      <c r="AC6007">
        <v>0</v>
      </c>
      <c r="AD6007">
        <v>0</v>
      </c>
      <c r="AE6007">
        <v>40.674600616793924</v>
      </c>
    </row>
    <row r="6008" spans="1:31" x14ac:dyDescent="0.25">
      <c r="A6008">
        <v>2228702</v>
      </c>
      <c r="B6008">
        <v>1</v>
      </c>
      <c r="C6008" t="s">
        <v>80</v>
      </c>
      <c r="D6008" t="s">
        <v>96</v>
      </c>
      <c r="E6008" t="s">
        <v>156</v>
      </c>
      <c r="F6008" t="s">
        <v>17278</v>
      </c>
      <c r="G6008" t="s">
        <v>165</v>
      </c>
      <c r="H6008" t="s">
        <v>135</v>
      </c>
      <c r="I6008" t="s">
        <v>136</v>
      </c>
      <c r="J6008" t="s">
        <v>137</v>
      </c>
      <c r="K6008" t="s">
        <v>138</v>
      </c>
      <c r="L6008" t="s">
        <v>17279</v>
      </c>
      <c r="M6008" t="s">
        <v>17280</v>
      </c>
      <c r="N6008">
        <v>1.4508333330000001</v>
      </c>
      <c r="O6008">
        <v>0</v>
      </c>
      <c r="P6008">
        <v>1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9.6556364071666669E-4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9.6556364071666669E-4</v>
      </c>
    </row>
    <row r="6009" spans="1:31" x14ac:dyDescent="0.25">
      <c r="A6009">
        <v>2217295</v>
      </c>
      <c r="B6009">
        <v>1</v>
      </c>
      <c r="C6009" t="s">
        <v>81</v>
      </c>
      <c r="D6009" t="s">
        <v>112</v>
      </c>
      <c r="E6009" t="s">
        <v>141</v>
      </c>
      <c r="F6009" t="s">
        <v>17281</v>
      </c>
      <c r="G6009" t="s">
        <v>1628</v>
      </c>
      <c r="H6009" t="s">
        <v>144</v>
      </c>
      <c r="I6009" t="s">
        <v>136</v>
      </c>
      <c r="J6009" t="s">
        <v>137</v>
      </c>
      <c r="K6009" t="s">
        <v>138</v>
      </c>
      <c r="L6009" t="s">
        <v>17282</v>
      </c>
      <c r="M6009" t="s">
        <v>17283</v>
      </c>
      <c r="N6009">
        <v>0.2</v>
      </c>
      <c r="O6009">
        <v>0</v>
      </c>
      <c r="P6009">
        <v>500</v>
      </c>
      <c r="Q6009">
        <v>0</v>
      </c>
      <c r="R6009">
        <v>0</v>
      </c>
      <c r="S6009">
        <v>0</v>
      </c>
      <c r="T6009">
        <v>91</v>
      </c>
      <c r="U6009">
        <v>0</v>
      </c>
      <c r="V6009">
        <v>0</v>
      </c>
      <c r="W6009">
        <v>0</v>
      </c>
      <c r="X6009">
        <v>16.636084747271209</v>
      </c>
      <c r="Y6009">
        <v>0</v>
      </c>
      <c r="Z6009">
        <v>0</v>
      </c>
      <c r="AA6009">
        <v>0</v>
      </c>
      <c r="AB6009">
        <v>3.0298734223532002</v>
      </c>
      <c r="AC6009">
        <v>0</v>
      </c>
      <c r="AD6009">
        <v>0</v>
      </c>
      <c r="AE6009">
        <v>19.66595816962441</v>
      </c>
    </row>
    <row r="6010" spans="1:31" x14ac:dyDescent="0.25">
      <c r="A6010">
        <v>2219874</v>
      </c>
      <c r="B6010">
        <v>1</v>
      </c>
      <c r="C6010" t="s">
        <v>80</v>
      </c>
      <c r="D6010" t="s">
        <v>82</v>
      </c>
      <c r="E6010" t="s">
        <v>156</v>
      </c>
      <c r="F6010" t="s">
        <v>6732</v>
      </c>
      <c r="G6010" t="s">
        <v>165</v>
      </c>
      <c r="H6010" t="s">
        <v>135</v>
      </c>
      <c r="I6010" t="s">
        <v>136</v>
      </c>
      <c r="J6010" t="s">
        <v>137</v>
      </c>
      <c r="K6010" t="s">
        <v>138</v>
      </c>
      <c r="L6010" t="s">
        <v>17284</v>
      </c>
      <c r="M6010" t="s">
        <v>17285</v>
      </c>
      <c r="N6010">
        <v>1.2336111110000001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1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27.589203565183141</v>
      </c>
      <c r="AC6010">
        <v>0</v>
      </c>
      <c r="AD6010">
        <v>0</v>
      </c>
      <c r="AE6010">
        <v>27.589203565183141</v>
      </c>
    </row>
    <row r="6011" spans="1:31" x14ac:dyDescent="0.25">
      <c r="A6011">
        <v>2227059</v>
      </c>
      <c r="B6011">
        <v>1</v>
      </c>
      <c r="C6011" t="s">
        <v>80</v>
      </c>
      <c r="D6011" t="s">
        <v>100</v>
      </c>
      <c r="E6011" t="s">
        <v>156</v>
      </c>
      <c r="F6011" t="s">
        <v>17286</v>
      </c>
      <c r="G6011" t="s">
        <v>161</v>
      </c>
      <c r="H6011" t="s">
        <v>135</v>
      </c>
      <c r="I6011" t="s">
        <v>136</v>
      </c>
      <c r="J6011" t="s">
        <v>137</v>
      </c>
      <c r="K6011" t="s">
        <v>138</v>
      </c>
      <c r="L6011" t="s">
        <v>17287</v>
      </c>
      <c r="M6011" t="s">
        <v>17288</v>
      </c>
      <c r="N6011">
        <v>0.81388888800000003</v>
      </c>
      <c r="O6011">
        <v>0</v>
      </c>
      <c r="P6011">
        <v>1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0.15474619023974556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0.15474619023974556</v>
      </c>
    </row>
    <row r="6012" spans="1:31" x14ac:dyDescent="0.25">
      <c r="A6012">
        <v>2218569</v>
      </c>
      <c r="B6012">
        <v>1</v>
      </c>
      <c r="C6012" t="s">
        <v>80</v>
      </c>
      <c r="D6012" t="s">
        <v>97</v>
      </c>
      <c r="E6012" t="s">
        <v>151</v>
      </c>
      <c r="F6012" t="s">
        <v>17289</v>
      </c>
      <c r="G6012" t="s">
        <v>213</v>
      </c>
      <c r="H6012" t="s">
        <v>135</v>
      </c>
      <c r="I6012" t="s">
        <v>136</v>
      </c>
      <c r="J6012" t="s">
        <v>137</v>
      </c>
      <c r="K6012" t="s">
        <v>138</v>
      </c>
      <c r="L6012" t="s">
        <v>17290</v>
      </c>
      <c r="M6012" t="s">
        <v>17291</v>
      </c>
      <c r="N6012">
        <v>0.74083333299999998</v>
      </c>
      <c r="O6012">
        <v>0</v>
      </c>
      <c r="P6012">
        <v>15</v>
      </c>
      <c r="Q6012">
        <v>0</v>
      </c>
      <c r="R6012">
        <v>16</v>
      </c>
      <c r="S6012">
        <v>0</v>
      </c>
      <c r="T6012">
        <v>5</v>
      </c>
      <c r="U6012">
        <v>0</v>
      </c>
      <c r="V6012">
        <v>0</v>
      </c>
      <c r="W6012">
        <v>0</v>
      </c>
      <c r="X6012">
        <v>11.883862905094322</v>
      </c>
      <c r="Y6012">
        <v>0</v>
      </c>
      <c r="Z6012">
        <v>4.0946974793984587</v>
      </c>
      <c r="AA6012">
        <v>0</v>
      </c>
      <c r="AB6012">
        <v>1.291181521518</v>
      </c>
      <c r="AC6012">
        <v>0</v>
      </c>
      <c r="AD6012">
        <v>0</v>
      </c>
      <c r="AE6012">
        <v>17.269741906010779</v>
      </c>
    </row>
    <row r="6013" spans="1:31" x14ac:dyDescent="0.25">
      <c r="A6013">
        <v>2215944</v>
      </c>
      <c r="B6013">
        <v>1</v>
      </c>
      <c r="C6013" t="s">
        <v>80</v>
      </c>
      <c r="D6013" t="s">
        <v>100</v>
      </c>
      <c r="E6013" t="s">
        <v>147</v>
      </c>
      <c r="F6013" t="s">
        <v>17292</v>
      </c>
      <c r="G6013" t="s">
        <v>280</v>
      </c>
      <c r="H6013" t="s">
        <v>144</v>
      </c>
      <c r="I6013" t="s">
        <v>136</v>
      </c>
      <c r="J6013" t="s">
        <v>3</v>
      </c>
      <c r="K6013" t="s">
        <v>138</v>
      </c>
      <c r="L6013" t="s">
        <v>11615</v>
      </c>
      <c r="M6013" t="s">
        <v>17293</v>
      </c>
      <c r="N6013">
        <v>0.45861111100000002</v>
      </c>
      <c r="O6013">
        <v>17</v>
      </c>
      <c r="P6013">
        <v>4135</v>
      </c>
      <c r="Q6013">
        <v>4</v>
      </c>
      <c r="R6013">
        <v>102</v>
      </c>
      <c r="S6013">
        <v>17</v>
      </c>
      <c r="T6013">
        <v>282</v>
      </c>
      <c r="U6013">
        <v>4</v>
      </c>
      <c r="V6013">
        <v>1</v>
      </c>
      <c r="W6013">
        <v>101.23902578709465</v>
      </c>
      <c r="X6013">
        <v>468.53159187473602</v>
      </c>
      <c r="Y6013">
        <v>1.149615685778141</v>
      </c>
      <c r="Z6013">
        <v>8.3634052328832436</v>
      </c>
      <c r="AA6013">
        <v>41.17920851572643</v>
      </c>
      <c r="AB6013">
        <v>64.403401958127759</v>
      </c>
      <c r="AC6013">
        <v>140.21113307572409</v>
      </c>
      <c r="AD6013">
        <v>0</v>
      </c>
      <c r="AE6013">
        <v>825.0773821300703</v>
      </c>
    </row>
    <row r="6014" spans="1:31" x14ac:dyDescent="0.25">
      <c r="A6014">
        <v>2219897</v>
      </c>
      <c r="B6014">
        <v>1</v>
      </c>
      <c r="C6014" t="s">
        <v>80</v>
      </c>
      <c r="D6014" t="s">
        <v>110</v>
      </c>
      <c r="E6014" t="s">
        <v>156</v>
      </c>
      <c r="F6014" t="s">
        <v>17294</v>
      </c>
      <c r="G6014" t="s">
        <v>165</v>
      </c>
      <c r="H6014" t="s">
        <v>135</v>
      </c>
      <c r="I6014" t="s">
        <v>136</v>
      </c>
      <c r="J6014" t="s">
        <v>137</v>
      </c>
      <c r="K6014" t="s">
        <v>138</v>
      </c>
      <c r="L6014" t="s">
        <v>17295</v>
      </c>
      <c r="M6014" t="s">
        <v>17296</v>
      </c>
      <c r="N6014">
        <v>1.2066666660000001</v>
      </c>
      <c r="O6014">
        <v>0</v>
      </c>
      <c r="P6014">
        <v>3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2.0886016845486148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2.0886016845486148</v>
      </c>
    </row>
    <row r="6015" spans="1:31" x14ac:dyDescent="0.25">
      <c r="A6015">
        <v>2218669</v>
      </c>
      <c r="B6015">
        <v>1</v>
      </c>
      <c r="C6015" t="s">
        <v>80</v>
      </c>
      <c r="D6015" t="s">
        <v>83</v>
      </c>
      <c r="E6015" t="s">
        <v>156</v>
      </c>
      <c r="F6015" t="s">
        <v>17297</v>
      </c>
      <c r="G6015" t="s">
        <v>161</v>
      </c>
      <c r="H6015" t="s">
        <v>135</v>
      </c>
      <c r="I6015" t="s">
        <v>136</v>
      </c>
      <c r="J6015" t="s">
        <v>137</v>
      </c>
      <c r="K6015" t="s">
        <v>138</v>
      </c>
      <c r="L6015" t="s">
        <v>17298</v>
      </c>
      <c r="M6015" t="s">
        <v>17299</v>
      </c>
      <c r="N6015">
        <v>1.8916666660000001</v>
      </c>
      <c r="O6015">
        <v>0</v>
      </c>
      <c r="P6015">
        <v>4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1.1246576156880976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1.1246576156880976</v>
      </c>
    </row>
    <row r="6016" spans="1:31" x14ac:dyDescent="0.25">
      <c r="A6016">
        <v>2228579</v>
      </c>
      <c r="B6016">
        <v>1</v>
      </c>
      <c r="C6016" t="s">
        <v>80</v>
      </c>
      <c r="D6016" t="s">
        <v>96</v>
      </c>
      <c r="E6016" t="s">
        <v>156</v>
      </c>
      <c r="F6016" t="s">
        <v>17300</v>
      </c>
      <c r="G6016" t="s">
        <v>172</v>
      </c>
      <c r="H6016" t="s">
        <v>135</v>
      </c>
      <c r="I6016" t="s">
        <v>136</v>
      </c>
      <c r="J6016" t="s">
        <v>137</v>
      </c>
      <c r="K6016" t="s">
        <v>138</v>
      </c>
      <c r="L6016" t="s">
        <v>17301</v>
      </c>
      <c r="M6016" t="s">
        <v>17302</v>
      </c>
      <c r="N6016">
        <v>6.448611111</v>
      </c>
      <c r="O6016">
        <v>0</v>
      </c>
      <c r="P6016">
        <v>0</v>
      </c>
      <c r="Q6016">
        <v>0</v>
      </c>
      <c r="R6016">
        <v>1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0.1330958769746714</v>
      </c>
      <c r="AA6016">
        <v>0</v>
      </c>
      <c r="AB6016">
        <v>0</v>
      </c>
      <c r="AC6016">
        <v>0</v>
      </c>
      <c r="AD6016">
        <v>0</v>
      </c>
      <c r="AE6016">
        <v>0.1330958769746714</v>
      </c>
    </row>
    <row r="6017" spans="1:31" x14ac:dyDescent="0.25">
      <c r="A6017">
        <v>2218500</v>
      </c>
      <c r="B6017">
        <v>1</v>
      </c>
      <c r="C6017" t="s">
        <v>81</v>
      </c>
      <c r="D6017" t="s">
        <v>122</v>
      </c>
      <c r="E6017" t="s">
        <v>147</v>
      </c>
      <c r="F6017" t="s">
        <v>3534</v>
      </c>
      <c r="G6017" t="s">
        <v>143</v>
      </c>
      <c r="H6017" t="s">
        <v>144</v>
      </c>
      <c r="I6017" t="s">
        <v>136</v>
      </c>
      <c r="J6017" t="s">
        <v>137</v>
      </c>
      <c r="K6017" t="s">
        <v>138</v>
      </c>
      <c r="L6017" t="s">
        <v>17303</v>
      </c>
      <c r="M6017" t="s">
        <v>17304</v>
      </c>
      <c r="N6017">
        <v>0.60916666600000002</v>
      </c>
      <c r="O6017">
        <v>0</v>
      </c>
      <c r="P6017">
        <v>173</v>
      </c>
      <c r="Q6017">
        <v>0</v>
      </c>
      <c r="R6017">
        <v>0</v>
      </c>
      <c r="S6017">
        <v>5</v>
      </c>
      <c r="T6017">
        <v>24</v>
      </c>
      <c r="U6017">
        <v>6</v>
      </c>
      <c r="V6017">
        <v>0</v>
      </c>
      <c r="W6017">
        <v>0</v>
      </c>
      <c r="X6017">
        <v>12.947508687552846</v>
      </c>
      <c r="Y6017">
        <v>0</v>
      </c>
      <c r="Z6017">
        <v>0</v>
      </c>
      <c r="AA6017">
        <v>3.6571953533346684</v>
      </c>
      <c r="AB6017">
        <v>7.3365363533539849</v>
      </c>
      <c r="AC6017">
        <v>215.77856974895545</v>
      </c>
      <c r="AD6017">
        <v>0</v>
      </c>
      <c r="AE6017">
        <v>239.71981014319695</v>
      </c>
    </row>
    <row r="6018" spans="1:31" x14ac:dyDescent="0.25">
      <c r="A6018">
        <v>2218523</v>
      </c>
      <c r="B6018">
        <v>1</v>
      </c>
      <c r="C6018" t="s">
        <v>80</v>
      </c>
      <c r="D6018" t="s">
        <v>98</v>
      </c>
      <c r="E6018" t="s">
        <v>151</v>
      </c>
      <c r="F6018" t="s">
        <v>17305</v>
      </c>
      <c r="G6018" t="s">
        <v>1096</v>
      </c>
      <c r="H6018" t="s">
        <v>135</v>
      </c>
      <c r="I6018" t="s">
        <v>136</v>
      </c>
      <c r="J6018" t="s">
        <v>137</v>
      </c>
      <c r="K6018" t="s">
        <v>138</v>
      </c>
      <c r="L6018" t="s">
        <v>17306</v>
      </c>
      <c r="M6018" t="s">
        <v>17307</v>
      </c>
      <c r="N6018">
        <v>1.7838888879999999</v>
      </c>
      <c r="O6018">
        <v>0</v>
      </c>
      <c r="P6018">
        <v>13</v>
      </c>
      <c r="Q6018">
        <v>0</v>
      </c>
      <c r="R6018">
        <v>6</v>
      </c>
      <c r="S6018">
        <v>0</v>
      </c>
      <c r="T6018">
        <v>1</v>
      </c>
      <c r="U6018">
        <v>0</v>
      </c>
      <c r="V6018">
        <v>0</v>
      </c>
      <c r="W6018">
        <v>0</v>
      </c>
      <c r="X6018">
        <v>4.3984735371023849</v>
      </c>
      <c r="Y6018">
        <v>0</v>
      </c>
      <c r="Z6018">
        <v>2.8621825004135424</v>
      </c>
      <c r="AA6018">
        <v>0</v>
      </c>
      <c r="AB6018">
        <v>10.324509286127869</v>
      </c>
      <c r="AC6018">
        <v>0</v>
      </c>
      <c r="AD6018">
        <v>0</v>
      </c>
      <c r="AE6018">
        <v>17.585165323643796</v>
      </c>
    </row>
    <row r="6019" spans="1:31" x14ac:dyDescent="0.25">
      <c r="A6019">
        <v>2228433</v>
      </c>
      <c r="B6019">
        <v>1</v>
      </c>
      <c r="C6019" t="s">
        <v>80</v>
      </c>
      <c r="D6019" t="s">
        <v>88</v>
      </c>
      <c r="E6019" t="s">
        <v>156</v>
      </c>
      <c r="F6019" t="s">
        <v>17308</v>
      </c>
      <c r="G6019" t="s">
        <v>213</v>
      </c>
      <c r="H6019" t="s">
        <v>135</v>
      </c>
      <c r="I6019" t="s">
        <v>136</v>
      </c>
      <c r="J6019" t="s">
        <v>137</v>
      </c>
      <c r="K6019" t="s">
        <v>138</v>
      </c>
      <c r="L6019" t="s">
        <v>17309</v>
      </c>
      <c r="M6019" t="s">
        <v>17310</v>
      </c>
      <c r="N6019">
        <v>1.0425</v>
      </c>
      <c r="O6019">
        <v>0</v>
      </c>
      <c r="P6019">
        <v>18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4.8860154019857678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4.8860154019857678</v>
      </c>
    </row>
    <row r="6020" spans="1:31" x14ac:dyDescent="0.25">
      <c r="A6020">
        <v>2227351</v>
      </c>
      <c r="B6020">
        <v>1</v>
      </c>
      <c r="C6020" t="s">
        <v>80</v>
      </c>
      <c r="D6020" t="s">
        <v>93</v>
      </c>
      <c r="E6020" t="s">
        <v>151</v>
      </c>
      <c r="F6020" t="s">
        <v>11173</v>
      </c>
      <c r="G6020" t="s">
        <v>213</v>
      </c>
      <c r="H6020" t="s">
        <v>135</v>
      </c>
      <c r="I6020" t="s">
        <v>136</v>
      </c>
      <c r="J6020" t="s">
        <v>137</v>
      </c>
      <c r="K6020" t="s">
        <v>138</v>
      </c>
      <c r="L6020" t="s">
        <v>17311</v>
      </c>
      <c r="M6020" t="s">
        <v>17312</v>
      </c>
      <c r="N6020">
        <v>2.3747222219999999</v>
      </c>
      <c r="O6020">
        <v>0</v>
      </c>
      <c r="P6020">
        <v>3</v>
      </c>
      <c r="Q6020">
        <v>0</v>
      </c>
      <c r="R6020">
        <v>1</v>
      </c>
      <c r="S6020">
        <v>0</v>
      </c>
      <c r="T6020">
        <v>2</v>
      </c>
      <c r="U6020">
        <v>0</v>
      </c>
      <c r="V6020">
        <v>0</v>
      </c>
      <c r="W6020">
        <v>0</v>
      </c>
      <c r="X6020">
        <v>0.64437189177219256</v>
      </c>
      <c r="Y6020">
        <v>0</v>
      </c>
      <c r="Z6020">
        <v>3.6106627597500003E-2</v>
      </c>
      <c r="AA6020">
        <v>0</v>
      </c>
      <c r="AB6020">
        <v>4.486499463995453</v>
      </c>
      <c r="AC6020">
        <v>0</v>
      </c>
      <c r="AD6020">
        <v>0</v>
      </c>
      <c r="AE6020">
        <v>5.1669779833651459</v>
      </c>
    </row>
    <row r="6021" spans="1:31" x14ac:dyDescent="0.25">
      <c r="A6021">
        <v>2218815</v>
      </c>
      <c r="B6021">
        <v>1</v>
      </c>
      <c r="C6021" t="s">
        <v>81</v>
      </c>
      <c r="D6021" t="s">
        <v>119</v>
      </c>
      <c r="E6021" t="s">
        <v>151</v>
      </c>
      <c r="F6021" t="s">
        <v>17313</v>
      </c>
      <c r="G6021" t="s">
        <v>213</v>
      </c>
      <c r="H6021" t="s">
        <v>135</v>
      </c>
      <c r="I6021" t="s">
        <v>136</v>
      </c>
      <c r="J6021" t="s">
        <v>137</v>
      </c>
      <c r="K6021" t="s">
        <v>138</v>
      </c>
      <c r="L6021" t="s">
        <v>17314</v>
      </c>
      <c r="M6021" t="s">
        <v>17315</v>
      </c>
      <c r="N6021">
        <v>1.3047222220000001</v>
      </c>
      <c r="O6021">
        <v>0</v>
      </c>
      <c r="P6021">
        <v>18</v>
      </c>
      <c r="Q6021">
        <v>0</v>
      </c>
      <c r="R6021">
        <v>1</v>
      </c>
      <c r="S6021">
        <v>0</v>
      </c>
      <c r="T6021">
        <v>10</v>
      </c>
      <c r="U6021">
        <v>0</v>
      </c>
      <c r="V6021">
        <v>0</v>
      </c>
      <c r="W6021">
        <v>0</v>
      </c>
      <c r="X6021">
        <v>6.0239765772297931</v>
      </c>
      <c r="Y6021">
        <v>0</v>
      </c>
      <c r="Z6021">
        <v>0</v>
      </c>
      <c r="AA6021">
        <v>0</v>
      </c>
      <c r="AB6021">
        <v>3.2113938142928591</v>
      </c>
      <c r="AC6021">
        <v>0</v>
      </c>
      <c r="AD6021">
        <v>0</v>
      </c>
      <c r="AE6021">
        <v>9.2353703915226522</v>
      </c>
    </row>
    <row r="6022" spans="1:31" x14ac:dyDescent="0.25">
      <c r="A6022">
        <v>2225977</v>
      </c>
      <c r="B6022">
        <v>1</v>
      </c>
      <c r="C6022" t="s">
        <v>80</v>
      </c>
      <c r="D6022" t="s">
        <v>99</v>
      </c>
      <c r="E6022" t="s">
        <v>151</v>
      </c>
      <c r="F6022" t="s">
        <v>5241</v>
      </c>
      <c r="G6022" t="s">
        <v>238</v>
      </c>
      <c r="H6022" t="s">
        <v>135</v>
      </c>
      <c r="I6022" t="s">
        <v>136</v>
      </c>
      <c r="J6022" t="s">
        <v>137</v>
      </c>
      <c r="K6022" t="s">
        <v>138</v>
      </c>
      <c r="L6022" t="s">
        <v>17316</v>
      </c>
      <c r="M6022" t="s">
        <v>17317</v>
      </c>
      <c r="N6022">
        <v>1.9524999999999999</v>
      </c>
      <c r="O6022">
        <v>0</v>
      </c>
      <c r="P6022">
        <v>47</v>
      </c>
      <c r="Q6022">
        <v>0</v>
      </c>
      <c r="R6022">
        <v>0</v>
      </c>
      <c r="S6022">
        <v>0</v>
      </c>
      <c r="T6022">
        <v>1</v>
      </c>
      <c r="U6022">
        <v>0</v>
      </c>
      <c r="V6022">
        <v>0</v>
      </c>
      <c r="W6022">
        <v>0</v>
      </c>
      <c r="X6022">
        <v>36.335138875229667</v>
      </c>
      <c r="Y6022">
        <v>0</v>
      </c>
      <c r="Z6022">
        <v>0</v>
      </c>
      <c r="AA6022">
        <v>0</v>
      </c>
      <c r="AB6022">
        <v>0.65857035903968741</v>
      </c>
      <c r="AC6022">
        <v>0</v>
      </c>
      <c r="AD6022">
        <v>0</v>
      </c>
      <c r="AE6022">
        <v>36.993709234269353</v>
      </c>
    </row>
    <row r="6023" spans="1:31" x14ac:dyDescent="0.25">
      <c r="A6023">
        <v>2217026</v>
      </c>
      <c r="B6023">
        <v>1</v>
      </c>
      <c r="C6023" t="s">
        <v>80</v>
      </c>
      <c r="D6023" t="s">
        <v>103</v>
      </c>
      <c r="E6023" t="s">
        <v>151</v>
      </c>
      <c r="F6023" t="s">
        <v>17318</v>
      </c>
      <c r="G6023" t="s">
        <v>3930</v>
      </c>
      <c r="H6023" t="s">
        <v>135</v>
      </c>
      <c r="I6023" t="s">
        <v>136</v>
      </c>
      <c r="J6023" t="s">
        <v>137</v>
      </c>
      <c r="K6023" t="s">
        <v>138</v>
      </c>
      <c r="L6023" t="s">
        <v>17319</v>
      </c>
      <c r="M6023" t="s">
        <v>17320</v>
      </c>
      <c r="N6023">
        <v>1.2011111109999999</v>
      </c>
      <c r="O6023">
        <v>0</v>
      </c>
      <c r="P6023">
        <v>183</v>
      </c>
      <c r="Q6023">
        <v>0</v>
      </c>
      <c r="R6023">
        <v>3</v>
      </c>
      <c r="S6023">
        <v>0</v>
      </c>
      <c r="T6023">
        <v>19</v>
      </c>
      <c r="U6023">
        <v>0</v>
      </c>
      <c r="V6023">
        <v>0</v>
      </c>
      <c r="W6023">
        <v>0</v>
      </c>
      <c r="X6023">
        <v>73.577741448746011</v>
      </c>
      <c r="Y6023">
        <v>0</v>
      </c>
      <c r="Z6023">
        <v>1.0186256281501154</v>
      </c>
      <c r="AA6023">
        <v>0</v>
      </c>
      <c r="AB6023">
        <v>12.586735511068602</v>
      </c>
      <c r="AC6023">
        <v>0</v>
      </c>
      <c r="AD6023">
        <v>0</v>
      </c>
      <c r="AE6023">
        <v>87.183102587964726</v>
      </c>
    </row>
    <row r="6024" spans="1:31" x14ac:dyDescent="0.25">
      <c r="A6024">
        <v>2217487</v>
      </c>
      <c r="B6024">
        <v>1</v>
      </c>
      <c r="C6024" t="s">
        <v>80</v>
      </c>
      <c r="D6024" t="s">
        <v>92</v>
      </c>
      <c r="E6024" t="s">
        <v>141</v>
      </c>
      <c r="F6024" t="s">
        <v>763</v>
      </c>
      <c r="G6024" t="s">
        <v>233</v>
      </c>
      <c r="H6024" t="s">
        <v>144</v>
      </c>
      <c r="I6024" t="s">
        <v>136</v>
      </c>
      <c r="J6024" t="s">
        <v>137</v>
      </c>
      <c r="K6024" t="s">
        <v>234</v>
      </c>
      <c r="L6024" t="s">
        <v>17321</v>
      </c>
      <c r="M6024" t="s">
        <v>17322</v>
      </c>
      <c r="N6024">
        <v>4.5480527769999997</v>
      </c>
      <c r="O6024">
        <v>0</v>
      </c>
      <c r="P6024">
        <v>59</v>
      </c>
      <c r="Q6024">
        <v>0</v>
      </c>
      <c r="R6024">
        <v>9</v>
      </c>
      <c r="S6024">
        <v>0</v>
      </c>
      <c r="T6024">
        <v>5</v>
      </c>
      <c r="U6024">
        <v>0</v>
      </c>
      <c r="V6024">
        <v>0</v>
      </c>
      <c r="W6024">
        <v>0</v>
      </c>
      <c r="X6024">
        <v>50.746530566775888</v>
      </c>
      <c r="Y6024">
        <v>0</v>
      </c>
      <c r="Z6024">
        <v>12.022020549935425</v>
      </c>
      <c r="AA6024">
        <v>0</v>
      </c>
      <c r="AB6024">
        <v>27.92362176156696</v>
      </c>
      <c r="AC6024">
        <v>0</v>
      </c>
      <c r="AD6024">
        <v>0</v>
      </c>
      <c r="AE6024">
        <v>90.692172878278271</v>
      </c>
    </row>
    <row r="6025" spans="1:31" x14ac:dyDescent="0.25">
      <c r="A6025">
        <v>2222645</v>
      </c>
      <c r="B6025">
        <v>1</v>
      </c>
      <c r="C6025" t="s">
        <v>80</v>
      </c>
      <c r="D6025" t="s">
        <v>96</v>
      </c>
      <c r="E6025" t="s">
        <v>156</v>
      </c>
      <c r="F6025" t="s">
        <v>17323</v>
      </c>
      <c r="G6025" t="s">
        <v>172</v>
      </c>
      <c r="H6025" t="s">
        <v>135</v>
      </c>
      <c r="I6025" t="s">
        <v>136</v>
      </c>
      <c r="J6025" t="s">
        <v>137</v>
      </c>
      <c r="K6025" t="s">
        <v>138</v>
      </c>
      <c r="L6025" t="s">
        <v>17324</v>
      </c>
      <c r="M6025" t="s">
        <v>17325</v>
      </c>
      <c r="N6025">
        <v>2.4847222219999998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1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0.2480254733800539</v>
      </c>
      <c r="AC6025">
        <v>0</v>
      </c>
      <c r="AD6025">
        <v>0</v>
      </c>
      <c r="AE6025">
        <v>0.2480254733800539</v>
      </c>
    </row>
    <row r="6026" spans="1:31" x14ac:dyDescent="0.25">
      <c r="A6026">
        <v>2213196</v>
      </c>
      <c r="B6026">
        <v>1</v>
      </c>
      <c r="C6026" t="s">
        <v>81</v>
      </c>
      <c r="D6026" t="s">
        <v>128</v>
      </c>
      <c r="E6026" t="s">
        <v>198</v>
      </c>
      <c r="F6026" t="s">
        <v>3762</v>
      </c>
      <c r="G6026" t="s">
        <v>143</v>
      </c>
      <c r="H6026" t="s">
        <v>144</v>
      </c>
      <c r="I6026" t="s">
        <v>136</v>
      </c>
      <c r="J6026" t="s">
        <v>137</v>
      </c>
      <c r="K6026" t="s">
        <v>138</v>
      </c>
      <c r="L6026" t="s">
        <v>17326</v>
      </c>
      <c r="M6026" t="s">
        <v>17327</v>
      </c>
      <c r="N6026">
        <v>1.5047222220000001</v>
      </c>
      <c r="O6026">
        <v>0</v>
      </c>
      <c r="P6026">
        <v>0</v>
      </c>
      <c r="Q6026">
        <v>0</v>
      </c>
      <c r="R6026">
        <v>0</v>
      </c>
      <c r="S6026">
        <v>15</v>
      </c>
      <c r="T6026">
        <v>0</v>
      </c>
      <c r="U6026">
        <v>10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72.665281342320696</v>
      </c>
      <c r="AB6026">
        <v>0</v>
      </c>
      <c r="AC6026">
        <v>289.77951682838989</v>
      </c>
      <c r="AD6026">
        <v>0</v>
      </c>
      <c r="AE6026">
        <v>362.44479817071056</v>
      </c>
    </row>
    <row r="6027" spans="1:31" x14ac:dyDescent="0.25">
      <c r="A6027">
        <v>2215698</v>
      </c>
      <c r="B6027">
        <v>1</v>
      </c>
      <c r="C6027" t="s">
        <v>80</v>
      </c>
      <c r="D6027" t="s">
        <v>106</v>
      </c>
      <c r="E6027" t="s">
        <v>156</v>
      </c>
      <c r="F6027" t="s">
        <v>17328</v>
      </c>
      <c r="G6027" t="s">
        <v>165</v>
      </c>
      <c r="H6027" t="s">
        <v>135</v>
      </c>
      <c r="I6027" t="s">
        <v>136</v>
      </c>
      <c r="J6027" t="s">
        <v>137</v>
      </c>
      <c r="K6027" t="s">
        <v>138</v>
      </c>
      <c r="L6027" t="s">
        <v>17329</v>
      </c>
      <c r="M6027" t="s">
        <v>17330</v>
      </c>
      <c r="N6027">
        <v>0.58444444399999995</v>
      </c>
      <c r="O6027">
        <v>0</v>
      </c>
      <c r="P6027">
        <v>10</v>
      </c>
      <c r="Q6027">
        <v>0</v>
      </c>
      <c r="R6027">
        <v>0</v>
      </c>
      <c r="S6027">
        <v>0</v>
      </c>
      <c r="T6027">
        <v>3</v>
      </c>
      <c r="U6027">
        <v>0</v>
      </c>
      <c r="V6027">
        <v>0</v>
      </c>
      <c r="W6027">
        <v>0</v>
      </c>
      <c r="X6027">
        <v>1.6848731646330219</v>
      </c>
      <c r="Y6027">
        <v>0</v>
      </c>
      <c r="Z6027">
        <v>0</v>
      </c>
      <c r="AA6027">
        <v>0</v>
      </c>
      <c r="AB6027">
        <v>0.67098865764365767</v>
      </c>
      <c r="AC6027">
        <v>0</v>
      </c>
      <c r="AD6027">
        <v>0</v>
      </c>
      <c r="AE6027">
        <v>2.3558618222766796</v>
      </c>
    </row>
    <row r="6028" spans="1:31" x14ac:dyDescent="0.25">
      <c r="A6028">
        <v>2226913</v>
      </c>
      <c r="B6028">
        <v>1</v>
      </c>
      <c r="C6028" t="s">
        <v>81</v>
      </c>
      <c r="D6028" t="s">
        <v>128</v>
      </c>
      <c r="E6028" t="s">
        <v>156</v>
      </c>
      <c r="F6028" t="s">
        <v>17331</v>
      </c>
      <c r="G6028" t="s">
        <v>165</v>
      </c>
      <c r="H6028" t="s">
        <v>135</v>
      </c>
      <c r="I6028" t="s">
        <v>136</v>
      </c>
      <c r="J6028" t="s">
        <v>137</v>
      </c>
      <c r="K6028" t="s">
        <v>138</v>
      </c>
      <c r="L6028" t="s">
        <v>17332</v>
      </c>
      <c r="M6028" t="s">
        <v>17333</v>
      </c>
      <c r="N6028">
        <v>1.0147222220000001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11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11.542998377931813</v>
      </c>
      <c r="AC6028">
        <v>0</v>
      </c>
      <c r="AD6028">
        <v>0</v>
      </c>
      <c r="AE6028">
        <v>11.542998377931813</v>
      </c>
    </row>
    <row r="6029" spans="1:31" x14ac:dyDescent="0.25">
      <c r="A6029">
        <v>2220335</v>
      </c>
      <c r="B6029">
        <v>1</v>
      </c>
      <c r="C6029" t="s">
        <v>80</v>
      </c>
      <c r="D6029" t="s">
        <v>100</v>
      </c>
      <c r="E6029" t="s">
        <v>151</v>
      </c>
      <c r="F6029" t="s">
        <v>17334</v>
      </c>
      <c r="G6029" t="s">
        <v>245</v>
      </c>
      <c r="H6029" t="s">
        <v>135</v>
      </c>
      <c r="I6029" t="s">
        <v>136</v>
      </c>
      <c r="J6029" t="s">
        <v>137</v>
      </c>
      <c r="K6029" t="s">
        <v>138</v>
      </c>
      <c r="L6029" t="s">
        <v>17335</v>
      </c>
      <c r="M6029" t="s">
        <v>17336</v>
      </c>
      <c r="N6029">
        <v>0.71888888799999995</v>
      </c>
      <c r="O6029">
        <v>0</v>
      </c>
      <c r="P6029">
        <v>20</v>
      </c>
      <c r="Q6029">
        <v>0</v>
      </c>
      <c r="R6029">
        <v>9</v>
      </c>
      <c r="S6029">
        <v>0</v>
      </c>
      <c r="T6029">
        <v>2</v>
      </c>
      <c r="U6029">
        <v>0</v>
      </c>
      <c r="V6029">
        <v>0</v>
      </c>
      <c r="W6029">
        <v>0</v>
      </c>
      <c r="X6029">
        <v>5.3368808958812401</v>
      </c>
      <c r="Y6029">
        <v>0</v>
      </c>
      <c r="Z6029">
        <v>0.36056115944936118</v>
      </c>
      <c r="AA6029">
        <v>0</v>
      </c>
      <c r="AB6029">
        <v>1.7691373520453737</v>
      </c>
      <c r="AC6029">
        <v>0</v>
      </c>
      <c r="AD6029">
        <v>0</v>
      </c>
      <c r="AE6029">
        <v>7.466579407375975</v>
      </c>
    </row>
    <row r="6030" spans="1:31" x14ac:dyDescent="0.25">
      <c r="A6030">
        <v>2228241</v>
      </c>
      <c r="B6030">
        <v>1</v>
      </c>
      <c r="C6030" t="s">
        <v>80</v>
      </c>
      <c r="D6030" t="s">
        <v>84</v>
      </c>
      <c r="E6030" t="s">
        <v>132</v>
      </c>
      <c r="F6030" t="s">
        <v>17337</v>
      </c>
      <c r="G6030" t="s">
        <v>405</v>
      </c>
      <c r="H6030" t="s">
        <v>135</v>
      </c>
      <c r="I6030" t="s">
        <v>136</v>
      </c>
      <c r="J6030" t="s">
        <v>137</v>
      </c>
      <c r="K6030" t="s">
        <v>234</v>
      </c>
      <c r="L6030" t="s">
        <v>17338</v>
      </c>
      <c r="M6030" t="s">
        <v>17339</v>
      </c>
      <c r="N6030">
        <v>1.838130555</v>
      </c>
      <c r="O6030">
        <v>0</v>
      </c>
      <c r="P6030">
        <v>950</v>
      </c>
      <c r="Q6030">
        <v>0</v>
      </c>
      <c r="R6030">
        <v>0</v>
      </c>
      <c r="S6030">
        <v>0</v>
      </c>
      <c r="T6030">
        <v>49</v>
      </c>
      <c r="U6030">
        <v>0</v>
      </c>
      <c r="V6030">
        <v>0</v>
      </c>
      <c r="W6030">
        <v>0</v>
      </c>
      <c r="X6030">
        <v>447.04909821947024</v>
      </c>
      <c r="Y6030">
        <v>0</v>
      </c>
      <c r="Z6030">
        <v>0</v>
      </c>
      <c r="AA6030">
        <v>0</v>
      </c>
      <c r="AB6030">
        <v>43.424963422941914</v>
      </c>
      <c r="AC6030">
        <v>0</v>
      </c>
      <c r="AD6030">
        <v>0</v>
      </c>
      <c r="AE6030">
        <v>490.47406164241215</v>
      </c>
    </row>
    <row r="6031" spans="1:31" x14ac:dyDescent="0.25">
      <c r="A6031">
        <v>2214570</v>
      </c>
      <c r="B6031">
        <v>1</v>
      </c>
      <c r="C6031" t="s">
        <v>80</v>
      </c>
      <c r="D6031" t="s">
        <v>83</v>
      </c>
      <c r="E6031" t="s">
        <v>156</v>
      </c>
      <c r="F6031" t="s">
        <v>17340</v>
      </c>
      <c r="G6031" t="s">
        <v>280</v>
      </c>
      <c r="H6031" t="s">
        <v>135</v>
      </c>
      <c r="I6031" t="s">
        <v>136</v>
      </c>
      <c r="J6031" t="s">
        <v>3</v>
      </c>
      <c r="K6031" t="s">
        <v>138</v>
      </c>
      <c r="L6031" t="s">
        <v>17341</v>
      </c>
      <c r="M6031" t="s">
        <v>17342</v>
      </c>
      <c r="N6031">
        <v>1.581111111</v>
      </c>
      <c r="O6031">
        <v>0</v>
      </c>
      <c r="P6031">
        <v>7</v>
      </c>
      <c r="Q6031">
        <v>0</v>
      </c>
      <c r="R6031">
        <v>0</v>
      </c>
      <c r="S6031">
        <v>0</v>
      </c>
      <c r="T6031">
        <v>2</v>
      </c>
      <c r="U6031">
        <v>0</v>
      </c>
      <c r="V6031">
        <v>0</v>
      </c>
      <c r="W6031">
        <v>0</v>
      </c>
      <c r="X6031">
        <v>4.1149742657058512</v>
      </c>
      <c r="Y6031">
        <v>0</v>
      </c>
      <c r="Z6031">
        <v>0</v>
      </c>
      <c r="AA6031">
        <v>0</v>
      </c>
      <c r="AB6031">
        <v>2.9572697436904902</v>
      </c>
      <c r="AC6031">
        <v>0</v>
      </c>
      <c r="AD6031">
        <v>0</v>
      </c>
      <c r="AE6031">
        <v>7.072244009396341</v>
      </c>
    </row>
    <row r="6032" spans="1:31" x14ac:dyDescent="0.25">
      <c r="A6032">
        <v>2218861</v>
      </c>
      <c r="B6032">
        <v>1</v>
      </c>
      <c r="C6032" t="s">
        <v>80</v>
      </c>
      <c r="D6032" t="s">
        <v>88</v>
      </c>
      <c r="E6032" t="s">
        <v>251</v>
      </c>
      <c r="F6032" t="s">
        <v>17343</v>
      </c>
      <c r="G6032" t="s">
        <v>280</v>
      </c>
      <c r="H6032" t="s">
        <v>144</v>
      </c>
      <c r="I6032" t="s">
        <v>136</v>
      </c>
      <c r="J6032" t="s">
        <v>3</v>
      </c>
      <c r="K6032" t="s">
        <v>138</v>
      </c>
      <c r="L6032" t="s">
        <v>17344</v>
      </c>
      <c r="M6032" t="s">
        <v>17345</v>
      </c>
      <c r="N6032">
        <v>1.93631</v>
      </c>
      <c r="O6032">
        <v>0</v>
      </c>
      <c r="P6032">
        <v>2357</v>
      </c>
      <c r="Q6032">
        <v>0</v>
      </c>
      <c r="R6032">
        <v>0</v>
      </c>
      <c r="S6032">
        <v>3</v>
      </c>
      <c r="T6032">
        <v>179</v>
      </c>
      <c r="U6032">
        <v>0</v>
      </c>
      <c r="V6032">
        <v>0</v>
      </c>
      <c r="W6032">
        <v>0</v>
      </c>
      <c r="X6032">
        <v>1614.0825999447686</v>
      </c>
      <c r="Y6032">
        <v>0</v>
      </c>
      <c r="Z6032">
        <v>0</v>
      </c>
      <c r="AA6032">
        <v>3014.937906364481</v>
      </c>
      <c r="AB6032">
        <v>850.16057843054011</v>
      </c>
      <c r="AC6032">
        <v>0</v>
      </c>
      <c r="AD6032">
        <v>0</v>
      </c>
      <c r="AE6032">
        <v>5479.1810847397901</v>
      </c>
    </row>
    <row r="6033" spans="1:31" x14ac:dyDescent="0.25">
      <c r="A6033">
        <v>2215652</v>
      </c>
      <c r="B6033">
        <v>1</v>
      </c>
      <c r="C6033" t="s">
        <v>80</v>
      </c>
      <c r="D6033" t="s">
        <v>91</v>
      </c>
      <c r="E6033" t="s">
        <v>141</v>
      </c>
      <c r="F6033" t="s">
        <v>17346</v>
      </c>
      <c r="G6033" t="s">
        <v>523</v>
      </c>
      <c r="H6033" t="s">
        <v>144</v>
      </c>
      <c r="I6033" t="s">
        <v>136</v>
      </c>
      <c r="J6033" t="s">
        <v>137</v>
      </c>
      <c r="K6033" t="s">
        <v>138</v>
      </c>
      <c r="L6033" t="s">
        <v>17347</v>
      </c>
      <c r="M6033" t="s">
        <v>17348</v>
      </c>
      <c r="N6033">
        <v>0.49805555499999998</v>
      </c>
      <c r="O6033">
        <v>0</v>
      </c>
      <c r="P6033">
        <v>3</v>
      </c>
      <c r="Q6033">
        <v>2</v>
      </c>
      <c r="R6033">
        <v>5</v>
      </c>
      <c r="S6033">
        <v>11</v>
      </c>
      <c r="T6033">
        <v>19</v>
      </c>
      <c r="U6033">
        <v>0</v>
      </c>
      <c r="V6033">
        <v>0</v>
      </c>
      <c r="W6033">
        <v>0</v>
      </c>
      <c r="X6033">
        <v>6.6789240680384457E-2</v>
      </c>
      <c r="Y6033">
        <v>0.14705362223183499</v>
      </c>
      <c r="Z6033">
        <v>1.0144513555106884</v>
      </c>
      <c r="AA6033">
        <v>11.987151008345883</v>
      </c>
      <c r="AB6033">
        <v>5.3843007324819787</v>
      </c>
      <c r="AC6033">
        <v>0</v>
      </c>
      <c r="AD6033">
        <v>0</v>
      </c>
      <c r="AE6033">
        <v>18.599745959250768</v>
      </c>
    </row>
    <row r="6034" spans="1:31" x14ac:dyDescent="0.25">
      <c r="A6034">
        <v>2213242</v>
      </c>
      <c r="B6034">
        <v>1</v>
      </c>
      <c r="C6034" t="s">
        <v>81</v>
      </c>
      <c r="D6034" t="s">
        <v>112</v>
      </c>
      <c r="E6034" t="s">
        <v>198</v>
      </c>
      <c r="F6034" t="s">
        <v>17349</v>
      </c>
      <c r="G6034" t="s">
        <v>143</v>
      </c>
      <c r="H6034" t="s">
        <v>144</v>
      </c>
      <c r="I6034" t="s">
        <v>136</v>
      </c>
      <c r="J6034" t="s">
        <v>137</v>
      </c>
      <c r="K6034" t="s">
        <v>138</v>
      </c>
      <c r="L6034" t="s">
        <v>17350</v>
      </c>
      <c r="M6034" t="s">
        <v>17351</v>
      </c>
      <c r="N6034">
        <v>0.89277777700000005</v>
      </c>
      <c r="O6034">
        <v>0</v>
      </c>
      <c r="P6034">
        <v>256</v>
      </c>
      <c r="Q6034">
        <v>0</v>
      </c>
      <c r="R6034">
        <v>25</v>
      </c>
      <c r="S6034">
        <v>0</v>
      </c>
      <c r="T6034">
        <v>11</v>
      </c>
      <c r="U6034">
        <v>0</v>
      </c>
      <c r="V6034">
        <v>0</v>
      </c>
      <c r="W6034">
        <v>0</v>
      </c>
      <c r="X6034">
        <v>42.046951533105897</v>
      </c>
      <c r="Y6034">
        <v>0</v>
      </c>
      <c r="Z6034">
        <v>3.2725882384042531</v>
      </c>
      <c r="AA6034">
        <v>0</v>
      </c>
      <c r="AB6034">
        <v>8.5492588978490183</v>
      </c>
      <c r="AC6034">
        <v>0</v>
      </c>
      <c r="AD6034">
        <v>0</v>
      </c>
      <c r="AE6034">
        <v>53.868798669359165</v>
      </c>
    </row>
    <row r="6035" spans="1:31" x14ac:dyDescent="0.25">
      <c r="A6035">
        <v>2224457</v>
      </c>
      <c r="B6035">
        <v>1</v>
      </c>
      <c r="C6035" t="s">
        <v>80</v>
      </c>
      <c r="D6035" t="s">
        <v>96</v>
      </c>
      <c r="E6035" t="s">
        <v>156</v>
      </c>
      <c r="F6035" t="s">
        <v>17352</v>
      </c>
      <c r="G6035" t="s">
        <v>161</v>
      </c>
      <c r="H6035" t="s">
        <v>135</v>
      </c>
      <c r="I6035" t="s">
        <v>136</v>
      </c>
      <c r="J6035" t="s">
        <v>137</v>
      </c>
      <c r="K6035" t="s">
        <v>138</v>
      </c>
      <c r="L6035" t="s">
        <v>17353</v>
      </c>
      <c r="M6035" t="s">
        <v>17354</v>
      </c>
      <c r="N6035">
        <v>3.5194444439999999</v>
      </c>
      <c r="O6035">
        <v>0</v>
      </c>
      <c r="P6035">
        <v>2</v>
      </c>
      <c r="Q6035">
        <v>0</v>
      </c>
      <c r="R6035">
        <v>0</v>
      </c>
      <c r="S6035">
        <v>0</v>
      </c>
      <c r="T6035">
        <v>2</v>
      </c>
      <c r="U6035">
        <v>0</v>
      </c>
      <c r="V6035">
        <v>0</v>
      </c>
      <c r="W6035">
        <v>0</v>
      </c>
      <c r="X6035">
        <v>6.4121337695141198</v>
      </c>
      <c r="Y6035">
        <v>0</v>
      </c>
      <c r="Z6035">
        <v>0</v>
      </c>
      <c r="AA6035">
        <v>0</v>
      </c>
      <c r="AB6035">
        <v>34.211289073678671</v>
      </c>
      <c r="AC6035">
        <v>0</v>
      </c>
      <c r="AD6035">
        <v>0</v>
      </c>
      <c r="AE6035">
        <v>40.623422843192792</v>
      </c>
    </row>
    <row r="6036" spans="1:31" x14ac:dyDescent="0.25">
      <c r="A6036">
        <v>2222791</v>
      </c>
      <c r="B6036">
        <v>1</v>
      </c>
      <c r="C6036" t="s">
        <v>80</v>
      </c>
      <c r="D6036" t="s">
        <v>108</v>
      </c>
      <c r="E6036" t="s">
        <v>132</v>
      </c>
      <c r="F6036" t="s">
        <v>16859</v>
      </c>
      <c r="G6036" t="s">
        <v>134</v>
      </c>
      <c r="H6036" t="s">
        <v>135</v>
      </c>
      <c r="I6036" t="s">
        <v>136</v>
      </c>
      <c r="J6036" t="s">
        <v>137</v>
      </c>
      <c r="K6036" t="s">
        <v>138</v>
      </c>
      <c r="L6036" t="s">
        <v>17355</v>
      </c>
      <c r="M6036" t="s">
        <v>17356</v>
      </c>
      <c r="N6036">
        <v>0.705555555</v>
      </c>
      <c r="O6036">
        <v>0</v>
      </c>
      <c r="P6036">
        <v>47</v>
      </c>
      <c r="Q6036">
        <v>0</v>
      </c>
      <c r="R6036">
        <v>8</v>
      </c>
      <c r="S6036">
        <v>0</v>
      </c>
      <c r="T6036">
        <v>9</v>
      </c>
      <c r="U6036">
        <v>0</v>
      </c>
      <c r="V6036">
        <v>0</v>
      </c>
      <c r="W6036">
        <v>0</v>
      </c>
      <c r="X6036">
        <v>9.6666065231423399</v>
      </c>
      <c r="Y6036">
        <v>0</v>
      </c>
      <c r="Z6036">
        <v>1.8210767898432123</v>
      </c>
      <c r="AA6036">
        <v>0</v>
      </c>
      <c r="AB6036">
        <v>8.3652755278518445</v>
      </c>
      <c r="AC6036">
        <v>0</v>
      </c>
      <c r="AD6036">
        <v>0</v>
      </c>
      <c r="AE6036">
        <v>19.852958840837395</v>
      </c>
    </row>
    <row r="6037" spans="1:31" x14ac:dyDescent="0.25">
      <c r="A6037">
        <v>2213050</v>
      </c>
      <c r="B6037">
        <v>1</v>
      </c>
      <c r="C6037" t="s">
        <v>80</v>
      </c>
      <c r="D6037" t="s">
        <v>96</v>
      </c>
      <c r="E6037" t="s">
        <v>156</v>
      </c>
      <c r="F6037" t="s">
        <v>17357</v>
      </c>
      <c r="G6037" t="s">
        <v>165</v>
      </c>
      <c r="H6037" t="s">
        <v>135</v>
      </c>
      <c r="I6037" t="s">
        <v>136</v>
      </c>
      <c r="J6037" t="s">
        <v>137</v>
      </c>
      <c r="K6037" t="s">
        <v>138</v>
      </c>
      <c r="L6037" t="s">
        <v>17358</v>
      </c>
      <c r="M6037" t="s">
        <v>17359</v>
      </c>
      <c r="N6037">
        <v>1.6072222220000001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1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0.11892550512146308</v>
      </c>
      <c r="AC6037">
        <v>0</v>
      </c>
      <c r="AD6037">
        <v>0</v>
      </c>
      <c r="AE6037">
        <v>0.11892550512146308</v>
      </c>
    </row>
    <row r="6038" spans="1:31" x14ac:dyDescent="0.25">
      <c r="A6038">
        <v>2225785</v>
      </c>
      <c r="B6038">
        <v>1</v>
      </c>
      <c r="C6038" t="s">
        <v>80</v>
      </c>
      <c r="D6038" t="s">
        <v>82</v>
      </c>
      <c r="E6038" t="s">
        <v>151</v>
      </c>
      <c r="F6038" t="s">
        <v>8774</v>
      </c>
      <c r="G6038" t="s">
        <v>213</v>
      </c>
      <c r="H6038" t="s">
        <v>135</v>
      </c>
      <c r="I6038" t="s">
        <v>136</v>
      </c>
      <c r="J6038" t="s">
        <v>137</v>
      </c>
      <c r="K6038" t="s">
        <v>138</v>
      </c>
      <c r="L6038" t="s">
        <v>17360</v>
      </c>
      <c r="M6038" t="s">
        <v>17361</v>
      </c>
      <c r="N6038">
        <v>4.0661111109999997</v>
      </c>
      <c r="O6038">
        <v>0</v>
      </c>
      <c r="P6038">
        <v>105</v>
      </c>
      <c r="Q6038">
        <v>0</v>
      </c>
      <c r="R6038">
        <v>0</v>
      </c>
      <c r="S6038">
        <v>0</v>
      </c>
      <c r="T6038">
        <v>9</v>
      </c>
      <c r="U6038">
        <v>0</v>
      </c>
      <c r="V6038">
        <v>0</v>
      </c>
      <c r="W6038">
        <v>0</v>
      </c>
      <c r="X6038">
        <v>131.14676801955162</v>
      </c>
      <c r="Y6038">
        <v>0</v>
      </c>
      <c r="Z6038">
        <v>0</v>
      </c>
      <c r="AA6038">
        <v>0</v>
      </c>
      <c r="AB6038">
        <v>15.547707522354603</v>
      </c>
      <c r="AC6038">
        <v>0</v>
      </c>
      <c r="AD6038">
        <v>0</v>
      </c>
      <c r="AE6038">
        <v>146.69447554190623</v>
      </c>
    </row>
    <row r="6039" spans="1:31" x14ac:dyDescent="0.25">
      <c r="A6039">
        <v>2226721</v>
      </c>
      <c r="B6039">
        <v>1</v>
      </c>
      <c r="C6039" t="s">
        <v>81</v>
      </c>
      <c r="D6039" t="s">
        <v>112</v>
      </c>
      <c r="E6039" t="s">
        <v>156</v>
      </c>
      <c r="F6039" t="s">
        <v>17362</v>
      </c>
      <c r="G6039" t="s">
        <v>161</v>
      </c>
      <c r="H6039" t="s">
        <v>135</v>
      </c>
      <c r="I6039" t="s">
        <v>136</v>
      </c>
      <c r="J6039" t="s">
        <v>137</v>
      </c>
      <c r="K6039" t="s">
        <v>138</v>
      </c>
      <c r="L6039" t="s">
        <v>17363</v>
      </c>
      <c r="M6039" t="s">
        <v>17364</v>
      </c>
      <c r="N6039">
        <v>0.96888888799999995</v>
      </c>
      <c r="O6039">
        <v>0</v>
      </c>
      <c r="P6039">
        <v>1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5.5971446207730001E-2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5.5971446207730001E-2</v>
      </c>
    </row>
    <row r="6040" spans="1:31" x14ac:dyDescent="0.25">
      <c r="A6040">
        <v>2214278</v>
      </c>
      <c r="B6040">
        <v>1</v>
      </c>
      <c r="C6040" t="s">
        <v>80</v>
      </c>
      <c r="D6040" t="s">
        <v>105</v>
      </c>
      <c r="E6040" t="s">
        <v>225</v>
      </c>
      <c r="F6040" t="s">
        <v>17365</v>
      </c>
      <c r="G6040" t="s">
        <v>213</v>
      </c>
      <c r="H6040" t="s">
        <v>135</v>
      </c>
      <c r="I6040" t="s">
        <v>136</v>
      </c>
      <c r="J6040" t="s">
        <v>137</v>
      </c>
      <c r="K6040" t="s">
        <v>138</v>
      </c>
      <c r="L6040" t="s">
        <v>17366</v>
      </c>
      <c r="M6040" t="s">
        <v>17367</v>
      </c>
      <c r="N6040">
        <v>0.65416666599999995</v>
      </c>
      <c r="O6040">
        <v>0</v>
      </c>
      <c r="P6040">
        <v>108</v>
      </c>
      <c r="Q6040">
        <v>0</v>
      </c>
      <c r="R6040">
        <v>0</v>
      </c>
      <c r="S6040">
        <v>0</v>
      </c>
      <c r="T6040">
        <v>16</v>
      </c>
      <c r="U6040">
        <v>0</v>
      </c>
      <c r="V6040">
        <v>0</v>
      </c>
      <c r="W6040">
        <v>0</v>
      </c>
      <c r="X6040">
        <v>19.733751411615412</v>
      </c>
      <c r="Y6040">
        <v>0</v>
      </c>
      <c r="Z6040">
        <v>0</v>
      </c>
      <c r="AA6040">
        <v>0</v>
      </c>
      <c r="AB6040">
        <v>16.333100992271437</v>
      </c>
      <c r="AC6040">
        <v>0</v>
      </c>
      <c r="AD6040">
        <v>0</v>
      </c>
      <c r="AE6040">
        <v>36.066852403886848</v>
      </c>
    </row>
    <row r="6041" spans="1:31" x14ac:dyDescent="0.25">
      <c r="A6041">
        <v>2224557</v>
      </c>
      <c r="B6041">
        <v>1</v>
      </c>
      <c r="C6041" t="s">
        <v>80</v>
      </c>
      <c r="D6041" t="s">
        <v>100</v>
      </c>
      <c r="E6041" t="s">
        <v>156</v>
      </c>
      <c r="F6041" t="s">
        <v>17368</v>
      </c>
      <c r="G6041" t="s">
        <v>161</v>
      </c>
      <c r="H6041" t="s">
        <v>135</v>
      </c>
      <c r="I6041" t="s">
        <v>136</v>
      </c>
      <c r="J6041" t="s">
        <v>137</v>
      </c>
      <c r="K6041" t="s">
        <v>138</v>
      </c>
      <c r="L6041" t="s">
        <v>17369</v>
      </c>
      <c r="M6041" t="s">
        <v>17370</v>
      </c>
      <c r="N6041">
        <v>0.816111111</v>
      </c>
      <c r="O6041">
        <v>0</v>
      </c>
      <c r="P6041">
        <v>1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0.25629165657009167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0.25629165657009167</v>
      </c>
    </row>
    <row r="6042" spans="1:31" x14ac:dyDescent="0.25">
      <c r="A6042">
        <v>2212950</v>
      </c>
      <c r="B6042">
        <v>1</v>
      </c>
      <c r="C6042" t="s">
        <v>80</v>
      </c>
      <c r="D6042" t="s">
        <v>92</v>
      </c>
      <c r="E6042" t="s">
        <v>156</v>
      </c>
      <c r="F6042" t="s">
        <v>17371</v>
      </c>
      <c r="G6042" t="s">
        <v>134</v>
      </c>
      <c r="H6042" t="s">
        <v>135</v>
      </c>
      <c r="I6042" t="s">
        <v>136</v>
      </c>
      <c r="J6042" t="s">
        <v>137</v>
      </c>
      <c r="K6042" t="s">
        <v>138</v>
      </c>
      <c r="L6042" t="s">
        <v>17372</v>
      </c>
      <c r="M6042" t="s">
        <v>17373</v>
      </c>
      <c r="N6042">
        <v>0.53277777699999995</v>
      </c>
      <c r="O6042">
        <v>0</v>
      </c>
      <c r="P6042">
        <v>1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3.3566155444555559E-2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3.3566155444555559E-2</v>
      </c>
    </row>
    <row r="6043" spans="1:31" x14ac:dyDescent="0.25">
      <c r="A6043">
        <v>2223229</v>
      </c>
      <c r="B6043">
        <v>1</v>
      </c>
      <c r="C6043" t="s">
        <v>81</v>
      </c>
      <c r="D6043" t="s">
        <v>122</v>
      </c>
      <c r="E6043" t="s">
        <v>141</v>
      </c>
      <c r="F6043" t="s">
        <v>17374</v>
      </c>
      <c r="G6043" t="s">
        <v>405</v>
      </c>
      <c r="H6043" t="s">
        <v>144</v>
      </c>
      <c r="I6043" t="s">
        <v>136</v>
      </c>
      <c r="J6043" t="s">
        <v>137</v>
      </c>
      <c r="K6043" t="s">
        <v>234</v>
      </c>
      <c r="L6043" t="s">
        <v>17375</v>
      </c>
      <c r="M6043" t="s">
        <v>17376</v>
      </c>
      <c r="N6043">
        <v>1.033055555</v>
      </c>
      <c r="O6043">
        <v>0</v>
      </c>
      <c r="P6043">
        <v>302</v>
      </c>
      <c r="Q6043">
        <v>0</v>
      </c>
      <c r="R6043">
        <v>0</v>
      </c>
      <c r="S6043">
        <v>0</v>
      </c>
      <c r="T6043">
        <v>13</v>
      </c>
      <c r="U6043">
        <v>0</v>
      </c>
      <c r="V6043">
        <v>0</v>
      </c>
      <c r="W6043">
        <v>0</v>
      </c>
      <c r="X6043">
        <v>76.286577075344994</v>
      </c>
      <c r="Y6043">
        <v>0</v>
      </c>
      <c r="Z6043">
        <v>0</v>
      </c>
      <c r="AA6043">
        <v>0</v>
      </c>
      <c r="AB6043">
        <v>11.506584902813637</v>
      </c>
      <c r="AC6043">
        <v>0</v>
      </c>
      <c r="AD6043">
        <v>0</v>
      </c>
      <c r="AE6043">
        <v>87.793161978158636</v>
      </c>
    </row>
    <row r="6044" spans="1:31" x14ac:dyDescent="0.25">
      <c r="A6044">
        <v>2224165</v>
      </c>
      <c r="B6044">
        <v>1</v>
      </c>
      <c r="C6044" t="s">
        <v>80</v>
      </c>
      <c r="D6044" t="s">
        <v>100</v>
      </c>
      <c r="E6044" t="s">
        <v>147</v>
      </c>
      <c r="F6044" t="s">
        <v>12175</v>
      </c>
      <c r="G6044" t="s">
        <v>143</v>
      </c>
      <c r="H6044" t="s">
        <v>144</v>
      </c>
      <c r="I6044" t="s">
        <v>136</v>
      </c>
      <c r="J6044" t="s">
        <v>137</v>
      </c>
      <c r="K6044" t="s">
        <v>138</v>
      </c>
      <c r="L6044" t="s">
        <v>17377</v>
      </c>
      <c r="M6044" t="s">
        <v>17378</v>
      </c>
      <c r="N6044">
        <v>0.66833333299999997</v>
      </c>
      <c r="O6044">
        <v>0</v>
      </c>
      <c r="P6044">
        <v>2702</v>
      </c>
      <c r="Q6044">
        <v>0</v>
      </c>
      <c r="R6044">
        <v>16</v>
      </c>
      <c r="S6044">
        <v>2</v>
      </c>
      <c r="T6044">
        <v>227</v>
      </c>
      <c r="U6044">
        <v>0</v>
      </c>
      <c r="V6044">
        <v>0</v>
      </c>
      <c r="W6044">
        <v>0</v>
      </c>
      <c r="X6044">
        <v>386.86869186781081</v>
      </c>
      <c r="Y6044">
        <v>0</v>
      </c>
      <c r="Z6044">
        <v>3.3547646111680365</v>
      </c>
      <c r="AA6044">
        <v>11.893850778462534</v>
      </c>
      <c r="AB6044">
        <v>65.954771259063392</v>
      </c>
      <c r="AC6044">
        <v>0</v>
      </c>
      <c r="AD6044">
        <v>0</v>
      </c>
      <c r="AE6044">
        <v>468.0720785165048</v>
      </c>
    </row>
    <row r="6045" spans="1:31" x14ac:dyDescent="0.25">
      <c r="A6045">
        <v>2224411</v>
      </c>
      <c r="B6045">
        <v>1</v>
      </c>
      <c r="C6045" t="s">
        <v>80</v>
      </c>
      <c r="D6045" t="s">
        <v>82</v>
      </c>
      <c r="E6045" t="s">
        <v>156</v>
      </c>
      <c r="F6045" t="s">
        <v>17379</v>
      </c>
      <c r="G6045" t="s">
        <v>161</v>
      </c>
      <c r="H6045" t="s">
        <v>135</v>
      </c>
      <c r="I6045" t="s">
        <v>136</v>
      </c>
      <c r="J6045" t="s">
        <v>137</v>
      </c>
      <c r="K6045" t="s">
        <v>138</v>
      </c>
      <c r="L6045" t="s">
        <v>17380</v>
      </c>
      <c r="M6045" t="s">
        <v>17381</v>
      </c>
      <c r="N6045">
        <v>5.2088888879999997</v>
      </c>
      <c r="O6045">
        <v>0</v>
      </c>
      <c r="P6045">
        <v>1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6.2848327915056732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6.2848327915056732</v>
      </c>
    </row>
    <row r="6046" spans="1:31" x14ac:dyDescent="0.25">
      <c r="A6046">
        <v>2222937</v>
      </c>
      <c r="B6046">
        <v>1</v>
      </c>
      <c r="C6046" t="s">
        <v>80</v>
      </c>
      <c r="D6046" t="s">
        <v>82</v>
      </c>
      <c r="E6046" t="s">
        <v>151</v>
      </c>
      <c r="F6046" t="s">
        <v>3712</v>
      </c>
      <c r="G6046" t="s">
        <v>213</v>
      </c>
      <c r="H6046" t="s">
        <v>135</v>
      </c>
      <c r="I6046" t="s">
        <v>136</v>
      </c>
      <c r="J6046" t="s">
        <v>137</v>
      </c>
      <c r="K6046" t="s">
        <v>138</v>
      </c>
      <c r="L6046" t="s">
        <v>17382</v>
      </c>
      <c r="M6046" t="s">
        <v>17383</v>
      </c>
      <c r="N6046">
        <v>0.99305555499999998</v>
      </c>
      <c r="O6046">
        <v>0</v>
      </c>
      <c r="P6046">
        <v>282</v>
      </c>
      <c r="Q6046">
        <v>0</v>
      </c>
      <c r="R6046">
        <v>0</v>
      </c>
      <c r="S6046">
        <v>0</v>
      </c>
      <c r="T6046">
        <v>12</v>
      </c>
      <c r="U6046">
        <v>0</v>
      </c>
      <c r="V6046">
        <v>0</v>
      </c>
      <c r="W6046">
        <v>0</v>
      </c>
      <c r="X6046">
        <v>100.06546279940649</v>
      </c>
      <c r="Y6046">
        <v>0</v>
      </c>
      <c r="Z6046">
        <v>0</v>
      </c>
      <c r="AA6046">
        <v>0</v>
      </c>
      <c r="AB6046">
        <v>4.3487732311879874</v>
      </c>
      <c r="AC6046">
        <v>0</v>
      </c>
      <c r="AD6046">
        <v>0</v>
      </c>
      <c r="AE6046">
        <v>104.41423603059448</v>
      </c>
    </row>
    <row r="6047" spans="1:31" x14ac:dyDescent="0.25">
      <c r="A6047">
        <v>2213986</v>
      </c>
      <c r="B6047">
        <v>1</v>
      </c>
      <c r="C6047" t="s">
        <v>81</v>
      </c>
      <c r="D6047" t="s">
        <v>113</v>
      </c>
      <c r="E6047" t="s">
        <v>151</v>
      </c>
      <c r="F6047" t="s">
        <v>17384</v>
      </c>
      <c r="G6047" t="s">
        <v>213</v>
      </c>
      <c r="H6047" t="s">
        <v>135</v>
      </c>
      <c r="I6047" t="s">
        <v>136</v>
      </c>
      <c r="J6047" t="s">
        <v>137</v>
      </c>
      <c r="K6047" t="s">
        <v>138</v>
      </c>
      <c r="L6047" t="s">
        <v>17385</v>
      </c>
      <c r="M6047" t="s">
        <v>17386</v>
      </c>
      <c r="N6047">
        <v>1.031666666</v>
      </c>
      <c r="O6047">
        <v>0</v>
      </c>
      <c r="P6047">
        <v>1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3.6947713401168335E-2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3.6947713401168335E-2</v>
      </c>
    </row>
    <row r="6048" spans="1:31" x14ac:dyDescent="0.25">
      <c r="A6048">
        <v>2225347</v>
      </c>
      <c r="B6048">
        <v>1</v>
      </c>
      <c r="C6048" t="s">
        <v>80</v>
      </c>
      <c r="D6048" t="s">
        <v>104</v>
      </c>
      <c r="E6048" t="s">
        <v>141</v>
      </c>
      <c r="F6048" t="s">
        <v>17387</v>
      </c>
      <c r="G6048" t="s">
        <v>233</v>
      </c>
      <c r="H6048" t="s">
        <v>144</v>
      </c>
      <c r="I6048" t="s">
        <v>136</v>
      </c>
      <c r="J6048" t="s">
        <v>137</v>
      </c>
      <c r="K6048" t="s">
        <v>234</v>
      </c>
      <c r="L6048" t="s">
        <v>17388</v>
      </c>
      <c r="M6048" t="s">
        <v>17389</v>
      </c>
      <c r="N6048">
        <v>7.5558333329999998</v>
      </c>
      <c r="O6048">
        <v>0</v>
      </c>
      <c r="P6048">
        <v>223</v>
      </c>
      <c r="Q6048">
        <v>0</v>
      </c>
      <c r="R6048">
        <v>0</v>
      </c>
      <c r="S6048">
        <v>0</v>
      </c>
      <c r="T6048">
        <v>86</v>
      </c>
      <c r="U6048">
        <v>0</v>
      </c>
      <c r="V6048">
        <v>0</v>
      </c>
      <c r="W6048">
        <v>0</v>
      </c>
      <c r="X6048">
        <v>485.07712519864617</v>
      </c>
      <c r="Y6048">
        <v>0</v>
      </c>
      <c r="Z6048">
        <v>0</v>
      </c>
      <c r="AA6048">
        <v>0</v>
      </c>
      <c r="AB6048">
        <v>418.15297323439131</v>
      </c>
      <c r="AC6048">
        <v>0</v>
      </c>
      <c r="AD6048">
        <v>0</v>
      </c>
      <c r="AE6048">
        <v>903.23009843303748</v>
      </c>
    </row>
    <row r="6049" spans="1:31" x14ac:dyDescent="0.25">
      <c r="A6049">
        <v>2216213</v>
      </c>
      <c r="B6049">
        <v>1</v>
      </c>
      <c r="C6049" t="s">
        <v>80</v>
      </c>
      <c r="D6049" t="s">
        <v>111</v>
      </c>
      <c r="E6049" t="s">
        <v>151</v>
      </c>
      <c r="F6049" t="s">
        <v>8494</v>
      </c>
      <c r="G6049" t="s">
        <v>213</v>
      </c>
      <c r="H6049" t="s">
        <v>135</v>
      </c>
      <c r="I6049" t="s">
        <v>136</v>
      </c>
      <c r="J6049" t="s">
        <v>137</v>
      </c>
      <c r="K6049" t="s">
        <v>138</v>
      </c>
      <c r="L6049" t="s">
        <v>17390</v>
      </c>
      <c r="M6049" t="s">
        <v>17391</v>
      </c>
      <c r="N6049">
        <v>1.5191666660000001</v>
      </c>
      <c r="O6049">
        <v>0</v>
      </c>
      <c r="P6049">
        <v>6</v>
      </c>
      <c r="Q6049">
        <v>0</v>
      </c>
      <c r="R6049">
        <v>6</v>
      </c>
      <c r="S6049">
        <v>0</v>
      </c>
      <c r="T6049">
        <v>12</v>
      </c>
      <c r="U6049">
        <v>0</v>
      </c>
      <c r="V6049">
        <v>0</v>
      </c>
      <c r="W6049">
        <v>0</v>
      </c>
      <c r="X6049">
        <v>21.332646208146262</v>
      </c>
      <c r="Y6049">
        <v>0</v>
      </c>
      <c r="Z6049">
        <v>4.1829008079288714</v>
      </c>
      <c r="AA6049">
        <v>0</v>
      </c>
      <c r="AB6049">
        <v>15.256833730475712</v>
      </c>
      <c r="AC6049">
        <v>0</v>
      </c>
      <c r="AD6049">
        <v>0</v>
      </c>
      <c r="AE6049">
        <v>40.772380746550844</v>
      </c>
    </row>
    <row r="6050" spans="1:31" x14ac:dyDescent="0.25">
      <c r="A6050">
        <v>2228948</v>
      </c>
      <c r="B6050">
        <v>1</v>
      </c>
      <c r="C6050" t="s">
        <v>80</v>
      </c>
      <c r="D6050" t="s">
        <v>87</v>
      </c>
      <c r="E6050" t="s">
        <v>156</v>
      </c>
      <c r="F6050" t="s">
        <v>17392</v>
      </c>
      <c r="G6050" t="s">
        <v>165</v>
      </c>
      <c r="H6050" t="s">
        <v>135</v>
      </c>
      <c r="I6050" t="s">
        <v>136</v>
      </c>
      <c r="J6050" t="s">
        <v>137</v>
      </c>
      <c r="K6050" t="s">
        <v>138</v>
      </c>
      <c r="L6050" t="s">
        <v>17393</v>
      </c>
      <c r="M6050" t="s">
        <v>17394</v>
      </c>
      <c r="N6050">
        <v>3.3961111110000002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1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</row>
    <row r="6051" spans="1:31" x14ac:dyDescent="0.25">
      <c r="A6051">
        <v>2219628</v>
      </c>
      <c r="B6051">
        <v>1</v>
      </c>
      <c r="C6051" t="s">
        <v>80</v>
      </c>
      <c r="D6051" t="s">
        <v>85</v>
      </c>
      <c r="E6051" t="s">
        <v>225</v>
      </c>
      <c r="F6051" t="s">
        <v>2179</v>
      </c>
      <c r="G6051" t="s">
        <v>213</v>
      </c>
      <c r="H6051" t="s">
        <v>135</v>
      </c>
      <c r="I6051" t="s">
        <v>136</v>
      </c>
      <c r="J6051" t="s">
        <v>137</v>
      </c>
      <c r="K6051" t="s">
        <v>138</v>
      </c>
      <c r="L6051" t="s">
        <v>17395</v>
      </c>
      <c r="M6051" t="s">
        <v>17396</v>
      </c>
      <c r="N6051">
        <v>3.0902777769999998</v>
      </c>
      <c r="O6051">
        <v>0</v>
      </c>
      <c r="P6051">
        <v>61</v>
      </c>
      <c r="Q6051">
        <v>0</v>
      </c>
      <c r="R6051">
        <v>0</v>
      </c>
      <c r="S6051">
        <v>0</v>
      </c>
      <c r="T6051">
        <v>25</v>
      </c>
      <c r="U6051">
        <v>0</v>
      </c>
      <c r="V6051">
        <v>0</v>
      </c>
      <c r="W6051">
        <v>0</v>
      </c>
      <c r="X6051">
        <v>66.569690918293404</v>
      </c>
      <c r="Y6051">
        <v>0</v>
      </c>
      <c r="Z6051">
        <v>0</v>
      </c>
      <c r="AA6051">
        <v>0</v>
      </c>
      <c r="AB6051">
        <v>278.97026223755222</v>
      </c>
      <c r="AC6051">
        <v>0</v>
      </c>
      <c r="AD6051">
        <v>0</v>
      </c>
      <c r="AE6051">
        <v>345.53995315584564</v>
      </c>
    </row>
    <row r="6052" spans="1:31" x14ac:dyDescent="0.25">
      <c r="A6052">
        <v>2224703</v>
      </c>
      <c r="B6052">
        <v>1</v>
      </c>
      <c r="C6052" t="s">
        <v>81</v>
      </c>
      <c r="D6052" t="s">
        <v>113</v>
      </c>
      <c r="E6052" t="s">
        <v>132</v>
      </c>
      <c r="F6052" t="s">
        <v>17397</v>
      </c>
      <c r="G6052" t="s">
        <v>176</v>
      </c>
      <c r="H6052" t="s">
        <v>135</v>
      </c>
      <c r="I6052" t="s">
        <v>136</v>
      </c>
      <c r="J6052" t="s">
        <v>137</v>
      </c>
      <c r="K6052" t="s">
        <v>138</v>
      </c>
      <c r="L6052" t="s">
        <v>17398</v>
      </c>
      <c r="M6052" t="s">
        <v>17399</v>
      </c>
      <c r="N6052">
        <v>2.2463888879999998</v>
      </c>
      <c r="O6052">
        <v>0</v>
      </c>
      <c r="P6052">
        <v>9</v>
      </c>
      <c r="Q6052">
        <v>0</v>
      </c>
      <c r="R6052">
        <v>4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1.0505795732054384</v>
      </c>
      <c r="Y6052">
        <v>0</v>
      </c>
      <c r="Z6052">
        <v>0.25924497723210221</v>
      </c>
      <c r="AA6052">
        <v>0</v>
      </c>
      <c r="AB6052">
        <v>0</v>
      </c>
      <c r="AC6052">
        <v>0</v>
      </c>
      <c r="AD6052">
        <v>0</v>
      </c>
      <c r="AE6052">
        <v>1.3098245504375405</v>
      </c>
    </row>
    <row r="6053" spans="1:31" x14ac:dyDescent="0.25">
      <c r="A6053">
        <v>2219651</v>
      </c>
      <c r="B6053">
        <v>1</v>
      </c>
      <c r="C6053" t="s">
        <v>80</v>
      </c>
      <c r="D6053" t="s">
        <v>96</v>
      </c>
      <c r="E6053" t="s">
        <v>151</v>
      </c>
      <c r="F6053" t="s">
        <v>17400</v>
      </c>
      <c r="G6053" t="s">
        <v>213</v>
      </c>
      <c r="H6053" t="s">
        <v>135</v>
      </c>
      <c r="I6053" t="s">
        <v>136</v>
      </c>
      <c r="J6053" t="s">
        <v>137</v>
      </c>
      <c r="K6053" t="s">
        <v>138</v>
      </c>
      <c r="L6053" t="s">
        <v>17401</v>
      </c>
      <c r="M6053" t="s">
        <v>17402</v>
      </c>
      <c r="N6053">
        <v>2.5099999999999998</v>
      </c>
      <c r="O6053">
        <v>0</v>
      </c>
      <c r="P6053">
        <v>7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20.945855804736322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20.945855804736322</v>
      </c>
    </row>
    <row r="6054" spans="1:31" x14ac:dyDescent="0.25">
      <c r="A6054">
        <v>2227643</v>
      </c>
      <c r="B6054">
        <v>1</v>
      </c>
      <c r="C6054" t="s">
        <v>80</v>
      </c>
      <c r="D6054" t="s">
        <v>96</v>
      </c>
      <c r="E6054" t="s">
        <v>156</v>
      </c>
      <c r="F6054" t="s">
        <v>17403</v>
      </c>
      <c r="G6054" t="s">
        <v>161</v>
      </c>
      <c r="H6054" t="s">
        <v>135</v>
      </c>
      <c r="I6054" t="s">
        <v>136</v>
      </c>
      <c r="J6054" t="s">
        <v>137</v>
      </c>
      <c r="K6054" t="s">
        <v>138</v>
      </c>
      <c r="L6054" t="s">
        <v>17404</v>
      </c>
      <c r="M6054" t="s">
        <v>17405</v>
      </c>
      <c r="N6054">
        <v>1.2180555550000001</v>
      </c>
      <c r="O6054">
        <v>0</v>
      </c>
      <c r="P6054">
        <v>1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0.30020915206220494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0.30020915206220494</v>
      </c>
    </row>
    <row r="6055" spans="1:31" x14ac:dyDescent="0.25">
      <c r="A6055">
        <v>2223352</v>
      </c>
      <c r="B6055">
        <v>1</v>
      </c>
      <c r="C6055" t="s">
        <v>80</v>
      </c>
      <c r="D6055" t="s">
        <v>103</v>
      </c>
      <c r="E6055" t="s">
        <v>198</v>
      </c>
      <c r="F6055" t="s">
        <v>7509</v>
      </c>
      <c r="G6055" t="s">
        <v>200</v>
      </c>
      <c r="H6055" t="s">
        <v>144</v>
      </c>
      <c r="I6055" t="s">
        <v>136</v>
      </c>
      <c r="J6055" t="s">
        <v>137</v>
      </c>
      <c r="K6055" t="s">
        <v>138</v>
      </c>
      <c r="L6055" t="s">
        <v>17406</v>
      </c>
      <c r="M6055" t="s">
        <v>17407</v>
      </c>
      <c r="N6055">
        <v>0.31888888799999998</v>
      </c>
      <c r="O6055">
        <v>1</v>
      </c>
      <c r="P6055">
        <v>957</v>
      </c>
      <c r="Q6055">
        <v>5</v>
      </c>
      <c r="R6055">
        <v>62</v>
      </c>
      <c r="S6055">
        <v>3</v>
      </c>
      <c r="T6055">
        <v>100</v>
      </c>
      <c r="U6055">
        <v>0</v>
      </c>
      <c r="V6055">
        <v>1</v>
      </c>
      <c r="W6055">
        <v>0.82666048026829553</v>
      </c>
      <c r="X6055">
        <v>139.11122780142017</v>
      </c>
      <c r="Y6055">
        <v>0.60471528991272783</v>
      </c>
      <c r="Z6055">
        <v>10.040577361294797</v>
      </c>
      <c r="AA6055">
        <v>0.99535839787860003</v>
      </c>
      <c r="AB6055">
        <v>27.715355849107649</v>
      </c>
      <c r="AC6055">
        <v>0</v>
      </c>
      <c r="AD6055">
        <v>24.226100173125175</v>
      </c>
      <c r="AE6055">
        <v>203.5199953530074</v>
      </c>
    </row>
    <row r="6056" spans="1:31" x14ac:dyDescent="0.25">
      <c r="A6056">
        <v>2226077</v>
      </c>
      <c r="B6056">
        <v>1</v>
      </c>
      <c r="C6056" t="s">
        <v>81</v>
      </c>
      <c r="D6056" t="s">
        <v>126</v>
      </c>
      <c r="E6056" t="s">
        <v>141</v>
      </c>
      <c r="F6056" t="s">
        <v>17408</v>
      </c>
      <c r="G6056" t="s">
        <v>233</v>
      </c>
      <c r="H6056" t="s">
        <v>144</v>
      </c>
      <c r="I6056" t="s">
        <v>136</v>
      </c>
      <c r="J6056" t="s">
        <v>137</v>
      </c>
      <c r="K6056" t="s">
        <v>234</v>
      </c>
      <c r="L6056" t="s">
        <v>17409</v>
      </c>
      <c r="M6056" t="s">
        <v>17410</v>
      </c>
      <c r="N6056">
        <v>6.508036111</v>
      </c>
      <c r="O6056">
        <v>0</v>
      </c>
      <c r="P6056">
        <v>48</v>
      </c>
      <c r="Q6056">
        <v>0</v>
      </c>
      <c r="R6056">
        <v>1</v>
      </c>
      <c r="S6056">
        <v>0</v>
      </c>
      <c r="T6056">
        <v>2</v>
      </c>
      <c r="U6056">
        <v>0</v>
      </c>
      <c r="V6056">
        <v>0</v>
      </c>
      <c r="W6056">
        <v>0</v>
      </c>
      <c r="X6056">
        <v>22.574894509453575</v>
      </c>
      <c r="Y6056">
        <v>0</v>
      </c>
      <c r="Z6056">
        <v>8.0126535013890277E-2</v>
      </c>
      <c r="AA6056">
        <v>0</v>
      </c>
      <c r="AB6056">
        <v>8.7053616001453555</v>
      </c>
      <c r="AC6056">
        <v>0</v>
      </c>
      <c r="AD6056">
        <v>0</v>
      </c>
      <c r="AE6056">
        <v>31.36038264461282</v>
      </c>
    </row>
    <row r="6057" spans="1:31" x14ac:dyDescent="0.25">
      <c r="A6057">
        <v>2222499</v>
      </c>
      <c r="B6057">
        <v>1</v>
      </c>
      <c r="C6057" t="s">
        <v>80</v>
      </c>
      <c r="D6057" t="s">
        <v>83</v>
      </c>
      <c r="E6057" t="s">
        <v>156</v>
      </c>
      <c r="F6057" t="s">
        <v>17411</v>
      </c>
      <c r="G6057" t="s">
        <v>161</v>
      </c>
      <c r="H6057" t="s">
        <v>135</v>
      </c>
      <c r="I6057" t="s">
        <v>136</v>
      </c>
      <c r="J6057" t="s">
        <v>137</v>
      </c>
      <c r="K6057" t="s">
        <v>138</v>
      </c>
      <c r="L6057" t="s">
        <v>17412</v>
      </c>
      <c r="M6057" t="s">
        <v>17413</v>
      </c>
      <c r="N6057">
        <v>1.947777777</v>
      </c>
      <c r="O6057">
        <v>0</v>
      </c>
      <c r="P6057">
        <v>13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5.0539383988392999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5.0539383988392999</v>
      </c>
    </row>
    <row r="6058" spans="1:31" x14ac:dyDescent="0.25">
      <c r="A6058">
        <v>2217756</v>
      </c>
      <c r="B6058">
        <v>1</v>
      </c>
      <c r="C6058" t="s">
        <v>80</v>
      </c>
      <c r="D6058" t="s">
        <v>83</v>
      </c>
      <c r="E6058" t="s">
        <v>156</v>
      </c>
      <c r="F6058" t="s">
        <v>17414</v>
      </c>
      <c r="G6058" t="s">
        <v>161</v>
      </c>
      <c r="H6058" t="s">
        <v>135</v>
      </c>
      <c r="I6058" t="s">
        <v>136</v>
      </c>
      <c r="J6058" t="s">
        <v>137</v>
      </c>
      <c r="K6058" t="s">
        <v>138</v>
      </c>
      <c r="L6058" t="s">
        <v>17415</v>
      </c>
      <c r="M6058" t="s">
        <v>17416</v>
      </c>
      <c r="N6058">
        <v>3.2513888880000001</v>
      </c>
      <c r="O6058">
        <v>0</v>
      </c>
      <c r="P6058">
        <v>2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1.0978440825557334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1.0978440825557334</v>
      </c>
    </row>
    <row r="6059" spans="1:31" x14ac:dyDescent="0.25">
      <c r="A6059">
        <v>2218085</v>
      </c>
      <c r="B6059">
        <v>1</v>
      </c>
      <c r="C6059" t="s">
        <v>80</v>
      </c>
      <c r="D6059" t="s">
        <v>110</v>
      </c>
      <c r="E6059" t="s">
        <v>151</v>
      </c>
      <c r="F6059" t="s">
        <v>3366</v>
      </c>
      <c r="G6059" t="s">
        <v>280</v>
      </c>
      <c r="H6059" t="s">
        <v>135</v>
      </c>
      <c r="I6059" t="s">
        <v>136</v>
      </c>
      <c r="J6059" t="s">
        <v>3</v>
      </c>
      <c r="K6059" t="s">
        <v>138</v>
      </c>
      <c r="L6059" t="s">
        <v>17417</v>
      </c>
      <c r="M6059" t="s">
        <v>17418</v>
      </c>
      <c r="N6059">
        <v>5.9544444439999999</v>
      </c>
      <c r="O6059">
        <v>0</v>
      </c>
      <c r="P6059">
        <v>131</v>
      </c>
      <c r="Q6059">
        <v>0</v>
      </c>
      <c r="R6059">
        <v>0</v>
      </c>
      <c r="S6059">
        <v>0</v>
      </c>
      <c r="T6059">
        <v>5</v>
      </c>
      <c r="U6059">
        <v>0</v>
      </c>
      <c r="V6059">
        <v>0</v>
      </c>
      <c r="W6059">
        <v>0</v>
      </c>
      <c r="X6059">
        <v>387.9817047522825</v>
      </c>
      <c r="Y6059">
        <v>0</v>
      </c>
      <c r="Z6059">
        <v>0</v>
      </c>
      <c r="AA6059">
        <v>0</v>
      </c>
      <c r="AB6059">
        <v>64.658165866972482</v>
      </c>
      <c r="AC6059">
        <v>0</v>
      </c>
      <c r="AD6059">
        <v>0</v>
      </c>
      <c r="AE6059">
        <v>452.63987061925496</v>
      </c>
    </row>
    <row r="6060" spans="1:31" x14ac:dyDescent="0.25">
      <c r="A6060">
        <v>2229140</v>
      </c>
      <c r="B6060">
        <v>1</v>
      </c>
      <c r="C6060" t="s">
        <v>80</v>
      </c>
      <c r="D6060" t="s">
        <v>97</v>
      </c>
      <c r="E6060" t="s">
        <v>156</v>
      </c>
      <c r="F6060" t="s">
        <v>17419</v>
      </c>
      <c r="G6060" t="s">
        <v>161</v>
      </c>
      <c r="H6060" t="s">
        <v>135</v>
      </c>
      <c r="I6060" t="s">
        <v>136</v>
      </c>
      <c r="J6060" t="s">
        <v>137</v>
      </c>
      <c r="K6060" t="s">
        <v>138</v>
      </c>
      <c r="L6060" t="s">
        <v>17420</v>
      </c>
      <c r="M6060" t="s">
        <v>17421</v>
      </c>
      <c r="N6060">
        <v>3.528888888</v>
      </c>
      <c r="O6060">
        <v>0</v>
      </c>
      <c r="P6060">
        <v>15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29.534998658974377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29.534998658974377</v>
      </c>
    </row>
    <row r="6061" spans="1:31" x14ac:dyDescent="0.25">
      <c r="A6061">
        <v>2226767</v>
      </c>
      <c r="B6061">
        <v>1</v>
      </c>
      <c r="C6061" t="s">
        <v>80</v>
      </c>
      <c r="D6061" t="s">
        <v>96</v>
      </c>
      <c r="E6061" t="s">
        <v>147</v>
      </c>
      <c r="F6061" t="s">
        <v>16955</v>
      </c>
      <c r="G6061" t="s">
        <v>200</v>
      </c>
      <c r="H6061" t="s">
        <v>144</v>
      </c>
      <c r="I6061" t="s">
        <v>136</v>
      </c>
      <c r="J6061" t="s">
        <v>137</v>
      </c>
      <c r="K6061" t="s">
        <v>138</v>
      </c>
      <c r="L6061" t="s">
        <v>17422</v>
      </c>
      <c r="M6061" t="s">
        <v>17423</v>
      </c>
      <c r="N6061">
        <v>0.49138888800000002</v>
      </c>
      <c r="O6061">
        <v>3</v>
      </c>
      <c r="P6061">
        <v>3857</v>
      </c>
      <c r="Q6061">
        <v>6</v>
      </c>
      <c r="R6061">
        <v>14</v>
      </c>
      <c r="S6061">
        <v>10</v>
      </c>
      <c r="T6061">
        <v>359</v>
      </c>
      <c r="U6061">
        <v>1</v>
      </c>
      <c r="V6061">
        <v>0</v>
      </c>
      <c r="W6061">
        <v>20.524936883883971</v>
      </c>
      <c r="X6061">
        <v>814.54084330686965</v>
      </c>
      <c r="Y6061">
        <v>1.4497024789713324</v>
      </c>
      <c r="Z6061">
        <v>4.1438569271649976</v>
      </c>
      <c r="AA6061">
        <v>59.791590699217082</v>
      </c>
      <c r="AB6061">
        <v>268.88511346035085</v>
      </c>
      <c r="AC6061">
        <v>19.399832573317841</v>
      </c>
      <c r="AD6061">
        <v>0</v>
      </c>
      <c r="AE6061">
        <v>1188.7358763297755</v>
      </c>
    </row>
    <row r="6062" spans="1:31" x14ac:dyDescent="0.25">
      <c r="A6062">
        <v>2224726</v>
      </c>
      <c r="B6062">
        <v>1</v>
      </c>
      <c r="C6062" t="s">
        <v>80</v>
      </c>
      <c r="D6062" t="s">
        <v>108</v>
      </c>
      <c r="E6062" t="s">
        <v>156</v>
      </c>
      <c r="F6062" t="s">
        <v>17424</v>
      </c>
      <c r="G6062" t="s">
        <v>165</v>
      </c>
      <c r="H6062" t="s">
        <v>135</v>
      </c>
      <c r="I6062" t="s">
        <v>136</v>
      </c>
      <c r="J6062" t="s">
        <v>137</v>
      </c>
      <c r="K6062" t="s">
        <v>138</v>
      </c>
      <c r="L6062" t="s">
        <v>17425</v>
      </c>
      <c r="M6062" t="s">
        <v>17426</v>
      </c>
      <c r="N6062">
        <v>0.67777777699999997</v>
      </c>
      <c r="O6062">
        <v>0</v>
      </c>
      <c r="P6062">
        <v>1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5.078124694206667E-2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5.078124694206667E-2</v>
      </c>
    </row>
    <row r="6063" spans="1:31" x14ac:dyDescent="0.25">
      <c r="A6063">
        <v>2229117</v>
      </c>
      <c r="B6063">
        <v>1</v>
      </c>
      <c r="C6063" t="s">
        <v>80</v>
      </c>
      <c r="D6063" t="s">
        <v>94</v>
      </c>
      <c r="E6063" t="s">
        <v>151</v>
      </c>
      <c r="F6063" t="s">
        <v>17427</v>
      </c>
      <c r="G6063" t="s">
        <v>1053</v>
      </c>
      <c r="H6063" t="s">
        <v>135</v>
      </c>
      <c r="I6063" t="s">
        <v>136</v>
      </c>
      <c r="J6063" t="s">
        <v>137</v>
      </c>
      <c r="K6063" t="s">
        <v>138</v>
      </c>
      <c r="L6063" t="s">
        <v>17428</v>
      </c>
      <c r="M6063" t="s">
        <v>6039</v>
      </c>
      <c r="N6063">
        <v>0.72750000000000004</v>
      </c>
      <c r="O6063">
        <v>0</v>
      </c>
      <c r="P6063">
        <v>2</v>
      </c>
      <c r="Q6063">
        <v>0</v>
      </c>
      <c r="R6063">
        <v>0</v>
      </c>
      <c r="S6063">
        <v>0</v>
      </c>
      <c r="T6063">
        <v>1</v>
      </c>
      <c r="U6063">
        <v>0</v>
      </c>
      <c r="V6063">
        <v>0</v>
      </c>
      <c r="W6063">
        <v>0</v>
      </c>
      <c r="X6063">
        <v>0.59602534683794672</v>
      </c>
      <c r="Y6063">
        <v>0</v>
      </c>
      <c r="Z6063">
        <v>0</v>
      </c>
      <c r="AA6063">
        <v>0</v>
      </c>
      <c r="AB6063">
        <v>3.0008374248042501E-2</v>
      </c>
      <c r="AC6063">
        <v>0</v>
      </c>
      <c r="AD6063">
        <v>0</v>
      </c>
      <c r="AE6063">
        <v>0.6260337210859892</v>
      </c>
    </row>
    <row r="6064" spans="1:31" x14ac:dyDescent="0.25">
      <c r="A6064">
        <v>2218961</v>
      </c>
      <c r="B6064">
        <v>1</v>
      </c>
      <c r="C6064" t="s">
        <v>80</v>
      </c>
      <c r="D6064" t="s">
        <v>83</v>
      </c>
      <c r="E6064" t="s">
        <v>151</v>
      </c>
      <c r="F6064" t="s">
        <v>17429</v>
      </c>
      <c r="G6064" t="s">
        <v>153</v>
      </c>
      <c r="H6064" t="s">
        <v>135</v>
      </c>
      <c r="I6064" t="s">
        <v>136</v>
      </c>
      <c r="J6064" t="s">
        <v>137</v>
      </c>
      <c r="K6064" t="s">
        <v>138</v>
      </c>
      <c r="L6064" t="s">
        <v>17430</v>
      </c>
      <c r="M6064" t="s">
        <v>17431</v>
      </c>
      <c r="N6064">
        <v>6.1283333329999996</v>
      </c>
      <c r="O6064">
        <v>0</v>
      </c>
      <c r="P6064">
        <v>18</v>
      </c>
      <c r="Q6064">
        <v>0</v>
      </c>
      <c r="R6064">
        <v>2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44.810285580814799</v>
      </c>
      <c r="Y6064">
        <v>0</v>
      </c>
      <c r="Z6064">
        <v>1.3764706505439381</v>
      </c>
      <c r="AA6064">
        <v>0</v>
      </c>
      <c r="AB6064">
        <v>0</v>
      </c>
      <c r="AC6064">
        <v>0</v>
      </c>
      <c r="AD6064">
        <v>0</v>
      </c>
      <c r="AE6064">
        <v>46.186756231358736</v>
      </c>
    </row>
    <row r="6065" spans="1:31" x14ac:dyDescent="0.25">
      <c r="A6065">
        <v>2216382</v>
      </c>
      <c r="B6065">
        <v>1</v>
      </c>
      <c r="C6065" t="s">
        <v>80</v>
      </c>
      <c r="D6065" t="s">
        <v>87</v>
      </c>
      <c r="E6065" t="s">
        <v>151</v>
      </c>
      <c r="F6065" t="s">
        <v>17432</v>
      </c>
      <c r="G6065" t="s">
        <v>507</v>
      </c>
      <c r="H6065" t="s">
        <v>135</v>
      </c>
      <c r="I6065" t="s">
        <v>136</v>
      </c>
      <c r="J6065" t="s">
        <v>137</v>
      </c>
      <c r="K6065" t="s">
        <v>138</v>
      </c>
      <c r="L6065" t="s">
        <v>17433</v>
      </c>
      <c r="M6065" t="s">
        <v>17434</v>
      </c>
      <c r="N6065">
        <v>6.7083333329999997</v>
      </c>
      <c r="O6065">
        <v>0</v>
      </c>
      <c r="P6065">
        <v>12</v>
      </c>
      <c r="Q6065">
        <v>0</v>
      </c>
      <c r="R6065">
        <v>0</v>
      </c>
      <c r="S6065">
        <v>0</v>
      </c>
      <c r="T6065">
        <v>8</v>
      </c>
      <c r="U6065">
        <v>0</v>
      </c>
      <c r="V6065">
        <v>0</v>
      </c>
      <c r="W6065">
        <v>0</v>
      </c>
      <c r="X6065">
        <v>25.308801694417628</v>
      </c>
      <c r="Y6065">
        <v>0</v>
      </c>
      <c r="Z6065">
        <v>0</v>
      </c>
      <c r="AA6065">
        <v>0</v>
      </c>
      <c r="AB6065">
        <v>50.924544536015979</v>
      </c>
      <c r="AC6065">
        <v>0</v>
      </c>
      <c r="AD6065">
        <v>0</v>
      </c>
      <c r="AE6065">
        <v>76.233346230433611</v>
      </c>
    </row>
    <row r="6066" spans="1:31" x14ac:dyDescent="0.25">
      <c r="A6066">
        <v>2219459</v>
      </c>
      <c r="B6066">
        <v>1</v>
      </c>
      <c r="C6066" t="s">
        <v>81</v>
      </c>
      <c r="D6066" t="s">
        <v>116</v>
      </c>
      <c r="E6066" t="s">
        <v>156</v>
      </c>
      <c r="F6066" t="s">
        <v>17435</v>
      </c>
      <c r="G6066" t="s">
        <v>161</v>
      </c>
      <c r="H6066" t="s">
        <v>135</v>
      </c>
      <c r="I6066" t="s">
        <v>136</v>
      </c>
      <c r="J6066" t="s">
        <v>137</v>
      </c>
      <c r="K6066" t="s">
        <v>138</v>
      </c>
      <c r="L6066" t="s">
        <v>17436</v>
      </c>
      <c r="M6066" t="s">
        <v>17437</v>
      </c>
      <c r="N6066">
        <v>3.2858333329999998</v>
      </c>
      <c r="O6066">
        <v>0</v>
      </c>
      <c r="P6066">
        <v>1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0.6176817499370808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0.6176817499370808</v>
      </c>
    </row>
    <row r="6067" spans="1:31" x14ac:dyDescent="0.25">
      <c r="A6067">
        <v>2227451</v>
      </c>
      <c r="B6067">
        <v>1</v>
      </c>
      <c r="C6067" t="s">
        <v>80</v>
      </c>
      <c r="D6067" t="s">
        <v>83</v>
      </c>
      <c r="E6067" t="s">
        <v>156</v>
      </c>
      <c r="F6067" t="s">
        <v>17438</v>
      </c>
      <c r="G6067" t="s">
        <v>161</v>
      </c>
      <c r="H6067" t="s">
        <v>135</v>
      </c>
      <c r="I6067" t="s">
        <v>136</v>
      </c>
      <c r="J6067" t="s">
        <v>137</v>
      </c>
      <c r="K6067" t="s">
        <v>138</v>
      </c>
      <c r="L6067" t="s">
        <v>17439</v>
      </c>
      <c r="M6067" t="s">
        <v>17440</v>
      </c>
      <c r="N6067">
        <v>2.6002777770000001</v>
      </c>
      <c r="O6067">
        <v>0</v>
      </c>
      <c r="P6067">
        <v>2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1.3826734564779031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1.3826734564779031</v>
      </c>
    </row>
    <row r="6068" spans="1:31" x14ac:dyDescent="0.25">
      <c r="A6068">
        <v>2216903</v>
      </c>
      <c r="B6068">
        <v>1</v>
      </c>
      <c r="C6068" t="s">
        <v>80</v>
      </c>
      <c r="D6068" t="s">
        <v>84</v>
      </c>
      <c r="E6068" t="s">
        <v>141</v>
      </c>
      <c r="F6068" t="s">
        <v>4192</v>
      </c>
      <c r="G6068" t="s">
        <v>323</v>
      </c>
      <c r="H6068" t="s">
        <v>144</v>
      </c>
      <c r="I6068" t="s">
        <v>136</v>
      </c>
      <c r="J6068" t="s">
        <v>137</v>
      </c>
      <c r="K6068" t="s">
        <v>138</v>
      </c>
      <c r="L6068" t="s">
        <v>17441</v>
      </c>
      <c r="M6068" t="s">
        <v>17442</v>
      </c>
      <c r="N6068">
        <v>1.3430555550000001</v>
      </c>
      <c r="O6068">
        <v>0</v>
      </c>
      <c r="P6068">
        <v>550</v>
      </c>
      <c r="Q6068">
        <v>0</v>
      </c>
      <c r="R6068">
        <v>0</v>
      </c>
      <c r="S6068">
        <v>0</v>
      </c>
      <c r="T6068">
        <v>68</v>
      </c>
      <c r="U6068">
        <v>0</v>
      </c>
      <c r="V6068">
        <v>0</v>
      </c>
      <c r="W6068">
        <v>0</v>
      </c>
      <c r="X6068">
        <v>200.55084896452692</v>
      </c>
      <c r="Y6068">
        <v>0</v>
      </c>
      <c r="Z6068">
        <v>0</v>
      </c>
      <c r="AA6068">
        <v>0</v>
      </c>
      <c r="AB6068">
        <v>89.622010528350685</v>
      </c>
      <c r="AC6068">
        <v>0</v>
      </c>
      <c r="AD6068">
        <v>0</v>
      </c>
      <c r="AE6068">
        <v>290.17285949287759</v>
      </c>
    </row>
    <row r="6069" spans="1:31" x14ac:dyDescent="0.25">
      <c r="A6069">
        <v>2221102</v>
      </c>
      <c r="B6069">
        <v>1</v>
      </c>
      <c r="C6069" t="s">
        <v>81</v>
      </c>
      <c r="D6069" t="s">
        <v>122</v>
      </c>
      <c r="E6069" t="s">
        <v>132</v>
      </c>
      <c r="F6069" t="s">
        <v>304</v>
      </c>
      <c r="G6069" t="s">
        <v>176</v>
      </c>
      <c r="H6069" t="s">
        <v>135</v>
      </c>
      <c r="I6069" t="s">
        <v>136</v>
      </c>
      <c r="J6069" t="s">
        <v>137</v>
      </c>
      <c r="K6069" t="s">
        <v>138</v>
      </c>
      <c r="L6069" t="s">
        <v>17443</v>
      </c>
      <c r="M6069" t="s">
        <v>17444</v>
      </c>
      <c r="N6069">
        <v>0.962777777</v>
      </c>
      <c r="O6069">
        <v>0</v>
      </c>
      <c r="P6069">
        <v>689</v>
      </c>
      <c r="Q6069">
        <v>0</v>
      </c>
      <c r="R6069">
        <v>0</v>
      </c>
      <c r="S6069">
        <v>0</v>
      </c>
      <c r="T6069">
        <v>66</v>
      </c>
      <c r="U6069">
        <v>0</v>
      </c>
      <c r="V6069">
        <v>0</v>
      </c>
      <c r="W6069">
        <v>0</v>
      </c>
      <c r="X6069">
        <v>157.21156851732513</v>
      </c>
      <c r="Y6069">
        <v>0</v>
      </c>
      <c r="Z6069">
        <v>0</v>
      </c>
      <c r="AA6069">
        <v>0</v>
      </c>
      <c r="AB6069">
        <v>24.691870278524334</v>
      </c>
      <c r="AC6069">
        <v>0</v>
      </c>
      <c r="AD6069">
        <v>0</v>
      </c>
      <c r="AE6069">
        <v>181.90343879584947</v>
      </c>
    </row>
    <row r="6070" spans="1:31" x14ac:dyDescent="0.25">
      <c r="A6070">
        <v>2226100</v>
      </c>
      <c r="B6070">
        <v>1</v>
      </c>
      <c r="C6070" t="s">
        <v>80</v>
      </c>
      <c r="D6070" t="s">
        <v>104</v>
      </c>
      <c r="E6070" t="s">
        <v>151</v>
      </c>
      <c r="F6070" t="s">
        <v>17445</v>
      </c>
      <c r="G6070" t="s">
        <v>134</v>
      </c>
      <c r="H6070" t="s">
        <v>135</v>
      </c>
      <c r="I6070" t="s">
        <v>136</v>
      </c>
      <c r="J6070" t="s">
        <v>137</v>
      </c>
      <c r="K6070" t="s">
        <v>138</v>
      </c>
      <c r="L6070" t="s">
        <v>17446</v>
      </c>
      <c r="M6070" t="s">
        <v>17447</v>
      </c>
      <c r="N6070">
        <v>0.83333333300000001</v>
      </c>
      <c r="O6070">
        <v>0</v>
      </c>
      <c r="P6070">
        <v>114</v>
      </c>
      <c r="Q6070">
        <v>0</v>
      </c>
      <c r="R6070">
        <v>0</v>
      </c>
      <c r="S6070">
        <v>0</v>
      </c>
      <c r="T6070">
        <v>14</v>
      </c>
      <c r="U6070">
        <v>0</v>
      </c>
      <c r="V6070">
        <v>0</v>
      </c>
      <c r="W6070">
        <v>0</v>
      </c>
      <c r="X6070">
        <v>24.882973931654139</v>
      </c>
      <c r="Y6070">
        <v>0</v>
      </c>
      <c r="Z6070">
        <v>0</v>
      </c>
      <c r="AA6070">
        <v>0</v>
      </c>
      <c r="AB6070">
        <v>11.247279505241412</v>
      </c>
      <c r="AC6070">
        <v>0</v>
      </c>
      <c r="AD6070">
        <v>0</v>
      </c>
      <c r="AE6070">
        <v>36.130253436895551</v>
      </c>
    </row>
    <row r="6071" spans="1:31" x14ac:dyDescent="0.25">
      <c r="A6071">
        <v>2228264</v>
      </c>
      <c r="B6071">
        <v>1</v>
      </c>
      <c r="C6071" t="s">
        <v>80</v>
      </c>
      <c r="D6071" t="s">
        <v>98</v>
      </c>
      <c r="E6071" t="s">
        <v>198</v>
      </c>
      <c r="F6071" t="s">
        <v>17448</v>
      </c>
      <c r="G6071" t="s">
        <v>233</v>
      </c>
      <c r="H6071" t="s">
        <v>144</v>
      </c>
      <c r="I6071" t="s">
        <v>136</v>
      </c>
      <c r="J6071" t="s">
        <v>137</v>
      </c>
      <c r="K6071" t="s">
        <v>234</v>
      </c>
      <c r="L6071" t="s">
        <v>17449</v>
      </c>
      <c r="M6071" t="s">
        <v>17450</v>
      </c>
      <c r="N6071">
        <v>3.6955925000000001</v>
      </c>
      <c r="O6071">
        <v>0</v>
      </c>
      <c r="P6071">
        <v>440</v>
      </c>
      <c r="Q6071">
        <v>20</v>
      </c>
      <c r="R6071">
        <v>50</v>
      </c>
      <c r="S6071">
        <v>6</v>
      </c>
      <c r="T6071">
        <v>130</v>
      </c>
      <c r="U6071">
        <v>1</v>
      </c>
      <c r="V6071">
        <v>0</v>
      </c>
      <c r="W6071">
        <v>0</v>
      </c>
      <c r="X6071">
        <v>427.52580538500359</v>
      </c>
      <c r="Y6071">
        <v>70.289572082143565</v>
      </c>
      <c r="Z6071">
        <v>62.691279512816671</v>
      </c>
      <c r="AA6071">
        <v>72.557190965468592</v>
      </c>
      <c r="AB6071">
        <v>233.16113480404425</v>
      </c>
      <c r="AC6071">
        <v>3.4857028889262658</v>
      </c>
      <c r="AD6071">
        <v>0</v>
      </c>
      <c r="AE6071">
        <v>869.71068563840311</v>
      </c>
    </row>
    <row r="6072" spans="1:31" x14ac:dyDescent="0.25">
      <c r="A6072">
        <v>2228825</v>
      </c>
      <c r="B6072">
        <v>1</v>
      </c>
      <c r="C6072" t="s">
        <v>80</v>
      </c>
      <c r="D6072" t="s">
        <v>83</v>
      </c>
      <c r="E6072" t="s">
        <v>141</v>
      </c>
      <c r="F6072" t="s">
        <v>5842</v>
      </c>
      <c r="G6072" t="s">
        <v>143</v>
      </c>
      <c r="H6072" t="s">
        <v>144</v>
      </c>
      <c r="I6072" t="s">
        <v>136</v>
      </c>
      <c r="J6072" t="s">
        <v>137</v>
      </c>
      <c r="K6072" t="s">
        <v>138</v>
      </c>
      <c r="L6072" t="s">
        <v>17451</v>
      </c>
      <c r="M6072" t="s">
        <v>17452</v>
      </c>
      <c r="N6072">
        <v>5.0844444439999998</v>
      </c>
      <c r="O6072">
        <v>0</v>
      </c>
      <c r="P6072">
        <v>1498</v>
      </c>
      <c r="Q6072">
        <v>0</v>
      </c>
      <c r="R6072">
        <v>0</v>
      </c>
      <c r="S6072">
        <v>0</v>
      </c>
      <c r="T6072">
        <v>114</v>
      </c>
      <c r="U6072">
        <v>0</v>
      </c>
      <c r="V6072">
        <v>0</v>
      </c>
      <c r="W6072">
        <v>0</v>
      </c>
      <c r="X6072">
        <v>2694.4721970488699</v>
      </c>
      <c r="Y6072">
        <v>0</v>
      </c>
      <c r="Z6072">
        <v>0</v>
      </c>
      <c r="AA6072">
        <v>0</v>
      </c>
      <c r="AB6072">
        <v>194.07018459956075</v>
      </c>
      <c r="AC6072">
        <v>0</v>
      </c>
      <c r="AD6072">
        <v>0</v>
      </c>
      <c r="AE6072">
        <v>2888.5423816484308</v>
      </c>
    </row>
    <row r="6073" spans="1:31" x14ac:dyDescent="0.25">
      <c r="A6073">
        <v>2215008</v>
      </c>
      <c r="B6073">
        <v>1</v>
      </c>
      <c r="C6073" t="s">
        <v>80</v>
      </c>
      <c r="D6073" t="s">
        <v>104</v>
      </c>
      <c r="E6073" t="s">
        <v>156</v>
      </c>
      <c r="F6073" t="s">
        <v>17453</v>
      </c>
      <c r="G6073" t="s">
        <v>134</v>
      </c>
      <c r="H6073" t="s">
        <v>135</v>
      </c>
      <c r="I6073" t="s">
        <v>136</v>
      </c>
      <c r="J6073" t="s">
        <v>137</v>
      </c>
      <c r="K6073" t="s">
        <v>138</v>
      </c>
      <c r="L6073" t="s">
        <v>17454</v>
      </c>
      <c r="M6073" t="s">
        <v>17455</v>
      </c>
      <c r="N6073">
        <v>0.46777777700000001</v>
      </c>
      <c r="O6073">
        <v>0</v>
      </c>
      <c r="P6073">
        <v>0</v>
      </c>
      <c r="Q6073">
        <v>0</v>
      </c>
      <c r="R6073">
        <v>1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4.3273839611377776E-3</v>
      </c>
      <c r="AA6073">
        <v>0</v>
      </c>
      <c r="AB6073">
        <v>0</v>
      </c>
      <c r="AC6073">
        <v>0</v>
      </c>
      <c r="AD6073">
        <v>0</v>
      </c>
      <c r="AE6073">
        <v>4.3273839611377776E-3</v>
      </c>
    </row>
    <row r="6074" spans="1:31" x14ac:dyDescent="0.25">
      <c r="A6074">
        <v>2226269</v>
      </c>
      <c r="B6074">
        <v>1</v>
      </c>
      <c r="C6074" t="s">
        <v>80</v>
      </c>
      <c r="D6074" t="s">
        <v>82</v>
      </c>
      <c r="E6074" t="s">
        <v>156</v>
      </c>
      <c r="F6074" t="s">
        <v>17456</v>
      </c>
      <c r="G6074" t="s">
        <v>161</v>
      </c>
      <c r="H6074" t="s">
        <v>135</v>
      </c>
      <c r="I6074" t="s">
        <v>136</v>
      </c>
      <c r="J6074" t="s">
        <v>137</v>
      </c>
      <c r="K6074" t="s">
        <v>138</v>
      </c>
      <c r="L6074" t="s">
        <v>17457</v>
      </c>
      <c r="M6074" t="s">
        <v>17458</v>
      </c>
      <c r="N6074">
        <v>4.8427777770000002</v>
      </c>
      <c r="O6074">
        <v>0</v>
      </c>
      <c r="P6074">
        <v>2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4.1469620489321324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4.1469620489321324</v>
      </c>
    </row>
    <row r="6075" spans="1:31" x14ac:dyDescent="0.25">
      <c r="A6075">
        <v>2227474</v>
      </c>
      <c r="B6075">
        <v>1</v>
      </c>
      <c r="C6075" t="s">
        <v>80</v>
      </c>
      <c r="D6075" t="s">
        <v>84</v>
      </c>
      <c r="E6075" t="s">
        <v>156</v>
      </c>
      <c r="F6075" t="s">
        <v>17459</v>
      </c>
      <c r="G6075" t="s">
        <v>165</v>
      </c>
      <c r="H6075" t="s">
        <v>135</v>
      </c>
      <c r="I6075" t="s">
        <v>136</v>
      </c>
      <c r="J6075" t="s">
        <v>137</v>
      </c>
      <c r="K6075" t="s">
        <v>138</v>
      </c>
      <c r="L6075" t="s">
        <v>17460</v>
      </c>
      <c r="M6075" t="s">
        <v>17461</v>
      </c>
      <c r="N6075">
        <v>2.6230555550000001</v>
      </c>
      <c r="O6075">
        <v>0</v>
      </c>
      <c r="P6075">
        <v>6</v>
      </c>
      <c r="Q6075">
        <v>0</v>
      </c>
      <c r="R6075">
        <v>0</v>
      </c>
      <c r="S6075">
        <v>0</v>
      </c>
      <c r="T6075">
        <v>1</v>
      </c>
      <c r="U6075">
        <v>0</v>
      </c>
      <c r="V6075">
        <v>0</v>
      </c>
      <c r="W6075">
        <v>0</v>
      </c>
      <c r="X6075">
        <v>4.2528280269882046</v>
      </c>
      <c r="Y6075">
        <v>0</v>
      </c>
      <c r="Z6075">
        <v>0</v>
      </c>
      <c r="AA6075">
        <v>0</v>
      </c>
      <c r="AB6075">
        <v>0.44097931392379036</v>
      </c>
      <c r="AC6075">
        <v>0</v>
      </c>
      <c r="AD6075">
        <v>0</v>
      </c>
      <c r="AE6075">
        <v>4.6938073409119951</v>
      </c>
    </row>
    <row r="6076" spans="1:31" x14ac:dyDescent="0.25">
      <c r="A6076">
        <v>2219728</v>
      </c>
      <c r="B6076">
        <v>1</v>
      </c>
      <c r="C6076" t="s">
        <v>80</v>
      </c>
      <c r="D6076" t="s">
        <v>101</v>
      </c>
      <c r="E6076" t="s">
        <v>156</v>
      </c>
      <c r="F6076" t="s">
        <v>17462</v>
      </c>
      <c r="G6076" t="s">
        <v>161</v>
      </c>
      <c r="H6076" t="s">
        <v>135</v>
      </c>
      <c r="I6076" t="s">
        <v>136</v>
      </c>
      <c r="J6076" t="s">
        <v>137</v>
      </c>
      <c r="K6076" t="s">
        <v>138</v>
      </c>
      <c r="L6076" t="s">
        <v>17463</v>
      </c>
      <c r="M6076" t="s">
        <v>17464</v>
      </c>
      <c r="N6076">
        <v>2.5550000000000002</v>
      </c>
      <c r="O6076">
        <v>0</v>
      </c>
      <c r="P6076">
        <v>1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2.7822328948130428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2.7822328948130428</v>
      </c>
    </row>
    <row r="6077" spans="1:31" x14ac:dyDescent="0.25">
      <c r="A6077">
        <v>2215031</v>
      </c>
      <c r="B6077">
        <v>1</v>
      </c>
      <c r="C6077" t="s">
        <v>80</v>
      </c>
      <c r="D6077" t="s">
        <v>99</v>
      </c>
      <c r="E6077" t="s">
        <v>225</v>
      </c>
      <c r="F6077" t="s">
        <v>17465</v>
      </c>
      <c r="G6077" t="s">
        <v>134</v>
      </c>
      <c r="H6077" t="s">
        <v>135</v>
      </c>
      <c r="I6077" t="s">
        <v>136</v>
      </c>
      <c r="J6077" t="s">
        <v>137</v>
      </c>
      <c r="K6077" t="s">
        <v>138</v>
      </c>
      <c r="L6077" t="s">
        <v>17466</v>
      </c>
      <c r="M6077" t="s">
        <v>17467</v>
      </c>
      <c r="N6077">
        <v>0.71555555500000001</v>
      </c>
      <c r="O6077">
        <v>0</v>
      </c>
      <c r="P6077">
        <v>37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8.4868949764733532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8.4868949764733532</v>
      </c>
    </row>
    <row r="6078" spans="1:31" x14ac:dyDescent="0.25">
      <c r="A6078">
        <v>2220796</v>
      </c>
      <c r="B6078">
        <v>1</v>
      </c>
      <c r="C6078" t="s">
        <v>80</v>
      </c>
      <c r="D6078" t="s">
        <v>103</v>
      </c>
      <c r="E6078" t="s">
        <v>198</v>
      </c>
      <c r="F6078" t="s">
        <v>7509</v>
      </c>
      <c r="G6078" t="s">
        <v>405</v>
      </c>
      <c r="H6078" t="s">
        <v>144</v>
      </c>
      <c r="I6078" t="s">
        <v>136</v>
      </c>
      <c r="J6078" t="s">
        <v>137</v>
      </c>
      <c r="K6078" t="s">
        <v>234</v>
      </c>
      <c r="L6078" t="s">
        <v>17468</v>
      </c>
      <c r="M6078" t="s">
        <v>17469</v>
      </c>
      <c r="N6078">
        <v>8.3658333329999994</v>
      </c>
      <c r="O6078">
        <v>1</v>
      </c>
      <c r="P6078">
        <v>957</v>
      </c>
      <c r="Q6078">
        <v>5</v>
      </c>
      <c r="R6078">
        <v>62</v>
      </c>
      <c r="S6078">
        <v>3</v>
      </c>
      <c r="T6078">
        <v>100</v>
      </c>
      <c r="U6078">
        <v>0</v>
      </c>
      <c r="V6078">
        <v>1</v>
      </c>
      <c r="W6078">
        <v>21.863976786910815</v>
      </c>
      <c r="X6078">
        <v>3044.5369604073512</v>
      </c>
      <c r="Y6078">
        <v>14.797886043577934</v>
      </c>
      <c r="Z6078">
        <v>251.45754840975789</v>
      </c>
      <c r="AA6078">
        <v>18.024356764280547</v>
      </c>
      <c r="AB6078">
        <v>437.26850326838354</v>
      </c>
      <c r="AC6078">
        <v>0</v>
      </c>
      <c r="AD6078">
        <v>147.75083710341113</v>
      </c>
      <c r="AE6078">
        <v>3935.7000687836726</v>
      </c>
    </row>
    <row r="6079" spans="1:31" x14ac:dyDescent="0.25">
      <c r="A6079">
        <v>2225124</v>
      </c>
      <c r="B6079">
        <v>1</v>
      </c>
      <c r="C6079" t="s">
        <v>80</v>
      </c>
      <c r="D6079" t="s">
        <v>93</v>
      </c>
      <c r="E6079" t="s">
        <v>151</v>
      </c>
      <c r="F6079" t="s">
        <v>17470</v>
      </c>
      <c r="G6079" t="s">
        <v>213</v>
      </c>
      <c r="H6079" t="s">
        <v>135</v>
      </c>
      <c r="I6079" t="s">
        <v>136</v>
      </c>
      <c r="J6079" t="s">
        <v>137</v>
      </c>
      <c r="K6079" t="s">
        <v>138</v>
      </c>
      <c r="L6079" t="s">
        <v>17471</v>
      </c>
      <c r="M6079" t="s">
        <v>17472</v>
      </c>
      <c r="N6079">
        <v>1.8619444439999999</v>
      </c>
      <c r="O6079">
        <v>0</v>
      </c>
      <c r="P6079">
        <v>1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</row>
    <row r="6080" spans="1:31" x14ac:dyDescent="0.25">
      <c r="A6080">
        <v>2227282</v>
      </c>
      <c r="B6080">
        <v>1</v>
      </c>
      <c r="C6080" t="s">
        <v>80</v>
      </c>
      <c r="D6080" t="s">
        <v>83</v>
      </c>
      <c r="E6080" t="s">
        <v>151</v>
      </c>
      <c r="F6080" t="s">
        <v>17473</v>
      </c>
      <c r="G6080" t="s">
        <v>213</v>
      </c>
      <c r="H6080" t="s">
        <v>135</v>
      </c>
      <c r="I6080" t="s">
        <v>136</v>
      </c>
      <c r="J6080" t="s">
        <v>137</v>
      </c>
      <c r="K6080" t="s">
        <v>138</v>
      </c>
      <c r="L6080" t="s">
        <v>17474</v>
      </c>
      <c r="M6080" t="s">
        <v>17475</v>
      </c>
      <c r="N6080">
        <v>1.6997222219999999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161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258.23444826088684</v>
      </c>
      <c r="AC6080">
        <v>0</v>
      </c>
      <c r="AD6080">
        <v>0</v>
      </c>
      <c r="AE6080">
        <v>258.23444826088684</v>
      </c>
    </row>
    <row r="6081" spans="1:31" x14ac:dyDescent="0.25">
      <c r="A6081">
        <v>2218377</v>
      </c>
      <c r="B6081">
        <v>1</v>
      </c>
      <c r="C6081" t="s">
        <v>80</v>
      </c>
      <c r="D6081" t="s">
        <v>105</v>
      </c>
      <c r="E6081" t="s">
        <v>225</v>
      </c>
      <c r="F6081" t="s">
        <v>17476</v>
      </c>
      <c r="G6081" t="s">
        <v>134</v>
      </c>
      <c r="H6081" t="s">
        <v>135</v>
      </c>
      <c r="I6081" t="s">
        <v>136</v>
      </c>
      <c r="J6081" t="s">
        <v>137</v>
      </c>
      <c r="K6081" t="s">
        <v>138</v>
      </c>
      <c r="L6081" t="s">
        <v>17477</v>
      </c>
      <c r="M6081" t="s">
        <v>17478</v>
      </c>
      <c r="N6081">
        <v>0.66555555499999997</v>
      </c>
      <c r="O6081">
        <v>0</v>
      </c>
      <c r="P6081">
        <v>4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1.2178307937397534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1.2178307937397534</v>
      </c>
    </row>
    <row r="6082" spans="1:31" x14ac:dyDescent="0.25">
      <c r="A6082">
        <v>2225018</v>
      </c>
      <c r="B6082">
        <v>1</v>
      </c>
      <c r="C6082" t="s">
        <v>80</v>
      </c>
      <c r="D6082" t="s">
        <v>89</v>
      </c>
      <c r="E6082" t="s">
        <v>132</v>
      </c>
      <c r="F6082" t="s">
        <v>17479</v>
      </c>
      <c r="G6082" t="s">
        <v>176</v>
      </c>
      <c r="H6082" t="s">
        <v>135</v>
      </c>
      <c r="I6082" t="s">
        <v>136</v>
      </c>
      <c r="J6082" t="s">
        <v>137</v>
      </c>
      <c r="K6082" t="s">
        <v>138</v>
      </c>
      <c r="L6082" t="s">
        <v>17480</v>
      </c>
      <c r="M6082" t="s">
        <v>17481</v>
      </c>
      <c r="N6082">
        <v>0.72</v>
      </c>
      <c r="O6082">
        <v>0</v>
      </c>
      <c r="P6082">
        <v>132</v>
      </c>
      <c r="Q6082">
        <v>0</v>
      </c>
      <c r="R6082">
        <v>0</v>
      </c>
      <c r="S6082">
        <v>0</v>
      </c>
      <c r="T6082">
        <v>23</v>
      </c>
      <c r="U6082">
        <v>0</v>
      </c>
      <c r="V6082">
        <v>0</v>
      </c>
      <c r="W6082">
        <v>0</v>
      </c>
      <c r="X6082">
        <v>42.831067073002565</v>
      </c>
      <c r="Y6082">
        <v>0</v>
      </c>
      <c r="Z6082">
        <v>0</v>
      </c>
      <c r="AA6082">
        <v>0</v>
      </c>
      <c r="AB6082">
        <v>28.569992573573682</v>
      </c>
      <c r="AC6082">
        <v>0</v>
      </c>
      <c r="AD6082">
        <v>0</v>
      </c>
      <c r="AE6082">
        <v>71.401059646576243</v>
      </c>
    </row>
    <row r="6083" spans="1:31" x14ac:dyDescent="0.25">
      <c r="A6083">
        <v>2213657</v>
      </c>
      <c r="B6083">
        <v>1</v>
      </c>
      <c r="C6083" t="s">
        <v>80</v>
      </c>
      <c r="D6083" t="s">
        <v>82</v>
      </c>
      <c r="E6083" t="s">
        <v>156</v>
      </c>
      <c r="F6083" t="s">
        <v>17482</v>
      </c>
      <c r="G6083" t="s">
        <v>161</v>
      </c>
      <c r="H6083" t="s">
        <v>135</v>
      </c>
      <c r="I6083" t="s">
        <v>136</v>
      </c>
      <c r="J6083" t="s">
        <v>137</v>
      </c>
      <c r="K6083" t="s">
        <v>138</v>
      </c>
      <c r="L6083" t="s">
        <v>17483</v>
      </c>
      <c r="M6083" t="s">
        <v>17484</v>
      </c>
      <c r="N6083">
        <v>1.2761111110000001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1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</row>
    <row r="6084" spans="1:31" x14ac:dyDescent="0.25">
      <c r="A6084">
        <v>2221686</v>
      </c>
      <c r="B6084">
        <v>1</v>
      </c>
      <c r="C6084" t="s">
        <v>81</v>
      </c>
      <c r="D6084" t="s">
        <v>122</v>
      </c>
      <c r="E6084" t="s">
        <v>151</v>
      </c>
      <c r="F6084" t="s">
        <v>17485</v>
      </c>
      <c r="G6084" t="s">
        <v>153</v>
      </c>
      <c r="H6084" t="s">
        <v>135</v>
      </c>
      <c r="I6084" t="s">
        <v>136</v>
      </c>
      <c r="J6084" t="s">
        <v>137</v>
      </c>
      <c r="K6084" t="s">
        <v>138</v>
      </c>
      <c r="L6084" t="s">
        <v>17486</v>
      </c>
      <c r="M6084" t="s">
        <v>17487</v>
      </c>
      <c r="N6084">
        <v>1.1713888880000001</v>
      </c>
      <c r="O6084">
        <v>0</v>
      </c>
      <c r="P6084">
        <v>27</v>
      </c>
      <c r="Q6084">
        <v>0</v>
      </c>
      <c r="R6084">
        <v>0</v>
      </c>
      <c r="S6084">
        <v>0</v>
      </c>
      <c r="T6084">
        <v>1</v>
      </c>
      <c r="U6084">
        <v>0</v>
      </c>
      <c r="V6084">
        <v>0</v>
      </c>
      <c r="W6084">
        <v>0</v>
      </c>
      <c r="X6084">
        <v>6.6847850034684653</v>
      </c>
      <c r="Y6084">
        <v>0</v>
      </c>
      <c r="Z6084">
        <v>0</v>
      </c>
      <c r="AA6084">
        <v>0</v>
      </c>
      <c r="AB6084">
        <v>0.32066662341669494</v>
      </c>
      <c r="AC6084">
        <v>0</v>
      </c>
      <c r="AD6084">
        <v>0</v>
      </c>
      <c r="AE6084">
        <v>7.0054516268851605</v>
      </c>
    </row>
    <row r="6085" spans="1:31" x14ac:dyDescent="0.25">
      <c r="A6085">
        <v>2214155</v>
      </c>
      <c r="B6085">
        <v>1</v>
      </c>
      <c r="C6085" t="s">
        <v>81</v>
      </c>
      <c r="D6085" t="s">
        <v>116</v>
      </c>
      <c r="E6085" t="s">
        <v>147</v>
      </c>
      <c r="F6085" t="s">
        <v>17488</v>
      </c>
      <c r="G6085" t="s">
        <v>143</v>
      </c>
      <c r="H6085" t="s">
        <v>144</v>
      </c>
      <c r="I6085" t="s">
        <v>136</v>
      </c>
      <c r="J6085" t="s">
        <v>137</v>
      </c>
      <c r="K6085" t="s">
        <v>138</v>
      </c>
      <c r="L6085" t="s">
        <v>17489</v>
      </c>
      <c r="M6085" t="s">
        <v>17490</v>
      </c>
      <c r="N6085">
        <v>1.686388888</v>
      </c>
      <c r="O6085">
        <v>2</v>
      </c>
      <c r="P6085">
        <v>430</v>
      </c>
      <c r="Q6085">
        <v>19</v>
      </c>
      <c r="R6085">
        <v>22</v>
      </c>
      <c r="S6085">
        <v>16</v>
      </c>
      <c r="T6085">
        <v>28</v>
      </c>
      <c r="U6085">
        <v>1</v>
      </c>
      <c r="V6085">
        <v>0</v>
      </c>
      <c r="W6085">
        <v>1.0945639504620734</v>
      </c>
      <c r="X6085">
        <v>105.16560750498724</v>
      </c>
      <c r="Y6085">
        <v>9.3772956931624289</v>
      </c>
      <c r="Z6085">
        <v>1.6983379674673125</v>
      </c>
      <c r="AA6085">
        <v>274.47190184491086</v>
      </c>
      <c r="AB6085">
        <v>6.6843109789794593</v>
      </c>
      <c r="AC6085">
        <v>1.2480781539530554</v>
      </c>
      <c r="AD6085">
        <v>0</v>
      </c>
      <c r="AE6085">
        <v>399.74009609392238</v>
      </c>
    </row>
    <row r="6086" spans="1:31" x14ac:dyDescent="0.25">
      <c r="A6086">
        <v>2222184</v>
      </c>
      <c r="B6086">
        <v>1</v>
      </c>
      <c r="C6086" t="s">
        <v>81</v>
      </c>
      <c r="D6086" t="s">
        <v>112</v>
      </c>
      <c r="E6086" t="s">
        <v>147</v>
      </c>
      <c r="F6086" t="s">
        <v>17491</v>
      </c>
      <c r="G6086" t="s">
        <v>200</v>
      </c>
      <c r="H6086" t="s">
        <v>144</v>
      </c>
      <c r="I6086" t="s">
        <v>136</v>
      </c>
      <c r="J6086" t="s">
        <v>137</v>
      </c>
      <c r="K6086" t="s">
        <v>138</v>
      </c>
      <c r="L6086" t="s">
        <v>17492</v>
      </c>
      <c r="M6086" t="s">
        <v>17493</v>
      </c>
      <c r="N6086">
        <v>0.17638888799999999</v>
      </c>
      <c r="O6086">
        <v>1</v>
      </c>
      <c r="P6086">
        <v>98</v>
      </c>
      <c r="Q6086">
        <v>3</v>
      </c>
      <c r="R6086">
        <v>14</v>
      </c>
      <c r="S6086">
        <v>4</v>
      </c>
      <c r="T6086">
        <v>4</v>
      </c>
      <c r="U6086">
        <v>0</v>
      </c>
      <c r="V6086">
        <v>0</v>
      </c>
      <c r="W6086">
        <v>0.13963907539101944</v>
      </c>
      <c r="X6086">
        <v>1.6113890220044431</v>
      </c>
      <c r="Y6086">
        <v>3.2490909166673752</v>
      </c>
      <c r="Z6086">
        <v>1.2362801650918878</v>
      </c>
      <c r="AA6086">
        <v>4.6504773645450417</v>
      </c>
      <c r="AB6086">
        <v>3.2643309260057558</v>
      </c>
      <c r="AC6086">
        <v>0</v>
      </c>
      <c r="AD6086">
        <v>0</v>
      </c>
      <c r="AE6086">
        <v>14.151207469705522</v>
      </c>
    </row>
    <row r="6087" spans="1:31" x14ac:dyDescent="0.25">
      <c r="A6087">
        <v>2217985</v>
      </c>
      <c r="B6087">
        <v>1</v>
      </c>
      <c r="C6087" t="s">
        <v>81</v>
      </c>
      <c r="D6087" t="s">
        <v>112</v>
      </c>
      <c r="E6087" t="s">
        <v>151</v>
      </c>
      <c r="F6087" t="s">
        <v>17494</v>
      </c>
      <c r="G6087" t="s">
        <v>153</v>
      </c>
      <c r="H6087" t="s">
        <v>135</v>
      </c>
      <c r="I6087" t="s">
        <v>136</v>
      </c>
      <c r="J6087" t="s">
        <v>137</v>
      </c>
      <c r="K6087" t="s">
        <v>138</v>
      </c>
      <c r="L6087" t="s">
        <v>17495</v>
      </c>
      <c r="M6087" t="s">
        <v>17496</v>
      </c>
      <c r="N6087">
        <v>0.86555555500000003</v>
      </c>
      <c r="O6087">
        <v>0</v>
      </c>
      <c r="P6087">
        <v>83</v>
      </c>
      <c r="Q6087">
        <v>0</v>
      </c>
      <c r="R6087">
        <v>3</v>
      </c>
      <c r="S6087">
        <v>0</v>
      </c>
      <c r="T6087">
        <v>4</v>
      </c>
      <c r="U6087">
        <v>0</v>
      </c>
      <c r="V6087">
        <v>0</v>
      </c>
      <c r="W6087">
        <v>0</v>
      </c>
      <c r="X6087">
        <v>19.292652530512107</v>
      </c>
      <c r="Y6087">
        <v>0</v>
      </c>
      <c r="Z6087">
        <v>1.3393852134886669E-2</v>
      </c>
      <c r="AA6087">
        <v>0</v>
      </c>
      <c r="AB6087">
        <v>8.6075896583186307</v>
      </c>
      <c r="AC6087">
        <v>0</v>
      </c>
      <c r="AD6087">
        <v>0</v>
      </c>
      <c r="AE6087">
        <v>27.913636040965624</v>
      </c>
    </row>
    <row r="6088" spans="1:31" x14ac:dyDescent="0.25">
      <c r="A6088">
        <v>2226498</v>
      </c>
      <c r="B6088">
        <v>1</v>
      </c>
      <c r="C6088" t="s">
        <v>80</v>
      </c>
      <c r="D6088" t="s">
        <v>97</v>
      </c>
      <c r="E6088" t="s">
        <v>156</v>
      </c>
      <c r="F6088" t="s">
        <v>17497</v>
      </c>
      <c r="G6088" t="s">
        <v>165</v>
      </c>
      <c r="H6088" t="s">
        <v>135</v>
      </c>
      <c r="I6088" t="s">
        <v>136</v>
      </c>
      <c r="J6088" t="s">
        <v>137</v>
      </c>
      <c r="K6088" t="s">
        <v>138</v>
      </c>
      <c r="L6088" t="s">
        <v>17498</v>
      </c>
      <c r="M6088" t="s">
        <v>17499</v>
      </c>
      <c r="N6088">
        <v>3.7569444440000002</v>
      </c>
      <c r="O6088">
        <v>0</v>
      </c>
      <c r="P6088">
        <v>0</v>
      </c>
      <c r="Q6088">
        <v>0</v>
      </c>
      <c r="R6088">
        <v>1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5.8227114572552786E-2</v>
      </c>
      <c r="AA6088">
        <v>0</v>
      </c>
      <c r="AB6088">
        <v>0</v>
      </c>
      <c r="AC6088">
        <v>0</v>
      </c>
      <c r="AD6088">
        <v>0</v>
      </c>
      <c r="AE6088">
        <v>5.8227114572552786E-2</v>
      </c>
    </row>
    <row r="6089" spans="1:31" x14ac:dyDescent="0.25">
      <c r="A6089">
        <v>2217003</v>
      </c>
      <c r="B6089">
        <v>1</v>
      </c>
      <c r="C6089" t="s">
        <v>81</v>
      </c>
      <c r="D6089" t="s">
        <v>123</v>
      </c>
      <c r="E6089" t="s">
        <v>251</v>
      </c>
      <c r="F6089" t="s">
        <v>17500</v>
      </c>
      <c r="G6089" t="s">
        <v>143</v>
      </c>
      <c r="H6089" t="s">
        <v>144</v>
      </c>
      <c r="I6089" t="s">
        <v>136</v>
      </c>
      <c r="J6089" t="s">
        <v>137</v>
      </c>
      <c r="K6089" t="s">
        <v>138</v>
      </c>
      <c r="L6089" t="s">
        <v>17501</v>
      </c>
      <c r="M6089" t="s">
        <v>17502</v>
      </c>
      <c r="N6089">
        <v>0.75833333300000005</v>
      </c>
      <c r="O6089">
        <v>21</v>
      </c>
      <c r="P6089">
        <v>1208</v>
      </c>
      <c r="Q6089">
        <v>716</v>
      </c>
      <c r="R6089">
        <v>618</v>
      </c>
      <c r="S6089">
        <v>72</v>
      </c>
      <c r="T6089">
        <v>140</v>
      </c>
      <c r="U6089">
        <v>8</v>
      </c>
      <c r="V6089">
        <v>0</v>
      </c>
      <c r="W6089">
        <v>6.083260164373093</v>
      </c>
      <c r="X6089">
        <v>169.70300449455127</v>
      </c>
      <c r="Y6089">
        <v>394.49212058081883</v>
      </c>
      <c r="Z6089">
        <v>219.39129325340306</v>
      </c>
      <c r="AA6089">
        <v>132.51131175002118</v>
      </c>
      <c r="AB6089">
        <v>87.22815319576064</v>
      </c>
      <c r="AC6089">
        <v>1189.2618133362676</v>
      </c>
      <c r="AD6089">
        <v>0</v>
      </c>
      <c r="AE6089">
        <v>2198.6709567751959</v>
      </c>
    </row>
    <row r="6090" spans="1:31" x14ac:dyDescent="0.25">
      <c r="A6090">
        <v>2222170</v>
      </c>
      <c r="B6090">
        <v>1</v>
      </c>
      <c r="C6090" t="s">
        <v>81</v>
      </c>
      <c r="D6090" t="s">
        <v>127</v>
      </c>
      <c r="E6090" t="s">
        <v>156</v>
      </c>
      <c r="F6090" t="s">
        <v>17503</v>
      </c>
      <c r="G6090" t="s">
        <v>161</v>
      </c>
      <c r="H6090" t="s">
        <v>135</v>
      </c>
      <c r="I6090" t="s">
        <v>136</v>
      </c>
      <c r="J6090" t="s">
        <v>137</v>
      </c>
      <c r="K6090" t="s">
        <v>138</v>
      </c>
      <c r="L6090" t="s">
        <v>17504</v>
      </c>
      <c r="M6090" t="s">
        <v>17505</v>
      </c>
      <c r="N6090">
        <v>3.87</v>
      </c>
      <c r="O6090">
        <v>0</v>
      </c>
      <c r="P6090">
        <v>1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2.1280306081108882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2.1280306081108882</v>
      </c>
    </row>
    <row r="6091" spans="1:31" x14ac:dyDescent="0.25">
      <c r="A6091">
        <v>2223644</v>
      </c>
      <c r="B6091">
        <v>1</v>
      </c>
      <c r="C6091" t="s">
        <v>81</v>
      </c>
      <c r="D6091" t="s">
        <v>128</v>
      </c>
      <c r="E6091" t="s">
        <v>198</v>
      </c>
      <c r="F6091" t="s">
        <v>17506</v>
      </c>
      <c r="G6091" t="s">
        <v>143</v>
      </c>
      <c r="H6091" t="s">
        <v>144</v>
      </c>
      <c r="I6091" t="s">
        <v>136</v>
      </c>
      <c r="J6091" t="s">
        <v>137</v>
      </c>
      <c r="K6091" t="s">
        <v>138</v>
      </c>
      <c r="L6091" t="s">
        <v>17507</v>
      </c>
      <c r="M6091" t="s">
        <v>17508</v>
      </c>
      <c r="N6091">
        <v>1.3358333330000001</v>
      </c>
      <c r="O6091">
        <v>0</v>
      </c>
      <c r="P6091">
        <v>2</v>
      </c>
      <c r="Q6091">
        <v>1</v>
      </c>
      <c r="R6091">
        <v>0</v>
      </c>
      <c r="S6091">
        <v>24</v>
      </c>
      <c r="T6091">
        <v>39</v>
      </c>
      <c r="U6091">
        <v>26</v>
      </c>
      <c r="V6091">
        <v>43</v>
      </c>
      <c r="W6091">
        <v>0</v>
      </c>
      <c r="X6091">
        <v>0</v>
      </c>
      <c r="Y6091">
        <v>2.040725758988184</v>
      </c>
      <c r="Z6091">
        <v>0</v>
      </c>
      <c r="AA6091">
        <v>410.95866391391098</v>
      </c>
      <c r="AB6091">
        <v>517.54274412203131</v>
      </c>
      <c r="AC6091">
        <v>7890.940587855046</v>
      </c>
      <c r="AD6091">
        <v>3475.5161377222203</v>
      </c>
      <c r="AE6091">
        <v>12296.998859372197</v>
      </c>
    </row>
    <row r="6092" spans="1:31" x14ac:dyDescent="0.25">
      <c r="A6092">
        <v>2226890</v>
      </c>
      <c r="B6092">
        <v>1</v>
      </c>
      <c r="C6092" t="s">
        <v>80</v>
      </c>
      <c r="D6092" t="s">
        <v>97</v>
      </c>
      <c r="E6092" t="s">
        <v>151</v>
      </c>
      <c r="F6092" t="s">
        <v>17509</v>
      </c>
      <c r="G6092" t="s">
        <v>233</v>
      </c>
      <c r="H6092" t="s">
        <v>135</v>
      </c>
      <c r="I6092" t="s">
        <v>136</v>
      </c>
      <c r="J6092" t="s">
        <v>137</v>
      </c>
      <c r="K6092" t="s">
        <v>234</v>
      </c>
      <c r="L6092" t="s">
        <v>1980</v>
      </c>
      <c r="M6092" t="s">
        <v>17510</v>
      </c>
      <c r="N6092">
        <v>1.3802777770000001</v>
      </c>
      <c r="O6092">
        <v>0</v>
      </c>
      <c r="P6092">
        <v>11</v>
      </c>
      <c r="Q6092">
        <v>0</v>
      </c>
      <c r="R6092">
        <v>8</v>
      </c>
      <c r="S6092">
        <v>0</v>
      </c>
      <c r="T6092">
        <v>2</v>
      </c>
      <c r="U6092">
        <v>0</v>
      </c>
      <c r="V6092">
        <v>0</v>
      </c>
      <c r="W6092">
        <v>0</v>
      </c>
      <c r="X6092">
        <v>4.5479010551856547</v>
      </c>
      <c r="Y6092">
        <v>0</v>
      </c>
      <c r="Z6092">
        <v>4.2460361910262963</v>
      </c>
      <c r="AA6092">
        <v>0</v>
      </c>
      <c r="AB6092">
        <v>4.7053852926820827</v>
      </c>
      <c r="AC6092">
        <v>0</v>
      </c>
      <c r="AD6092">
        <v>0</v>
      </c>
      <c r="AE6092">
        <v>13.499322538894033</v>
      </c>
    </row>
    <row r="6093" spans="1:31" x14ac:dyDescent="0.25">
      <c r="A6093">
        <v>2227972</v>
      </c>
      <c r="B6093">
        <v>1</v>
      </c>
      <c r="C6093" t="s">
        <v>81</v>
      </c>
      <c r="D6093" t="s">
        <v>122</v>
      </c>
      <c r="E6093" t="s">
        <v>141</v>
      </c>
      <c r="F6093" t="s">
        <v>17511</v>
      </c>
      <c r="G6093" t="s">
        <v>2499</v>
      </c>
      <c r="H6093" t="s">
        <v>144</v>
      </c>
      <c r="I6093" t="s">
        <v>136</v>
      </c>
      <c r="J6093" t="s">
        <v>137</v>
      </c>
      <c r="K6093" t="s">
        <v>138</v>
      </c>
      <c r="L6093" t="s">
        <v>17512</v>
      </c>
      <c r="M6093" t="s">
        <v>17513</v>
      </c>
      <c r="N6093">
        <v>1.5336111109999999</v>
      </c>
      <c r="O6093">
        <v>0</v>
      </c>
      <c r="P6093">
        <v>417</v>
      </c>
      <c r="Q6093">
        <v>0</v>
      </c>
      <c r="R6093">
        <v>3</v>
      </c>
      <c r="S6093">
        <v>0</v>
      </c>
      <c r="T6093">
        <v>24</v>
      </c>
      <c r="U6093">
        <v>0</v>
      </c>
      <c r="V6093">
        <v>0</v>
      </c>
      <c r="W6093">
        <v>0</v>
      </c>
      <c r="X6093">
        <v>184.57300005715288</v>
      </c>
      <c r="Y6093">
        <v>0</v>
      </c>
      <c r="Z6093">
        <v>3.0142226514877017</v>
      </c>
      <c r="AA6093">
        <v>0</v>
      </c>
      <c r="AB6093">
        <v>60.598578940715811</v>
      </c>
      <c r="AC6093">
        <v>0</v>
      </c>
      <c r="AD6093">
        <v>0</v>
      </c>
      <c r="AE6093">
        <v>248.18580164935639</v>
      </c>
    </row>
    <row r="6094" spans="1:31" x14ac:dyDescent="0.25">
      <c r="A6094">
        <v>2220312</v>
      </c>
      <c r="B6094">
        <v>1</v>
      </c>
      <c r="C6094" t="s">
        <v>80</v>
      </c>
      <c r="D6094" t="s">
        <v>97</v>
      </c>
      <c r="E6094" t="s">
        <v>156</v>
      </c>
      <c r="F6094" t="s">
        <v>17514</v>
      </c>
      <c r="G6094" t="s">
        <v>161</v>
      </c>
      <c r="H6094" t="s">
        <v>135</v>
      </c>
      <c r="I6094" t="s">
        <v>136</v>
      </c>
      <c r="J6094" t="s">
        <v>137</v>
      </c>
      <c r="K6094" t="s">
        <v>138</v>
      </c>
      <c r="L6094" t="s">
        <v>17515</v>
      </c>
      <c r="M6094" t="s">
        <v>17516</v>
      </c>
      <c r="N6094">
        <v>2.134166666</v>
      </c>
      <c r="O6094">
        <v>0</v>
      </c>
      <c r="P6094">
        <v>3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0.26246212975321997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0.26246212975321997</v>
      </c>
    </row>
    <row r="6095" spans="1:31" x14ac:dyDescent="0.25">
      <c r="A6095">
        <v>2215529</v>
      </c>
      <c r="B6095">
        <v>1</v>
      </c>
      <c r="C6095" t="s">
        <v>80</v>
      </c>
      <c r="D6095" t="s">
        <v>106</v>
      </c>
      <c r="E6095" t="s">
        <v>251</v>
      </c>
      <c r="F6095" t="s">
        <v>17517</v>
      </c>
      <c r="G6095" t="s">
        <v>143</v>
      </c>
      <c r="H6095" t="s">
        <v>144</v>
      </c>
      <c r="I6095" t="s">
        <v>136</v>
      </c>
      <c r="J6095" t="s">
        <v>137</v>
      </c>
      <c r="K6095" t="s">
        <v>138</v>
      </c>
      <c r="L6095" t="s">
        <v>17518</v>
      </c>
      <c r="M6095" t="s">
        <v>17519</v>
      </c>
      <c r="N6095">
        <v>0.44555555499999999</v>
      </c>
      <c r="O6095">
        <v>0</v>
      </c>
      <c r="P6095">
        <v>0</v>
      </c>
      <c r="Q6095">
        <v>0</v>
      </c>
      <c r="R6095">
        <v>0</v>
      </c>
      <c r="S6095">
        <v>16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0.68261336867493327</v>
      </c>
      <c r="AB6095">
        <v>0</v>
      </c>
      <c r="AC6095">
        <v>0</v>
      </c>
      <c r="AD6095">
        <v>0</v>
      </c>
      <c r="AE6095">
        <v>0.68261336867493327</v>
      </c>
    </row>
    <row r="6096" spans="1:31" x14ac:dyDescent="0.25">
      <c r="A6096">
        <v>2224042</v>
      </c>
      <c r="B6096">
        <v>1</v>
      </c>
      <c r="C6096" t="s">
        <v>80</v>
      </c>
      <c r="D6096" t="s">
        <v>83</v>
      </c>
      <c r="E6096" t="s">
        <v>156</v>
      </c>
      <c r="F6096" t="s">
        <v>17520</v>
      </c>
      <c r="G6096" t="s">
        <v>165</v>
      </c>
      <c r="H6096" t="s">
        <v>135</v>
      </c>
      <c r="I6096" t="s">
        <v>136</v>
      </c>
      <c r="J6096" t="s">
        <v>137</v>
      </c>
      <c r="K6096" t="s">
        <v>138</v>
      </c>
      <c r="L6096" t="s">
        <v>17521</v>
      </c>
      <c r="M6096" t="s">
        <v>17522</v>
      </c>
      <c r="N6096">
        <v>0.84972222200000003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7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4.2727014071876956</v>
      </c>
      <c r="AC6096">
        <v>0</v>
      </c>
      <c r="AD6096">
        <v>0</v>
      </c>
      <c r="AE6096">
        <v>4.2727014071876956</v>
      </c>
    </row>
    <row r="6097" spans="1:31" x14ac:dyDescent="0.25">
      <c r="A6097">
        <v>2213963</v>
      </c>
      <c r="B6097">
        <v>1</v>
      </c>
      <c r="C6097" t="s">
        <v>80</v>
      </c>
      <c r="D6097" t="s">
        <v>90</v>
      </c>
      <c r="E6097" t="s">
        <v>156</v>
      </c>
      <c r="F6097" t="s">
        <v>17523</v>
      </c>
      <c r="G6097" t="s">
        <v>161</v>
      </c>
      <c r="H6097" t="s">
        <v>135</v>
      </c>
      <c r="I6097" t="s">
        <v>136</v>
      </c>
      <c r="J6097" t="s">
        <v>137</v>
      </c>
      <c r="K6097" t="s">
        <v>138</v>
      </c>
      <c r="L6097" t="s">
        <v>17524</v>
      </c>
      <c r="M6097" t="s">
        <v>17525</v>
      </c>
      <c r="N6097">
        <v>3.7630555550000002</v>
      </c>
      <c r="O6097">
        <v>0</v>
      </c>
      <c r="P6097">
        <v>1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1.9490864895938333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1.9490864895938333</v>
      </c>
    </row>
    <row r="6098" spans="1:31" x14ac:dyDescent="0.25">
      <c r="A6098">
        <v>2220212</v>
      </c>
      <c r="B6098">
        <v>1</v>
      </c>
      <c r="C6098" t="s">
        <v>80</v>
      </c>
      <c r="D6098" t="s">
        <v>82</v>
      </c>
      <c r="E6098" t="s">
        <v>151</v>
      </c>
      <c r="F6098" t="s">
        <v>6650</v>
      </c>
      <c r="G6098" t="s">
        <v>213</v>
      </c>
      <c r="H6098" t="s">
        <v>135</v>
      </c>
      <c r="I6098" t="s">
        <v>136</v>
      </c>
      <c r="J6098" t="s">
        <v>137</v>
      </c>
      <c r="K6098" t="s">
        <v>138</v>
      </c>
      <c r="L6098" t="s">
        <v>17526</v>
      </c>
      <c r="M6098" t="s">
        <v>17527</v>
      </c>
      <c r="N6098">
        <v>1.7511111109999999</v>
      </c>
      <c r="O6098">
        <v>0</v>
      </c>
      <c r="P6098">
        <v>40</v>
      </c>
      <c r="Q6098">
        <v>0</v>
      </c>
      <c r="R6098">
        <v>0</v>
      </c>
      <c r="S6098">
        <v>0</v>
      </c>
      <c r="T6098">
        <v>7</v>
      </c>
      <c r="U6098">
        <v>0</v>
      </c>
      <c r="V6098">
        <v>0</v>
      </c>
      <c r="W6098">
        <v>0</v>
      </c>
      <c r="X6098">
        <v>17.062259092910164</v>
      </c>
      <c r="Y6098">
        <v>0</v>
      </c>
      <c r="Z6098">
        <v>0</v>
      </c>
      <c r="AA6098">
        <v>0</v>
      </c>
      <c r="AB6098">
        <v>7.2452079419931321</v>
      </c>
      <c r="AC6098">
        <v>0</v>
      </c>
      <c r="AD6098">
        <v>0</v>
      </c>
      <c r="AE6098">
        <v>24.307467034903297</v>
      </c>
    </row>
    <row r="6099" spans="1:31" x14ac:dyDescent="0.25">
      <c r="A6099">
        <v>2218048</v>
      </c>
      <c r="B6099">
        <v>1</v>
      </c>
      <c r="C6099" t="s">
        <v>81</v>
      </c>
      <c r="D6099" t="s">
        <v>118</v>
      </c>
      <c r="E6099" t="s">
        <v>141</v>
      </c>
      <c r="F6099" t="s">
        <v>17528</v>
      </c>
      <c r="G6099" t="s">
        <v>143</v>
      </c>
      <c r="H6099" t="s">
        <v>144</v>
      </c>
      <c r="I6099" t="s">
        <v>451</v>
      </c>
      <c r="J6099" t="s">
        <v>137</v>
      </c>
      <c r="K6099" t="s">
        <v>138</v>
      </c>
      <c r="L6099" t="s">
        <v>17529</v>
      </c>
      <c r="M6099" t="s">
        <v>17530</v>
      </c>
      <c r="N6099">
        <v>1.6944443999999999E-2</v>
      </c>
      <c r="O6099">
        <v>3</v>
      </c>
      <c r="P6099">
        <v>254</v>
      </c>
      <c r="Q6099">
        <v>83</v>
      </c>
      <c r="R6099">
        <v>109</v>
      </c>
      <c r="S6099">
        <v>7</v>
      </c>
      <c r="T6099">
        <v>22</v>
      </c>
      <c r="U6099">
        <v>2</v>
      </c>
      <c r="V6099">
        <v>0</v>
      </c>
      <c r="W6099">
        <v>4.8686139840000016E-4</v>
      </c>
      <c r="X6099">
        <v>0.70806476524355288</v>
      </c>
      <c r="Y6099">
        <v>1.7587545332441601</v>
      </c>
      <c r="Z6099">
        <v>1.014333392617824</v>
      </c>
      <c r="AA6099">
        <v>0.14344075526777503</v>
      </c>
      <c r="AB6099">
        <v>0.51821792361798269</v>
      </c>
      <c r="AC6099">
        <v>2.6367065991708469</v>
      </c>
      <c r="AD6099">
        <v>0</v>
      </c>
      <c r="AE6099">
        <v>6.7800048305605412</v>
      </c>
    </row>
    <row r="6100" spans="1:31" x14ac:dyDescent="0.25">
      <c r="A6100">
        <v>2213571</v>
      </c>
      <c r="B6100">
        <v>1</v>
      </c>
      <c r="C6100" t="s">
        <v>80</v>
      </c>
      <c r="D6100" t="s">
        <v>92</v>
      </c>
      <c r="E6100" t="s">
        <v>147</v>
      </c>
      <c r="F6100" t="s">
        <v>7941</v>
      </c>
      <c r="G6100" t="s">
        <v>233</v>
      </c>
      <c r="H6100" t="s">
        <v>144</v>
      </c>
      <c r="I6100" t="s">
        <v>136</v>
      </c>
      <c r="J6100" t="s">
        <v>137</v>
      </c>
      <c r="K6100" t="s">
        <v>234</v>
      </c>
      <c r="L6100" t="s">
        <v>17531</v>
      </c>
      <c r="M6100" t="s">
        <v>17532</v>
      </c>
      <c r="N6100">
        <v>9.5666666659999997</v>
      </c>
      <c r="O6100">
        <v>0</v>
      </c>
      <c r="P6100">
        <v>85</v>
      </c>
      <c r="Q6100">
        <v>8</v>
      </c>
      <c r="R6100">
        <v>19</v>
      </c>
      <c r="S6100">
        <v>3</v>
      </c>
      <c r="T6100">
        <v>6</v>
      </c>
      <c r="U6100">
        <v>1</v>
      </c>
      <c r="V6100">
        <v>0</v>
      </c>
      <c r="W6100">
        <v>0</v>
      </c>
      <c r="X6100">
        <v>223.38065006870119</v>
      </c>
      <c r="Y6100">
        <v>525.03452270012644</v>
      </c>
      <c r="Z6100">
        <v>14.791654291106799</v>
      </c>
      <c r="AA6100">
        <v>993.23938988403722</v>
      </c>
      <c r="AB6100">
        <v>74.713022073553077</v>
      </c>
      <c r="AC6100">
        <v>88.084916497679998</v>
      </c>
      <c r="AD6100">
        <v>0</v>
      </c>
      <c r="AE6100">
        <v>1919.2441555152047</v>
      </c>
    </row>
    <row r="6101" spans="1:31" x14ac:dyDescent="0.25">
      <c r="A6101">
        <v>2222270</v>
      </c>
      <c r="B6101">
        <v>1</v>
      </c>
      <c r="C6101" t="s">
        <v>80</v>
      </c>
      <c r="D6101" t="s">
        <v>103</v>
      </c>
      <c r="E6101" t="s">
        <v>225</v>
      </c>
      <c r="F6101" t="s">
        <v>17533</v>
      </c>
      <c r="G6101" t="s">
        <v>280</v>
      </c>
      <c r="H6101" t="s">
        <v>135</v>
      </c>
      <c r="I6101" t="s">
        <v>136</v>
      </c>
      <c r="J6101" t="s">
        <v>137</v>
      </c>
      <c r="K6101" t="s">
        <v>138</v>
      </c>
      <c r="L6101" t="s">
        <v>17534</v>
      </c>
      <c r="M6101" t="s">
        <v>17535</v>
      </c>
      <c r="N6101">
        <v>0.92416666599999997</v>
      </c>
      <c r="O6101">
        <v>0</v>
      </c>
      <c r="P6101">
        <v>240</v>
      </c>
      <c r="Q6101">
        <v>0</v>
      </c>
      <c r="R6101">
        <v>0</v>
      </c>
      <c r="S6101">
        <v>0</v>
      </c>
      <c r="T6101">
        <v>11</v>
      </c>
      <c r="U6101">
        <v>0</v>
      </c>
      <c r="V6101">
        <v>0</v>
      </c>
      <c r="W6101">
        <v>0</v>
      </c>
      <c r="X6101">
        <v>59.937808650089607</v>
      </c>
      <c r="Y6101">
        <v>0</v>
      </c>
      <c r="Z6101">
        <v>0</v>
      </c>
      <c r="AA6101">
        <v>0</v>
      </c>
      <c r="AB6101">
        <v>5.6137911212477887</v>
      </c>
      <c r="AC6101">
        <v>0</v>
      </c>
      <c r="AD6101">
        <v>0</v>
      </c>
      <c r="AE6101">
        <v>65.551599771337393</v>
      </c>
    </row>
    <row r="6102" spans="1:31" x14ac:dyDescent="0.25">
      <c r="A6102">
        <v>2222768</v>
      </c>
      <c r="B6102">
        <v>1</v>
      </c>
      <c r="C6102" t="s">
        <v>80</v>
      </c>
      <c r="D6102" t="s">
        <v>96</v>
      </c>
      <c r="E6102" t="s">
        <v>156</v>
      </c>
      <c r="F6102" t="s">
        <v>17536</v>
      </c>
      <c r="G6102" t="s">
        <v>161</v>
      </c>
      <c r="H6102" t="s">
        <v>135</v>
      </c>
      <c r="I6102" t="s">
        <v>136</v>
      </c>
      <c r="J6102" t="s">
        <v>137</v>
      </c>
      <c r="K6102" t="s">
        <v>138</v>
      </c>
      <c r="L6102" t="s">
        <v>17537</v>
      </c>
      <c r="M6102" t="s">
        <v>17538</v>
      </c>
      <c r="N6102">
        <v>8.51</v>
      </c>
      <c r="O6102">
        <v>0</v>
      </c>
      <c r="P6102">
        <v>4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14.696476441970066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14.696476441970066</v>
      </c>
    </row>
    <row r="6103" spans="1:31" x14ac:dyDescent="0.25">
      <c r="A6103">
        <v>2213073</v>
      </c>
      <c r="B6103">
        <v>1</v>
      </c>
      <c r="C6103" t="s">
        <v>80</v>
      </c>
      <c r="D6103" t="s">
        <v>96</v>
      </c>
      <c r="E6103" t="s">
        <v>151</v>
      </c>
      <c r="F6103" t="s">
        <v>15667</v>
      </c>
      <c r="G6103" t="s">
        <v>153</v>
      </c>
      <c r="H6103" t="s">
        <v>135</v>
      </c>
      <c r="I6103" t="s">
        <v>136</v>
      </c>
      <c r="J6103" t="s">
        <v>137</v>
      </c>
      <c r="K6103" t="s">
        <v>138</v>
      </c>
      <c r="L6103" t="s">
        <v>17539</v>
      </c>
      <c r="M6103" t="s">
        <v>17540</v>
      </c>
      <c r="N6103">
        <v>1.8486111110000001</v>
      </c>
      <c r="O6103">
        <v>0</v>
      </c>
      <c r="P6103">
        <v>31</v>
      </c>
      <c r="Q6103">
        <v>0</v>
      </c>
      <c r="R6103">
        <v>0</v>
      </c>
      <c r="S6103">
        <v>0</v>
      </c>
      <c r="T6103">
        <v>1</v>
      </c>
      <c r="U6103">
        <v>0</v>
      </c>
      <c r="V6103">
        <v>0</v>
      </c>
      <c r="W6103">
        <v>0</v>
      </c>
      <c r="X6103">
        <v>42.543342616718036</v>
      </c>
      <c r="Y6103">
        <v>0</v>
      </c>
      <c r="Z6103">
        <v>0</v>
      </c>
      <c r="AA6103">
        <v>0</v>
      </c>
      <c r="AB6103">
        <v>2.2137812302585251</v>
      </c>
      <c r="AC6103">
        <v>0</v>
      </c>
      <c r="AD6103">
        <v>0</v>
      </c>
      <c r="AE6103">
        <v>44.757123846976562</v>
      </c>
    </row>
    <row r="6104" spans="1:31" x14ac:dyDescent="0.25">
      <c r="A6104">
        <v>2220604</v>
      </c>
      <c r="B6104">
        <v>1</v>
      </c>
      <c r="C6104" t="s">
        <v>80</v>
      </c>
      <c r="D6104" t="s">
        <v>106</v>
      </c>
      <c r="E6104" t="s">
        <v>156</v>
      </c>
      <c r="F6104" t="s">
        <v>17541</v>
      </c>
      <c r="G6104" t="s">
        <v>172</v>
      </c>
      <c r="H6104" t="s">
        <v>135</v>
      </c>
      <c r="I6104" t="s">
        <v>136</v>
      </c>
      <c r="J6104" t="s">
        <v>137</v>
      </c>
      <c r="K6104" t="s">
        <v>138</v>
      </c>
      <c r="L6104" t="s">
        <v>17542</v>
      </c>
      <c r="M6104" t="s">
        <v>17543</v>
      </c>
      <c r="N6104">
        <v>0.89972222199999996</v>
      </c>
      <c r="O6104">
        <v>0</v>
      </c>
      <c r="P6104">
        <v>1</v>
      </c>
      <c r="Q6104">
        <v>0</v>
      </c>
      <c r="R6104">
        <v>0</v>
      </c>
      <c r="S6104">
        <v>0</v>
      </c>
      <c r="T6104">
        <v>5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2.5876729451848566</v>
      </c>
      <c r="AC6104">
        <v>0</v>
      </c>
      <c r="AD6104">
        <v>0</v>
      </c>
      <c r="AE6104">
        <v>2.5876729451848566</v>
      </c>
    </row>
    <row r="6105" spans="1:31" x14ac:dyDescent="0.25">
      <c r="A6105">
        <v>2214255</v>
      </c>
      <c r="B6105">
        <v>1</v>
      </c>
      <c r="C6105" t="s">
        <v>80</v>
      </c>
      <c r="D6105" t="s">
        <v>96</v>
      </c>
      <c r="E6105" t="s">
        <v>156</v>
      </c>
      <c r="F6105" t="s">
        <v>17544</v>
      </c>
      <c r="G6105" t="s">
        <v>172</v>
      </c>
      <c r="H6105" t="s">
        <v>135</v>
      </c>
      <c r="I6105" t="s">
        <v>136</v>
      </c>
      <c r="J6105" t="s">
        <v>137</v>
      </c>
      <c r="K6105" t="s">
        <v>138</v>
      </c>
      <c r="L6105" t="s">
        <v>17545</v>
      </c>
      <c r="M6105" t="s">
        <v>17546</v>
      </c>
      <c r="N6105">
        <v>4.6572222219999997</v>
      </c>
      <c r="O6105">
        <v>0</v>
      </c>
      <c r="P6105">
        <v>1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5.6212260774614997E-2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5.6212260774614997E-2</v>
      </c>
    </row>
    <row r="6106" spans="1:31" x14ac:dyDescent="0.25">
      <c r="A6106">
        <v>2222668</v>
      </c>
      <c r="B6106">
        <v>1</v>
      </c>
      <c r="C6106" t="s">
        <v>81</v>
      </c>
      <c r="D6106" t="s">
        <v>128</v>
      </c>
      <c r="E6106" t="s">
        <v>151</v>
      </c>
      <c r="F6106" t="s">
        <v>4967</v>
      </c>
      <c r="G6106" t="s">
        <v>213</v>
      </c>
      <c r="H6106" t="s">
        <v>135</v>
      </c>
      <c r="I6106" t="s">
        <v>136</v>
      </c>
      <c r="J6106" t="s">
        <v>137</v>
      </c>
      <c r="K6106" t="s">
        <v>138</v>
      </c>
      <c r="L6106" t="s">
        <v>17547</v>
      </c>
      <c r="M6106" t="s">
        <v>17548</v>
      </c>
      <c r="N6106">
        <v>1.203333333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20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14.666446022661843</v>
      </c>
      <c r="AC6106">
        <v>0</v>
      </c>
      <c r="AD6106">
        <v>0</v>
      </c>
      <c r="AE6106">
        <v>14.666446022661843</v>
      </c>
    </row>
    <row r="6107" spans="1:31" x14ac:dyDescent="0.25">
      <c r="A6107">
        <v>2220504</v>
      </c>
      <c r="B6107">
        <v>1</v>
      </c>
      <c r="C6107" t="s">
        <v>80</v>
      </c>
      <c r="D6107" t="s">
        <v>95</v>
      </c>
      <c r="E6107" t="s">
        <v>156</v>
      </c>
      <c r="F6107" t="s">
        <v>17549</v>
      </c>
      <c r="G6107" t="s">
        <v>161</v>
      </c>
      <c r="H6107" t="s">
        <v>135</v>
      </c>
      <c r="I6107" t="s">
        <v>136</v>
      </c>
      <c r="J6107" t="s">
        <v>137</v>
      </c>
      <c r="K6107" t="s">
        <v>138</v>
      </c>
      <c r="L6107" t="s">
        <v>17550</v>
      </c>
      <c r="M6107" t="s">
        <v>17551</v>
      </c>
      <c r="N6107">
        <v>1.62</v>
      </c>
      <c r="O6107">
        <v>0</v>
      </c>
      <c r="P6107">
        <v>1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</row>
    <row r="6108" spans="1:31" x14ac:dyDescent="0.25">
      <c r="A6108">
        <v>2213173</v>
      </c>
      <c r="B6108">
        <v>1</v>
      </c>
      <c r="C6108" t="s">
        <v>80</v>
      </c>
      <c r="D6108" t="s">
        <v>99</v>
      </c>
      <c r="E6108" t="s">
        <v>156</v>
      </c>
      <c r="F6108" t="s">
        <v>17552</v>
      </c>
      <c r="G6108" t="s">
        <v>134</v>
      </c>
      <c r="H6108" t="s">
        <v>135</v>
      </c>
      <c r="I6108" t="s">
        <v>136</v>
      </c>
      <c r="J6108" t="s">
        <v>137</v>
      </c>
      <c r="K6108" t="s">
        <v>138</v>
      </c>
      <c r="L6108" t="s">
        <v>17553</v>
      </c>
      <c r="M6108" t="s">
        <v>17554</v>
      </c>
      <c r="N6108">
        <v>0.72222222199999997</v>
      </c>
      <c r="O6108">
        <v>0</v>
      </c>
      <c r="P6108">
        <v>1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4.0226617490748892E-2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4.0226617490748892E-2</v>
      </c>
    </row>
    <row r="6109" spans="1:31" x14ac:dyDescent="0.25">
      <c r="A6109">
        <v>2220896</v>
      </c>
      <c r="B6109">
        <v>1</v>
      </c>
      <c r="C6109" t="s">
        <v>80</v>
      </c>
      <c r="D6109" t="s">
        <v>89</v>
      </c>
      <c r="E6109" t="s">
        <v>156</v>
      </c>
      <c r="F6109" t="s">
        <v>17555</v>
      </c>
      <c r="G6109" t="s">
        <v>161</v>
      </c>
      <c r="H6109" t="s">
        <v>135</v>
      </c>
      <c r="I6109" t="s">
        <v>136</v>
      </c>
      <c r="J6109" t="s">
        <v>137</v>
      </c>
      <c r="K6109" t="s">
        <v>138</v>
      </c>
      <c r="L6109" t="s">
        <v>17556</v>
      </c>
      <c r="M6109" t="s">
        <v>17557</v>
      </c>
      <c r="N6109">
        <v>1.9697222219999999</v>
      </c>
      <c r="O6109">
        <v>0</v>
      </c>
      <c r="P6109">
        <v>1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0.199762701413875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0.199762701413875</v>
      </c>
    </row>
    <row r="6110" spans="1:31" x14ac:dyDescent="0.25">
      <c r="A6110">
        <v>2226306</v>
      </c>
      <c r="B6110">
        <v>1</v>
      </c>
      <c r="C6110" t="s">
        <v>80</v>
      </c>
      <c r="D6110" t="s">
        <v>97</v>
      </c>
      <c r="E6110" t="s">
        <v>156</v>
      </c>
      <c r="F6110" t="s">
        <v>17558</v>
      </c>
      <c r="G6110" t="s">
        <v>172</v>
      </c>
      <c r="H6110" t="s">
        <v>135</v>
      </c>
      <c r="I6110" t="s">
        <v>136</v>
      </c>
      <c r="J6110" t="s">
        <v>137</v>
      </c>
      <c r="K6110" t="s">
        <v>138</v>
      </c>
      <c r="L6110" t="s">
        <v>17559</v>
      </c>
      <c r="M6110" t="s">
        <v>17560</v>
      </c>
      <c r="N6110">
        <v>4.5016666660000002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3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7.1328683947220001E-2</v>
      </c>
      <c r="AC6110">
        <v>0</v>
      </c>
      <c r="AD6110">
        <v>0</v>
      </c>
      <c r="AE6110">
        <v>7.1328683947220001E-2</v>
      </c>
    </row>
    <row r="6111" spans="1:31" x14ac:dyDescent="0.25">
      <c r="A6111">
        <v>2213863</v>
      </c>
      <c r="B6111">
        <v>1</v>
      </c>
      <c r="C6111" t="s">
        <v>81</v>
      </c>
      <c r="D6111" t="s">
        <v>115</v>
      </c>
      <c r="E6111" t="s">
        <v>198</v>
      </c>
      <c r="F6111" t="s">
        <v>1040</v>
      </c>
      <c r="G6111" t="s">
        <v>143</v>
      </c>
      <c r="H6111" t="s">
        <v>144</v>
      </c>
      <c r="I6111" t="s">
        <v>451</v>
      </c>
      <c r="J6111" t="s">
        <v>137</v>
      </c>
      <c r="K6111" t="s">
        <v>138</v>
      </c>
      <c r="L6111" t="s">
        <v>17561</v>
      </c>
      <c r="M6111" t="s">
        <v>17562</v>
      </c>
      <c r="N6111">
        <v>1.1111111E-2</v>
      </c>
      <c r="O6111">
        <v>0</v>
      </c>
      <c r="P6111">
        <v>2405</v>
      </c>
      <c r="Q6111">
        <v>8</v>
      </c>
      <c r="R6111">
        <v>176</v>
      </c>
      <c r="S6111">
        <v>15</v>
      </c>
      <c r="T6111">
        <v>183</v>
      </c>
      <c r="U6111">
        <v>0</v>
      </c>
      <c r="V6111">
        <v>1</v>
      </c>
      <c r="W6111">
        <v>0</v>
      </c>
      <c r="X6111">
        <v>2.139205671868099</v>
      </c>
      <c r="Y6111">
        <v>0.11445290745173337</v>
      </c>
      <c r="Z6111">
        <v>0.25733355126409996</v>
      </c>
      <c r="AA6111">
        <v>0.73758951460385558</v>
      </c>
      <c r="AB6111">
        <v>0.47816177418845579</v>
      </c>
      <c r="AC6111">
        <v>0</v>
      </c>
      <c r="AD6111">
        <v>1.6777374288888889E-5</v>
      </c>
      <c r="AE6111">
        <v>3.7267601967505319</v>
      </c>
    </row>
    <row r="6112" spans="1:31" x14ac:dyDescent="0.25">
      <c r="A6112">
        <v>2224142</v>
      </c>
      <c r="B6112">
        <v>1</v>
      </c>
      <c r="C6112" t="s">
        <v>81</v>
      </c>
      <c r="D6112" t="s">
        <v>128</v>
      </c>
      <c r="E6112" t="s">
        <v>198</v>
      </c>
      <c r="F6112" t="s">
        <v>3762</v>
      </c>
      <c r="G6112" t="s">
        <v>143</v>
      </c>
      <c r="H6112" t="s">
        <v>144</v>
      </c>
      <c r="I6112" t="s">
        <v>136</v>
      </c>
      <c r="J6112" t="s">
        <v>137</v>
      </c>
      <c r="K6112" t="s">
        <v>138</v>
      </c>
      <c r="L6112" t="s">
        <v>17563</v>
      </c>
      <c r="M6112" t="s">
        <v>17564</v>
      </c>
      <c r="N6112">
        <v>1.8066666659999999</v>
      </c>
      <c r="O6112">
        <v>0</v>
      </c>
      <c r="P6112">
        <v>0</v>
      </c>
      <c r="Q6112">
        <v>0</v>
      </c>
      <c r="R6112">
        <v>0</v>
      </c>
      <c r="S6112">
        <v>15</v>
      </c>
      <c r="T6112">
        <v>0</v>
      </c>
      <c r="U6112">
        <v>10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83.693255776706366</v>
      </c>
      <c r="AB6112">
        <v>0</v>
      </c>
      <c r="AC6112">
        <v>461.81842023532795</v>
      </c>
      <c r="AD6112">
        <v>0</v>
      </c>
      <c r="AE6112">
        <v>545.51167601203429</v>
      </c>
    </row>
    <row r="6113" spans="1:31" x14ac:dyDescent="0.25">
      <c r="A6113">
        <v>2214945</v>
      </c>
      <c r="B6113">
        <v>1</v>
      </c>
      <c r="C6113" t="s">
        <v>80</v>
      </c>
      <c r="D6113" t="s">
        <v>93</v>
      </c>
      <c r="E6113" t="s">
        <v>151</v>
      </c>
      <c r="F6113" t="s">
        <v>17565</v>
      </c>
      <c r="G6113" t="s">
        <v>213</v>
      </c>
      <c r="H6113" t="s">
        <v>135</v>
      </c>
      <c r="I6113" t="s">
        <v>136</v>
      </c>
      <c r="J6113" t="s">
        <v>137</v>
      </c>
      <c r="K6113" t="s">
        <v>138</v>
      </c>
      <c r="L6113" t="s">
        <v>17566</v>
      </c>
      <c r="M6113" t="s">
        <v>17567</v>
      </c>
      <c r="N6113">
        <v>4.1463888879999997</v>
      </c>
      <c r="O6113">
        <v>0</v>
      </c>
      <c r="P6113">
        <v>0</v>
      </c>
      <c r="Q6113">
        <v>0</v>
      </c>
      <c r="R6113">
        <v>6</v>
      </c>
      <c r="S6113">
        <v>0</v>
      </c>
      <c r="T6113">
        <v>1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17.376571167025759</v>
      </c>
      <c r="AA6113">
        <v>0</v>
      </c>
      <c r="AB6113">
        <v>0</v>
      </c>
      <c r="AC6113">
        <v>0</v>
      </c>
      <c r="AD6113">
        <v>0</v>
      </c>
      <c r="AE6113">
        <v>17.376571167025759</v>
      </c>
    </row>
    <row r="6114" spans="1:31" x14ac:dyDescent="0.25">
      <c r="A6114">
        <v>2220873</v>
      </c>
      <c r="B6114">
        <v>1</v>
      </c>
      <c r="C6114" t="s">
        <v>80</v>
      </c>
      <c r="D6114" t="s">
        <v>95</v>
      </c>
      <c r="E6114" t="s">
        <v>198</v>
      </c>
      <c r="F6114" t="s">
        <v>17568</v>
      </c>
      <c r="G6114" t="s">
        <v>200</v>
      </c>
      <c r="H6114" t="s">
        <v>144</v>
      </c>
      <c r="I6114" t="s">
        <v>451</v>
      </c>
      <c r="J6114" t="s">
        <v>137</v>
      </c>
      <c r="K6114" t="s">
        <v>234</v>
      </c>
      <c r="L6114" t="s">
        <v>17569</v>
      </c>
      <c r="M6114" t="s">
        <v>17570</v>
      </c>
      <c r="N6114">
        <v>1.6429444000000001E-2</v>
      </c>
      <c r="O6114">
        <v>1</v>
      </c>
      <c r="P6114">
        <v>1</v>
      </c>
      <c r="Q6114">
        <v>0</v>
      </c>
      <c r="R6114">
        <v>0</v>
      </c>
      <c r="S6114">
        <v>15</v>
      </c>
      <c r="T6114">
        <v>567</v>
      </c>
      <c r="U6114">
        <v>6</v>
      </c>
      <c r="V6114">
        <v>5</v>
      </c>
      <c r="W6114">
        <v>0</v>
      </c>
      <c r="X6114">
        <v>4.0770734250833336E-3</v>
      </c>
      <c r="Y6114">
        <v>0</v>
      </c>
      <c r="Z6114">
        <v>0</v>
      </c>
      <c r="AA6114">
        <v>2.4004774219396001</v>
      </c>
      <c r="AB6114">
        <v>6.1173736263172245</v>
      </c>
      <c r="AC6114">
        <v>5.2658307960686335</v>
      </c>
      <c r="AD6114">
        <v>1.4652224433139833</v>
      </c>
      <c r="AE6114">
        <v>15.252981361064524</v>
      </c>
    </row>
    <row r="6115" spans="1:31" x14ac:dyDescent="0.25">
      <c r="A6115">
        <v>2223790</v>
      </c>
      <c r="B6115">
        <v>1</v>
      </c>
      <c r="C6115" t="s">
        <v>81</v>
      </c>
      <c r="D6115" t="s">
        <v>128</v>
      </c>
      <c r="E6115" t="s">
        <v>147</v>
      </c>
      <c r="F6115" t="s">
        <v>10752</v>
      </c>
      <c r="G6115" t="s">
        <v>143</v>
      </c>
      <c r="H6115" t="s">
        <v>144</v>
      </c>
      <c r="I6115" t="s">
        <v>136</v>
      </c>
      <c r="J6115" t="s">
        <v>137</v>
      </c>
      <c r="K6115" t="s">
        <v>138</v>
      </c>
      <c r="L6115" t="s">
        <v>17571</v>
      </c>
      <c r="M6115" t="s">
        <v>17572</v>
      </c>
      <c r="N6115">
        <v>0.50388888799999998</v>
      </c>
      <c r="O6115">
        <v>0</v>
      </c>
      <c r="P6115">
        <v>960</v>
      </c>
      <c r="Q6115">
        <v>3</v>
      </c>
      <c r="R6115">
        <v>9</v>
      </c>
      <c r="S6115">
        <v>19</v>
      </c>
      <c r="T6115">
        <v>122</v>
      </c>
      <c r="U6115">
        <v>0</v>
      </c>
      <c r="V6115">
        <v>0</v>
      </c>
      <c r="W6115">
        <v>0</v>
      </c>
      <c r="X6115">
        <v>75.185063010025345</v>
      </c>
      <c r="Y6115">
        <v>10.145232616952095</v>
      </c>
      <c r="Z6115">
        <v>3.3818518539855571</v>
      </c>
      <c r="AA6115">
        <v>94.023244995854753</v>
      </c>
      <c r="AB6115">
        <v>23.711152496206395</v>
      </c>
      <c r="AC6115">
        <v>0</v>
      </c>
      <c r="AD6115">
        <v>0</v>
      </c>
      <c r="AE6115">
        <v>206.44654497302417</v>
      </c>
    </row>
    <row r="6116" spans="1:31" x14ac:dyDescent="0.25">
      <c r="A6116">
        <v>2219545</v>
      </c>
      <c r="B6116">
        <v>1</v>
      </c>
      <c r="C6116" t="s">
        <v>80</v>
      </c>
      <c r="D6116" t="s">
        <v>101</v>
      </c>
      <c r="E6116" t="s">
        <v>141</v>
      </c>
      <c r="F6116" t="s">
        <v>17573</v>
      </c>
      <c r="G6116" t="s">
        <v>694</v>
      </c>
      <c r="H6116" t="s">
        <v>144</v>
      </c>
      <c r="I6116" t="s">
        <v>136</v>
      </c>
      <c r="J6116" t="s">
        <v>137</v>
      </c>
      <c r="K6116" t="s">
        <v>138</v>
      </c>
      <c r="L6116" t="s">
        <v>17574</v>
      </c>
      <c r="M6116" t="s">
        <v>17575</v>
      </c>
      <c r="N6116">
        <v>2.9694444440000001</v>
      </c>
      <c r="O6116">
        <v>0</v>
      </c>
      <c r="P6116">
        <v>0</v>
      </c>
      <c r="Q6116">
        <v>0</v>
      </c>
      <c r="R6116">
        <v>0</v>
      </c>
      <c r="S6116">
        <v>1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16.272038367485852</v>
      </c>
      <c r="AB6116">
        <v>0</v>
      </c>
      <c r="AC6116">
        <v>0</v>
      </c>
      <c r="AD6116">
        <v>0</v>
      </c>
      <c r="AE6116">
        <v>16.272038367485852</v>
      </c>
    </row>
    <row r="6117" spans="1:31" x14ac:dyDescent="0.25">
      <c r="A6117">
        <v>2226684</v>
      </c>
      <c r="B6117">
        <v>1</v>
      </c>
      <c r="C6117" t="s">
        <v>80</v>
      </c>
      <c r="D6117" t="s">
        <v>83</v>
      </c>
      <c r="E6117" t="s">
        <v>151</v>
      </c>
      <c r="F6117" t="s">
        <v>17576</v>
      </c>
      <c r="G6117" t="s">
        <v>213</v>
      </c>
      <c r="H6117" t="s">
        <v>135</v>
      </c>
      <c r="I6117" t="s">
        <v>136</v>
      </c>
      <c r="J6117" t="s">
        <v>137</v>
      </c>
      <c r="K6117" t="s">
        <v>138</v>
      </c>
      <c r="L6117" t="s">
        <v>17577</v>
      </c>
      <c r="M6117" t="s">
        <v>17422</v>
      </c>
      <c r="N6117">
        <v>1.9516666659999999</v>
      </c>
      <c r="O6117">
        <v>0</v>
      </c>
      <c r="P6117">
        <v>7</v>
      </c>
      <c r="Q6117">
        <v>0</v>
      </c>
      <c r="R6117">
        <v>0</v>
      </c>
      <c r="S6117">
        <v>0</v>
      </c>
      <c r="T6117">
        <v>108</v>
      </c>
      <c r="U6117">
        <v>0</v>
      </c>
      <c r="V6117">
        <v>1</v>
      </c>
      <c r="W6117">
        <v>0</v>
      </c>
      <c r="X6117">
        <v>2.5222940732482915</v>
      </c>
      <c r="Y6117">
        <v>0</v>
      </c>
      <c r="Z6117">
        <v>0</v>
      </c>
      <c r="AA6117">
        <v>0</v>
      </c>
      <c r="AB6117">
        <v>259.39466585314347</v>
      </c>
      <c r="AC6117">
        <v>0</v>
      </c>
      <c r="AD6117">
        <v>63.139307856582533</v>
      </c>
      <c r="AE6117">
        <v>325.05626778297432</v>
      </c>
    </row>
    <row r="6118" spans="1:31" x14ac:dyDescent="0.25">
      <c r="A6118">
        <v>2224809</v>
      </c>
      <c r="B6118">
        <v>1</v>
      </c>
      <c r="C6118" t="s">
        <v>81</v>
      </c>
      <c r="D6118" t="s">
        <v>119</v>
      </c>
      <c r="E6118" t="s">
        <v>147</v>
      </c>
      <c r="F6118" t="s">
        <v>17578</v>
      </c>
      <c r="G6118" t="s">
        <v>200</v>
      </c>
      <c r="H6118" t="s">
        <v>144</v>
      </c>
      <c r="I6118" t="s">
        <v>136</v>
      </c>
      <c r="J6118" t="s">
        <v>137</v>
      </c>
      <c r="K6118" t="s">
        <v>234</v>
      </c>
      <c r="L6118" t="s">
        <v>17579</v>
      </c>
      <c r="M6118" t="s">
        <v>17580</v>
      </c>
      <c r="N6118">
        <v>0.450555555</v>
      </c>
      <c r="O6118">
        <v>0</v>
      </c>
      <c r="P6118">
        <v>1919</v>
      </c>
      <c r="Q6118">
        <v>0</v>
      </c>
      <c r="R6118">
        <v>63</v>
      </c>
      <c r="S6118">
        <v>0</v>
      </c>
      <c r="T6118">
        <v>737</v>
      </c>
      <c r="U6118">
        <v>0</v>
      </c>
      <c r="V6118">
        <v>0</v>
      </c>
      <c r="W6118">
        <v>0</v>
      </c>
      <c r="X6118">
        <v>201.35851209682656</v>
      </c>
      <c r="Y6118">
        <v>0</v>
      </c>
      <c r="Z6118">
        <v>3.5689551480097226</v>
      </c>
      <c r="AA6118">
        <v>0</v>
      </c>
      <c r="AB6118">
        <v>133.03711186681349</v>
      </c>
      <c r="AC6118">
        <v>0</v>
      </c>
      <c r="AD6118">
        <v>0</v>
      </c>
      <c r="AE6118">
        <v>337.96457911164975</v>
      </c>
    </row>
    <row r="6119" spans="1:31" x14ac:dyDescent="0.25">
      <c r="A6119">
        <v>2215323</v>
      </c>
      <c r="B6119">
        <v>1</v>
      </c>
      <c r="C6119" t="s">
        <v>80</v>
      </c>
      <c r="D6119" t="s">
        <v>85</v>
      </c>
      <c r="E6119" t="s">
        <v>132</v>
      </c>
      <c r="F6119" t="s">
        <v>17581</v>
      </c>
      <c r="G6119" t="s">
        <v>280</v>
      </c>
      <c r="H6119" t="s">
        <v>135</v>
      </c>
      <c r="I6119" t="s">
        <v>136</v>
      </c>
      <c r="J6119" t="s">
        <v>137</v>
      </c>
      <c r="K6119" t="s">
        <v>138</v>
      </c>
      <c r="L6119" t="s">
        <v>17582</v>
      </c>
      <c r="M6119" t="s">
        <v>17583</v>
      </c>
      <c r="N6119">
        <v>0.60777777700000002</v>
      </c>
      <c r="O6119">
        <v>0</v>
      </c>
      <c r="P6119">
        <v>107</v>
      </c>
      <c r="Q6119">
        <v>0</v>
      </c>
      <c r="R6119">
        <v>0</v>
      </c>
      <c r="S6119">
        <v>0</v>
      </c>
      <c r="T6119">
        <v>12</v>
      </c>
      <c r="U6119">
        <v>0</v>
      </c>
      <c r="V6119">
        <v>0</v>
      </c>
      <c r="W6119">
        <v>0</v>
      </c>
      <c r="X6119">
        <v>21.201122873956866</v>
      </c>
      <c r="Y6119">
        <v>0</v>
      </c>
      <c r="Z6119">
        <v>0</v>
      </c>
      <c r="AA6119">
        <v>0</v>
      </c>
      <c r="AB6119">
        <v>3.7387337417116386</v>
      </c>
      <c r="AC6119">
        <v>0</v>
      </c>
      <c r="AD6119">
        <v>0</v>
      </c>
      <c r="AE6119">
        <v>24.939856615668504</v>
      </c>
    </row>
    <row r="6120" spans="1:31" x14ac:dyDescent="0.25">
      <c r="A6120">
        <v>2228012</v>
      </c>
      <c r="B6120">
        <v>1</v>
      </c>
      <c r="C6120" t="s">
        <v>80</v>
      </c>
      <c r="D6120" t="s">
        <v>100</v>
      </c>
      <c r="E6120" t="s">
        <v>156</v>
      </c>
      <c r="F6120" t="s">
        <v>17584</v>
      </c>
      <c r="G6120" t="s">
        <v>161</v>
      </c>
      <c r="H6120" t="s">
        <v>135</v>
      </c>
      <c r="I6120" t="s">
        <v>136</v>
      </c>
      <c r="J6120" t="s">
        <v>137</v>
      </c>
      <c r="K6120" t="s">
        <v>138</v>
      </c>
      <c r="L6120" t="s">
        <v>17585</v>
      </c>
      <c r="M6120" t="s">
        <v>17586</v>
      </c>
      <c r="N6120">
        <v>3.4913888879999999</v>
      </c>
      <c r="O6120">
        <v>0</v>
      </c>
      <c r="P6120">
        <v>1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2.0668365477065791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2.0668365477065791</v>
      </c>
    </row>
    <row r="6121" spans="1:31" x14ac:dyDescent="0.25">
      <c r="A6121">
        <v>2223481</v>
      </c>
      <c r="B6121">
        <v>1</v>
      </c>
      <c r="C6121" t="s">
        <v>80</v>
      </c>
      <c r="D6121" t="s">
        <v>82</v>
      </c>
      <c r="E6121" t="s">
        <v>225</v>
      </c>
      <c r="F6121" t="s">
        <v>5047</v>
      </c>
      <c r="G6121" t="s">
        <v>600</v>
      </c>
      <c r="H6121" t="s">
        <v>135</v>
      </c>
      <c r="I6121" t="s">
        <v>136</v>
      </c>
      <c r="J6121" t="s">
        <v>137</v>
      </c>
      <c r="K6121" t="s">
        <v>138</v>
      </c>
      <c r="L6121" t="s">
        <v>17587</v>
      </c>
      <c r="M6121" t="s">
        <v>17588</v>
      </c>
      <c r="N6121">
        <v>3.0272222219999998</v>
      </c>
      <c r="O6121">
        <v>0</v>
      </c>
      <c r="P6121">
        <v>84</v>
      </c>
      <c r="Q6121">
        <v>0</v>
      </c>
      <c r="R6121">
        <v>0</v>
      </c>
      <c r="S6121">
        <v>0</v>
      </c>
      <c r="T6121">
        <v>17</v>
      </c>
      <c r="U6121">
        <v>0</v>
      </c>
      <c r="V6121">
        <v>0</v>
      </c>
      <c r="W6121">
        <v>0</v>
      </c>
      <c r="X6121">
        <v>117.85856665064007</v>
      </c>
      <c r="Y6121">
        <v>0</v>
      </c>
      <c r="Z6121">
        <v>0</v>
      </c>
      <c r="AA6121">
        <v>0</v>
      </c>
      <c r="AB6121">
        <v>73.033874471349762</v>
      </c>
      <c r="AC6121">
        <v>0</v>
      </c>
      <c r="AD6121">
        <v>0</v>
      </c>
      <c r="AE6121">
        <v>190.89244112198983</v>
      </c>
    </row>
    <row r="6122" spans="1:31" x14ac:dyDescent="0.25">
      <c r="A6122">
        <v>2216674</v>
      </c>
      <c r="B6122">
        <v>1</v>
      </c>
      <c r="C6122" t="s">
        <v>81</v>
      </c>
      <c r="D6122" t="s">
        <v>117</v>
      </c>
      <c r="E6122" t="s">
        <v>156</v>
      </c>
      <c r="F6122" t="s">
        <v>17589</v>
      </c>
      <c r="G6122" t="s">
        <v>165</v>
      </c>
      <c r="H6122" t="s">
        <v>135</v>
      </c>
      <c r="I6122" t="s">
        <v>136</v>
      </c>
      <c r="J6122" t="s">
        <v>137</v>
      </c>
      <c r="K6122" t="s">
        <v>138</v>
      </c>
      <c r="L6122" t="s">
        <v>17590</v>
      </c>
      <c r="M6122" t="s">
        <v>17591</v>
      </c>
      <c r="N6122">
        <v>1.875277777</v>
      </c>
      <c r="O6122">
        <v>0</v>
      </c>
      <c r="P6122">
        <v>3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1.45422985833216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1.45422985833216</v>
      </c>
    </row>
    <row r="6123" spans="1:31" x14ac:dyDescent="0.25">
      <c r="A6123">
        <v>2222084</v>
      </c>
      <c r="B6123">
        <v>1</v>
      </c>
      <c r="C6123" t="s">
        <v>81</v>
      </c>
      <c r="D6123" t="s">
        <v>112</v>
      </c>
      <c r="E6123" t="s">
        <v>147</v>
      </c>
      <c r="F6123" t="s">
        <v>655</v>
      </c>
      <c r="G6123" t="s">
        <v>143</v>
      </c>
      <c r="H6123" t="s">
        <v>144</v>
      </c>
      <c r="I6123" t="s">
        <v>136</v>
      </c>
      <c r="J6123" t="s">
        <v>137</v>
      </c>
      <c r="K6123" t="s">
        <v>138</v>
      </c>
      <c r="L6123" t="s">
        <v>17592</v>
      </c>
      <c r="M6123" t="s">
        <v>17593</v>
      </c>
      <c r="N6123">
        <v>0.25416666599999999</v>
      </c>
      <c r="O6123">
        <v>0</v>
      </c>
      <c r="P6123">
        <v>1284</v>
      </c>
      <c r="Q6123">
        <v>5</v>
      </c>
      <c r="R6123">
        <v>39</v>
      </c>
      <c r="S6123">
        <v>8</v>
      </c>
      <c r="T6123">
        <v>69</v>
      </c>
      <c r="U6123">
        <v>1</v>
      </c>
      <c r="V6123">
        <v>1</v>
      </c>
      <c r="W6123">
        <v>0</v>
      </c>
      <c r="X6123">
        <v>23.341520493537423</v>
      </c>
      <c r="Y6123">
        <v>8.2259353993605835</v>
      </c>
      <c r="Z6123">
        <v>1.0089813638331542</v>
      </c>
      <c r="AA6123">
        <v>8.466109574612668</v>
      </c>
      <c r="AB6123">
        <v>9.6110882219608733</v>
      </c>
      <c r="AC6123">
        <v>7.745975856695668E-2</v>
      </c>
      <c r="AD6123">
        <v>6.0899620215416677E-3</v>
      </c>
      <c r="AE6123">
        <v>50.737184773893198</v>
      </c>
    </row>
    <row r="6124" spans="1:31" x14ac:dyDescent="0.25">
      <c r="A6124">
        <v>2227726</v>
      </c>
      <c r="B6124">
        <v>1</v>
      </c>
      <c r="C6124" t="s">
        <v>80</v>
      </c>
      <c r="D6124" t="s">
        <v>83</v>
      </c>
      <c r="E6124" t="s">
        <v>156</v>
      </c>
      <c r="F6124" t="s">
        <v>17594</v>
      </c>
      <c r="G6124" t="s">
        <v>161</v>
      </c>
      <c r="H6124" t="s">
        <v>135</v>
      </c>
      <c r="I6124" t="s">
        <v>136</v>
      </c>
      <c r="J6124" t="s">
        <v>137</v>
      </c>
      <c r="K6124" t="s">
        <v>138</v>
      </c>
      <c r="L6124" t="s">
        <v>17595</v>
      </c>
      <c r="M6124" t="s">
        <v>17596</v>
      </c>
      <c r="N6124">
        <v>0.59861111099999997</v>
      </c>
      <c r="O6124">
        <v>0</v>
      </c>
      <c r="P6124">
        <v>3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0.37162530630020835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0.37162530630020835</v>
      </c>
    </row>
    <row r="6125" spans="1:31" x14ac:dyDescent="0.25">
      <c r="A6125">
        <v>2218148</v>
      </c>
      <c r="B6125">
        <v>1</v>
      </c>
      <c r="C6125" t="s">
        <v>80</v>
      </c>
      <c r="D6125" t="s">
        <v>96</v>
      </c>
      <c r="E6125" t="s">
        <v>151</v>
      </c>
      <c r="F6125" t="s">
        <v>17597</v>
      </c>
      <c r="G6125" t="s">
        <v>245</v>
      </c>
      <c r="H6125" t="s">
        <v>135</v>
      </c>
      <c r="I6125" t="s">
        <v>136</v>
      </c>
      <c r="J6125" t="s">
        <v>137</v>
      </c>
      <c r="K6125" t="s">
        <v>138</v>
      </c>
      <c r="L6125" t="s">
        <v>17598</v>
      </c>
      <c r="M6125" t="s">
        <v>17599</v>
      </c>
      <c r="N6125">
        <v>1.6163888879999999</v>
      </c>
      <c r="O6125">
        <v>0</v>
      </c>
      <c r="P6125">
        <v>34</v>
      </c>
      <c r="Q6125">
        <v>0</v>
      </c>
      <c r="R6125">
        <v>0</v>
      </c>
      <c r="S6125">
        <v>0</v>
      </c>
      <c r="T6125">
        <v>5</v>
      </c>
      <c r="U6125">
        <v>0</v>
      </c>
      <c r="V6125">
        <v>0</v>
      </c>
      <c r="W6125">
        <v>0</v>
      </c>
      <c r="X6125">
        <v>103.92968760113871</v>
      </c>
      <c r="Y6125">
        <v>0</v>
      </c>
      <c r="Z6125">
        <v>0</v>
      </c>
      <c r="AA6125">
        <v>0</v>
      </c>
      <c r="AB6125">
        <v>11.825326679857625</v>
      </c>
      <c r="AC6125">
        <v>0</v>
      </c>
      <c r="AD6125">
        <v>0</v>
      </c>
      <c r="AE6125">
        <v>115.75501428099633</v>
      </c>
    </row>
    <row r="6126" spans="1:31" x14ac:dyDescent="0.25">
      <c r="A6126">
        <v>2216797</v>
      </c>
      <c r="B6126">
        <v>1</v>
      </c>
      <c r="C6126" t="s">
        <v>80</v>
      </c>
      <c r="D6126" t="s">
        <v>93</v>
      </c>
      <c r="E6126" t="s">
        <v>147</v>
      </c>
      <c r="F6126" t="s">
        <v>14810</v>
      </c>
      <c r="G6126" t="s">
        <v>143</v>
      </c>
      <c r="H6126" t="s">
        <v>144</v>
      </c>
      <c r="I6126" t="s">
        <v>136</v>
      </c>
      <c r="J6126" t="s">
        <v>137</v>
      </c>
      <c r="K6126" t="s">
        <v>138</v>
      </c>
      <c r="L6126" t="s">
        <v>17600</v>
      </c>
      <c r="M6126" t="s">
        <v>17601</v>
      </c>
      <c r="N6126">
        <v>0.67361111100000004</v>
      </c>
      <c r="O6126">
        <v>0</v>
      </c>
      <c r="P6126">
        <v>21</v>
      </c>
      <c r="Q6126">
        <v>0</v>
      </c>
      <c r="R6126">
        <v>5</v>
      </c>
      <c r="S6126">
        <v>8</v>
      </c>
      <c r="T6126">
        <v>978</v>
      </c>
      <c r="U6126">
        <v>7</v>
      </c>
      <c r="V6126">
        <v>20</v>
      </c>
      <c r="W6126">
        <v>0</v>
      </c>
      <c r="X6126">
        <v>1.8809923738310208</v>
      </c>
      <c r="Y6126">
        <v>0</v>
      </c>
      <c r="Z6126">
        <v>3.3807267985735421</v>
      </c>
      <c r="AA6126">
        <v>20.24387407470492</v>
      </c>
      <c r="AB6126">
        <v>345.64491745710052</v>
      </c>
      <c r="AC6126">
        <v>142.23312917590323</v>
      </c>
      <c r="AD6126">
        <v>499.74627417142364</v>
      </c>
      <c r="AE6126">
        <v>1013.1299140515368</v>
      </c>
    </row>
    <row r="6127" spans="1:31" x14ac:dyDescent="0.25">
      <c r="A6127">
        <v>2213880</v>
      </c>
      <c r="B6127">
        <v>1</v>
      </c>
      <c r="C6127" t="s">
        <v>80</v>
      </c>
      <c r="D6127" t="s">
        <v>107</v>
      </c>
      <c r="E6127" t="s">
        <v>156</v>
      </c>
      <c r="F6127" t="s">
        <v>17602</v>
      </c>
      <c r="G6127" t="s">
        <v>134</v>
      </c>
      <c r="H6127" t="s">
        <v>135</v>
      </c>
      <c r="I6127" t="s">
        <v>136</v>
      </c>
      <c r="J6127" t="s">
        <v>137</v>
      </c>
      <c r="K6127" t="s">
        <v>138</v>
      </c>
      <c r="L6127" t="s">
        <v>17603</v>
      </c>
      <c r="M6127" t="s">
        <v>17604</v>
      </c>
      <c r="N6127">
        <v>0.69583333300000005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1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0.25284556332562497</v>
      </c>
      <c r="AC6127">
        <v>0</v>
      </c>
      <c r="AD6127">
        <v>0</v>
      </c>
      <c r="AE6127">
        <v>0.25284556332562497</v>
      </c>
    </row>
    <row r="6128" spans="1:31" x14ac:dyDescent="0.25">
      <c r="A6128">
        <v>2226538</v>
      </c>
      <c r="B6128">
        <v>1</v>
      </c>
      <c r="C6128" t="s">
        <v>80</v>
      </c>
      <c r="D6128" t="s">
        <v>110</v>
      </c>
      <c r="E6128" t="s">
        <v>151</v>
      </c>
      <c r="F6128" t="s">
        <v>17605</v>
      </c>
      <c r="G6128" t="s">
        <v>213</v>
      </c>
      <c r="H6128" t="s">
        <v>135</v>
      </c>
      <c r="I6128" t="s">
        <v>136</v>
      </c>
      <c r="J6128" t="s">
        <v>137</v>
      </c>
      <c r="K6128" t="s">
        <v>138</v>
      </c>
      <c r="L6128" t="s">
        <v>17606</v>
      </c>
      <c r="M6128" t="s">
        <v>17607</v>
      </c>
      <c r="N6128">
        <v>1.326944444</v>
      </c>
      <c r="O6128">
        <v>0</v>
      </c>
      <c r="P6128">
        <v>215</v>
      </c>
      <c r="Q6128">
        <v>0</v>
      </c>
      <c r="R6128">
        <v>0</v>
      </c>
      <c r="S6128">
        <v>0</v>
      </c>
      <c r="T6128">
        <v>14</v>
      </c>
      <c r="U6128">
        <v>0</v>
      </c>
      <c r="V6128">
        <v>0</v>
      </c>
      <c r="W6128">
        <v>0</v>
      </c>
      <c r="X6128">
        <v>92.222307819144248</v>
      </c>
      <c r="Y6128">
        <v>0</v>
      </c>
      <c r="Z6128">
        <v>0</v>
      </c>
      <c r="AA6128">
        <v>0</v>
      </c>
      <c r="AB6128">
        <v>6.1270099087737862</v>
      </c>
      <c r="AC6128">
        <v>0</v>
      </c>
      <c r="AD6128">
        <v>0</v>
      </c>
      <c r="AE6128">
        <v>98.349317727918034</v>
      </c>
    </row>
    <row r="6129" spans="1:31" x14ac:dyDescent="0.25">
      <c r="A6129">
        <v>2227872</v>
      </c>
      <c r="B6129">
        <v>1</v>
      </c>
      <c r="C6129" t="s">
        <v>80</v>
      </c>
      <c r="D6129" t="s">
        <v>105</v>
      </c>
      <c r="E6129" t="s">
        <v>156</v>
      </c>
      <c r="F6129" t="s">
        <v>17608</v>
      </c>
      <c r="G6129" t="s">
        <v>165</v>
      </c>
      <c r="H6129" t="s">
        <v>135</v>
      </c>
      <c r="I6129" t="s">
        <v>136</v>
      </c>
      <c r="J6129" t="s">
        <v>137</v>
      </c>
      <c r="K6129" t="s">
        <v>138</v>
      </c>
      <c r="L6129" t="s">
        <v>17609</v>
      </c>
      <c r="M6129" t="s">
        <v>17610</v>
      </c>
      <c r="N6129">
        <v>0.60555555500000002</v>
      </c>
      <c r="O6129">
        <v>0</v>
      </c>
      <c r="P6129">
        <v>5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1.0595928269446777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1.0595928269446777</v>
      </c>
    </row>
    <row r="6130" spans="1:31" x14ac:dyDescent="0.25">
      <c r="A6130">
        <v>2223289</v>
      </c>
      <c r="B6130">
        <v>1</v>
      </c>
      <c r="C6130" t="s">
        <v>80</v>
      </c>
      <c r="D6130" t="s">
        <v>82</v>
      </c>
      <c r="E6130" t="s">
        <v>151</v>
      </c>
      <c r="F6130" t="s">
        <v>17611</v>
      </c>
      <c r="G6130" t="s">
        <v>192</v>
      </c>
      <c r="H6130" t="s">
        <v>135</v>
      </c>
      <c r="I6130" t="s">
        <v>136</v>
      </c>
      <c r="J6130" t="s">
        <v>137</v>
      </c>
      <c r="K6130" t="s">
        <v>138</v>
      </c>
      <c r="L6130" t="s">
        <v>17612</v>
      </c>
      <c r="M6130" t="s">
        <v>17613</v>
      </c>
      <c r="N6130">
        <v>0.48888888800000002</v>
      </c>
      <c r="O6130">
        <v>0</v>
      </c>
      <c r="P6130">
        <v>42</v>
      </c>
      <c r="Q6130">
        <v>0</v>
      </c>
      <c r="R6130">
        <v>0</v>
      </c>
      <c r="S6130">
        <v>0</v>
      </c>
      <c r="T6130">
        <v>1</v>
      </c>
      <c r="U6130">
        <v>0</v>
      </c>
      <c r="V6130">
        <v>0</v>
      </c>
      <c r="W6130">
        <v>0</v>
      </c>
      <c r="X6130">
        <v>11.898314888030269</v>
      </c>
      <c r="Y6130">
        <v>0</v>
      </c>
      <c r="Z6130">
        <v>0</v>
      </c>
      <c r="AA6130">
        <v>0</v>
      </c>
      <c r="AB6130">
        <v>1.7443355503200002</v>
      </c>
      <c r="AC6130">
        <v>0</v>
      </c>
      <c r="AD6130">
        <v>0</v>
      </c>
      <c r="AE6130">
        <v>13.64265043835027</v>
      </c>
    </row>
    <row r="6131" spans="1:31" x14ac:dyDescent="0.25">
      <c r="A6131">
        <v>2223936</v>
      </c>
      <c r="B6131">
        <v>1</v>
      </c>
      <c r="C6131" t="s">
        <v>80</v>
      </c>
      <c r="D6131" t="s">
        <v>83</v>
      </c>
      <c r="E6131" t="s">
        <v>132</v>
      </c>
      <c r="F6131" t="s">
        <v>17614</v>
      </c>
      <c r="G6131" t="s">
        <v>610</v>
      </c>
      <c r="H6131" t="s">
        <v>135</v>
      </c>
      <c r="I6131" t="s">
        <v>136</v>
      </c>
      <c r="J6131" t="s">
        <v>137</v>
      </c>
      <c r="K6131" t="s">
        <v>138</v>
      </c>
      <c r="L6131" t="s">
        <v>17615</v>
      </c>
      <c r="M6131" t="s">
        <v>17616</v>
      </c>
      <c r="N6131">
        <v>0.28055555500000001</v>
      </c>
      <c r="O6131">
        <v>0</v>
      </c>
      <c r="P6131">
        <v>3</v>
      </c>
      <c r="Q6131">
        <v>0</v>
      </c>
      <c r="R6131">
        <v>0</v>
      </c>
      <c r="S6131">
        <v>0</v>
      </c>
      <c r="T6131">
        <v>185</v>
      </c>
      <c r="U6131">
        <v>0</v>
      </c>
      <c r="V6131">
        <v>4</v>
      </c>
      <c r="W6131">
        <v>0</v>
      </c>
      <c r="X6131">
        <v>0.18825664220574612</v>
      </c>
      <c r="Y6131">
        <v>0</v>
      </c>
      <c r="Z6131">
        <v>0</v>
      </c>
      <c r="AA6131">
        <v>0</v>
      </c>
      <c r="AB6131">
        <v>28.801863664650437</v>
      </c>
      <c r="AC6131">
        <v>0</v>
      </c>
      <c r="AD6131">
        <v>8.8701691330733397</v>
      </c>
      <c r="AE6131">
        <v>37.860289439929524</v>
      </c>
    </row>
    <row r="6132" spans="1:31" x14ac:dyDescent="0.25">
      <c r="A6132">
        <v>2219067</v>
      </c>
      <c r="B6132">
        <v>1</v>
      </c>
      <c r="C6132" t="s">
        <v>80</v>
      </c>
      <c r="D6132" t="s">
        <v>106</v>
      </c>
      <c r="E6132" t="s">
        <v>147</v>
      </c>
      <c r="F6132" t="s">
        <v>2258</v>
      </c>
      <c r="G6132" t="s">
        <v>143</v>
      </c>
      <c r="H6132" t="s">
        <v>144</v>
      </c>
      <c r="I6132" t="s">
        <v>136</v>
      </c>
      <c r="J6132" t="s">
        <v>137</v>
      </c>
      <c r="K6132" t="s">
        <v>138</v>
      </c>
      <c r="L6132" t="s">
        <v>17617</v>
      </c>
      <c r="M6132" t="s">
        <v>17618</v>
      </c>
      <c r="N6132">
        <v>1.0236111109999999</v>
      </c>
      <c r="O6132">
        <v>0</v>
      </c>
      <c r="P6132">
        <v>3</v>
      </c>
      <c r="Q6132">
        <v>28</v>
      </c>
      <c r="R6132">
        <v>136</v>
      </c>
      <c r="S6132">
        <v>4</v>
      </c>
      <c r="T6132">
        <v>28</v>
      </c>
      <c r="U6132">
        <v>0</v>
      </c>
      <c r="V6132">
        <v>0</v>
      </c>
      <c r="W6132">
        <v>0</v>
      </c>
      <c r="X6132">
        <v>0.8683381832389917</v>
      </c>
      <c r="Y6132">
        <v>7.3685760628973309</v>
      </c>
      <c r="Z6132">
        <v>158.7464417404195</v>
      </c>
      <c r="AA6132">
        <v>3.5108357815687721</v>
      </c>
      <c r="AB6132">
        <v>44.372684540660792</v>
      </c>
      <c r="AC6132">
        <v>0</v>
      </c>
      <c r="AD6132">
        <v>0</v>
      </c>
      <c r="AE6132">
        <v>214.86687630878538</v>
      </c>
    </row>
    <row r="6133" spans="1:31" x14ac:dyDescent="0.25">
      <c r="A6133">
        <v>2213903</v>
      </c>
      <c r="B6133">
        <v>1</v>
      </c>
      <c r="C6133" t="s">
        <v>80</v>
      </c>
      <c r="D6133" t="s">
        <v>97</v>
      </c>
      <c r="E6133" t="s">
        <v>156</v>
      </c>
      <c r="F6133" t="s">
        <v>17619</v>
      </c>
      <c r="G6133" t="s">
        <v>161</v>
      </c>
      <c r="H6133" t="s">
        <v>135</v>
      </c>
      <c r="I6133" t="s">
        <v>136</v>
      </c>
      <c r="J6133" t="s">
        <v>137</v>
      </c>
      <c r="K6133" t="s">
        <v>138</v>
      </c>
      <c r="L6133" t="s">
        <v>17620</v>
      </c>
      <c r="M6133" t="s">
        <v>17621</v>
      </c>
      <c r="N6133">
        <v>3.1486111110000001</v>
      </c>
      <c r="O6133">
        <v>0</v>
      </c>
      <c r="P6133">
        <v>0</v>
      </c>
      <c r="Q6133">
        <v>0</v>
      </c>
      <c r="R6133">
        <v>1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5.7764271589174792</v>
      </c>
      <c r="AA6133">
        <v>0</v>
      </c>
      <c r="AB6133">
        <v>0</v>
      </c>
      <c r="AC6133">
        <v>0</v>
      </c>
      <c r="AD6133">
        <v>0</v>
      </c>
      <c r="AE6133">
        <v>5.7764271589174792</v>
      </c>
    </row>
    <row r="6134" spans="1:31" x14ac:dyDescent="0.25">
      <c r="A6134">
        <v>2226561</v>
      </c>
      <c r="B6134">
        <v>1</v>
      </c>
      <c r="C6134" t="s">
        <v>80</v>
      </c>
      <c r="D6134" t="s">
        <v>82</v>
      </c>
      <c r="E6134" t="s">
        <v>151</v>
      </c>
      <c r="F6134" t="s">
        <v>11107</v>
      </c>
      <c r="G6134" t="s">
        <v>213</v>
      </c>
      <c r="H6134" t="s">
        <v>135</v>
      </c>
      <c r="I6134" t="s">
        <v>136</v>
      </c>
      <c r="J6134" t="s">
        <v>137</v>
      </c>
      <c r="K6134" t="s">
        <v>138</v>
      </c>
      <c r="L6134" t="s">
        <v>17622</v>
      </c>
      <c r="M6134" t="s">
        <v>17623</v>
      </c>
      <c r="N6134">
        <v>6.3919444439999999</v>
      </c>
      <c r="O6134">
        <v>0</v>
      </c>
      <c r="P6134">
        <v>37</v>
      </c>
      <c r="Q6134">
        <v>0</v>
      </c>
      <c r="R6134">
        <v>0</v>
      </c>
      <c r="S6134">
        <v>0</v>
      </c>
      <c r="T6134">
        <v>6</v>
      </c>
      <c r="U6134">
        <v>0</v>
      </c>
      <c r="V6134">
        <v>0</v>
      </c>
      <c r="W6134">
        <v>0</v>
      </c>
      <c r="X6134">
        <v>61.406416696145072</v>
      </c>
      <c r="Y6134">
        <v>0</v>
      </c>
      <c r="Z6134">
        <v>0</v>
      </c>
      <c r="AA6134">
        <v>0</v>
      </c>
      <c r="AB6134">
        <v>15.532803657607532</v>
      </c>
      <c r="AC6134">
        <v>0</v>
      </c>
      <c r="AD6134">
        <v>0</v>
      </c>
      <c r="AE6134">
        <v>76.939220353752603</v>
      </c>
    </row>
    <row r="6135" spans="1:31" x14ac:dyDescent="0.25">
      <c r="A6135">
        <v>2219090</v>
      </c>
      <c r="B6135">
        <v>1</v>
      </c>
      <c r="C6135" t="s">
        <v>80</v>
      </c>
      <c r="D6135" t="s">
        <v>105</v>
      </c>
      <c r="E6135" t="s">
        <v>225</v>
      </c>
      <c r="F6135" t="s">
        <v>9013</v>
      </c>
      <c r="G6135" t="s">
        <v>345</v>
      </c>
      <c r="H6135" t="s">
        <v>135</v>
      </c>
      <c r="I6135" t="s">
        <v>136</v>
      </c>
      <c r="J6135" t="s">
        <v>137</v>
      </c>
      <c r="K6135" t="s">
        <v>138</v>
      </c>
      <c r="L6135" t="s">
        <v>17624</v>
      </c>
      <c r="M6135" t="s">
        <v>17625</v>
      </c>
      <c r="N6135">
        <v>2.3983333330000001</v>
      </c>
      <c r="O6135">
        <v>0</v>
      </c>
      <c r="P6135">
        <v>40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27.828071457429463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27.828071457429463</v>
      </c>
    </row>
    <row r="6136" spans="1:31" x14ac:dyDescent="0.25">
      <c r="A6136">
        <v>2226492</v>
      </c>
      <c r="B6136">
        <v>1</v>
      </c>
      <c r="C6136" t="s">
        <v>80</v>
      </c>
      <c r="D6136" t="s">
        <v>84</v>
      </c>
      <c r="E6136" t="s">
        <v>156</v>
      </c>
      <c r="F6136" t="s">
        <v>17626</v>
      </c>
      <c r="G6136" t="s">
        <v>161</v>
      </c>
      <c r="H6136" t="s">
        <v>135</v>
      </c>
      <c r="I6136" t="s">
        <v>136</v>
      </c>
      <c r="J6136" t="s">
        <v>137</v>
      </c>
      <c r="K6136" t="s">
        <v>138</v>
      </c>
      <c r="L6136" t="s">
        <v>17627</v>
      </c>
      <c r="M6136" t="s">
        <v>17628</v>
      </c>
      <c r="N6136">
        <v>2.3941666659999998</v>
      </c>
      <c r="O6136">
        <v>0</v>
      </c>
      <c r="P6136">
        <v>5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2.2390842788800702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2.2390842788800702</v>
      </c>
    </row>
    <row r="6137" spans="1:31" x14ac:dyDescent="0.25">
      <c r="A6137">
        <v>2213926</v>
      </c>
      <c r="B6137">
        <v>1</v>
      </c>
      <c r="C6137" t="s">
        <v>80</v>
      </c>
      <c r="D6137" t="s">
        <v>88</v>
      </c>
      <c r="E6137" t="s">
        <v>156</v>
      </c>
      <c r="F6137" t="s">
        <v>17629</v>
      </c>
      <c r="G6137" t="s">
        <v>165</v>
      </c>
      <c r="H6137" t="s">
        <v>135</v>
      </c>
      <c r="I6137" t="s">
        <v>136</v>
      </c>
      <c r="J6137" t="s">
        <v>137</v>
      </c>
      <c r="K6137" t="s">
        <v>138</v>
      </c>
      <c r="L6137" t="s">
        <v>17630</v>
      </c>
      <c r="M6137" t="s">
        <v>17631</v>
      </c>
      <c r="N6137">
        <v>0.818333333</v>
      </c>
      <c r="O6137">
        <v>0</v>
      </c>
      <c r="P6137">
        <v>2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0.92861828598953333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0.92861828598953333</v>
      </c>
    </row>
    <row r="6138" spans="1:31" x14ac:dyDescent="0.25">
      <c r="A6138">
        <v>2219336</v>
      </c>
      <c r="B6138">
        <v>1</v>
      </c>
      <c r="C6138" t="s">
        <v>80</v>
      </c>
      <c r="D6138" t="s">
        <v>92</v>
      </c>
      <c r="E6138" t="s">
        <v>151</v>
      </c>
      <c r="F6138" t="s">
        <v>17632</v>
      </c>
      <c r="G6138" t="s">
        <v>213</v>
      </c>
      <c r="H6138" t="s">
        <v>135</v>
      </c>
      <c r="I6138" t="s">
        <v>136</v>
      </c>
      <c r="J6138" t="s">
        <v>137</v>
      </c>
      <c r="K6138" t="s">
        <v>138</v>
      </c>
      <c r="L6138" t="s">
        <v>17633</v>
      </c>
      <c r="M6138" t="s">
        <v>17634</v>
      </c>
      <c r="N6138">
        <v>4.1494444440000002</v>
      </c>
      <c r="O6138">
        <v>0</v>
      </c>
      <c r="P6138">
        <v>50</v>
      </c>
      <c r="Q6138">
        <v>0</v>
      </c>
      <c r="R6138">
        <v>1</v>
      </c>
      <c r="S6138">
        <v>0</v>
      </c>
      <c r="T6138">
        <v>3</v>
      </c>
      <c r="U6138">
        <v>0</v>
      </c>
      <c r="V6138">
        <v>1</v>
      </c>
      <c r="W6138">
        <v>0</v>
      </c>
      <c r="X6138">
        <v>89.863535152242491</v>
      </c>
      <c r="Y6138">
        <v>0</v>
      </c>
      <c r="Z6138">
        <v>13.063940019110609</v>
      </c>
      <c r="AA6138">
        <v>0</v>
      </c>
      <c r="AB6138">
        <v>12.574451228236574</v>
      </c>
      <c r="AC6138">
        <v>0</v>
      </c>
      <c r="AD6138">
        <v>21.573209434295297</v>
      </c>
      <c r="AE6138">
        <v>137.07513583388496</v>
      </c>
    </row>
    <row r="6139" spans="1:31" x14ac:dyDescent="0.25">
      <c r="A6139">
        <v>2214095</v>
      </c>
      <c r="B6139">
        <v>1</v>
      </c>
      <c r="C6139" t="s">
        <v>80</v>
      </c>
      <c r="D6139" t="s">
        <v>96</v>
      </c>
      <c r="E6139" t="s">
        <v>156</v>
      </c>
      <c r="F6139" t="s">
        <v>17635</v>
      </c>
      <c r="G6139" t="s">
        <v>172</v>
      </c>
      <c r="H6139" t="s">
        <v>135</v>
      </c>
      <c r="I6139" t="s">
        <v>136</v>
      </c>
      <c r="J6139" t="s">
        <v>137</v>
      </c>
      <c r="K6139" t="s">
        <v>138</v>
      </c>
      <c r="L6139" t="s">
        <v>17636</v>
      </c>
      <c r="M6139" t="s">
        <v>17637</v>
      </c>
      <c r="N6139">
        <v>1.6558333329999999</v>
      </c>
      <c r="O6139">
        <v>0</v>
      </c>
      <c r="P6139">
        <v>1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4.9817232588272503E-2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4.9817232588272503E-2</v>
      </c>
    </row>
    <row r="6140" spans="1:31" x14ac:dyDescent="0.25">
      <c r="A6140">
        <v>2220418</v>
      </c>
      <c r="B6140">
        <v>1</v>
      </c>
      <c r="C6140" t="s">
        <v>80</v>
      </c>
      <c r="D6140" t="s">
        <v>94</v>
      </c>
      <c r="E6140" t="s">
        <v>151</v>
      </c>
      <c r="F6140" t="s">
        <v>5726</v>
      </c>
      <c r="G6140" t="s">
        <v>213</v>
      </c>
      <c r="H6140" t="s">
        <v>135</v>
      </c>
      <c r="I6140" t="s">
        <v>136</v>
      </c>
      <c r="J6140" t="s">
        <v>137</v>
      </c>
      <c r="K6140" t="s">
        <v>138</v>
      </c>
      <c r="L6140" t="s">
        <v>17638</v>
      </c>
      <c r="M6140" t="s">
        <v>17639</v>
      </c>
      <c r="N6140">
        <v>3.8925000000000001</v>
      </c>
      <c r="O6140">
        <v>0</v>
      </c>
      <c r="P6140">
        <v>61</v>
      </c>
      <c r="Q6140">
        <v>0</v>
      </c>
      <c r="R6140">
        <v>0</v>
      </c>
      <c r="S6140">
        <v>0</v>
      </c>
      <c r="T6140">
        <v>4</v>
      </c>
      <c r="U6140">
        <v>0</v>
      </c>
      <c r="V6140">
        <v>0</v>
      </c>
      <c r="W6140">
        <v>0</v>
      </c>
      <c r="X6140">
        <v>47.040253108806603</v>
      </c>
      <c r="Y6140">
        <v>0</v>
      </c>
      <c r="Z6140">
        <v>0</v>
      </c>
      <c r="AA6140">
        <v>0</v>
      </c>
      <c r="AB6140">
        <v>11.035275421014335</v>
      </c>
      <c r="AC6140">
        <v>0</v>
      </c>
      <c r="AD6140">
        <v>0</v>
      </c>
      <c r="AE6140">
        <v>58.075528529820936</v>
      </c>
    </row>
    <row r="6141" spans="1:31" x14ac:dyDescent="0.25">
      <c r="A6141">
        <v>2218008</v>
      </c>
      <c r="B6141">
        <v>1</v>
      </c>
      <c r="C6141" t="s">
        <v>81</v>
      </c>
      <c r="D6141" t="s">
        <v>112</v>
      </c>
      <c r="E6141" t="s">
        <v>151</v>
      </c>
      <c r="F6141" t="s">
        <v>17640</v>
      </c>
      <c r="G6141" t="s">
        <v>213</v>
      </c>
      <c r="H6141" t="s">
        <v>135</v>
      </c>
      <c r="I6141" t="s">
        <v>136</v>
      </c>
      <c r="J6141" t="s">
        <v>137</v>
      </c>
      <c r="K6141" t="s">
        <v>138</v>
      </c>
      <c r="L6141" t="s">
        <v>17641</v>
      </c>
      <c r="M6141" t="s">
        <v>17642</v>
      </c>
      <c r="N6141">
        <v>1.7949999999999999</v>
      </c>
      <c r="O6141">
        <v>0</v>
      </c>
      <c r="P6141">
        <v>49</v>
      </c>
      <c r="Q6141">
        <v>0</v>
      </c>
      <c r="R6141">
        <v>2</v>
      </c>
      <c r="S6141">
        <v>0</v>
      </c>
      <c r="T6141">
        <v>12</v>
      </c>
      <c r="U6141">
        <v>0</v>
      </c>
      <c r="V6141">
        <v>0</v>
      </c>
      <c r="W6141">
        <v>0</v>
      </c>
      <c r="X6141">
        <v>19.734308895860277</v>
      </c>
      <c r="Y6141">
        <v>0</v>
      </c>
      <c r="Z6141">
        <v>0.29216578151202</v>
      </c>
      <c r="AA6141">
        <v>0</v>
      </c>
      <c r="AB6141">
        <v>28.502334824528631</v>
      </c>
      <c r="AC6141">
        <v>0</v>
      </c>
      <c r="AD6141">
        <v>0</v>
      </c>
      <c r="AE6141">
        <v>48.528809501900923</v>
      </c>
    </row>
    <row r="6142" spans="1:31" x14ac:dyDescent="0.25">
      <c r="A6142">
        <v>2220587</v>
      </c>
      <c r="B6142">
        <v>1</v>
      </c>
      <c r="C6142" t="s">
        <v>80</v>
      </c>
      <c r="D6142" t="s">
        <v>82</v>
      </c>
      <c r="E6142" t="s">
        <v>132</v>
      </c>
      <c r="F6142" t="s">
        <v>2573</v>
      </c>
      <c r="G6142" t="s">
        <v>176</v>
      </c>
      <c r="H6142" t="s">
        <v>135</v>
      </c>
      <c r="I6142" t="s">
        <v>136</v>
      </c>
      <c r="J6142" t="s">
        <v>137</v>
      </c>
      <c r="K6142" t="s">
        <v>138</v>
      </c>
      <c r="L6142" t="s">
        <v>17643</v>
      </c>
      <c r="M6142" t="s">
        <v>17644</v>
      </c>
      <c r="N6142">
        <v>0.96833333300000002</v>
      </c>
      <c r="O6142">
        <v>0</v>
      </c>
      <c r="P6142">
        <v>302</v>
      </c>
      <c r="Q6142">
        <v>0</v>
      </c>
      <c r="R6142">
        <v>0</v>
      </c>
      <c r="S6142">
        <v>0</v>
      </c>
      <c r="T6142">
        <v>20</v>
      </c>
      <c r="U6142">
        <v>0</v>
      </c>
      <c r="V6142">
        <v>0</v>
      </c>
      <c r="W6142">
        <v>0</v>
      </c>
      <c r="X6142">
        <v>102.70097682688592</v>
      </c>
      <c r="Y6142">
        <v>0</v>
      </c>
      <c r="Z6142">
        <v>0</v>
      </c>
      <c r="AA6142">
        <v>0</v>
      </c>
      <c r="AB6142">
        <v>3.6990874472083504</v>
      </c>
      <c r="AC6142">
        <v>0</v>
      </c>
      <c r="AD6142">
        <v>0</v>
      </c>
      <c r="AE6142">
        <v>106.40006427409428</v>
      </c>
    </row>
    <row r="6143" spans="1:31" x14ac:dyDescent="0.25">
      <c r="A6143">
        <v>2226515</v>
      </c>
      <c r="B6143">
        <v>1</v>
      </c>
      <c r="C6143" t="s">
        <v>80</v>
      </c>
      <c r="D6143" t="s">
        <v>82</v>
      </c>
      <c r="E6143" t="s">
        <v>132</v>
      </c>
      <c r="F6143" t="s">
        <v>12931</v>
      </c>
      <c r="G6143" t="s">
        <v>176</v>
      </c>
      <c r="H6143" t="s">
        <v>135</v>
      </c>
      <c r="I6143" t="s">
        <v>136</v>
      </c>
      <c r="J6143" t="s">
        <v>137</v>
      </c>
      <c r="K6143" t="s">
        <v>138</v>
      </c>
      <c r="L6143" t="s">
        <v>17645</v>
      </c>
      <c r="M6143" t="s">
        <v>17646</v>
      </c>
      <c r="N6143">
        <v>2.3858333329999999</v>
      </c>
      <c r="O6143">
        <v>0</v>
      </c>
      <c r="P6143">
        <v>1045</v>
      </c>
      <c r="Q6143">
        <v>0</v>
      </c>
      <c r="R6143">
        <v>0</v>
      </c>
      <c r="S6143">
        <v>0</v>
      </c>
      <c r="T6143">
        <v>56</v>
      </c>
      <c r="U6143">
        <v>0</v>
      </c>
      <c r="V6143">
        <v>0</v>
      </c>
      <c r="W6143">
        <v>0</v>
      </c>
      <c r="X6143">
        <v>907.39198839835433</v>
      </c>
      <c r="Y6143">
        <v>0</v>
      </c>
      <c r="Z6143">
        <v>0</v>
      </c>
      <c r="AA6143">
        <v>0</v>
      </c>
      <c r="AB6143">
        <v>48.555228692382435</v>
      </c>
      <c r="AC6143">
        <v>0</v>
      </c>
      <c r="AD6143">
        <v>0</v>
      </c>
      <c r="AE6143">
        <v>955.94721709073679</v>
      </c>
    </row>
    <row r="6144" spans="1:31" x14ac:dyDescent="0.25">
      <c r="A6144">
        <v>2214072</v>
      </c>
      <c r="B6144">
        <v>1</v>
      </c>
      <c r="C6144" t="s">
        <v>81</v>
      </c>
      <c r="D6144" t="s">
        <v>123</v>
      </c>
      <c r="E6144" t="s">
        <v>156</v>
      </c>
      <c r="F6144" t="s">
        <v>17647</v>
      </c>
      <c r="G6144" t="s">
        <v>161</v>
      </c>
      <c r="H6144" t="s">
        <v>135</v>
      </c>
      <c r="I6144" t="s">
        <v>136</v>
      </c>
      <c r="J6144" t="s">
        <v>137</v>
      </c>
      <c r="K6144" t="s">
        <v>138</v>
      </c>
      <c r="L6144" t="s">
        <v>17648</v>
      </c>
      <c r="M6144" t="s">
        <v>17649</v>
      </c>
      <c r="N6144">
        <v>1.6188888880000001</v>
      </c>
      <c r="O6144">
        <v>0</v>
      </c>
      <c r="P6144">
        <v>1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0.2200284585668334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0.2200284585668334</v>
      </c>
    </row>
    <row r="6145" spans="1:31" x14ac:dyDescent="0.25">
      <c r="A6145">
        <v>2215400</v>
      </c>
      <c r="B6145">
        <v>1</v>
      </c>
      <c r="C6145" t="s">
        <v>80</v>
      </c>
      <c r="D6145" t="s">
        <v>106</v>
      </c>
      <c r="E6145" t="s">
        <v>147</v>
      </c>
      <c r="F6145" t="s">
        <v>4748</v>
      </c>
      <c r="G6145" t="s">
        <v>143</v>
      </c>
      <c r="H6145" t="s">
        <v>144</v>
      </c>
      <c r="I6145" t="s">
        <v>451</v>
      </c>
      <c r="J6145" t="s">
        <v>137</v>
      </c>
      <c r="K6145" t="s">
        <v>138</v>
      </c>
      <c r="L6145" t="s">
        <v>17650</v>
      </c>
      <c r="M6145" t="s">
        <v>17651</v>
      </c>
      <c r="N6145">
        <v>3.2777777000000001E-2</v>
      </c>
      <c r="O6145">
        <v>0</v>
      </c>
      <c r="P6145">
        <v>6</v>
      </c>
      <c r="Q6145">
        <v>57</v>
      </c>
      <c r="R6145">
        <v>226</v>
      </c>
      <c r="S6145">
        <v>16</v>
      </c>
      <c r="T6145">
        <v>44</v>
      </c>
      <c r="U6145">
        <v>0</v>
      </c>
      <c r="V6145">
        <v>0</v>
      </c>
      <c r="W6145">
        <v>0</v>
      </c>
      <c r="X6145">
        <v>7.0951616911046678E-2</v>
      </c>
      <c r="Y6145">
        <v>13.541309878880975</v>
      </c>
      <c r="Z6145">
        <v>5.2950862535478249</v>
      </c>
      <c r="AA6145">
        <v>0.68437590312048679</v>
      </c>
      <c r="AB6145">
        <v>1.9591583827717332</v>
      </c>
      <c r="AC6145">
        <v>0</v>
      </c>
      <c r="AD6145">
        <v>0</v>
      </c>
      <c r="AE6145">
        <v>21.550882035232068</v>
      </c>
    </row>
    <row r="6146" spans="1:31" x14ac:dyDescent="0.25">
      <c r="A6146">
        <v>2226037</v>
      </c>
      <c r="B6146">
        <v>1</v>
      </c>
      <c r="C6146" t="s">
        <v>80</v>
      </c>
      <c r="D6146" t="s">
        <v>103</v>
      </c>
      <c r="E6146" t="s">
        <v>141</v>
      </c>
      <c r="F6146" t="s">
        <v>17652</v>
      </c>
      <c r="G6146" t="s">
        <v>233</v>
      </c>
      <c r="H6146" t="s">
        <v>144</v>
      </c>
      <c r="I6146" t="s">
        <v>136</v>
      </c>
      <c r="J6146" t="s">
        <v>137</v>
      </c>
      <c r="K6146" t="s">
        <v>234</v>
      </c>
      <c r="L6146" t="s">
        <v>17653</v>
      </c>
      <c r="M6146" t="s">
        <v>17654</v>
      </c>
      <c r="N6146">
        <v>2.3138055550000001</v>
      </c>
      <c r="O6146">
        <v>0</v>
      </c>
      <c r="P6146">
        <v>92</v>
      </c>
      <c r="Q6146">
        <v>0</v>
      </c>
      <c r="R6146">
        <v>0</v>
      </c>
      <c r="S6146">
        <v>0</v>
      </c>
      <c r="T6146">
        <v>2</v>
      </c>
      <c r="U6146">
        <v>0</v>
      </c>
      <c r="V6146">
        <v>0</v>
      </c>
      <c r="W6146">
        <v>0</v>
      </c>
      <c r="X6146">
        <v>62.233178671517464</v>
      </c>
      <c r="Y6146">
        <v>0</v>
      </c>
      <c r="Z6146">
        <v>0</v>
      </c>
      <c r="AA6146">
        <v>0</v>
      </c>
      <c r="AB6146">
        <v>1.9448939396553298</v>
      </c>
      <c r="AC6146">
        <v>0</v>
      </c>
      <c r="AD6146">
        <v>0</v>
      </c>
      <c r="AE6146">
        <v>64.178072611172794</v>
      </c>
    </row>
    <row r="6147" spans="1:31" x14ac:dyDescent="0.25">
      <c r="A6147">
        <v>2222207</v>
      </c>
      <c r="B6147">
        <v>1</v>
      </c>
      <c r="C6147" t="s">
        <v>80</v>
      </c>
      <c r="D6147" t="s">
        <v>107</v>
      </c>
      <c r="E6147" t="s">
        <v>156</v>
      </c>
      <c r="F6147" t="s">
        <v>17655</v>
      </c>
      <c r="G6147" t="s">
        <v>172</v>
      </c>
      <c r="H6147" t="s">
        <v>135</v>
      </c>
      <c r="I6147" t="s">
        <v>136</v>
      </c>
      <c r="J6147" t="s">
        <v>137</v>
      </c>
      <c r="K6147" t="s">
        <v>138</v>
      </c>
      <c r="L6147" t="s">
        <v>17656</v>
      </c>
      <c r="M6147" t="s">
        <v>17657</v>
      </c>
      <c r="N6147">
        <v>2.2138888880000001</v>
      </c>
      <c r="O6147">
        <v>0</v>
      </c>
      <c r="P6147">
        <v>1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0.18604450910851056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0.18604450910851056</v>
      </c>
    </row>
    <row r="6148" spans="1:31" x14ac:dyDescent="0.25">
      <c r="A6148">
        <v>2222539</v>
      </c>
      <c r="B6148">
        <v>1</v>
      </c>
      <c r="C6148" t="s">
        <v>80</v>
      </c>
      <c r="D6148" t="s">
        <v>94</v>
      </c>
      <c r="E6148" t="s">
        <v>156</v>
      </c>
      <c r="F6148" t="s">
        <v>17658</v>
      </c>
      <c r="G6148" t="s">
        <v>161</v>
      </c>
      <c r="H6148" t="s">
        <v>135</v>
      </c>
      <c r="I6148" t="s">
        <v>136</v>
      </c>
      <c r="J6148" t="s">
        <v>137</v>
      </c>
      <c r="K6148" t="s">
        <v>138</v>
      </c>
      <c r="L6148" t="s">
        <v>17659</v>
      </c>
      <c r="M6148" t="s">
        <v>17660</v>
      </c>
      <c r="N6148">
        <v>7.926388888</v>
      </c>
      <c r="O6148">
        <v>0</v>
      </c>
      <c r="P6148">
        <v>1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2.4742878053130193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2.4742878053130193</v>
      </c>
    </row>
    <row r="6149" spans="1:31" x14ac:dyDescent="0.25">
      <c r="A6149">
        <v>2225456</v>
      </c>
      <c r="B6149">
        <v>1</v>
      </c>
      <c r="C6149" t="s">
        <v>80</v>
      </c>
      <c r="D6149" t="s">
        <v>82</v>
      </c>
      <c r="E6149" t="s">
        <v>225</v>
      </c>
      <c r="F6149" t="s">
        <v>17661</v>
      </c>
      <c r="G6149" t="s">
        <v>213</v>
      </c>
      <c r="H6149" t="s">
        <v>135</v>
      </c>
      <c r="I6149" t="s">
        <v>136</v>
      </c>
      <c r="J6149" t="s">
        <v>137</v>
      </c>
      <c r="K6149" t="s">
        <v>138</v>
      </c>
      <c r="L6149" t="s">
        <v>17662</v>
      </c>
      <c r="M6149" t="s">
        <v>17663</v>
      </c>
      <c r="N6149">
        <v>3.6211111109999998</v>
      </c>
      <c r="O6149">
        <v>0</v>
      </c>
      <c r="P6149">
        <v>47</v>
      </c>
      <c r="Q6149">
        <v>0</v>
      </c>
      <c r="R6149">
        <v>0</v>
      </c>
      <c r="S6149">
        <v>0</v>
      </c>
      <c r="T6149">
        <v>5</v>
      </c>
      <c r="U6149">
        <v>0</v>
      </c>
      <c r="V6149">
        <v>0</v>
      </c>
      <c r="W6149">
        <v>0</v>
      </c>
      <c r="X6149">
        <v>88.258249401014155</v>
      </c>
      <c r="Y6149">
        <v>0</v>
      </c>
      <c r="Z6149">
        <v>0</v>
      </c>
      <c r="AA6149">
        <v>0</v>
      </c>
      <c r="AB6149">
        <v>65.795226958598008</v>
      </c>
      <c r="AC6149">
        <v>0</v>
      </c>
      <c r="AD6149">
        <v>0</v>
      </c>
      <c r="AE6149">
        <v>154.05347635961215</v>
      </c>
    </row>
    <row r="6150" spans="1:31" x14ac:dyDescent="0.25">
      <c r="A6150">
        <v>2223143</v>
      </c>
      <c r="B6150">
        <v>1</v>
      </c>
      <c r="C6150" t="s">
        <v>80</v>
      </c>
      <c r="D6150" t="s">
        <v>87</v>
      </c>
      <c r="E6150" t="s">
        <v>147</v>
      </c>
      <c r="F6150" t="s">
        <v>3054</v>
      </c>
      <c r="G6150" t="s">
        <v>143</v>
      </c>
      <c r="H6150" t="s">
        <v>144</v>
      </c>
      <c r="I6150" t="s">
        <v>136</v>
      </c>
      <c r="J6150" t="s">
        <v>137</v>
      </c>
      <c r="K6150" t="s">
        <v>138</v>
      </c>
      <c r="L6150" t="s">
        <v>17664</v>
      </c>
      <c r="M6150" t="s">
        <v>17665</v>
      </c>
      <c r="N6150">
        <v>0.377222222</v>
      </c>
      <c r="O6150">
        <v>1</v>
      </c>
      <c r="P6150">
        <v>1543</v>
      </c>
      <c r="Q6150">
        <v>0</v>
      </c>
      <c r="R6150">
        <v>0</v>
      </c>
      <c r="S6150">
        <v>16</v>
      </c>
      <c r="T6150">
        <v>308</v>
      </c>
      <c r="U6150">
        <v>28</v>
      </c>
      <c r="V6150">
        <v>34</v>
      </c>
      <c r="W6150">
        <v>0</v>
      </c>
      <c r="X6150">
        <v>441.51368385790659</v>
      </c>
      <c r="Y6150">
        <v>0</v>
      </c>
      <c r="Z6150">
        <v>0</v>
      </c>
      <c r="AA6150">
        <v>230.25809322872033</v>
      </c>
      <c r="AB6150">
        <v>454.27833919234774</v>
      </c>
      <c r="AC6150">
        <v>1028.2183371426599</v>
      </c>
      <c r="AD6150">
        <v>556.96532607938184</v>
      </c>
      <c r="AE6150">
        <v>2711.2337795010162</v>
      </c>
    </row>
    <row r="6151" spans="1:31" x14ac:dyDescent="0.25">
      <c r="A6151">
        <v>2218317</v>
      </c>
      <c r="B6151">
        <v>1</v>
      </c>
      <c r="C6151" t="s">
        <v>80</v>
      </c>
      <c r="D6151" t="s">
        <v>100</v>
      </c>
      <c r="E6151" t="s">
        <v>141</v>
      </c>
      <c r="F6151" t="s">
        <v>17666</v>
      </c>
      <c r="G6151" t="s">
        <v>349</v>
      </c>
      <c r="H6151" t="s">
        <v>144</v>
      </c>
      <c r="I6151" t="s">
        <v>136</v>
      </c>
      <c r="J6151" t="s">
        <v>137</v>
      </c>
      <c r="K6151" t="s">
        <v>138</v>
      </c>
      <c r="L6151" t="s">
        <v>17667</v>
      </c>
      <c r="M6151" t="s">
        <v>17668</v>
      </c>
      <c r="N6151">
        <v>0.88166666599999999</v>
      </c>
      <c r="O6151">
        <v>0</v>
      </c>
      <c r="P6151">
        <v>0</v>
      </c>
      <c r="Q6151">
        <v>1</v>
      </c>
      <c r="R6151">
        <v>0</v>
      </c>
      <c r="S6151">
        <v>1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0.55546728331166662</v>
      </c>
      <c r="Z6151">
        <v>0</v>
      </c>
      <c r="AA6151">
        <v>1.1291334513615499</v>
      </c>
      <c r="AB6151">
        <v>0</v>
      </c>
      <c r="AC6151">
        <v>0</v>
      </c>
      <c r="AD6151">
        <v>0</v>
      </c>
      <c r="AE6151">
        <v>1.6846007346732166</v>
      </c>
    </row>
    <row r="6152" spans="1:31" x14ac:dyDescent="0.25">
      <c r="A6152">
        <v>2226475</v>
      </c>
      <c r="B6152">
        <v>1</v>
      </c>
      <c r="C6152" t="s">
        <v>80</v>
      </c>
      <c r="D6152" t="s">
        <v>110</v>
      </c>
      <c r="E6152" t="s">
        <v>156</v>
      </c>
      <c r="F6152" t="s">
        <v>17669</v>
      </c>
      <c r="G6152" t="s">
        <v>161</v>
      </c>
      <c r="H6152" t="s">
        <v>135</v>
      </c>
      <c r="I6152" t="s">
        <v>136</v>
      </c>
      <c r="J6152" t="s">
        <v>137</v>
      </c>
      <c r="K6152" t="s">
        <v>138</v>
      </c>
      <c r="L6152" t="s">
        <v>17670</v>
      </c>
      <c r="M6152" t="s">
        <v>17671</v>
      </c>
      <c r="N6152">
        <v>3.9477777770000002</v>
      </c>
      <c r="O6152">
        <v>0</v>
      </c>
      <c r="P6152">
        <v>1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1.3863660421576933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1.3863660421576933</v>
      </c>
    </row>
    <row r="6153" spans="1:31" x14ac:dyDescent="0.25">
      <c r="A6153">
        <v>2223335</v>
      </c>
      <c r="B6153">
        <v>1</v>
      </c>
      <c r="C6153" t="s">
        <v>80</v>
      </c>
      <c r="D6153" t="s">
        <v>83</v>
      </c>
      <c r="E6153" t="s">
        <v>151</v>
      </c>
      <c r="F6153" t="s">
        <v>17672</v>
      </c>
      <c r="G6153" t="s">
        <v>213</v>
      </c>
      <c r="H6153" t="s">
        <v>135</v>
      </c>
      <c r="I6153" t="s">
        <v>136</v>
      </c>
      <c r="J6153" t="s">
        <v>137</v>
      </c>
      <c r="K6153" t="s">
        <v>138</v>
      </c>
      <c r="L6153" t="s">
        <v>17673</v>
      </c>
      <c r="M6153" t="s">
        <v>17674</v>
      </c>
      <c r="N6153">
        <v>2.6524999999999999</v>
      </c>
      <c r="O6153">
        <v>0</v>
      </c>
      <c r="P6153">
        <v>101</v>
      </c>
      <c r="Q6153">
        <v>0</v>
      </c>
      <c r="R6153">
        <v>0</v>
      </c>
      <c r="S6153">
        <v>0</v>
      </c>
      <c r="T6153">
        <v>1</v>
      </c>
      <c r="U6153">
        <v>0</v>
      </c>
      <c r="V6153">
        <v>0</v>
      </c>
      <c r="W6153">
        <v>0</v>
      </c>
      <c r="X6153">
        <v>80.077607007659992</v>
      </c>
      <c r="Y6153">
        <v>0</v>
      </c>
      <c r="Z6153">
        <v>0</v>
      </c>
      <c r="AA6153">
        <v>0</v>
      </c>
      <c r="AB6153">
        <v>4.1735285764464427</v>
      </c>
      <c r="AC6153">
        <v>0</v>
      </c>
      <c r="AD6153">
        <v>0</v>
      </c>
      <c r="AE6153">
        <v>84.251135584106436</v>
      </c>
    </row>
    <row r="6154" spans="1:31" x14ac:dyDescent="0.25">
      <c r="A6154">
        <v>2224955</v>
      </c>
      <c r="B6154">
        <v>1</v>
      </c>
      <c r="C6154" t="s">
        <v>80</v>
      </c>
      <c r="D6154" t="s">
        <v>100</v>
      </c>
      <c r="E6154" t="s">
        <v>156</v>
      </c>
      <c r="F6154" t="s">
        <v>17675</v>
      </c>
      <c r="G6154" t="s">
        <v>161</v>
      </c>
      <c r="H6154" t="s">
        <v>135</v>
      </c>
      <c r="I6154" t="s">
        <v>136</v>
      </c>
      <c r="J6154" t="s">
        <v>137</v>
      </c>
      <c r="K6154" t="s">
        <v>138</v>
      </c>
      <c r="L6154" t="s">
        <v>17676</v>
      </c>
      <c r="M6154" t="s">
        <v>17677</v>
      </c>
      <c r="N6154">
        <v>0.95250000000000001</v>
      </c>
      <c r="O6154">
        <v>0</v>
      </c>
      <c r="P6154">
        <v>0</v>
      </c>
      <c r="Q6154">
        <v>0</v>
      </c>
      <c r="R6154">
        <v>1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0.10932887175717695</v>
      </c>
      <c r="AA6154">
        <v>0</v>
      </c>
      <c r="AB6154">
        <v>0</v>
      </c>
      <c r="AC6154">
        <v>0</v>
      </c>
      <c r="AD6154">
        <v>0</v>
      </c>
      <c r="AE6154">
        <v>0.10932887175717695</v>
      </c>
    </row>
    <row r="6155" spans="1:31" x14ac:dyDescent="0.25">
      <c r="A6155">
        <v>2226283</v>
      </c>
      <c r="B6155">
        <v>1</v>
      </c>
      <c r="C6155" t="s">
        <v>80</v>
      </c>
      <c r="D6155" t="s">
        <v>87</v>
      </c>
      <c r="E6155" t="s">
        <v>156</v>
      </c>
      <c r="F6155" t="s">
        <v>17678</v>
      </c>
      <c r="G6155" t="s">
        <v>172</v>
      </c>
      <c r="H6155" t="s">
        <v>135</v>
      </c>
      <c r="I6155" t="s">
        <v>136</v>
      </c>
      <c r="J6155" t="s">
        <v>137</v>
      </c>
      <c r="K6155" t="s">
        <v>138</v>
      </c>
      <c r="L6155" t="s">
        <v>17679</v>
      </c>
      <c r="M6155" t="s">
        <v>17680</v>
      </c>
      <c r="N6155">
        <v>1.8897222220000001</v>
      </c>
      <c r="O6155">
        <v>0</v>
      </c>
      <c r="P6155">
        <v>8</v>
      </c>
      <c r="Q6155">
        <v>0</v>
      </c>
      <c r="R6155">
        <v>0</v>
      </c>
      <c r="S6155">
        <v>0</v>
      </c>
      <c r="T6155">
        <v>1</v>
      </c>
      <c r="U6155">
        <v>0</v>
      </c>
      <c r="V6155">
        <v>0</v>
      </c>
      <c r="W6155">
        <v>0</v>
      </c>
      <c r="X6155">
        <v>5.803646548638155</v>
      </c>
      <c r="Y6155">
        <v>0</v>
      </c>
      <c r="Z6155">
        <v>0</v>
      </c>
      <c r="AA6155">
        <v>0</v>
      </c>
      <c r="AB6155">
        <v>3.0110662869336831</v>
      </c>
      <c r="AC6155">
        <v>0</v>
      </c>
      <c r="AD6155">
        <v>0</v>
      </c>
      <c r="AE6155">
        <v>8.8147128355718376</v>
      </c>
    </row>
    <row r="6156" spans="1:31" x14ac:dyDescent="0.25">
      <c r="A6156">
        <v>2223621</v>
      </c>
      <c r="B6156">
        <v>1</v>
      </c>
      <c r="C6156" t="s">
        <v>80</v>
      </c>
      <c r="D6156" t="s">
        <v>111</v>
      </c>
      <c r="E6156" t="s">
        <v>141</v>
      </c>
      <c r="F6156" t="s">
        <v>17681</v>
      </c>
      <c r="G6156" t="s">
        <v>405</v>
      </c>
      <c r="H6156" t="s">
        <v>144</v>
      </c>
      <c r="I6156" t="s">
        <v>136</v>
      </c>
      <c r="J6156" t="s">
        <v>137</v>
      </c>
      <c r="K6156" t="s">
        <v>234</v>
      </c>
      <c r="L6156" t="s">
        <v>17682</v>
      </c>
      <c r="M6156" t="s">
        <v>17683</v>
      </c>
      <c r="N6156">
        <v>7.8233722219999997</v>
      </c>
      <c r="O6156">
        <v>0</v>
      </c>
      <c r="P6156">
        <v>189</v>
      </c>
      <c r="Q6156">
        <v>0</v>
      </c>
      <c r="R6156">
        <v>0</v>
      </c>
      <c r="S6156">
        <v>0</v>
      </c>
      <c r="T6156">
        <v>17</v>
      </c>
      <c r="U6156">
        <v>0</v>
      </c>
      <c r="V6156">
        <v>0</v>
      </c>
      <c r="W6156">
        <v>0</v>
      </c>
      <c r="X6156">
        <v>517.35389416377973</v>
      </c>
      <c r="Y6156">
        <v>0</v>
      </c>
      <c r="Z6156">
        <v>0</v>
      </c>
      <c r="AA6156">
        <v>0</v>
      </c>
      <c r="AB6156">
        <v>63.037434508020119</v>
      </c>
      <c r="AC6156">
        <v>0</v>
      </c>
      <c r="AD6156">
        <v>0</v>
      </c>
      <c r="AE6156">
        <v>580.3913286717999</v>
      </c>
    </row>
    <row r="6157" spans="1:31" x14ac:dyDescent="0.25">
      <c r="A6157">
        <v>2218463</v>
      </c>
      <c r="B6157">
        <v>1</v>
      </c>
      <c r="C6157" t="s">
        <v>80</v>
      </c>
      <c r="D6157" t="s">
        <v>88</v>
      </c>
      <c r="E6157" t="s">
        <v>151</v>
      </c>
      <c r="F6157" t="s">
        <v>1448</v>
      </c>
      <c r="G6157" t="s">
        <v>213</v>
      </c>
      <c r="H6157" t="s">
        <v>135</v>
      </c>
      <c r="I6157" t="s">
        <v>136</v>
      </c>
      <c r="J6157" t="s">
        <v>137</v>
      </c>
      <c r="K6157" t="s">
        <v>138</v>
      </c>
      <c r="L6157" t="s">
        <v>17684</v>
      </c>
      <c r="M6157" t="s">
        <v>17685</v>
      </c>
      <c r="N6157">
        <v>0.66611111099999998</v>
      </c>
      <c r="O6157">
        <v>0</v>
      </c>
      <c r="P6157">
        <v>255</v>
      </c>
      <c r="Q6157">
        <v>0</v>
      </c>
      <c r="R6157">
        <v>0</v>
      </c>
      <c r="S6157">
        <v>0</v>
      </c>
      <c r="T6157">
        <v>33</v>
      </c>
      <c r="U6157">
        <v>0</v>
      </c>
      <c r="V6157">
        <v>0</v>
      </c>
      <c r="W6157">
        <v>0</v>
      </c>
      <c r="X6157">
        <v>56.208948801278297</v>
      </c>
      <c r="Y6157">
        <v>0</v>
      </c>
      <c r="Z6157">
        <v>0</v>
      </c>
      <c r="AA6157">
        <v>0</v>
      </c>
      <c r="AB6157">
        <v>8.8290565072352614</v>
      </c>
      <c r="AC6157">
        <v>0</v>
      </c>
      <c r="AD6157">
        <v>0</v>
      </c>
      <c r="AE6157">
        <v>65.038005308513561</v>
      </c>
    </row>
    <row r="6158" spans="1:31" x14ac:dyDescent="0.25">
      <c r="A6158">
        <v>2226621</v>
      </c>
      <c r="B6158">
        <v>1</v>
      </c>
      <c r="C6158" t="s">
        <v>81</v>
      </c>
      <c r="D6158" t="s">
        <v>123</v>
      </c>
      <c r="E6158" t="s">
        <v>198</v>
      </c>
      <c r="F6158" t="s">
        <v>17686</v>
      </c>
      <c r="G6158" t="s">
        <v>694</v>
      </c>
      <c r="H6158" t="s">
        <v>144</v>
      </c>
      <c r="I6158" t="s">
        <v>136</v>
      </c>
      <c r="J6158" t="s">
        <v>137</v>
      </c>
      <c r="K6158" t="s">
        <v>138</v>
      </c>
      <c r="L6158" t="s">
        <v>17687</v>
      </c>
      <c r="M6158" t="s">
        <v>17688</v>
      </c>
      <c r="N6158">
        <v>1.9297222220000001</v>
      </c>
      <c r="O6158">
        <v>0</v>
      </c>
      <c r="P6158">
        <v>1976</v>
      </c>
      <c r="Q6158">
        <v>0</v>
      </c>
      <c r="R6158">
        <v>3</v>
      </c>
      <c r="S6158">
        <v>3</v>
      </c>
      <c r="T6158">
        <v>113</v>
      </c>
      <c r="U6158">
        <v>0</v>
      </c>
      <c r="V6158">
        <v>2</v>
      </c>
      <c r="W6158">
        <v>0</v>
      </c>
      <c r="X6158">
        <v>777.04191974004425</v>
      </c>
      <c r="Y6158">
        <v>0</v>
      </c>
      <c r="Z6158">
        <v>2.3992750670107474</v>
      </c>
      <c r="AA6158">
        <v>3.6257400472614476</v>
      </c>
      <c r="AB6158">
        <v>81.24475445261254</v>
      </c>
      <c r="AC6158">
        <v>0</v>
      </c>
      <c r="AD6158">
        <v>7.6431745624586602</v>
      </c>
      <c r="AE6158">
        <v>871.95486386938774</v>
      </c>
    </row>
    <row r="6159" spans="1:31" x14ac:dyDescent="0.25">
      <c r="A6159">
        <v>2221955</v>
      </c>
      <c r="B6159">
        <v>1</v>
      </c>
      <c r="C6159" t="s">
        <v>81</v>
      </c>
      <c r="D6159" t="s">
        <v>112</v>
      </c>
      <c r="E6159" t="s">
        <v>147</v>
      </c>
      <c r="F6159" t="s">
        <v>655</v>
      </c>
      <c r="G6159" t="s">
        <v>143</v>
      </c>
      <c r="H6159" t="s">
        <v>144</v>
      </c>
      <c r="I6159" t="s">
        <v>136</v>
      </c>
      <c r="J6159" t="s">
        <v>137</v>
      </c>
      <c r="K6159" t="s">
        <v>138</v>
      </c>
      <c r="L6159" t="s">
        <v>17689</v>
      </c>
      <c r="M6159" t="s">
        <v>17690</v>
      </c>
      <c r="N6159">
        <v>0.13500000000000001</v>
      </c>
      <c r="O6159">
        <v>0</v>
      </c>
      <c r="P6159">
        <v>1284</v>
      </c>
      <c r="Q6159">
        <v>5</v>
      </c>
      <c r="R6159">
        <v>39</v>
      </c>
      <c r="S6159">
        <v>8</v>
      </c>
      <c r="T6159">
        <v>69</v>
      </c>
      <c r="U6159">
        <v>1</v>
      </c>
      <c r="V6159">
        <v>1</v>
      </c>
      <c r="W6159">
        <v>0</v>
      </c>
      <c r="X6159">
        <v>13.259105702842321</v>
      </c>
      <c r="Y6159">
        <v>4.5646953021306009</v>
      </c>
      <c r="Z6159">
        <v>0.57906447827152507</v>
      </c>
      <c r="AA6159">
        <v>4.7528729845433553</v>
      </c>
      <c r="AB6159">
        <v>5.4162713819344495</v>
      </c>
      <c r="AC6159">
        <v>4.2520091034419998E-2</v>
      </c>
      <c r="AD6159">
        <v>3.3777621715500006E-3</v>
      </c>
      <c r="AE6159">
        <v>28.617907702928221</v>
      </c>
    </row>
    <row r="6160" spans="1:31" x14ac:dyDescent="0.25">
      <c r="A6160">
        <v>2219791</v>
      </c>
      <c r="B6160">
        <v>1</v>
      </c>
      <c r="C6160" t="s">
        <v>80</v>
      </c>
      <c r="D6160" t="s">
        <v>94</v>
      </c>
      <c r="E6160" t="s">
        <v>151</v>
      </c>
      <c r="F6160" t="s">
        <v>17691</v>
      </c>
      <c r="G6160" t="s">
        <v>815</v>
      </c>
      <c r="H6160" t="s">
        <v>135</v>
      </c>
      <c r="I6160" t="s">
        <v>136</v>
      </c>
      <c r="J6160" t="s">
        <v>137</v>
      </c>
      <c r="K6160" t="s">
        <v>138</v>
      </c>
      <c r="L6160" t="s">
        <v>17692</v>
      </c>
      <c r="M6160" t="s">
        <v>17693</v>
      </c>
      <c r="N6160">
        <v>0.954166666</v>
      </c>
      <c r="O6160">
        <v>0</v>
      </c>
      <c r="P6160">
        <v>146</v>
      </c>
      <c r="Q6160">
        <v>0</v>
      </c>
      <c r="R6160">
        <v>0</v>
      </c>
      <c r="S6160">
        <v>0</v>
      </c>
      <c r="T6160">
        <v>3</v>
      </c>
      <c r="U6160">
        <v>0</v>
      </c>
      <c r="V6160">
        <v>0</v>
      </c>
      <c r="W6160">
        <v>0</v>
      </c>
      <c r="X6160">
        <v>40.5822678097419</v>
      </c>
      <c r="Y6160">
        <v>0</v>
      </c>
      <c r="Z6160">
        <v>0</v>
      </c>
      <c r="AA6160">
        <v>0</v>
      </c>
      <c r="AB6160">
        <v>10.708684829588249</v>
      </c>
      <c r="AC6160">
        <v>0</v>
      </c>
      <c r="AD6160">
        <v>0</v>
      </c>
      <c r="AE6160">
        <v>51.29095263933015</v>
      </c>
    </row>
    <row r="6161" spans="1:31" x14ac:dyDescent="0.25">
      <c r="A6161">
        <v>2222293</v>
      </c>
      <c r="B6161">
        <v>1</v>
      </c>
      <c r="C6161" t="s">
        <v>81</v>
      </c>
      <c r="D6161" t="s">
        <v>123</v>
      </c>
      <c r="E6161" t="s">
        <v>156</v>
      </c>
      <c r="F6161" t="s">
        <v>17694</v>
      </c>
      <c r="G6161" t="s">
        <v>161</v>
      </c>
      <c r="H6161" t="s">
        <v>135</v>
      </c>
      <c r="I6161" t="s">
        <v>136</v>
      </c>
      <c r="J6161" t="s">
        <v>137</v>
      </c>
      <c r="K6161" t="s">
        <v>138</v>
      </c>
      <c r="L6161" t="s">
        <v>17695</v>
      </c>
      <c r="M6161" t="s">
        <v>17696</v>
      </c>
      <c r="N6161">
        <v>2.0794444439999999</v>
      </c>
      <c r="O6161">
        <v>0</v>
      </c>
      <c r="P6161">
        <v>5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2.4614049099461601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2.4614049099461601</v>
      </c>
    </row>
    <row r="6162" spans="1:31" x14ac:dyDescent="0.25">
      <c r="A6162">
        <v>2227949</v>
      </c>
      <c r="B6162">
        <v>1</v>
      </c>
      <c r="C6162" t="s">
        <v>80</v>
      </c>
      <c r="D6162" t="s">
        <v>100</v>
      </c>
      <c r="E6162" t="s">
        <v>156</v>
      </c>
      <c r="F6162" t="s">
        <v>17697</v>
      </c>
      <c r="G6162" t="s">
        <v>161</v>
      </c>
      <c r="H6162" t="s">
        <v>135</v>
      </c>
      <c r="I6162" t="s">
        <v>136</v>
      </c>
      <c r="J6162" t="s">
        <v>137</v>
      </c>
      <c r="K6162" t="s">
        <v>138</v>
      </c>
      <c r="L6162" t="s">
        <v>17698</v>
      </c>
      <c r="M6162" t="s">
        <v>17699</v>
      </c>
      <c r="N6162">
        <v>0.59</v>
      </c>
      <c r="O6162">
        <v>0</v>
      </c>
      <c r="P6162">
        <v>1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2.9327710336649996E-2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2.9327710336649996E-2</v>
      </c>
    </row>
    <row r="6163" spans="1:31" x14ac:dyDescent="0.25">
      <c r="A6163">
        <v>2228204</v>
      </c>
      <c r="B6163">
        <v>1</v>
      </c>
      <c r="C6163" t="s">
        <v>81</v>
      </c>
      <c r="D6163" t="s">
        <v>116</v>
      </c>
      <c r="E6163" t="s">
        <v>156</v>
      </c>
      <c r="F6163" t="s">
        <v>17700</v>
      </c>
      <c r="G6163" t="s">
        <v>161</v>
      </c>
      <c r="H6163" t="s">
        <v>135</v>
      </c>
      <c r="I6163" t="s">
        <v>136</v>
      </c>
      <c r="J6163" t="s">
        <v>137</v>
      </c>
      <c r="K6163" t="s">
        <v>138</v>
      </c>
      <c r="L6163" t="s">
        <v>17701</v>
      </c>
      <c r="M6163" t="s">
        <v>17702</v>
      </c>
      <c r="N6163">
        <v>1.7111111109999999</v>
      </c>
      <c r="O6163">
        <v>0</v>
      </c>
      <c r="P6163">
        <v>2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2.2828918750883642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2.2828918750883642</v>
      </c>
    </row>
    <row r="6164" spans="1:31" x14ac:dyDescent="0.25">
      <c r="A6164">
        <v>2220627</v>
      </c>
      <c r="B6164">
        <v>1</v>
      </c>
      <c r="C6164" t="s">
        <v>80</v>
      </c>
      <c r="D6164" t="s">
        <v>101</v>
      </c>
      <c r="E6164" t="s">
        <v>225</v>
      </c>
      <c r="F6164" t="s">
        <v>17703</v>
      </c>
      <c r="G6164" t="s">
        <v>213</v>
      </c>
      <c r="H6164" t="s">
        <v>135</v>
      </c>
      <c r="I6164" t="s">
        <v>136</v>
      </c>
      <c r="J6164" t="s">
        <v>137</v>
      </c>
      <c r="K6164" t="s">
        <v>138</v>
      </c>
      <c r="L6164" t="s">
        <v>17704</v>
      </c>
      <c r="M6164" t="s">
        <v>17705</v>
      </c>
      <c r="N6164">
        <v>1.129444444</v>
      </c>
      <c r="O6164">
        <v>0</v>
      </c>
      <c r="P6164">
        <v>128</v>
      </c>
      <c r="Q6164">
        <v>0</v>
      </c>
      <c r="R6164">
        <v>0</v>
      </c>
      <c r="S6164">
        <v>0</v>
      </c>
      <c r="T6164">
        <v>12</v>
      </c>
      <c r="U6164">
        <v>0</v>
      </c>
      <c r="V6164">
        <v>0</v>
      </c>
      <c r="W6164">
        <v>0</v>
      </c>
      <c r="X6164">
        <v>53.200168992886155</v>
      </c>
      <c r="Y6164">
        <v>0</v>
      </c>
      <c r="Z6164">
        <v>0</v>
      </c>
      <c r="AA6164">
        <v>0</v>
      </c>
      <c r="AB6164">
        <v>40.700331447009667</v>
      </c>
      <c r="AC6164">
        <v>0</v>
      </c>
      <c r="AD6164">
        <v>0</v>
      </c>
      <c r="AE6164">
        <v>93.900500439895822</v>
      </c>
    </row>
    <row r="6165" spans="1:31" x14ac:dyDescent="0.25">
      <c r="A6165">
        <v>2219399</v>
      </c>
      <c r="B6165">
        <v>1</v>
      </c>
      <c r="C6165" t="s">
        <v>80</v>
      </c>
      <c r="D6165" t="s">
        <v>98</v>
      </c>
      <c r="E6165" t="s">
        <v>147</v>
      </c>
      <c r="F6165" t="s">
        <v>17706</v>
      </c>
      <c r="G6165" t="s">
        <v>200</v>
      </c>
      <c r="H6165" t="s">
        <v>144</v>
      </c>
      <c r="I6165" t="s">
        <v>136</v>
      </c>
      <c r="J6165" t="s">
        <v>137</v>
      </c>
      <c r="K6165" t="s">
        <v>138</v>
      </c>
      <c r="L6165" t="s">
        <v>17707</v>
      </c>
      <c r="M6165" t="s">
        <v>17708</v>
      </c>
      <c r="N6165">
        <v>0.439722222</v>
      </c>
      <c r="O6165">
        <v>0</v>
      </c>
      <c r="P6165">
        <v>24</v>
      </c>
      <c r="Q6165">
        <v>30</v>
      </c>
      <c r="R6165">
        <v>186</v>
      </c>
      <c r="S6165">
        <v>9</v>
      </c>
      <c r="T6165">
        <v>59</v>
      </c>
      <c r="U6165">
        <v>2</v>
      </c>
      <c r="V6165">
        <v>0</v>
      </c>
      <c r="W6165">
        <v>0</v>
      </c>
      <c r="X6165">
        <v>5.0649157440242698</v>
      </c>
      <c r="Y6165">
        <v>20.911250327428913</v>
      </c>
      <c r="Z6165">
        <v>62.615955395651973</v>
      </c>
      <c r="AA6165">
        <v>12.824024344764904</v>
      </c>
      <c r="AB6165">
        <v>14.0192573197734</v>
      </c>
      <c r="AC6165">
        <v>10.209438337311484</v>
      </c>
      <c r="AD6165">
        <v>0</v>
      </c>
      <c r="AE6165">
        <v>125.64484146895495</v>
      </c>
    </row>
    <row r="6166" spans="1:31" x14ac:dyDescent="0.25">
      <c r="A6166">
        <v>2222399</v>
      </c>
      <c r="B6166">
        <v>1</v>
      </c>
      <c r="C6166" t="s">
        <v>81</v>
      </c>
      <c r="D6166" t="s">
        <v>122</v>
      </c>
      <c r="E6166" t="s">
        <v>147</v>
      </c>
      <c r="F6166" t="s">
        <v>17709</v>
      </c>
      <c r="G6166" t="s">
        <v>143</v>
      </c>
      <c r="H6166" t="s">
        <v>144</v>
      </c>
      <c r="I6166" t="s">
        <v>136</v>
      </c>
      <c r="J6166" t="s">
        <v>137</v>
      </c>
      <c r="K6166" t="s">
        <v>138</v>
      </c>
      <c r="L6166" t="s">
        <v>17710</v>
      </c>
      <c r="M6166" t="s">
        <v>17711</v>
      </c>
      <c r="N6166">
        <v>0.16255361099999999</v>
      </c>
      <c r="O6166">
        <v>0</v>
      </c>
      <c r="P6166">
        <v>705</v>
      </c>
      <c r="Q6166">
        <v>209</v>
      </c>
      <c r="R6166">
        <v>20</v>
      </c>
      <c r="S6166">
        <v>24</v>
      </c>
      <c r="T6166">
        <v>92</v>
      </c>
      <c r="U6166">
        <v>0</v>
      </c>
      <c r="V6166">
        <v>1</v>
      </c>
      <c r="W6166">
        <v>0</v>
      </c>
      <c r="X6166">
        <v>15.985358379834485</v>
      </c>
      <c r="Y6166">
        <v>6.9050840199821968</v>
      </c>
      <c r="Z6166">
        <v>0.94255702404045028</v>
      </c>
      <c r="AA6166">
        <v>26.478484696899308</v>
      </c>
      <c r="AB6166">
        <v>2.5727179634113764</v>
      </c>
      <c r="AC6166">
        <v>0</v>
      </c>
      <c r="AD6166">
        <v>0</v>
      </c>
      <c r="AE6166">
        <v>52.884202084167818</v>
      </c>
    </row>
    <row r="6167" spans="1:31" x14ac:dyDescent="0.25">
      <c r="A6167">
        <v>2225891</v>
      </c>
      <c r="B6167">
        <v>1</v>
      </c>
      <c r="C6167" t="s">
        <v>80</v>
      </c>
      <c r="D6167" t="s">
        <v>94</v>
      </c>
      <c r="E6167" t="s">
        <v>147</v>
      </c>
      <c r="F6167" t="s">
        <v>17712</v>
      </c>
      <c r="G6167" t="s">
        <v>143</v>
      </c>
      <c r="H6167" t="s">
        <v>144</v>
      </c>
      <c r="I6167" t="s">
        <v>136</v>
      </c>
      <c r="J6167" t="s">
        <v>137</v>
      </c>
      <c r="K6167" t="s">
        <v>138</v>
      </c>
      <c r="L6167" t="s">
        <v>17713</v>
      </c>
      <c r="M6167" t="s">
        <v>17714</v>
      </c>
      <c r="N6167">
        <v>0.66444444400000002</v>
      </c>
      <c r="O6167">
        <v>0</v>
      </c>
      <c r="P6167">
        <v>510</v>
      </c>
      <c r="Q6167">
        <v>4</v>
      </c>
      <c r="R6167">
        <v>46</v>
      </c>
      <c r="S6167">
        <v>3</v>
      </c>
      <c r="T6167">
        <v>46</v>
      </c>
      <c r="U6167">
        <v>2</v>
      </c>
      <c r="V6167">
        <v>0</v>
      </c>
      <c r="W6167">
        <v>0</v>
      </c>
      <c r="X6167">
        <v>38.548709929774908</v>
      </c>
      <c r="Y6167">
        <v>0.12983098289708667</v>
      </c>
      <c r="Z6167">
        <v>5.9986063356157935</v>
      </c>
      <c r="AA6167">
        <v>13.115410666839644</v>
      </c>
      <c r="AB6167">
        <v>8.8222658693450686</v>
      </c>
      <c r="AC6167">
        <v>6.6883947791297755</v>
      </c>
      <c r="AD6167">
        <v>0</v>
      </c>
      <c r="AE6167">
        <v>73.303218563602286</v>
      </c>
    </row>
    <row r="6168" spans="1:31" x14ac:dyDescent="0.25">
      <c r="A6168">
        <v>2214676</v>
      </c>
      <c r="B6168">
        <v>1</v>
      </c>
      <c r="C6168" t="s">
        <v>80</v>
      </c>
      <c r="D6168" t="s">
        <v>85</v>
      </c>
      <c r="E6168" t="s">
        <v>156</v>
      </c>
      <c r="F6168" t="s">
        <v>15794</v>
      </c>
      <c r="G6168" t="s">
        <v>161</v>
      </c>
      <c r="H6168" t="s">
        <v>135</v>
      </c>
      <c r="I6168" t="s">
        <v>136</v>
      </c>
      <c r="J6168" t="s">
        <v>137</v>
      </c>
      <c r="K6168" t="s">
        <v>138</v>
      </c>
      <c r="L6168" t="s">
        <v>17715</v>
      </c>
      <c r="M6168" t="s">
        <v>17716</v>
      </c>
      <c r="N6168">
        <v>0.896666666</v>
      </c>
      <c r="O6168">
        <v>0</v>
      </c>
      <c r="P6168">
        <v>2</v>
      </c>
      <c r="Q6168">
        <v>0</v>
      </c>
      <c r="R6168">
        <v>0</v>
      </c>
      <c r="S6168">
        <v>0</v>
      </c>
      <c r="T6168">
        <v>1</v>
      </c>
      <c r="U6168">
        <v>0</v>
      </c>
      <c r="V6168">
        <v>0</v>
      </c>
      <c r="W6168">
        <v>0</v>
      </c>
      <c r="X6168">
        <v>0.24308196771815999</v>
      </c>
      <c r="Y6168">
        <v>0</v>
      </c>
      <c r="Z6168">
        <v>0</v>
      </c>
      <c r="AA6168">
        <v>0</v>
      </c>
      <c r="AB6168">
        <v>3.5539235852999999E-3</v>
      </c>
      <c r="AC6168">
        <v>0</v>
      </c>
      <c r="AD6168">
        <v>0</v>
      </c>
      <c r="AE6168">
        <v>0.24663589130345998</v>
      </c>
    </row>
    <row r="6169" spans="1:31" x14ac:dyDescent="0.25">
      <c r="A6169">
        <v>2216004</v>
      </c>
      <c r="B6169">
        <v>1</v>
      </c>
      <c r="C6169" t="s">
        <v>80</v>
      </c>
      <c r="D6169" t="s">
        <v>83</v>
      </c>
      <c r="E6169" t="s">
        <v>251</v>
      </c>
      <c r="F6169" t="s">
        <v>596</v>
      </c>
      <c r="G6169" t="s">
        <v>143</v>
      </c>
      <c r="H6169" t="s">
        <v>144</v>
      </c>
      <c r="I6169" t="s">
        <v>136</v>
      </c>
      <c r="J6169" t="s">
        <v>137</v>
      </c>
      <c r="K6169" t="s">
        <v>138</v>
      </c>
      <c r="L6169" t="s">
        <v>17717</v>
      </c>
      <c r="M6169" t="s">
        <v>17718</v>
      </c>
      <c r="N6169">
        <v>1.483333333</v>
      </c>
      <c r="O6169">
        <v>62</v>
      </c>
      <c r="P6169">
        <v>5480</v>
      </c>
      <c r="Q6169">
        <v>0</v>
      </c>
      <c r="R6169">
        <v>1</v>
      </c>
      <c r="S6169">
        <v>2</v>
      </c>
      <c r="T6169">
        <v>360</v>
      </c>
      <c r="U6169">
        <v>0</v>
      </c>
      <c r="V6169">
        <v>0</v>
      </c>
      <c r="W6169">
        <v>33.741506493014882</v>
      </c>
      <c r="X6169">
        <v>3272.1994996321987</v>
      </c>
      <c r="Y6169">
        <v>0</v>
      </c>
      <c r="Z6169">
        <v>4.2929031854166671E-3</v>
      </c>
      <c r="AA6169">
        <v>3.2232709584579999</v>
      </c>
      <c r="AB6169">
        <v>209.7658031399983</v>
      </c>
      <c r="AC6169">
        <v>0</v>
      </c>
      <c r="AD6169">
        <v>0</v>
      </c>
      <c r="AE6169">
        <v>3518.9343731268559</v>
      </c>
    </row>
    <row r="6170" spans="1:31" x14ac:dyDescent="0.25">
      <c r="A6170">
        <v>2213594</v>
      </c>
      <c r="B6170">
        <v>1</v>
      </c>
      <c r="C6170" t="s">
        <v>80</v>
      </c>
      <c r="D6170" t="s">
        <v>84</v>
      </c>
      <c r="E6170" t="s">
        <v>156</v>
      </c>
      <c r="F6170" t="s">
        <v>4166</v>
      </c>
      <c r="G6170" t="s">
        <v>165</v>
      </c>
      <c r="H6170" t="s">
        <v>135</v>
      </c>
      <c r="I6170" t="s">
        <v>136</v>
      </c>
      <c r="J6170" t="s">
        <v>137</v>
      </c>
      <c r="K6170" t="s">
        <v>138</v>
      </c>
      <c r="L6170" t="s">
        <v>17719</v>
      </c>
      <c r="M6170" t="s">
        <v>17720</v>
      </c>
      <c r="N6170">
        <v>3.1861111110000002</v>
      </c>
      <c r="O6170">
        <v>0</v>
      </c>
      <c r="P6170">
        <v>5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3.46450851396837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3.46450851396837</v>
      </c>
    </row>
    <row r="6171" spans="1:31" x14ac:dyDescent="0.25">
      <c r="A6171">
        <v>2214922</v>
      </c>
      <c r="B6171">
        <v>1</v>
      </c>
      <c r="C6171" t="s">
        <v>80</v>
      </c>
      <c r="D6171" t="s">
        <v>103</v>
      </c>
      <c r="E6171" t="s">
        <v>156</v>
      </c>
      <c r="F6171" t="s">
        <v>17721</v>
      </c>
      <c r="G6171" t="s">
        <v>161</v>
      </c>
      <c r="H6171" t="s">
        <v>135</v>
      </c>
      <c r="I6171" t="s">
        <v>136</v>
      </c>
      <c r="J6171" t="s">
        <v>137</v>
      </c>
      <c r="K6171" t="s">
        <v>138</v>
      </c>
      <c r="L6171" t="s">
        <v>17722</v>
      </c>
      <c r="M6171" t="s">
        <v>17723</v>
      </c>
      <c r="N6171">
        <v>1.4383333330000001</v>
      </c>
      <c r="O6171">
        <v>0</v>
      </c>
      <c r="P6171">
        <v>11</v>
      </c>
      <c r="Q6171">
        <v>0</v>
      </c>
      <c r="R6171">
        <v>0</v>
      </c>
      <c r="S6171">
        <v>0</v>
      </c>
      <c r="T6171">
        <v>3</v>
      </c>
      <c r="U6171">
        <v>0</v>
      </c>
      <c r="V6171">
        <v>0</v>
      </c>
      <c r="W6171">
        <v>0</v>
      </c>
      <c r="X6171">
        <v>3.5131585185626459</v>
      </c>
      <c r="Y6171">
        <v>0</v>
      </c>
      <c r="Z6171">
        <v>0</v>
      </c>
      <c r="AA6171">
        <v>0</v>
      </c>
      <c r="AB6171">
        <v>2.5967833469198847</v>
      </c>
      <c r="AC6171">
        <v>0</v>
      </c>
      <c r="AD6171">
        <v>0</v>
      </c>
      <c r="AE6171">
        <v>6.109941865482531</v>
      </c>
    </row>
    <row r="6172" spans="1:31" x14ac:dyDescent="0.25">
      <c r="A6172">
        <v>2216150</v>
      </c>
      <c r="B6172">
        <v>1</v>
      </c>
      <c r="C6172" t="s">
        <v>80</v>
      </c>
      <c r="D6172" t="s">
        <v>94</v>
      </c>
      <c r="E6172" t="s">
        <v>156</v>
      </c>
      <c r="F6172" t="s">
        <v>17724</v>
      </c>
      <c r="G6172" t="s">
        <v>161</v>
      </c>
      <c r="H6172" t="s">
        <v>135</v>
      </c>
      <c r="I6172" t="s">
        <v>136</v>
      </c>
      <c r="J6172" t="s">
        <v>137</v>
      </c>
      <c r="K6172" t="s">
        <v>138</v>
      </c>
      <c r="L6172" t="s">
        <v>17725</v>
      </c>
      <c r="M6172" t="s">
        <v>17726</v>
      </c>
      <c r="N6172">
        <v>3.6683333330000001</v>
      </c>
      <c r="O6172">
        <v>0</v>
      </c>
      <c r="P6172">
        <v>1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0.48411996806139584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0.48411996806139584</v>
      </c>
    </row>
    <row r="6173" spans="1:31" x14ac:dyDescent="0.25">
      <c r="A6173">
        <v>2222101</v>
      </c>
      <c r="B6173">
        <v>1</v>
      </c>
      <c r="C6173" t="s">
        <v>81</v>
      </c>
      <c r="D6173" t="s">
        <v>128</v>
      </c>
      <c r="E6173" t="s">
        <v>156</v>
      </c>
      <c r="F6173" t="s">
        <v>17727</v>
      </c>
      <c r="G6173" t="s">
        <v>165</v>
      </c>
      <c r="H6173" t="s">
        <v>135</v>
      </c>
      <c r="I6173" t="s">
        <v>136</v>
      </c>
      <c r="J6173" t="s">
        <v>137</v>
      </c>
      <c r="K6173" t="s">
        <v>138</v>
      </c>
      <c r="L6173" t="s">
        <v>17728</v>
      </c>
      <c r="M6173" t="s">
        <v>17729</v>
      </c>
      <c r="N6173">
        <v>0.77861111100000002</v>
      </c>
      <c r="O6173">
        <v>0</v>
      </c>
      <c r="P6173">
        <v>4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0.37874791498970384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0.37874791498970384</v>
      </c>
    </row>
    <row r="6174" spans="1:31" x14ac:dyDescent="0.25">
      <c r="A6174">
        <v>2227511</v>
      </c>
      <c r="B6174">
        <v>1</v>
      </c>
      <c r="C6174" t="s">
        <v>80</v>
      </c>
      <c r="D6174" t="s">
        <v>82</v>
      </c>
      <c r="E6174" t="s">
        <v>156</v>
      </c>
      <c r="F6174" t="s">
        <v>17730</v>
      </c>
      <c r="G6174" t="s">
        <v>165</v>
      </c>
      <c r="H6174" t="s">
        <v>135</v>
      </c>
      <c r="I6174" t="s">
        <v>136</v>
      </c>
      <c r="J6174" t="s">
        <v>137</v>
      </c>
      <c r="K6174" t="s">
        <v>138</v>
      </c>
      <c r="L6174" t="s">
        <v>17731</v>
      </c>
      <c r="M6174" t="s">
        <v>17732</v>
      </c>
      <c r="N6174">
        <v>1.525833333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1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</row>
    <row r="6175" spans="1:31" x14ac:dyDescent="0.25">
      <c r="A6175">
        <v>2215068</v>
      </c>
      <c r="B6175">
        <v>1</v>
      </c>
      <c r="C6175" t="s">
        <v>80</v>
      </c>
      <c r="D6175" t="s">
        <v>98</v>
      </c>
      <c r="E6175" t="s">
        <v>198</v>
      </c>
      <c r="F6175" t="s">
        <v>17733</v>
      </c>
      <c r="G6175" t="s">
        <v>233</v>
      </c>
      <c r="H6175" t="s">
        <v>144</v>
      </c>
      <c r="I6175" t="s">
        <v>136</v>
      </c>
      <c r="J6175" t="s">
        <v>137</v>
      </c>
      <c r="K6175" t="s">
        <v>234</v>
      </c>
      <c r="L6175" t="s">
        <v>17734</v>
      </c>
      <c r="M6175" t="s">
        <v>17735</v>
      </c>
      <c r="N6175">
        <v>0.57611111100000001</v>
      </c>
      <c r="O6175">
        <v>0</v>
      </c>
      <c r="P6175">
        <v>425</v>
      </c>
      <c r="Q6175">
        <v>3</v>
      </c>
      <c r="R6175">
        <v>7</v>
      </c>
      <c r="S6175">
        <v>8</v>
      </c>
      <c r="T6175">
        <v>43</v>
      </c>
      <c r="U6175">
        <v>1</v>
      </c>
      <c r="V6175">
        <v>0</v>
      </c>
      <c r="W6175">
        <v>0</v>
      </c>
      <c r="X6175">
        <v>28.594093511734194</v>
      </c>
      <c r="Y6175">
        <v>1.0398098043262944</v>
      </c>
      <c r="Z6175">
        <v>0.33034295815871617</v>
      </c>
      <c r="AA6175">
        <v>9.4634504514280273</v>
      </c>
      <c r="AB6175">
        <v>7.8490962846793657</v>
      </c>
      <c r="AC6175">
        <v>21.72397680968859</v>
      </c>
      <c r="AD6175">
        <v>0</v>
      </c>
      <c r="AE6175">
        <v>69.000769820015194</v>
      </c>
    </row>
    <row r="6176" spans="1:31" x14ac:dyDescent="0.25">
      <c r="A6176">
        <v>2227122</v>
      </c>
      <c r="B6176">
        <v>1</v>
      </c>
      <c r="C6176" t="s">
        <v>80</v>
      </c>
      <c r="D6176" t="s">
        <v>82</v>
      </c>
      <c r="E6176" t="s">
        <v>151</v>
      </c>
      <c r="F6176" t="s">
        <v>3215</v>
      </c>
      <c r="G6176" t="s">
        <v>213</v>
      </c>
      <c r="H6176" t="s">
        <v>135</v>
      </c>
      <c r="I6176" t="s">
        <v>136</v>
      </c>
      <c r="J6176" t="s">
        <v>137</v>
      </c>
      <c r="K6176" t="s">
        <v>138</v>
      </c>
      <c r="L6176" t="s">
        <v>17736</v>
      </c>
      <c r="M6176" t="s">
        <v>17737</v>
      </c>
      <c r="N6176">
        <v>1.9922222220000001</v>
      </c>
      <c r="O6176">
        <v>0</v>
      </c>
      <c r="P6176">
        <v>64</v>
      </c>
      <c r="Q6176">
        <v>0</v>
      </c>
      <c r="R6176">
        <v>0</v>
      </c>
      <c r="S6176">
        <v>0</v>
      </c>
      <c r="T6176">
        <v>4</v>
      </c>
      <c r="U6176">
        <v>0</v>
      </c>
      <c r="V6176">
        <v>0</v>
      </c>
      <c r="W6176">
        <v>0</v>
      </c>
      <c r="X6176">
        <v>82.600818335708937</v>
      </c>
      <c r="Y6176">
        <v>0</v>
      </c>
      <c r="Z6176">
        <v>0</v>
      </c>
      <c r="AA6176">
        <v>0</v>
      </c>
      <c r="AB6176">
        <v>27.673061744596399</v>
      </c>
      <c r="AC6176">
        <v>0</v>
      </c>
      <c r="AD6176">
        <v>0</v>
      </c>
      <c r="AE6176">
        <v>110.27388008030533</v>
      </c>
    </row>
    <row r="6177" spans="1:31" x14ac:dyDescent="0.25">
      <c r="A6177">
        <v>2220956</v>
      </c>
      <c r="B6177">
        <v>1</v>
      </c>
      <c r="C6177" t="s">
        <v>81</v>
      </c>
      <c r="D6177" t="s">
        <v>128</v>
      </c>
      <c r="E6177" t="s">
        <v>156</v>
      </c>
      <c r="F6177" t="s">
        <v>17738</v>
      </c>
      <c r="G6177" t="s">
        <v>2326</v>
      </c>
      <c r="H6177" t="s">
        <v>135</v>
      </c>
      <c r="I6177" t="s">
        <v>136</v>
      </c>
      <c r="J6177" t="s">
        <v>137</v>
      </c>
      <c r="K6177" t="s">
        <v>138</v>
      </c>
      <c r="L6177" t="s">
        <v>17739</v>
      </c>
      <c r="M6177" t="s">
        <v>17740</v>
      </c>
      <c r="N6177">
        <v>1.9552777770000001</v>
      </c>
      <c r="O6177">
        <v>0</v>
      </c>
      <c r="P6177">
        <v>1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8.6345490776805006E-2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8.6345490776805006E-2</v>
      </c>
    </row>
    <row r="6178" spans="1:31" x14ac:dyDescent="0.25">
      <c r="A6178">
        <v>2217043</v>
      </c>
      <c r="B6178">
        <v>1</v>
      </c>
      <c r="C6178" t="s">
        <v>80</v>
      </c>
      <c r="D6178" t="s">
        <v>96</v>
      </c>
      <c r="E6178" t="s">
        <v>156</v>
      </c>
      <c r="F6178" t="s">
        <v>17741</v>
      </c>
      <c r="G6178" t="s">
        <v>165</v>
      </c>
      <c r="H6178" t="s">
        <v>135</v>
      </c>
      <c r="I6178" t="s">
        <v>136</v>
      </c>
      <c r="J6178" t="s">
        <v>137</v>
      </c>
      <c r="K6178" t="s">
        <v>138</v>
      </c>
      <c r="L6178" t="s">
        <v>17742</v>
      </c>
      <c r="M6178" t="s">
        <v>17743</v>
      </c>
      <c r="N6178">
        <v>6.4880555549999999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1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1.7079066701049734</v>
      </c>
      <c r="AC6178">
        <v>0</v>
      </c>
      <c r="AD6178">
        <v>0</v>
      </c>
      <c r="AE6178">
        <v>1.7079066701049734</v>
      </c>
    </row>
    <row r="6179" spans="1:31" x14ac:dyDescent="0.25">
      <c r="A6179">
        <v>2227620</v>
      </c>
      <c r="B6179">
        <v>1</v>
      </c>
      <c r="C6179" t="s">
        <v>80</v>
      </c>
      <c r="D6179" t="s">
        <v>88</v>
      </c>
      <c r="E6179" t="s">
        <v>251</v>
      </c>
      <c r="F6179" t="s">
        <v>17744</v>
      </c>
      <c r="G6179" t="s">
        <v>143</v>
      </c>
      <c r="H6179" t="s">
        <v>144</v>
      </c>
      <c r="I6179" t="s">
        <v>136</v>
      </c>
      <c r="J6179" t="s">
        <v>137</v>
      </c>
      <c r="K6179" t="s">
        <v>138</v>
      </c>
      <c r="L6179" t="s">
        <v>17745</v>
      </c>
      <c r="M6179" t="s">
        <v>17746</v>
      </c>
      <c r="N6179">
        <v>1.6377777769999999</v>
      </c>
      <c r="O6179">
        <v>0</v>
      </c>
      <c r="P6179">
        <v>5567</v>
      </c>
      <c r="Q6179">
        <v>0</v>
      </c>
      <c r="R6179">
        <v>0</v>
      </c>
      <c r="S6179">
        <v>4</v>
      </c>
      <c r="T6179">
        <v>467</v>
      </c>
      <c r="U6179">
        <v>0</v>
      </c>
      <c r="V6179">
        <v>2</v>
      </c>
      <c r="W6179">
        <v>0</v>
      </c>
      <c r="X6179">
        <v>2521.5440829033582</v>
      </c>
      <c r="Y6179">
        <v>0</v>
      </c>
      <c r="Z6179">
        <v>0</v>
      </c>
      <c r="AA6179">
        <v>7.3211311767242693</v>
      </c>
      <c r="AB6179">
        <v>347.82911963536139</v>
      </c>
      <c r="AC6179">
        <v>0</v>
      </c>
      <c r="AD6179">
        <v>27.079307633810703</v>
      </c>
      <c r="AE6179">
        <v>2903.7736413492544</v>
      </c>
    </row>
    <row r="6180" spans="1:31" x14ac:dyDescent="0.25">
      <c r="A6180">
        <v>2212798</v>
      </c>
      <c r="B6180">
        <v>1</v>
      </c>
      <c r="C6180" t="s">
        <v>80</v>
      </c>
      <c r="D6180" t="s">
        <v>104</v>
      </c>
      <c r="E6180" t="s">
        <v>156</v>
      </c>
      <c r="F6180" t="s">
        <v>17747</v>
      </c>
      <c r="G6180" t="s">
        <v>161</v>
      </c>
      <c r="H6180" t="s">
        <v>135</v>
      </c>
      <c r="I6180" t="s">
        <v>136</v>
      </c>
      <c r="J6180" t="s">
        <v>137</v>
      </c>
      <c r="K6180" t="s">
        <v>138</v>
      </c>
      <c r="L6180" t="s">
        <v>17748</v>
      </c>
      <c r="M6180" t="s">
        <v>17749</v>
      </c>
      <c r="N6180">
        <v>1.170833333</v>
      </c>
      <c r="O6180">
        <v>0</v>
      </c>
      <c r="P6180">
        <v>1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1.4911277947308197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1.4911277947308197</v>
      </c>
    </row>
    <row r="6181" spans="1:31" x14ac:dyDescent="0.25">
      <c r="A6181">
        <v>2228118</v>
      </c>
      <c r="B6181">
        <v>1</v>
      </c>
      <c r="C6181" t="s">
        <v>80</v>
      </c>
      <c r="D6181" t="s">
        <v>110</v>
      </c>
      <c r="E6181" t="s">
        <v>156</v>
      </c>
      <c r="F6181" t="s">
        <v>17750</v>
      </c>
      <c r="G6181" t="s">
        <v>161</v>
      </c>
      <c r="H6181" t="s">
        <v>135</v>
      </c>
      <c r="I6181" t="s">
        <v>136</v>
      </c>
      <c r="J6181" t="s">
        <v>137</v>
      </c>
      <c r="K6181" t="s">
        <v>138</v>
      </c>
      <c r="L6181" t="s">
        <v>17751</v>
      </c>
      <c r="M6181" t="s">
        <v>17752</v>
      </c>
      <c r="N6181">
        <v>3.6863888880000002</v>
      </c>
      <c r="O6181">
        <v>0</v>
      </c>
      <c r="P6181">
        <v>6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9.7062811644219256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9.7062811644219256</v>
      </c>
    </row>
    <row r="6182" spans="1:31" x14ac:dyDescent="0.25">
      <c r="A6182">
        <v>2220458</v>
      </c>
      <c r="B6182">
        <v>1</v>
      </c>
      <c r="C6182" t="s">
        <v>80</v>
      </c>
      <c r="D6182" t="s">
        <v>95</v>
      </c>
      <c r="E6182" t="s">
        <v>151</v>
      </c>
      <c r="F6182" t="s">
        <v>14922</v>
      </c>
      <c r="G6182" t="s">
        <v>153</v>
      </c>
      <c r="H6182" t="s">
        <v>135</v>
      </c>
      <c r="I6182" t="s">
        <v>136</v>
      </c>
      <c r="J6182" t="s">
        <v>137</v>
      </c>
      <c r="K6182" t="s">
        <v>138</v>
      </c>
      <c r="L6182" t="s">
        <v>15698</v>
      </c>
      <c r="M6182" t="s">
        <v>17753</v>
      </c>
      <c r="N6182">
        <v>1.543055555</v>
      </c>
      <c r="O6182">
        <v>0</v>
      </c>
      <c r="P6182">
        <v>34</v>
      </c>
      <c r="Q6182">
        <v>0</v>
      </c>
      <c r="R6182">
        <v>0</v>
      </c>
      <c r="S6182">
        <v>0</v>
      </c>
      <c r="T6182">
        <v>6</v>
      </c>
      <c r="U6182">
        <v>0</v>
      </c>
      <c r="V6182">
        <v>0</v>
      </c>
      <c r="W6182">
        <v>0</v>
      </c>
      <c r="X6182">
        <v>14.162613074875496</v>
      </c>
      <c r="Y6182">
        <v>0</v>
      </c>
      <c r="Z6182">
        <v>0</v>
      </c>
      <c r="AA6182">
        <v>0</v>
      </c>
      <c r="AB6182">
        <v>7.1288460761682986</v>
      </c>
      <c r="AC6182">
        <v>0</v>
      </c>
      <c r="AD6182">
        <v>0</v>
      </c>
      <c r="AE6182">
        <v>21.291459151043796</v>
      </c>
    </row>
    <row r="6183" spans="1:31" x14ac:dyDescent="0.25">
      <c r="A6183">
        <v>2220979</v>
      </c>
      <c r="B6183">
        <v>1</v>
      </c>
      <c r="C6183" t="s">
        <v>81</v>
      </c>
      <c r="D6183" t="s">
        <v>123</v>
      </c>
      <c r="E6183" t="s">
        <v>151</v>
      </c>
      <c r="F6183" t="s">
        <v>17754</v>
      </c>
      <c r="G6183" t="s">
        <v>245</v>
      </c>
      <c r="H6183" t="s">
        <v>135</v>
      </c>
      <c r="I6183" t="s">
        <v>136</v>
      </c>
      <c r="J6183" t="s">
        <v>137</v>
      </c>
      <c r="K6183" t="s">
        <v>138</v>
      </c>
      <c r="L6183" t="s">
        <v>17755</v>
      </c>
      <c r="M6183" t="s">
        <v>17756</v>
      </c>
      <c r="N6183">
        <v>0.94861111099999995</v>
      </c>
      <c r="O6183">
        <v>0</v>
      </c>
      <c r="P6183">
        <v>189</v>
      </c>
      <c r="Q6183">
        <v>0</v>
      </c>
      <c r="R6183">
        <v>0</v>
      </c>
      <c r="S6183">
        <v>0</v>
      </c>
      <c r="T6183">
        <v>53</v>
      </c>
      <c r="U6183">
        <v>0</v>
      </c>
      <c r="V6183">
        <v>1</v>
      </c>
      <c r="W6183">
        <v>0</v>
      </c>
      <c r="X6183">
        <v>35.730846788550082</v>
      </c>
      <c r="Y6183">
        <v>0</v>
      </c>
      <c r="Z6183">
        <v>0</v>
      </c>
      <c r="AA6183">
        <v>0</v>
      </c>
      <c r="AB6183">
        <v>19.007351630633899</v>
      </c>
      <c r="AC6183">
        <v>0</v>
      </c>
      <c r="AD6183">
        <v>0.59306510136482449</v>
      </c>
      <c r="AE6183">
        <v>55.331263520548802</v>
      </c>
    </row>
    <row r="6184" spans="1:31" x14ac:dyDescent="0.25">
      <c r="A6184">
        <v>2224182</v>
      </c>
      <c r="B6184">
        <v>1</v>
      </c>
      <c r="C6184" t="s">
        <v>81</v>
      </c>
      <c r="D6184" t="s">
        <v>122</v>
      </c>
      <c r="E6184" t="s">
        <v>151</v>
      </c>
      <c r="F6184" t="s">
        <v>14559</v>
      </c>
      <c r="G6184" t="s">
        <v>213</v>
      </c>
      <c r="H6184" t="s">
        <v>135</v>
      </c>
      <c r="I6184" t="s">
        <v>136</v>
      </c>
      <c r="J6184" t="s">
        <v>137</v>
      </c>
      <c r="K6184" t="s">
        <v>138</v>
      </c>
      <c r="L6184" t="s">
        <v>17757</v>
      </c>
      <c r="M6184" t="s">
        <v>17758</v>
      </c>
      <c r="N6184">
        <v>1.3516666660000001</v>
      </c>
      <c r="O6184">
        <v>0</v>
      </c>
      <c r="P6184">
        <v>115</v>
      </c>
      <c r="Q6184">
        <v>0</v>
      </c>
      <c r="R6184">
        <v>4</v>
      </c>
      <c r="S6184">
        <v>0</v>
      </c>
      <c r="T6184">
        <v>10</v>
      </c>
      <c r="U6184">
        <v>0</v>
      </c>
      <c r="V6184">
        <v>0</v>
      </c>
      <c r="W6184">
        <v>0</v>
      </c>
      <c r="X6184">
        <v>24.409512427082944</v>
      </c>
      <c r="Y6184">
        <v>0</v>
      </c>
      <c r="Z6184">
        <v>0.66466035203568008</v>
      </c>
      <c r="AA6184">
        <v>0</v>
      </c>
      <c r="AB6184">
        <v>2.843659075396618</v>
      </c>
      <c r="AC6184">
        <v>0</v>
      </c>
      <c r="AD6184">
        <v>0</v>
      </c>
      <c r="AE6184">
        <v>27.917831854515242</v>
      </c>
    </row>
    <row r="6185" spans="1:31" x14ac:dyDescent="0.25">
      <c r="A6185">
        <v>2212821</v>
      </c>
      <c r="B6185">
        <v>1</v>
      </c>
      <c r="C6185" t="s">
        <v>81</v>
      </c>
      <c r="D6185" t="s">
        <v>113</v>
      </c>
      <c r="E6185" t="s">
        <v>156</v>
      </c>
      <c r="F6185" t="s">
        <v>17759</v>
      </c>
      <c r="G6185" t="s">
        <v>161</v>
      </c>
      <c r="H6185" t="s">
        <v>135</v>
      </c>
      <c r="I6185" t="s">
        <v>136</v>
      </c>
      <c r="J6185" t="s">
        <v>137</v>
      </c>
      <c r="K6185" t="s">
        <v>138</v>
      </c>
      <c r="L6185" t="s">
        <v>9068</v>
      </c>
      <c r="M6185" t="s">
        <v>17760</v>
      </c>
      <c r="N6185">
        <v>1.620833333</v>
      </c>
      <c r="O6185">
        <v>0</v>
      </c>
      <c r="P6185">
        <v>1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0.18992247451197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0.18992247451197</v>
      </c>
    </row>
    <row r="6186" spans="1:31" x14ac:dyDescent="0.25">
      <c r="A6186">
        <v>2213319</v>
      </c>
      <c r="B6186">
        <v>1</v>
      </c>
      <c r="C6186" t="s">
        <v>80</v>
      </c>
      <c r="D6186" t="s">
        <v>94</v>
      </c>
      <c r="E6186" t="s">
        <v>132</v>
      </c>
      <c r="F6186" t="s">
        <v>17761</v>
      </c>
      <c r="G6186" t="s">
        <v>405</v>
      </c>
      <c r="H6186" t="s">
        <v>135</v>
      </c>
      <c r="I6186" t="s">
        <v>136</v>
      </c>
      <c r="J6186" t="s">
        <v>137</v>
      </c>
      <c r="K6186" t="s">
        <v>234</v>
      </c>
      <c r="L6186" t="s">
        <v>17762</v>
      </c>
      <c r="M6186" t="s">
        <v>17763</v>
      </c>
      <c r="N6186">
        <v>1.808348888</v>
      </c>
      <c r="O6186">
        <v>0</v>
      </c>
      <c r="P6186">
        <v>134</v>
      </c>
      <c r="Q6186">
        <v>0</v>
      </c>
      <c r="R6186">
        <v>0</v>
      </c>
      <c r="S6186">
        <v>0</v>
      </c>
      <c r="T6186">
        <v>2</v>
      </c>
      <c r="U6186">
        <v>0</v>
      </c>
      <c r="V6186">
        <v>0</v>
      </c>
      <c r="W6186">
        <v>0</v>
      </c>
      <c r="X6186">
        <v>67.191158386570976</v>
      </c>
      <c r="Y6186">
        <v>0</v>
      </c>
      <c r="Z6186">
        <v>0</v>
      </c>
      <c r="AA6186">
        <v>0</v>
      </c>
      <c r="AB6186">
        <v>0.47976599497796057</v>
      </c>
      <c r="AC6186">
        <v>0</v>
      </c>
      <c r="AD6186">
        <v>0</v>
      </c>
      <c r="AE6186">
        <v>67.670924381548943</v>
      </c>
    </row>
    <row r="6187" spans="1:31" x14ac:dyDescent="0.25">
      <c r="A6187">
        <v>2224417</v>
      </c>
      <c r="B6187">
        <v>1</v>
      </c>
      <c r="C6187" t="s">
        <v>80</v>
      </c>
      <c r="D6187" t="s">
        <v>86</v>
      </c>
      <c r="E6187" t="s">
        <v>141</v>
      </c>
      <c r="F6187" t="s">
        <v>322</v>
      </c>
      <c r="G6187" t="s">
        <v>143</v>
      </c>
      <c r="H6187" t="s">
        <v>144</v>
      </c>
      <c r="I6187" t="s">
        <v>136</v>
      </c>
      <c r="J6187" t="s">
        <v>137</v>
      </c>
      <c r="K6187" t="s">
        <v>138</v>
      </c>
      <c r="L6187" t="s">
        <v>17764</v>
      </c>
      <c r="M6187" t="s">
        <v>17765</v>
      </c>
      <c r="N6187">
        <v>1.3333333329999999</v>
      </c>
      <c r="O6187">
        <v>0</v>
      </c>
      <c r="P6187">
        <v>69</v>
      </c>
      <c r="Q6187">
        <v>0</v>
      </c>
      <c r="R6187">
        <v>0</v>
      </c>
      <c r="S6187">
        <v>0</v>
      </c>
      <c r="T6187">
        <v>65</v>
      </c>
      <c r="U6187">
        <v>0</v>
      </c>
      <c r="V6187">
        <v>0</v>
      </c>
      <c r="W6187">
        <v>0</v>
      </c>
      <c r="X6187">
        <v>41.708190216549397</v>
      </c>
      <c r="Y6187">
        <v>0</v>
      </c>
      <c r="Z6187">
        <v>0</v>
      </c>
      <c r="AA6187">
        <v>0</v>
      </c>
      <c r="AB6187">
        <v>30.442894246009004</v>
      </c>
      <c r="AC6187">
        <v>0</v>
      </c>
      <c r="AD6187">
        <v>0</v>
      </c>
      <c r="AE6187">
        <v>72.151084462558401</v>
      </c>
    </row>
    <row r="6188" spans="1:31" x14ac:dyDescent="0.25">
      <c r="A6188">
        <v>2214338</v>
      </c>
      <c r="B6188">
        <v>1</v>
      </c>
      <c r="C6188" t="s">
        <v>81</v>
      </c>
      <c r="D6188" t="s">
        <v>128</v>
      </c>
      <c r="E6188" t="s">
        <v>156</v>
      </c>
      <c r="F6188" t="s">
        <v>17766</v>
      </c>
      <c r="G6188" t="s">
        <v>165</v>
      </c>
      <c r="H6188" t="s">
        <v>135</v>
      </c>
      <c r="I6188" t="s">
        <v>136</v>
      </c>
      <c r="J6188" t="s">
        <v>137</v>
      </c>
      <c r="K6188" t="s">
        <v>138</v>
      </c>
      <c r="L6188" t="s">
        <v>17767</v>
      </c>
      <c r="M6188" t="s">
        <v>17768</v>
      </c>
      <c r="N6188">
        <v>0.83527777700000005</v>
      </c>
      <c r="O6188">
        <v>0</v>
      </c>
      <c r="P6188">
        <v>1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0.23078824381546331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0.23078824381546331</v>
      </c>
    </row>
    <row r="6189" spans="1:31" x14ac:dyDescent="0.25">
      <c r="A6189">
        <v>2214507</v>
      </c>
      <c r="B6189">
        <v>1</v>
      </c>
      <c r="C6189" t="s">
        <v>80</v>
      </c>
      <c r="D6189" t="s">
        <v>90</v>
      </c>
      <c r="E6189" t="s">
        <v>156</v>
      </c>
      <c r="F6189" t="s">
        <v>11546</v>
      </c>
      <c r="G6189" t="s">
        <v>165</v>
      </c>
      <c r="H6189" t="s">
        <v>135</v>
      </c>
      <c r="I6189" t="s">
        <v>136</v>
      </c>
      <c r="J6189" t="s">
        <v>137</v>
      </c>
      <c r="K6189" t="s">
        <v>138</v>
      </c>
      <c r="L6189" t="s">
        <v>17769</v>
      </c>
      <c r="M6189" t="s">
        <v>17770</v>
      </c>
      <c r="N6189">
        <v>1.8338888879999999</v>
      </c>
      <c r="O6189">
        <v>0</v>
      </c>
      <c r="P6189">
        <v>4</v>
      </c>
      <c r="Q6189">
        <v>0</v>
      </c>
      <c r="R6189">
        <v>0</v>
      </c>
      <c r="S6189">
        <v>0</v>
      </c>
      <c r="T6189">
        <v>1</v>
      </c>
      <c r="U6189">
        <v>0</v>
      </c>
      <c r="V6189">
        <v>0</v>
      </c>
      <c r="W6189">
        <v>0</v>
      </c>
      <c r="X6189">
        <v>2.1889710819702364</v>
      </c>
      <c r="Y6189">
        <v>0</v>
      </c>
      <c r="Z6189">
        <v>0</v>
      </c>
      <c r="AA6189">
        <v>0</v>
      </c>
      <c r="AB6189">
        <v>0.54233763102494381</v>
      </c>
      <c r="AC6189">
        <v>0</v>
      </c>
      <c r="AD6189">
        <v>0</v>
      </c>
      <c r="AE6189">
        <v>2.7313087129951801</v>
      </c>
    </row>
    <row r="6190" spans="1:31" x14ac:dyDescent="0.25">
      <c r="A6190">
        <v>2217424</v>
      </c>
      <c r="B6190">
        <v>1</v>
      </c>
      <c r="C6190" t="s">
        <v>81</v>
      </c>
      <c r="D6190" t="s">
        <v>127</v>
      </c>
      <c r="E6190" t="s">
        <v>156</v>
      </c>
      <c r="F6190" t="s">
        <v>17771</v>
      </c>
      <c r="G6190" t="s">
        <v>161</v>
      </c>
      <c r="H6190" t="s">
        <v>135</v>
      </c>
      <c r="I6190" t="s">
        <v>136</v>
      </c>
      <c r="J6190" t="s">
        <v>137</v>
      </c>
      <c r="K6190" t="s">
        <v>138</v>
      </c>
      <c r="L6190" t="s">
        <v>17772</v>
      </c>
      <c r="M6190" t="s">
        <v>17773</v>
      </c>
      <c r="N6190">
        <v>3.9141666659999999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2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6.8702417307794246</v>
      </c>
      <c r="AC6190">
        <v>0</v>
      </c>
      <c r="AD6190">
        <v>0</v>
      </c>
      <c r="AE6190">
        <v>6.8702417307794246</v>
      </c>
    </row>
    <row r="6191" spans="1:31" x14ac:dyDescent="0.25">
      <c r="A6191">
        <v>2227099</v>
      </c>
      <c r="B6191">
        <v>1</v>
      </c>
      <c r="C6191" t="s">
        <v>80</v>
      </c>
      <c r="D6191" t="s">
        <v>87</v>
      </c>
      <c r="E6191" t="s">
        <v>147</v>
      </c>
      <c r="F6191" t="s">
        <v>17774</v>
      </c>
      <c r="G6191" t="s">
        <v>143</v>
      </c>
      <c r="H6191" t="s">
        <v>144</v>
      </c>
      <c r="I6191" t="s">
        <v>136</v>
      </c>
      <c r="J6191" t="s">
        <v>137</v>
      </c>
      <c r="K6191" t="s">
        <v>138</v>
      </c>
      <c r="L6191" t="s">
        <v>17775</v>
      </c>
      <c r="M6191" t="s">
        <v>17776</v>
      </c>
      <c r="N6191">
        <v>1.2705555550000001</v>
      </c>
      <c r="O6191">
        <v>1</v>
      </c>
      <c r="P6191">
        <v>3281</v>
      </c>
      <c r="Q6191">
        <v>0</v>
      </c>
      <c r="R6191">
        <v>0</v>
      </c>
      <c r="S6191">
        <v>34</v>
      </c>
      <c r="T6191">
        <v>625</v>
      </c>
      <c r="U6191">
        <v>5</v>
      </c>
      <c r="V6191">
        <v>0</v>
      </c>
      <c r="W6191">
        <v>0.91191578378725224</v>
      </c>
      <c r="X6191">
        <v>1322.893771841538</v>
      </c>
      <c r="Y6191">
        <v>0</v>
      </c>
      <c r="Z6191">
        <v>0</v>
      </c>
      <c r="AA6191">
        <v>668.30424210087108</v>
      </c>
      <c r="AB6191">
        <v>815.41682063422331</v>
      </c>
      <c r="AC6191">
        <v>177.47798923795744</v>
      </c>
      <c r="AD6191">
        <v>0</v>
      </c>
      <c r="AE6191">
        <v>2985.004739598377</v>
      </c>
    </row>
    <row r="6192" spans="1:31" x14ac:dyDescent="0.25">
      <c r="A6192">
        <v>2216734</v>
      </c>
      <c r="B6192">
        <v>1</v>
      </c>
      <c r="C6192" t="s">
        <v>80</v>
      </c>
      <c r="D6192" t="s">
        <v>105</v>
      </c>
      <c r="E6192" t="s">
        <v>251</v>
      </c>
      <c r="F6192" t="s">
        <v>14034</v>
      </c>
      <c r="G6192" t="s">
        <v>200</v>
      </c>
      <c r="H6192" t="s">
        <v>1391</v>
      </c>
      <c r="I6192" t="s">
        <v>136</v>
      </c>
      <c r="J6192" t="s">
        <v>137</v>
      </c>
      <c r="K6192" t="s">
        <v>138</v>
      </c>
      <c r="L6192" t="s">
        <v>17777</v>
      </c>
      <c r="M6192" t="s">
        <v>17778</v>
      </c>
      <c r="N6192">
        <v>8.3333332999999996E-2</v>
      </c>
      <c r="O6192">
        <v>5</v>
      </c>
      <c r="P6192">
        <v>2503</v>
      </c>
      <c r="Q6192">
        <v>6</v>
      </c>
      <c r="R6192">
        <v>4</v>
      </c>
      <c r="S6192">
        <v>35</v>
      </c>
      <c r="T6192">
        <v>337</v>
      </c>
      <c r="U6192">
        <v>23</v>
      </c>
      <c r="V6192">
        <v>36</v>
      </c>
      <c r="W6192">
        <v>0.99201926860799994</v>
      </c>
      <c r="X6192">
        <v>55.693923255494489</v>
      </c>
      <c r="Y6192">
        <v>0.409960153316</v>
      </c>
      <c r="Z6192">
        <v>1.0233139336416666</v>
      </c>
      <c r="AA6192">
        <v>11.855027794994998</v>
      </c>
      <c r="AB6192">
        <v>31.966447400083332</v>
      </c>
      <c r="AC6192">
        <v>85.827690760192525</v>
      </c>
      <c r="AD6192">
        <v>40.214644704485991</v>
      </c>
      <c r="AE6192">
        <v>227.98302727081699</v>
      </c>
    </row>
    <row r="6193" spans="1:31" x14ac:dyDescent="0.25">
      <c r="A6193">
        <v>2224394</v>
      </c>
      <c r="B6193">
        <v>1</v>
      </c>
      <c r="C6193" t="s">
        <v>80</v>
      </c>
      <c r="D6193" t="s">
        <v>84</v>
      </c>
      <c r="E6193" t="s">
        <v>151</v>
      </c>
      <c r="F6193" t="s">
        <v>4572</v>
      </c>
      <c r="G6193" t="s">
        <v>213</v>
      </c>
      <c r="H6193" t="s">
        <v>135</v>
      </c>
      <c r="I6193" t="s">
        <v>136</v>
      </c>
      <c r="J6193" t="s">
        <v>137</v>
      </c>
      <c r="K6193" t="s">
        <v>138</v>
      </c>
      <c r="L6193" t="s">
        <v>17779</v>
      </c>
      <c r="M6193" t="s">
        <v>17780</v>
      </c>
      <c r="N6193">
        <v>1.719166666</v>
      </c>
      <c r="O6193">
        <v>0</v>
      </c>
      <c r="P6193">
        <v>166</v>
      </c>
      <c r="Q6193">
        <v>0</v>
      </c>
      <c r="R6193">
        <v>0</v>
      </c>
      <c r="S6193">
        <v>0</v>
      </c>
      <c r="T6193">
        <v>24</v>
      </c>
      <c r="U6193">
        <v>0</v>
      </c>
      <c r="V6193">
        <v>0</v>
      </c>
      <c r="W6193">
        <v>0</v>
      </c>
      <c r="X6193">
        <v>70.886933913613362</v>
      </c>
      <c r="Y6193">
        <v>0</v>
      </c>
      <c r="Z6193">
        <v>0</v>
      </c>
      <c r="AA6193">
        <v>0</v>
      </c>
      <c r="AB6193">
        <v>14.484674497549598</v>
      </c>
      <c r="AC6193">
        <v>0</v>
      </c>
      <c r="AD6193">
        <v>0</v>
      </c>
      <c r="AE6193">
        <v>85.371608411162953</v>
      </c>
    </row>
    <row r="6194" spans="1:31" x14ac:dyDescent="0.25">
      <c r="A6194">
        <v>2222685</v>
      </c>
      <c r="B6194">
        <v>1</v>
      </c>
      <c r="C6194" t="s">
        <v>80</v>
      </c>
      <c r="D6194" t="s">
        <v>101</v>
      </c>
      <c r="E6194" t="s">
        <v>151</v>
      </c>
      <c r="F6194" t="s">
        <v>17781</v>
      </c>
      <c r="G6194" t="s">
        <v>245</v>
      </c>
      <c r="H6194" t="s">
        <v>135</v>
      </c>
      <c r="I6194" t="s">
        <v>136</v>
      </c>
      <c r="J6194" t="s">
        <v>137</v>
      </c>
      <c r="K6194" t="s">
        <v>138</v>
      </c>
      <c r="L6194" t="s">
        <v>17782</v>
      </c>
      <c r="M6194" t="s">
        <v>17783</v>
      </c>
      <c r="N6194">
        <v>2.1802777770000001</v>
      </c>
      <c r="O6194">
        <v>0</v>
      </c>
      <c r="P6194">
        <v>7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10.398943347264028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10.398943347264028</v>
      </c>
    </row>
    <row r="6195" spans="1:31" x14ac:dyDescent="0.25">
      <c r="A6195">
        <v>2226123</v>
      </c>
      <c r="B6195">
        <v>1</v>
      </c>
      <c r="C6195" t="s">
        <v>80</v>
      </c>
      <c r="D6195" t="s">
        <v>110</v>
      </c>
      <c r="E6195" t="s">
        <v>132</v>
      </c>
      <c r="F6195" t="s">
        <v>17784</v>
      </c>
      <c r="G6195" t="s">
        <v>176</v>
      </c>
      <c r="H6195" t="s">
        <v>135</v>
      </c>
      <c r="I6195" t="s">
        <v>136</v>
      </c>
      <c r="J6195" t="s">
        <v>137</v>
      </c>
      <c r="K6195" t="s">
        <v>138</v>
      </c>
      <c r="L6195" t="s">
        <v>17785</v>
      </c>
      <c r="M6195" t="s">
        <v>17786</v>
      </c>
      <c r="N6195">
        <v>3.8902777770000001</v>
      </c>
      <c r="O6195">
        <v>0</v>
      </c>
      <c r="P6195">
        <v>304</v>
      </c>
      <c r="Q6195">
        <v>0</v>
      </c>
      <c r="R6195">
        <v>0</v>
      </c>
      <c r="S6195">
        <v>0</v>
      </c>
      <c r="T6195">
        <v>16</v>
      </c>
      <c r="U6195">
        <v>0</v>
      </c>
      <c r="V6195">
        <v>0</v>
      </c>
      <c r="W6195">
        <v>0</v>
      </c>
      <c r="X6195">
        <v>491.71285326870014</v>
      </c>
      <c r="Y6195">
        <v>0</v>
      </c>
      <c r="Z6195">
        <v>0</v>
      </c>
      <c r="AA6195">
        <v>0</v>
      </c>
      <c r="AB6195">
        <v>71.264666850733249</v>
      </c>
      <c r="AC6195">
        <v>0</v>
      </c>
      <c r="AD6195">
        <v>0</v>
      </c>
      <c r="AE6195">
        <v>562.97752011943339</v>
      </c>
    </row>
    <row r="6196" spans="1:31" x14ac:dyDescent="0.25">
      <c r="A6196">
        <v>2224374</v>
      </c>
      <c r="B6196">
        <v>1</v>
      </c>
      <c r="C6196" t="s">
        <v>80</v>
      </c>
      <c r="D6196" t="s">
        <v>97</v>
      </c>
      <c r="E6196" t="s">
        <v>147</v>
      </c>
      <c r="F6196" t="s">
        <v>17787</v>
      </c>
      <c r="G6196" t="s">
        <v>3816</v>
      </c>
      <c r="H6196" t="s">
        <v>144</v>
      </c>
      <c r="I6196" t="s">
        <v>136</v>
      </c>
      <c r="J6196" t="s">
        <v>3</v>
      </c>
      <c r="K6196" t="s">
        <v>138</v>
      </c>
      <c r="L6196" t="s">
        <v>17788</v>
      </c>
      <c r="M6196" t="s">
        <v>17789</v>
      </c>
      <c r="N6196">
        <v>0.12666666600000001</v>
      </c>
      <c r="O6196">
        <v>10</v>
      </c>
      <c r="P6196">
        <v>2038</v>
      </c>
      <c r="Q6196">
        <v>0</v>
      </c>
      <c r="R6196">
        <v>29</v>
      </c>
      <c r="S6196">
        <v>5</v>
      </c>
      <c r="T6196">
        <v>191</v>
      </c>
      <c r="U6196">
        <v>0</v>
      </c>
      <c r="V6196">
        <v>1</v>
      </c>
      <c r="W6196">
        <v>59.4196221597308</v>
      </c>
      <c r="X6196">
        <v>128.51436834079581</v>
      </c>
      <c r="Y6196">
        <v>0</v>
      </c>
      <c r="Z6196">
        <v>2.1517788690567601</v>
      </c>
      <c r="AA6196">
        <v>9.8856290894742678</v>
      </c>
      <c r="AB6196">
        <v>16.556544649613191</v>
      </c>
      <c r="AC6196">
        <v>0</v>
      </c>
      <c r="AD6196">
        <v>0.25647156777173336</v>
      </c>
      <c r="AE6196">
        <v>216.78441467644257</v>
      </c>
    </row>
    <row r="6197" spans="1:31" x14ac:dyDescent="0.25">
      <c r="A6197">
        <v>2227789</v>
      </c>
      <c r="B6197">
        <v>1</v>
      </c>
      <c r="C6197" t="s">
        <v>80</v>
      </c>
      <c r="D6197" t="s">
        <v>82</v>
      </c>
      <c r="E6197" t="s">
        <v>225</v>
      </c>
      <c r="F6197" t="s">
        <v>17790</v>
      </c>
      <c r="G6197" t="s">
        <v>600</v>
      </c>
      <c r="H6197" t="s">
        <v>135</v>
      </c>
      <c r="I6197" t="s">
        <v>136</v>
      </c>
      <c r="J6197" t="s">
        <v>137</v>
      </c>
      <c r="K6197" t="s">
        <v>138</v>
      </c>
      <c r="L6197" t="s">
        <v>17791</v>
      </c>
      <c r="M6197" t="s">
        <v>17792</v>
      </c>
      <c r="N6197">
        <v>2.5127777770000002</v>
      </c>
      <c r="O6197">
        <v>0</v>
      </c>
      <c r="P6197">
        <v>1</v>
      </c>
      <c r="Q6197">
        <v>0</v>
      </c>
      <c r="R6197">
        <v>0</v>
      </c>
      <c r="S6197">
        <v>0</v>
      </c>
      <c r="T6197">
        <v>30</v>
      </c>
      <c r="U6197">
        <v>0</v>
      </c>
      <c r="V6197">
        <v>0</v>
      </c>
      <c r="W6197">
        <v>0</v>
      </c>
      <c r="X6197">
        <v>0.24870551713556804</v>
      </c>
      <c r="Y6197">
        <v>0</v>
      </c>
      <c r="Z6197">
        <v>0</v>
      </c>
      <c r="AA6197">
        <v>0</v>
      </c>
      <c r="AB6197">
        <v>178.57185160368942</v>
      </c>
      <c r="AC6197">
        <v>0</v>
      </c>
      <c r="AD6197">
        <v>0</v>
      </c>
      <c r="AE6197">
        <v>178.82055712082499</v>
      </c>
    </row>
    <row r="6198" spans="1:31" x14ac:dyDescent="0.25">
      <c r="A6198">
        <v>2222708</v>
      </c>
      <c r="B6198">
        <v>1</v>
      </c>
      <c r="C6198" t="s">
        <v>80</v>
      </c>
      <c r="D6198" t="s">
        <v>96</v>
      </c>
      <c r="E6198" t="s">
        <v>156</v>
      </c>
      <c r="F6198" t="s">
        <v>17793</v>
      </c>
      <c r="G6198" t="s">
        <v>172</v>
      </c>
      <c r="H6198" t="s">
        <v>135</v>
      </c>
      <c r="I6198" t="s">
        <v>136</v>
      </c>
      <c r="J6198" t="s">
        <v>137</v>
      </c>
      <c r="K6198" t="s">
        <v>138</v>
      </c>
      <c r="L6198" t="s">
        <v>17794</v>
      </c>
      <c r="M6198" t="s">
        <v>17795</v>
      </c>
      <c r="N6198">
        <v>4.2883333329999997</v>
      </c>
      <c r="O6198">
        <v>0</v>
      </c>
      <c r="P6198">
        <v>1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0.64252159251252505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0.64252159251252505</v>
      </c>
    </row>
    <row r="6199" spans="1:31" x14ac:dyDescent="0.25">
      <c r="A6199">
        <v>2228287</v>
      </c>
      <c r="B6199">
        <v>1</v>
      </c>
      <c r="C6199" t="s">
        <v>80</v>
      </c>
      <c r="D6199" t="s">
        <v>100</v>
      </c>
      <c r="E6199" t="s">
        <v>156</v>
      </c>
      <c r="F6199" t="s">
        <v>17796</v>
      </c>
      <c r="G6199" t="s">
        <v>161</v>
      </c>
      <c r="H6199" t="s">
        <v>135</v>
      </c>
      <c r="I6199" t="s">
        <v>136</v>
      </c>
      <c r="J6199" t="s">
        <v>137</v>
      </c>
      <c r="K6199" t="s">
        <v>138</v>
      </c>
      <c r="L6199" t="s">
        <v>17797</v>
      </c>
      <c r="M6199" t="s">
        <v>17798</v>
      </c>
      <c r="N6199">
        <v>3.2238888879999998</v>
      </c>
      <c r="O6199">
        <v>0</v>
      </c>
      <c r="P6199">
        <v>1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</row>
    <row r="6200" spans="1:31" x14ac:dyDescent="0.25">
      <c r="A6200">
        <v>2216067</v>
      </c>
      <c r="B6200">
        <v>1</v>
      </c>
      <c r="C6200" t="s">
        <v>81</v>
      </c>
      <c r="D6200" t="s">
        <v>121</v>
      </c>
      <c r="E6200" t="s">
        <v>151</v>
      </c>
      <c r="F6200" t="s">
        <v>17799</v>
      </c>
      <c r="G6200" t="s">
        <v>213</v>
      </c>
      <c r="H6200" t="s">
        <v>135</v>
      </c>
      <c r="I6200" t="s">
        <v>136</v>
      </c>
      <c r="J6200" t="s">
        <v>137</v>
      </c>
      <c r="K6200" t="s">
        <v>138</v>
      </c>
      <c r="L6200" t="s">
        <v>17800</v>
      </c>
      <c r="M6200" t="s">
        <v>17801</v>
      </c>
      <c r="N6200">
        <v>2.466111111</v>
      </c>
      <c r="O6200">
        <v>0</v>
      </c>
      <c r="P6200">
        <v>14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2.9662629872527209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2.9662629872527209</v>
      </c>
    </row>
    <row r="6201" spans="1:31" x14ac:dyDescent="0.25">
      <c r="A6201">
        <v>2218231</v>
      </c>
      <c r="B6201">
        <v>1</v>
      </c>
      <c r="C6201" t="s">
        <v>80</v>
      </c>
      <c r="D6201" t="s">
        <v>101</v>
      </c>
      <c r="E6201" t="s">
        <v>156</v>
      </c>
      <c r="F6201" t="s">
        <v>17802</v>
      </c>
      <c r="G6201" t="s">
        <v>165</v>
      </c>
      <c r="H6201" t="s">
        <v>135</v>
      </c>
      <c r="I6201" t="s">
        <v>136</v>
      </c>
      <c r="J6201" t="s">
        <v>137</v>
      </c>
      <c r="K6201" t="s">
        <v>138</v>
      </c>
      <c r="L6201" t="s">
        <v>17803</v>
      </c>
      <c r="M6201" t="s">
        <v>17804</v>
      </c>
      <c r="N6201">
        <v>1.9780555550000001</v>
      </c>
      <c r="O6201">
        <v>0</v>
      </c>
      <c r="P6201">
        <v>1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7.8166872464999996E-5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7.8166872464999996E-5</v>
      </c>
    </row>
    <row r="6202" spans="1:31" x14ac:dyDescent="0.25">
      <c r="A6202">
        <v>2224225</v>
      </c>
      <c r="B6202">
        <v>1</v>
      </c>
      <c r="C6202" t="s">
        <v>81</v>
      </c>
      <c r="D6202" t="s">
        <v>122</v>
      </c>
      <c r="E6202" t="s">
        <v>198</v>
      </c>
      <c r="F6202" t="s">
        <v>587</v>
      </c>
      <c r="G6202" t="s">
        <v>200</v>
      </c>
      <c r="H6202" t="s">
        <v>144</v>
      </c>
      <c r="I6202" t="s">
        <v>136</v>
      </c>
      <c r="J6202" t="s">
        <v>137</v>
      </c>
      <c r="K6202" t="s">
        <v>138</v>
      </c>
      <c r="L6202" t="s">
        <v>3818</v>
      </c>
      <c r="M6202" t="s">
        <v>17805</v>
      </c>
      <c r="N6202">
        <v>6.6666665999999999E-2</v>
      </c>
      <c r="O6202">
        <v>1</v>
      </c>
      <c r="P6202">
        <v>514</v>
      </c>
      <c r="Q6202">
        <v>4</v>
      </c>
      <c r="R6202">
        <v>0</v>
      </c>
      <c r="S6202">
        <v>5</v>
      </c>
      <c r="T6202">
        <v>22</v>
      </c>
      <c r="U6202">
        <v>1</v>
      </c>
      <c r="V6202">
        <v>0</v>
      </c>
      <c r="W6202">
        <v>9.7611162311333349E-3</v>
      </c>
      <c r="X6202">
        <v>3.1120605478992678</v>
      </c>
      <c r="Y6202">
        <v>0.25295707255840005</v>
      </c>
      <c r="Z6202">
        <v>0</v>
      </c>
      <c r="AA6202">
        <v>0.81153699471679996</v>
      </c>
      <c r="AB6202">
        <v>0.36429277265920001</v>
      </c>
      <c r="AC6202">
        <v>6.2618963484000006E-2</v>
      </c>
      <c r="AD6202">
        <v>0</v>
      </c>
      <c r="AE6202">
        <v>4.6132274675488008</v>
      </c>
    </row>
    <row r="6203" spans="1:31" x14ac:dyDescent="0.25">
      <c r="A6203">
        <v>2227428</v>
      </c>
      <c r="B6203">
        <v>1</v>
      </c>
      <c r="C6203" t="s">
        <v>80</v>
      </c>
      <c r="D6203" t="s">
        <v>96</v>
      </c>
      <c r="E6203" t="s">
        <v>132</v>
      </c>
      <c r="F6203" t="s">
        <v>17806</v>
      </c>
      <c r="G6203" t="s">
        <v>153</v>
      </c>
      <c r="H6203" t="s">
        <v>135</v>
      </c>
      <c r="I6203" t="s">
        <v>136</v>
      </c>
      <c r="J6203" t="s">
        <v>137</v>
      </c>
      <c r="K6203" t="s">
        <v>138</v>
      </c>
      <c r="L6203" t="s">
        <v>17807</v>
      </c>
      <c r="M6203" t="s">
        <v>17808</v>
      </c>
      <c r="N6203">
        <v>0.75555555500000005</v>
      </c>
      <c r="O6203">
        <v>0</v>
      </c>
      <c r="P6203">
        <v>101</v>
      </c>
      <c r="Q6203">
        <v>0</v>
      </c>
      <c r="R6203">
        <v>0</v>
      </c>
      <c r="S6203">
        <v>0</v>
      </c>
      <c r="T6203">
        <v>10</v>
      </c>
      <c r="U6203">
        <v>0</v>
      </c>
      <c r="V6203">
        <v>0</v>
      </c>
      <c r="W6203">
        <v>0</v>
      </c>
      <c r="X6203">
        <v>57.304284374553795</v>
      </c>
      <c r="Y6203">
        <v>0</v>
      </c>
      <c r="Z6203">
        <v>0</v>
      </c>
      <c r="AA6203">
        <v>0</v>
      </c>
      <c r="AB6203">
        <v>15.617087983742396</v>
      </c>
      <c r="AC6203">
        <v>0</v>
      </c>
      <c r="AD6203">
        <v>0</v>
      </c>
      <c r="AE6203">
        <v>72.921372358296196</v>
      </c>
    </row>
    <row r="6204" spans="1:31" x14ac:dyDescent="0.25">
      <c r="A6204">
        <v>2218423</v>
      </c>
      <c r="B6204">
        <v>1</v>
      </c>
      <c r="C6204" t="s">
        <v>81</v>
      </c>
      <c r="D6204" t="s">
        <v>128</v>
      </c>
      <c r="E6204" t="s">
        <v>151</v>
      </c>
      <c r="F6204" t="s">
        <v>17809</v>
      </c>
      <c r="G6204" t="s">
        <v>238</v>
      </c>
      <c r="H6204" t="s">
        <v>135</v>
      </c>
      <c r="I6204" t="s">
        <v>136</v>
      </c>
      <c r="J6204" t="s">
        <v>137</v>
      </c>
      <c r="K6204" t="s">
        <v>138</v>
      </c>
      <c r="L6204" t="s">
        <v>17810</v>
      </c>
      <c r="M6204" t="s">
        <v>17811</v>
      </c>
      <c r="N6204">
        <v>7.5555555549999998</v>
      </c>
      <c r="O6204">
        <v>0</v>
      </c>
      <c r="P6204">
        <v>60</v>
      </c>
      <c r="Q6204">
        <v>0</v>
      </c>
      <c r="R6204">
        <v>0</v>
      </c>
      <c r="S6204">
        <v>0</v>
      </c>
      <c r="T6204">
        <v>8</v>
      </c>
      <c r="U6204">
        <v>0</v>
      </c>
      <c r="V6204">
        <v>0</v>
      </c>
      <c r="W6204">
        <v>0</v>
      </c>
      <c r="X6204">
        <v>49.009444096681918</v>
      </c>
      <c r="Y6204">
        <v>0</v>
      </c>
      <c r="Z6204">
        <v>0</v>
      </c>
      <c r="AA6204">
        <v>0</v>
      </c>
      <c r="AB6204">
        <v>3.0568381623726832</v>
      </c>
      <c r="AC6204">
        <v>0</v>
      </c>
      <c r="AD6204">
        <v>0</v>
      </c>
      <c r="AE6204">
        <v>52.066282259054603</v>
      </c>
    </row>
    <row r="6205" spans="1:31" x14ac:dyDescent="0.25">
      <c r="A6205">
        <v>2221669</v>
      </c>
      <c r="B6205">
        <v>1</v>
      </c>
      <c r="C6205" t="s">
        <v>81</v>
      </c>
      <c r="D6205" t="s">
        <v>113</v>
      </c>
      <c r="E6205" t="s">
        <v>151</v>
      </c>
      <c r="F6205" t="s">
        <v>17812</v>
      </c>
      <c r="G6205" t="s">
        <v>213</v>
      </c>
      <c r="H6205" t="s">
        <v>135</v>
      </c>
      <c r="I6205" t="s">
        <v>136</v>
      </c>
      <c r="J6205" t="s">
        <v>137</v>
      </c>
      <c r="K6205" t="s">
        <v>138</v>
      </c>
      <c r="L6205" t="s">
        <v>17813</v>
      </c>
      <c r="M6205" t="s">
        <v>17814</v>
      </c>
      <c r="N6205">
        <v>0.60694444400000003</v>
      </c>
      <c r="O6205">
        <v>0</v>
      </c>
      <c r="P6205">
        <v>2</v>
      </c>
      <c r="Q6205">
        <v>0</v>
      </c>
      <c r="R6205">
        <v>0</v>
      </c>
      <c r="S6205">
        <v>0</v>
      </c>
      <c r="T6205">
        <v>1</v>
      </c>
      <c r="U6205">
        <v>0</v>
      </c>
      <c r="V6205">
        <v>0</v>
      </c>
      <c r="W6205">
        <v>0</v>
      </c>
      <c r="X6205">
        <v>0.29723234324466669</v>
      </c>
      <c r="Y6205">
        <v>0</v>
      </c>
      <c r="Z6205">
        <v>0</v>
      </c>
      <c r="AA6205">
        <v>0</v>
      </c>
      <c r="AB6205">
        <v>1.1142297420519345</v>
      </c>
      <c r="AC6205">
        <v>0</v>
      </c>
      <c r="AD6205">
        <v>0</v>
      </c>
      <c r="AE6205">
        <v>1.4114620852966011</v>
      </c>
    </row>
    <row r="6206" spans="1:31" x14ac:dyDescent="0.25">
      <c r="A6206">
        <v>2213013</v>
      </c>
      <c r="B6206">
        <v>1</v>
      </c>
      <c r="C6206" t="s">
        <v>80</v>
      </c>
      <c r="D6206" t="s">
        <v>85</v>
      </c>
      <c r="E6206" t="s">
        <v>132</v>
      </c>
      <c r="F6206" t="s">
        <v>17815</v>
      </c>
      <c r="G6206" t="s">
        <v>134</v>
      </c>
      <c r="H6206" t="s">
        <v>135</v>
      </c>
      <c r="I6206" t="s">
        <v>136</v>
      </c>
      <c r="J6206" t="s">
        <v>137</v>
      </c>
      <c r="K6206" t="s">
        <v>138</v>
      </c>
      <c r="L6206" t="s">
        <v>17816</v>
      </c>
      <c r="M6206" t="s">
        <v>17817</v>
      </c>
      <c r="N6206">
        <v>2.2263888879999998</v>
      </c>
      <c r="O6206">
        <v>0</v>
      </c>
      <c r="P6206">
        <v>91</v>
      </c>
      <c r="Q6206">
        <v>0</v>
      </c>
      <c r="R6206">
        <v>0</v>
      </c>
      <c r="S6206">
        <v>0</v>
      </c>
      <c r="T6206">
        <v>8</v>
      </c>
      <c r="U6206">
        <v>0</v>
      </c>
      <c r="V6206">
        <v>0</v>
      </c>
      <c r="W6206">
        <v>0</v>
      </c>
      <c r="X6206">
        <v>201.89541229341964</v>
      </c>
      <c r="Y6206">
        <v>0</v>
      </c>
      <c r="Z6206">
        <v>0</v>
      </c>
      <c r="AA6206">
        <v>0</v>
      </c>
      <c r="AB6206">
        <v>16.226239551561324</v>
      </c>
      <c r="AC6206">
        <v>0</v>
      </c>
      <c r="AD6206">
        <v>0</v>
      </c>
      <c r="AE6206">
        <v>218.12165184498096</v>
      </c>
    </row>
    <row r="6207" spans="1:31" x14ac:dyDescent="0.25">
      <c r="A6207">
        <v>2221646</v>
      </c>
      <c r="B6207">
        <v>1</v>
      </c>
      <c r="C6207" t="s">
        <v>81</v>
      </c>
      <c r="D6207" t="s">
        <v>113</v>
      </c>
      <c r="E6207" t="s">
        <v>132</v>
      </c>
      <c r="F6207" t="s">
        <v>17818</v>
      </c>
      <c r="G6207" t="s">
        <v>176</v>
      </c>
      <c r="H6207" t="s">
        <v>135</v>
      </c>
      <c r="I6207" t="s">
        <v>136</v>
      </c>
      <c r="J6207" t="s">
        <v>137</v>
      </c>
      <c r="K6207" t="s">
        <v>138</v>
      </c>
      <c r="L6207" t="s">
        <v>17819</v>
      </c>
      <c r="M6207" t="s">
        <v>17820</v>
      </c>
      <c r="N6207">
        <v>0.77722222200000002</v>
      </c>
      <c r="O6207">
        <v>0</v>
      </c>
      <c r="P6207">
        <v>329</v>
      </c>
      <c r="Q6207">
        <v>0</v>
      </c>
      <c r="R6207">
        <v>0</v>
      </c>
      <c r="S6207">
        <v>0</v>
      </c>
      <c r="T6207">
        <v>20</v>
      </c>
      <c r="U6207">
        <v>0</v>
      </c>
      <c r="V6207">
        <v>0</v>
      </c>
      <c r="W6207">
        <v>0</v>
      </c>
      <c r="X6207">
        <v>76.014252159809558</v>
      </c>
      <c r="Y6207">
        <v>0</v>
      </c>
      <c r="Z6207">
        <v>0</v>
      </c>
      <c r="AA6207">
        <v>0</v>
      </c>
      <c r="AB6207">
        <v>11.256463686459833</v>
      </c>
      <c r="AC6207">
        <v>0</v>
      </c>
      <c r="AD6207">
        <v>0</v>
      </c>
      <c r="AE6207">
        <v>87.270715846269397</v>
      </c>
    </row>
    <row r="6208" spans="1:31" x14ac:dyDescent="0.25">
      <c r="A6208">
        <v>2224351</v>
      </c>
      <c r="B6208">
        <v>1</v>
      </c>
      <c r="C6208" t="s">
        <v>80</v>
      </c>
      <c r="D6208" t="s">
        <v>98</v>
      </c>
      <c r="E6208" t="s">
        <v>156</v>
      </c>
      <c r="F6208" t="s">
        <v>17821</v>
      </c>
      <c r="G6208" t="s">
        <v>161</v>
      </c>
      <c r="H6208" t="s">
        <v>135</v>
      </c>
      <c r="I6208" t="s">
        <v>136</v>
      </c>
      <c r="J6208" t="s">
        <v>137</v>
      </c>
      <c r="K6208" t="s">
        <v>138</v>
      </c>
      <c r="L6208" t="s">
        <v>17822</v>
      </c>
      <c r="M6208" t="s">
        <v>17823</v>
      </c>
      <c r="N6208">
        <v>2.0919444440000001</v>
      </c>
      <c r="O6208">
        <v>0</v>
      </c>
      <c r="P6208">
        <v>1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1.6151289108203586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1.6151289108203586</v>
      </c>
    </row>
    <row r="6209" spans="1:31" x14ac:dyDescent="0.25">
      <c r="A6209">
        <v>2219482</v>
      </c>
      <c r="B6209">
        <v>1</v>
      </c>
      <c r="C6209" t="s">
        <v>80</v>
      </c>
      <c r="D6209" t="s">
        <v>99</v>
      </c>
      <c r="E6209" t="s">
        <v>151</v>
      </c>
      <c r="F6209" t="s">
        <v>17824</v>
      </c>
      <c r="G6209" t="s">
        <v>153</v>
      </c>
      <c r="H6209" t="s">
        <v>135</v>
      </c>
      <c r="I6209" t="s">
        <v>136</v>
      </c>
      <c r="J6209" t="s">
        <v>137</v>
      </c>
      <c r="K6209" t="s">
        <v>138</v>
      </c>
      <c r="L6209" t="s">
        <v>17825</v>
      </c>
      <c r="M6209" t="s">
        <v>17826</v>
      </c>
      <c r="N6209">
        <v>2.7719444439999998</v>
      </c>
      <c r="O6209">
        <v>0</v>
      </c>
      <c r="P6209">
        <v>67</v>
      </c>
      <c r="Q6209">
        <v>0</v>
      </c>
      <c r="R6209">
        <v>0</v>
      </c>
      <c r="S6209">
        <v>0</v>
      </c>
      <c r="T6209">
        <v>3</v>
      </c>
      <c r="U6209">
        <v>0</v>
      </c>
      <c r="V6209">
        <v>0</v>
      </c>
      <c r="W6209">
        <v>0</v>
      </c>
      <c r="X6209">
        <v>33.246902006915093</v>
      </c>
      <c r="Y6209">
        <v>0</v>
      </c>
      <c r="Z6209">
        <v>0</v>
      </c>
      <c r="AA6209">
        <v>0</v>
      </c>
      <c r="AB6209">
        <v>0.83491059209882335</v>
      </c>
      <c r="AC6209">
        <v>0</v>
      </c>
      <c r="AD6209">
        <v>0</v>
      </c>
      <c r="AE6209">
        <v>34.081812599013915</v>
      </c>
    </row>
    <row r="6210" spans="1:31" x14ac:dyDescent="0.25">
      <c r="A6210">
        <v>2227597</v>
      </c>
      <c r="B6210">
        <v>1</v>
      </c>
      <c r="C6210" t="s">
        <v>80</v>
      </c>
      <c r="D6210" t="s">
        <v>82</v>
      </c>
      <c r="E6210" t="s">
        <v>151</v>
      </c>
      <c r="F6210" t="s">
        <v>7276</v>
      </c>
      <c r="G6210" t="s">
        <v>153</v>
      </c>
      <c r="H6210" t="s">
        <v>135</v>
      </c>
      <c r="I6210" t="s">
        <v>136</v>
      </c>
      <c r="J6210" t="s">
        <v>137</v>
      </c>
      <c r="K6210" t="s">
        <v>138</v>
      </c>
      <c r="L6210" t="s">
        <v>17827</v>
      </c>
      <c r="M6210" t="s">
        <v>17828</v>
      </c>
      <c r="N6210">
        <v>5.9822222219999999</v>
      </c>
      <c r="O6210">
        <v>0</v>
      </c>
      <c r="P6210">
        <v>75</v>
      </c>
      <c r="Q6210">
        <v>0</v>
      </c>
      <c r="R6210">
        <v>0</v>
      </c>
      <c r="S6210">
        <v>0</v>
      </c>
      <c r="T6210">
        <v>3</v>
      </c>
      <c r="U6210">
        <v>0</v>
      </c>
      <c r="V6210">
        <v>0</v>
      </c>
      <c r="W6210">
        <v>0</v>
      </c>
      <c r="X6210">
        <v>101.80226539993321</v>
      </c>
      <c r="Y6210">
        <v>0</v>
      </c>
      <c r="Z6210">
        <v>0</v>
      </c>
      <c r="AA6210">
        <v>0</v>
      </c>
      <c r="AB6210">
        <v>12.323063452831645</v>
      </c>
      <c r="AC6210">
        <v>0</v>
      </c>
      <c r="AD6210">
        <v>0</v>
      </c>
      <c r="AE6210">
        <v>114.12532885276485</v>
      </c>
    </row>
    <row r="6211" spans="1:31" x14ac:dyDescent="0.25">
      <c r="A6211">
        <v>2225433</v>
      </c>
      <c r="B6211">
        <v>1</v>
      </c>
      <c r="C6211" t="s">
        <v>80</v>
      </c>
      <c r="D6211" t="s">
        <v>96</v>
      </c>
      <c r="E6211" t="s">
        <v>156</v>
      </c>
      <c r="F6211" t="s">
        <v>17829</v>
      </c>
      <c r="G6211" t="s">
        <v>172</v>
      </c>
      <c r="H6211" t="s">
        <v>135</v>
      </c>
      <c r="I6211" t="s">
        <v>136</v>
      </c>
      <c r="J6211" t="s">
        <v>137</v>
      </c>
      <c r="K6211" t="s">
        <v>138</v>
      </c>
      <c r="L6211" t="s">
        <v>17830</v>
      </c>
      <c r="M6211" t="s">
        <v>17831</v>
      </c>
      <c r="N6211">
        <v>0.49277777699999997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1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7.8942318488934529</v>
      </c>
      <c r="AC6211">
        <v>0</v>
      </c>
      <c r="AD6211">
        <v>0</v>
      </c>
      <c r="AE6211">
        <v>7.8942318488934529</v>
      </c>
    </row>
    <row r="6212" spans="1:31" x14ac:dyDescent="0.25">
      <c r="A6212">
        <v>2218792</v>
      </c>
      <c r="B6212">
        <v>1</v>
      </c>
      <c r="C6212" t="s">
        <v>80</v>
      </c>
      <c r="D6212" t="s">
        <v>95</v>
      </c>
      <c r="E6212" t="s">
        <v>132</v>
      </c>
      <c r="F6212" t="s">
        <v>17832</v>
      </c>
      <c r="G6212" t="s">
        <v>507</v>
      </c>
      <c r="H6212" t="s">
        <v>135</v>
      </c>
      <c r="I6212" t="s">
        <v>136</v>
      </c>
      <c r="J6212" t="s">
        <v>137</v>
      </c>
      <c r="K6212" t="s">
        <v>138</v>
      </c>
      <c r="L6212" t="s">
        <v>17833</v>
      </c>
      <c r="M6212" t="s">
        <v>17834</v>
      </c>
      <c r="N6212">
        <v>2.3969444439999998</v>
      </c>
      <c r="O6212">
        <v>0</v>
      </c>
      <c r="P6212">
        <v>307</v>
      </c>
      <c r="Q6212">
        <v>0</v>
      </c>
      <c r="R6212">
        <v>0</v>
      </c>
      <c r="S6212">
        <v>0</v>
      </c>
      <c r="T6212">
        <v>10</v>
      </c>
      <c r="U6212">
        <v>0</v>
      </c>
      <c r="V6212">
        <v>0</v>
      </c>
      <c r="W6212">
        <v>0</v>
      </c>
      <c r="X6212">
        <v>200.01584035613061</v>
      </c>
      <c r="Y6212">
        <v>0</v>
      </c>
      <c r="Z6212">
        <v>0</v>
      </c>
      <c r="AA6212">
        <v>0</v>
      </c>
      <c r="AB6212">
        <v>35.853692633661879</v>
      </c>
      <c r="AC6212">
        <v>0</v>
      </c>
      <c r="AD6212">
        <v>0</v>
      </c>
      <c r="AE6212">
        <v>235.8695329897925</v>
      </c>
    </row>
    <row r="6213" spans="1:31" x14ac:dyDescent="0.25">
      <c r="A6213">
        <v>2223120</v>
      </c>
      <c r="B6213">
        <v>1</v>
      </c>
      <c r="C6213" t="s">
        <v>80</v>
      </c>
      <c r="D6213" t="s">
        <v>91</v>
      </c>
      <c r="E6213" t="s">
        <v>132</v>
      </c>
      <c r="F6213" t="s">
        <v>17835</v>
      </c>
      <c r="G6213" t="s">
        <v>405</v>
      </c>
      <c r="H6213" t="s">
        <v>135</v>
      </c>
      <c r="I6213" t="s">
        <v>136</v>
      </c>
      <c r="J6213" t="s">
        <v>137</v>
      </c>
      <c r="K6213" t="s">
        <v>234</v>
      </c>
      <c r="L6213" t="s">
        <v>17836</v>
      </c>
      <c r="M6213" t="s">
        <v>17837</v>
      </c>
      <c r="N6213">
        <v>3.327523888</v>
      </c>
      <c r="O6213">
        <v>0</v>
      </c>
      <c r="P6213">
        <v>6</v>
      </c>
      <c r="Q6213">
        <v>0</v>
      </c>
      <c r="R6213">
        <v>4</v>
      </c>
      <c r="S6213">
        <v>0</v>
      </c>
      <c r="T6213">
        <v>4</v>
      </c>
      <c r="U6213">
        <v>0</v>
      </c>
      <c r="V6213">
        <v>1</v>
      </c>
      <c r="W6213">
        <v>0</v>
      </c>
      <c r="X6213">
        <v>2.1405307327080418</v>
      </c>
      <c r="Y6213">
        <v>0</v>
      </c>
      <c r="Z6213">
        <v>1.3506032183257524</v>
      </c>
      <c r="AA6213">
        <v>0</v>
      </c>
      <c r="AB6213">
        <v>12.536604818664932</v>
      </c>
      <c r="AC6213">
        <v>0</v>
      </c>
      <c r="AD6213">
        <v>198.49560092537172</v>
      </c>
      <c r="AE6213">
        <v>214.52333969507043</v>
      </c>
    </row>
    <row r="6214" spans="1:31" x14ac:dyDescent="0.25">
      <c r="A6214">
        <v>2218294</v>
      </c>
      <c r="B6214">
        <v>1</v>
      </c>
      <c r="C6214" t="s">
        <v>81</v>
      </c>
      <c r="D6214" t="s">
        <v>114</v>
      </c>
      <c r="E6214" t="s">
        <v>151</v>
      </c>
      <c r="F6214" t="s">
        <v>17838</v>
      </c>
      <c r="G6214" t="s">
        <v>213</v>
      </c>
      <c r="H6214" t="s">
        <v>135</v>
      </c>
      <c r="I6214" t="s">
        <v>136</v>
      </c>
      <c r="J6214" t="s">
        <v>137</v>
      </c>
      <c r="K6214" t="s">
        <v>138</v>
      </c>
      <c r="L6214" t="s">
        <v>17839</v>
      </c>
      <c r="M6214" t="s">
        <v>17840</v>
      </c>
      <c r="N6214">
        <v>0.387222222</v>
      </c>
      <c r="O6214">
        <v>0</v>
      </c>
      <c r="P6214">
        <v>2</v>
      </c>
      <c r="Q6214">
        <v>0</v>
      </c>
      <c r="R6214">
        <v>1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3.1896452442044441E-3</v>
      </c>
      <c r="Y6214">
        <v>0</v>
      </c>
      <c r="Z6214">
        <v>5.3589693407677785E-3</v>
      </c>
      <c r="AA6214">
        <v>0</v>
      </c>
      <c r="AB6214">
        <v>0</v>
      </c>
      <c r="AC6214">
        <v>0</v>
      </c>
      <c r="AD6214">
        <v>0</v>
      </c>
      <c r="AE6214">
        <v>8.548614584972223E-3</v>
      </c>
    </row>
    <row r="6215" spans="1:31" x14ac:dyDescent="0.25">
      <c r="A6215">
        <v>2221626</v>
      </c>
      <c r="B6215">
        <v>1</v>
      </c>
      <c r="C6215" t="s">
        <v>80</v>
      </c>
      <c r="D6215" t="s">
        <v>110</v>
      </c>
      <c r="E6215" t="s">
        <v>132</v>
      </c>
      <c r="F6215" t="s">
        <v>17841</v>
      </c>
      <c r="G6215" t="s">
        <v>245</v>
      </c>
      <c r="H6215" t="s">
        <v>135</v>
      </c>
      <c r="I6215" t="s">
        <v>136</v>
      </c>
      <c r="J6215" t="s">
        <v>137</v>
      </c>
      <c r="K6215" t="s">
        <v>138</v>
      </c>
      <c r="L6215" t="s">
        <v>17842</v>
      </c>
      <c r="M6215" t="s">
        <v>17843</v>
      </c>
      <c r="N6215">
        <v>0.51194444400000005</v>
      </c>
      <c r="O6215">
        <v>0</v>
      </c>
      <c r="P6215">
        <v>709</v>
      </c>
      <c r="Q6215">
        <v>0</v>
      </c>
      <c r="R6215">
        <v>0</v>
      </c>
      <c r="S6215">
        <v>0</v>
      </c>
      <c r="T6215">
        <v>42</v>
      </c>
      <c r="U6215">
        <v>0</v>
      </c>
      <c r="V6215">
        <v>1</v>
      </c>
      <c r="W6215">
        <v>0</v>
      </c>
      <c r="X6215">
        <v>145.65905359666763</v>
      </c>
      <c r="Y6215">
        <v>0</v>
      </c>
      <c r="Z6215">
        <v>0</v>
      </c>
      <c r="AA6215">
        <v>0</v>
      </c>
      <c r="AB6215">
        <v>17.014794166737623</v>
      </c>
      <c r="AC6215">
        <v>0</v>
      </c>
      <c r="AD6215">
        <v>11.433020715886213</v>
      </c>
      <c r="AE6215">
        <v>174.10686847929148</v>
      </c>
    </row>
    <row r="6216" spans="1:31" x14ac:dyDescent="0.25">
      <c r="A6216">
        <v>2222622</v>
      </c>
      <c r="B6216">
        <v>1</v>
      </c>
      <c r="C6216" t="s">
        <v>81</v>
      </c>
      <c r="D6216" t="s">
        <v>112</v>
      </c>
      <c r="E6216" t="s">
        <v>156</v>
      </c>
      <c r="F6216" t="s">
        <v>17844</v>
      </c>
      <c r="G6216" t="s">
        <v>172</v>
      </c>
      <c r="H6216" t="s">
        <v>135</v>
      </c>
      <c r="I6216" t="s">
        <v>136</v>
      </c>
      <c r="J6216" t="s">
        <v>137</v>
      </c>
      <c r="K6216" t="s">
        <v>138</v>
      </c>
      <c r="L6216" t="s">
        <v>17845</v>
      </c>
      <c r="M6216" t="s">
        <v>17846</v>
      </c>
      <c r="N6216">
        <v>4.0383333329999997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1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4.8810434882913339E-2</v>
      </c>
      <c r="AC6216">
        <v>0</v>
      </c>
      <c r="AD6216">
        <v>0</v>
      </c>
      <c r="AE6216">
        <v>4.8810434882913339E-2</v>
      </c>
    </row>
    <row r="6217" spans="1:31" x14ac:dyDescent="0.25">
      <c r="A6217">
        <v>2215483</v>
      </c>
      <c r="B6217">
        <v>1</v>
      </c>
      <c r="C6217" t="s">
        <v>80</v>
      </c>
      <c r="D6217" t="s">
        <v>96</v>
      </c>
      <c r="E6217" t="s">
        <v>156</v>
      </c>
      <c r="F6217" t="s">
        <v>17847</v>
      </c>
      <c r="G6217" t="s">
        <v>280</v>
      </c>
      <c r="H6217" t="s">
        <v>135</v>
      </c>
      <c r="I6217" t="s">
        <v>136</v>
      </c>
      <c r="J6217" t="s">
        <v>3</v>
      </c>
      <c r="K6217" t="s">
        <v>138</v>
      </c>
      <c r="L6217" t="s">
        <v>17848</v>
      </c>
      <c r="M6217" t="s">
        <v>17849</v>
      </c>
      <c r="N6217">
        <v>7.7747222220000003</v>
      </c>
      <c r="O6217">
        <v>0</v>
      </c>
      <c r="P6217">
        <v>1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0.12092190770558001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0.12092190770558001</v>
      </c>
    </row>
    <row r="6218" spans="1:31" x14ac:dyDescent="0.25">
      <c r="A6218">
        <v>2228573</v>
      </c>
      <c r="B6218">
        <v>1</v>
      </c>
      <c r="C6218" t="s">
        <v>80</v>
      </c>
      <c r="D6218" t="s">
        <v>104</v>
      </c>
      <c r="E6218" t="s">
        <v>156</v>
      </c>
      <c r="F6218" t="s">
        <v>17850</v>
      </c>
      <c r="G6218" t="s">
        <v>134</v>
      </c>
      <c r="H6218" t="s">
        <v>135</v>
      </c>
      <c r="I6218" t="s">
        <v>136</v>
      </c>
      <c r="J6218" t="s">
        <v>137</v>
      </c>
      <c r="K6218" t="s">
        <v>138</v>
      </c>
      <c r="L6218" t="s">
        <v>17851</v>
      </c>
      <c r="M6218" t="s">
        <v>17852</v>
      </c>
      <c r="N6218">
        <v>2.0766666659999999</v>
      </c>
      <c r="O6218">
        <v>0</v>
      </c>
      <c r="P6218">
        <v>1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0.80275362166206454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0.80275362166206454</v>
      </c>
    </row>
    <row r="6219" spans="1:31" x14ac:dyDescent="0.25">
      <c r="A6219">
        <v>2215675</v>
      </c>
      <c r="B6219">
        <v>1</v>
      </c>
      <c r="C6219" t="s">
        <v>80</v>
      </c>
      <c r="D6219" t="s">
        <v>99</v>
      </c>
      <c r="E6219" t="s">
        <v>132</v>
      </c>
      <c r="F6219" t="s">
        <v>17853</v>
      </c>
      <c r="G6219" t="s">
        <v>1096</v>
      </c>
      <c r="H6219" t="s">
        <v>135</v>
      </c>
      <c r="I6219" t="s">
        <v>136</v>
      </c>
      <c r="J6219" t="s">
        <v>137</v>
      </c>
      <c r="K6219" t="s">
        <v>138</v>
      </c>
      <c r="L6219" t="s">
        <v>17854</v>
      </c>
      <c r="M6219" t="s">
        <v>17855</v>
      </c>
      <c r="N6219">
        <v>1.39</v>
      </c>
      <c r="O6219">
        <v>0</v>
      </c>
      <c r="P6219">
        <v>103</v>
      </c>
      <c r="Q6219">
        <v>0</v>
      </c>
      <c r="R6219">
        <v>0</v>
      </c>
      <c r="S6219">
        <v>0</v>
      </c>
      <c r="T6219">
        <v>3</v>
      </c>
      <c r="U6219">
        <v>0</v>
      </c>
      <c r="V6219">
        <v>0</v>
      </c>
      <c r="W6219">
        <v>0</v>
      </c>
      <c r="X6219">
        <v>25.986967273765313</v>
      </c>
      <c r="Y6219">
        <v>0</v>
      </c>
      <c r="Z6219">
        <v>0</v>
      </c>
      <c r="AA6219">
        <v>0</v>
      </c>
      <c r="AB6219">
        <v>2.0148957117096002</v>
      </c>
      <c r="AC6219">
        <v>0</v>
      </c>
      <c r="AD6219">
        <v>0</v>
      </c>
      <c r="AE6219">
        <v>28.001862985474911</v>
      </c>
    </row>
    <row r="6220" spans="1:31" x14ac:dyDescent="0.25">
      <c r="A6220">
        <v>2214656</v>
      </c>
      <c r="B6220">
        <v>1</v>
      </c>
      <c r="C6220" t="s">
        <v>80</v>
      </c>
      <c r="D6220" t="s">
        <v>94</v>
      </c>
      <c r="E6220" t="s">
        <v>147</v>
      </c>
      <c r="F6220" t="s">
        <v>17856</v>
      </c>
      <c r="G6220" t="s">
        <v>143</v>
      </c>
      <c r="H6220" t="s">
        <v>144</v>
      </c>
      <c r="I6220" t="s">
        <v>451</v>
      </c>
      <c r="J6220" t="s">
        <v>137</v>
      </c>
      <c r="K6220" t="s">
        <v>138</v>
      </c>
      <c r="L6220" t="s">
        <v>17857</v>
      </c>
      <c r="M6220" t="s">
        <v>17858</v>
      </c>
      <c r="N6220">
        <v>8.8888879999999993E-3</v>
      </c>
      <c r="O6220">
        <v>1</v>
      </c>
      <c r="P6220">
        <v>245</v>
      </c>
      <c r="Q6220">
        <v>14</v>
      </c>
      <c r="R6220">
        <v>46</v>
      </c>
      <c r="S6220">
        <v>15</v>
      </c>
      <c r="T6220">
        <v>82</v>
      </c>
      <c r="U6220">
        <v>7</v>
      </c>
      <c r="V6220">
        <v>0</v>
      </c>
      <c r="W6220">
        <v>9.27582956784E-3</v>
      </c>
      <c r="X6220">
        <v>0.39723382665523571</v>
      </c>
      <c r="Y6220">
        <v>4.1561704928106666E-2</v>
      </c>
      <c r="Z6220">
        <v>0.11623552192230223</v>
      </c>
      <c r="AA6220">
        <v>0.20639229413114671</v>
      </c>
      <c r="AB6220">
        <v>0.19410940163626664</v>
      </c>
      <c r="AC6220">
        <v>3.9843716625353425</v>
      </c>
      <c r="AD6220">
        <v>0</v>
      </c>
      <c r="AE6220">
        <v>4.94918024137624</v>
      </c>
    </row>
    <row r="6221" spans="1:31" x14ac:dyDescent="0.25">
      <c r="A6221">
        <v>2218984</v>
      </c>
      <c r="B6221">
        <v>1</v>
      </c>
      <c r="C6221" t="s">
        <v>80</v>
      </c>
      <c r="D6221" t="s">
        <v>96</v>
      </c>
      <c r="E6221" t="s">
        <v>151</v>
      </c>
      <c r="F6221" t="s">
        <v>4069</v>
      </c>
      <c r="G6221" t="s">
        <v>213</v>
      </c>
      <c r="H6221" t="s">
        <v>135</v>
      </c>
      <c r="I6221" t="s">
        <v>136</v>
      </c>
      <c r="J6221" t="s">
        <v>137</v>
      </c>
      <c r="K6221" t="s">
        <v>138</v>
      </c>
      <c r="L6221" t="s">
        <v>17859</v>
      </c>
      <c r="M6221" t="s">
        <v>17860</v>
      </c>
      <c r="N6221">
        <v>4.4166666660000002</v>
      </c>
      <c r="O6221">
        <v>0</v>
      </c>
      <c r="P6221">
        <v>4</v>
      </c>
      <c r="Q6221">
        <v>0</v>
      </c>
      <c r="R6221">
        <v>13</v>
      </c>
      <c r="S6221">
        <v>0</v>
      </c>
      <c r="T6221">
        <v>9</v>
      </c>
      <c r="U6221">
        <v>0</v>
      </c>
      <c r="V6221">
        <v>0</v>
      </c>
      <c r="W6221">
        <v>0</v>
      </c>
      <c r="X6221">
        <v>7.0307610365759352</v>
      </c>
      <c r="Y6221">
        <v>0</v>
      </c>
      <c r="Z6221">
        <v>41.651576616088136</v>
      </c>
      <c r="AA6221">
        <v>0</v>
      </c>
      <c r="AB6221">
        <v>115.23902145042302</v>
      </c>
      <c r="AC6221">
        <v>0</v>
      </c>
      <c r="AD6221">
        <v>0</v>
      </c>
      <c r="AE6221">
        <v>163.9213591030871</v>
      </c>
    </row>
    <row r="6222" spans="1:31" x14ac:dyDescent="0.25">
      <c r="A6222">
        <v>2226644</v>
      </c>
      <c r="B6222">
        <v>1</v>
      </c>
      <c r="C6222" t="s">
        <v>80</v>
      </c>
      <c r="D6222" t="s">
        <v>96</v>
      </c>
      <c r="E6222" t="s">
        <v>132</v>
      </c>
      <c r="F6222" t="s">
        <v>17861</v>
      </c>
      <c r="G6222" t="s">
        <v>213</v>
      </c>
      <c r="H6222" t="s">
        <v>135</v>
      </c>
      <c r="I6222" t="s">
        <v>136</v>
      </c>
      <c r="J6222" t="s">
        <v>137</v>
      </c>
      <c r="K6222" t="s">
        <v>138</v>
      </c>
      <c r="L6222" t="s">
        <v>17862</v>
      </c>
      <c r="M6222" t="s">
        <v>17863</v>
      </c>
      <c r="N6222">
        <v>2.3705555550000001</v>
      </c>
      <c r="O6222">
        <v>0</v>
      </c>
      <c r="P6222">
        <v>87</v>
      </c>
      <c r="Q6222">
        <v>0</v>
      </c>
      <c r="R6222">
        <v>0</v>
      </c>
      <c r="S6222">
        <v>0</v>
      </c>
      <c r="T6222">
        <v>4</v>
      </c>
      <c r="U6222">
        <v>0</v>
      </c>
      <c r="V6222">
        <v>0</v>
      </c>
      <c r="W6222">
        <v>0</v>
      </c>
      <c r="X6222">
        <v>141.90589451518173</v>
      </c>
      <c r="Y6222">
        <v>0</v>
      </c>
      <c r="Z6222">
        <v>0</v>
      </c>
      <c r="AA6222">
        <v>0</v>
      </c>
      <c r="AB6222">
        <v>56.93220550747133</v>
      </c>
      <c r="AC6222">
        <v>0</v>
      </c>
      <c r="AD6222">
        <v>0</v>
      </c>
      <c r="AE6222">
        <v>198.83810002265307</v>
      </c>
    </row>
    <row r="6223" spans="1:31" x14ac:dyDescent="0.25">
      <c r="A6223">
        <v>2222230</v>
      </c>
      <c r="B6223">
        <v>1</v>
      </c>
      <c r="C6223" t="s">
        <v>80</v>
      </c>
      <c r="D6223" t="s">
        <v>96</v>
      </c>
      <c r="E6223" t="s">
        <v>156</v>
      </c>
      <c r="F6223" t="s">
        <v>17864</v>
      </c>
      <c r="G6223" t="s">
        <v>280</v>
      </c>
      <c r="H6223" t="s">
        <v>135</v>
      </c>
      <c r="I6223" t="s">
        <v>136</v>
      </c>
      <c r="J6223" t="s">
        <v>137</v>
      </c>
      <c r="K6223" t="s">
        <v>138</v>
      </c>
      <c r="L6223" t="s">
        <v>17865</v>
      </c>
      <c r="M6223" t="s">
        <v>17866</v>
      </c>
      <c r="N6223">
        <v>2.5436111110000001</v>
      </c>
      <c r="O6223">
        <v>0</v>
      </c>
      <c r="P6223">
        <v>2</v>
      </c>
      <c r="Q6223">
        <v>0</v>
      </c>
      <c r="R6223">
        <v>1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7.704106067563731</v>
      </c>
      <c r="Y6223">
        <v>0</v>
      </c>
      <c r="Z6223">
        <v>2.0696690755511667E-2</v>
      </c>
      <c r="AA6223">
        <v>0</v>
      </c>
      <c r="AB6223">
        <v>0</v>
      </c>
      <c r="AC6223">
        <v>0</v>
      </c>
      <c r="AD6223">
        <v>0</v>
      </c>
      <c r="AE6223">
        <v>7.7248027583192425</v>
      </c>
    </row>
    <row r="6224" spans="1:31" x14ac:dyDescent="0.25">
      <c r="A6224">
        <v>2217902</v>
      </c>
      <c r="B6224">
        <v>1</v>
      </c>
      <c r="C6224" t="s">
        <v>81</v>
      </c>
      <c r="D6224" t="s">
        <v>127</v>
      </c>
      <c r="E6224" t="s">
        <v>132</v>
      </c>
      <c r="F6224" t="s">
        <v>17867</v>
      </c>
      <c r="G6224" t="s">
        <v>405</v>
      </c>
      <c r="H6224" t="s">
        <v>135</v>
      </c>
      <c r="I6224" t="s">
        <v>136</v>
      </c>
      <c r="J6224" t="s">
        <v>137</v>
      </c>
      <c r="K6224" t="s">
        <v>234</v>
      </c>
      <c r="L6224" t="s">
        <v>17868</v>
      </c>
      <c r="M6224" t="s">
        <v>17869</v>
      </c>
      <c r="N6224">
        <v>2.5294750000000001</v>
      </c>
      <c r="O6224">
        <v>0</v>
      </c>
      <c r="P6224">
        <v>546</v>
      </c>
      <c r="Q6224">
        <v>0</v>
      </c>
      <c r="R6224">
        <v>0</v>
      </c>
      <c r="S6224">
        <v>0</v>
      </c>
      <c r="T6224">
        <v>25</v>
      </c>
      <c r="U6224">
        <v>0</v>
      </c>
      <c r="V6224">
        <v>0</v>
      </c>
      <c r="W6224">
        <v>0</v>
      </c>
      <c r="X6224">
        <v>385.84694818284015</v>
      </c>
      <c r="Y6224">
        <v>0</v>
      </c>
      <c r="Z6224">
        <v>0</v>
      </c>
      <c r="AA6224">
        <v>0</v>
      </c>
      <c r="AB6224">
        <v>74.601763698734032</v>
      </c>
      <c r="AC6224">
        <v>0</v>
      </c>
      <c r="AD6224">
        <v>0</v>
      </c>
      <c r="AE6224">
        <v>460.44871188157418</v>
      </c>
    </row>
    <row r="6225" spans="1:31" x14ac:dyDescent="0.25">
      <c r="A6225">
        <v>2218878</v>
      </c>
      <c r="B6225">
        <v>1</v>
      </c>
      <c r="C6225" t="s">
        <v>80</v>
      </c>
      <c r="D6225" t="s">
        <v>107</v>
      </c>
      <c r="E6225" t="s">
        <v>151</v>
      </c>
      <c r="F6225" t="s">
        <v>5101</v>
      </c>
      <c r="G6225" t="s">
        <v>153</v>
      </c>
      <c r="H6225" t="s">
        <v>135</v>
      </c>
      <c r="I6225" t="s">
        <v>136</v>
      </c>
      <c r="J6225" t="s">
        <v>137</v>
      </c>
      <c r="K6225" t="s">
        <v>138</v>
      </c>
      <c r="L6225" t="s">
        <v>17870</v>
      </c>
      <c r="M6225" t="s">
        <v>17871</v>
      </c>
      <c r="N6225">
        <v>5.7280555550000001</v>
      </c>
      <c r="O6225">
        <v>0</v>
      </c>
      <c r="P6225">
        <v>18</v>
      </c>
      <c r="Q6225">
        <v>0</v>
      </c>
      <c r="R6225">
        <v>0</v>
      </c>
      <c r="S6225">
        <v>0</v>
      </c>
      <c r="T6225">
        <v>7</v>
      </c>
      <c r="U6225">
        <v>0</v>
      </c>
      <c r="V6225">
        <v>0</v>
      </c>
      <c r="W6225">
        <v>0</v>
      </c>
      <c r="X6225">
        <v>32.580276225771613</v>
      </c>
      <c r="Y6225">
        <v>0</v>
      </c>
      <c r="Z6225">
        <v>0</v>
      </c>
      <c r="AA6225">
        <v>0</v>
      </c>
      <c r="AB6225">
        <v>37.747826543760674</v>
      </c>
      <c r="AC6225">
        <v>0</v>
      </c>
      <c r="AD6225">
        <v>0</v>
      </c>
      <c r="AE6225">
        <v>70.328102769532279</v>
      </c>
    </row>
    <row r="6226" spans="1:31" x14ac:dyDescent="0.25">
      <c r="A6226">
        <v>2221540</v>
      </c>
      <c r="B6226">
        <v>1</v>
      </c>
      <c r="C6226" t="s">
        <v>80</v>
      </c>
      <c r="D6226" t="s">
        <v>99</v>
      </c>
      <c r="E6226" t="s">
        <v>156</v>
      </c>
      <c r="F6226" t="s">
        <v>17872</v>
      </c>
      <c r="G6226" t="s">
        <v>134</v>
      </c>
      <c r="H6226" t="s">
        <v>135</v>
      </c>
      <c r="I6226" t="s">
        <v>136</v>
      </c>
      <c r="J6226" t="s">
        <v>137</v>
      </c>
      <c r="K6226" t="s">
        <v>138</v>
      </c>
      <c r="L6226" t="s">
        <v>17873</v>
      </c>
      <c r="M6226" t="s">
        <v>17874</v>
      </c>
      <c r="N6226">
        <v>2.463333333</v>
      </c>
      <c r="O6226">
        <v>0</v>
      </c>
      <c r="P6226">
        <v>2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1.51220033521936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1.51220033521936</v>
      </c>
    </row>
    <row r="6227" spans="1:31" x14ac:dyDescent="0.25">
      <c r="A6227">
        <v>2219376</v>
      </c>
      <c r="B6227">
        <v>1</v>
      </c>
      <c r="C6227" t="s">
        <v>80</v>
      </c>
      <c r="D6227" t="s">
        <v>95</v>
      </c>
      <c r="E6227" t="s">
        <v>251</v>
      </c>
      <c r="F6227" t="s">
        <v>17875</v>
      </c>
      <c r="G6227" t="s">
        <v>143</v>
      </c>
      <c r="H6227" t="s">
        <v>144</v>
      </c>
      <c r="I6227" t="s">
        <v>136</v>
      </c>
      <c r="J6227" t="s">
        <v>137</v>
      </c>
      <c r="K6227" t="s">
        <v>138</v>
      </c>
      <c r="L6227" t="s">
        <v>17876</v>
      </c>
      <c r="M6227" t="s">
        <v>17877</v>
      </c>
      <c r="N6227">
        <v>5.4166666000000002E-2</v>
      </c>
      <c r="O6227">
        <v>2</v>
      </c>
      <c r="P6227">
        <v>15326</v>
      </c>
      <c r="Q6227">
        <v>0</v>
      </c>
      <c r="R6227">
        <v>44</v>
      </c>
      <c r="S6227">
        <v>22</v>
      </c>
      <c r="T6227">
        <v>1423</v>
      </c>
      <c r="U6227">
        <v>1</v>
      </c>
      <c r="V6227">
        <v>0</v>
      </c>
      <c r="W6227">
        <v>0.40915456107949583</v>
      </c>
      <c r="X6227">
        <v>313.33904585401802</v>
      </c>
      <c r="Y6227">
        <v>0</v>
      </c>
      <c r="Z6227">
        <v>0.34167099536310003</v>
      </c>
      <c r="AA6227">
        <v>28.544067141079754</v>
      </c>
      <c r="AB6227">
        <v>73.331287568644996</v>
      </c>
      <c r="AC6227">
        <v>5.0676147432820002</v>
      </c>
      <c r="AD6227">
        <v>0</v>
      </c>
      <c r="AE6227">
        <v>421.03284086346736</v>
      </c>
    </row>
    <row r="6228" spans="1:31" x14ac:dyDescent="0.25">
      <c r="A6228">
        <v>2227534</v>
      </c>
      <c r="B6228">
        <v>1</v>
      </c>
      <c r="C6228" t="s">
        <v>80</v>
      </c>
      <c r="D6228" t="s">
        <v>88</v>
      </c>
      <c r="E6228" t="s">
        <v>251</v>
      </c>
      <c r="F6228" t="s">
        <v>17878</v>
      </c>
      <c r="G6228" t="s">
        <v>280</v>
      </c>
      <c r="H6228" t="s">
        <v>144</v>
      </c>
      <c r="I6228" t="s">
        <v>136</v>
      </c>
      <c r="J6228" t="s">
        <v>3</v>
      </c>
      <c r="K6228" t="s">
        <v>138</v>
      </c>
      <c r="L6228" t="s">
        <v>17879</v>
      </c>
      <c r="M6228" t="s">
        <v>17880</v>
      </c>
      <c r="N6228">
        <v>2.7329016660000001</v>
      </c>
      <c r="O6228">
        <v>0</v>
      </c>
      <c r="P6228">
        <v>1092</v>
      </c>
      <c r="Q6228">
        <v>0</v>
      </c>
      <c r="R6228">
        <v>0</v>
      </c>
      <c r="S6228">
        <v>0</v>
      </c>
      <c r="T6228">
        <v>116</v>
      </c>
      <c r="U6228">
        <v>0</v>
      </c>
      <c r="V6228">
        <v>2</v>
      </c>
      <c r="W6228">
        <v>0</v>
      </c>
      <c r="X6228">
        <v>1017.8851681036367</v>
      </c>
      <c r="Y6228">
        <v>0</v>
      </c>
      <c r="Z6228">
        <v>0</v>
      </c>
      <c r="AA6228">
        <v>0</v>
      </c>
      <c r="AB6228">
        <v>283.75820112760994</v>
      </c>
      <c r="AC6228">
        <v>0</v>
      </c>
      <c r="AD6228">
        <v>267.65350053262569</v>
      </c>
      <c r="AE6228">
        <v>1569.2968697638723</v>
      </c>
    </row>
    <row r="6229" spans="1:31" x14ac:dyDescent="0.25">
      <c r="A6229">
        <v>2225868</v>
      </c>
      <c r="B6229">
        <v>1</v>
      </c>
      <c r="C6229" t="s">
        <v>80</v>
      </c>
      <c r="D6229" t="s">
        <v>88</v>
      </c>
      <c r="E6229" t="s">
        <v>151</v>
      </c>
      <c r="F6229" t="s">
        <v>17881</v>
      </c>
      <c r="G6229" t="s">
        <v>213</v>
      </c>
      <c r="H6229" t="s">
        <v>135</v>
      </c>
      <c r="I6229" t="s">
        <v>136</v>
      </c>
      <c r="J6229" t="s">
        <v>137</v>
      </c>
      <c r="K6229" t="s">
        <v>138</v>
      </c>
      <c r="L6229" t="s">
        <v>17882</v>
      </c>
      <c r="M6229" t="s">
        <v>17883</v>
      </c>
      <c r="N6229">
        <v>8.1727777770000003</v>
      </c>
      <c r="O6229">
        <v>0</v>
      </c>
      <c r="P6229">
        <v>57</v>
      </c>
      <c r="Q6229">
        <v>0</v>
      </c>
      <c r="R6229">
        <v>0</v>
      </c>
      <c r="S6229">
        <v>0</v>
      </c>
      <c r="T6229">
        <v>3</v>
      </c>
      <c r="U6229">
        <v>0</v>
      </c>
      <c r="V6229">
        <v>0</v>
      </c>
      <c r="W6229">
        <v>0</v>
      </c>
      <c r="X6229">
        <v>118.63498048591869</v>
      </c>
      <c r="Y6229">
        <v>0</v>
      </c>
      <c r="Z6229">
        <v>0</v>
      </c>
      <c r="AA6229">
        <v>0</v>
      </c>
      <c r="AB6229">
        <v>4.9767567206575487</v>
      </c>
      <c r="AC6229">
        <v>0</v>
      </c>
      <c r="AD6229">
        <v>0</v>
      </c>
      <c r="AE6229">
        <v>123.61173720657624</v>
      </c>
    </row>
    <row r="6230" spans="1:31" x14ac:dyDescent="0.25">
      <c r="A6230">
        <v>2218729</v>
      </c>
      <c r="B6230">
        <v>1</v>
      </c>
      <c r="C6230" t="s">
        <v>80</v>
      </c>
      <c r="D6230" t="s">
        <v>84</v>
      </c>
      <c r="E6230" t="s">
        <v>156</v>
      </c>
      <c r="F6230" t="s">
        <v>17884</v>
      </c>
      <c r="G6230" t="s">
        <v>161</v>
      </c>
      <c r="H6230" t="s">
        <v>135</v>
      </c>
      <c r="I6230" t="s">
        <v>136</v>
      </c>
      <c r="J6230" t="s">
        <v>137</v>
      </c>
      <c r="K6230" t="s">
        <v>138</v>
      </c>
      <c r="L6230" t="s">
        <v>17885</v>
      </c>
      <c r="M6230" t="s">
        <v>17886</v>
      </c>
      <c r="N6230">
        <v>1.7036111110000001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1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6.0913986419522219E-3</v>
      </c>
      <c r="AC6230">
        <v>0</v>
      </c>
      <c r="AD6230">
        <v>0</v>
      </c>
      <c r="AE6230">
        <v>6.0913986419522219E-3</v>
      </c>
    </row>
    <row r="6231" spans="1:31" x14ac:dyDescent="0.25">
      <c r="A6231">
        <v>2221434</v>
      </c>
      <c r="B6231">
        <v>1</v>
      </c>
      <c r="C6231" t="s">
        <v>80</v>
      </c>
      <c r="D6231" t="s">
        <v>91</v>
      </c>
      <c r="E6231" t="s">
        <v>156</v>
      </c>
      <c r="F6231" t="s">
        <v>17887</v>
      </c>
      <c r="G6231" t="s">
        <v>172</v>
      </c>
      <c r="H6231" t="s">
        <v>135</v>
      </c>
      <c r="I6231" t="s">
        <v>136</v>
      </c>
      <c r="J6231" t="s">
        <v>137</v>
      </c>
      <c r="K6231" t="s">
        <v>138</v>
      </c>
      <c r="L6231" t="s">
        <v>17888</v>
      </c>
      <c r="M6231" t="s">
        <v>17889</v>
      </c>
      <c r="N6231">
        <v>5.3902777769999997</v>
      </c>
      <c r="O6231">
        <v>0</v>
      </c>
      <c r="P6231">
        <v>1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1.5701222925495251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1.5701222925495251</v>
      </c>
    </row>
    <row r="6232" spans="1:31" x14ac:dyDescent="0.25">
      <c r="A6232">
        <v>2216565</v>
      </c>
      <c r="B6232">
        <v>1</v>
      </c>
      <c r="C6232" t="s">
        <v>81</v>
      </c>
      <c r="D6232" t="s">
        <v>118</v>
      </c>
      <c r="E6232" t="s">
        <v>198</v>
      </c>
      <c r="F6232" t="s">
        <v>3953</v>
      </c>
      <c r="G6232" t="s">
        <v>143</v>
      </c>
      <c r="H6232" t="s">
        <v>144</v>
      </c>
      <c r="I6232" t="s">
        <v>136</v>
      </c>
      <c r="J6232" t="s">
        <v>137</v>
      </c>
      <c r="K6232" t="s">
        <v>138</v>
      </c>
      <c r="L6232" t="s">
        <v>17890</v>
      </c>
      <c r="M6232" t="s">
        <v>17891</v>
      </c>
      <c r="N6232">
        <v>0.90638888799999995</v>
      </c>
      <c r="O6232">
        <v>0</v>
      </c>
      <c r="P6232">
        <v>758</v>
      </c>
      <c r="Q6232">
        <v>7</v>
      </c>
      <c r="R6232">
        <v>24</v>
      </c>
      <c r="S6232">
        <v>4</v>
      </c>
      <c r="T6232">
        <v>33</v>
      </c>
      <c r="U6232">
        <v>0</v>
      </c>
      <c r="V6232">
        <v>0</v>
      </c>
      <c r="W6232">
        <v>0</v>
      </c>
      <c r="X6232">
        <v>83.94841052283067</v>
      </c>
      <c r="Y6232">
        <v>2.6172635624286023</v>
      </c>
      <c r="Z6232">
        <v>10.856352691146665</v>
      </c>
      <c r="AA6232">
        <v>8.0539671667745747</v>
      </c>
      <c r="AB6232">
        <v>7.567843188246437</v>
      </c>
      <c r="AC6232">
        <v>0</v>
      </c>
      <c r="AD6232">
        <v>0</v>
      </c>
      <c r="AE6232">
        <v>113.04383713142695</v>
      </c>
    </row>
    <row r="6233" spans="1:31" x14ac:dyDescent="0.25">
      <c r="A6233">
        <v>2214401</v>
      </c>
      <c r="B6233">
        <v>1</v>
      </c>
      <c r="C6233" t="s">
        <v>80</v>
      </c>
      <c r="D6233" t="s">
        <v>94</v>
      </c>
      <c r="E6233" t="s">
        <v>147</v>
      </c>
      <c r="F6233" t="s">
        <v>5528</v>
      </c>
      <c r="G6233" t="s">
        <v>143</v>
      </c>
      <c r="H6233" t="s">
        <v>144</v>
      </c>
      <c r="I6233" t="s">
        <v>136</v>
      </c>
      <c r="J6233" t="s">
        <v>137</v>
      </c>
      <c r="K6233" t="s">
        <v>138</v>
      </c>
      <c r="L6233" t="s">
        <v>17892</v>
      </c>
      <c r="M6233" t="s">
        <v>17893</v>
      </c>
      <c r="N6233">
        <v>0.98916666600000003</v>
      </c>
      <c r="O6233">
        <v>0</v>
      </c>
      <c r="P6233">
        <v>0</v>
      </c>
      <c r="Q6233">
        <v>1</v>
      </c>
      <c r="R6233">
        <v>127</v>
      </c>
      <c r="S6233">
        <v>0</v>
      </c>
      <c r="T6233">
        <v>6</v>
      </c>
      <c r="U6233">
        <v>0</v>
      </c>
      <c r="V6233">
        <v>0</v>
      </c>
      <c r="W6233">
        <v>0</v>
      </c>
      <c r="X6233">
        <v>0</v>
      </c>
      <c r="Y6233">
        <v>1.0088840758580579</v>
      </c>
      <c r="Z6233">
        <v>120.84172749239728</v>
      </c>
      <c r="AA6233">
        <v>0</v>
      </c>
      <c r="AB6233">
        <v>4.4958645599703688</v>
      </c>
      <c r="AC6233">
        <v>0</v>
      </c>
      <c r="AD6233">
        <v>0</v>
      </c>
      <c r="AE6233">
        <v>126.34647612822572</v>
      </c>
    </row>
    <row r="6234" spans="1:31" x14ac:dyDescent="0.25">
      <c r="A6234">
        <v>2217255</v>
      </c>
      <c r="B6234">
        <v>1</v>
      </c>
      <c r="C6234" t="s">
        <v>81</v>
      </c>
      <c r="D6234" t="s">
        <v>127</v>
      </c>
      <c r="E6234" t="s">
        <v>156</v>
      </c>
      <c r="F6234" t="s">
        <v>11677</v>
      </c>
      <c r="G6234" t="s">
        <v>172</v>
      </c>
      <c r="H6234" t="s">
        <v>135</v>
      </c>
      <c r="I6234" t="s">
        <v>136</v>
      </c>
      <c r="J6234" t="s">
        <v>137</v>
      </c>
      <c r="K6234" t="s">
        <v>138</v>
      </c>
      <c r="L6234" t="s">
        <v>17894</v>
      </c>
      <c r="M6234" t="s">
        <v>17895</v>
      </c>
      <c r="N6234">
        <v>0.89361111100000001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2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1.868394516975296</v>
      </c>
      <c r="AC6234">
        <v>0</v>
      </c>
      <c r="AD6234">
        <v>0</v>
      </c>
      <c r="AE6234">
        <v>1.868394516975296</v>
      </c>
    </row>
    <row r="6235" spans="1:31" x14ac:dyDescent="0.25">
      <c r="A6235">
        <v>2212927</v>
      </c>
      <c r="B6235">
        <v>1</v>
      </c>
      <c r="C6235" t="s">
        <v>81</v>
      </c>
      <c r="D6235" t="s">
        <v>122</v>
      </c>
      <c r="E6235" t="s">
        <v>156</v>
      </c>
      <c r="F6235" t="s">
        <v>17896</v>
      </c>
      <c r="G6235" t="s">
        <v>165</v>
      </c>
      <c r="H6235" t="s">
        <v>135</v>
      </c>
      <c r="I6235" t="s">
        <v>136</v>
      </c>
      <c r="J6235" t="s">
        <v>137</v>
      </c>
      <c r="K6235" t="s">
        <v>138</v>
      </c>
      <c r="L6235" t="s">
        <v>17897</v>
      </c>
      <c r="M6235" t="s">
        <v>17898</v>
      </c>
      <c r="N6235">
        <v>2.2577777769999998</v>
      </c>
      <c r="O6235">
        <v>0</v>
      </c>
      <c r="P6235">
        <v>1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0.71661780483442228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0.71661780483442228</v>
      </c>
    </row>
    <row r="6236" spans="1:31" x14ac:dyDescent="0.25">
      <c r="A6236">
        <v>2227142</v>
      </c>
      <c r="B6236">
        <v>1</v>
      </c>
      <c r="C6236" t="s">
        <v>80</v>
      </c>
      <c r="D6236" t="s">
        <v>90</v>
      </c>
      <c r="E6236" t="s">
        <v>251</v>
      </c>
      <c r="F6236" t="s">
        <v>3255</v>
      </c>
      <c r="G6236" t="s">
        <v>143</v>
      </c>
      <c r="H6236" t="s">
        <v>144</v>
      </c>
      <c r="I6236" t="s">
        <v>136</v>
      </c>
      <c r="J6236" t="s">
        <v>137</v>
      </c>
      <c r="K6236" t="s">
        <v>138</v>
      </c>
      <c r="L6236" t="s">
        <v>17899</v>
      </c>
      <c r="M6236" t="s">
        <v>17900</v>
      </c>
      <c r="N6236">
        <v>0.91861111100000004</v>
      </c>
      <c r="O6236">
        <v>1</v>
      </c>
      <c r="P6236">
        <v>18557</v>
      </c>
      <c r="Q6236">
        <v>0</v>
      </c>
      <c r="R6236">
        <v>97</v>
      </c>
      <c r="S6236">
        <v>9</v>
      </c>
      <c r="T6236">
        <v>2316</v>
      </c>
      <c r="U6236">
        <v>1</v>
      </c>
      <c r="V6236">
        <v>2</v>
      </c>
      <c r="W6236">
        <v>19.703723903134637</v>
      </c>
      <c r="X6236">
        <v>5283.8589951597714</v>
      </c>
      <c r="Y6236">
        <v>0</v>
      </c>
      <c r="Z6236">
        <v>39.439805202593853</v>
      </c>
      <c r="AA6236">
        <v>56.490357172397559</v>
      </c>
      <c r="AB6236">
        <v>1252.7598559284304</v>
      </c>
      <c r="AC6236">
        <v>249.61456030872228</v>
      </c>
      <c r="AD6236">
        <v>6.5544362786125232</v>
      </c>
      <c r="AE6236">
        <v>6908.4217339536617</v>
      </c>
    </row>
    <row r="6237" spans="1:31" x14ac:dyDescent="0.25">
      <c r="A6237">
        <v>2223896</v>
      </c>
      <c r="B6237">
        <v>1</v>
      </c>
      <c r="C6237" t="s">
        <v>80</v>
      </c>
      <c r="D6237" t="s">
        <v>84</v>
      </c>
      <c r="E6237" t="s">
        <v>156</v>
      </c>
      <c r="F6237" t="s">
        <v>17901</v>
      </c>
      <c r="G6237" t="s">
        <v>165</v>
      </c>
      <c r="H6237" t="s">
        <v>135</v>
      </c>
      <c r="I6237" t="s">
        <v>136</v>
      </c>
      <c r="J6237" t="s">
        <v>137</v>
      </c>
      <c r="K6237" t="s">
        <v>138</v>
      </c>
      <c r="L6237" t="s">
        <v>17902</v>
      </c>
      <c r="M6237" t="s">
        <v>17903</v>
      </c>
      <c r="N6237">
        <v>1.4455555550000001</v>
      </c>
      <c r="O6237">
        <v>0</v>
      </c>
      <c r="P6237">
        <v>18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7.7210724512573927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7.7210724512573927</v>
      </c>
    </row>
    <row r="6238" spans="1:31" x14ac:dyDescent="0.25">
      <c r="A6238">
        <v>2215781</v>
      </c>
      <c r="B6238">
        <v>1</v>
      </c>
      <c r="C6238" t="s">
        <v>80</v>
      </c>
      <c r="D6238" t="s">
        <v>105</v>
      </c>
      <c r="E6238" t="s">
        <v>147</v>
      </c>
      <c r="F6238" t="s">
        <v>17904</v>
      </c>
      <c r="G6238" t="s">
        <v>143</v>
      </c>
      <c r="H6238" t="s">
        <v>144</v>
      </c>
      <c r="I6238" t="s">
        <v>136</v>
      </c>
      <c r="J6238" t="s">
        <v>137</v>
      </c>
      <c r="K6238" t="s">
        <v>138</v>
      </c>
      <c r="L6238" t="s">
        <v>17905</v>
      </c>
      <c r="M6238" t="s">
        <v>17906</v>
      </c>
      <c r="N6238">
        <v>0.92166666600000002</v>
      </c>
      <c r="O6238">
        <v>0</v>
      </c>
      <c r="P6238">
        <v>5022</v>
      </c>
      <c r="Q6238">
        <v>0</v>
      </c>
      <c r="R6238">
        <v>0</v>
      </c>
      <c r="S6238">
        <v>1</v>
      </c>
      <c r="T6238">
        <v>286</v>
      </c>
      <c r="U6238">
        <v>0</v>
      </c>
      <c r="V6238">
        <v>1</v>
      </c>
      <c r="W6238">
        <v>0</v>
      </c>
      <c r="X6238">
        <v>2082.6058029010364</v>
      </c>
      <c r="Y6238">
        <v>0</v>
      </c>
      <c r="Z6238">
        <v>0</v>
      </c>
      <c r="AA6238">
        <v>90.791296440209749</v>
      </c>
      <c r="AB6238">
        <v>264.97131867979789</v>
      </c>
      <c r="AC6238">
        <v>0</v>
      </c>
      <c r="AD6238">
        <v>2.8543193570369336</v>
      </c>
      <c r="AE6238">
        <v>2441.2227373780811</v>
      </c>
    </row>
    <row r="6239" spans="1:31" x14ac:dyDescent="0.25">
      <c r="A6239">
        <v>2226060</v>
      </c>
      <c r="B6239">
        <v>1</v>
      </c>
      <c r="C6239" t="s">
        <v>81</v>
      </c>
      <c r="D6239" t="s">
        <v>123</v>
      </c>
      <c r="E6239" t="s">
        <v>198</v>
      </c>
      <c r="F6239" t="s">
        <v>17907</v>
      </c>
      <c r="G6239" t="s">
        <v>143</v>
      </c>
      <c r="H6239" t="s">
        <v>144</v>
      </c>
      <c r="I6239" t="s">
        <v>136</v>
      </c>
      <c r="J6239" t="s">
        <v>137</v>
      </c>
      <c r="K6239" t="s">
        <v>138</v>
      </c>
      <c r="L6239" t="s">
        <v>17908</v>
      </c>
      <c r="M6239" t="s">
        <v>17909</v>
      </c>
      <c r="N6239">
        <v>2.8219444440000001</v>
      </c>
      <c r="O6239">
        <v>8</v>
      </c>
      <c r="P6239">
        <v>589</v>
      </c>
      <c r="Q6239">
        <v>369</v>
      </c>
      <c r="R6239">
        <v>558</v>
      </c>
      <c r="S6239">
        <v>37</v>
      </c>
      <c r="T6239">
        <v>100</v>
      </c>
      <c r="U6239">
        <v>4</v>
      </c>
      <c r="V6239">
        <v>0</v>
      </c>
      <c r="W6239">
        <v>12.470518138344431</v>
      </c>
      <c r="X6239">
        <v>320.53282963924067</v>
      </c>
      <c r="Y6239">
        <v>971.54571007808408</v>
      </c>
      <c r="Z6239">
        <v>762.47962000371967</v>
      </c>
      <c r="AA6239">
        <v>150.97236578152723</v>
      </c>
      <c r="AB6239">
        <v>249.30859782129622</v>
      </c>
      <c r="AC6239">
        <v>2503.9924985689372</v>
      </c>
      <c r="AD6239">
        <v>0</v>
      </c>
      <c r="AE6239">
        <v>4971.30214003115</v>
      </c>
    </row>
    <row r="6240" spans="1:31" x14ac:dyDescent="0.25">
      <c r="A6240">
        <v>2218486</v>
      </c>
      <c r="B6240">
        <v>1</v>
      </c>
      <c r="C6240" t="s">
        <v>80</v>
      </c>
      <c r="D6240" t="s">
        <v>102</v>
      </c>
      <c r="E6240" t="s">
        <v>156</v>
      </c>
      <c r="F6240" t="s">
        <v>17910</v>
      </c>
      <c r="G6240" t="s">
        <v>161</v>
      </c>
      <c r="H6240" t="s">
        <v>135</v>
      </c>
      <c r="I6240" t="s">
        <v>136</v>
      </c>
      <c r="J6240" t="s">
        <v>137</v>
      </c>
      <c r="K6240" t="s">
        <v>138</v>
      </c>
      <c r="L6240" t="s">
        <v>17911</v>
      </c>
      <c r="M6240" t="s">
        <v>17912</v>
      </c>
      <c r="N6240">
        <v>0.91638888799999996</v>
      </c>
      <c r="O6240">
        <v>0</v>
      </c>
      <c r="P6240">
        <v>1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0.21956493924055168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0.21956493924055168</v>
      </c>
    </row>
    <row r="6241" spans="1:31" x14ac:dyDescent="0.25">
      <c r="A6241">
        <v>2219568</v>
      </c>
      <c r="B6241">
        <v>1</v>
      </c>
      <c r="C6241" t="s">
        <v>80</v>
      </c>
      <c r="D6241" t="s">
        <v>82</v>
      </c>
      <c r="E6241" t="s">
        <v>147</v>
      </c>
      <c r="F6241" t="s">
        <v>17913</v>
      </c>
      <c r="G6241" t="s">
        <v>200</v>
      </c>
      <c r="H6241" t="s">
        <v>144</v>
      </c>
      <c r="I6241" t="s">
        <v>451</v>
      </c>
      <c r="J6241" t="s">
        <v>137</v>
      </c>
      <c r="K6241" t="s">
        <v>234</v>
      </c>
      <c r="L6241" t="s">
        <v>17914</v>
      </c>
      <c r="M6241" t="s">
        <v>17915</v>
      </c>
      <c r="N6241">
        <v>3.7499999999999999E-2</v>
      </c>
      <c r="O6241">
        <v>0</v>
      </c>
      <c r="P6241">
        <v>10531</v>
      </c>
      <c r="Q6241">
        <v>0</v>
      </c>
      <c r="R6241">
        <v>1</v>
      </c>
      <c r="S6241">
        <v>2</v>
      </c>
      <c r="T6241">
        <v>1530</v>
      </c>
      <c r="U6241">
        <v>1</v>
      </c>
      <c r="V6241">
        <v>7</v>
      </c>
      <c r="W6241">
        <v>0</v>
      </c>
      <c r="X6241">
        <v>103.48606893822328</v>
      </c>
      <c r="Y6241">
        <v>0</v>
      </c>
      <c r="Z6241">
        <v>7.2467871769124987E-3</v>
      </c>
      <c r="AA6241">
        <v>0.10238070887887502</v>
      </c>
      <c r="AB6241">
        <v>24.638021654135635</v>
      </c>
      <c r="AC6241">
        <v>1.1483932639914749</v>
      </c>
      <c r="AD6241">
        <v>3.0003494199483747</v>
      </c>
      <c r="AE6241">
        <v>132.38246077235453</v>
      </c>
    </row>
    <row r="6242" spans="1:31" x14ac:dyDescent="0.25">
      <c r="A6242">
        <v>2217404</v>
      </c>
      <c r="B6242">
        <v>1</v>
      </c>
      <c r="C6242" t="s">
        <v>81</v>
      </c>
      <c r="D6242" t="s">
        <v>119</v>
      </c>
      <c r="E6242" t="s">
        <v>147</v>
      </c>
      <c r="F6242" t="s">
        <v>17916</v>
      </c>
      <c r="G6242" t="s">
        <v>831</v>
      </c>
      <c r="H6242" t="s">
        <v>144</v>
      </c>
      <c r="I6242" t="s">
        <v>136</v>
      </c>
      <c r="J6242" t="s">
        <v>137</v>
      </c>
      <c r="K6242" t="s">
        <v>138</v>
      </c>
      <c r="L6242" t="s">
        <v>17917</v>
      </c>
      <c r="M6242" t="s">
        <v>17918</v>
      </c>
      <c r="N6242">
        <v>4.7963888880000001</v>
      </c>
      <c r="O6242">
        <v>3</v>
      </c>
      <c r="P6242">
        <v>2722</v>
      </c>
      <c r="Q6242">
        <v>29</v>
      </c>
      <c r="R6242">
        <v>551</v>
      </c>
      <c r="S6242">
        <v>17</v>
      </c>
      <c r="T6242">
        <v>281</v>
      </c>
      <c r="U6242">
        <v>0</v>
      </c>
      <c r="V6242">
        <v>3</v>
      </c>
      <c r="W6242">
        <v>3.1735021961887604</v>
      </c>
      <c r="X6242">
        <v>1440.2793704245887</v>
      </c>
      <c r="Y6242">
        <v>26.017541564615179</v>
      </c>
      <c r="Z6242">
        <v>370.85587668040063</v>
      </c>
      <c r="AA6242">
        <v>506.74308932176075</v>
      </c>
      <c r="AB6242">
        <v>966.70049328012499</v>
      </c>
      <c r="AC6242">
        <v>0</v>
      </c>
      <c r="AD6242">
        <v>31.921838093115241</v>
      </c>
      <c r="AE6242">
        <v>3345.6917115607944</v>
      </c>
    </row>
    <row r="6243" spans="1:31" x14ac:dyDescent="0.25">
      <c r="A6243">
        <v>2225284</v>
      </c>
      <c r="B6243">
        <v>1</v>
      </c>
      <c r="C6243" t="s">
        <v>80</v>
      </c>
      <c r="D6243" t="s">
        <v>82</v>
      </c>
      <c r="E6243" t="s">
        <v>156</v>
      </c>
      <c r="F6243" t="s">
        <v>17919</v>
      </c>
      <c r="G6243" t="s">
        <v>165</v>
      </c>
      <c r="H6243" t="s">
        <v>135</v>
      </c>
      <c r="I6243" t="s">
        <v>136</v>
      </c>
      <c r="J6243" t="s">
        <v>137</v>
      </c>
      <c r="K6243" t="s">
        <v>138</v>
      </c>
      <c r="L6243" t="s">
        <v>17920</v>
      </c>
      <c r="M6243" t="s">
        <v>17921</v>
      </c>
      <c r="N6243">
        <v>1.420833333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1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6.5372963316246349</v>
      </c>
      <c r="AC6243">
        <v>0</v>
      </c>
      <c r="AD6243">
        <v>0</v>
      </c>
      <c r="AE6243">
        <v>6.5372963316246349</v>
      </c>
    </row>
    <row r="6244" spans="1:31" x14ac:dyDescent="0.25">
      <c r="A6244">
        <v>2228201</v>
      </c>
      <c r="B6244">
        <v>1</v>
      </c>
      <c r="C6244" t="s">
        <v>80</v>
      </c>
      <c r="D6244" t="s">
        <v>92</v>
      </c>
      <c r="E6244" t="s">
        <v>147</v>
      </c>
      <c r="F6244" t="s">
        <v>3945</v>
      </c>
      <c r="G6244" t="s">
        <v>143</v>
      </c>
      <c r="H6244" t="s">
        <v>144</v>
      </c>
      <c r="I6244" t="s">
        <v>136</v>
      </c>
      <c r="J6244" t="s">
        <v>137</v>
      </c>
      <c r="K6244" t="s">
        <v>138</v>
      </c>
      <c r="L6244" t="s">
        <v>17922</v>
      </c>
      <c r="M6244" t="s">
        <v>17923</v>
      </c>
      <c r="N6244">
        <v>0.35944444399999997</v>
      </c>
      <c r="O6244">
        <v>0</v>
      </c>
      <c r="P6244">
        <v>904</v>
      </c>
      <c r="Q6244">
        <v>2</v>
      </c>
      <c r="R6244">
        <v>305</v>
      </c>
      <c r="S6244">
        <v>7</v>
      </c>
      <c r="T6244">
        <v>87</v>
      </c>
      <c r="U6244">
        <v>0</v>
      </c>
      <c r="V6244">
        <v>1</v>
      </c>
      <c r="W6244">
        <v>0</v>
      </c>
      <c r="X6244">
        <v>65.048984707468833</v>
      </c>
      <c r="Y6244">
        <v>0.22054913604059059</v>
      </c>
      <c r="Z6244">
        <v>22.721369695617653</v>
      </c>
      <c r="AA6244">
        <v>2.7814920959907905</v>
      </c>
      <c r="AB6244">
        <v>15.305378087071549</v>
      </c>
      <c r="AC6244">
        <v>0</v>
      </c>
      <c r="AD6244">
        <v>0.62908003189850725</v>
      </c>
      <c r="AE6244">
        <v>106.70685375408792</v>
      </c>
    </row>
    <row r="6245" spans="1:31" x14ac:dyDescent="0.25">
      <c r="A6245">
        <v>2219688</v>
      </c>
      <c r="B6245">
        <v>1</v>
      </c>
      <c r="C6245" t="s">
        <v>80</v>
      </c>
      <c r="D6245" t="s">
        <v>94</v>
      </c>
      <c r="E6245" t="s">
        <v>151</v>
      </c>
      <c r="F6245" t="s">
        <v>17924</v>
      </c>
      <c r="G6245" t="s">
        <v>213</v>
      </c>
      <c r="H6245" t="s">
        <v>135</v>
      </c>
      <c r="I6245" t="s">
        <v>136</v>
      </c>
      <c r="J6245" t="s">
        <v>137</v>
      </c>
      <c r="K6245" t="s">
        <v>138</v>
      </c>
      <c r="L6245" t="s">
        <v>17925</v>
      </c>
      <c r="M6245" t="s">
        <v>17926</v>
      </c>
      <c r="N6245">
        <v>2.8086111109999998</v>
      </c>
      <c r="O6245">
        <v>0</v>
      </c>
      <c r="P6245">
        <v>32</v>
      </c>
      <c r="Q6245">
        <v>0</v>
      </c>
      <c r="R6245">
        <v>0</v>
      </c>
      <c r="S6245">
        <v>0</v>
      </c>
      <c r="T6245">
        <v>1</v>
      </c>
      <c r="U6245">
        <v>0</v>
      </c>
      <c r="V6245">
        <v>0</v>
      </c>
      <c r="W6245">
        <v>0</v>
      </c>
      <c r="X6245">
        <v>22.358379029875547</v>
      </c>
      <c r="Y6245">
        <v>0</v>
      </c>
      <c r="Z6245">
        <v>0</v>
      </c>
      <c r="AA6245">
        <v>0</v>
      </c>
      <c r="AB6245">
        <v>3.051382987318333E-3</v>
      </c>
      <c r="AC6245">
        <v>0</v>
      </c>
      <c r="AD6245">
        <v>0</v>
      </c>
      <c r="AE6245">
        <v>22.361430412862866</v>
      </c>
    </row>
    <row r="6246" spans="1:31" x14ac:dyDescent="0.25">
      <c r="A6246">
        <v>2224643</v>
      </c>
      <c r="B6246">
        <v>1</v>
      </c>
      <c r="C6246" t="s">
        <v>80</v>
      </c>
      <c r="D6246" t="s">
        <v>84</v>
      </c>
      <c r="E6246" t="s">
        <v>151</v>
      </c>
      <c r="F6246" t="s">
        <v>17927</v>
      </c>
      <c r="G6246" t="s">
        <v>213</v>
      </c>
      <c r="H6246" t="s">
        <v>135</v>
      </c>
      <c r="I6246" t="s">
        <v>136</v>
      </c>
      <c r="J6246" t="s">
        <v>137</v>
      </c>
      <c r="K6246" t="s">
        <v>138</v>
      </c>
      <c r="L6246" t="s">
        <v>17928</v>
      </c>
      <c r="M6246" t="s">
        <v>17929</v>
      </c>
      <c r="N6246">
        <v>1.5791666660000001</v>
      </c>
      <c r="O6246">
        <v>0</v>
      </c>
      <c r="P6246">
        <v>274</v>
      </c>
      <c r="Q6246">
        <v>0</v>
      </c>
      <c r="R6246">
        <v>0</v>
      </c>
      <c r="S6246">
        <v>0</v>
      </c>
      <c r="T6246">
        <v>15</v>
      </c>
      <c r="U6246">
        <v>0</v>
      </c>
      <c r="V6246">
        <v>0</v>
      </c>
      <c r="W6246">
        <v>0</v>
      </c>
      <c r="X6246">
        <v>115.26441652153449</v>
      </c>
      <c r="Y6246">
        <v>0</v>
      </c>
      <c r="Z6246">
        <v>0</v>
      </c>
      <c r="AA6246">
        <v>0</v>
      </c>
      <c r="AB6246">
        <v>4.6340495862354523</v>
      </c>
      <c r="AC6246">
        <v>0</v>
      </c>
      <c r="AD6246">
        <v>0</v>
      </c>
      <c r="AE6246">
        <v>119.89846610776993</v>
      </c>
    </row>
    <row r="6247" spans="1:31" x14ac:dyDescent="0.25">
      <c r="A6247">
        <v>2214756</v>
      </c>
      <c r="B6247">
        <v>1</v>
      </c>
      <c r="C6247" t="s">
        <v>80</v>
      </c>
      <c r="D6247" t="s">
        <v>93</v>
      </c>
      <c r="E6247" t="s">
        <v>151</v>
      </c>
      <c r="F6247" t="s">
        <v>17930</v>
      </c>
      <c r="G6247" t="s">
        <v>192</v>
      </c>
      <c r="H6247" t="s">
        <v>135</v>
      </c>
      <c r="I6247" t="s">
        <v>136</v>
      </c>
      <c r="J6247" t="s">
        <v>137</v>
      </c>
      <c r="K6247" t="s">
        <v>138</v>
      </c>
      <c r="L6247" t="s">
        <v>17931</v>
      </c>
      <c r="M6247" t="s">
        <v>17932</v>
      </c>
      <c r="N6247">
        <v>0.67916666599999997</v>
      </c>
      <c r="O6247">
        <v>0</v>
      </c>
      <c r="P6247">
        <v>32</v>
      </c>
      <c r="Q6247">
        <v>0</v>
      </c>
      <c r="R6247">
        <v>0</v>
      </c>
      <c r="S6247">
        <v>0</v>
      </c>
      <c r="T6247">
        <v>3</v>
      </c>
      <c r="U6247">
        <v>0</v>
      </c>
      <c r="V6247">
        <v>0</v>
      </c>
      <c r="W6247">
        <v>0</v>
      </c>
      <c r="X6247">
        <v>6.6659009948881538</v>
      </c>
      <c r="Y6247">
        <v>0</v>
      </c>
      <c r="Z6247">
        <v>0</v>
      </c>
      <c r="AA6247">
        <v>0</v>
      </c>
      <c r="AB6247">
        <v>0.68501386463819181</v>
      </c>
      <c r="AC6247">
        <v>0</v>
      </c>
      <c r="AD6247">
        <v>0</v>
      </c>
      <c r="AE6247">
        <v>7.3509148595263456</v>
      </c>
    </row>
    <row r="6248" spans="1:31" x14ac:dyDescent="0.25">
      <c r="A6248">
        <v>2226163</v>
      </c>
      <c r="B6248">
        <v>1</v>
      </c>
      <c r="C6248" t="s">
        <v>80</v>
      </c>
      <c r="D6248" t="s">
        <v>97</v>
      </c>
      <c r="E6248" t="s">
        <v>156</v>
      </c>
      <c r="F6248" t="s">
        <v>17933</v>
      </c>
      <c r="G6248" t="s">
        <v>161</v>
      </c>
      <c r="H6248" t="s">
        <v>135</v>
      </c>
      <c r="I6248" t="s">
        <v>136</v>
      </c>
      <c r="J6248" t="s">
        <v>137</v>
      </c>
      <c r="K6248" t="s">
        <v>138</v>
      </c>
      <c r="L6248" t="s">
        <v>17934</v>
      </c>
      <c r="M6248" t="s">
        <v>17935</v>
      </c>
      <c r="N6248">
        <v>1.746388888</v>
      </c>
      <c r="O6248">
        <v>0</v>
      </c>
      <c r="P6248">
        <v>2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7.8579704205597511E-2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7.8579704205597511E-2</v>
      </c>
    </row>
    <row r="6249" spans="1:31" x14ac:dyDescent="0.25">
      <c r="A6249">
        <v>2226658</v>
      </c>
      <c r="B6249">
        <v>1</v>
      </c>
      <c r="C6249" t="s">
        <v>81</v>
      </c>
      <c r="D6249" t="s">
        <v>128</v>
      </c>
      <c r="E6249" t="s">
        <v>156</v>
      </c>
      <c r="F6249" t="s">
        <v>17936</v>
      </c>
      <c r="G6249" t="s">
        <v>2326</v>
      </c>
      <c r="H6249" t="s">
        <v>135</v>
      </c>
      <c r="I6249" t="s">
        <v>136</v>
      </c>
      <c r="J6249" t="s">
        <v>137</v>
      </c>
      <c r="K6249" t="s">
        <v>138</v>
      </c>
      <c r="L6249" t="s">
        <v>17937</v>
      </c>
      <c r="M6249" t="s">
        <v>17938</v>
      </c>
      <c r="N6249">
        <v>1.719166666</v>
      </c>
      <c r="O6249">
        <v>0</v>
      </c>
      <c r="P6249">
        <v>5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1.2288986675467841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1.2288986675467841</v>
      </c>
    </row>
    <row r="6250" spans="1:31" x14ac:dyDescent="0.25">
      <c r="A6250">
        <v>2221749</v>
      </c>
      <c r="B6250">
        <v>1</v>
      </c>
      <c r="C6250" t="s">
        <v>80</v>
      </c>
      <c r="D6250" t="s">
        <v>87</v>
      </c>
      <c r="E6250" t="s">
        <v>151</v>
      </c>
      <c r="F6250" t="s">
        <v>17939</v>
      </c>
      <c r="G6250" t="s">
        <v>213</v>
      </c>
      <c r="H6250" t="s">
        <v>135</v>
      </c>
      <c r="I6250" t="s">
        <v>136</v>
      </c>
      <c r="J6250" t="s">
        <v>137</v>
      </c>
      <c r="K6250" t="s">
        <v>138</v>
      </c>
      <c r="L6250" t="s">
        <v>17940</v>
      </c>
      <c r="M6250" t="s">
        <v>17941</v>
      </c>
      <c r="N6250">
        <v>0.79888888800000002</v>
      </c>
      <c r="O6250">
        <v>0</v>
      </c>
      <c r="P6250">
        <v>100</v>
      </c>
      <c r="Q6250">
        <v>0</v>
      </c>
      <c r="R6250">
        <v>0</v>
      </c>
      <c r="S6250">
        <v>0</v>
      </c>
      <c r="T6250">
        <v>11</v>
      </c>
      <c r="U6250">
        <v>0</v>
      </c>
      <c r="V6250">
        <v>0</v>
      </c>
      <c r="W6250">
        <v>0</v>
      </c>
      <c r="X6250">
        <v>21.309950324235416</v>
      </c>
      <c r="Y6250">
        <v>0</v>
      </c>
      <c r="Z6250">
        <v>0</v>
      </c>
      <c r="AA6250">
        <v>0</v>
      </c>
      <c r="AB6250">
        <v>1.1953281441279748</v>
      </c>
      <c r="AC6250">
        <v>0</v>
      </c>
      <c r="AD6250">
        <v>0</v>
      </c>
      <c r="AE6250">
        <v>22.50527846836339</v>
      </c>
    </row>
    <row r="6251" spans="1:31" x14ac:dyDescent="0.25">
      <c r="A6251">
        <v>2225499</v>
      </c>
      <c r="B6251">
        <v>1</v>
      </c>
      <c r="C6251" t="s">
        <v>80</v>
      </c>
      <c r="D6251" t="s">
        <v>92</v>
      </c>
      <c r="E6251" t="s">
        <v>156</v>
      </c>
      <c r="F6251" t="s">
        <v>17942</v>
      </c>
      <c r="G6251" t="s">
        <v>134</v>
      </c>
      <c r="H6251" t="s">
        <v>135</v>
      </c>
      <c r="I6251" t="s">
        <v>136</v>
      </c>
      <c r="J6251" t="s">
        <v>137</v>
      </c>
      <c r="K6251" t="s">
        <v>138</v>
      </c>
      <c r="L6251" t="s">
        <v>17943</v>
      </c>
      <c r="M6251" t="s">
        <v>17944</v>
      </c>
      <c r="N6251">
        <v>3.1841666659999999</v>
      </c>
      <c r="O6251">
        <v>0</v>
      </c>
      <c r="P6251">
        <v>1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1.95199413969664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1.95199413969664</v>
      </c>
    </row>
    <row r="6252" spans="1:31" x14ac:dyDescent="0.25">
      <c r="A6252">
        <v>2214779</v>
      </c>
      <c r="B6252">
        <v>1</v>
      </c>
      <c r="C6252" t="s">
        <v>80</v>
      </c>
      <c r="D6252" t="s">
        <v>84</v>
      </c>
      <c r="E6252" t="s">
        <v>156</v>
      </c>
      <c r="F6252" t="s">
        <v>17945</v>
      </c>
      <c r="G6252" t="s">
        <v>165</v>
      </c>
      <c r="H6252" t="s">
        <v>135</v>
      </c>
      <c r="I6252" t="s">
        <v>136</v>
      </c>
      <c r="J6252" t="s">
        <v>137</v>
      </c>
      <c r="K6252" t="s">
        <v>138</v>
      </c>
      <c r="L6252" t="s">
        <v>17946</v>
      </c>
      <c r="M6252" t="s">
        <v>17947</v>
      </c>
      <c r="N6252">
        <v>1.1261111109999999</v>
      </c>
      <c r="O6252">
        <v>0</v>
      </c>
      <c r="P6252">
        <v>2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0.21405350291465775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0.21405350291465775</v>
      </c>
    </row>
    <row r="6253" spans="1:31" x14ac:dyDescent="0.25">
      <c r="A6253">
        <v>2226681</v>
      </c>
      <c r="B6253">
        <v>1</v>
      </c>
      <c r="C6253" t="s">
        <v>80</v>
      </c>
      <c r="D6253" t="s">
        <v>88</v>
      </c>
      <c r="E6253" t="s">
        <v>156</v>
      </c>
      <c r="F6253" t="s">
        <v>17948</v>
      </c>
      <c r="G6253" t="s">
        <v>172</v>
      </c>
      <c r="H6253" t="s">
        <v>135</v>
      </c>
      <c r="I6253" t="s">
        <v>136</v>
      </c>
      <c r="J6253" t="s">
        <v>137</v>
      </c>
      <c r="K6253" t="s">
        <v>138</v>
      </c>
      <c r="L6253" t="s">
        <v>17949</v>
      </c>
      <c r="M6253" t="s">
        <v>17950</v>
      </c>
      <c r="N6253">
        <v>9.0158333329999998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1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1.22152460772958</v>
      </c>
      <c r="AC6253">
        <v>0</v>
      </c>
      <c r="AD6253">
        <v>0</v>
      </c>
      <c r="AE6253">
        <v>1.22152460772958</v>
      </c>
    </row>
    <row r="6254" spans="1:31" x14ac:dyDescent="0.25">
      <c r="A6254">
        <v>2219734</v>
      </c>
      <c r="B6254">
        <v>1</v>
      </c>
      <c r="C6254" t="s">
        <v>80</v>
      </c>
      <c r="D6254" t="s">
        <v>97</v>
      </c>
      <c r="E6254" t="s">
        <v>156</v>
      </c>
      <c r="F6254" t="s">
        <v>17951</v>
      </c>
      <c r="G6254" t="s">
        <v>161</v>
      </c>
      <c r="H6254" t="s">
        <v>135</v>
      </c>
      <c r="I6254" t="s">
        <v>136</v>
      </c>
      <c r="J6254" t="s">
        <v>137</v>
      </c>
      <c r="K6254" t="s">
        <v>138</v>
      </c>
      <c r="L6254" t="s">
        <v>17952</v>
      </c>
      <c r="M6254" t="s">
        <v>17953</v>
      </c>
      <c r="N6254">
        <v>5.4505555550000002</v>
      </c>
      <c r="O6254">
        <v>0</v>
      </c>
      <c r="P6254">
        <v>1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7.9660907908010004E-2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7.9660907908010004E-2</v>
      </c>
    </row>
    <row r="6255" spans="1:31" x14ac:dyDescent="0.25">
      <c r="A6255">
        <v>2212718</v>
      </c>
      <c r="B6255">
        <v>1</v>
      </c>
      <c r="C6255" t="s">
        <v>81</v>
      </c>
      <c r="D6255" t="s">
        <v>123</v>
      </c>
      <c r="E6255" t="s">
        <v>156</v>
      </c>
      <c r="F6255" t="s">
        <v>17954</v>
      </c>
      <c r="G6255" t="s">
        <v>161</v>
      </c>
      <c r="H6255" t="s">
        <v>135</v>
      </c>
      <c r="I6255" t="s">
        <v>136</v>
      </c>
      <c r="J6255" t="s">
        <v>137</v>
      </c>
      <c r="K6255" t="s">
        <v>138</v>
      </c>
      <c r="L6255" t="s">
        <v>17955</v>
      </c>
      <c r="M6255" t="s">
        <v>17956</v>
      </c>
      <c r="N6255">
        <v>2.4736111109999999</v>
      </c>
      <c r="O6255">
        <v>0</v>
      </c>
      <c r="P6255">
        <v>1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0.19418098662760558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0.19418098662760558</v>
      </c>
    </row>
    <row r="6256" spans="1:31" x14ac:dyDescent="0.25">
      <c r="A6256">
        <v>2223787</v>
      </c>
      <c r="B6256">
        <v>1</v>
      </c>
      <c r="C6256" t="s">
        <v>80</v>
      </c>
      <c r="D6256" t="s">
        <v>85</v>
      </c>
      <c r="E6256" t="s">
        <v>156</v>
      </c>
      <c r="F6256" t="s">
        <v>17957</v>
      </c>
      <c r="G6256" t="s">
        <v>161</v>
      </c>
      <c r="H6256" t="s">
        <v>135</v>
      </c>
      <c r="I6256" t="s">
        <v>136</v>
      </c>
      <c r="J6256" t="s">
        <v>137</v>
      </c>
      <c r="K6256" t="s">
        <v>138</v>
      </c>
      <c r="L6256" t="s">
        <v>17958</v>
      </c>
      <c r="M6256" t="s">
        <v>17959</v>
      </c>
      <c r="N6256">
        <v>1.183333333</v>
      </c>
      <c r="O6256">
        <v>0</v>
      </c>
      <c r="P6256">
        <v>1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0.7408087358846025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0.7408087358846025</v>
      </c>
    </row>
    <row r="6257" spans="1:31" x14ac:dyDescent="0.25">
      <c r="A6257">
        <v>2226117</v>
      </c>
      <c r="B6257">
        <v>1</v>
      </c>
      <c r="C6257" t="s">
        <v>81</v>
      </c>
      <c r="D6257" t="s">
        <v>123</v>
      </c>
      <c r="E6257" t="s">
        <v>156</v>
      </c>
      <c r="F6257" t="s">
        <v>17960</v>
      </c>
      <c r="G6257" t="s">
        <v>161</v>
      </c>
      <c r="H6257" t="s">
        <v>135</v>
      </c>
      <c r="I6257" t="s">
        <v>136</v>
      </c>
      <c r="J6257" t="s">
        <v>137</v>
      </c>
      <c r="K6257" t="s">
        <v>138</v>
      </c>
      <c r="L6257" t="s">
        <v>17961</v>
      </c>
      <c r="M6257" t="s">
        <v>17962</v>
      </c>
      <c r="N6257">
        <v>0.873611111</v>
      </c>
      <c r="O6257">
        <v>0</v>
      </c>
      <c r="P6257">
        <v>1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0.259738771234025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0.259738771234025</v>
      </c>
    </row>
    <row r="6258" spans="1:31" x14ac:dyDescent="0.25">
      <c r="A6258">
        <v>2224125</v>
      </c>
      <c r="B6258">
        <v>1</v>
      </c>
      <c r="C6258" t="s">
        <v>80</v>
      </c>
      <c r="D6258" t="s">
        <v>100</v>
      </c>
      <c r="E6258" t="s">
        <v>151</v>
      </c>
      <c r="F6258" t="s">
        <v>17963</v>
      </c>
      <c r="G6258" t="s">
        <v>213</v>
      </c>
      <c r="H6258" t="s">
        <v>135</v>
      </c>
      <c r="I6258" t="s">
        <v>136</v>
      </c>
      <c r="J6258" t="s">
        <v>137</v>
      </c>
      <c r="K6258" t="s">
        <v>138</v>
      </c>
      <c r="L6258" t="s">
        <v>17964</v>
      </c>
      <c r="M6258" t="s">
        <v>17965</v>
      </c>
      <c r="N6258">
        <v>1.2863888880000001</v>
      </c>
      <c r="O6258">
        <v>0</v>
      </c>
      <c r="P6258">
        <v>9</v>
      </c>
      <c r="Q6258">
        <v>0</v>
      </c>
      <c r="R6258">
        <v>4</v>
      </c>
      <c r="S6258">
        <v>0</v>
      </c>
      <c r="T6258">
        <v>2</v>
      </c>
      <c r="U6258">
        <v>0</v>
      </c>
      <c r="V6258">
        <v>0</v>
      </c>
      <c r="W6258">
        <v>0</v>
      </c>
      <c r="X6258">
        <v>3.0420039410426902</v>
      </c>
      <c r="Y6258">
        <v>0</v>
      </c>
      <c r="Z6258">
        <v>1.0026517196799951</v>
      </c>
      <c r="AA6258">
        <v>0</v>
      </c>
      <c r="AB6258">
        <v>4.1662222236800009E-2</v>
      </c>
      <c r="AC6258">
        <v>0</v>
      </c>
      <c r="AD6258">
        <v>0</v>
      </c>
      <c r="AE6258">
        <v>4.0863178829594853</v>
      </c>
    </row>
    <row r="6259" spans="1:31" x14ac:dyDescent="0.25">
      <c r="A6259">
        <v>2220544</v>
      </c>
      <c r="B6259">
        <v>1</v>
      </c>
      <c r="C6259" t="s">
        <v>81</v>
      </c>
      <c r="D6259" t="s">
        <v>122</v>
      </c>
      <c r="E6259" t="s">
        <v>147</v>
      </c>
      <c r="F6259" t="s">
        <v>7609</v>
      </c>
      <c r="G6259" t="s">
        <v>143</v>
      </c>
      <c r="H6259" t="s">
        <v>144</v>
      </c>
      <c r="I6259" t="s">
        <v>136</v>
      </c>
      <c r="J6259" t="s">
        <v>137</v>
      </c>
      <c r="K6259" t="s">
        <v>138</v>
      </c>
      <c r="L6259" t="s">
        <v>17966</v>
      </c>
      <c r="M6259" t="s">
        <v>17967</v>
      </c>
      <c r="N6259">
        <v>0.41083333300000002</v>
      </c>
      <c r="O6259">
        <v>0</v>
      </c>
      <c r="P6259">
        <v>4640</v>
      </c>
      <c r="Q6259">
        <v>0</v>
      </c>
      <c r="R6259">
        <v>38</v>
      </c>
      <c r="S6259">
        <v>1</v>
      </c>
      <c r="T6259">
        <v>200</v>
      </c>
      <c r="U6259">
        <v>0</v>
      </c>
      <c r="V6259">
        <v>0</v>
      </c>
      <c r="W6259">
        <v>0</v>
      </c>
      <c r="X6259">
        <v>456.09107316578758</v>
      </c>
      <c r="Y6259">
        <v>0</v>
      </c>
      <c r="Z6259">
        <v>2.6306147072876636</v>
      </c>
      <c r="AA6259">
        <v>2.2035611144338398</v>
      </c>
      <c r="AB6259">
        <v>29.961111324035453</v>
      </c>
      <c r="AC6259">
        <v>0</v>
      </c>
      <c r="AD6259">
        <v>0</v>
      </c>
      <c r="AE6259">
        <v>490.88636031154459</v>
      </c>
    </row>
    <row r="6260" spans="1:31" x14ac:dyDescent="0.25">
      <c r="A6260">
        <v>2214733</v>
      </c>
      <c r="B6260">
        <v>1</v>
      </c>
      <c r="C6260" t="s">
        <v>80</v>
      </c>
      <c r="D6260" t="s">
        <v>84</v>
      </c>
      <c r="E6260" t="s">
        <v>151</v>
      </c>
      <c r="F6260" t="s">
        <v>17968</v>
      </c>
      <c r="G6260" t="s">
        <v>213</v>
      </c>
      <c r="H6260" t="s">
        <v>135</v>
      </c>
      <c r="I6260" t="s">
        <v>136</v>
      </c>
      <c r="J6260" t="s">
        <v>137</v>
      </c>
      <c r="K6260" t="s">
        <v>138</v>
      </c>
      <c r="L6260" t="s">
        <v>17969</v>
      </c>
      <c r="M6260" t="s">
        <v>17970</v>
      </c>
      <c r="N6260">
        <v>0.40722222200000002</v>
      </c>
      <c r="O6260">
        <v>0</v>
      </c>
      <c r="P6260">
        <v>58</v>
      </c>
      <c r="Q6260">
        <v>0</v>
      </c>
      <c r="R6260">
        <v>6</v>
      </c>
      <c r="S6260">
        <v>0</v>
      </c>
      <c r="T6260">
        <v>5</v>
      </c>
      <c r="U6260">
        <v>0</v>
      </c>
      <c r="V6260">
        <v>0</v>
      </c>
      <c r="W6260">
        <v>0</v>
      </c>
      <c r="X6260">
        <v>5.3194475395157532</v>
      </c>
      <c r="Y6260">
        <v>0</v>
      </c>
      <c r="Z6260">
        <v>1.1253272430048622</v>
      </c>
      <c r="AA6260">
        <v>0</v>
      </c>
      <c r="AB6260">
        <v>0.18340892582013996</v>
      </c>
      <c r="AC6260">
        <v>0</v>
      </c>
      <c r="AD6260">
        <v>0</v>
      </c>
      <c r="AE6260">
        <v>6.6281837083407549</v>
      </c>
    </row>
    <row r="6261" spans="1:31" x14ac:dyDescent="0.25">
      <c r="A6261">
        <v>2224102</v>
      </c>
      <c r="B6261">
        <v>1</v>
      </c>
      <c r="C6261" t="s">
        <v>80</v>
      </c>
      <c r="D6261" t="s">
        <v>83</v>
      </c>
      <c r="E6261" t="s">
        <v>156</v>
      </c>
      <c r="F6261" t="s">
        <v>17971</v>
      </c>
      <c r="G6261" t="s">
        <v>161</v>
      </c>
      <c r="H6261" t="s">
        <v>135</v>
      </c>
      <c r="I6261" t="s">
        <v>136</v>
      </c>
      <c r="J6261" t="s">
        <v>137</v>
      </c>
      <c r="K6261" t="s">
        <v>138</v>
      </c>
      <c r="L6261" t="s">
        <v>17972</v>
      </c>
      <c r="M6261" t="s">
        <v>17973</v>
      </c>
      <c r="N6261">
        <v>0.97944444399999997</v>
      </c>
      <c r="O6261">
        <v>0</v>
      </c>
      <c r="P6261">
        <v>1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0.17257348835575331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0.17257348835575331</v>
      </c>
    </row>
    <row r="6262" spans="1:31" x14ac:dyDescent="0.25">
      <c r="A6262">
        <v>2222559</v>
      </c>
      <c r="B6262">
        <v>1</v>
      </c>
      <c r="C6262" t="s">
        <v>80</v>
      </c>
      <c r="D6262" t="s">
        <v>109</v>
      </c>
      <c r="E6262" t="s">
        <v>156</v>
      </c>
      <c r="F6262" t="s">
        <v>17974</v>
      </c>
      <c r="G6262" t="s">
        <v>161</v>
      </c>
      <c r="H6262" t="s">
        <v>135</v>
      </c>
      <c r="I6262" t="s">
        <v>136</v>
      </c>
      <c r="J6262" t="s">
        <v>137</v>
      </c>
      <c r="K6262" t="s">
        <v>138</v>
      </c>
      <c r="L6262" t="s">
        <v>17975</v>
      </c>
      <c r="M6262" t="s">
        <v>17976</v>
      </c>
      <c r="N6262">
        <v>3.9330555550000001</v>
      </c>
      <c r="O6262">
        <v>0</v>
      </c>
      <c r="P6262">
        <v>1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2.8696945948162877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2.8696945948162877</v>
      </c>
    </row>
    <row r="6263" spans="1:31" x14ac:dyDescent="0.25">
      <c r="A6263">
        <v>2220567</v>
      </c>
      <c r="B6263">
        <v>1</v>
      </c>
      <c r="C6263" t="s">
        <v>80</v>
      </c>
      <c r="D6263" t="s">
        <v>83</v>
      </c>
      <c r="E6263" t="s">
        <v>156</v>
      </c>
      <c r="F6263" t="s">
        <v>17977</v>
      </c>
      <c r="G6263" t="s">
        <v>161</v>
      </c>
      <c r="H6263" t="s">
        <v>135</v>
      </c>
      <c r="I6263" t="s">
        <v>136</v>
      </c>
      <c r="J6263" t="s">
        <v>137</v>
      </c>
      <c r="K6263" t="s">
        <v>138</v>
      </c>
      <c r="L6263" t="s">
        <v>17978</v>
      </c>
      <c r="M6263" t="s">
        <v>17979</v>
      </c>
      <c r="N6263">
        <v>3.9258333329999999</v>
      </c>
      <c r="O6263">
        <v>0</v>
      </c>
      <c r="P6263">
        <v>50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75.87208119686197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75.87208119686197</v>
      </c>
    </row>
    <row r="6264" spans="1:31" x14ac:dyDescent="0.25">
      <c r="A6264">
        <v>2213923</v>
      </c>
      <c r="B6264">
        <v>1</v>
      </c>
      <c r="C6264" t="s">
        <v>81</v>
      </c>
      <c r="D6264" t="s">
        <v>127</v>
      </c>
      <c r="E6264" t="s">
        <v>151</v>
      </c>
      <c r="F6264" t="s">
        <v>17980</v>
      </c>
      <c r="G6264" t="s">
        <v>245</v>
      </c>
      <c r="H6264" t="s">
        <v>135</v>
      </c>
      <c r="I6264" t="s">
        <v>136</v>
      </c>
      <c r="J6264" t="s">
        <v>137</v>
      </c>
      <c r="K6264" t="s">
        <v>138</v>
      </c>
      <c r="L6264" t="s">
        <v>17981</v>
      </c>
      <c r="M6264" t="s">
        <v>17982</v>
      </c>
      <c r="N6264">
        <v>2.2802777769999998</v>
      </c>
      <c r="O6264">
        <v>0</v>
      </c>
      <c r="P6264">
        <v>108</v>
      </c>
      <c r="Q6264">
        <v>0</v>
      </c>
      <c r="R6264">
        <v>2</v>
      </c>
      <c r="S6264">
        <v>0</v>
      </c>
      <c r="T6264">
        <v>7</v>
      </c>
      <c r="U6264">
        <v>0</v>
      </c>
      <c r="V6264">
        <v>0</v>
      </c>
      <c r="W6264">
        <v>0</v>
      </c>
      <c r="X6264">
        <v>82.591180456999908</v>
      </c>
      <c r="Y6264">
        <v>0</v>
      </c>
      <c r="Z6264">
        <v>0.47091095373751668</v>
      </c>
      <c r="AA6264">
        <v>0</v>
      </c>
      <c r="AB6264">
        <v>4.0295487803382413</v>
      </c>
      <c r="AC6264">
        <v>0</v>
      </c>
      <c r="AD6264">
        <v>0</v>
      </c>
      <c r="AE6264">
        <v>87.091640191075669</v>
      </c>
    </row>
    <row r="6265" spans="1:31" x14ac:dyDescent="0.25">
      <c r="A6265">
        <v>2224743</v>
      </c>
      <c r="B6265">
        <v>1</v>
      </c>
      <c r="C6265" t="s">
        <v>81</v>
      </c>
      <c r="D6265" t="s">
        <v>120</v>
      </c>
      <c r="E6265" t="s">
        <v>132</v>
      </c>
      <c r="F6265" t="s">
        <v>14155</v>
      </c>
      <c r="G6265" t="s">
        <v>233</v>
      </c>
      <c r="H6265" t="s">
        <v>135</v>
      </c>
      <c r="I6265" t="s">
        <v>136</v>
      </c>
      <c r="J6265" t="s">
        <v>137</v>
      </c>
      <c r="K6265" t="s">
        <v>234</v>
      </c>
      <c r="L6265" t="s">
        <v>17983</v>
      </c>
      <c r="M6265" t="s">
        <v>17984</v>
      </c>
      <c r="N6265">
        <v>8.5217063880000001</v>
      </c>
      <c r="O6265">
        <v>0</v>
      </c>
      <c r="P6265">
        <v>93</v>
      </c>
      <c r="Q6265">
        <v>0</v>
      </c>
      <c r="R6265">
        <v>3</v>
      </c>
      <c r="S6265">
        <v>0</v>
      </c>
      <c r="T6265">
        <v>5</v>
      </c>
      <c r="U6265">
        <v>0</v>
      </c>
      <c r="V6265">
        <v>0</v>
      </c>
      <c r="W6265">
        <v>0</v>
      </c>
      <c r="X6265">
        <v>106.56381791951601</v>
      </c>
      <c r="Y6265">
        <v>0</v>
      </c>
      <c r="Z6265">
        <v>0.34786411178182913</v>
      </c>
      <c r="AA6265">
        <v>0</v>
      </c>
      <c r="AB6265">
        <v>13.440466598312105</v>
      </c>
      <c r="AC6265">
        <v>0</v>
      </c>
      <c r="AD6265">
        <v>0</v>
      </c>
      <c r="AE6265">
        <v>120.35214862960994</v>
      </c>
    </row>
    <row r="6266" spans="1:31" x14ac:dyDescent="0.25">
      <c r="A6266">
        <v>2223246</v>
      </c>
      <c r="B6266">
        <v>1</v>
      </c>
      <c r="C6266" t="s">
        <v>80</v>
      </c>
      <c r="D6266" t="s">
        <v>93</v>
      </c>
      <c r="E6266" t="s">
        <v>151</v>
      </c>
      <c r="F6266" t="s">
        <v>17985</v>
      </c>
      <c r="G6266" t="s">
        <v>213</v>
      </c>
      <c r="H6266" t="s">
        <v>135</v>
      </c>
      <c r="I6266" t="s">
        <v>136</v>
      </c>
      <c r="J6266" t="s">
        <v>137</v>
      </c>
      <c r="K6266" t="s">
        <v>138</v>
      </c>
      <c r="L6266" t="s">
        <v>17986</v>
      </c>
      <c r="M6266" t="s">
        <v>17987</v>
      </c>
      <c r="N6266">
        <v>1.049722222</v>
      </c>
      <c r="O6266">
        <v>0</v>
      </c>
      <c r="P6266">
        <v>10</v>
      </c>
      <c r="Q6266">
        <v>0</v>
      </c>
      <c r="R6266">
        <v>1</v>
      </c>
      <c r="S6266">
        <v>0</v>
      </c>
      <c r="T6266">
        <v>4</v>
      </c>
      <c r="U6266">
        <v>0</v>
      </c>
      <c r="V6266">
        <v>0</v>
      </c>
      <c r="W6266">
        <v>0</v>
      </c>
      <c r="X6266">
        <v>3.2117746940226271</v>
      </c>
      <c r="Y6266">
        <v>0</v>
      </c>
      <c r="Z6266">
        <v>0.14898125899196529</v>
      </c>
      <c r="AA6266">
        <v>0</v>
      </c>
      <c r="AB6266">
        <v>3.9530485032994127</v>
      </c>
      <c r="AC6266">
        <v>0</v>
      </c>
      <c r="AD6266">
        <v>0</v>
      </c>
      <c r="AE6266">
        <v>7.3138044563140046</v>
      </c>
    </row>
    <row r="6267" spans="1:31" x14ac:dyDescent="0.25">
      <c r="A6267">
        <v>2213259</v>
      </c>
      <c r="B6267">
        <v>1</v>
      </c>
      <c r="C6267" t="s">
        <v>80</v>
      </c>
      <c r="D6267" t="s">
        <v>86</v>
      </c>
      <c r="E6267" t="s">
        <v>156</v>
      </c>
      <c r="F6267" t="s">
        <v>17988</v>
      </c>
      <c r="G6267" t="s">
        <v>172</v>
      </c>
      <c r="H6267" t="s">
        <v>135</v>
      </c>
      <c r="I6267" t="s">
        <v>136</v>
      </c>
      <c r="J6267" t="s">
        <v>137</v>
      </c>
      <c r="K6267" t="s">
        <v>138</v>
      </c>
      <c r="L6267" t="s">
        <v>4068</v>
      </c>
      <c r="M6267" t="s">
        <v>17989</v>
      </c>
      <c r="N6267">
        <v>7.6869444439999999</v>
      </c>
      <c r="O6267">
        <v>0</v>
      </c>
      <c r="P6267">
        <v>1</v>
      </c>
      <c r="Q6267">
        <v>0</v>
      </c>
      <c r="R6267">
        <v>0</v>
      </c>
      <c r="S6267">
        <v>0</v>
      </c>
      <c r="T6267">
        <v>1</v>
      </c>
      <c r="U6267">
        <v>0</v>
      </c>
      <c r="V6267">
        <v>0</v>
      </c>
      <c r="W6267">
        <v>0</v>
      </c>
      <c r="X6267">
        <v>3.5287096678202081</v>
      </c>
      <c r="Y6267">
        <v>0</v>
      </c>
      <c r="Z6267">
        <v>0</v>
      </c>
      <c r="AA6267">
        <v>0</v>
      </c>
      <c r="AB6267">
        <v>7.8554744100439985E-2</v>
      </c>
      <c r="AC6267">
        <v>0</v>
      </c>
      <c r="AD6267">
        <v>0</v>
      </c>
      <c r="AE6267">
        <v>3.6072644119206481</v>
      </c>
    </row>
    <row r="6268" spans="1:31" x14ac:dyDescent="0.25">
      <c r="A6268">
        <v>2212695</v>
      </c>
      <c r="B6268">
        <v>1</v>
      </c>
      <c r="C6268" t="s">
        <v>80</v>
      </c>
      <c r="D6268" t="s">
        <v>92</v>
      </c>
      <c r="E6268" t="s">
        <v>156</v>
      </c>
      <c r="F6268" t="s">
        <v>17371</v>
      </c>
      <c r="G6268" t="s">
        <v>161</v>
      </c>
      <c r="H6268" t="s">
        <v>135</v>
      </c>
      <c r="I6268" t="s">
        <v>136</v>
      </c>
      <c r="J6268" t="s">
        <v>137</v>
      </c>
      <c r="K6268" t="s">
        <v>138</v>
      </c>
      <c r="L6268" t="s">
        <v>17990</v>
      </c>
      <c r="M6268" t="s">
        <v>17991</v>
      </c>
      <c r="N6268">
        <v>0.86111111100000004</v>
      </c>
      <c r="O6268">
        <v>0</v>
      </c>
      <c r="P6268">
        <v>1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4.4493417927722219E-2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4.4493417927722219E-2</v>
      </c>
    </row>
    <row r="6269" spans="1:31" x14ac:dyDescent="0.25">
      <c r="A6269">
        <v>2213777</v>
      </c>
      <c r="B6269">
        <v>1</v>
      </c>
      <c r="C6269" t="s">
        <v>81</v>
      </c>
      <c r="D6269" t="s">
        <v>124</v>
      </c>
      <c r="E6269" t="s">
        <v>147</v>
      </c>
      <c r="F6269" t="s">
        <v>17992</v>
      </c>
      <c r="G6269" t="s">
        <v>143</v>
      </c>
      <c r="H6269" t="s">
        <v>144</v>
      </c>
      <c r="I6269" t="s">
        <v>136</v>
      </c>
      <c r="J6269" t="s">
        <v>137</v>
      </c>
      <c r="K6269" t="s">
        <v>138</v>
      </c>
      <c r="L6269" t="s">
        <v>17993</v>
      </c>
      <c r="M6269" t="s">
        <v>17994</v>
      </c>
      <c r="N6269">
        <v>0.51749999999999996</v>
      </c>
      <c r="O6269">
        <v>13</v>
      </c>
      <c r="P6269">
        <v>717</v>
      </c>
      <c r="Q6269">
        <v>348</v>
      </c>
      <c r="R6269">
        <v>66</v>
      </c>
      <c r="S6269">
        <v>35</v>
      </c>
      <c r="T6269">
        <v>41</v>
      </c>
      <c r="U6269">
        <v>1</v>
      </c>
      <c r="V6269">
        <v>0</v>
      </c>
      <c r="W6269">
        <v>1.8273189682240889</v>
      </c>
      <c r="X6269">
        <v>65.154667186192142</v>
      </c>
      <c r="Y6269">
        <v>94.477527125481672</v>
      </c>
      <c r="Z6269">
        <v>22.24383036070212</v>
      </c>
      <c r="AA6269">
        <v>60.588242732045131</v>
      </c>
      <c r="AB6269">
        <v>12.332304284188242</v>
      </c>
      <c r="AC6269">
        <v>41.8169174624596</v>
      </c>
      <c r="AD6269">
        <v>0</v>
      </c>
      <c r="AE6269">
        <v>298.44080811929302</v>
      </c>
    </row>
    <row r="6270" spans="1:31" x14ac:dyDescent="0.25">
      <c r="A6270">
        <v>2222728</v>
      </c>
      <c r="B6270">
        <v>1</v>
      </c>
      <c r="C6270" t="s">
        <v>81</v>
      </c>
      <c r="D6270" t="s">
        <v>121</v>
      </c>
      <c r="E6270" t="s">
        <v>151</v>
      </c>
      <c r="F6270" t="s">
        <v>17995</v>
      </c>
      <c r="G6270" t="s">
        <v>213</v>
      </c>
      <c r="H6270" t="s">
        <v>135</v>
      </c>
      <c r="I6270" t="s">
        <v>136</v>
      </c>
      <c r="J6270" t="s">
        <v>137</v>
      </c>
      <c r="K6270" t="s">
        <v>138</v>
      </c>
      <c r="L6270" t="s">
        <v>17996</v>
      </c>
      <c r="M6270" t="s">
        <v>17997</v>
      </c>
      <c r="N6270">
        <v>0.80333333299999998</v>
      </c>
      <c r="O6270">
        <v>0</v>
      </c>
      <c r="P6270">
        <v>2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0.29839578101409336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0.29839578101409336</v>
      </c>
    </row>
    <row r="6271" spans="1:31" x14ac:dyDescent="0.25">
      <c r="A6271">
        <v>2225207</v>
      </c>
      <c r="B6271">
        <v>1</v>
      </c>
      <c r="C6271" t="s">
        <v>80</v>
      </c>
      <c r="D6271" t="s">
        <v>94</v>
      </c>
      <c r="E6271" t="s">
        <v>156</v>
      </c>
      <c r="F6271" t="s">
        <v>17998</v>
      </c>
      <c r="G6271" t="s">
        <v>161</v>
      </c>
      <c r="H6271" t="s">
        <v>135</v>
      </c>
      <c r="I6271" t="s">
        <v>136</v>
      </c>
      <c r="J6271" t="s">
        <v>137</v>
      </c>
      <c r="K6271" t="s">
        <v>138</v>
      </c>
      <c r="L6271" t="s">
        <v>17999</v>
      </c>
      <c r="M6271" t="s">
        <v>18000</v>
      </c>
      <c r="N6271">
        <v>2.8805555549999999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1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</row>
    <row r="6272" spans="1:31" x14ac:dyDescent="0.25">
      <c r="A6272">
        <v>2220713</v>
      </c>
      <c r="B6272">
        <v>1</v>
      </c>
      <c r="C6272" t="s">
        <v>80</v>
      </c>
      <c r="D6272" t="s">
        <v>85</v>
      </c>
      <c r="E6272" t="s">
        <v>156</v>
      </c>
      <c r="F6272" t="s">
        <v>18001</v>
      </c>
      <c r="G6272" t="s">
        <v>165</v>
      </c>
      <c r="H6272" t="s">
        <v>135</v>
      </c>
      <c r="I6272" t="s">
        <v>136</v>
      </c>
      <c r="J6272" t="s">
        <v>137</v>
      </c>
      <c r="K6272" t="s">
        <v>138</v>
      </c>
      <c r="L6272" t="s">
        <v>18002</v>
      </c>
      <c r="M6272" t="s">
        <v>18003</v>
      </c>
      <c r="N6272">
        <v>1.849444444</v>
      </c>
      <c r="O6272">
        <v>0</v>
      </c>
      <c r="P6272">
        <v>16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6.4453710005503391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6.4453710005503391</v>
      </c>
    </row>
    <row r="6273" spans="1:31" x14ac:dyDescent="0.25">
      <c r="A6273">
        <v>2222041</v>
      </c>
      <c r="B6273">
        <v>1</v>
      </c>
      <c r="C6273" t="s">
        <v>81</v>
      </c>
      <c r="D6273" t="s">
        <v>116</v>
      </c>
      <c r="E6273" t="s">
        <v>141</v>
      </c>
      <c r="F6273" t="s">
        <v>18004</v>
      </c>
      <c r="G6273" t="s">
        <v>349</v>
      </c>
      <c r="H6273" t="s">
        <v>144</v>
      </c>
      <c r="I6273" t="s">
        <v>136</v>
      </c>
      <c r="J6273" t="s">
        <v>137</v>
      </c>
      <c r="K6273" t="s">
        <v>138</v>
      </c>
      <c r="L6273" t="s">
        <v>18005</v>
      </c>
      <c r="M6273" t="s">
        <v>18006</v>
      </c>
      <c r="N6273">
        <v>1.7266666660000001</v>
      </c>
      <c r="O6273">
        <v>0</v>
      </c>
      <c r="P6273">
        <v>53</v>
      </c>
      <c r="Q6273">
        <v>0</v>
      </c>
      <c r="R6273">
        <v>0</v>
      </c>
      <c r="S6273">
        <v>0</v>
      </c>
      <c r="T6273">
        <v>3</v>
      </c>
      <c r="U6273">
        <v>0</v>
      </c>
      <c r="V6273">
        <v>0</v>
      </c>
      <c r="W6273">
        <v>0</v>
      </c>
      <c r="X6273">
        <v>6.5843442213804835</v>
      </c>
      <c r="Y6273">
        <v>0</v>
      </c>
      <c r="Z6273">
        <v>0</v>
      </c>
      <c r="AA6273">
        <v>0</v>
      </c>
      <c r="AB6273">
        <v>2.7940119583651803</v>
      </c>
      <c r="AC6273">
        <v>0</v>
      </c>
      <c r="AD6273">
        <v>0</v>
      </c>
      <c r="AE6273">
        <v>9.3783561797456638</v>
      </c>
    </row>
    <row r="6274" spans="1:31" x14ac:dyDescent="0.25">
      <c r="A6274">
        <v>2222290</v>
      </c>
      <c r="B6274">
        <v>1</v>
      </c>
      <c r="C6274" t="s">
        <v>80</v>
      </c>
      <c r="D6274" t="s">
        <v>90</v>
      </c>
      <c r="E6274" t="s">
        <v>151</v>
      </c>
      <c r="F6274" t="s">
        <v>18007</v>
      </c>
      <c r="G6274" t="s">
        <v>245</v>
      </c>
      <c r="H6274" t="s">
        <v>135</v>
      </c>
      <c r="I6274" t="s">
        <v>136</v>
      </c>
      <c r="J6274" t="s">
        <v>137</v>
      </c>
      <c r="K6274" t="s">
        <v>138</v>
      </c>
      <c r="L6274" t="s">
        <v>18008</v>
      </c>
      <c r="M6274" t="s">
        <v>18009</v>
      </c>
      <c r="N6274">
        <v>2.1886111110000002</v>
      </c>
      <c r="O6274">
        <v>0</v>
      </c>
      <c r="P6274">
        <v>128</v>
      </c>
      <c r="Q6274">
        <v>0</v>
      </c>
      <c r="R6274">
        <v>0</v>
      </c>
      <c r="S6274">
        <v>0</v>
      </c>
      <c r="T6274">
        <v>8</v>
      </c>
      <c r="U6274">
        <v>0</v>
      </c>
      <c r="V6274">
        <v>0</v>
      </c>
      <c r="W6274">
        <v>0</v>
      </c>
      <c r="X6274">
        <v>88.146673100945819</v>
      </c>
      <c r="Y6274">
        <v>0</v>
      </c>
      <c r="Z6274">
        <v>0</v>
      </c>
      <c r="AA6274">
        <v>0</v>
      </c>
      <c r="AB6274">
        <v>5.0440657983941266</v>
      </c>
      <c r="AC6274">
        <v>0</v>
      </c>
      <c r="AD6274">
        <v>0</v>
      </c>
      <c r="AE6274">
        <v>93.190738899339948</v>
      </c>
    </row>
    <row r="6275" spans="1:31" x14ac:dyDescent="0.25">
      <c r="A6275">
        <v>2219147</v>
      </c>
      <c r="B6275">
        <v>1</v>
      </c>
      <c r="C6275" t="s">
        <v>80</v>
      </c>
      <c r="D6275" t="s">
        <v>96</v>
      </c>
      <c r="E6275" t="s">
        <v>151</v>
      </c>
      <c r="F6275" t="s">
        <v>18010</v>
      </c>
      <c r="G6275" t="s">
        <v>213</v>
      </c>
      <c r="H6275" t="s">
        <v>135</v>
      </c>
      <c r="I6275" t="s">
        <v>136</v>
      </c>
      <c r="J6275" t="s">
        <v>137</v>
      </c>
      <c r="K6275" t="s">
        <v>138</v>
      </c>
      <c r="L6275" t="s">
        <v>18011</v>
      </c>
      <c r="M6275" t="s">
        <v>18012</v>
      </c>
      <c r="N6275">
        <v>6.0016666660000002</v>
      </c>
      <c r="O6275">
        <v>0</v>
      </c>
      <c r="P6275">
        <v>9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75.735045481044267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75.735045481044267</v>
      </c>
    </row>
    <row r="6276" spans="1:31" x14ac:dyDescent="0.25">
      <c r="A6276">
        <v>2214192</v>
      </c>
      <c r="B6276">
        <v>1</v>
      </c>
      <c r="C6276" t="s">
        <v>81</v>
      </c>
      <c r="D6276" t="s">
        <v>128</v>
      </c>
      <c r="E6276" t="s">
        <v>147</v>
      </c>
      <c r="F6276" t="s">
        <v>1197</v>
      </c>
      <c r="G6276" t="s">
        <v>143</v>
      </c>
      <c r="H6276" t="s">
        <v>144</v>
      </c>
      <c r="I6276" t="s">
        <v>136</v>
      </c>
      <c r="J6276" t="s">
        <v>137</v>
      </c>
      <c r="K6276" t="s">
        <v>138</v>
      </c>
      <c r="L6276" t="s">
        <v>18013</v>
      </c>
      <c r="M6276" t="s">
        <v>18014</v>
      </c>
      <c r="N6276">
        <v>0.23833333300000001</v>
      </c>
      <c r="O6276">
        <v>0</v>
      </c>
      <c r="P6276">
        <v>20</v>
      </c>
      <c r="Q6276">
        <v>1</v>
      </c>
      <c r="R6276">
        <v>0</v>
      </c>
      <c r="S6276">
        <v>39</v>
      </c>
      <c r="T6276">
        <v>44</v>
      </c>
      <c r="U6276">
        <v>39</v>
      </c>
      <c r="V6276">
        <v>43</v>
      </c>
      <c r="W6276">
        <v>0</v>
      </c>
      <c r="X6276">
        <v>1.8041366013337337</v>
      </c>
      <c r="Y6276">
        <v>0.34426660686179672</v>
      </c>
      <c r="Z6276">
        <v>0</v>
      </c>
      <c r="AA6276">
        <v>85.160364403454309</v>
      </c>
      <c r="AB6276">
        <v>83.64447799227041</v>
      </c>
      <c r="AC6276">
        <v>1779.4461326468654</v>
      </c>
      <c r="AD6276">
        <v>585.66800545507135</v>
      </c>
      <c r="AE6276">
        <v>2536.0673837058571</v>
      </c>
    </row>
    <row r="6277" spans="1:31" x14ac:dyDescent="0.25">
      <c r="A6277">
        <v>2226973</v>
      </c>
      <c r="B6277">
        <v>1</v>
      </c>
      <c r="C6277" t="s">
        <v>80</v>
      </c>
      <c r="D6277" t="s">
        <v>101</v>
      </c>
      <c r="E6277" t="s">
        <v>198</v>
      </c>
      <c r="F6277" t="s">
        <v>18015</v>
      </c>
      <c r="G6277" t="s">
        <v>143</v>
      </c>
      <c r="H6277" t="s">
        <v>144</v>
      </c>
      <c r="I6277" t="s">
        <v>136</v>
      </c>
      <c r="J6277" t="s">
        <v>137</v>
      </c>
      <c r="K6277" t="s">
        <v>138</v>
      </c>
      <c r="L6277" t="s">
        <v>18016</v>
      </c>
      <c r="M6277" t="s">
        <v>18017</v>
      </c>
      <c r="N6277">
        <v>2.412222222</v>
      </c>
      <c r="O6277">
        <v>0</v>
      </c>
      <c r="P6277">
        <v>0</v>
      </c>
      <c r="Q6277">
        <v>0</v>
      </c>
      <c r="R6277">
        <v>0</v>
      </c>
      <c r="S6277">
        <v>1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</row>
    <row r="6278" spans="1:31" x14ac:dyDescent="0.25">
      <c r="A6278">
        <v>2220026</v>
      </c>
      <c r="B6278">
        <v>1</v>
      </c>
      <c r="C6278" t="s">
        <v>80</v>
      </c>
      <c r="D6278" t="s">
        <v>110</v>
      </c>
      <c r="E6278" t="s">
        <v>141</v>
      </c>
      <c r="F6278" t="s">
        <v>18018</v>
      </c>
      <c r="G6278" t="s">
        <v>143</v>
      </c>
      <c r="H6278" t="s">
        <v>144</v>
      </c>
      <c r="I6278" t="s">
        <v>136</v>
      </c>
      <c r="J6278" t="s">
        <v>137</v>
      </c>
      <c r="K6278" t="s">
        <v>138</v>
      </c>
      <c r="L6278" t="s">
        <v>18019</v>
      </c>
      <c r="M6278" t="s">
        <v>18020</v>
      </c>
      <c r="N6278">
        <v>0.47805555500000002</v>
      </c>
      <c r="O6278">
        <v>7</v>
      </c>
      <c r="P6278">
        <v>1163</v>
      </c>
      <c r="Q6278">
        <v>5</v>
      </c>
      <c r="R6278">
        <v>9</v>
      </c>
      <c r="S6278">
        <v>7</v>
      </c>
      <c r="T6278">
        <v>101</v>
      </c>
      <c r="U6278">
        <v>0</v>
      </c>
      <c r="V6278">
        <v>0</v>
      </c>
      <c r="W6278">
        <v>2.4421927367778782</v>
      </c>
      <c r="X6278">
        <v>240.70052029201966</v>
      </c>
      <c r="Y6278">
        <v>1.3265951730648402</v>
      </c>
      <c r="Z6278">
        <v>1.1232018829988626</v>
      </c>
      <c r="AA6278">
        <v>40.783241065386747</v>
      </c>
      <c r="AB6278">
        <v>36.025555468671762</v>
      </c>
      <c r="AC6278">
        <v>0</v>
      </c>
      <c r="AD6278">
        <v>0</v>
      </c>
      <c r="AE6278">
        <v>322.40130661891976</v>
      </c>
    </row>
    <row r="6279" spans="1:31" x14ac:dyDescent="0.25">
      <c r="A6279">
        <v>2225645</v>
      </c>
      <c r="B6279">
        <v>1</v>
      </c>
      <c r="C6279" t="s">
        <v>80</v>
      </c>
      <c r="D6279" t="s">
        <v>110</v>
      </c>
      <c r="E6279" t="s">
        <v>151</v>
      </c>
      <c r="F6279" t="s">
        <v>18021</v>
      </c>
      <c r="G6279" t="s">
        <v>213</v>
      </c>
      <c r="H6279" t="s">
        <v>135</v>
      </c>
      <c r="I6279" t="s">
        <v>136</v>
      </c>
      <c r="J6279" t="s">
        <v>137</v>
      </c>
      <c r="K6279" t="s">
        <v>138</v>
      </c>
      <c r="L6279" t="s">
        <v>18022</v>
      </c>
      <c r="M6279" t="s">
        <v>18023</v>
      </c>
      <c r="N6279">
        <v>1.688055555</v>
      </c>
      <c r="O6279">
        <v>0</v>
      </c>
      <c r="P6279">
        <v>156</v>
      </c>
      <c r="Q6279">
        <v>0</v>
      </c>
      <c r="R6279">
        <v>0</v>
      </c>
      <c r="S6279">
        <v>0</v>
      </c>
      <c r="T6279">
        <v>7</v>
      </c>
      <c r="U6279">
        <v>0</v>
      </c>
      <c r="V6279">
        <v>0</v>
      </c>
      <c r="W6279">
        <v>0</v>
      </c>
      <c r="X6279">
        <v>127.57879653004825</v>
      </c>
      <c r="Y6279">
        <v>0</v>
      </c>
      <c r="Z6279">
        <v>0</v>
      </c>
      <c r="AA6279">
        <v>0</v>
      </c>
      <c r="AB6279">
        <v>4.3082763334289638</v>
      </c>
      <c r="AC6279">
        <v>0</v>
      </c>
      <c r="AD6279">
        <v>0</v>
      </c>
      <c r="AE6279">
        <v>131.88707286347721</v>
      </c>
    </row>
    <row r="6280" spans="1:31" x14ac:dyDescent="0.25">
      <c r="A6280">
        <v>2223584</v>
      </c>
      <c r="B6280">
        <v>1</v>
      </c>
      <c r="C6280" t="s">
        <v>80</v>
      </c>
      <c r="D6280" t="s">
        <v>90</v>
      </c>
      <c r="E6280" t="s">
        <v>151</v>
      </c>
      <c r="F6280" t="s">
        <v>18024</v>
      </c>
      <c r="G6280" t="s">
        <v>245</v>
      </c>
      <c r="H6280" t="s">
        <v>135</v>
      </c>
      <c r="I6280" t="s">
        <v>136</v>
      </c>
      <c r="J6280" t="s">
        <v>137</v>
      </c>
      <c r="K6280" t="s">
        <v>138</v>
      </c>
      <c r="L6280" t="s">
        <v>18025</v>
      </c>
      <c r="M6280" t="s">
        <v>18026</v>
      </c>
      <c r="N6280">
        <v>3.8252777770000002</v>
      </c>
      <c r="O6280">
        <v>0</v>
      </c>
      <c r="P6280">
        <v>30</v>
      </c>
      <c r="Q6280">
        <v>0</v>
      </c>
      <c r="R6280">
        <v>0</v>
      </c>
      <c r="S6280">
        <v>0</v>
      </c>
      <c r="T6280">
        <v>2</v>
      </c>
      <c r="U6280">
        <v>0</v>
      </c>
      <c r="V6280">
        <v>0</v>
      </c>
      <c r="W6280">
        <v>0</v>
      </c>
      <c r="X6280">
        <v>36.390728983208291</v>
      </c>
      <c r="Y6280">
        <v>0</v>
      </c>
      <c r="Z6280">
        <v>0</v>
      </c>
      <c r="AA6280">
        <v>0</v>
      </c>
      <c r="AB6280">
        <v>33.243690822320183</v>
      </c>
      <c r="AC6280">
        <v>0</v>
      </c>
      <c r="AD6280">
        <v>0</v>
      </c>
      <c r="AE6280">
        <v>69.634419805528466</v>
      </c>
    </row>
    <row r="6281" spans="1:31" x14ac:dyDescent="0.25">
      <c r="A6281">
        <v>2226581</v>
      </c>
      <c r="B6281">
        <v>1</v>
      </c>
      <c r="C6281" t="s">
        <v>80</v>
      </c>
      <c r="D6281" t="s">
        <v>104</v>
      </c>
      <c r="E6281" t="s">
        <v>132</v>
      </c>
      <c r="F6281" t="s">
        <v>4584</v>
      </c>
      <c r="G6281" t="s">
        <v>176</v>
      </c>
      <c r="H6281" t="s">
        <v>135</v>
      </c>
      <c r="I6281" t="s">
        <v>136</v>
      </c>
      <c r="J6281" t="s">
        <v>137</v>
      </c>
      <c r="K6281" t="s">
        <v>138</v>
      </c>
      <c r="L6281" t="s">
        <v>18027</v>
      </c>
      <c r="M6281" t="s">
        <v>18028</v>
      </c>
      <c r="N6281">
        <v>1.3477777769999999</v>
      </c>
      <c r="O6281">
        <v>0</v>
      </c>
      <c r="P6281">
        <v>4</v>
      </c>
      <c r="Q6281">
        <v>0</v>
      </c>
      <c r="R6281">
        <v>12</v>
      </c>
      <c r="S6281">
        <v>0</v>
      </c>
      <c r="T6281">
        <v>19</v>
      </c>
      <c r="U6281">
        <v>0</v>
      </c>
      <c r="V6281">
        <v>0</v>
      </c>
      <c r="W6281">
        <v>0</v>
      </c>
      <c r="X6281">
        <v>6.6836348090791642</v>
      </c>
      <c r="Y6281">
        <v>0</v>
      </c>
      <c r="Z6281">
        <v>3.2749119876532289</v>
      </c>
      <c r="AA6281">
        <v>0</v>
      </c>
      <c r="AB6281">
        <v>33.282467673840372</v>
      </c>
      <c r="AC6281">
        <v>0</v>
      </c>
      <c r="AD6281">
        <v>0</v>
      </c>
      <c r="AE6281">
        <v>43.241014470572765</v>
      </c>
    </row>
    <row r="6282" spans="1:31" x14ac:dyDescent="0.25">
      <c r="A6282">
        <v>2220667</v>
      </c>
      <c r="B6282">
        <v>1</v>
      </c>
      <c r="C6282" t="s">
        <v>80</v>
      </c>
      <c r="D6282" t="s">
        <v>85</v>
      </c>
      <c r="E6282" t="s">
        <v>156</v>
      </c>
      <c r="F6282" t="s">
        <v>18029</v>
      </c>
      <c r="G6282" t="s">
        <v>172</v>
      </c>
      <c r="H6282" t="s">
        <v>135</v>
      </c>
      <c r="I6282" t="s">
        <v>136</v>
      </c>
      <c r="J6282" t="s">
        <v>137</v>
      </c>
      <c r="K6282" t="s">
        <v>138</v>
      </c>
      <c r="L6282" t="s">
        <v>18030</v>
      </c>
      <c r="M6282" t="s">
        <v>18031</v>
      </c>
      <c r="N6282">
        <v>3.8033333329999999</v>
      </c>
      <c r="O6282">
        <v>0</v>
      </c>
      <c r="P6282">
        <v>11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11.447993081053049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11.447993081053049</v>
      </c>
    </row>
    <row r="6283" spans="1:31" x14ac:dyDescent="0.25">
      <c r="A6283">
        <v>2215861</v>
      </c>
      <c r="B6283">
        <v>1</v>
      </c>
      <c r="C6283" t="s">
        <v>81</v>
      </c>
      <c r="D6283" t="s">
        <v>126</v>
      </c>
      <c r="E6283" t="s">
        <v>151</v>
      </c>
      <c r="F6283" t="s">
        <v>18032</v>
      </c>
      <c r="G6283" t="s">
        <v>213</v>
      </c>
      <c r="H6283" t="s">
        <v>135</v>
      </c>
      <c r="I6283" t="s">
        <v>136</v>
      </c>
      <c r="J6283" t="s">
        <v>137</v>
      </c>
      <c r="K6283" t="s">
        <v>138</v>
      </c>
      <c r="L6283" t="s">
        <v>18033</v>
      </c>
      <c r="M6283" t="s">
        <v>18034</v>
      </c>
      <c r="N6283">
        <v>2.6041666659999998</v>
      </c>
      <c r="O6283">
        <v>0</v>
      </c>
      <c r="P6283">
        <v>35</v>
      </c>
      <c r="Q6283">
        <v>0</v>
      </c>
      <c r="R6283">
        <v>0</v>
      </c>
      <c r="S6283">
        <v>0</v>
      </c>
      <c r="T6283">
        <v>10</v>
      </c>
      <c r="U6283">
        <v>0</v>
      </c>
      <c r="V6283">
        <v>0</v>
      </c>
      <c r="W6283">
        <v>0</v>
      </c>
      <c r="X6283">
        <v>15.300364373363589</v>
      </c>
      <c r="Y6283">
        <v>0</v>
      </c>
      <c r="Z6283">
        <v>0</v>
      </c>
      <c r="AA6283">
        <v>0</v>
      </c>
      <c r="AB6283">
        <v>20.457751835089873</v>
      </c>
      <c r="AC6283">
        <v>0</v>
      </c>
      <c r="AD6283">
        <v>0</v>
      </c>
      <c r="AE6283">
        <v>35.758116208453458</v>
      </c>
    </row>
    <row r="6284" spans="1:31" x14ac:dyDescent="0.25">
      <c r="A6284">
        <v>2219193</v>
      </c>
      <c r="B6284">
        <v>1</v>
      </c>
      <c r="C6284" t="s">
        <v>80</v>
      </c>
      <c r="D6284" t="s">
        <v>97</v>
      </c>
      <c r="E6284" t="s">
        <v>132</v>
      </c>
      <c r="F6284" t="s">
        <v>18035</v>
      </c>
      <c r="G6284" t="s">
        <v>213</v>
      </c>
      <c r="H6284" t="s">
        <v>135</v>
      </c>
      <c r="I6284" t="s">
        <v>136</v>
      </c>
      <c r="J6284" t="s">
        <v>137</v>
      </c>
      <c r="K6284" t="s">
        <v>138</v>
      </c>
      <c r="L6284" t="s">
        <v>18036</v>
      </c>
      <c r="M6284" t="s">
        <v>18037</v>
      </c>
      <c r="N6284">
        <v>6.7927777770000004</v>
      </c>
      <c r="O6284">
        <v>0</v>
      </c>
      <c r="P6284">
        <v>181</v>
      </c>
      <c r="Q6284">
        <v>0</v>
      </c>
      <c r="R6284">
        <v>6</v>
      </c>
      <c r="S6284">
        <v>0</v>
      </c>
      <c r="T6284">
        <v>5</v>
      </c>
      <c r="U6284">
        <v>0</v>
      </c>
      <c r="V6284">
        <v>0</v>
      </c>
      <c r="W6284">
        <v>0</v>
      </c>
      <c r="X6284">
        <v>731.53830307105272</v>
      </c>
      <c r="Y6284">
        <v>0</v>
      </c>
      <c r="Z6284">
        <v>66.710661558804901</v>
      </c>
      <c r="AA6284">
        <v>0</v>
      </c>
      <c r="AB6284">
        <v>2.587385314065028</v>
      </c>
      <c r="AC6284">
        <v>0</v>
      </c>
      <c r="AD6284">
        <v>0</v>
      </c>
      <c r="AE6284">
        <v>800.83634994392264</v>
      </c>
    </row>
    <row r="6285" spans="1:31" x14ac:dyDescent="0.25">
      <c r="A6285">
        <v>2214238</v>
      </c>
      <c r="B6285">
        <v>1</v>
      </c>
      <c r="C6285" t="s">
        <v>80</v>
      </c>
      <c r="D6285" t="s">
        <v>92</v>
      </c>
      <c r="E6285" t="s">
        <v>156</v>
      </c>
      <c r="F6285" t="s">
        <v>18038</v>
      </c>
      <c r="G6285" t="s">
        <v>134</v>
      </c>
      <c r="H6285" t="s">
        <v>135</v>
      </c>
      <c r="I6285" t="s">
        <v>136</v>
      </c>
      <c r="J6285" t="s">
        <v>137</v>
      </c>
      <c r="K6285" t="s">
        <v>138</v>
      </c>
      <c r="L6285" t="s">
        <v>18039</v>
      </c>
      <c r="M6285" t="s">
        <v>18040</v>
      </c>
      <c r="N6285">
        <v>1.7908333329999999</v>
      </c>
      <c r="O6285">
        <v>0</v>
      </c>
      <c r="P6285">
        <v>1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0.24301037241494999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0.24301037241494999</v>
      </c>
    </row>
    <row r="6286" spans="1:31" x14ac:dyDescent="0.25">
      <c r="A6286">
        <v>2220275</v>
      </c>
      <c r="B6286">
        <v>1</v>
      </c>
      <c r="C6286" t="s">
        <v>81</v>
      </c>
      <c r="D6286" t="s">
        <v>118</v>
      </c>
      <c r="E6286" t="s">
        <v>156</v>
      </c>
      <c r="F6286" t="s">
        <v>18041</v>
      </c>
      <c r="G6286" t="s">
        <v>165</v>
      </c>
      <c r="H6286" t="s">
        <v>135</v>
      </c>
      <c r="I6286" t="s">
        <v>136</v>
      </c>
      <c r="J6286" t="s">
        <v>137</v>
      </c>
      <c r="K6286" t="s">
        <v>138</v>
      </c>
      <c r="L6286" t="s">
        <v>18042</v>
      </c>
      <c r="M6286" t="s">
        <v>18043</v>
      </c>
      <c r="N6286">
        <v>0.454444444</v>
      </c>
      <c r="O6286">
        <v>0</v>
      </c>
      <c r="P6286">
        <v>6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0.91489393028726984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0.91489393028726984</v>
      </c>
    </row>
    <row r="6287" spans="1:31" x14ac:dyDescent="0.25">
      <c r="A6287">
        <v>2227119</v>
      </c>
      <c r="B6287">
        <v>1</v>
      </c>
      <c r="C6287" t="s">
        <v>80</v>
      </c>
      <c r="D6287" t="s">
        <v>83</v>
      </c>
      <c r="E6287" t="s">
        <v>151</v>
      </c>
      <c r="F6287" t="s">
        <v>1323</v>
      </c>
      <c r="G6287" t="s">
        <v>213</v>
      </c>
      <c r="H6287" t="s">
        <v>135</v>
      </c>
      <c r="I6287" t="s">
        <v>136</v>
      </c>
      <c r="J6287" t="s">
        <v>137</v>
      </c>
      <c r="K6287" t="s">
        <v>138</v>
      </c>
      <c r="L6287" t="s">
        <v>18044</v>
      </c>
      <c r="M6287" t="s">
        <v>18045</v>
      </c>
      <c r="N6287">
        <v>1.365</v>
      </c>
      <c r="O6287">
        <v>0</v>
      </c>
      <c r="P6287">
        <v>30</v>
      </c>
      <c r="Q6287">
        <v>0</v>
      </c>
      <c r="R6287">
        <v>0</v>
      </c>
      <c r="S6287">
        <v>0</v>
      </c>
      <c r="T6287">
        <v>1</v>
      </c>
      <c r="U6287">
        <v>0</v>
      </c>
      <c r="V6287">
        <v>0</v>
      </c>
      <c r="W6287">
        <v>0</v>
      </c>
      <c r="X6287">
        <v>23.450433018177485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23.450433018177485</v>
      </c>
    </row>
    <row r="6288" spans="1:31" x14ac:dyDescent="0.25">
      <c r="A6288">
        <v>2229283</v>
      </c>
      <c r="B6288">
        <v>1</v>
      </c>
      <c r="C6288" t="s">
        <v>80</v>
      </c>
      <c r="D6288" t="s">
        <v>96</v>
      </c>
      <c r="E6288" t="s">
        <v>132</v>
      </c>
      <c r="F6288" t="s">
        <v>18046</v>
      </c>
      <c r="G6288" t="s">
        <v>213</v>
      </c>
      <c r="H6288" t="s">
        <v>135</v>
      </c>
      <c r="I6288" t="s">
        <v>136</v>
      </c>
      <c r="J6288" t="s">
        <v>137</v>
      </c>
      <c r="K6288" t="s">
        <v>138</v>
      </c>
      <c r="L6288" t="s">
        <v>18047</v>
      </c>
      <c r="M6288" t="s">
        <v>18048</v>
      </c>
      <c r="N6288">
        <v>1.4527777770000001</v>
      </c>
      <c r="O6288">
        <v>0</v>
      </c>
      <c r="P6288">
        <v>105</v>
      </c>
      <c r="Q6288">
        <v>0</v>
      </c>
      <c r="R6288">
        <v>1</v>
      </c>
      <c r="S6288">
        <v>0</v>
      </c>
      <c r="T6288">
        <v>5</v>
      </c>
      <c r="U6288">
        <v>0</v>
      </c>
      <c r="V6288">
        <v>0</v>
      </c>
      <c r="W6288">
        <v>0</v>
      </c>
      <c r="X6288">
        <v>38.502524038637802</v>
      </c>
      <c r="Y6288">
        <v>0</v>
      </c>
      <c r="Z6288">
        <v>0.83490073442909996</v>
      </c>
      <c r="AA6288">
        <v>0</v>
      </c>
      <c r="AB6288">
        <v>4.6906659188438304</v>
      </c>
      <c r="AC6288">
        <v>0</v>
      </c>
      <c r="AD6288">
        <v>0</v>
      </c>
      <c r="AE6288">
        <v>44.028090691910734</v>
      </c>
    </row>
    <row r="6289" spans="1:31" x14ac:dyDescent="0.25">
      <c r="A6289">
        <v>2226040</v>
      </c>
      <c r="B6289">
        <v>1</v>
      </c>
      <c r="C6289" t="s">
        <v>81</v>
      </c>
      <c r="D6289" t="s">
        <v>119</v>
      </c>
      <c r="E6289" t="s">
        <v>141</v>
      </c>
      <c r="F6289" t="s">
        <v>18049</v>
      </c>
      <c r="G6289" t="s">
        <v>143</v>
      </c>
      <c r="H6289" t="s">
        <v>144</v>
      </c>
      <c r="I6289" t="s">
        <v>136</v>
      </c>
      <c r="J6289" t="s">
        <v>137</v>
      </c>
      <c r="K6289" t="s">
        <v>138</v>
      </c>
      <c r="L6289" t="s">
        <v>18050</v>
      </c>
      <c r="M6289" t="s">
        <v>18051</v>
      </c>
      <c r="N6289">
        <v>0.55361111100000004</v>
      </c>
      <c r="O6289">
        <v>0</v>
      </c>
      <c r="P6289">
        <v>89</v>
      </c>
      <c r="Q6289">
        <v>1</v>
      </c>
      <c r="R6289">
        <v>18</v>
      </c>
      <c r="S6289">
        <v>1</v>
      </c>
      <c r="T6289">
        <v>59</v>
      </c>
      <c r="U6289">
        <v>1</v>
      </c>
      <c r="V6289">
        <v>0</v>
      </c>
      <c r="W6289">
        <v>0</v>
      </c>
      <c r="X6289">
        <v>12.170621680789566</v>
      </c>
      <c r="Y6289">
        <v>5.5527460465332495E-2</v>
      </c>
      <c r="Z6289">
        <v>1.3931503381215447</v>
      </c>
      <c r="AA6289">
        <v>4.6924298685671673</v>
      </c>
      <c r="AB6289">
        <v>36.322597580250402</v>
      </c>
      <c r="AC6289">
        <v>5.7759896029036062</v>
      </c>
      <c r="AD6289">
        <v>0</v>
      </c>
      <c r="AE6289">
        <v>60.410316531097621</v>
      </c>
    </row>
    <row r="6290" spans="1:31" x14ac:dyDescent="0.25">
      <c r="A6290">
        <v>2216299</v>
      </c>
      <c r="B6290">
        <v>1</v>
      </c>
      <c r="C6290" t="s">
        <v>80</v>
      </c>
      <c r="D6290" t="s">
        <v>110</v>
      </c>
      <c r="E6290" t="s">
        <v>141</v>
      </c>
      <c r="F6290" t="s">
        <v>11354</v>
      </c>
      <c r="G6290" t="s">
        <v>831</v>
      </c>
      <c r="H6290" t="s">
        <v>144</v>
      </c>
      <c r="I6290" t="s">
        <v>136</v>
      </c>
      <c r="J6290" t="s">
        <v>137</v>
      </c>
      <c r="K6290" t="s">
        <v>138</v>
      </c>
      <c r="L6290" t="s">
        <v>18052</v>
      </c>
      <c r="M6290" t="s">
        <v>18053</v>
      </c>
      <c r="N6290">
        <v>1.0972222220000001</v>
      </c>
      <c r="O6290">
        <v>0</v>
      </c>
      <c r="P6290">
        <v>435</v>
      </c>
      <c r="Q6290">
        <v>0</v>
      </c>
      <c r="R6290">
        <v>0</v>
      </c>
      <c r="S6290">
        <v>0</v>
      </c>
      <c r="T6290">
        <v>6</v>
      </c>
      <c r="U6290">
        <v>0</v>
      </c>
      <c r="V6290">
        <v>0</v>
      </c>
      <c r="W6290">
        <v>0</v>
      </c>
      <c r="X6290">
        <v>183.30143359474312</v>
      </c>
      <c r="Y6290">
        <v>0</v>
      </c>
      <c r="Z6290">
        <v>0</v>
      </c>
      <c r="AA6290">
        <v>0</v>
      </c>
      <c r="AB6290">
        <v>3.7018610962732783</v>
      </c>
      <c r="AC6290">
        <v>0</v>
      </c>
      <c r="AD6290">
        <v>0</v>
      </c>
      <c r="AE6290">
        <v>187.00329469101641</v>
      </c>
    </row>
    <row r="6291" spans="1:31" x14ac:dyDescent="0.25">
      <c r="A6291">
        <v>2217876</v>
      </c>
      <c r="B6291">
        <v>1</v>
      </c>
      <c r="C6291" t="s">
        <v>80</v>
      </c>
      <c r="D6291" t="s">
        <v>88</v>
      </c>
      <c r="E6291" t="s">
        <v>156</v>
      </c>
      <c r="F6291" t="s">
        <v>18054</v>
      </c>
      <c r="G6291" t="s">
        <v>172</v>
      </c>
      <c r="H6291" t="s">
        <v>135</v>
      </c>
      <c r="I6291" t="s">
        <v>136</v>
      </c>
      <c r="J6291" t="s">
        <v>137</v>
      </c>
      <c r="K6291" t="s">
        <v>138</v>
      </c>
      <c r="L6291" t="s">
        <v>18055</v>
      </c>
      <c r="M6291" t="s">
        <v>18056</v>
      </c>
      <c r="N6291">
        <v>2.028888888</v>
      </c>
      <c r="O6291">
        <v>0</v>
      </c>
      <c r="P6291">
        <v>1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0.58647272045780263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0.58647272045780263</v>
      </c>
    </row>
    <row r="6292" spans="1:31" x14ac:dyDescent="0.25">
      <c r="A6292">
        <v>2215712</v>
      </c>
      <c r="B6292">
        <v>1</v>
      </c>
      <c r="C6292" t="s">
        <v>80</v>
      </c>
      <c r="D6292" t="s">
        <v>90</v>
      </c>
      <c r="E6292" t="s">
        <v>132</v>
      </c>
      <c r="F6292" t="s">
        <v>18057</v>
      </c>
      <c r="G6292" t="s">
        <v>134</v>
      </c>
      <c r="H6292" t="s">
        <v>135</v>
      </c>
      <c r="I6292" t="s">
        <v>136</v>
      </c>
      <c r="J6292" t="s">
        <v>137</v>
      </c>
      <c r="K6292" t="s">
        <v>138</v>
      </c>
      <c r="L6292" t="s">
        <v>18058</v>
      </c>
      <c r="M6292" t="s">
        <v>18059</v>
      </c>
      <c r="N6292">
        <v>1.0505555550000001</v>
      </c>
      <c r="O6292">
        <v>0</v>
      </c>
      <c r="P6292">
        <v>274</v>
      </c>
      <c r="Q6292">
        <v>0</v>
      </c>
      <c r="R6292">
        <v>0</v>
      </c>
      <c r="S6292">
        <v>0</v>
      </c>
      <c r="T6292">
        <v>110</v>
      </c>
      <c r="U6292">
        <v>0</v>
      </c>
      <c r="V6292">
        <v>2</v>
      </c>
      <c r="W6292">
        <v>0</v>
      </c>
      <c r="X6292">
        <v>116.55990365041939</v>
      </c>
      <c r="Y6292">
        <v>0</v>
      </c>
      <c r="Z6292">
        <v>0</v>
      </c>
      <c r="AA6292">
        <v>0</v>
      </c>
      <c r="AB6292">
        <v>51.965069222615817</v>
      </c>
      <c r="AC6292">
        <v>0</v>
      </c>
      <c r="AD6292">
        <v>1.4914648134331632</v>
      </c>
      <c r="AE6292">
        <v>170.01643768646838</v>
      </c>
    </row>
    <row r="6293" spans="1:31" x14ac:dyDescent="0.25">
      <c r="A6293">
        <v>2220770</v>
      </c>
      <c r="B6293">
        <v>1</v>
      </c>
      <c r="C6293" t="s">
        <v>80</v>
      </c>
      <c r="D6293" t="s">
        <v>98</v>
      </c>
      <c r="E6293" t="s">
        <v>147</v>
      </c>
      <c r="F6293" t="s">
        <v>18060</v>
      </c>
      <c r="G6293" t="s">
        <v>280</v>
      </c>
      <c r="H6293" t="s">
        <v>144</v>
      </c>
      <c r="I6293" t="s">
        <v>136</v>
      </c>
      <c r="J6293" t="s">
        <v>137</v>
      </c>
      <c r="K6293" t="s">
        <v>138</v>
      </c>
      <c r="L6293" t="s">
        <v>18061</v>
      </c>
      <c r="M6293" t="s">
        <v>18062</v>
      </c>
      <c r="N6293">
        <v>0.79249999999999998</v>
      </c>
      <c r="O6293">
        <v>2</v>
      </c>
      <c r="P6293">
        <v>2475</v>
      </c>
      <c r="Q6293">
        <v>107</v>
      </c>
      <c r="R6293">
        <v>473</v>
      </c>
      <c r="S6293">
        <v>55</v>
      </c>
      <c r="T6293">
        <v>621</v>
      </c>
      <c r="U6293">
        <v>4</v>
      </c>
      <c r="V6293">
        <v>0</v>
      </c>
      <c r="W6293">
        <v>0.81853653598909504</v>
      </c>
      <c r="X6293">
        <v>482.12566792828449</v>
      </c>
      <c r="Y6293">
        <v>77.559574297594978</v>
      </c>
      <c r="Z6293">
        <v>191.99993722617361</v>
      </c>
      <c r="AA6293">
        <v>108.9712447483958</v>
      </c>
      <c r="AB6293">
        <v>227.33351593880883</v>
      </c>
      <c r="AC6293">
        <v>45.392366198811558</v>
      </c>
      <c r="AD6293">
        <v>0</v>
      </c>
      <c r="AE6293">
        <v>1134.2008428740585</v>
      </c>
    </row>
    <row r="6294" spans="1:31" x14ac:dyDescent="0.25">
      <c r="A6294">
        <v>2227268</v>
      </c>
      <c r="B6294">
        <v>1</v>
      </c>
      <c r="C6294" t="s">
        <v>80</v>
      </c>
      <c r="D6294" t="s">
        <v>98</v>
      </c>
      <c r="E6294" t="s">
        <v>132</v>
      </c>
      <c r="F6294" t="s">
        <v>18063</v>
      </c>
      <c r="G6294" t="s">
        <v>233</v>
      </c>
      <c r="H6294" t="s">
        <v>135</v>
      </c>
      <c r="I6294" t="s">
        <v>136</v>
      </c>
      <c r="J6294" t="s">
        <v>137</v>
      </c>
      <c r="K6294" t="s">
        <v>234</v>
      </c>
      <c r="L6294" t="s">
        <v>18064</v>
      </c>
      <c r="M6294" t="s">
        <v>18065</v>
      </c>
      <c r="N6294">
        <v>7.8508333329999997</v>
      </c>
      <c r="O6294">
        <v>0</v>
      </c>
      <c r="P6294">
        <v>310</v>
      </c>
      <c r="Q6294">
        <v>0</v>
      </c>
      <c r="R6294">
        <v>0</v>
      </c>
      <c r="S6294">
        <v>0</v>
      </c>
      <c r="T6294">
        <v>6</v>
      </c>
      <c r="U6294">
        <v>0</v>
      </c>
      <c r="V6294">
        <v>0</v>
      </c>
      <c r="W6294">
        <v>0</v>
      </c>
      <c r="X6294">
        <v>738.33669127861378</v>
      </c>
      <c r="Y6294">
        <v>0</v>
      </c>
      <c r="Z6294">
        <v>0</v>
      </c>
      <c r="AA6294">
        <v>0</v>
      </c>
      <c r="AB6294">
        <v>46.201680311443695</v>
      </c>
      <c r="AC6294">
        <v>0</v>
      </c>
      <c r="AD6294">
        <v>0</v>
      </c>
      <c r="AE6294">
        <v>784.53837159005752</v>
      </c>
    </row>
    <row r="6295" spans="1:31" x14ac:dyDescent="0.25">
      <c r="A6295">
        <v>2218606</v>
      </c>
      <c r="B6295">
        <v>1</v>
      </c>
      <c r="C6295" t="s">
        <v>81</v>
      </c>
      <c r="D6295" t="s">
        <v>127</v>
      </c>
      <c r="E6295" t="s">
        <v>141</v>
      </c>
      <c r="F6295" t="s">
        <v>9704</v>
      </c>
      <c r="G6295" t="s">
        <v>143</v>
      </c>
      <c r="H6295" t="s">
        <v>144</v>
      </c>
      <c r="I6295" t="s">
        <v>451</v>
      </c>
      <c r="J6295" t="s">
        <v>137</v>
      </c>
      <c r="K6295" t="s">
        <v>138</v>
      </c>
      <c r="L6295" t="s">
        <v>18066</v>
      </c>
      <c r="M6295" t="s">
        <v>18067</v>
      </c>
      <c r="N6295">
        <v>5.8333329999999996E-3</v>
      </c>
      <c r="O6295">
        <v>0</v>
      </c>
      <c r="P6295">
        <v>419</v>
      </c>
      <c r="Q6295">
        <v>11</v>
      </c>
      <c r="R6295">
        <v>34</v>
      </c>
      <c r="S6295">
        <v>3</v>
      </c>
      <c r="T6295">
        <v>35</v>
      </c>
      <c r="U6295">
        <v>4</v>
      </c>
      <c r="V6295">
        <v>0</v>
      </c>
      <c r="W6295">
        <v>0</v>
      </c>
      <c r="X6295">
        <v>0.42578303698970105</v>
      </c>
      <c r="Y6295">
        <v>2.1142949651990831E-2</v>
      </c>
      <c r="Z6295">
        <v>3.7562215439595002E-2</v>
      </c>
      <c r="AA6295">
        <v>1.2691552607586887</v>
      </c>
      <c r="AB6295">
        <v>0.10988089319382</v>
      </c>
      <c r="AC6295">
        <v>0.37053871657918497</v>
      </c>
      <c r="AD6295">
        <v>0</v>
      </c>
      <c r="AE6295">
        <v>2.2340630726129804</v>
      </c>
    </row>
    <row r="6296" spans="1:31" x14ac:dyDescent="0.25">
      <c r="A6296">
        <v>2217235</v>
      </c>
      <c r="B6296">
        <v>1</v>
      </c>
      <c r="C6296" t="s">
        <v>80</v>
      </c>
      <c r="D6296" t="s">
        <v>82</v>
      </c>
      <c r="E6296" t="s">
        <v>156</v>
      </c>
      <c r="F6296" t="s">
        <v>18068</v>
      </c>
      <c r="G6296" t="s">
        <v>161</v>
      </c>
      <c r="H6296" t="s">
        <v>135</v>
      </c>
      <c r="I6296" t="s">
        <v>136</v>
      </c>
      <c r="J6296" t="s">
        <v>137</v>
      </c>
      <c r="K6296" t="s">
        <v>138</v>
      </c>
      <c r="L6296" t="s">
        <v>18069</v>
      </c>
      <c r="M6296" t="s">
        <v>18070</v>
      </c>
      <c r="N6296">
        <v>1.027222222</v>
      </c>
      <c r="O6296">
        <v>0</v>
      </c>
      <c r="P6296">
        <v>1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</row>
    <row r="6297" spans="1:31" x14ac:dyDescent="0.25">
      <c r="A6297">
        <v>2220229</v>
      </c>
      <c r="B6297">
        <v>1</v>
      </c>
      <c r="C6297" t="s">
        <v>80</v>
      </c>
      <c r="D6297" t="s">
        <v>82</v>
      </c>
      <c r="E6297" t="s">
        <v>132</v>
      </c>
      <c r="F6297" t="s">
        <v>15758</v>
      </c>
      <c r="G6297" t="s">
        <v>134</v>
      </c>
      <c r="H6297" t="s">
        <v>135</v>
      </c>
      <c r="I6297" t="s">
        <v>136</v>
      </c>
      <c r="J6297" t="s">
        <v>137</v>
      </c>
      <c r="K6297" t="s">
        <v>138</v>
      </c>
      <c r="L6297" t="s">
        <v>18071</v>
      </c>
      <c r="M6297" t="s">
        <v>18072</v>
      </c>
      <c r="N6297">
        <v>0.188611111</v>
      </c>
      <c r="O6297">
        <v>0</v>
      </c>
      <c r="P6297">
        <v>448</v>
      </c>
      <c r="Q6297">
        <v>0</v>
      </c>
      <c r="R6297">
        <v>0</v>
      </c>
      <c r="S6297">
        <v>0</v>
      </c>
      <c r="T6297">
        <v>155</v>
      </c>
      <c r="U6297">
        <v>0</v>
      </c>
      <c r="V6297">
        <v>0</v>
      </c>
      <c r="W6297">
        <v>0</v>
      </c>
      <c r="X6297">
        <v>56.017420439347589</v>
      </c>
      <c r="Y6297">
        <v>0</v>
      </c>
      <c r="Z6297">
        <v>0</v>
      </c>
      <c r="AA6297">
        <v>0</v>
      </c>
      <c r="AB6297">
        <v>10.595867101855696</v>
      </c>
      <c r="AC6297">
        <v>0</v>
      </c>
      <c r="AD6297">
        <v>0</v>
      </c>
      <c r="AE6297">
        <v>66.613287541203277</v>
      </c>
    </row>
    <row r="6298" spans="1:31" x14ac:dyDescent="0.25">
      <c r="A6298">
        <v>2216591</v>
      </c>
      <c r="B6298">
        <v>1</v>
      </c>
      <c r="C6298" t="s">
        <v>80</v>
      </c>
      <c r="D6298" t="s">
        <v>90</v>
      </c>
      <c r="E6298" t="s">
        <v>225</v>
      </c>
      <c r="F6298" t="s">
        <v>18073</v>
      </c>
      <c r="G6298" t="s">
        <v>600</v>
      </c>
      <c r="H6298" t="s">
        <v>135</v>
      </c>
      <c r="I6298" t="s">
        <v>136</v>
      </c>
      <c r="J6298" t="s">
        <v>137</v>
      </c>
      <c r="K6298" t="s">
        <v>138</v>
      </c>
      <c r="L6298" t="s">
        <v>18074</v>
      </c>
      <c r="M6298" t="s">
        <v>11716</v>
      </c>
      <c r="N6298">
        <v>1.5661111109999999</v>
      </c>
      <c r="O6298">
        <v>0</v>
      </c>
      <c r="P6298">
        <v>90</v>
      </c>
      <c r="Q6298">
        <v>0</v>
      </c>
      <c r="R6298">
        <v>0</v>
      </c>
      <c r="S6298">
        <v>0</v>
      </c>
      <c r="T6298">
        <v>32</v>
      </c>
      <c r="U6298">
        <v>0</v>
      </c>
      <c r="V6298">
        <v>0</v>
      </c>
      <c r="W6298">
        <v>0</v>
      </c>
      <c r="X6298">
        <v>36.143449408366969</v>
      </c>
      <c r="Y6298">
        <v>0</v>
      </c>
      <c r="Z6298">
        <v>0</v>
      </c>
      <c r="AA6298">
        <v>0</v>
      </c>
      <c r="AB6298">
        <v>12.094869599480267</v>
      </c>
      <c r="AC6298">
        <v>0</v>
      </c>
      <c r="AD6298">
        <v>0</v>
      </c>
      <c r="AE6298">
        <v>48.238319007847238</v>
      </c>
    </row>
    <row r="6299" spans="1:31" x14ac:dyDescent="0.25">
      <c r="A6299">
        <v>2216840</v>
      </c>
      <c r="B6299">
        <v>1</v>
      </c>
      <c r="C6299" t="s">
        <v>80</v>
      </c>
      <c r="D6299" t="s">
        <v>88</v>
      </c>
      <c r="E6299" t="s">
        <v>225</v>
      </c>
      <c r="F6299" t="s">
        <v>4425</v>
      </c>
      <c r="G6299" t="s">
        <v>345</v>
      </c>
      <c r="H6299" t="s">
        <v>135</v>
      </c>
      <c r="I6299" t="s">
        <v>136</v>
      </c>
      <c r="J6299" t="s">
        <v>137</v>
      </c>
      <c r="K6299" t="s">
        <v>138</v>
      </c>
      <c r="L6299" t="s">
        <v>18075</v>
      </c>
      <c r="M6299" t="s">
        <v>18076</v>
      </c>
      <c r="N6299">
        <v>6.2013888880000003</v>
      </c>
      <c r="O6299">
        <v>0</v>
      </c>
      <c r="P6299">
        <v>51</v>
      </c>
      <c r="Q6299">
        <v>0</v>
      </c>
      <c r="R6299">
        <v>0</v>
      </c>
      <c r="S6299">
        <v>0</v>
      </c>
      <c r="T6299">
        <v>2</v>
      </c>
      <c r="U6299">
        <v>0</v>
      </c>
      <c r="V6299">
        <v>0</v>
      </c>
      <c r="W6299">
        <v>0</v>
      </c>
      <c r="X6299">
        <v>90.127579980910809</v>
      </c>
      <c r="Y6299">
        <v>0</v>
      </c>
      <c r="Z6299">
        <v>0</v>
      </c>
      <c r="AA6299">
        <v>0</v>
      </c>
      <c r="AB6299">
        <v>11.366318723669501</v>
      </c>
      <c r="AC6299">
        <v>0</v>
      </c>
      <c r="AD6299">
        <v>0</v>
      </c>
      <c r="AE6299">
        <v>101.49389870458032</v>
      </c>
    </row>
    <row r="6300" spans="1:31" x14ac:dyDescent="0.25">
      <c r="A6300">
        <v>2228742</v>
      </c>
      <c r="B6300">
        <v>1</v>
      </c>
      <c r="C6300" t="s">
        <v>80</v>
      </c>
      <c r="D6300" t="s">
        <v>98</v>
      </c>
      <c r="E6300" t="s">
        <v>151</v>
      </c>
      <c r="F6300" t="s">
        <v>3072</v>
      </c>
      <c r="G6300" t="s">
        <v>213</v>
      </c>
      <c r="H6300" t="s">
        <v>135</v>
      </c>
      <c r="I6300" t="s">
        <v>136</v>
      </c>
      <c r="J6300" t="s">
        <v>137</v>
      </c>
      <c r="K6300" t="s">
        <v>138</v>
      </c>
      <c r="L6300" t="s">
        <v>18077</v>
      </c>
      <c r="M6300" t="s">
        <v>18078</v>
      </c>
      <c r="N6300">
        <v>1.477222222</v>
      </c>
      <c r="O6300">
        <v>0</v>
      </c>
      <c r="P6300">
        <v>66</v>
      </c>
      <c r="Q6300">
        <v>0</v>
      </c>
      <c r="R6300">
        <v>1</v>
      </c>
      <c r="S6300">
        <v>0</v>
      </c>
      <c r="T6300">
        <v>8</v>
      </c>
      <c r="U6300">
        <v>0</v>
      </c>
      <c r="V6300">
        <v>0</v>
      </c>
      <c r="W6300">
        <v>0</v>
      </c>
      <c r="X6300">
        <v>12.358933450184312</v>
      </c>
      <c r="Y6300">
        <v>0</v>
      </c>
      <c r="Z6300">
        <v>0</v>
      </c>
      <c r="AA6300">
        <v>0</v>
      </c>
      <c r="AB6300">
        <v>3.0513176915860201</v>
      </c>
      <c r="AC6300">
        <v>0</v>
      </c>
      <c r="AD6300">
        <v>0</v>
      </c>
      <c r="AE6300">
        <v>15.410251141770331</v>
      </c>
    </row>
    <row r="6301" spans="1:31" x14ac:dyDescent="0.25">
      <c r="A6301">
        <v>2217086</v>
      </c>
      <c r="B6301">
        <v>1</v>
      </c>
      <c r="C6301" t="s">
        <v>80</v>
      </c>
      <c r="D6301" t="s">
        <v>103</v>
      </c>
      <c r="E6301" t="s">
        <v>147</v>
      </c>
      <c r="F6301" t="s">
        <v>932</v>
      </c>
      <c r="G6301" t="s">
        <v>143</v>
      </c>
      <c r="H6301" t="s">
        <v>144</v>
      </c>
      <c r="I6301" t="s">
        <v>136</v>
      </c>
      <c r="J6301" t="s">
        <v>137</v>
      </c>
      <c r="K6301" t="s">
        <v>138</v>
      </c>
      <c r="L6301" t="s">
        <v>18079</v>
      </c>
      <c r="M6301" t="s">
        <v>18080</v>
      </c>
      <c r="N6301">
        <v>0.566111111</v>
      </c>
      <c r="O6301">
        <v>0</v>
      </c>
      <c r="P6301">
        <v>13</v>
      </c>
      <c r="Q6301">
        <v>13</v>
      </c>
      <c r="R6301">
        <v>80</v>
      </c>
      <c r="S6301">
        <v>7</v>
      </c>
      <c r="T6301">
        <v>13</v>
      </c>
      <c r="U6301">
        <v>1</v>
      </c>
      <c r="V6301">
        <v>0</v>
      </c>
      <c r="W6301">
        <v>0</v>
      </c>
      <c r="X6301">
        <v>2.7959973382623584</v>
      </c>
      <c r="Y6301">
        <v>3.7057876247385906</v>
      </c>
      <c r="Z6301">
        <v>36.523183087978325</v>
      </c>
      <c r="AA6301">
        <v>15.240137691634544</v>
      </c>
      <c r="AB6301">
        <v>3.8093952429785602</v>
      </c>
      <c r="AC6301">
        <v>94.638626361803588</v>
      </c>
      <c r="AD6301">
        <v>0</v>
      </c>
      <c r="AE6301">
        <v>156.71312734739598</v>
      </c>
    </row>
    <row r="6302" spans="1:31" x14ac:dyDescent="0.25">
      <c r="A6302">
        <v>2227660</v>
      </c>
      <c r="B6302">
        <v>1</v>
      </c>
      <c r="C6302" t="s">
        <v>80</v>
      </c>
      <c r="D6302" t="s">
        <v>88</v>
      </c>
      <c r="E6302" t="s">
        <v>141</v>
      </c>
      <c r="F6302" t="s">
        <v>18081</v>
      </c>
      <c r="G6302" t="s">
        <v>323</v>
      </c>
      <c r="H6302" t="s">
        <v>144</v>
      </c>
      <c r="I6302" t="s">
        <v>136</v>
      </c>
      <c r="J6302" t="s">
        <v>137</v>
      </c>
      <c r="K6302" t="s">
        <v>138</v>
      </c>
      <c r="L6302" t="s">
        <v>18082</v>
      </c>
      <c r="M6302" t="s">
        <v>18083</v>
      </c>
      <c r="N6302">
        <v>0.36583333299999998</v>
      </c>
      <c r="O6302">
        <v>0</v>
      </c>
      <c r="P6302">
        <v>18</v>
      </c>
      <c r="Q6302">
        <v>0</v>
      </c>
      <c r="R6302">
        <v>0</v>
      </c>
      <c r="S6302">
        <v>0</v>
      </c>
      <c r="T6302">
        <v>61</v>
      </c>
      <c r="U6302">
        <v>0</v>
      </c>
      <c r="V6302">
        <v>2</v>
      </c>
      <c r="W6302">
        <v>0</v>
      </c>
      <c r="X6302">
        <v>1.7576304685558199</v>
      </c>
      <c r="Y6302">
        <v>0</v>
      </c>
      <c r="Z6302">
        <v>0</v>
      </c>
      <c r="AA6302">
        <v>0</v>
      </c>
      <c r="AB6302">
        <v>19.208428648106054</v>
      </c>
      <c r="AC6302">
        <v>0</v>
      </c>
      <c r="AD6302">
        <v>25.307749624074123</v>
      </c>
      <c r="AE6302">
        <v>46.273808740736001</v>
      </c>
    </row>
    <row r="6303" spans="1:31" x14ac:dyDescent="0.25">
      <c r="A6303">
        <v>2217673</v>
      </c>
      <c r="B6303">
        <v>1</v>
      </c>
      <c r="C6303" t="s">
        <v>81</v>
      </c>
      <c r="D6303" t="s">
        <v>120</v>
      </c>
      <c r="E6303" t="s">
        <v>156</v>
      </c>
      <c r="F6303" t="s">
        <v>18084</v>
      </c>
      <c r="G6303" t="s">
        <v>161</v>
      </c>
      <c r="H6303" t="s">
        <v>135</v>
      </c>
      <c r="I6303" t="s">
        <v>136</v>
      </c>
      <c r="J6303" t="s">
        <v>137</v>
      </c>
      <c r="K6303" t="s">
        <v>138</v>
      </c>
      <c r="L6303" t="s">
        <v>18085</v>
      </c>
      <c r="M6303" t="s">
        <v>18086</v>
      </c>
      <c r="N6303">
        <v>1.0972222220000001</v>
      </c>
      <c r="O6303">
        <v>0</v>
      </c>
      <c r="P6303">
        <v>2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0.16846351601404499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0.16846351601404499</v>
      </c>
    </row>
    <row r="6304" spans="1:31" x14ac:dyDescent="0.25">
      <c r="A6304">
        <v>2217922</v>
      </c>
      <c r="B6304">
        <v>1</v>
      </c>
      <c r="C6304" t="s">
        <v>80</v>
      </c>
      <c r="D6304" t="s">
        <v>93</v>
      </c>
      <c r="E6304" t="s">
        <v>141</v>
      </c>
      <c r="F6304" t="s">
        <v>18087</v>
      </c>
      <c r="G6304" t="s">
        <v>405</v>
      </c>
      <c r="H6304" t="s">
        <v>144</v>
      </c>
      <c r="I6304" t="s">
        <v>136</v>
      </c>
      <c r="J6304" t="s">
        <v>137</v>
      </c>
      <c r="K6304" t="s">
        <v>234</v>
      </c>
      <c r="L6304" t="s">
        <v>18088</v>
      </c>
      <c r="M6304" t="s">
        <v>18089</v>
      </c>
      <c r="N6304">
        <v>8.3679544440000004</v>
      </c>
      <c r="O6304">
        <v>0</v>
      </c>
      <c r="P6304">
        <v>81</v>
      </c>
      <c r="Q6304">
        <v>0</v>
      </c>
      <c r="R6304">
        <v>2</v>
      </c>
      <c r="S6304">
        <v>0</v>
      </c>
      <c r="T6304">
        <v>29</v>
      </c>
      <c r="U6304">
        <v>0</v>
      </c>
      <c r="V6304">
        <v>0</v>
      </c>
      <c r="W6304">
        <v>0</v>
      </c>
      <c r="X6304">
        <v>97.26368322456166</v>
      </c>
      <c r="Y6304">
        <v>0</v>
      </c>
      <c r="Z6304">
        <v>5.1920076066504874</v>
      </c>
      <c r="AA6304">
        <v>0</v>
      </c>
      <c r="AB6304">
        <v>114.68646665072649</v>
      </c>
      <c r="AC6304">
        <v>0</v>
      </c>
      <c r="AD6304">
        <v>0</v>
      </c>
      <c r="AE6304">
        <v>217.14215748193863</v>
      </c>
    </row>
    <row r="6305" spans="1:31" x14ac:dyDescent="0.25">
      <c r="A6305">
        <v>2227019</v>
      </c>
      <c r="B6305">
        <v>1</v>
      </c>
      <c r="C6305" t="s">
        <v>80</v>
      </c>
      <c r="D6305" t="s">
        <v>90</v>
      </c>
      <c r="E6305" t="s">
        <v>156</v>
      </c>
      <c r="F6305" t="s">
        <v>18090</v>
      </c>
      <c r="G6305" t="s">
        <v>161</v>
      </c>
      <c r="H6305" t="s">
        <v>135</v>
      </c>
      <c r="I6305" t="s">
        <v>136</v>
      </c>
      <c r="J6305" t="s">
        <v>137</v>
      </c>
      <c r="K6305" t="s">
        <v>138</v>
      </c>
      <c r="L6305" t="s">
        <v>18091</v>
      </c>
      <c r="M6305" t="s">
        <v>18092</v>
      </c>
      <c r="N6305">
        <v>1.2024999999999999</v>
      </c>
      <c r="O6305">
        <v>0</v>
      </c>
      <c r="P6305">
        <v>7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2.4185032709984626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2.4185032709984626</v>
      </c>
    </row>
    <row r="6306" spans="1:31" x14ac:dyDescent="0.25">
      <c r="A6306">
        <v>2218855</v>
      </c>
      <c r="B6306">
        <v>1</v>
      </c>
      <c r="C6306" t="s">
        <v>80</v>
      </c>
      <c r="D6306" t="s">
        <v>102</v>
      </c>
      <c r="E6306" t="s">
        <v>156</v>
      </c>
      <c r="F6306" t="s">
        <v>18093</v>
      </c>
      <c r="G6306" t="s">
        <v>161</v>
      </c>
      <c r="H6306" t="s">
        <v>135</v>
      </c>
      <c r="I6306" t="s">
        <v>136</v>
      </c>
      <c r="J6306" t="s">
        <v>137</v>
      </c>
      <c r="K6306" t="s">
        <v>138</v>
      </c>
      <c r="L6306" t="s">
        <v>18094</v>
      </c>
      <c r="M6306" t="s">
        <v>18095</v>
      </c>
      <c r="N6306">
        <v>0.53055555499999996</v>
      </c>
      <c r="O6306">
        <v>0</v>
      </c>
      <c r="P6306">
        <v>1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0.16560463888583332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0.16560463888583332</v>
      </c>
    </row>
    <row r="6307" spans="1:31" x14ac:dyDescent="0.25">
      <c r="A6307">
        <v>2218314</v>
      </c>
      <c r="B6307">
        <v>1</v>
      </c>
      <c r="C6307" t="s">
        <v>80</v>
      </c>
      <c r="D6307" t="s">
        <v>95</v>
      </c>
      <c r="E6307" t="s">
        <v>156</v>
      </c>
      <c r="F6307" t="s">
        <v>18096</v>
      </c>
      <c r="G6307" t="s">
        <v>161</v>
      </c>
      <c r="H6307" t="s">
        <v>135</v>
      </c>
      <c r="I6307" t="s">
        <v>136</v>
      </c>
      <c r="J6307" t="s">
        <v>137</v>
      </c>
      <c r="K6307" t="s">
        <v>138</v>
      </c>
      <c r="L6307" t="s">
        <v>18097</v>
      </c>
      <c r="M6307" t="s">
        <v>18098</v>
      </c>
      <c r="N6307">
        <v>0.78361111100000003</v>
      </c>
      <c r="O6307">
        <v>0</v>
      </c>
      <c r="P6307">
        <v>1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0.32026024939545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0.32026024939545</v>
      </c>
    </row>
    <row r="6308" spans="1:31" x14ac:dyDescent="0.25">
      <c r="A6308">
        <v>2228642</v>
      </c>
      <c r="B6308">
        <v>1</v>
      </c>
      <c r="C6308" t="s">
        <v>80</v>
      </c>
      <c r="D6308" t="s">
        <v>85</v>
      </c>
      <c r="E6308" t="s">
        <v>156</v>
      </c>
      <c r="F6308" t="s">
        <v>18099</v>
      </c>
      <c r="G6308" t="s">
        <v>172</v>
      </c>
      <c r="H6308" t="s">
        <v>135</v>
      </c>
      <c r="I6308" t="s">
        <v>136</v>
      </c>
      <c r="J6308" t="s">
        <v>137</v>
      </c>
      <c r="K6308" t="s">
        <v>138</v>
      </c>
      <c r="L6308" t="s">
        <v>18100</v>
      </c>
      <c r="M6308" t="s">
        <v>18101</v>
      </c>
      <c r="N6308">
        <v>4.6438888880000002</v>
      </c>
      <c r="O6308">
        <v>0</v>
      </c>
      <c r="P6308">
        <v>11</v>
      </c>
      <c r="Q6308">
        <v>0</v>
      </c>
      <c r="R6308">
        <v>0</v>
      </c>
      <c r="S6308">
        <v>0</v>
      </c>
      <c r="T6308">
        <v>1</v>
      </c>
      <c r="U6308">
        <v>0</v>
      </c>
      <c r="V6308">
        <v>0</v>
      </c>
      <c r="W6308">
        <v>0</v>
      </c>
      <c r="X6308">
        <v>13.590046879227279</v>
      </c>
      <c r="Y6308">
        <v>0</v>
      </c>
      <c r="Z6308">
        <v>0</v>
      </c>
      <c r="AA6308">
        <v>0</v>
      </c>
      <c r="AB6308">
        <v>0.32557025067416284</v>
      </c>
      <c r="AC6308">
        <v>0</v>
      </c>
      <c r="AD6308">
        <v>0</v>
      </c>
      <c r="AE6308">
        <v>13.915617129901442</v>
      </c>
    </row>
    <row r="6309" spans="1:31" x14ac:dyDescent="0.25">
      <c r="A6309">
        <v>2227560</v>
      </c>
      <c r="B6309">
        <v>1</v>
      </c>
      <c r="C6309" t="s">
        <v>80</v>
      </c>
      <c r="D6309" t="s">
        <v>82</v>
      </c>
      <c r="E6309" t="s">
        <v>132</v>
      </c>
      <c r="F6309" t="s">
        <v>18102</v>
      </c>
      <c r="G6309" t="s">
        <v>213</v>
      </c>
      <c r="H6309" t="s">
        <v>135</v>
      </c>
      <c r="I6309" t="s">
        <v>136</v>
      </c>
      <c r="J6309" t="s">
        <v>137</v>
      </c>
      <c r="K6309" t="s">
        <v>138</v>
      </c>
      <c r="L6309" t="s">
        <v>18103</v>
      </c>
      <c r="M6309" t="s">
        <v>18104</v>
      </c>
      <c r="N6309">
        <v>1.1475</v>
      </c>
      <c r="O6309">
        <v>0</v>
      </c>
      <c r="P6309">
        <v>403</v>
      </c>
      <c r="Q6309">
        <v>0</v>
      </c>
      <c r="R6309">
        <v>0</v>
      </c>
      <c r="S6309">
        <v>0</v>
      </c>
      <c r="T6309">
        <v>76</v>
      </c>
      <c r="U6309">
        <v>0</v>
      </c>
      <c r="V6309">
        <v>0</v>
      </c>
      <c r="W6309">
        <v>0</v>
      </c>
      <c r="X6309">
        <v>197.39626702599304</v>
      </c>
      <c r="Y6309">
        <v>0</v>
      </c>
      <c r="Z6309">
        <v>0</v>
      </c>
      <c r="AA6309">
        <v>0</v>
      </c>
      <c r="AB6309">
        <v>112.69683243311987</v>
      </c>
      <c r="AC6309">
        <v>0</v>
      </c>
      <c r="AD6309">
        <v>0</v>
      </c>
      <c r="AE6309">
        <v>310.09309945911292</v>
      </c>
    </row>
    <row r="6310" spans="1:31" x14ac:dyDescent="0.25">
      <c r="A6310">
        <v>2228101</v>
      </c>
      <c r="B6310">
        <v>1</v>
      </c>
      <c r="C6310" t="s">
        <v>80</v>
      </c>
      <c r="D6310" t="s">
        <v>93</v>
      </c>
      <c r="E6310" t="s">
        <v>151</v>
      </c>
      <c r="F6310" t="s">
        <v>18105</v>
      </c>
      <c r="G6310" t="s">
        <v>213</v>
      </c>
      <c r="H6310" t="s">
        <v>135</v>
      </c>
      <c r="I6310" t="s">
        <v>136</v>
      </c>
      <c r="J6310" t="s">
        <v>137</v>
      </c>
      <c r="K6310" t="s">
        <v>138</v>
      </c>
      <c r="L6310" t="s">
        <v>18106</v>
      </c>
      <c r="M6310" t="s">
        <v>18107</v>
      </c>
      <c r="N6310">
        <v>0.94805555500000005</v>
      </c>
      <c r="O6310">
        <v>0</v>
      </c>
      <c r="P6310">
        <v>52</v>
      </c>
      <c r="Q6310">
        <v>0</v>
      </c>
      <c r="R6310">
        <v>0</v>
      </c>
      <c r="S6310">
        <v>0</v>
      </c>
      <c r="T6310">
        <v>2</v>
      </c>
      <c r="U6310">
        <v>0</v>
      </c>
      <c r="V6310">
        <v>0</v>
      </c>
      <c r="W6310">
        <v>0</v>
      </c>
      <c r="X6310">
        <v>10.325962256834343</v>
      </c>
      <c r="Y6310">
        <v>0</v>
      </c>
      <c r="Z6310">
        <v>0</v>
      </c>
      <c r="AA6310">
        <v>0</v>
      </c>
      <c r="AB6310">
        <v>0.27599764029011109</v>
      </c>
      <c r="AC6310">
        <v>0</v>
      </c>
      <c r="AD6310">
        <v>0</v>
      </c>
      <c r="AE6310">
        <v>10.601959897124454</v>
      </c>
    </row>
    <row r="6311" spans="1:31" x14ac:dyDescent="0.25">
      <c r="A6311">
        <v>2214553</v>
      </c>
      <c r="B6311">
        <v>1</v>
      </c>
      <c r="C6311" t="s">
        <v>80</v>
      </c>
      <c r="D6311" t="s">
        <v>103</v>
      </c>
      <c r="E6311" t="s">
        <v>151</v>
      </c>
      <c r="F6311" t="s">
        <v>18108</v>
      </c>
      <c r="G6311" t="s">
        <v>503</v>
      </c>
      <c r="H6311" t="s">
        <v>135</v>
      </c>
      <c r="I6311" t="s">
        <v>136</v>
      </c>
      <c r="J6311" t="s">
        <v>137</v>
      </c>
      <c r="K6311" t="s">
        <v>138</v>
      </c>
      <c r="L6311" t="s">
        <v>18109</v>
      </c>
      <c r="M6311" t="s">
        <v>18110</v>
      </c>
      <c r="N6311">
        <v>0.87222222199999999</v>
      </c>
      <c r="O6311">
        <v>0</v>
      </c>
      <c r="P6311">
        <v>54</v>
      </c>
      <c r="Q6311">
        <v>0</v>
      </c>
      <c r="R6311">
        <v>1</v>
      </c>
      <c r="S6311">
        <v>0</v>
      </c>
      <c r="T6311">
        <v>9</v>
      </c>
      <c r="U6311">
        <v>0</v>
      </c>
      <c r="V6311">
        <v>0</v>
      </c>
      <c r="W6311">
        <v>0</v>
      </c>
      <c r="X6311">
        <v>9.8107688190405629</v>
      </c>
      <c r="Y6311">
        <v>0</v>
      </c>
      <c r="Z6311">
        <v>0</v>
      </c>
      <c r="AA6311">
        <v>0</v>
      </c>
      <c r="AB6311">
        <v>3.4325014591565801</v>
      </c>
      <c r="AC6311">
        <v>0</v>
      </c>
      <c r="AD6311">
        <v>0</v>
      </c>
      <c r="AE6311">
        <v>13.243270278197143</v>
      </c>
    </row>
    <row r="6312" spans="1:31" x14ac:dyDescent="0.25">
      <c r="A6312">
        <v>2224869</v>
      </c>
      <c r="B6312">
        <v>1</v>
      </c>
      <c r="C6312" t="s">
        <v>80</v>
      </c>
      <c r="D6312" t="s">
        <v>84</v>
      </c>
      <c r="E6312" t="s">
        <v>156</v>
      </c>
      <c r="F6312" t="s">
        <v>18111</v>
      </c>
      <c r="G6312" t="s">
        <v>161</v>
      </c>
      <c r="H6312" t="s">
        <v>135</v>
      </c>
      <c r="I6312" t="s">
        <v>136</v>
      </c>
      <c r="J6312" t="s">
        <v>137</v>
      </c>
      <c r="K6312" t="s">
        <v>138</v>
      </c>
      <c r="L6312" t="s">
        <v>18112</v>
      </c>
      <c r="M6312" t="s">
        <v>18113</v>
      </c>
      <c r="N6312">
        <v>5.9758333329999997</v>
      </c>
      <c r="O6312">
        <v>0</v>
      </c>
      <c r="P6312">
        <v>3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3.9416297396350402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3.9416297396350402</v>
      </c>
    </row>
    <row r="6313" spans="1:31" x14ac:dyDescent="0.25">
      <c r="A6313">
        <v>2227786</v>
      </c>
      <c r="B6313">
        <v>1</v>
      </c>
      <c r="C6313" t="s">
        <v>80</v>
      </c>
      <c r="D6313" t="s">
        <v>105</v>
      </c>
      <c r="E6313" t="s">
        <v>141</v>
      </c>
      <c r="F6313" t="s">
        <v>18114</v>
      </c>
      <c r="G6313" t="s">
        <v>233</v>
      </c>
      <c r="H6313" t="s">
        <v>144</v>
      </c>
      <c r="I6313" t="s">
        <v>136</v>
      </c>
      <c r="J6313" t="s">
        <v>137</v>
      </c>
      <c r="K6313" t="s">
        <v>234</v>
      </c>
      <c r="L6313" t="s">
        <v>18115</v>
      </c>
      <c r="M6313" t="s">
        <v>18116</v>
      </c>
      <c r="N6313">
        <v>7.5138072219999996</v>
      </c>
      <c r="O6313">
        <v>0</v>
      </c>
      <c r="P6313">
        <v>363</v>
      </c>
      <c r="Q6313">
        <v>0</v>
      </c>
      <c r="R6313">
        <v>0</v>
      </c>
      <c r="S6313">
        <v>0</v>
      </c>
      <c r="T6313">
        <v>19</v>
      </c>
      <c r="U6313">
        <v>0</v>
      </c>
      <c r="V6313">
        <v>0</v>
      </c>
      <c r="W6313">
        <v>0</v>
      </c>
      <c r="X6313">
        <v>905.3462332153041</v>
      </c>
      <c r="Y6313">
        <v>0</v>
      </c>
      <c r="Z6313">
        <v>0</v>
      </c>
      <c r="AA6313">
        <v>0</v>
      </c>
      <c r="AB6313">
        <v>126.91429560723108</v>
      </c>
      <c r="AC6313">
        <v>0</v>
      </c>
      <c r="AD6313">
        <v>0</v>
      </c>
      <c r="AE6313">
        <v>1032.2605288225352</v>
      </c>
    </row>
    <row r="6314" spans="1:31" x14ac:dyDescent="0.25">
      <c r="A6314">
        <v>2222854</v>
      </c>
      <c r="B6314">
        <v>1</v>
      </c>
      <c r="C6314" t="s">
        <v>81</v>
      </c>
      <c r="D6314" t="s">
        <v>113</v>
      </c>
      <c r="E6314" t="s">
        <v>151</v>
      </c>
      <c r="F6314" t="s">
        <v>6351</v>
      </c>
      <c r="G6314" t="s">
        <v>213</v>
      </c>
      <c r="H6314" t="s">
        <v>135</v>
      </c>
      <c r="I6314" t="s">
        <v>136</v>
      </c>
      <c r="J6314" t="s">
        <v>137</v>
      </c>
      <c r="K6314" t="s">
        <v>138</v>
      </c>
      <c r="L6314" t="s">
        <v>18117</v>
      </c>
      <c r="M6314" t="s">
        <v>1345</v>
      </c>
      <c r="N6314">
        <v>1.3233333329999999</v>
      </c>
      <c r="O6314">
        <v>0</v>
      </c>
      <c r="P6314">
        <v>100</v>
      </c>
      <c r="Q6314">
        <v>0</v>
      </c>
      <c r="R6314">
        <v>1</v>
      </c>
      <c r="S6314">
        <v>0</v>
      </c>
      <c r="T6314">
        <v>10</v>
      </c>
      <c r="U6314">
        <v>0</v>
      </c>
      <c r="V6314">
        <v>0</v>
      </c>
      <c r="W6314">
        <v>0</v>
      </c>
      <c r="X6314">
        <v>36.208185877752285</v>
      </c>
      <c r="Y6314">
        <v>0</v>
      </c>
      <c r="Z6314">
        <v>0.16867636697182334</v>
      </c>
      <c r="AA6314">
        <v>0</v>
      </c>
      <c r="AB6314">
        <v>7.8934801502099194</v>
      </c>
      <c r="AC6314">
        <v>0</v>
      </c>
      <c r="AD6314">
        <v>0</v>
      </c>
      <c r="AE6314">
        <v>44.270342394934026</v>
      </c>
    </row>
    <row r="6315" spans="1:31" x14ac:dyDescent="0.25">
      <c r="A6315">
        <v>2219485</v>
      </c>
      <c r="B6315">
        <v>1</v>
      </c>
      <c r="C6315" t="s">
        <v>81</v>
      </c>
      <c r="D6315" t="s">
        <v>114</v>
      </c>
      <c r="E6315" t="s">
        <v>198</v>
      </c>
      <c r="F6315" t="s">
        <v>18118</v>
      </c>
      <c r="G6315" t="s">
        <v>143</v>
      </c>
      <c r="H6315" t="s">
        <v>144</v>
      </c>
      <c r="I6315" t="s">
        <v>451</v>
      </c>
      <c r="J6315" t="s">
        <v>137</v>
      </c>
      <c r="K6315" t="s">
        <v>138</v>
      </c>
      <c r="L6315" t="s">
        <v>18119</v>
      </c>
      <c r="M6315" t="s">
        <v>18120</v>
      </c>
      <c r="N6315">
        <v>5.8333329999999996E-3</v>
      </c>
      <c r="O6315">
        <v>0</v>
      </c>
      <c r="P6315">
        <v>909</v>
      </c>
      <c r="Q6315">
        <v>0</v>
      </c>
      <c r="R6315">
        <v>12</v>
      </c>
      <c r="S6315">
        <v>3</v>
      </c>
      <c r="T6315">
        <v>85</v>
      </c>
      <c r="U6315">
        <v>0</v>
      </c>
      <c r="V6315">
        <v>0</v>
      </c>
      <c r="W6315">
        <v>0</v>
      </c>
      <c r="X6315">
        <v>0.45869508822507377</v>
      </c>
      <c r="Y6315">
        <v>0</v>
      </c>
      <c r="Z6315">
        <v>4.6882638830066667E-3</v>
      </c>
      <c r="AA6315">
        <v>0</v>
      </c>
      <c r="AB6315">
        <v>6.2358658001884996E-2</v>
      </c>
      <c r="AC6315">
        <v>0</v>
      </c>
      <c r="AD6315">
        <v>0</v>
      </c>
      <c r="AE6315">
        <v>0.52574201010996546</v>
      </c>
    </row>
    <row r="6316" spans="1:31" x14ac:dyDescent="0.25">
      <c r="A6316">
        <v>2227809</v>
      </c>
      <c r="B6316">
        <v>1</v>
      </c>
      <c r="C6316" t="s">
        <v>81</v>
      </c>
      <c r="D6316" t="s">
        <v>122</v>
      </c>
      <c r="E6316" t="s">
        <v>151</v>
      </c>
      <c r="F6316" t="s">
        <v>5561</v>
      </c>
      <c r="G6316" t="s">
        <v>213</v>
      </c>
      <c r="H6316" t="s">
        <v>135</v>
      </c>
      <c r="I6316" t="s">
        <v>136</v>
      </c>
      <c r="J6316" t="s">
        <v>137</v>
      </c>
      <c r="K6316" t="s">
        <v>138</v>
      </c>
      <c r="L6316" t="s">
        <v>18121</v>
      </c>
      <c r="M6316" t="s">
        <v>18122</v>
      </c>
      <c r="N6316">
        <v>0.50138888800000003</v>
      </c>
      <c r="O6316">
        <v>0</v>
      </c>
      <c r="P6316">
        <v>103</v>
      </c>
      <c r="Q6316">
        <v>0</v>
      </c>
      <c r="R6316">
        <v>7</v>
      </c>
      <c r="S6316">
        <v>0</v>
      </c>
      <c r="T6316">
        <v>25</v>
      </c>
      <c r="U6316">
        <v>0</v>
      </c>
      <c r="V6316">
        <v>0</v>
      </c>
      <c r="W6316">
        <v>0</v>
      </c>
      <c r="X6316">
        <v>12.12413993576984</v>
      </c>
      <c r="Y6316">
        <v>0</v>
      </c>
      <c r="Z6316">
        <v>1.354492815936875</v>
      </c>
      <c r="AA6316">
        <v>0</v>
      </c>
      <c r="AB6316">
        <v>14.609377464841298</v>
      </c>
      <c r="AC6316">
        <v>0</v>
      </c>
      <c r="AD6316">
        <v>0</v>
      </c>
      <c r="AE6316">
        <v>28.088010216548014</v>
      </c>
    </row>
    <row r="6317" spans="1:31" x14ac:dyDescent="0.25">
      <c r="A6317">
        <v>2216425</v>
      </c>
      <c r="B6317">
        <v>1</v>
      </c>
      <c r="C6317" t="s">
        <v>80</v>
      </c>
      <c r="D6317" t="s">
        <v>97</v>
      </c>
      <c r="E6317" t="s">
        <v>156</v>
      </c>
      <c r="F6317" t="s">
        <v>12084</v>
      </c>
      <c r="G6317" t="s">
        <v>172</v>
      </c>
      <c r="H6317" t="s">
        <v>135</v>
      </c>
      <c r="I6317" t="s">
        <v>136</v>
      </c>
      <c r="J6317" t="s">
        <v>137</v>
      </c>
      <c r="K6317" t="s">
        <v>138</v>
      </c>
      <c r="L6317" t="s">
        <v>18123</v>
      </c>
      <c r="M6317" t="s">
        <v>18124</v>
      </c>
      <c r="N6317">
        <v>2.738611111</v>
      </c>
      <c r="O6317">
        <v>0</v>
      </c>
      <c r="P6317">
        <v>2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1.6275663948431851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1.6275663948431851</v>
      </c>
    </row>
    <row r="6318" spans="1:31" x14ac:dyDescent="0.25">
      <c r="A6318">
        <v>2213179</v>
      </c>
      <c r="B6318">
        <v>1</v>
      </c>
      <c r="C6318" t="s">
        <v>80</v>
      </c>
      <c r="D6318" t="s">
        <v>94</v>
      </c>
      <c r="E6318" t="s">
        <v>141</v>
      </c>
      <c r="F6318" t="s">
        <v>18125</v>
      </c>
      <c r="G6318" t="s">
        <v>405</v>
      </c>
      <c r="H6318" t="s">
        <v>144</v>
      </c>
      <c r="I6318" t="s">
        <v>136</v>
      </c>
      <c r="J6318" t="s">
        <v>137</v>
      </c>
      <c r="K6318" t="s">
        <v>234</v>
      </c>
      <c r="L6318" t="s">
        <v>18126</v>
      </c>
      <c r="M6318" t="s">
        <v>18127</v>
      </c>
      <c r="N6318">
        <v>4.6469444439999998</v>
      </c>
      <c r="O6318">
        <v>0</v>
      </c>
      <c r="P6318">
        <v>7</v>
      </c>
      <c r="Q6318">
        <v>0</v>
      </c>
      <c r="R6318">
        <v>36</v>
      </c>
      <c r="S6318">
        <v>0</v>
      </c>
      <c r="T6318">
        <v>8</v>
      </c>
      <c r="U6318">
        <v>0</v>
      </c>
      <c r="V6318">
        <v>0</v>
      </c>
      <c r="W6318">
        <v>0</v>
      </c>
      <c r="X6318">
        <v>2.7776285436636439</v>
      </c>
      <c r="Y6318">
        <v>0</v>
      </c>
      <c r="Z6318">
        <v>21.710182476430894</v>
      </c>
      <c r="AA6318">
        <v>0</v>
      </c>
      <c r="AB6318">
        <v>16.729823188932492</v>
      </c>
      <c r="AC6318">
        <v>0</v>
      </c>
      <c r="AD6318">
        <v>0</v>
      </c>
      <c r="AE6318">
        <v>41.217634209027032</v>
      </c>
    </row>
    <row r="6319" spans="1:31" x14ac:dyDescent="0.25">
      <c r="A6319">
        <v>2221357</v>
      </c>
      <c r="B6319">
        <v>1</v>
      </c>
      <c r="C6319" t="s">
        <v>80</v>
      </c>
      <c r="D6319" t="s">
        <v>110</v>
      </c>
      <c r="E6319" t="s">
        <v>156</v>
      </c>
      <c r="F6319" t="s">
        <v>18128</v>
      </c>
      <c r="G6319" t="s">
        <v>165</v>
      </c>
      <c r="H6319" t="s">
        <v>135</v>
      </c>
      <c r="I6319" t="s">
        <v>136</v>
      </c>
      <c r="J6319" t="s">
        <v>137</v>
      </c>
      <c r="K6319" t="s">
        <v>138</v>
      </c>
      <c r="L6319" t="s">
        <v>18129</v>
      </c>
      <c r="M6319" t="s">
        <v>18130</v>
      </c>
      <c r="N6319">
        <v>1.2727777769999999</v>
      </c>
      <c r="O6319">
        <v>0</v>
      </c>
      <c r="P6319">
        <v>3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2.9896427644067103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2.9896427644067103</v>
      </c>
    </row>
    <row r="6320" spans="1:31" x14ac:dyDescent="0.25">
      <c r="A6320">
        <v>2218111</v>
      </c>
      <c r="B6320">
        <v>1</v>
      </c>
      <c r="C6320" t="s">
        <v>80</v>
      </c>
      <c r="D6320" t="s">
        <v>95</v>
      </c>
      <c r="E6320" t="s">
        <v>147</v>
      </c>
      <c r="F6320" t="s">
        <v>658</v>
      </c>
      <c r="G6320" t="s">
        <v>143</v>
      </c>
      <c r="H6320" t="s">
        <v>144</v>
      </c>
      <c r="I6320" t="s">
        <v>136</v>
      </c>
      <c r="J6320" t="s">
        <v>137</v>
      </c>
      <c r="K6320" t="s">
        <v>138</v>
      </c>
      <c r="L6320" t="s">
        <v>18131</v>
      </c>
      <c r="M6320" t="s">
        <v>18132</v>
      </c>
      <c r="N6320">
        <v>0.35027777700000001</v>
      </c>
      <c r="O6320">
        <v>0</v>
      </c>
      <c r="P6320">
        <v>1737</v>
      </c>
      <c r="Q6320">
        <v>0</v>
      </c>
      <c r="R6320">
        <v>1</v>
      </c>
      <c r="S6320">
        <v>1</v>
      </c>
      <c r="T6320">
        <v>152</v>
      </c>
      <c r="U6320">
        <v>0</v>
      </c>
      <c r="V6320">
        <v>2</v>
      </c>
      <c r="W6320">
        <v>0</v>
      </c>
      <c r="X6320">
        <v>202.04513977490342</v>
      </c>
      <c r="Y6320">
        <v>0</v>
      </c>
      <c r="Z6320">
        <v>0</v>
      </c>
      <c r="AA6320">
        <v>0.3244273624028125</v>
      </c>
      <c r="AB6320">
        <v>50.01758027408011</v>
      </c>
      <c r="AC6320">
        <v>0</v>
      </c>
      <c r="AD6320">
        <v>4.6749714956955453</v>
      </c>
      <c r="AE6320">
        <v>257.06211890708187</v>
      </c>
    </row>
    <row r="6321" spans="1:31" x14ac:dyDescent="0.25">
      <c r="A6321">
        <v>2223538</v>
      </c>
      <c r="B6321">
        <v>1</v>
      </c>
      <c r="C6321" t="s">
        <v>80</v>
      </c>
      <c r="D6321" t="s">
        <v>106</v>
      </c>
      <c r="E6321" t="s">
        <v>151</v>
      </c>
      <c r="F6321" t="s">
        <v>18133</v>
      </c>
      <c r="G6321" t="s">
        <v>153</v>
      </c>
      <c r="H6321" t="s">
        <v>135</v>
      </c>
      <c r="I6321" t="s">
        <v>136</v>
      </c>
      <c r="J6321" t="s">
        <v>137</v>
      </c>
      <c r="K6321" t="s">
        <v>138</v>
      </c>
      <c r="L6321" t="s">
        <v>18134</v>
      </c>
      <c r="M6321" t="s">
        <v>18135</v>
      </c>
      <c r="N6321">
        <v>2.8258333329999998</v>
      </c>
      <c r="O6321">
        <v>0</v>
      </c>
      <c r="P6321">
        <v>7</v>
      </c>
      <c r="Q6321">
        <v>0</v>
      </c>
      <c r="R6321">
        <v>5</v>
      </c>
      <c r="S6321">
        <v>0</v>
      </c>
      <c r="T6321">
        <v>2</v>
      </c>
      <c r="U6321">
        <v>0</v>
      </c>
      <c r="V6321">
        <v>0</v>
      </c>
      <c r="W6321">
        <v>0</v>
      </c>
      <c r="X6321">
        <v>2.1836818356744612</v>
      </c>
      <c r="Y6321">
        <v>0</v>
      </c>
      <c r="Z6321">
        <v>1.4310567485062666</v>
      </c>
      <c r="AA6321">
        <v>0</v>
      </c>
      <c r="AB6321">
        <v>9.1999333200316682E-2</v>
      </c>
      <c r="AC6321">
        <v>0</v>
      </c>
      <c r="AD6321">
        <v>0</v>
      </c>
      <c r="AE6321">
        <v>3.7067379173810444</v>
      </c>
    </row>
    <row r="6322" spans="1:31" x14ac:dyDescent="0.25">
      <c r="A6322">
        <v>2221623</v>
      </c>
      <c r="B6322">
        <v>1</v>
      </c>
      <c r="C6322" t="s">
        <v>80</v>
      </c>
      <c r="D6322" t="s">
        <v>92</v>
      </c>
      <c r="E6322" t="s">
        <v>156</v>
      </c>
      <c r="F6322" t="s">
        <v>18136</v>
      </c>
      <c r="G6322" t="s">
        <v>161</v>
      </c>
      <c r="H6322" t="s">
        <v>135</v>
      </c>
      <c r="I6322" t="s">
        <v>136</v>
      </c>
      <c r="J6322" t="s">
        <v>137</v>
      </c>
      <c r="K6322" t="s">
        <v>138</v>
      </c>
      <c r="L6322" t="s">
        <v>18137</v>
      </c>
      <c r="M6322" t="s">
        <v>18138</v>
      </c>
      <c r="N6322">
        <v>1.113888888</v>
      </c>
      <c r="O6322">
        <v>0</v>
      </c>
      <c r="P6322">
        <v>0</v>
      </c>
      <c r="Q6322">
        <v>0</v>
      </c>
      <c r="R6322">
        <v>1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8.199673155416945E-2</v>
      </c>
      <c r="AA6322">
        <v>0</v>
      </c>
      <c r="AB6322">
        <v>0</v>
      </c>
      <c r="AC6322">
        <v>0</v>
      </c>
      <c r="AD6322">
        <v>0</v>
      </c>
      <c r="AE6322">
        <v>8.199673155416945E-2</v>
      </c>
    </row>
    <row r="6323" spans="1:31" x14ac:dyDescent="0.25">
      <c r="A6323">
        <v>2214882</v>
      </c>
      <c r="B6323">
        <v>1</v>
      </c>
      <c r="C6323" t="s">
        <v>80</v>
      </c>
      <c r="D6323" t="s">
        <v>98</v>
      </c>
      <c r="E6323" t="s">
        <v>198</v>
      </c>
      <c r="F6323" t="s">
        <v>17733</v>
      </c>
      <c r="G6323" t="s">
        <v>200</v>
      </c>
      <c r="H6323" t="s">
        <v>144</v>
      </c>
      <c r="I6323" t="s">
        <v>136</v>
      </c>
      <c r="J6323" t="s">
        <v>137</v>
      </c>
      <c r="K6323" t="s">
        <v>234</v>
      </c>
      <c r="L6323" t="s">
        <v>18139</v>
      </c>
      <c r="M6323" t="s">
        <v>18140</v>
      </c>
      <c r="N6323">
        <v>0.31069055499999998</v>
      </c>
      <c r="O6323">
        <v>0</v>
      </c>
      <c r="P6323">
        <v>365</v>
      </c>
      <c r="Q6323">
        <v>3</v>
      </c>
      <c r="R6323">
        <v>7</v>
      </c>
      <c r="S6323">
        <v>8</v>
      </c>
      <c r="T6323">
        <v>36</v>
      </c>
      <c r="U6323">
        <v>1</v>
      </c>
      <c r="V6323">
        <v>0</v>
      </c>
      <c r="W6323">
        <v>0</v>
      </c>
      <c r="X6323">
        <v>12.56922244818106</v>
      </c>
      <c r="Y6323">
        <v>0.60314706274977103</v>
      </c>
      <c r="Z6323">
        <v>0.19857652873223333</v>
      </c>
      <c r="AA6323">
        <v>5.4149878395142599</v>
      </c>
      <c r="AB6323">
        <v>3.7702545781249177</v>
      </c>
      <c r="AC6323">
        <v>12.09015396970849</v>
      </c>
      <c r="AD6323">
        <v>0</v>
      </c>
      <c r="AE6323">
        <v>34.64634242701073</v>
      </c>
    </row>
    <row r="6324" spans="1:31" x14ac:dyDescent="0.25">
      <c r="A6324">
        <v>2225702</v>
      </c>
      <c r="B6324">
        <v>1</v>
      </c>
      <c r="C6324" t="s">
        <v>81</v>
      </c>
      <c r="D6324" t="s">
        <v>116</v>
      </c>
      <c r="E6324" t="s">
        <v>156</v>
      </c>
      <c r="F6324" t="s">
        <v>18141</v>
      </c>
      <c r="G6324" t="s">
        <v>161</v>
      </c>
      <c r="H6324" t="s">
        <v>135</v>
      </c>
      <c r="I6324" t="s">
        <v>136</v>
      </c>
      <c r="J6324" t="s">
        <v>137</v>
      </c>
      <c r="K6324" t="s">
        <v>138</v>
      </c>
      <c r="L6324" t="s">
        <v>18142</v>
      </c>
      <c r="M6324" t="s">
        <v>18143</v>
      </c>
      <c r="N6324">
        <v>1.2341666659999999</v>
      </c>
      <c r="O6324">
        <v>0</v>
      </c>
      <c r="P6324">
        <v>1</v>
      </c>
      <c r="Q6324">
        <v>0</v>
      </c>
      <c r="R6324">
        <v>0</v>
      </c>
      <c r="S6324">
        <v>0</v>
      </c>
      <c r="T6324">
        <v>1</v>
      </c>
      <c r="U6324">
        <v>0</v>
      </c>
      <c r="V6324">
        <v>0</v>
      </c>
      <c r="W6324">
        <v>0</v>
      </c>
      <c r="X6324">
        <v>0.1696519413799889</v>
      </c>
      <c r="Y6324">
        <v>0</v>
      </c>
      <c r="Z6324">
        <v>0</v>
      </c>
      <c r="AA6324">
        <v>0</v>
      </c>
      <c r="AB6324">
        <v>4.5464522672222218E-5</v>
      </c>
      <c r="AC6324">
        <v>0</v>
      </c>
      <c r="AD6324">
        <v>0</v>
      </c>
      <c r="AE6324">
        <v>0.16969740590266114</v>
      </c>
    </row>
    <row r="6325" spans="1:31" x14ac:dyDescent="0.25">
      <c r="A6325">
        <v>2223372</v>
      </c>
      <c r="B6325">
        <v>1</v>
      </c>
      <c r="C6325" t="s">
        <v>81</v>
      </c>
      <c r="D6325" t="s">
        <v>118</v>
      </c>
      <c r="E6325" t="s">
        <v>151</v>
      </c>
      <c r="F6325" t="s">
        <v>18144</v>
      </c>
      <c r="G6325" t="s">
        <v>213</v>
      </c>
      <c r="H6325" t="s">
        <v>135</v>
      </c>
      <c r="I6325" t="s">
        <v>136</v>
      </c>
      <c r="J6325" t="s">
        <v>137</v>
      </c>
      <c r="K6325" t="s">
        <v>138</v>
      </c>
      <c r="L6325" t="s">
        <v>18145</v>
      </c>
      <c r="M6325" t="s">
        <v>18146</v>
      </c>
      <c r="N6325">
        <v>3.7027777770000001</v>
      </c>
      <c r="O6325">
        <v>0</v>
      </c>
      <c r="P6325">
        <v>39</v>
      </c>
      <c r="Q6325">
        <v>0</v>
      </c>
      <c r="R6325">
        <v>1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30.20828040377317</v>
      </c>
      <c r="Y6325">
        <v>0</v>
      </c>
      <c r="Z6325">
        <v>1.8428917506590002E-2</v>
      </c>
      <c r="AA6325">
        <v>0</v>
      </c>
      <c r="AB6325">
        <v>0</v>
      </c>
      <c r="AC6325">
        <v>0</v>
      </c>
      <c r="AD6325">
        <v>0</v>
      </c>
      <c r="AE6325">
        <v>30.22670932127976</v>
      </c>
    </row>
    <row r="6326" spans="1:31" x14ac:dyDescent="0.25">
      <c r="A6326">
        <v>2222997</v>
      </c>
      <c r="B6326">
        <v>1</v>
      </c>
      <c r="C6326" t="s">
        <v>80</v>
      </c>
      <c r="D6326" t="s">
        <v>97</v>
      </c>
      <c r="E6326" t="s">
        <v>151</v>
      </c>
      <c r="F6326" t="s">
        <v>18147</v>
      </c>
      <c r="G6326" t="s">
        <v>233</v>
      </c>
      <c r="H6326" t="s">
        <v>135</v>
      </c>
      <c r="I6326" t="s">
        <v>136</v>
      </c>
      <c r="J6326" t="s">
        <v>137</v>
      </c>
      <c r="K6326" t="s">
        <v>234</v>
      </c>
      <c r="L6326" t="s">
        <v>18148</v>
      </c>
      <c r="M6326" t="s">
        <v>18149</v>
      </c>
      <c r="N6326">
        <v>6.9701794440000002</v>
      </c>
      <c r="O6326">
        <v>0</v>
      </c>
      <c r="P6326">
        <v>21</v>
      </c>
      <c r="Q6326">
        <v>0</v>
      </c>
      <c r="R6326">
        <v>57</v>
      </c>
      <c r="S6326">
        <v>0</v>
      </c>
      <c r="T6326">
        <v>8</v>
      </c>
      <c r="U6326">
        <v>0</v>
      </c>
      <c r="V6326">
        <v>0</v>
      </c>
      <c r="W6326">
        <v>0</v>
      </c>
      <c r="X6326">
        <v>84.90173110900183</v>
      </c>
      <c r="Y6326">
        <v>0</v>
      </c>
      <c r="Z6326">
        <v>161.4206672463649</v>
      </c>
      <c r="AA6326">
        <v>0</v>
      </c>
      <c r="AB6326">
        <v>52.977345278653061</v>
      </c>
      <c r="AC6326">
        <v>0</v>
      </c>
      <c r="AD6326">
        <v>0</v>
      </c>
      <c r="AE6326">
        <v>299.29974363401976</v>
      </c>
    </row>
    <row r="6327" spans="1:31" x14ac:dyDescent="0.25">
      <c r="A6327">
        <v>2223664</v>
      </c>
      <c r="B6327">
        <v>1</v>
      </c>
      <c r="C6327" t="s">
        <v>80</v>
      </c>
      <c r="D6327" t="s">
        <v>98</v>
      </c>
      <c r="E6327" t="s">
        <v>147</v>
      </c>
      <c r="F6327" t="s">
        <v>18150</v>
      </c>
      <c r="G6327" t="s">
        <v>143</v>
      </c>
      <c r="H6327" t="s">
        <v>144</v>
      </c>
      <c r="I6327" t="s">
        <v>136</v>
      </c>
      <c r="J6327" t="s">
        <v>137</v>
      </c>
      <c r="K6327" t="s">
        <v>138</v>
      </c>
      <c r="L6327" t="s">
        <v>18151</v>
      </c>
      <c r="M6327" t="s">
        <v>18152</v>
      </c>
      <c r="N6327">
        <v>0.41138888800000001</v>
      </c>
      <c r="O6327">
        <v>0</v>
      </c>
      <c r="P6327">
        <v>247</v>
      </c>
      <c r="Q6327">
        <v>1</v>
      </c>
      <c r="R6327">
        <v>504</v>
      </c>
      <c r="S6327">
        <v>3</v>
      </c>
      <c r="T6327">
        <v>167</v>
      </c>
      <c r="U6327">
        <v>2</v>
      </c>
      <c r="V6327">
        <v>0</v>
      </c>
      <c r="W6327">
        <v>0</v>
      </c>
      <c r="X6327">
        <v>28.817624061639094</v>
      </c>
      <c r="Y6327">
        <v>9.2304649507346681E-2</v>
      </c>
      <c r="Z6327">
        <v>107.01113223306974</v>
      </c>
      <c r="AA6327">
        <v>10.225078899388569</v>
      </c>
      <c r="AB6327">
        <v>81.37506351800576</v>
      </c>
      <c r="AC6327">
        <v>44.804299425161275</v>
      </c>
      <c r="AD6327">
        <v>0</v>
      </c>
      <c r="AE6327">
        <v>272.32550278677178</v>
      </c>
    </row>
    <row r="6328" spans="1:31" x14ac:dyDescent="0.25">
      <c r="A6328">
        <v>2226243</v>
      </c>
      <c r="B6328">
        <v>1</v>
      </c>
      <c r="C6328" t="s">
        <v>81</v>
      </c>
      <c r="D6328" t="s">
        <v>122</v>
      </c>
      <c r="E6328" t="s">
        <v>141</v>
      </c>
      <c r="F6328" t="s">
        <v>18153</v>
      </c>
      <c r="G6328" t="s">
        <v>349</v>
      </c>
      <c r="H6328" t="s">
        <v>144</v>
      </c>
      <c r="I6328" t="s">
        <v>136</v>
      </c>
      <c r="J6328" t="s">
        <v>137</v>
      </c>
      <c r="K6328" t="s">
        <v>138</v>
      </c>
      <c r="L6328" t="s">
        <v>18154</v>
      </c>
      <c r="M6328" t="s">
        <v>18155</v>
      </c>
      <c r="N6328">
        <v>0.97416666600000001</v>
      </c>
      <c r="O6328">
        <v>0</v>
      </c>
      <c r="P6328">
        <v>102</v>
      </c>
      <c r="Q6328">
        <v>0</v>
      </c>
      <c r="R6328">
        <v>5</v>
      </c>
      <c r="S6328">
        <v>0</v>
      </c>
      <c r="T6328">
        <v>7</v>
      </c>
      <c r="U6328">
        <v>0</v>
      </c>
      <c r="V6328">
        <v>0</v>
      </c>
      <c r="W6328">
        <v>0</v>
      </c>
      <c r="X6328">
        <v>12.755147742329566</v>
      </c>
      <c r="Y6328">
        <v>0</v>
      </c>
      <c r="Z6328">
        <v>1.4164333694862865</v>
      </c>
      <c r="AA6328">
        <v>0</v>
      </c>
      <c r="AB6328">
        <v>0.17916724362493</v>
      </c>
      <c r="AC6328">
        <v>0</v>
      </c>
      <c r="AD6328">
        <v>0</v>
      </c>
      <c r="AE6328">
        <v>14.350748355440782</v>
      </c>
    </row>
    <row r="6329" spans="1:31" x14ac:dyDescent="0.25">
      <c r="A6329">
        <v>2224328</v>
      </c>
      <c r="B6329">
        <v>1</v>
      </c>
      <c r="C6329" t="s">
        <v>80</v>
      </c>
      <c r="D6329" t="s">
        <v>108</v>
      </c>
      <c r="E6329" t="s">
        <v>151</v>
      </c>
      <c r="F6329" t="s">
        <v>18156</v>
      </c>
      <c r="G6329" t="s">
        <v>213</v>
      </c>
      <c r="H6329" t="s">
        <v>135</v>
      </c>
      <c r="I6329" t="s">
        <v>136</v>
      </c>
      <c r="J6329" t="s">
        <v>137</v>
      </c>
      <c r="K6329" t="s">
        <v>138</v>
      </c>
      <c r="L6329" t="s">
        <v>18157</v>
      </c>
      <c r="M6329" t="s">
        <v>18158</v>
      </c>
      <c r="N6329">
        <v>2.2583333329999999</v>
      </c>
      <c r="O6329">
        <v>0</v>
      </c>
      <c r="P6329">
        <v>1</v>
      </c>
      <c r="Q6329">
        <v>0</v>
      </c>
      <c r="R6329">
        <v>2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0.10282404338474779</v>
      </c>
      <c r="Y6329">
        <v>0</v>
      </c>
      <c r="Z6329">
        <v>0.29968135081998165</v>
      </c>
      <c r="AA6329">
        <v>0</v>
      </c>
      <c r="AB6329">
        <v>0</v>
      </c>
      <c r="AC6329">
        <v>0</v>
      </c>
      <c r="AD6329">
        <v>0</v>
      </c>
      <c r="AE6329">
        <v>0.40250539420472942</v>
      </c>
    </row>
    <row r="6330" spans="1:31" x14ac:dyDescent="0.25">
      <c r="A6330">
        <v>2214341</v>
      </c>
      <c r="B6330">
        <v>1</v>
      </c>
      <c r="C6330" t="s">
        <v>81</v>
      </c>
      <c r="D6330" t="s">
        <v>113</v>
      </c>
      <c r="E6330" t="s">
        <v>151</v>
      </c>
      <c r="F6330" t="s">
        <v>18159</v>
      </c>
      <c r="G6330" t="s">
        <v>153</v>
      </c>
      <c r="H6330" t="s">
        <v>135</v>
      </c>
      <c r="I6330" t="s">
        <v>136</v>
      </c>
      <c r="J6330" t="s">
        <v>137</v>
      </c>
      <c r="K6330" t="s">
        <v>138</v>
      </c>
      <c r="L6330" t="s">
        <v>18160</v>
      </c>
      <c r="M6330" t="s">
        <v>18161</v>
      </c>
      <c r="N6330">
        <v>5.1119444439999997</v>
      </c>
      <c r="O6330">
        <v>0</v>
      </c>
      <c r="P6330">
        <v>13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3.4605647064966756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3.4605647064966756</v>
      </c>
    </row>
    <row r="6331" spans="1:31" x14ac:dyDescent="0.25">
      <c r="A6331">
        <v>2224746</v>
      </c>
      <c r="B6331">
        <v>1</v>
      </c>
      <c r="C6331" t="s">
        <v>80</v>
      </c>
      <c r="D6331" t="s">
        <v>90</v>
      </c>
      <c r="E6331" t="s">
        <v>141</v>
      </c>
      <c r="F6331" t="s">
        <v>18162</v>
      </c>
      <c r="G6331" t="s">
        <v>405</v>
      </c>
      <c r="H6331" t="s">
        <v>144</v>
      </c>
      <c r="I6331" t="s">
        <v>136</v>
      </c>
      <c r="J6331" t="s">
        <v>137</v>
      </c>
      <c r="K6331" t="s">
        <v>234</v>
      </c>
      <c r="L6331" t="s">
        <v>18163</v>
      </c>
      <c r="M6331" t="s">
        <v>18164</v>
      </c>
      <c r="N6331">
        <v>8.5992499999999996</v>
      </c>
      <c r="O6331">
        <v>0</v>
      </c>
      <c r="P6331">
        <v>279</v>
      </c>
      <c r="Q6331">
        <v>0</v>
      </c>
      <c r="R6331">
        <v>0</v>
      </c>
      <c r="S6331">
        <v>0</v>
      </c>
      <c r="T6331">
        <v>112</v>
      </c>
      <c r="U6331">
        <v>0</v>
      </c>
      <c r="V6331">
        <v>0</v>
      </c>
      <c r="W6331">
        <v>0</v>
      </c>
      <c r="X6331">
        <v>607.43082640461557</v>
      </c>
      <c r="Y6331">
        <v>0</v>
      </c>
      <c r="Z6331">
        <v>0</v>
      </c>
      <c r="AA6331">
        <v>0</v>
      </c>
      <c r="AB6331">
        <v>285.82871422031218</v>
      </c>
      <c r="AC6331">
        <v>0</v>
      </c>
      <c r="AD6331">
        <v>0</v>
      </c>
      <c r="AE6331">
        <v>893.25954062492769</v>
      </c>
    </row>
    <row r="6332" spans="1:31" x14ac:dyDescent="0.25">
      <c r="A6332">
        <v>2225410</v>
      </c>
      <c r="B6332">
        <v>1</v>
      </c>
      <c r="C6332" t="s">
        <v>80</v>
      </c>
      <c r="D6332" t="s">
        <v>106</v>
      </c>
      <c r="E6332" t="s">
        <v>151</v>
      </c>
      <c r="F6332" t="s">
        <v>18165</v>
      </c>
      <c r="G6332" t="s">
        <v>213</v>
      </c>
      <c r="H6332" t="s">
        <v>135</v>
      </c>
      <c r="I6332" t="s">
        <v>136</v>
      </c>
      <c r="J6332" t="s">
        <v>137</v>
      </c>
      <c r="K6332" t="s">
        <v>138</v>
      </c>
      <c r="L6332" t="s">
        <v>18166</v>
      </c>
      <c r="M6332" t="s">
        <v>18167</v>
      </c>
      <c r="N6332">
        <v>0.38972222200000001</v>
      </c>
      <c r="O6332">
        <v>0</v>
      </c>
      <c r="P6332">
        <v>1</v>
      </c>
      <c r="Q6332">
        <v>0</v>
      </c>
      <c r="R6332">
        <v>4</v>
      </c>
      <c r="S6332">
        <v>0</v>
      </c>
      <c r="T6332">
        <v>5</v>
      </c>
      <c r="U6332">
        <v>0</v>
      </c>
      <c r="V6332">
        <v>0</v>
      </c>
      <c r="W6332">
        <v>0</v>
      </c>
      <c r="X6332">
        <v>1.9319975024025002E-3</v>
      </c>
      <c r="Y6332">
        <v>0</v>
      </c>
      <c r="Z6332">
        <v>0.40860059994086306</v>
      </c>
      <c r="AA6332">
        <v>0</v>
      </c>
      <c r="AB6332">
        <v>9.0350141925697436</v>
      </c>
      <c r="AC6332">
        <v>0</v>
      </c>
      <c r="AD6332">
        <v>0</v>
      </c>
      <c r="AE6332">
        <v>9.4455467900130099</v>
      </c>
    </row>
    <row r="6333" spans="1:31" x14ac:dyDescent="0.25">
      <c r="A6333">
        <v>2212844</v>
      </c>
      <c r="B6333">
        <v>1</v>
      </c>
      <c r="C6333" t="s">
        <v>81</v>
      </c>
      <c r="D6333" t="s">
        <v>112</v>
      </c>
      <c r="E6333" t="s">
        <v>132</v>
      </c>
      <c r="F6333" t="s">
        <v>18168</v>
      </c>
      <c r="G6333" t="s">
        <v>176</v>
      </c>
      <c r="H6333" t="s">
        <v>135</v>
      </c>
      <c r="I6333" t="s">
        <v>136</v>
      </c>
      <c r="J6333" t="s">
        <v>137</v>
      </c>
      <c r="K6333" t="s">
        <v>138</v>
      </c>
      <c r="L6333" t="s">
        <v>18169</v>
      </c>
      <c r="M6333" t="s">
        <v>18170</v>
      </c>
      <c r="N6333">
        <v>3.1375000000000002</v>
      </c>
      <c r="O6333">
        <v>0</v>
      </c>
      <c r="P6333">
        <v>0</v>
      </c>
      <c r="Q6333">
        <v>0</v>
      </c>
      <c r="R6333">
        <v>7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5.568382391076157</v>
      </c>
      <c r="AA6333">
        <v>0</v>
      </c>
      <c r="AB6333">
        <v>0</v>
      </c>
      <c r="AC6333">
        <v>0</v>
      </c>
      <c r="AD6333">
        <v>0</v>
      </c>
      <c r="AE6333">
        <v>5.568382391076157</v>
      </c>
    </row>
    <row r="6334" spans="1:31" x14ac:dyDescent="0.25">
      <c r="A6334">
        <v>2220982</v>
      </c>
      <c r="B6334">
        <v>1</v>
      </c>
      <c r="C6334" t="s">
        <v>80</v>
      </c>
      <c r="D6334" t="s">
        <v>99</v>
      </c>
      <c r="E6334" t="s">
        <v>156</v>
      </c>
      <c r="F6334" t="s">
        <v>18171</v>
      </c>
      <c r="G6334" t="s">
        <v>161</v>
      </c>
      <c r="H6334" t="s">
        <v>135</v>
      </c>
      <c r="I6334" t="s">
        <v>136</v>
      </c>
      <c r="J6334" t="s">
        <v>137</v>
      </c>
      <c r="K6334" t="s">
        <v>138</v>
      </c>
      <c r="L6334" t="s">
        <v>18172</v>
      </c>
      <c r="M6334" t="s">
        <v>18173</v>
      </c>
      <c r="N6334">
        <v>1.896666666</v>
      </c>
      <c r="O6334">
        <v>0</v>
      </c>
      <c r="P6334">
        <v>1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3.7926432309950311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3.7926432309950311</v>
      </c>
    </row>
    <row r="6335" spans="1:31" x14ac:dyDescent="0.25">
      <c r="A6335">
        <v>2223687</v>
      </c>
      <c r="B6335">
        <v>1</v>
      </c>
      <c r="C6335" t="s">
        <v>80</v>
      </c>
      <c r="D6335" t="s">
        <v>103</v>
      </c>
      <c r="E6335" t="s">
        <v>147</v>
      </c>
      <c r="F6335" t="s">
        <v>932</v>
      </c>
      <c r="G6335" t="s">
        <v>143</v>
      </c>
      <c r="H6335" t="s">
        <v>144</v>
      </c>
      <c r="I6335" t="s">
        <v>136</v>
      </c>
      <c r="J6335" t="s">
        <v>137</v>
      </c>
      <c r="K6335" t="s">
        <v>138</v>
      </c>
      <c r="L6335" t="s">
        <v>7618</v>
      </c>
      <c r="M6335" t="s">
        <v>18174</v>
      </c>
      <c r="N6335">
        <v>0.72166666599999996</v>
      </c>
      <c r="O6335">
        <v>0</v>
      </c>
      <c r="P6335">
        <v>13</v>
      </c>
      <c r="Q6335">
        <v>13</v>
      </c>
      <c r="R6335">
        <v>80</v>
      </c>
      <c r="S6335">
        <v>7</v>
      </c>
      <c r="T6335">
        <v>13</v>
      </c>
      <c r="U6335">
        <v>1</v>
      </c>
      <c r="V6335">
        <v>0</v>
      </c>
      <c r="W6335">
        <v>0</v>
      </c>
      <c r="X6335">
        <v>4.1574695522079663</v>
      </c>
      <c r="Y6335">
        <v>4.9834720471730858</v>
      </c>
      <c r="Z6335">
        <v>51.150188984612655</v>
      </c>
      <c r="AA6335">
        <v>22.346054969332155</v>
      </c>
      <c r="AB6335">
        <v>4.3591392983863102</v>
      </c>
      <c r="AC6335">
        <v>131.19628137543339</v>
      </c>
      <c r="AD6335">
        <v>0</v>
      </c>
      <c r="AE6335">
        <v>218.19260622714557</v>
      </c>
    </row>
    <row r="6336" spans="1:31" x14ac:dyDescent="0.25">
      <c r="A6336">
        <v>2224228</v>
      </c>
      <c r="B6336">
        <v>1</v>
      </c>
      <c r="C6336" t="s">
        <v>80</v>
      </c>
      <c r="D6336" t="s">
        <v>94</v>
      </c>
      <c r="E6336" t="s">
        <v>147</v>
      </c>
      <c r="F6336" t="s">
        <v>8092</v>
      </c>
      <c r="G6336" t="s">
        <v>143</v>
      </c>
      <c r="H6336" t="s">
        <v>144</v>
      </c>
      <c r="I6336" t="s">
        <v>136</v>
      </c>
      <c r="J6336" t="s">
        <v>137</v>
      </c>
      <c r="K6336" t="s">
        <v>138</v>
      </c>
      <c r="L6336" t="s">
        <v>18175</v>
      </c>
      <c r="M6336" t="s">
        <v>18176</v>
      </c>
      <c r="N6336">
        <v>1.113611111</v>
      </c>
      <c r="O6336">
        <v>1</v>
      </c>
      <c r="P6336">
        <v>1239</v>
      </c>
      <c r="Q6336">
        <v>29</v>
      </c>
      <c r="R6336">
        <v>83</v>
      </c>
      <c r="S6336">
        <v>4</v>
      </c>
      <c r="T6336">
        <v>41</v>
      </c>
      <c r="U6336">
        <v>0</v>
      </c>
      <c r="V6336">
        <v>3</v>
      </c>
      <c r="W6336">
        <v>3.9872030956575308</v>
      </c>
      <c r="X6336">
        <v>224.41883654761497</v>
      </c>
      <c r="Y6336">
        <v>317.43894024812266</v>
      </c>
      <c r="Z6336">
        <v>34.07450410590404</v>
      </c>
      <c r="AA6336">
        <v>13.9576818462088</v>
      </c>
      <c r="AB6336">
        <v>47.385037588660083</v>
      </c>
      <c r="AC6336">
        <v>0</v>
      </c>
      <c r="AD6336">
        <v>5.1099082825279138</v>
      </c>
      <c r="AE6336">
        <v>646.37211171469608</v>
      </c>
    </row>
    <row r="6337" spans="1:31" x14ac:dyDescent="0.25">
      <c r="A6337">
        <v>2228954</v>
      </c>
      <c r="B6337">
        <v>1</v>
      </c>
      <c r="C6337" t="s">
        <v>80</v>
      </c>
      <c r="D6337" t="s">
        <v>98</v>
      </c>
      <c r="E6337" t="s">
        <v>156</v>
      </c>
      <c r="F6337" t="s">
        <v>18177</v>
      </c>
      <c r="G6337" t="s">
        <v>134</v>
      </c>
      <c r="H6337" t="s">
        <v>135</v>
      </c>
      <c r="I6337" t="s">
        <v>136</v>
      </c>
      <c r="J6337" t="s">
        <v>137</v>
      </c>
      <c r="K6337" t="s">
        <v>138</v>
      </c>
      <c r="L6337" t="s">
        <v>18178</v>
      </c>
      <c r="M6337" t="s">
        <v>18179</v>
      </c>
      <c r="N6337">
        <v>2.2638888879999999</v>
      </c>
      <c r="O6337">
        <v>0</v>
      </c>
      <c r="P6337">
        <v>1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0.34695442000737914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0.34695442000737914</v>
      </c>
    </row>
    <row r="6338" spans="1:31" x14ac:dyDescent="0.25">
      <c r="A6338">
        <v>2214049</v>
      </c>
      <c r="B6338">
        <v>1</v>
      </c>
      <c r="C6338" t="s">
        <v>81</v>
      </c>
      <c r="D6338" t="s">
        <v>128</v>
      </c>
      <c r="E6338" t="s">
        <v>151</v>
      </c>
      <c r="F6338" t="s">
        <v>18180</v>
      </c>
      <c r="G6338" t="s">
        <v>213</v>
      </c>
      <c r="H6338" t="s">
        <v>135</v>
      </c>
      <c r="I6338" t="s">
        <v>136</v>
      </c>
      <c r="J6338" t="s">
        <v>137</v>
      </c>
      <c r="K6338" t="s">
        <v>138</v>
      </c>
      <c r="L6338" t="s">
        <v>18181</v>
      </c>
      <c r="M6338" t="s">
        <v>18182</v>
      </c>
      <c r="N6338">
        <v>1.8319444439999999</v>
      </c>
      <c r="O6338">
        <v>0</v>
      </c>
      <c r="P6338">
        <v>16</v>
      </c>
      <c r="Q6338">
        <v>0</v>
      </c>
      <c r="R6338">
        <v>0</v>
      </c>
      <c r="S6338">
        <v>0</v>
      </c>
      <c r="T6338">
        <v>8</v>
      </c>
      <c r="U6338">
        <v>0</v>
      </c>
      <c r="V6338">
        <v>0</v>
      </c>
      <c r="W6338">
        <v>0</v>
      </c>
      <c r="X6338">
        <v>5.1673128647126747</v>
      </c>
      <c r="Y6338">
        <v>0</v>
      </c>
      <c r="Z6338">
        <v>0</v>
      </c>
      <c r="AA6338">
        <v>0</v>
      </c>
      <c r="AB6338">
        <v>46.232250211167361</v>
      </c>
      <c r="AC6338">
        <v>0</v>
      </c>
      <c r="AD6338">
        <v>0</v>
      </c>
      <c r="AE6338">
        <v>51.399563075880039</v>
      </c>
    </row>
    <row r="6339" spans="1:31" x14ac:dyDescent="0.25">
      <c r="A6339">
        <v>2225622</v>
      </c>
      <c r="B6339">
        <v>1</v>
      </c>
      <c r="C6339" t="s">
        <v>80</v>
      </c>
      <c r="D6339" t="s">
        <v>103</v>
      </c>
      <c r="E6339" t="s">
        <v>151</v>
      </c>
      <c r="F6339" t="s">
        <v>18183</v>
      </c>
      <c r="G6339" t="s">
        <v>213</v>
      </c>
      <c r="H6339" t="s">
        <v>135</v>
      </c>
      <c r="I6339" t="s">
        <v>136</v>
      </c>
      <c r="J6339" t="s">
        <v>137</v>
      </c>
      <c r="K6339" t="s">
        <v>138</v>
      </c>
      <c r="L6339" t="s">
        <v>18184</v>
      </c>
      <c r="M6339" t="s">
        <v>18185</v>
      </c>
      <c r="N6339">
        <v>1.424722222</v>
      </c>
      <c r="O6339">
        <v>0</v>
      </c>
      <c r="P6339">
        <v>146</v>
      </c>
      <c r="Q6339">
        <v>0</v>
      </c>
      <c r="R6339">
        <v>0</v>
      </c>
      <c r="S6339">
        <v>0</v>
      </c>
      <c r="T6339">
        <v>16</v>
      </c>
      <c r="U6339">
        <v>0</v>
      </c>
      <c r="V6339">
        <v>0</v>
      </c>
      <c r="W6339">
        <v>0</v>
      </c>
      <c r="X6339">
        <v>70.481898992506345</v>
      </c>
      <c r="Y6339">
        <v>0</v>
      </c>
      <c r="Z6339">
        <v>0</v>
      </c>
      <c r="AA6339">
        <v>0</v>
      </c>
      <c r="AB6339">
        <v>23.398814610924145</v>
      </c>
      <c r="AC6339">
        <v>0</v>
      </c>
      <c r="AD6339">
        <v>0</v>
      </c>
      <c r="AE6339">
        <v>93.880713603430493</v>
      </c>
    </row>
    <row r="6340" spans="1:31" x14ac:dyDescent="0.25">
      <c r="A6340">
        <v>2222313</v>
      </c>
      <c r="B6340">
        <v>1</v>
      </c>
      <c r="C6340" t="s">
        <v>80</v>
      </c>
      <c r="D6340" t="s">
        <v>99</v>
      </c>
      <c r="E6340" t="s">
        <v>156</v>
      </c>
      <c r="F6340" t="s">
        <v>7257</v>
      </c>
      <c r="G6340" t="s">
        <v>161</v>
      </c>
      <c r="H6340" t="s">
        <v>135</v>
      </c>
      <c r="I6340" t="s">
        <v>136</v>
      </c>
      <c r="J6340" t="s">
        <v>137</v>
      </c>
      <c r="K6340" t="s">
        <v>138</v>
      </c>
      <c r="L6340" t="s">
        <v>18186</v>
      </c>
      <c r="M6340" t="s">
        <v>18187</v>
      </c>
      <c r="N6340">
        <v>3.1344444440000001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1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0.36578602897462031</v>
      </c>
      <c r="AC6340">
        <v>0</v>
      </c>
      <c r="AD6340">
        <v>0</v>
      </c>
      <c r="AE6340">
        <v>0.36578602897462031</v>
      </c>
    </row>
    <row r="6341" spans="1:31" x14ac:dyDescent="0.25">
      <c r="A6341">
        <v>2227245</v>
      </c>
      <c r="B6341">
        <v>1</v>
      </c>
      <c r="C6341" t="s">
        <v>80</v>
      </c>
      <c r="D6341" t="s">
        <v>98</v>
      </c>
      <c r="E6341" t="s">
        <v>147</v>
      </c>
      <c r="F6341" t="s">
        <v>18188</v>
      </c>
      <c r="G6341" t="s">
        <v>143</v>
      </c>
      <c r="H6341" t="s">
        <v>144</v>
      </c>
      <c r="I6341" t="s">
        <v>136</v>
      </c>
      <c r="J6341" t="s">
        <v>137</v>
      </c>
      <c r="K6341" t="s">
        <v>138</v>
      </c>
      <c r="L6341" t="s">
        <v>18189</v>
      </c>
      <c r="M6341" t="s">
        <v>18190</v>
      </c>
      <c r="N6341">
        <v>0.62888888799999998</v>
      </c>
      <c r="O6341">
        <v>0</v>
      </c>
      <c r="P6341">
        <v>211</v>
      </c>
      <c r="Q6341">
        <v>7</v>
      </c>
      <c r="R6341">
        <v>0</v>
      </c>
      <c r="S6341">
        <v>4</v>
      </c>
      <c r="T6341">
        <v>22</v>
      </c>
      <c r="U6341">
        <v>1</v>
      </c>
      <c r="V6341">
        <v>0</v>
      </c>
      <c r="W6341">
        <v>0</v>
      </c>
      <c r="X6341">
        <v>30.93545712309745</v>
      </c>
      <c r="Y6341">
        <v>14.357699504844126</v>
      </c>
      <c r="Z6341">
        <v>0</v>
      </c>
      <c r="AA6341">
        <v>31.222630595837593</v>
      </c>
      <c r="AB6341">
        <v>3.7776986537780468</v>
      </c>
      <c r="AC6341">
        <v>62.322488853936008</v>
      </c>
      <c r="AD6341">
        <v>0</v>
      </c>
      <c r="AE6341">
        <v>142.61597473149322</v>
      </c>
    </row>
    <row r="6342" spans="1:31" x14ac:dyDescent="0.25">
      <c r="A6342">
        <v>2223999</v>
      </c>
      <c r="B6342">
        <v>1</v>
      </c>
      <c r="C6342" t="s">
        <v>81</v>
      </c>
      <c r="D6342" t="s">
        <v>124</v>
      </c>
      <c r="E6342" t="s">
        <v>141</v>
      </c>
      <c r="F6342" t="s">
        <v>18191</v>
      </c>
      <c r="G6342" t="s">
        <v>349</v>
      </c>
      <c r="H6342" t="s">
        <v>144</v>
      </c>
      <c r="I6342" t="s">
        <v>136</v>
      </c>
      <c r="J6342" t="s">
        <v>137</v>
      </c>
      <c r="K6342" t="s">
        <v>138</v>
      </c>
      <c r="L6342" t="s">
        <v>18192</v>
      </c>
      <c r="M6342" t="s">
        <v>18193</v>
      </c>
      <c r="N6342">
        <v>2.2736111110000001</v>
      </c>
      <c r="O6342">
        <v>0</v>
      </c>
      <c r="P6342">
        <v>162</v>
      </c>
      <c r="Q6342">
        <v>0</v>
      </c>
      <c r="R6342">
        <v>15</v>
      </c>
      <c r="S6342">
        <v>0</v>
      </c>
      <c r="T6342">
        <v>11</v>
      </c>
      <c r="U6342">
        <v>0</v>
      </c>
      <c r="V6342">
        <v>0</v>
      </c>
      <c r="W6342">
        <v>0</v>
      </c>
      <c r="X6342">
        <v>53.441367719319558</v>
      </c>
      <c r="Y6342">
        <v>0</v>
      </c>
      <c r="Z6342">
        <v>18.282431142000281</v>
      </c>
      <c r="AA6342">
        <v>0</v>
      </c>
      <c r="AB6342">
        <v>7.3905329365020958</v>
      </c>
      <c r="AC6342">
        <v>0</v>
      </c>
      <c r="AD6342">
        <v>0</v>
      </c>
      <c r="AE6342">
        <v>79.114331797821933</v>
      </c>
    </row>
    <row r="6343" spans="1:31" x14ac:dyDescent="0.25">
      <c r="A6343">
        <v>2214261</v>
      </c>
      <c r="B6343">
        <v>1</v>
      </c>
      <c r="C6343" t="s">
        <v>81</v>
      </c>
      <c r="D6343" t="s">
        <v>112</v>
      </c>
      <c r="E6343" t="s">
        <v>156</v>
      </c>
      <c r="F6343" t="s">
        <v>18194</v>
      </c>
      <c r="G6343" t="s">
        <v>161</v>
      </c>
      <c r="H6343" t="s">
        <v>135</v>
      </c>
      <c r="I6343" t="s">
        <v>136</v>
      </c>
      <c r="J6343" t="s">
        <v>137</v>
      </c>
      <c r="K6343" t="s">
        <v>138</v>
      </c>
      <c r="L6343" t="s">
        <v>18195</v>
      </c>
      <c r="M6343" t="s">
        <v>18196</v>
      </c>
      <c r="N6343">
        <v>1.915277777</v>
      </c>
      <c r="O6343">
        <v>0</v>
      </c>
      <c r="P6343">
        <v>3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0.78200346684637545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0.78200346684637545</v>
      </c>
    </row>
    <row r="6344" spans="1:31" x14ac:dyDescent="0.25">
      <c r="A6344">
        <v>2215343</v>
      </c>
      <c r="B6344">
        <v>1</v>
      </c>
      <c r="C6344" t="s">
        <v>80</v>
      </c>
      <c r="D6344" t="s">
        <v>84</v>
      </c>
      <c r="E6344" t="s">
        <v>156</v>
      </c>
      <c r="F6344" t="s">
        <v>18197</v>
      </c>
      <c r="G6344" t="s">
        <v>165</v>
      </c>
      <c r="H6344" t="s">
        <v>135</v>
      </c>
      <c r="I6344" t="s">
        <v>136</v>
      </c>
      <c r="J6344" t="s">
        <v>137</v>
      </c>
      <c r="K6344" t="s">
        <v>138</v>
      </c>
      <c r="L6344" t="s">
        <v>18198</v>
      </c>
      <c r="M6344" t="s">
        <v>18199</v>
      </c>
      <c r="N6344">
        <v>2.2180555549999998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1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1.345166302876746</v>
      </c>
      <c r="AC6344">
        <v>0</v>
      </c>
      <c r="AD6344">
        <v>0</v>
      </c>
      <c r="AE6344">
        <v>1.345166302876746</v>
      </c>
    </row>
    <row r="6345" spans="1:31" x14ac:dyDescent="0.25">
      <c r="A6345">
        <v>2215884</v>
      </c>
      <c r="B6345">
        <v>1</v>
      </c>
      <c r="C6345" t="s">
        <v>80</v>
      </c>
      <c r="D6345" t="s">
        <v>97</v>
      </c>
      <c r="E6345" t="s">
        <v>156</v>
      </c>
      <c r="F6345" t="s">
        <v>18200</v>
      </c>
      <c r="G6345" t="s">
        <v>161</v>
      </c>
      <c r="H6345" t="s">
        <v>135</v>
      </c>
      <c r="I6345" t="s">
        <v>136</v>
      </c>
      <c r="J6345" t="s">
        <v>137</v>
      </c>
      <c r="K6345" t="s">
        <v>138</v>
      </c>
      <c r="L6345" t="s">
        <v>18201</v>
      </c>
      <c r="M6345" t="s">
        <v>18202</v>
      </c>
      <c r="N6345">
        <v>6.8588888880000001</v>
      </c>
      <c r="O6345">
        <v>0</v>
      </c>
      <c r="P6345">
        <v>0</v>
      </c>
      <c r="Q6345">
        <v>0</v>
      </c>
      <c r="R6345">
        <v>1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1.3930376449879166E-2</v>
      </c>
      <c r="AA6345">
        <v>0</v>
      </c>
      <c r="AB6345">
        <v>0</v>
      </c>
      <c r="AC6345">
        <v>0</v>
      </c>
      <c r="AD6345">
        <v>0</v>
      </c>
      <c r="AE6345">
        <v>1.3930376449879166E-2</v>
      </c>
    </row>
    <row r="6346" spans="1:31" x14ac:dyDescent="0.25">
      <c r="A6346">
        <v>2213471</v>
      </c>
      <c r="B6346">
        <v>1</v>
      </c>
      <c r="C6346" t="s">
        <v>81</v>
      </c>
      <c r="D6346" t="s">
        <v>119</v>
      </c>
      <c r="E6346" t="s">
        <v>147</v>
      </c>
      <c r="F6346" t="s">
        <v>8006</v>
      </c>
      <c r="G6346" t="s">
        <v>143</v>
      </c>
      <c r="H6346" t="s">
        <v>144</v>
      </c>
      <c r="I6346" t="s">
        <v>136</v>
      </c>
      <c r="J6346" t="s">
        <v>137</v>
      </c>
      <c r="K6346" t="s">
        <v>138</v>
      </c>
      <c r="L6346" t="s">
        <v>18203</v>
      </c>
      <c r="M6346" t="s">
        <v>18204</v>
      </c>
      <c r="N6346">
        <v>0.25416666599999999</v>
      </c>
      <c r="O6346">
        <v>3</v>
      </c>
      <c r="P6346">
        <v>2720</v>
      </c>
      <c r="Q6346">
        <v>29</v>
      </c>
      <c r="R6346">
        <v>551</v>
      </c>
      <c r="S6346">
        <v>17</v>
      </c>
      <c r="T6346">
        <v>282</v>
      </c>
      <c r="U6346">
        <v>0</v>
      </c>
      <c r="V6346">
        <v>3</v>
      </c>
      <c r="W6346">
        <v>0.19077288906489998</v>
      </c>
      <c r="X6346">
        <v>71.100735928127847</v>
      </c>
      <c r="Y6346">
        <v>1.1650273537122502</v>
      </c>
      <c r="Z6346">
        <v>15.84273904766097</v>
      </c>
      <c r="AA6346">
        <v>17.63619215149436</v>
      </c>
      <c r="AB6346">
        <v>24.442056768900372</v>
      </c>
      <c r="AC6346">
        <v>0</v>
      </c>
      <c r="AD6346">
        <v>0.28983755069682499</v>
      </c>
      <c r="AE6346">
        <v>130.66736168965753</v>
      </c>
    </row>
    <row r="6347" spans="1:31" x14ac:dyDescent="0.25">
      <c r="A6347">
        <v>2228868</v>
      </c>
      <c r="B6347">
        <v>1</v>
      </c>
      <c r="C6347" t="s">
        <v>81</v>
      </c>
      <c r="D6347" t="s">
        <v>128</v>
      </c>
      <c r="E6347" t="s">
        <v>156</v>
      </c>
      <c r="F6347" t="s">
        <v>18205</v>
      </c>
      <c r="G6347" t="s">
        <v>172</v>
      </c>
      <c r="H6347" t="s">
        <v>135</v>
      </c>
      <c r="I6347" t="s">
        <v>136</v>
      </c>
      <c r="J6347" t="s">
        <v>137</v>
      </c>
      <c r="K6347" t="s">
        <v>138</v>
      </c>
      <c r="L6347" t="s">
        <v>18206</v>
      </c>
      <c r="M6347" t="s">
        <v>18207</v>
      </c>
      <c r="N6347">
        <v>1.163888888</v>
      </c>
      <c r="O6347">
        <v>0</v>
      </c>
      <c r="P6347">
        <v>6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1.4807472630926948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1.4807472630926948</v>
      </c>
    </row>
    <row r="6348" spans="1:31" x14ac:dyDescent="0.25">
      <c r="A6348">
        <v>2226455</v>
      </c>
      <c r="B6348">
        <v>1</v>
      </c>
      <c r="C6348" t="s">
        <v>80</v>
      </c>
      <c r="D6348" t="s">
        <v>96</v>
      </c>
      <c r="E6348" t="s">
        <v>132</v>
      </c>
      <c r="F6348" t="s">
        <v>18208</v>
      </c>
      <c r="G6348" t="s">
        <v>134</v>
      </c>
      <c r="H6348" t="s">
        <v>135</v>
      </c>
      <c r="I6348" t="s">
        <v>136</v>
      </c>
      <c r="J6348" t="s">
        <v>137</v>
      </c>
      <c r="K6348" t="s">
        <v>138</v>
      </c>
      <c r="L6348" t="s">
        <v>18209</v>
      </c>
      <c r="M6348" t="s">
        <v>18210</v>
      </c>
      <c r="N6348">
        <v>0.49277777699999997</v>
      </c>
      <c r="O6348">
        <v>0</v>
      </c>
      <c r="P6348">
        <v>144</v>
      </c>
      <c r="Q6348">
        <v>0</v>
      </c>
      <c r="R6348">
        <v>1</v>
      </c>
      <c r="S6348">
        <v>0</v>
      </c>
      <c r="T6348">
        <v>13</v>
      </c>
      <c r="U6348">
        <v>0</v>
      </c>
      <c r="V6348">
        <v>0</v>
      </c>
      <c r="W6348">
        <v>0</v>
      </c>
      <c r="X6348">
        <v>62.207725444784678</v>
      </c>
      <c r="Y6348">
        <v>0</v>
      </c>
      <c r="Z6348">
        <v>0.46457290719814337</v>
      </c>
      <c r="AA6348">
        <v>0</v>
      </c>
      <c r="AB6348">
        <v>5.4469547166411107</v>
      </c>
      <c r="AC6348">
        <v>0</v>
      </c>
      <c r="AD6348">
        <v>0</v>
      </c>
      <c r="AE6348">
        <v>68.119253068623934</v>
      </c>
    </row>
    <row r="6349" spans="1:31" x14ac:dyDescent="0.25">
      <c r="A6349">
        <v>2217799</v>
      </c>
      <c r="B6349">
        <v>1</v>
      </c>
      <c r="C6349" t="s">
        <v>80</v>
      </c>
      <c r="D6349" t="s">
        <v>95</v>
      </c>
      <c r="E6349" t="s">
        <v>251</v>
      </c>
      <c r="F6349" t="s">
        <v>2802</v>
      </c>
      <c r="G6349" t="s">
        <v>143</v>
      </c>
      <c r="H6349" t="s">
        <v>144</v>
      </c>
      <c r="I6349" t="s">
        <v>136</v>
      </c>
      <c r="J6349" t="s">
        <v>137</v>
      </c>
      <c r="K6349" t="s">
        <v>138</v>
      </c>
      <c r="L6349" t="s">
        <v>18211</v>
      </c>
      <c r="M6349" t="s">
        <v>18212</v>
      </c>
      <c r="N6349">
        <v>6.6194444000000005E-2</v>
      </c>
      <c r="O6349">
        <v>55</v>
      </c>
      <c r="P6349">
        <v>4896</v>
      </c>
      <c r="Q6349">
        <v>85</v>
      </c>
      <c r="R6349">
        <v>171</v>
      </c>
      <c r="S6349">
        <v>93</v>
      </c>
      <c r="T6349">
        <v>643</v>
      </c>
      <c r="U6349">
        <v>10</v>
      </c>
      <c r="V6349">
        <v>1</v>
      </c>
      <c r="W6349">
        <v>2.9177392378666709</v>
      </c>
      <c r="X6349">
        <v>112.42228082749484</v>
      </c>
      <c r="Y6349">
        <v>32.369588664561121</v>
      </c>
      <c r="Z6349">
        <v>2.2469413088413046</v>
      </c>
      <c r="AA6349">
        <v>19.098925101671529</v>
      </c>
      <c r="AB6349">
        <v>23.344342670155402</v>
      </c>
      <c r="AC6349">
        <v>28.111759845289694</v>
      </c>
      <c r="AD6349">
        <v>0.18016265072133222</v>
      </c>
      <c r="AE6349">
        <v>220.69174030660196</v>
      </c>
    </row>
    <row r="6350" spans="1:31" x14ac:dyDescent="0.25">
      <c r="A6350">
        <v>2218042</v>
      </c>
      <c r="B6350">
        <v>1</v>
      </c>
      <c r="C6350" t="s">
        <v>80</v>
      </c>
      <c r="D6350" t="s">
        <v>102</v>
      </c>
      <c r="E6350" t="s">
        <v>141</v>
      </c>
      <c r="F6350" t="s">
        <v>2483</v>
      </c>
      <c r="G6350" t="s">
        <v>349</v>
      </c>
      <c r="H6350" t="s">
        <v>144</v>
      </c>
      <c r="I6350" t="s">
        <v>136</v>
      </c>
      <c r="J6350" t="s">
        <v>137</v>
      </c>
      <c r="K6350" t="s">
        <v>138</v>
      </c>
      <c r="L6350" t="s">
        <v>18213</v>
      </c>
      <c r="M6350" t="s">
        <v>18214</v>
      </c>
      <c r="N6350">
        <v>1.5947222219999999</v>
      </c>
      <c r="O6350">
        <v>0</v>
      </c>
      <c r="P6350">
        <v>831</v>
      </c>
      <c r="Q6350">
        <v>1</v>
      </c>
      <c r="R6350">
        <v>12</v>
      </c>
      <c r="S6350">
        <v>1</v>
      </c>
      <c r="T6350">
        <v>68</v>
      </c>
      <c r="U6350">
        <v>0</v>
      </c>
      <c r="V6350">
        <v>0</v>
      </c>
      <c r="W6350">
        <v>0</v>
      </c>
      <c r="X6350">
        <v>169.17438067758232</v>
      </c>
      <c r="Y6350">
        <v>0.38182590786087223</v>
      </c>
      <c r="Z6350">
        <v>8.4848608131191217</v>
      </c>
      <c r="AA6350">
        <v>3.466233242072863</v>
      </c>
      <c r="AB6350">
        <v>91.282712658465655</v>
      </c>
      <c r="AC6350">
        <v>0</v>
      </c>
      <c r="AD6350">
        <v>0</v>
      </c>
      <c r="AE6350">
        <v>272.79001329910085</v>
      </c>
    </row>
    <row r="6351" spans="1:31" x14ac:dyDescent="0.25">
      <c r="A6351">
        <v>2227096</v>
      </c>
      <c r="B6351">
        <v>1</v>
      </c>
      <c r="C6351" t="s">
        <v>80</v>
      </c>
      <c r="D6351" t="s">
        <v>88</v>
      </c>
      <c r="E6351" t="s">
        <v>156</v>
      </c>
      <c r="F6351" t="s">
        <v>3963</v>
      </c>
      <c r="G6351" t="s">
        <v>165</v>
      </c>
      <c r="H6351" t="s">
        <v>135</v>
      </c>
      <c r="I6351" t="s">
        <v>136</v>
      </c>
      <c r="J6351" t="s">
        <v>137</v>
      </c>
      <c r="K6351" t="s">
        <v>138</v>
      </c>
      <c r="L6351" t="s">
        <v>18215</v>
      </c>
      <c r="M6351" t="s">
        <v>18216</v>
      </c>
      <c r="N6351">
        <v>1.535555555</v>
      </c>
      <c r="O6351">
        <v>0</v>
      </c>
      <c r="P6351">
        <v>8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3.5412388867141842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3.5412388867141842</v>
      </c>
    </row>
    <row r="6352" spans="1:31" x14ac:dyDescent="0.25">
      <c r="A6352">
        <v>2217899</v>
      </c>
      <c r="B6352">
        <v>1</v>
      </c>
      <c r="C6352" t="s">
        <v>80</v>
      </c>
      <c r="D6352" t="s">
        <v>105</v>
      </c>
      <c r="E6352" t="s">
        <v>141</v>
      </c>
      <c r="F6352" t="s">
        <v>18217</v>
      </c>
      <c r="G6352" t="s">
        <v>405</v>
      </c>
      <c r="H6352" t="s">
        <v>144</v>
      </c>
      <c r="I6352" t="s">
        <v>136</v>
      </c>
      <c r="J6352" t="s">
        <v>137</v>
      </c>
      <c r="K6352" t="s">
        <v>234</v>
      </c>
      <c r="L6352" t="s">
        <v>18218</v>
      </c>
      <c r="M6352" t="s">
        <v>18219</v>
      </c>
      <c r="N6352">
        <v>0.31916666599999999</v>
      </c>
      <c r="O6352">
        <v>0</v>
      </c>
      <c r="P6352">
        <v>13</v>
      </c>
      <c r="Q6352">
        <v>0</v>
      </c>
      <c r="R6352">
        <v>17</v>
      </c>
      <c r="S6352">
        <v>0</v>
      </c>
      <c r="T6352">
        <v>7</v>
      </c>
      <c r="U6352">
        <v>0</v>
      </c>
      <c r="V6352">
        <v>0</v>
      </c>
      <c r="W6352">
        <v>0</v>
      </c>
      <c r="X6352">
        <v>1.3382980638576181</v>
      </c>
      <c r="Y6352">
        <v>0</v>
      </c>
      <c r="Z6352">
        <v>1.2420643703031233</v>
      </c>
      <c r="AA6352">
        <v>0</v>
      </c>
      <c r="AB6352">
        <v>4.7098102617298894</v>
      </c>
      <c r="AC6352">
        <v>0</v>
      </c>
      <c r="AD6352">
        <v>0</v>
      </c>
      <c r="AE6352">
        <v>7.2901726958906305</v>
      </c>
    </row>
    <row r="6353" spans="1:31" x14ac:dyDescent="0.25">
      <c r="A6353">
        <v>2226996</v>
      </c>
      <c r="B6353">
        <v>1</v>
      </c>
      <c r="C6353" t="s">
        <v>80</v>
      </c>
      <c r="D6353" t="s">
        <v>98</v>
      </c>
      <c r="E6353" t="s">
        <v>156</v>
      </c>
      <c r="F6353" t="s">
        <v>18220</v>
      </c>
      <c r="G6353" t="s">
        <v>161</v>
      </c>
      <c r="H6353" t="s">
        <v>135</v>
      </c>
      <c r="I6353" t="s">
        <v>136</v>
      </c>
      <c r="J6353" t="s">
        <v>137</v>
      </c>
      <c r="K6353" t="s">
        <v>138</v>
      </c>
      <c r="L6353" t="s">
        <v>18221</v>
      </c>
      <c r="M6353" t="s">
        <v>18222</v>
      </c>
      <c r="N6353">
        <v>1.207222222</v>
      </c>
      <c r="O6353">
        <v>0</v>
      </c>
      <c r="P6353">
        <v>2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1.2218885787922003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1.2218885787922003</v>
      </c>
    </row>
    <row r="6354" spans="1:31" x14ac:dyDescent="0.25">
      <c r="A6354">
        <v>2218583</v>
      </c>
      <c r="B6354">
        <v>1</v>
      </c>
      <c r="C6354" t="s">
        <v>80</v>
      </c>
      <c r="D6354" t="s">
        <v>99</v>
      </c>
      <c r="E6354" t="s">
        <v>141</v>
      </c>
      <c r="F6354" t="s">
        <v>11451</v>
      </c>
      <c r="G6354" t="s">
        <v>349</v>
      </c>
      <c r="H6354" t="s">
        <v>144</v>
      </c>
      <c r="I6354" t="s">
        <v>136</v>
      </c>
      <c r="J6354" t="s">
        <v>137</v>
      </c>
      <c r="K6354" t="s">
        <v>138</v>
      </c>
      <c r="L6354" t="s">
        <v>18223</v>
      </c>
      <c r="M6354" t="s">
        <v>18224</v>
      </c>
      <c r="N6354">
        <v>10.401666666000001</v>
      </c>
      <c r="O6354">
        <v>0</v>
      </c>
      <c r="P6354">
        <v>49</v>
      </c>
      <c r="Q6354">
        <v>0</v>
      </c>
      <c r="R6354">
        <v>1</v>
      </c>
      <c r="S6354">
        <v>0</v>
      </c>
      <c r="T6354">
        <v>4</v>
      </c>
      <c r="U6354">
        <v>0</v>
      </c>
      <c r="V6354">
        <v>0</v>
      </c>
      <c r="W6354">
        <v>0</v>
      </c>
      <c r="X6354">
        <v>97.830601756601069</v>
      </c>
      <c r="Y6354">
        <v>0</v>
      </c>
      <c r="Z6354">
        <v>9.2228716188239995E-2</v>
      </c>
      <c r="AA6354">
        <v>0</v>
      </c>
      <c r="AB6354">
        <v>26.715999579581059</v>
      </c>
      <c r="AC6354">
        <v>0</v>
      </c>
      <c r="AD6354">
        <v>0</v>
      </c>
      <c r="AE6354">
        <v>124.63883005237037</v>
      </c>
    </row>
    <row r="6355" spans="1:31" x14ac:dyDescent="0.25">
      <c r="A6355">
        <v>2218340</v>
      </c>
      <c r="B6355">
        <v>1</v>
      </c>
      <c r="C6355" t="s">
        <v>80</v>
      </c>
      <c r="D6355" t="s">
        <v>94</v>
      </c>
      <c r="E6355" t="s">
        <v>132</v>
      </c>
      <c r="F6355" t="s">
        <v>2846</v>
      </c>
      <c r="G6355" t="s">
        <v>507</v>
      </c>
      <c r="H6355" t="s">
        <v>135</v>
      </c>
      <c r="I6355" t="s">
        <v>136</v>
      </c>
      <c r="J6355" t="s">
        <v>137</v>
      </c>
      <c r="K6355" t="s">
        <v>138</v>
      </c>
      <c r="L6355" t="s">
        <v>18225</v>
      </c>
      <c r="M6355" t="s">
        <v>18226</v>
      </c>
      <c r="N6355">
        <v>9.2449999999999992</v>
      </c>
      <c r="O6355">
        <v>0</v>
      </c>
      <c r="P6355">
        <v>183</v>
      </c>
      <c r="Q6355">
        <v>0</v>
      </c>
      <c r="R6355">
        <v>0</v>
      </c>
      <c r="S6355">
        <v>0</v>
      </c>
      <c r="T6355">
        <v>5</v>
      </c>
      <c r="U6355">
        <v>0</v>
      </c>
      <c r="V6355">
        <v>0</v>
      </c>
      <c r="W6355">
        <v>0</v>
      </c>
      <c r="X6355">
        <v>421.04953078611555</v>
      </c>
      <c r="Y6355">
        <v>0</v>
      </c>
      <c r="Z6355">
        <v>0</v>
      </c>
      <c r="AA6355">
        <v>0</v>
      </c>
      <c r="AB6355">
        <v>24.010312392791782</v>
      </c>
      <c r="AC6355">
        <v>0</v>
      </c>
      <c r="AD6355">
        <v>0</v>
      </c>
      <c r="AE6355">
        <v>445.05984317890733</v>
      </c>
    </row>
    <row r="6356" spans="1:31" x14ac:dyDescent="0.25">
      <c r="A6356">
        <v>2224832</v>
      </c>
      <c r="B6356">
        <v>1</v>
      </c>
      <c r="C6356" t="s">
        <v>80</v>
      </c>
      <c r="D6356" t="s">
        <v>93</v>
      </c>
      <c r="E6356" t="s">
        <v>156</v>
      </c>
      <c r="F6356" t="s">
        <v>18227</v>
      </c>
      <c r="G6356" t="s">
        <v>161</v>
      </c>
      <c r="H6356" t="s">
        <v>135</v>
      </c>
      <c r="I6356" t="s">
        <v>136</v>
      </c>
      <c r="J6356" t="s">
        <v>137</v>
      </c>
      <c r="K6356" t="s">
        <v>138</v>
      </c>
      <c r="L6356" t="s">
        <v>18228</v>
      </c>
      <c r="M6356" t="s">
        <v>18229</v>
      </c>
      <c r="N6356">
        <v>0.32388888799999999</v>
      </c>
      <c r="O6356">
        <v>0</v>
      </c>
      <c r="P6356">
        <v>1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6.821289219192557E-2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6.821289219192557E-2</v>
      </c>
    </row>
    <row r="6357" spans="1:31" x14ac:dyDescent="0.25">
      <c r="A6357">
        <v>2228470</v>
      </c>
      <c r="B6357">
        <v>1</v>
      </c>
      <c r="C6357" t="s">
        <v>80</v>
      </c>
      <c r="D6357" t="s">
        <v>82</v>
      </c>
      <c r="E6357" t="s">
        <v>151</v>
      </c>
      <c r="F6357" t="s">
        <v>8774</v>
      </c>
      <c r="G6357" t="s">
        <v>213</v>
      </c>
      <c r="H6357" t="s">
        <v>135</v>
      </c>
      <c r="I6357" t="s">
        <v>136</v>
      </c>
      <c r="J6357" t="s">
        <v>137</v>
      </c>
      <c r="K6357" t="s">
        <v>138</v>
      </c>
      <c r="L6357" t="s">
        <v>18230</v>
      </c>
      <c r="M6357" t="s">
        <v>18231</v>
      </c>
      <c r="N6357">
        <v>2.0886111110000001</v>
      </c>
      <c r="O6357">
        <v>0</v>
      </c>
      <c r="P6357">
        <v>105</v>
      </c>
      <c r="Q6357">
        <v>0</v>
      </c>
      <c r="R6357">
        <v>0</v>
      </c>
      <c r="S6357">
        <v>0</v>
      </c>
      <c r="T6357">
        <v>9</v>
      </c>
      <c r="U6357">
        <v>0</v>
      </c>
      <c r="V6357">
        <v>0</v>
      </c>
      <c r="W6357">
        <v>0</v>
      </c>
      <c r="X6357">
        <v>83.347641532607909</v>
      </c>
      <c r="Y6357">
        <v>0</v>
      </c>
      <c r="Z6357">
        <v>0</v>
      </c>
      <c r="AA6357">
        <v>0</v>
      </c>
      <c r="AB6357">
        <v>8.2911832085353261</v>
      </c>
      <c r="AC6357">
        <v>0</v>
      </c>
      <c r="AD6357">
        <v>0</v>
      </c>
      <c r="AE6357">
        <v>91.638824741143239</v>
      </c>
    </row>
    <row r="6358" spans="1:31" x14ac:dyDescent="0.25">
      <c r="A6358">
        <v>2229011</v>
      </c>
      <c r="B6358">
        <v>1</v>
      </c>
      <c r="C6358" t="s">
        <v>81</v>
      </c>
      <c r="D6358" t="s">
        <v>112</v>
      </c>
      <c r="E6358" t="s">
        <v>251</v>
      </c>
      <c r="F6358" t="s">
        <v>18232</v>
      </c>
      <c r="G6358" t="s">
        <v>143</v>
      </c>
      <c r="H6358" t="s">
        <v>144</v>
      </c>
      <c r="I6358" t="s">
        <v>136</v>
      </c>
      <c r="J6358" t="s">
        <v>137</v>
      </c>
      <c r="K6358" t="s">
        <v>138</v>
      </c>
      <c r="L6358" t="s">
        <v>18233</v>
      </c>
      <c r="M6358" t="s">
        <v>18234</v>
      </c>
      <c r="N6358">
        <v>0.35694444400000003</v>
      </c>
      <c r="O6358">
        <v>15</v>
      </c>
      <c r="P6358">
        <v>8770</v>
      </c>
      <c r="Q6358">
        <v>425</v>
      </c>
      <c r="R6358">
        <v>1909</v>
      </c>
      <c r="S6358">
        <v>113</v>
      </c>
      <c r="T6358">
        <v>861</v>
      </c>
      <c r="U6358">
        <v>12</v>
      </c>
      <c r="V6358">
        <v>3</v>
      </c>
      <c r="W6358">
        <v>0.69509153369647092</v>
      </c>
      <c r="X6358">
        <v>527.65605651980627</v>
      </c>
      <c r="Y6358">
        <v>60.195016850999664</v>
      </c>
      <c r="Z6358">
        <v>93.270791573962399</v>
      </c>
      <c r="AA6358">
        <v>396.13754287843506</v>
      </c>
      <c r="AB6358">
        <v>165.00545710820626</v>
      </c>
      <c r="AC6358">
        <v>320.24967021100446</v>
      </c>
      <c r="AD6358">
        <v>76.349191797218026</v>
      </c>
      <c r="AE6358">
        <v>1639.5588184733285</v>
      </c>
    </row>
    <row r="6359" spans="1:31" x14ac:dyDescent="0.25">
      <c r="A6359">
        <v>2219273</v>
      </c>
      <c r="B6359">
        <v>1</v>
      </c>
      <c r="C6359" t="s">
        <v>80</v>
      </c>
      <c r="D6359" t="s">
        <v>107</v>
      </c>
      <c r="E6359" t="s">
        <v>151</v>
      </c>
      <c r="F6359" t="s">
        <v>12065</v>
      </c>
      <c r="G6359" t="s">
        <v>192</v>
      </c>
      <c r="H6359" t="s">
        <v>135</v>
      </c>
      <c r="I6359" t="s">
        <v>136</v>
      </c>
      <c r="J6359" t="s">
        <v>137</v>
      </c>
      <c r="K6359" t="s">
        <v>138</v>
      </c>
      <c r="L6359" t="s">
        <v>18235</v>
      </c>
      <c r="M6359" t="s">
        <v>18236</v>
      </c>
      <c r="N6359">
        <v>4.08</v>
      </c>
      <c r="O6359">
        <v>0</v>
      </c>
      <c r="P6359">
        <v>35</v>
      </c>
      <c r="Q6359">
        <v>0</v>
      </c>
      <c r="R6359">
        <v>0</v>
      </c>
      <c r="S6359">
        <v>0</v>
      </c>
      <c r="T6359">
        <v>4</v>
      </c>
      <c r="U6359">
        <v>0</v>
      </c>
      <c r="V6359">
        <v>0</v>
      </c>
      <c r="W6359">
        <v>0</v>
      </c>
      <c r="X6359">
        <v>31.22230455903091</v>
      </c>
      <c r="Y6359">
        <v>0</v>
      </c>
      <c r="Z6359">
        <v>0</v>
      </c>
      <c r="AA6359">
        <v>0</v>
      </c>
      <c r="AB6359">
        <v>5.6708280785476663E-2</v>
      </c>
      <c r="AC6359">
        <v>0</v>
      </c>
      <c r="AD6359">
        <v>0</v>
      </c>
      <c r="AE6359">
        <v>31.279012839816385</v>
      </c>
    </row>
    <row r="6360" spans="1:31" x14ac:dyDescent="0.25">
      <c r="A6360">
        <v>2226847</v>
      </c>
      <c r="B6360">
        <v>1</v>
      </c>
      <c r="C6360" t="s">
        <v>80</v>
      </c>
      <c r="D6360" t="s">
        <v>89</v>
      </c>
      <c r="E6360" t="s">
        <v>141</v>
      </c>
      <c r="F6360" t="s">
        <v>18237</v>
      </c>
      <c r="G6360" t="s">
        <v>349</v>
      </c>
      <c r="H6360" t="s">
        <v>144</v>
      </c>
      <c r="I6360" t="s">
        <v>136</v>
      </c>
      <c r="J6360" t="s">
        <v>137</v>
      </c>
      <c r="K6360" t="s">
        <v>138</v>
      </c>
      <c r="L6360" t="s">
        <v>18238</v>
      </c>
      <c r="M6360" t="s">
        <v>18239</v>
      </c>
      <c r="N6360">
        <v>1.4288888879999999</v>
      </c>
      <c r="O6360">
        <v>0</v>
      </c>
      <c r="P6360">
        <v>13</v>
      </c>
      <c r="Q6360">
        <v>0</v>
      </c>
      <c r="R6360">
        <v>5</v>
      </c>
      <c r="S6360">
        <v>0</v>
      </c>
      <c r="T6360">
        <v>9</v>
      </c>
      <c r="U6360">
        <v>0</v>
      </c>
      <c r="V6360">
        <v>0</v>
      </c>
      <c r="W6360">
        <v>0</v>
      </c>
      <c r="X6360">
        <v>10.836289678836161</v>
      </c>
      <c r="Y6360">
        <v>0</v>
      </c>
      <c r="Z6360">
        <v>1.1962428217484664</v>
      </c>
      <c r="AA6360">
        <v>0</v>
      </c>
      <c r="AB6360">
        <v>22.215447341985826</v>
      </c>
      <c r="AC6360">
        <v>0</v>
      </c>
      <c r="AD6360">
        <v>0</v>
      </c>
      <c r="AE6360">
        <v>34.247979842570452</v>
      </c>
    </row>
    <row r="6361" spans="1:31" x14ac:dyDescent="0.25">
      <c r="A6361">
        <v>2227388</v>
      </c>
      <c r="B6361">
        <v>1</v>
      </c>
      <c r="C6361" t="s">
        <v>81</v>
      </c>
      <c r="D6361" t="s">
        <v>123</v>
      </c>
      <c r="E6361" t="s">
        <v>141</v>
      </c>
      <c r="F6361" t="s">
        <v>18240</v>
      </c>
      <c r="G6361" t="s">
        <v>143</v>
      </c>
      <c r="H6361" t="s">
        <v>144</v>
      </c>
      <c r="I6361" t="s">
        <v>136</v>
      </c>
      <c r="J6361" t="s">
        <v>137</v>
      </c>
      <c r="K6361" t="s">
        <v>138</v>
      </c>
      <c r="L6361" t="s">
        <v>18241</v>
      </c>
      <c r="M6361" t="s">
        <v>18242</v>
      </c>
      <c r="N6361">
        <v>0.66833333299999997</v>
      </c>
      <c r="O6361">
        <v>0</v>
      </c>
      <c r="P6361">
        <v>2</v>
      </c>
      <c r="Q6361">
        <v>0</v>
      </c>
      <c r="R6361">
        <v>0</v>
      </c>
      <c r="S6361">
        <v>1</v>
      </c>
      <c r="T6361">
        <v>66</v>
      </c>
      <c r="U6361">
        <v>2</v>
      </c>
      <c r="V6361">
        <v>1</v>
      </c>
      <c r="W6361">
        <v>0</v>
      </c>
      <c r="X6361">
        <v>0.34276404519857506</v>
      </c>
      <c r="Y6361">
        <v>0</v>
      </c>
      <c r="Z6361">
        <v>0</v>
      </c>
      <c r="AA6361">
        <v>12.22207613744618</v>
      </c>
      <c r="AB6361">
        <v>68.178514121334715</v>
      </c>
      <c r="AC6361">
        <v>670.76327147809957</v>
      </c>
      <c r="AD6361">
        <v>2.8323404959991008</v>
      </c>
      <c r="AE6361">
        <v>754.33896627807815</v>
      </c>
    </row>
    <row r="6362" spans="1:31" x14ac:dyDescent="0.25">
      <c r="A6362">
        <v>2217650</v>
      </c>
      <c r="B6362">
        <v>1</v>
      </c>
      <c r="C6362" t="s">
        <v>80</v>
      </c>
      <c r="D6362" t="s">
        <v>100</v>
      </c>
      <c r="E6362" t="s">
        <v>132</v>
      </c>
      <c r="F6362" t="s">
        <v>18243</v>
      </c>
      <c r="G6362" t="s">
        <v>280</v>
      </c>
      <c r="H6362" t="s">
        <v>135</v>
      </c>
      <c r="I6362" t="s">
        <v>136</v>
      </c>
      <c r="J6362" t="s">
        <v>3</v>
      </c>
      <c r="K6362" t="s">
        <v>138</v>
      </c>
      <c r="L6362" t="s">
        <v>18244</v>
      </c>
      <c r="M6362" t="s">
        <v>18245</v>
      </c>
      <c r="N6362">
        <v>0.40305555500000001</v>
      </c>
      <c r="O6362">
        <v>0</v>
      </c>
      <c r="P6362">
        <v>25</v>
      </c>
      <c r="Q6362">
        <v>0</v>
      </c>
      <c r="R6362">
        <v>15</v>
      </c>
      <c r="S6362">
        <v>0</v>
      </c>
      <c r="T6362">
        <v>3</v>
      </c>
      <c r="U6362">
        <v>0</v>
      </c>
      <c r="V6362">
        <v>0</v>
      </c>
      <c r="W6362">
        <v>0</v>
      </c>
      <c r="X6362">
        <v>3.1757853107897898</v>
      </c>
      <c r="Y6362">
        <v>0</v>
      </c>
      <c r="Z6362">
        <v>0.53301599244143794</v>
      </c>
      <c r="AA6362">
        <v>0</v>
      </c>
      <c r="AB6362">
        <v>8.4359337167968895E-2</v>
      </c>
      <c r="AC6362">
        <v>0</v>
      </c>
      <c r="AD6362">
        <v>0</v>
      </c>
      <c r="AE6362">
        <v>3.7931606403991966</v>
      </c>
    </row>
    <row r="6363" spans="1:31" x14ac:dyDescent="0.25">
      <c r="A6363">
        <v>2227929</v>
      </c>
      <c r="B6363">
        <v>1</v>
      </c>
      <c r="C6363" t="s">
        <v>81</v>
      </c>
      <c r="D6363" t="s">
        <v>125</v>
      </c>
      <c r="E6363" t="s">
        <v>156</v>
      </c>
      <c r="F6363" t="s">
        <v>18246</v>
      </c>
      <c r="G6363" t="s">
        <v>161</v>
      </c>
      <c r="H6363" t="s">
        <v>135</v>
      </c>
      <c r="I6363" t="s">
        <v>136</v>
      </c>
      <c r="J6363" t="s">
        <v>137</v>
      </c>
      <c r="K6363" t="s">
        <v>138</v>
      </c>
      <c r="L6363" t="s">
        <v>18247</v>
      </c>
      <c r="M6363" t="s">
        <v>18248</v>
      </c>
      <c r="N6363">
        <v>1.4997222219999999</v>
      </c>
      <c r="O6363">
        <v>0</v>
      </c>
      <c r="P6363">
        <v>1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</row>
    <row r="6364" spans="1:31" x14ac:dyDescent="0.25">
      <c r="A6364">
        <v>2220355</v>
      </c>
      <c r="B6364">
        <v>1</v>
      </c>
      <c r="C6364" t="s">
        <v>80</v>
      </c>
      <c r="D6364" t="s">
        <v>100</v>
      </c>
      <c r="E6364" t="s">
        <v>156</v>
      </c>
      <c r="F6364" t="s">
        <v>18249</v>
      </c>
      <c r="G6364" t="s">
        <v>280</v>
      </c>
      <c r="H6364" t="s">
        <v>135</v>
      </c>
      <c r="I6364" t="s">
        <v>136</v>
      </c>
      <c r="J6364" t="s">
        <v>3</v>
      </c>
      <c r="K6364" t="s">
        <v>138</v>
      </c>
      <c r="L6364" t="s">
        <v>18250</v>
      </c>
      <c r="M6364" t="s">
        <v>18251</v>
      </c>
      <c r="N6364">
        <v>1.1758333329999999</v>
      </c>
      <c r="O6364">
        <v>0</v>
      </c>
      <c r="P6364">
        <v>4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1.2076833938254801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1.2076833938254801</v>
      </c>
    </row>
    <row r="6365" spans="1:31" x14ac:dyDescent="0.25">
      <c r="A6365">
        <v>2218191</v>
      </c>
      <c r="B6365">
        <v>1</v>
      </c>
      <c r="C6365" t="s">
        <v>80</v>
      </c>
      <c r="D6365" t="s">
        <v>95</v>
      </c>
      <c r="E6365" t="s">
        <v>251</v>
      </c>
      <c r="F6365" t="s">
        <v>2802</v>
      </c>
      <c r="G6365" t="s">
        <v>143</v>
      </c>
      <c r="H6365" t="s">
        <v>144</v>
      </c>
      <c r="I6365" t="s">
        <v>136</v>
      </c>
      <c r="J6365" t="s">
        <v>137</v>
      </c>
      <c r="K6365" t="s">
        <v>138</v>
      </c>
      <c r="L6365" t="s">
        <v>18252</v>
      </c>
      <c r="M6365" t="s">
        <v>18253</v>
      </c>
      <c r="N6365">
        <v>0.52249999999999996</v>
      </c>
      <c r="O6365">
        <v>56</v>
      </c>
      <c r="P6365">
        <v>4936</v>
      </c>
      <c r="Q6365">
        <v>84</v>
      </c>
      <c r="R6365">
        <v>173</v>
      </c>
      <c r="S6365">
        <v>93</v>
      </c>
      <c r="T6365">
        <v>644</v>
      </c>
      <c r="U6365">
        <v>10</v>
      </c>
      <c r="V6365">
        <v>1</v>
      </c>
      <c r="W6365">
        <v>24.615746372375231</v>
      </c>
      <c r="X6365">
        <v>994.97358402994837</v>
      </c>
      <c r="Y6365">
        <v>294.1729619263499</v>
      </c>
      <c r="Z6365">
        <v>22.816625565909909</v>
      </c>
      <c r="AA6365">
        <v>223.11481405018901</v>
      </c>
      <c r="AB6365">
        <v>367.12962045694354</v>
      </c>
      <c r="AC6365">
        <v>417.60971651528087</v>
      </c>
      <c r="AD6365">
        <v>3.8116538067171302</v>
      </c>
      <c r="AE6365">
        <v>2348.2447227237139</v>
      </c>
    </row>
    <row r="6366" spans="1:31" x14ac:dyDescent="0.25">
      <c r="A6366">
        <v>2216960</v>
      </c>
      <c r="B6366">
        <v>1</v>
      </c>
      <c r="C6366" t="s">
        <v>80</v>
      </c>
      <c r="D6366" t="s">
        <v>98</v>
      </c>
      <c r="E6366" t="s">
        <v>151</v>
      </c>
      <c r="F6366" t="s">
        <v>18254</v>
      </c>
      <c r="G6366" t="s">
        <v>213</v>
      </c>
      <c r="H6366" t="s">
        <v>135</v>
      </c>
      <c r="I6366" t="s">
        <v>136</v>
      </c>
      <c r="J6366" t="s">
        <v>137</v>
      </c>
      <c r="K6366" t="s">
        <v>138</v>
      </c>
      <c r="L6366" t="s">
        <v>18255</v>
      </c>
      <c r="M6366" t="s">
        <v>18256</v>
      </c>
      <c r="N6366">
        <v>1.1225000000000001</v>
      </c>
      <c r="O6366">
        <v>0</v>
      </c>
      <c r="P6366">
        <v>14</v>
      </c>
      <c r="Q6366">
        <v>0</v>
      </c>
      <c r="R6366">
        <v>0</v>
      </c>
      <c r="S6366">
        <v>0</v>
      </c>
      <c r="T6366">
        <v>2</v>
      </c>
      <c r="U6366">
        <v>0</v>
      </c>
      <c r="V6366">
        <v>0</v>
      </c>
      <c r="W6366">
        <v>0</v>
      </c>
      <c r="X6366">
        <v>1.6841069725920004</v>
      </c>
      <c r="Y6366">
        <v>0</v>
      </c>
      <c r="Z6366">
        <v>0</v>
      </c>
      <c r="AA6366">
        <v>0</v>
      </c>
      <c r="AB6366">
        <v>1.5090767165959402</v>
      </c>
      <c r="AC6366">
        <v>0</v>
      </c>
      <c r="AD6366">
        <v>0</v>
      </c>
      <c r="AE6366">
        <v>3.1931836891879408</v>
      </c>
    </row>
    <row r="6367" spans="1:31" x14ac:dyDescent="0.25">
      <c r="A6367">
        <v>2224454</v>
      </c>
      <c r="B6367">
        <v>1</v>
      </c>
      <c r="C6367" t="s">
        <v>81</v>
      </c>
      <c r="D6367" t="s">
        <v>126</v>
      </c>
      <c r="E6367" t="s">
        <v>156</v>
      </c>
      <c r="F6367" t="s">
        <v>18257</v>
      </c>
      <c r="G6367" t="s">
        <v>161</v>
      </c>
      <c r="H6367" t="s">
        <v>135</v>
      </c>
      <c r="I6367" t="s">
        <v>136</v>
      </c>
      <c r="J6367" t="s">
        <v>137</v>
      </c>
      <c r="K6367" t="s">
        <v>138</v>
      </c>
      <c r="L6367" t="s">
        <v>18258</v>
      </c>
      <c r="M6367" t="s">
        <v>18259</v>
      </c>
      <c r="N6367">
        <v>2.6375000000000002</v>
      </c>
      <c r="O6367">
        <v>0</v>
      </c>
      <c r="P6367">
        <v>1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0.62664932661622508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0.62664932661622508</v>
      </c>
    </row>
    <row r="6368" spans="1:31" x14ac:dyDescent="0.25">
      <c r="A6368">
        <v>2227371</v>
      </c>
      <c r="B6368">
        <v>1</v>
      </c>
      <c r="C6368" t="s">
        <v>80</v>
      </c>
      <c r="D6368" t="s">
        <v>105</v>
      </c>
      <c r="E6368" t="s">
        <v>156</v>
      </c>
      <c r="F6368" t="s">
        <v>18260</v>
      </c>
      <c r="G6368" t="s">
        <v>161</v>
      </c>
      <c r="H6368" t="s">
        <v>135</v>
      </c>
      <c r="I6368" t="s">
        <v>136</v>
      </c>
      <c r="J6368" t="s">
        <v>137</v>
      </c>
      <c r="K6368" t="s">
        <v>138</v>
      </c>
      <c r="L6368" t="s">
        <v>18261</v>
      </c>
      <c r="M6368" t="s">
        <v>18262</v>
      </c>
      <c r="N6368">
        <v>2.6608333329999998</v>
      </c>
      <c r="O6368">
        <v>0</v>
      </c>
      <c r="P6368">
        <v>0</v>
      </c>
      <c r="Q6368">
        <v>0</v>
      </c>
      <c r="R6368">
        <v>1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9.6165260907721678E-2</v>
      </c>
      <c r="AA6368">
        <v>0</v>
      </c>
      <c r="AB6368">
        <v>0</v>
      </c>
      <c r="AC6368">
        <v>0</v>
      </c>
      <c r="AD6368">
        <v>0</v>
      </c>
      <c r="AE6368">
        <v>9.6165260907721678E-2</v>
      </c>
    </row>
    <row r="6369" spans="1:31" x14ac:dyDescent="0.25">
      <c r="A6369">
        <v>2228367</v>
      </c>
      <c r="B6369">
        <v>1</v>
      </c>
      <c r="C6369" t="s">
        <v>81</v>
      </c>
      <c r="D6369" t="s">
        <v>128</v>
      </c>
      <c r="E6369" t="s">
        <v>156</v>
      </c>
      <c r="F6369" t="s">
        <v>18263</v>
      </c>
      <c r="G6369" t="s">
        <v>165</v>
      </c>
      <c r="H6369" t="s">
        <v>135</v>
      </c>
      <c r="I6369" t="s">
        <v>136</v>
      </c>
      <c r="J6369" t="s">
        <v>137</v>
      </c>
      <c r="K6369" t="s">
        <v>138</v>
      </c>
      <c r="L6369" t="s">
        <v>18264</v>
      </c>
      <c r="M6369" t="s">
        <v>18265</v>
      </c>
      <c r="N6369">
        <v>3.0777777770000001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1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109.75400224170531</v>
      </c>
      <c r="AE6369">
        <v>109.75400224170531</v>
      </c>
    </row>
    <row r="6370" spans="1:31" x14ac:dyDescent="0.25">
      <c r="A6370">
        <v>2223458</v>
      </c>
      <c r="B6370">
        <v>1</v>
      </c>
      <c r="C6370" t="s">
        <v>81</v>
      </c>
      <c r="D6370" t="s">
        <v>120</v>
      </c>
      <c r="E6370" t="s">
        <v>151</v>
      </c>
      <c r="F6370" t="s">
        <v>18266</v>
      </c>
      <c r="G6370" t="s">
        <v>213</v>
      </c>
      <c r="H6370" t="s">
        <v>135</v>
      </c>
      <c r="I6370" t="s">
        <v>136</v>
      </c>
      <c r="J6370" t="s">
        <v>137</v>
      </c>
      <c r="K6370" t="s">
        <v>138</v>
      </c>
      <c r="L6370" t="s">
        <v>18267</v>
      </c>
      <c r="M6370" t="s">
        <v>18268</v>
      </c>
      <c r="N6370">
        <v>1.679166666</v>
      </c>
      <c r="O6370">
        <v>0</v>
      </c>
      <c r="P6370">
        <v>3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1.2015211302563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1.2015211302563</v>
      </c>
    </row>
    <row r="6371" spans="1:31" x14ac:dyDescent="0.25">
      <c r="A6371">
        <v>2227348</v>
      </c>
      <c r="B6371">
        <v>1</v>
      </c>
      <c r="C6371" t="s">
        <v>80</v>
      </c>
      <c r="D6371" t="s">
        <v>83</v>
      </c>
      <c r="E6371" t="s">
        <v>132</v>
      </c>
      <c r="F6371" t="s">
        <v>18269</v>
      </c>
      <c r="G6371" t="s">
        <v>134</v>
      </c>
      <c r="H6371" t="s">
        <v>135</v>
      </c>
      <c r="I6371" t="s">
        <v>136</v>
      </c>
      <c r="J6371" t="s">
        <v>137</v>
      </c>
      <c r="K6371" t="s">
        <v>138</v>
      </c>
      <c r="L6371" t="s">
        <v>18270</v>
      </c>
      <c r="M6371" t="s">
        <v>18271</v>
      </c>
      <c r="N6371">
        <v>1.475833333</v>
      </c>
      <c r="O6371">
        <v>0</v>
      </c>
      <c r="P6371">
        <v>2</v>
      </c>
      <c r="Q6371">
        <v>0</v>
      </c>
      <c r="R6371">
        <v>0</v>
      </c>
      <c r="S6371">
        <v>0</v>
      </c>
      <c r="T6371">
        <v>282</v>
      </c>
      <c r="U6371">
        <v>0</v>
      </c>
      <c r="V6371">
        <v>0</v>
      </c>
      <c r="W6371">
        <v>0</v>
      </c>
      <c r="X6371">
        <v>1.5854103250195166</v>
      </c>
      <c r="Y6371">
        <v>0</v>
      </c>
      <c r="Z6371">
        <v>0</v>
      </c>
      <c r="AA6371">
        <v>0</v>
      </c>
      <c r="AB6371">
        <v>416.07508614654768</v>
      </c>
      <c r="AC6371">
        <v>0</v>
      </c>
      <c r="AD6371">
        <v>0</v>
      </c>
      <c r="AE6371">
        <v>417.66049647156717</v>
      </c>
    </row>
    <row r="6372" spans="1:31" x14ac:dyDescent="0.25">
      <c r="A6372">
        <v>2215987</v>
      </c>
      <c r="B6372">
        <v>1</v>
      </c>
      <c r="C6372" t="s">
        <v>81</v>
      </c>
      <c r="D6372" t="s">
        <v>120</v>
      </c>
      <c r="E6372" t="s">
        <v>147</v>
      </c>
      <c r="F6372" t="s">
        <v>18272</v>
      </c>
      <c r="G6372" t="s">
        <v>143</v>
      </c>
      <c r="H6372" t="s">
        <v>144</v>
      </c>
      <c r="I6372" t="s">
        <v>136</v>
      </c>
      <c r="J6372" t="s">
        <v>137</v>
      </c>
      <c r="K6372" t="s">
        <v>138</v>
      </c>
      <c r="L6372" t="s">
        <v>18273</v>
      </c>
      <c r="M6372" t="s">
        <v>18274</v>
      </c>
      <c r="N6372">
        <v>0.63138888800000004</v>
      </c>
      <c r="O6372">
        <v>0</v>
      </c>
      <c r="P6372">
        <v>0</v>
      </c>
      <c r="Q6372">
        <v>2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0.6645579753723958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0.6645579753723958</v>
      </c>
    </row>
    <row r="6373" spans="1:31" x14ac:dyDescent="0.25">
      <c r="A6373">
        <v>2216983</v>
      </c>
      <c r="B6373">
        <v>1</v>
      </c>
      <c r="C6373" t="s">
        <v>80</v>
      </c>
      <c r="D6373" t="s">
        <v>102</v>
      </c>
      <c r="E6373" t="s">
        <v>156</v>
      </c>
      <c r="F6373" t="s">
        <v>18275</v>
      </c>
      <c r="G6373" t="s">
        <v>161</v>
      </c>
      <c r="H6373" t="s">
        <v>135</v>
      </c>
      <c r="I6373" t="s">
        <v>136</v>
      </c>
      <c r="J6373" t="s">
        <v>137</v>
      </c>
      <c r="K6373" t="s">
        <v>138</v>
      </c>
      <c r="L6373" t="s">
        <v>18276</v>
      </c>
      <c r="M6373" t="s">
        <v>18277</v>
      </c>
      <c r="N6373">
        <v>1.0805555549999999</v>
      </c>
      <c r="O6373">
        <v>0</v>
      </c>
      <c r="P6373">
        <v>1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0.20081740664212336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0.20081740664212336</v>
      </c>
    </row>
    <row r="6374" spans="1:31" x14ac:dyDescent="0.25">
      <c r="A6374">
        <v>2214089</v>
      </c>
      <c r="B6374">
        <v>1</v>
      </c>
      <c r="C6374" t="s">
        <v>81</v>
      </c>
      <c r="D6374" t="s">
        <v>115</v>
      </c>
      <c r="E6374" t="s">
        <v>141</v>
      </c>
      <c r="F6374" t="s">
        <v>4449</v>
      </c>
      <c r="G6374" t="s">
        <v>349</v>
      </c>
      <c r="H6374" t="s">
        <v>144</v>
      </c>
      <c r="I6374" t="s">
        <v>136</v>
      </c>
      <c r="J6374" t="s">
        <v>137</v>
      </c>
      <c r="K6374" t="s">
        <v>138</v>
      </c>
      <c r="L6374" t="s">
        <v>18278</v>
      </c>
      <c r="M6374" t="s">
        <v>18279</v>
      </c>
      <c r="N6374">
        <v>1.9613888880000001</v>
      </c>
      <c r="O6374">
        <v>0</v>
      </c>
      <c r="P6374">
        <v>170</v>
      </c>
      <c r="Q6374">
        <v>0</v>
      </c>
      <c r="R6374">
        <v>0</v>
      </c>
      <c r="S6374">
        <v>0</v>
      </c>
      <c r="T6374">
        <v>12</v>
      </c>
      <c r="U6374">
        <v>0</v>
      </c>
      <c r="V6374">
        <v>0</v>
      </c>
      <c r="W6374">
        <v>0</v>
      </c>
      <c r="X6374">
        <v>22.786129236856024</v>
      </c>
      <c r="Y6374">
        <v>0</v>
      </c>
      <c r="Z6374">
        <v>0</v>
      </c>
      <c r="AA6374">
        <v>0</v>
      </c>
      <c r="AB6374">
        <v>8.4151305287264044</v>
      </c>
      <c r="AC6374">
        <v>0</v>
      </c>
      <c r="AD6374">
        <v>0</v>
      </c>
      <c r="AE6374">
        <v>31.201259765582428</v>
      </c>
    </row>
    <row r="6375" spans="1:31" x14ac:dyDescent="0.25">
      <c r="A6375">
        <v>2217006</v>
      </c>
      <c r="B6375">
        <v>1</v>
      </c>
      <c r="C6375" t="s">
        <v>80</v>
      </c>
      <c r="D6375" t="s">
        <v>98</v>
      </c>
      <c r="E6375" t="s">
        <v>156</v>
      </c>
      <c r="F6375" t="s">
        <v>18280</v>
      </c>
      <c r="G6375" t="s">
        <v>134</v>
      </c>
      <c r="H6375" t="s">
        <v>135</v>
      </c>
      <c r="I6375" t="s">
        <v>136</v>
      </c>
      <c r="J6375" t="s">
        <v>137</v>
      </c>
      <c r="K6375" t="s">
        <v>138</v>
      </c>
      <c r="L6375" t="s">
        <v>18281</v>
      </c>
      <c r="M6375" t="s">
        <v>18282</v>
      </c>
      <c r="N6375">
        <v>0.78638888799999995</v>
      </c>
      <c r="O6375">
        <v>0</v>
      </c>
      <c r="P6375">
        <v>1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0.23096761911124999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0.23096761911124999</v>
      </c>
    </row>
    <row r="6376" spans="1:31" x14ac:dyDescent="0.25">
      <c r="A6376">
        <v>2222416</v>
      </c>
      <c r="B6376">
        <v>1</v>
      </c>
      <c r="C6376" t="s">
        <v>80</v>
      </c>
      <c r="D6376" t="s">
        <v>107</v>
      </c>
      <c r="E6376" t="s">
        <v>198</v>
      </c>
      <c r="F6376" t="s">
        <v>18283</v>
      </c>
      <c r="G6376" t="s">
        <v>143</v>
      </c>
      <c r="H6376" t="s">
        <v>144</v>
      </c>
      <c r="I6376" t="s">
        <v>136</v>
      </c>
      <c r="J6376" t="s">
        <v>137</v>
      </c>
      <c r="K6376" t="s">
        <v>138</v>
      </c>
      <c r="L6376" t="s">
        <v>18284</v>
      </c>
      <c r="M6376" t="s">
        <v>18285</v>
      </c>
      <c r="N6376">
        <v>0.48027777700000002</v>
      </c>
      <c r="O6376">
        <v>1</v>
      </c>
      <c r="P6376">
        <v>1817</v>
      </c>
      <c r="Q6376">
        <v>0</v>
      </c>
      <c r="R6376">
        <v>1</v>
      </c>
      <c r="S6376">
        <v>0</v>
      </c>
      <c r="T6376">
        <v>104</v>
      </c>
      <c r="U6376">
        <v>0</v>
      </c>
      <c r="V6376">
        <v>2</v>
      </c>
      <c r="W6376">
        <v>3.3425362790035393</v>
      </c>
      <c r="X6376">
        <v>109.23837088781076</v>
      </c>
      <c r="Y6376">
        <v>0</v>
      </c>
      <c r="Z6376">
        <v>0.98803545553577088</v>
      </c>
      <c r="AA6376">
        <v>0</v>
      </c>
      <c r="AB6376">
        <v>25.125597463429493</v>
      </c>
      <c r="AC6376">
        <v>0</v>
      </c>
      <c r="AD6376">
        <v>0.10270993722185001</v>
      </c>
      <c r="AE6376">
        <v>138.7972500230014</v>
      </c>
    </row>
    <row r="6377" spans="1:31" x14ac:dyDescent="0.25">
      <c r="A6377">
        <v>2218002</v>
      </c>
      <c r="B6377">
        <v>1</v>
      </c>
      <c r="C6377" t="s">
        <v>80</v>
      </c>
      <c r="D6377" t="s">
        <v>90</v>
      </c>
      <c r="E6377" t="s">
        <v>151</v>
      </c>
      <c r="F6377" t="s">
        <v>18286</v>
      </c>
      <c r="G6377" t="s">
        <v>192</v>
      </c>
      <c r="H6377" t="s">
        <v>135</v>
      </c>
      <c r="I6377" t="s">
        <v>136</v>
      </c>
      <c r="J6377" t="s">
        <v>137</v>
      </c>
      <c r="K6377" t="s">
        <v>138</v>
      </c>
      <c r="L6377" t="s">
        <v>18287</v>
      </c>
      <c r="M6377" t="s">
        <v>18288</v>
      </c>
      <c r="N6377">
        <v>0.89777777700000005</v>
      </c>
      <c r="O6377">
        <v>0</v>
      </c>
      <c r="P6377">
        <v>10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2.6921682853326532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2.6921682853326532</v>
      </c>
    </row>
    <row r="6378" spans="1:31" x14ac:dyDescent="0.25">
      <c r="A6378">
        <v>2223412</v>
      </c>
      <c r="B6378">
        <v>1</v>
      </c>
      <c r="C6378" t="s">
        <v>80</v>
      </c>
      <c r="D6378" t="s">
        <v>88</v>
      </c>
      <c r="E6378" t="s">
        <v>151</v>
      </c>
      <c r="F6378" t="s">
        <v>3446</v>
      </c>
      <c r="G6378" t="s">
        <v>610</v>
      </c>
      <c r="H6378" t="s">
        <v>135</v>
      </c>
      <c r="I6378" t="s">
        <v>136</v>
      </c>
      <c r="J6378" t="s">
        <v>137</v>
      </c>
      <c r="K6378" t="s">
        <v>138</v>
      </c>
      <c r="L6378" t="s">
        <v>18289</v>
      </c>
      <c r="M6378" t="s">
        <v>18290</v>
      </c>
      <c r="N6378">
        <v>1.510277777</v>
      </c>
      <c r="O6378">
        <v>0</v>
      </c>
      <c r="P6378">
        <v>34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17.943322918902219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17.943322918902219</v>
      </c>
    </row>
    <row r="6379" spans="1:31" x14ac:dyDescent="0.25">
      <c r="A6379">
        <v>2219021</v>
      </c>
      <c r="B6379">
        <v>1</v>
      </c>
      <c r="C6379" t="s">
        <v>80</v>
      </c>
      <c r="D6379" t="s">
        <v>100</v>
      </c>
      <c r="E6379" t="s">
        <v>156</v>
      </c>
      <c r="F6379" t="s">
        <v>18291</v>
      </c>
      <c r="G6379" t="s">
        <v>161</v>
      </c>
      <c r="H6379" t="s">
        <v>135</v>
      </c>
      <c r="I6379" t="s">
        <v>136</v>
      </c>
      <c r="J6379" t="s">
        <v>137</v>
      </c>
      <c r="K6379" t="s">
        <v>138</v>
      </c>
      <c r="L6379" t="s">
        <v>18292</v>
      </c>
      <c r="M6379" t="s">
        <v>18293</v>
      </c>
      <c r="N6379">
        <v>1.4275</v>
      </c>
      <c r="O6379">
        <v>0</v>
      </c>
      <c r="P6379">
        <v>1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0.10696715693085751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0.10696715693085751</v>
      </c>
    </row>
    <row r="6380" spans="1:31" x14ac:dyDescent="0.25">
      <c r="A6380">
        <v>2218480</v>
      </c>
      <c r="B6380">
        <v>1</v>
      </c>
      <c r="C6380" t="s">
        <v>81</v>
      </c>
      <c r="D6380" t="s">
        <v>112</v>
      </c>
      <c r="E6380" t="s">
        <v>156</v>
      </c>
      <c r="F6380" t="s">
        <v>18294</v>
      </c>
      <c r="G6380" t="s">
        <v>161</v>
      </c>
      <c r="H6380" t="s">
        <v>135</v>
      </c>
      <c r="I6380" t="s">
        <v>136</v>
      </c>
      <c r="J6380" t="s">
        <v>137</v>
      </c>
      <c r="K6380" t="s">
        <v>138</v>
      </c>
      <c r="L6380" t="s">
        <v>18295</v>
      </c>
      <c r="M6380" t="s">
        <v>18296</v>
      </c>
      <c r="N6380">
        <v>0.80666666600000003</v>
      </c>
      <c r="O6380">
        <v>0</v>
      </c>
      <c r="P6380">
        <v>1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1.0870552376406066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1.0870552376406066</v>
      </c>
    </row>
    <row r="6381" spans="1:31" x14ac:dyDescent="0.25">
      <c r="A6381">
        <v>2216488</v>
      </c>
      <c r="B6381">
        <v>1</v>
      </c>
      <c r="C6381" t="s">
        <v>80</v>
      </c>
      <c r="D6381" t="s">
        <v>82</v>
      </c>
      <c r="E6381" t="s">
        <v>156</v>
      </c>
      <c r="F6381" t="s">
        <v>18297</v>
      </c>
      <c r="G6381" t="s">
        <v>161</v>
      </c>
      <c r="H6381" t="s">
        <v>135</v>
      </c>
      <c r="I6381" t="s">
        <v>136</v>
      </c>
      <c r="J6381" t="s">
        <v>137</v>
      </c>
      <c r="K6381" t="s">
        <v>138</v>
      </c>
      <c r="L6381" t="s">
        <v>18298</v>
      </c>
      <c r="M6381" t="s">
        <v>18299</v>
      </c>
      <c r="N6381">
        <v>3.1902777769999999</v>
      </c>
      <c r="O6381">
        <v>0</v>
      </c>
      <c r="P6381">
        <v>1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0.51201991133333324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0.51201991133333324</v>
      </c>
    </row>
    <row r="6382" spans="1:31" x14ac:dyDescent="0.25">
      <c r="A6382">
        <v>2224431</v>
      </c>
      <c r="B6382">
        <v>1</v>
      </c>
      <c r="C6382" t="s">
        <v>80</v>
      </c>
      <c r="D6382" t="s">
        <v>104</v>
      </c>
      <c r="E6382" t="s">
        <v>251</v>
      </c>
      <c r="F6382" t="s">
        <v>1507</v>
      </c>
      <c r="G6382" t="s">
        <v>143</v>
      </c>
      <c r="H6382" t="s">
        <v>144</v>
      </c>
      <c r="I6382" t="s">
        <v>136</v>
      </c>
      <c r="J6382" t="s">
        <v>137</v>
      </c>
      <c r="K6382" t="s">
        <v>138</v>
      </c>
      <c r="L6382" t="s">
        <v>18300</v>
      </c>
      <c r="M6382" t="s">
        <v>18301</v>
      </c>
      <c r="N6382">
        <v>0.76749999999999996</v>
      </c>
      <c r="O6382">
        <v>16</v>
      </c>
      <c r="P6382">
        <v>329</v>
      </c>
      <c r="Q6382">
        <v>27</v>
      </c>
      <c r="R6382">
        <v>25</v>
      </c>
      <c r="S6382">
        <v>46</v>
      </c>
      <c r="T6382">
        <v>39</v>
      </c>
      <c r="U6382">
        <v>14</v>
      </c>
      <c r="V6382">
        <v>2</v>
      </c>
      <c r="W6382">
        <v>18.323336908447743</v>
      </c>
      <c r="X6382">
        <v>79.197420255973753</v>
      </c>
      <c r="Y6382">
        <v>21.993829369860595</v>
      </c>
      <c r="Z6382">
        <v>9.2120263597982479</v>
      </c>
      <c r="AA6382">
        <v>371.38214490692599</v>
      </c>
      <c r="AB6382">
        <v>31.289635979734154</v>
      </c>
      <c r="AC6382">
        <v>3003.4366206922455</v>
      </c>
      <c r="AD6382">
        <v>79.223456137765282</v>
      </c>
      <c r="AE6382">
        <v>3614.0584706107511</v>
      </c>
    </row>
    <row r="6383" spans="1:31" x14ac:dyDescent="0.25">
      <c r="A6383">
        <v>2222439</v>
      </c>
      <c r="B6383">
        <v>1</v>
      </c>
      <c r="C6383" t="s">
        <v>80</v>
      </c>
      <c r="D6383" t="s">
        <v>100</v>
      </c>
      <c r="E6383" t="s">
        <v>156</v>
      </c>
      <c r="F6383" t="s">
        <v>18302</v>
      </c>
      <c r="G6383" t="s">
        <v>161</v>
      </c>
      <c r="H6383" t="s">
        <v>135</v>
      </c>
      <c r="I6383" t="s">
        <v>136</v>
      </c>
      <c r="J6383" t="s">
        <v>137</v>
      </c>
      <c r="K6383" t="s">
        <v>138</v>
      </c>
      <c r="L6383" t="s">
        <v>18303</v>
      </c>
      <c r="M6383" t="s">
        <v>18304</v>
      </c>
      <c r="N6383">
        <v>2.2555555549999999</v>
      </c>
      <c r="O6383">
        <v>0</v>
      </c>
      <c r="P6383">
        <v>1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1.5200242594679999E-2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1.5200242594679999E-2</v>
      </c>
    </row>
    <row r="6384" spans="1:31" x14ac:dyDescent="0.25">
      <c r="A6384">
        <v>2219044</v>
      </c>
      <c r="B6384">
        <v>1</v>
      </c>
      <c r="C6384" t="s">
        <v>80</v>
      </c>
      <c r="D6384" t="s">
        <v>101</v>
      </c>
      <c r="E6384" t="s">
        <v>156</v>
      </c>
      <c r="F6384" t="s">
        <v>18305</v>
      </c>
      <c r="G6384" t="s">
        <v>161</v>
      </c>
      <c r="H6384" t="s">
        <v>135</v>
      </c>
      <c r="I6384" t="s">
        <v>136</v>
      </c>
      <c r="J6384" t="s">
        <v>137</v>
      </c>
      <c r="K6384" t="s">
        <v>138</v>
      </c>
      <c r="L6384" t="s">
        <v>18306</v>
      </c>
      <c r="M6384" t="s">
        <v>18307</v>
      </c>
      <c r="N6384">
        <v>3.9088888879999999</v>
      </c>
      <c r="O6384">
        <v>0</v>
      </c>
      <c r="P6384">
        <v>1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3.4390961301648607E-2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3.4390961301648607E-2</v>
      </c>
    </row>
    <row r="6385" spans="1:31" x14ac:dyDescent="0.25">
      <c r="A6385">
        <v>2221961</v>
      </c>
      <c r="B6385">
        <v>1</v>
      </c>
      <c r="C6385" t="s">
        <v>80</v>
      </c>
      <c r="D6385" t="s">
        <v>86</v>
      </c>
      <c r="E6385" t="s">
        <v>151</v>
      </c>
      <c r="F6385" t="s">
        <v>12909</v>
      </c>
      <c r="G6385" t="s">
        <v>213</v>
      </c>
      <c r="H6385" t="s">
        <v>135</v>
      </c>
      <c r="I6385" t="s">
        <v>136</v>
      </c>
      <c r="J6385" t="s">
        <v>137</v>
      </c>
      <c r="K6385" t="s">
        <v>138</v>
      </c>
      <c r="L6385" t="s">
        <v>18308</v>
      </c>
      <c r="M6385" t="s">
        <v>18309</v>
      </c>
      <c r="N6385">
        <v>2.7275</v>
      </c>
      <c r="O6385">
        <v>0</v>
      </c>
      <c r="P6385">
        <v>61</v>
      </c>
      <c r="Q6385">
        <v>0</v>
      </c>
      <c r="R6385">
        <v>4</v>
      </c>
      <c r="S6385">
        <v>0</v>
      </c>
      <c r="T6385">
        <v>3</v>
      </c>
      <c r="U6385">
        <v>0</v>
      </c>
      <c r="V6385">
        <v>0</v>
      </c>
      <c r="W6385">
        <v>0</v>
      </c>
      <c r="X6385">
        <v>162.84663729185479</v>
      </c>
      <c r="Y6385">
        <v>0</v>
      </c>
      <c r="Z6385">
        <v>3.3393043903593806</v>
      </c>
      <c r="AA6385">
        <v>0</v>
      </c>
      <c r="AB6385">
        <v>4.7388741019172649</v>
      </c>
      <c r="AC6385">
        <v>0</v>
      </c>
      <c r="AD6385">
        <v>0</v>
      </c>
      <c r="AE6385">
        <v>170.92481578413145</v>
      </c>
    </row>
    <row r="6386" spans="1:31" x14ac:dyDescent="0.25">
      <c r="A6386">
        <v>2217461</v>
      </c>
      <c r="B6386">
        <v>1</v>
      </c>
      <c r="C6386" t="s">
        <v>81</v>
      </c>
      <c r="D6386" t="s">
        <v>128</v>
      </c>
      <c r="E6386" t="s">
        <v>151</v>
      </c>
      <c r="F6386" t="s">
        <v>18310</v>
      </c>
      <c r="G6386" t="s">
        <v>345</v>
      </c>
      <c r="H6386" t="s">
        <v>135</v>
      </c>
      <c r="I6386" t="s">
        <v>136</v>
      </c>
      <c r="J6386" t="s">
        <v>137</v>
      </c>
      <c r="K6386" t="s">
        <v>138</v>
      </c>
      <c r="L6386" t="s">
        <v>18311</v>
      </c>
      <c r="M6386" t="s">
        <v>18312</v>
      </c>
      <c r="N6386">
        <v>2.0638888880000001</v>
      </c>
      <c r="O6386">
        <v>0</v>
      </c>
      <c r="P6386">
        <v>71</v>
      </c>
      <c r="Q6386">
        <v>0</v>
      </c>
      <c r="R6386">
        <v>0</v>
      </c>
      <c r="S6386">
        <v>0</v>
      </c>
      <c r="T6386">
        <v>1</v>
      </c>
      <c r="U6386">
        <v>0</v>
      </c>
      <c r="V6386">
        <v>0</v>
      </c>
      <c r="W6386">
        <v>0</v>
      </c>
      <c r="X6386">
        <v>30.938565378411983</v>
      </c>
      <c r="Y6386">
        <v>0</v>
      </c>
      <c r="Z6386">
        <v>0</v>
      </c>
      <c r="AA6386">
        <v>0</v>
      </c>
      <c r="AB6386">
        <v>7.0944935774300008E-3</v>
      </c>
      <c r="AC6386">
        <v>0</v>
      </c>
      <c r="AD6386">
        <v>0</v>
      </c>
      <c r="AE6386">
        <v>30.945659871989413</v>
      </c>
    </row>
    <row r="6387" spans="1:31" x14ac:dyDescent="0.25">
      <c r="A6387">
        <v>2215469</v>
      </c>
      <c r="B6387">
        <v>1</v>
      </c>
      <c r="C6387" t="s">
        <v>80</v>
      </c>
      <c r="D6387" t="s">
        <v>100</v>
      </c>
      <c r="E6387" t="s">
        <v>156</v>
      </c>
      <c r="F6387" t="s">
        <v>18313</v>
      </c>
      <c r="G6387" t="s">
        <v>161</v>
      </c>
      <c r="H6387" t="s">
        <v>135</v>
      </c>
      <c r="I6387" t="s">
        <v>136</v>
      </c>
      <c r="J6387" t="s">
        <v>137</v>
      </c>
      <c r="K6387" t="s">
        <v>138</v>
      </c>
      <c r="L6387" t="s">
        <v>18314</v>
      </c>
      <c r="M6387" t="s">
        <v>18315</v>
      </c>
      <c r="N6387">
        <v>1.554444444</v>
      </c>
      <c r="O6387">
        <v>0</v>
      </c>
      <c r="P6387">
        <v>1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1.2217951108906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1.2217951108906</v>
      </c>
    </row>
    <row r="6388" spans="1:31" x14ac:dyDescent="0.25">
      <c r="A6388">
        <v>2214567</v>
      </c>
      <c r="B6388">
        <v>1</v>
      </c>
      <c r="C6388" t="s">
        <v>80</v>
      </c>
      <c r="D6388" t="s">
        <v>90</v>
      </c>
      <c r="E6388" t="s">
        <v>156</v>
      </c>
      <c r="F6388" t="s">
        <v>18316</v>
      </c>
      <c r="G6388" t="s">
        <v>161</v>
      </c>
      <c r="H6388" t="s">
        <v>135</v>
      </c>
      <c r="I6388" t="s">
        <v>136</v>
      </c>
      <c r="J6388" t="s">
        <v>137</v>
      </c>
      <c r="K6388" t="s">
        <v>138</v>
      </c>
      <c r="L6388" t="s">
        <v>18317</v>
      </c>
      <c r="M6388" t="s">
        <v>18318</v>
      </c>
      <c r="N6388">
        <v>0.82888888800000005</v>
      </c>
      <c r="O6388">
        <v>0</v>
      </c>
      <c r="P6388">
        <v>1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1.3536082024291025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1.3536082024291025</v>
      </c>
    </row>
    <row r="6389" spans="1:31" x14ac:dyDescent="0.25">
      <c r="A6389">
        <v>2215108</v>
      </c>
      <c r="B6389">
        <v>1</v>
      </c>
      <c r="C6389" t="s">
        <v>80</v>
      </c>
      <c r="D6389" t="s">
        <v>97</v>
      </c>
      <c r="E6389" t="s">
        <v>156</v>
      </c>
      <c r="F6389" t="s">
        <v>18319</v>
      </c>
      <c r="G6389" t="s">
        <v>161</v>
      </c>
      <c r="H6389" t="s">
        <v>135</v>
      </c>
      <c r="I6389" t="s">
        <v>136</v>
      </c>
      <c r="J6389" t="s">
        <v>137</v>
      </c>
      <c r="K6389" t="s">
        <v>138</v>
      </c>
      <c r="L6389" t="s">
        <v>18320</v>
      </c>
      <c r="M6389" t="s">
        <v>18321</v>
      </c>
      <c r="N6389">
        <v>2.6869444439999999</v>
      </c>
      <c r="O6389">
        <v>0</v>
      </c>
      <c r="P6389">
        <v>1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0.47929520978098672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0.47929520978098672</v>
      </c>
    </row>
    <row r="6390" spans="1:31" x14ac:dyDescent="0.25">
      <c r="A6390">
        <v>2215446</v>
      </c>
      <c r="B6390">
        <v>1</v>
      </c>
      <c r="C6390" t="s">
        <v>80</v>
      </c>
      <c r="D6390" t="s">
        <v>83</v>
      </c>
      <c r="E6390" t="s">
        <v>151</v>
      </c>
      <c r="F6390" t="s">
        <v>18322</v>
      </c>
      <c r="G6390" t="s">
        <v>233</v>
      </c>
      <c r="H6390" t="s">
        <v>135</v>
      </c>
      <c r="I6390" t="s">
        <v>136</v>
      </c>
      <c r="J6390" t="s">
        <v>137</v>
      </c>
      <c r="K6390" t="s">
        <v>234</v>
      </c>
      <c r="L6390" t="s">
        <v>3495</v>
      </c>
      <c r="M6390" t="s">
        <v>18323</v>
      </c>
      <c r="N6390">
        <v>7.7166666660000001</v>
      </c>
      <c r="O6390">
        <v>0</v>
      </c>
      <c r="P6390">
        <v>208</v>
      </c>
      <c r="Q6390">
        <v>0</v>
      </c>
      <c r="R6390">
        <v>0</v>
      </c>
      <c r="S6390">
        <v>0</v>
      </c>
      <c r="T6390">
        <v>4</v>
      </c>
      <c r="U6390">
        <v>0</v>
      </c>
      <c r="V6390">
        <v>0</v>
      </c>
      <c r="W6390">
        <v>0</v>
      </c>
      <c r="X6390">
        <v>626.69803301058209</v>
      </c>
      <c r="Y6390">
        <v>0</v>
      </c>
      <c r="Z6390">
        <v>0</v>
      </c>
      <c r="AA6390">
        <v>0</v>
      </c>
      <c r="AB6390">
        <v>51.830575911881596</v>
      </c>
      <c r="AC6390">
        <v>0</v>
      </c>
      <c r="AD6390">
        <v>0</v>
      </c>
      <c r="AE6390">
        <v>678.52860892246372</v>
      </c>
    </row>
    <row r="6391" spans="1:31" x14ac:dyDescent="0.25">
      <c r="A6391">
        <v>2216505</v>
      </c>
      <c r="B6391">
        <v>1</v>
      </c>
      <c r="C6391" t="s">
        <v>80</v>
      </c>
      <c r="D6391" t="s">
        <v>91</v>
      </c>
      <c r="E6391" t="s">
        <v>147</v>
      </c>
      <c r="F6391" t="s">
        <v>18324</v>
      </c>
      <c r="G6391" t="s">
        <v>143</v>
      </c>
      <c r="H6391" t="s">
        <v>144</v>
      </c>
      <c r="I6391" t="s">
        <v>136</v>
      </c>
      <c r="J6391" t="s">
        <v>137</v>
      </c>
      <c r="K6391" t="s">
        <v>138</v>
      </c>
      <c r="L6391" t="s">
        <v>18325</v>
      </c>
      <c r="M6391" t="s">
        <v>18326</v>
      </c>
      <c r="N6391">
        <v>7.5277777000000004E-2</v>
      </c>
      <c r="O6391">
        <v>6</v>
      </c>
      <c r="P6391">
        <v>1319</v>
      </c>
      <c r="Q6391">
        <v>155</v>
      </c>
      <c r="R6391">
        <v>225</v>
      </c>
      <c r="S6391">
        <v>54</v>
      </c>
      <c r="T6391">
        <v>239</v>
      </c>
      <c r="U6391">
        <v>2</v>
      </c>
      <c r="V6391">
        <v>0</v>
      </c>
      <c r="W6391">
        <v>0.39092733067457702</v>
      </c>
      <c r="X6391">
        <v>20.754176382669897</v>
      </c>
      <c r="Y6391">
        <v>13.542195204199071</v>
      </c>
      <c r="Z6391">
        <v>11.040426908624308</v>
      </c>
      <c r="AA6391">
        <v>25.413866179084668</v>
      </c>
      <c r="AB6391">
        <v>8.3597282517030944</v>
      </c>
      <c r="AC6391">
        <v>0.78241864786408033</v>
      </c>
      <c r="AD6391">
        <v>0</v>
      </c>
      <c r="AE6391">
        <v>80.283738904819685</v>
      </c>
    </row>
    <row r="6392" spans="1:31" x14ac:dyDescent="0.25">
      <c r="A6392">
        <v>2221915</v>
      </c>
      <c r="B6392">
        <v>1</v>
      </c>
      <c r="C6392" t="s">
        <v>81</v>
      </c>
      <c r="D6392" t="s">
        <v>124</v>
      </c>
      <c r="E6392" t="s">
        <v>156</v>
      </c>
      <c r="F6392" t="s">
        <v>18327</v>
      </c>
      <c r="G6392" t="s">
        <v>161</v>
      </c>
      <c r="H6392" t="s">
        <v>135</v>
      </c>
      <c r="I6392" t="s">
        <v>136</v>
      </c>
      <c r="J6392" t="s">
        <v>137</v>
      </c>
      <c r="K6392" t="s">
        <v>138</v>
      </c>
      <c r="L6392" t="s">
        <v>18328</v>
      </c>
      <c r="M6392" t="s">
        <v>18329</v>
      </c>
      <c r="N6392">
        <v>1.102777777</v>
      </c>
      <c r="O6392">
        <v>0</v>
      </c>
      <c r="P6392">
        <v>1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5.9404115757840006E-2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5.9404115757840006E-2</v>
      </c>
    </row>
    <row r="6393" spans="1:31" x14ac:dyDescent="0.25">
      <c r="A6393">
        <v>2215423</v>
      </c>
      <c r="B6393">
        <v>1</v>
      </c>
      <c r="C6393" t="s">
        <v>80</v>
      </c>
      <c r="D6393" t="s">
        <v>106</v>
      </c>
      <c r="E6393" t="s">
        <v>147</v>
      </c>
      <c r="F6393" t="s">
        <v>18330</v>
      </c>
      <c r="G6393" t="s">
        <v>200</v>
      </c>
      <c r="H6393" t="s">
        <v>144</v>
      </c>
      <c r="I6393" t="s">
        <v>136</v>
      </c>
      <c r="J6393" t="s">
        <v>137</v>
      </c>
      <c r="K6393" t="s">
        <v>234</v>
      </c>
      <c r="L6393" t="s">
        <v>18331</v>
      </c>
      <c r="M6393" t="s">
        <v>18332</v>
      </c>
      <c r="N6393">
        <v>0.8115675</v>
      </c>
      <c r="O6393">
        <v>0</v>
      </c>
      <c r="P6393">
        <v>4108</v>
      </c>
      <c r="Q6393">
        <v>0</v>
      </c>
      <c r="R6393">
        <v>13</v>
      </c>
      <c r="S6393">
        <v>2</v>
      </c>
      <c r="T6393">
        <v>297</v>
      </c>
      <c r="U6393">
        <v>1</v>
      </c>
      <c r="V6393">
        <v>2</v>
      </c>
      <c r="W6393">
        <v>0</v>
      </c>
      <c r="X6393">
        <v>944.75318115295659</v>
      </c>
      <c r="Y6393">
        <v>0</v>
      </c>
      <c r="Z6393">
        <v>4.2013759750582436</v>
      </c>
      <c r="AA6393">
        <v>571.05095337411831</v>
      </c>
      <c r="AB6393">
        <v>399.24832002779908</v>
      </c>
      <c r="AC6393">
        <v>42.960965688021346</v>
      </c>
      <c r="AD6393">
        <v>20.081197023332045</v>
      </c>
      <c r="AE6393">
        <v>1982.2959932412857</v>
      </c>
    </row>
    <row r="6394" spans="1:31" x14ac:dyDescent="0.25">
      <c r="A6394">
        <v>2219359</v>
      </c>
      <c r="B6394">
        <v>1</v>
      </c>
      <c r="C6394" t="s">
        <v>80</v>
      </c>
      <c r="D6394" t="s">
        <v>82</v>
      </c>
      <c r="E6394" t="s">
        <v>156</v>
      </c>
      <c r="F6394" t="s">
        <v>18333</v>
      </c>
      <c r="G6394" t="s">
        <v>161</v>
      </c>
      <c r="H6394" t="s">
        <v>135</v>
      </c>
      <c r="I6394" t="s">
        <v>136</v>
      </c>
      <c r="J6394" t="s">
        <v>137</v>
      </c>
      <c r="K6394" t="s">
        <v>138</v>
      </c>
      <c r="L6394" t="s">
        <v>18334</v>
      </c>
      <c r="M6394" t="s">
        <v>18335</v>
      </c>
      <c r="N6394">
        <v>3.6522222219999998</v>
      </c>
      <c r="O6394">
        <v>0</v>
      </c>
      <c r="P6394">
        <v>3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5.504830495008024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5.504830495008024</v>
      </c>
    </row>
    <row r="6395" spans="1:31" x14ac:dyDescent="0.25">
      <c r="A6395">
        <v>2214490</v>
      </c>
      <c r="B6395">
        <v>1</v>
      </c>
      <c r="C6395" t="s">
        <v>80</v>
      </c>
      <c r="D6395" t="s">
        <v>91</v>
      </c>
      <c r="E6395" t="s">
        <v>147</v>
      </c>
      <c r="F6395" t="s">
        <v>18336</v>
      </c>
      <c r="G6395" t="s">
        <v>143</v>
      </c>
      <c r="H6395" t="s">
        <v>144</v>
      </c>
      <c r="I6395" t="s">
        <v>136</v>
      </c>
      <c r="J6395" t="s">
        <v>137</v>
      </c>
      <c r="K6395" t="s">
        <v>138</v>
      </c>
      <c r="L6395" t="s">
        <v>18337</v>
      </c>
      <c r="M6395" t="s">
        <v>18338</v>
      </c>
      <c r="N6395">
        <v>5.2222221999999999E-2</v>
      </c>
      <c r="O6395">
        <v>31</v>
      </c>
      <c r="P6395">
        <v>7548</v>
      </c>
      <c r="Q6395">
        <v>105</v>
      </c>
      <c r="R6395">
        <v>357</v>
      </c>
      <c r="S6395">
        <v>84</v>
      </c>
      <c r="T6395">
        <v>657</v>
      </c>
      <c r="U6395">
        <v>4</v>
      </c>
      <c r="V6395">
        <v>1</v>
      </c>
      <c r="W6395">
        <v>2.0058497315184391</v>
      </c>
      <c r="X6395">
        <v>121.15896613460502</v>
      </c>
      <c r="Y6395">
        <v>4.4730252261532986</v>
      </c>
      <c r="Z6395">
        <v>5.1951127013163267</v>
      </c>
      <c r="AA6395">
        <v>52.986116719147041</v>
      </c>
      <c r="AB6395">
        <v>39.451292813813488</v>
      </c>
      <c r="AC6395">
        <v>2.722131030939607</v>
      </c>
      <c r="AD6395">
        <v>10.028475005701912</v>
      </c>
      <c r="AE6395">
        <v>238.02096936319515</v>
      </c>
    </row>
    <row r="6396" spans="1:31" x14ac:dyDescent="0.25">
      <c r="A6396">
        <v>2225310</v>
      </c>
      <c r="B6396">
        <v>1</v>
      </c>
      <c r="C6396" t="s">
        <v>80</v>
      </c>
      <c r="D6396" t="s">
        <v>108</v>
      </c>
      <c r="E6396" t="s">
        <v>132</v>
      </c>
      <c r="F6396" t="s">
        <v>18339</v>
      </c>
      <c r="G6396" t="s">
        <v>233</v>
      </c>
      <c r="H6396" t="s">
        <v>135</v>
      </c>
      <c r="I6396" t="s">
        <v>136</v>
      </c>
      <c r="J6396" t="s">
        <v>137</v>
      </c>
      <c r="K6396" t="s">
        <v>234</v>
      </c>
      <c r="L6396" t="s">
        <v>18340</v>
      </c>
      <c r="M6396" t="s">
        <v>18341</v>
      </c>
      <c r="N6396">
        <v>9.3205555550000003</v>
      </c>
      <c r="O6396">
        <v>0</v>
      </c>
      <c r="P6396">
        <v>22</v>
      </c>
      <c r="Q6396">
        <v>0</v>
      </c>
      <c r="R6396">
        <v>18</v>
      </c>
      <c r="S6396">
        <v>0</v>
      </c>
      <c r="T6396">
        <v>7</v>
      </c>
      <c r="U6396">
        <v>0</v>
      </c>
      <c r="V6396">
        <v>0</v>
      </c>
      <c r="W6396">
        <v>0</v>
      </c>
      <c r="X6396">
        <v>51.724363873032473</v>
      </c>
      <c r="Y6396">
        <v>0</v>
      </c>
      <c r="Z6396">
        <v>23.449290111137934</v>
      </c>
      <c r="AA6396">
        <v>0</v>
      </c>
      <c r="AB6396">
        <v>54.510262872905535</v>
      </c>
      <c r="AC6396">
        <v>0</v>
      </c>
      <c r="AD6396">
        <v>0</v>
      </c>
      <c r="AE6396">
        <v>129.68391685707596</v>
      </c>
    </row>
    <row r="6397" spans="1:31" x14ac:dyDescent="0.25">
      <c r="A6397">
        <v>2225851</v>
      </c>
      <c r="B6397">
        <v>1</v>
      </c>
      <c r="C6397" t="s">
        <v>80</v>
      </c>
      <c r="D6397" t="s">
        <v>99</v>
      </c>
      <c r="E6397" t="s">
        <v>141</v>
      </c>
      <c r="F6397" t="s">
        <v>18342</v>
      </c>
      <c r="G6397" t="s">
        <v>349</v>
      </c>
      <c r="H6397" t="s">
        <v>144</v>
      </c>
      <c r="I6397" t="s">
        <v>136</v>
      </c>
      <c r="J6397" t="s">
        <v>137</v>
      </c>
      <c r="K6397" t="s">
        <v>138</v>
      </c>
      <c r="L6397" t="s">
        <v>18343</v>
      </c>
      <c r="M6397" t="s">
        <v>18344</v>
      </c>
      <c r="N6397">
        <v>1.915277777</v>
      </c>
      <c r="O6397">
        <v>0</v>
      </c>
      <c r="P6397">
        <v>94</v>
      </c>
      <c r="Q6397">
        <v>0</v>
      </c>
      <c r="R6397">
        <v>9</v>
      </c>
      <c r="S6397">
        <v>0</v>
      </c>
      <c r="T6397">
        <v>8</v>
      </c>
      <c r="U6397">
        <v>0</v>
      </c>
      <c r="V6397">
        <v>0</v>
      </c>
      <c r="W6397">
        <v>0</v>
      </c>
      <c r="X6397">
        <v>34.079197867683284</v>
      </c>
      <c r="Y6397">
        <v>0</v>
      </c>
      <c r="Z6397">
        <v>5.7713937486538951</v>
      </c>
      <c r="AA6397">
        <v>0</v>
      </c>
      <c r="AB6397">
        <v>5.2505270568113716</v>
      </c>
      <c r="AC6397">
        <v>0</v>
      </c>
      <c r="AD6397">
        <v>0</v>
      </c>
      <c r="AE6397">
        <v>45.101118673148548</v>
      </c>
    </row>
    <row r="6398" spans="1:31" x14ac:dyDescent="0.25">
      <c r="A6398">
        <v>2214630</v>
      </c>
      <c r="B6398">
        <v>1</v>
      </c>
      <c r="C6398" t="s">
        <v>81</v>
      </c>
      <c r="D6398" t="s">
        <v>117</v>
      </c>
      <c r="E6398" t="s">
        <v>132</v>
      </c>
      <c r="F6398" t="s">
        <v>5862</v>
      </c>
      <c r="G6398" t="s">
        <v>345</v>
      </c>
      <c r="H6398" t="s">
        <v>135</v>
      </c>
      <c r="I6398" t="s">
        <v>136</v>
      </c>
      <c r="J6398" t="s">
        <v>137</v>
      </c>
      <c r="K6398" t="s">
        <v>138</v>
      </c>
      <c r="L6398" t="s">
        <v>18345</v>
      </c>
      <c r="M6398" t="s">
        <v>18346</v>
      </c>
      <c r="N6398">
        <v>2.2080555550000001</v>
      </c>
      <c r="O6398">
        <v>0</v>
      </c>
      <c r="P6398">
        <v>44</v>
      </c>
      <c r="Q6398">
        <v>0</v>
      </c>
      <c r="R6398">
        <v>4</v>
      </c>
      <c r="S6398">
        <v>0</v>
      </c>
      <c r="T6398">
        <v>1</v>
      </c>
      <c r="U6398">
        <v>0</v>
      </c>
      <c r="V6398">
        <v>0</v>
      </c>
      <c r="W6398">
        <v>0</v>
      </c>
      <c r="X6398">
        <v>9.2761616642220162</v>
      </c>
      <c r="Y6398">
        <v>0</v>
      </c>
      <c r="Z6398">
        <v>1.5151946151369118</v>
      </c>
      <c r="AA6398">
        <v>0</v>
      </c>
      <c r="AB6398">
        <v>6.4882135004881672E-2</v>
      </c>
      <c r="AC6398">
        <v>0</v>
      </c>
      <c r="AD6398">
        <v>0</v>
      </c>
      <c r="AE6398">
        <v>10.856238414363808</v>
      </c>
    </row>
    <row r="6399" spans="1:31" x14ac:dyDescent="0.25">
      <c r="A6399">
        <v>2220879</v>
      </c>
      <c r="B6399">
        <v>1</v>
      </c>
      <c r="C6399" t="s">
        <v>80</v>
      </c>
      <c r="D6399" t="s">
        <v>83</v>
      </c>
      <c r="E6399" t="s">
        <v>156</v>
      </c>
      <c r="F6399" t="s">
        <v>18347</v>
      </c>
      <c r="G6399" t="s">
        <v>161</v>
      </c>
      <c r="H6399" t="s">
        <v>135</v>
      </c>
      <c r="I6399" t="s">
        <v>136</v>
      </c>
      <c r="J6399" t="s">
        <v>137</v>
      </c>
      <c r="K6399" t="s">
        <v>138</v>
      </c>
      <c r="L6399" t="s">
        <v>18348</v>
      </c>
      <c r="M6399" t="s">
        <v>18349</v>
      </c>
      <c r="N6399">
        <v>1.5113888879999999</v>
      </c>
      <c r="O6399">
        <v>0</v>
      </c>
      <c r="P6399">
        <v>4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2.2278180394974298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2.2278180394974298</v>
      </c>
    </row>
    <row r="6400" spans="1:31" x14ac:dyDescent="0.25">
      <c r="A6400">
        <v>2213634</v>
      </c>
      <c r="B6400">
        <v>1</v>
      </c>
      <c r="C6400" t="s">
        <v>80</v>
      </c>
      <c r="D6400" t="s">
        <v>91</v>
      </c>
      <c r="E6400" t="s">
        <v>147</v>
      </c>
      <c r="F6400" t="s">
        <v>13443</v>
      </c>
      <c r="G6400" t="s">
        <v>143</v>
      </c>
      <c r="H6400" t="s">
        <v>144</v>
      </c>
      <c r="I6400" t="s">
        <v>136</v>
      </c>
      <c r="J6400" t="s">
        <v>137</v>
      </c>
      <c r="K6400" t="s">
        <v>138</v>
      </c>
      <c r="L6400" t="s">
        <v>18350</v>
      </c>
      <c r="M6400" t="s">
        <v>18351</v>
      </c>
      <c r="N6400">
        <v>3.3713888879999998</v>
      </c>
      <c r="O6400">
        <v>1</v>
      </c>
      <c r="P6400">
        <v>39</v>
      </c>
      <c r="Q6400">
        <v>21</v>
      </c>
      <c r="R6400">
        <v>277</v>
      </c>
      <c r="S6400">
        <v>12</v>
      </c>
      <c r="T6400">
        <v>63</v>
      </c>
      <c r="U6400">
        <v>2</v>
      </c>
      <c r="V6400">
        <v>0</v>
      </c>
      <c r="W6400">
        <v>0.31516167923166671</v>
      </c>
      <c r="X6400">
        <v>37.140450173242797</v>
      </c>
      <c r="Y6400">
        <v>52.327233951034543</v>
      </c>
      <c r="Z6400">
        <v>169.57204495226304</v>
      </c>
      <c r="AA6400">
        <v>1168.8037047696378</v>
      </c>
      <c r="AB6400">
        <v>267.93581710861059</v>
      </c>
      <c r="AC6400">
        <v>52.22038897310761</v>
      </c>
      <c r="AD6400">
        <v>0</v>
      </c>
      <c r="AE6400">
        <v>1748.3148016071279</v>
      </c>
    </row>
    <row r="6401" spans="1:31" x14ac:dyDescent="0.25">
      <c r="A6401">
        <v>2221460</v>
      </c>
      <c r="B6401">
        <v>1</v>
      </c>
      <c r="C6401" t="s">
        <v>81</v>
      </c>
      <c r="D6401" t="s">
        <v>122</v>
      </c>
      <c r="E6401" t="s">
        <v>151</v>
      </c>
      <c r="F6401" t="s">
        <v>5174</v>
      </c>
      <c r="G6401" t="s">
        <v>213</v>
      </c>
      <c r="H6401" t="s">
        <v>135</v>
      </c>
      <c r="I6401" t="s">
        <v>136</v>
      </c>
      <c r="J6401" t="s">
        <v>137</v>
      </c>
      <c r="K6401" t="s">
        <v>138</v>
      </c>
      <c r="L6401" t="s">
        <v>18352</v>
      </c>
      <c r="M6401" t="s">
        <v>18353</v>
      </c>
      <c r="N6401">
        <v>2.0322222220000001</v>
      </c>
      <c r="O6401">
        <v>0</v>
      </c>
      <c r="P6401">
        <v>235</v>
      </c>
      <c r="Q6401">
        <v>0</v>
      </c>
      <c r="R6401">
        <v>0</v>
      </c>
      <c r="S6401">
        <v>0</v>
      </c>
      <c r="T6401">
        <v>31</v>
      </c>
      <c r="U6401">
        <v>0</v>
      </c>
      <c r="V6401">
        <v>0</v>
      </c>
      <c r="W6401">
        <v>0</v>
      </c>
      <c r="X6401">
        <v>107.25445302205102</v>
      </c>
      <c r="Y6401">
        <v>0</v>
      </c>
      <c r="Z6401">
        <v>0</v>
      </c>
      <c r="AA6401">
        <v>0</v>
      </c>
      <c r="AB6401">
        <v>67.913437763925501</v>
      </c>
      <c r="AC6401">
        <v>0</v>
      </c>
      <c r="AD6401">
        <v>0</v>
      </c>
      <c r="AE6401">
        <v>175.16789078597651</v>
      </c>
    </row>
    <row r="6402" spans="1:31" x14ac:dyDescent="0.25">
      <c r="A6402">
        <v>2216551</v>
      </c>
      <c r="B6402">
        <v>1</v>
      </c>
      <c r="C6402" t="s">
        <v>80</v>
      </c>
      <c r="D6402" t="s">
        <v>88</v>
      </c>
      <c r="E6402" t="s">
        <v>156</v>
      </c>
      <c r="F6402" t="s">
        <v>16974</v>
      </c>
      <c r="G6402" t="s">
        <v>172</v>
      </c>
      <c r="H6402" t="s">
        <v>135</v>
      </c>
      <c r="I6402" t="s">
        <v>136</v>
      </c>
      <c r="J6402" t="s">
        <v>137</v>
      </c>
      <c r="K6402" t="s">
        <v>138</v>
      </c>
      <c r="L6402" t="s">
        <v>18354</v>
      </c>
      <c r="M6402" t="s">
        <v>18355</v>
      </c>
      <c r="N6402">
        <v>5.4644444439999997</v>
      </c>
      <c r="O6402">
        <v>0</v>
      </c>
      <c r="P6402">
        <v>1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1.622591856784533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1.622591856784533</v>
      </c>
    </row>
    <row r="6403" spans="1:31" x14ac:dyDescent="0.25">
      <c r="A6403">
        <v>2226784</v>
      </c>
      <c r="B6403">
        <v>1</v>
      </c>
      <c r="C6403" t="s">
        <v>81</v>
      </c>
      <c r="D6403" t="s">
        <v>127</v>
      </c>
      <c r="E6403" t="s">
        <v>156</v>
      </c>
      <c r="F6403" t="s">
        <v>18356</v>
      </c>
      <c r="G6403" t="s">
        <v>165</v>
      </c>
      <c r="H6403" t="s">
        <v>135</v>
      </c>
      <c r="I6403" t="s">
        <v>136</v>
      </c>
      <c r="J6403" t="s">
        <v>137</v>
      </c>
      <c r="K6403" t="s">
        <v>138</v>
      </c>
      <c r="L6403" t="s">
        <v>18357</v>
      </c>
      <c r="M6403" t="s">
        <v>18358</v>
      </c>
      <c r="N6403">
        <v>3.4286111109999999</v>
      </c>
      <c r="O6403">
        <v>0</v>
      </c>
      <c r="P6403">
        <v>4</v>
      </c>
      <c r="Q6403">
        <v>0</v>
      </c>
      <c r="R6403">
        <v>0</v>
      </c>
      <c r="S6403">
        <v>0</v>
      </c>
      <c r="T6403">
        <v>1</v>
      </c>
      <c r="U6403">
        <v>0</v>
      </c>
      <c r="V6403">
        <v>0</v>
      </c>
      <c r="W6403">
        <v>0</v>
      </c>
      <c r="X6403">
        <v>3.2914565164285352</v>
      </c>
      <c r="Y6403">
        <v>0</v>
      </c>
      <c r="Z6403">
        <v>0</v>
      </c>
      <c r="AA6403">
        <v>0</v>
      </c>
      <c r="AB6403">
        <v>6.1206360440555548E-3</v>
      </c>
      <c r="AC6403">
        <v>0</v>
      </c>
      <c r="AD6403">
        <v>0</v>
      </c>
      <c r="AE6403">
        <v>3.297577152472591</v>
      </c>
    </row>
    <row r="6404" spans="1:31" x14ac:dyDescent="0.25">
      <c r="A6404">
        <v>2222456</v>
      </c>
      <c r="B6404">
        <v>1</v>
      </c>
      <c r="C6404" t="s">
        <v>80</v>
      </c>
      <c r="D6404" t="s">
        <v>93</v>
      </c>
      <c r="E6404" t="s">
        <v>156</v>
      </c>
      <c r="F6404" t="s">
        <v>18359</v>
      </c>
      <c r="G6404" t="s">
        <v>161</v>
      </c>
      <c r="H6404" t="s">
        <v>135</v>
      </c>
      <c r="I6404" t="s">
        <v>136</v>
      </c>
      <c r="J6404" t="s">
        <v>137</v>
      </c>
      <c r="K6404" t="s">
        <v>138</v>
      </c>
      <c r="L6404" t="s">
        <v>18360</v>
      </c>
      <c r="M6404" t="s">
        <v>18361</v>
      </c>
      <c r="N6404">
        <v>2.0922222220000002</v>
      </c>
      <c r="O6404">
        <v>0</v>
      </c>
      <c r="P6404">
        <v>1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0.71115080069330316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0.71115080069330316</v>
      </c>
    </row>
    <row r="6405" spans="1:31" x14ac:dyDescent="0.25">
      <c r="A6405">
        <v>2225788</v>
      </c>
      <c r="B6405">
        <v>1</v>
      </c>
      <c r="C6405" t="s">
        <v>80</v>
      </c>
      <c r="D6405" t="s">
        <v>83</v>
      </c>
      <c r="E6405" t="s">
        <v>156</v>
      </c>
      <c r="F6405" t="s">
        <v>18362</v>
      </c>
      <c r="G6405" t="s">
        <v>161</v>
      </c>
      <c r="H6405" t="s">
        <v>135</v>
      </c>
      <c r="I6405" t="s">
        <v>136</v>
      </c>
      <c r="J6405" t="s">
        <v>137</v>
      </c>
      <c r="K6405" t="s">
        <v>138</v>
      </c>
      <c r="L6405" t="s">
        <v>18363</v>
      </c>
      <c r="M6405" t="s">
        <v>18364</v>
      </c>
      <c r="N6405">
        <v>3.3261111109999999</v>
      </c>
      <c r="O6405">
        <v>0</v>
      </c>
      <c r="P6405">
        <v>1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1.3367956246745298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1.3367956246745298</v>
      </c>
    </row>
    <row r="6406" spans="1:31" x14ac:dyDescent="0.25">
      <c r="A6406">
        <v>2214026</v>
      </c>
      <c r="B6406">
        <v>1</v>
      </c>
      <c r="C6406" t="s">
        <v>80</v>
      </c>
      <c r="D6406" t="s">
        <v>83</v>
      </c>
      <c r="E6406" t="s">
        <v>151</v>
      </c>
      <c r="F6406" t="s">
        <v>18365</v>
      </c>
      <c r="G6406" t="s">
        <v>233</v>
      </c>
      <c r="H6406" t="s">
        <v>135</v>
      </c>
      <c r="I6406" t="s">
        <v>136</v>
      </c>
      <c r="J6406" t="s">
        <v>137</v>
      </c>
      <c r="K6406" t="s">
        <v>234</v>
      </c>
      <c r="L6406" t="s">
        <v>18366</v>
      </c>
      <c r="M6406" t="s">
        <v>18367</v>
      </c>
      <c r="N6406">
        <v>8.0743333330000002</v>
      </c>
      <c r="O6406">
        <v>0</v>
      </c>
      <c r="P6406">
        <v>7</v>
      </c>
      <c r="Q6406">
        <v>0</v>
      </c>
      <c r="R6406">
        <v>0</v>
      </c>
      <c r="S6406">
        <v>0</v>
      </c>
      <c r="T6406">
        <v>2</v>
      </c>
      <c r="U6406">
        <v>0</v>
      </c>
      <c r="V6406">
        <v>0</v>
      </c>
      <c r="W6406">
        <v>0</v>
      </c>
      <c r="X6406">
        <v>20.291429416509438</v>
      </c>
      <c r="Y6406">
        <v>0</v>
      </c>
      <c r="Z6406">
        <v>0</v>
      </c>
      <c r="AA6406">
        <v>0</v>
      </c>
      <c r="AB6406">
        <v>0.75135145701197992</v>
      </c>
      <c r="AC6406">
        <v>0</v>
      </c>
      <c r="AD6406">
        <v>0</v>
      </c>
      <c r="AE6406">
        <v>21.042780873521416</v>
      </c>
    </row>
    <row r="6407" spans="1:31" x14ac:dyDescent="0.25">
      <c r="A6407">
        <v>2221852</v>
      </c>
      <c r="B6407">
        <v>1</v>
      </c>
      <c r="C6407" t="s">
        <v>80</v>
      </c>
      <c r="D6407" t="s">
        <v>95</v>
      </c>
      <c r="E6407" t="s">
        <v>251</v>
      </c>
      <c r="F6407" t="s">
        <v>18368</v>
      </c>
      <c r="G6407" t="s">
        <v>200</v>
      </c>
      <c r="H6407" t="s">
        <v>1391</v>
      </c>
      <c r="I6407" t="s">
        <v>136</v>
      </c>
      <c r="J6407" t="s">
        <v>137</v>
      </c>
      <c r="K6407" t="s">
        <v>234</v>
      </c>
      <c r="L6407" t="s">
        <v>18369</v>
      </c>
      <c r="M6407" t="s">
        <v>18370</v>
      </c>
      <c r="N6407">
        <v>0.68483138799999999</v>
      </c>
      <c r="O6407">
        <v>0</v>
      </c>
      <c r="P6407">
        <v>0</v>
      </c>
      <c r="Q6407">
        <v>0</v>
      </c>
      <c r="R6407">
        <v>0</v>
      </c>
      <c r="S6407">
        <v>5</v>
      </c>
      <c r="T6407">
        <v>0</v>
      </c>
      <c r="U6407">
        <v>1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1120.5399262990102</v>
      </c>
      <c r="AB6407">
        <v>0</v>
      </c>
      <c r="AC6407">
        <v>1919.9964531736721</v>
      </c>
      <c r="AD6407">
        <v>0</v>
      </c>
      <c r="AE6407">
        <v>3040.5363794726823</v>
      </c>
    </row>
    <row r="6408" spans="1:31" x14ac:dyDescent="0.25">
      <c r="A6408">
        <v>2215649</v>
      </c>
      <c r="B6408">
        <v>1</v>
      </c>
      <c r="C6408" t="s">
        <v>80</v>
      </c>
      <c r="D6408" t="s">
        <v>100</v>
      </c>
      <c r="E6408" t="s">
        <v>156</v>
      </c>
      <c r="F6408" t="s">
        <v>18371</v>
      </c>
      <c r="G6408" t="s">
        <v>161</v>
      </c>
      <c r="H6408" t="s">
        <v>135</v>
      </c>
      <c r="I6408" t="s">
        <v>136</v>
      </c>
      <c r="J6408" t="s">
        <v>137</v>
      </c>
      <c r="K6408" t="s">
        <v>138</v>
      </c>
      <c r="L6408" t="s">
        <v>18372</v>
      </c>
      <c r="M6408" t="s">
        <v>18373</v>
      </c>
      <c r="N6408">
        <v>2.0952777770000002</v>
      </c>
      <c r="O6408">
        <v>0</v>
      </c>
      <c r="P6408">
        <v>0</v>
      </c>
      <c r="Q6408">
        <v>0</v>
      </c>
      <c r="R6408">
        <v>1</v>
      </c>
      <c r="S6408">
        <v>0</v>
      </c>
      <c r="T6408">
        <v>1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4.4250245439517499</v>
      </c>
      <c r="AA6408">
        <v>0</v>
      </c>
      <c r="AB6408">
        <v>2.6260035667318</v>
      </c>
      <c r="AC6408">
        <v>0</v>
      </c>
      <c r="AD6408">
        <v>0</v>
      </c>
      <c r="AE6408">
        <v>7.05102811068355</v>
      </c>
    </row>
    <row r="6409" spans="1:31" x14ac:dyDescent="0.25">
      <c r="A6409">
        <v>2223475</v>
      </c>
      <c r="B6409">
        <v>1</v>
      </c>
      <c r="C6409" t="s">
        <v>80</v>
      </c>
      <c r="D6409" t="s">
        <v>110</v>
      </c>
      <c r="E6409" t="s">
        <v>132</v>
      </c>
      <c r="F6409" t="s">
        <v>18374</v>
      </c>
      <c r="G6409" t="s">
        <v>176</v>
      </c>
      <c r="H6409" t="s">
        <v>135</v>
      </c>
      <c r="I6409" t="s">
        <v>136</v>
      </c>
      <c r="J6409" t="s">
        <v>137</v>
      </c>
      <c r="K6409" t="s">
        <v>138</v>
      </c>
      <c r="L6409" t="s">
        <v>18375</v>
      </c>
      <c r="M6409" t="s">
        <v>18376</v>
      </c>
      <c r="N6409">
        <v>1.9397222220000001</v>
      </c>
      <c r="O6409">
        <v>0</v>
      </c>
      <c r="P6409">
        <v>383</v>
      </c>
      <c r="Q6409">
        <v>0</v>
      </c>
      <c r="R6409">
        <v>0</v>
      </c>
      <c r="S6409">
        <v>0</v>
      </c>
      <c r="T6409">
        <v>39</v>
      </c>
      <c r="U6409">
        <v>0</v>
      </c>
      <c r="V6409">
        <v>0</v>
      </c>
      <c r="W6409">
        <v>0</v>
      </c>
      <c r="X6409">
        <v>317.82818898876485</v>
      </c>
      <c r="Y6409">
        <v>0</v>
      </c>
      <c r="Z6409">
        <v>0</v>
      </c>
      <c r="AA6409">
        <v>0</v>
      </c>
      <c r="AB6409">
        <v>31.360823096930787</v>
      </c>
      <c r="AC6409">
        <v>0</v>
      </c>
      <c r="AD6409">
        <v>0</v>
      </c>
      <c r="AE6409">
        <v>349.18901208569565</v>
      </c>
    </row>
    <row r="6410" spans="1:31" x14ac:dyDescent="0.25">
      <c r="A6410">
        <v>2224995</v>
      </c>
      <c r="B6410">
        <v>1</v>
      </c>
      <c r="C6410" t="s">
        <v>80</v>
      </c>
      <c r="D6410" t="s">
        <v>96</v>
      </c>
      <c r="E6410" t="s">
        <v>156</v>
      </c>
      <c r="F6410" t="s">
        <v>18377</v>
      </c>
      <c r="G6410" t="s">
        <v>172</v>
      </c>
      <c r="H6410" t="s">
        <v>135</v>
      </c>
      <c r="I6410" t="s">
        <v>136</v>
      </c>
      <c r="J6410" t="s">
        <v>137</v>
      </c>
      <c r="K6410" t="s">
        <v>138</v>
      </c>
      <c r="L6410" t="s">
        <v>18378</v>
      </c>
      <c r="M6410" t="s">
        <v>18379</v>
      </c>
      <c r="N6410">
        <v>2.2316666660000002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1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5.5419433139643504</v>
      </c>
      <c r="AC6410">
        <v>0</v>
      </c>
      <c r="AD6410">
        <v>0</v>
      </c>
      <c r="AE6410">
        <v>5.5419433139643504</v>
      </c>
    </row>
    <row r="6411" spans="1:31" x14ac:dyDescent="0.25">
      <c r="A6411">
        <v>2226830</v>
      </c>
      <c r="B6411">
        <v>1</v>
      </c>
      <c r="C6411" t="s">
        <v>80</v>
      </c>
      <c r="D6411" t="s">
        <v>100</v>
      </c>
      <c r="E6411" t="s">
        <v>156</v>
      </c>
      <c r="F6411" t="s">
        <v>18380</v>
      </c>
      <c r="G6411" t="s">
        <v>161</v>
      </c>
      <c r="H6411" t="s">
        <v>135</v>
      </c>
      <c r="I6411" t="s">
        <v>136</v>
      </c>
      <c r="J6411" t="s">
        <v>137</v>
      </c>
      <c r="K6411" t="s">
        <v>138</v>
      </c>
      <c r="L6411" t="s">
        <v>18381</v>
      </c>
      <c r="M6411" t="s">
        <v>18382</v>
      </c>
      <c r="N6411">
        <v>1.070277777</v>
      </c>
      <c r="O6411">
        <v>0</v>
      </c>
      <c r="P6411">
        <v>1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0.92960537354516015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0.92960537354516015</v>
      </c>
    </row>
    <row r="6412" spans="1:31" x14ac:dyDescent="0.25">
      <c r="A6412">
        <v>2214928</v>
      </c>
      <c r="B6412">
        <v>1</v>
      </c>
      <c r="C6412" t="s">
        <v>80</v>
      </c>
      <c r="D6412" t="s">
        <v>85</v>
      </c>
      <c r="E6412" t="s">
        <v>156</v>
      </c>
      <c r="F6412" t="s">
        <v>18383</v>
      </c>
      <c r="G6412" t="s">
        <v>280</v>
      </c>
      <c r="H6412" t="s">
        <v>135</v>
      </c>
      <c r="I6412" t="s">
        <v>136</v>
      </c>
      <c r="J6412" t="s">
        <v>137</v>
      </c>
      <c r="K6412" t="s">
        <v>138</v>
      </c>
      <c r="L6412" t="s">
        <v>18384</v>
      </c>
      <c r="M6412" t="s">
        <v>18385</v>
      </c>
      <c r="N6412">
        <v>1.733055555</v>
      </c>
      <c r="O6412">
        <v>0</v>
      </c>
      <c r="P6412">
        <v>6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2.391462227836191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2.391462227836191</v>
      </c>
    </row>
    <row r="6413" spans="1:31" x14ac:dyDescent="0.25">
      <c r="A6413">
        <v>2222980</v>
      </c>
      <c r="B6413">
        <v>1</v>
      </c>
      <c r="C6413" t="s">
        <v>81</v>
      </c>
      <c r="D6413" t="s">
        <v>112</v>
      </c>
      <c r="E6413" t="s">
        <v>251</v>
      </c>
      <c r="F6413" t="s">
        <v>2454</v>
      </c>
      <c r="G6413" t="s">
        <v>143</v>
      </c>
      <c r="H6413" t="s">
        <v>144</v>
      </c>
      <c r="I6413" t="s">
        <v>136</v>
      </c>
      <c r="J6413" t="s">
        <v>137</v>
      </c>
      <c r="K6413" t="s">
        <v>138</v>
      </c>
      <c r="L6413" t="s">
        <v>18386</v>
      </c>
      <c r="M6413" t="s">
        <v>18387</v>
      </c>
      <c r="N6413">
        <v>0.6</v>
      </c>
      <c r="O6413">
        <v>2</v>
      </c>
      <c r="P6413">
        <v>17350</v>
      </c>
      <c r="Q6413">
        <v>1</v>
      </c>
      <c r="R6413">
        <v>220</v>
      </c>
      <c r="S6413">
        <v>69</v>
      </c>
      <c r="T6413">
        <v>2499</v>
      </c>
      <c r="U6413">
        <v>9</v>
      </c>
      <c r="V6413">
        <v>8</v>
      </c>
      <c r="W6413">
        <v>0</v>
      </c>
      <c r="X6413">
        <v>2509.4218083043311</v>
      </c>
      <c r="Y6413">
        <v>0.99467676024570006</v>
      </c>
      <c r="Z6413">
        <v>25.713256216239603</v>
      </c>
      <c r="AA6413">
        <v>591.60904154018624</v>
      </c>
      <c r="AB6413">
        <v>1353.6446465259528</v>
      </c>
      <c r="AC6413">
        <v>415.25291097606731</v>
      </c>
      <c r="AD6413">
        <v>177.12774210294805</v>
      </c>
      <c r="AE6413">
        <v>5073.7640824259706</v>
      </c>
    </row>
    <row r="6414" spans="1:31" x14ac:dyDescent="0.25">
      <c r="A6414">
        <v>2212615</v>
      </c>
      <c r="B6414">
        <v>1</v>
      </c>
      <c r="C6414" t="s">
        <v>80</v>
      </c>
      <c r="D6414" t="s">
        <v>96</v>
      </c>
      <c r="E6414" t="s">
        <v>151</v>
      </c>
      <c r="F6414" t="s">
        <v>18388</v>
      </c>
      <c r="G6414" t="s">
        <v>245</v>
      </c>
      <c r="H6414" t="s">
        <v>135</v>
      </c>
      <c r="I6414" t="s">
        <v>136</v>
      </c>
      <c r="J6414" t="s">
        <v>137</v>
      </c>
      <c r="K6414" t="s">
        <v>138</v>
      </c>
      <c r="L6414" t="s">
        <v>18389</v>
      </c>
      <c r="M6414" t="s">
        <v>18390</v>
      </c>
      <c r="N6414">
        <v>0.98333333300000003</v>
      </c>
      <c r="O6414">
        <v>0</v>
      </c>
      <c r="P6414">
        <v>107</v>
      </c>
      <c r="Q6414">
        <v>0</v>
      </c>
      <c r="R6414">
        <v>0</v>
      </c>
      <c r="S6414">
        <v>0</v>
      </c>
      <c r="T6414">
        <v>14</v>
      </c>
      <c r="U6414">
        <v>0</v>
      </c>
      <c r="V6414">
        <v>0</v>
      </c>
      <c r="W6414">
        <v>0</v>
      </c>
      <c r="X6414">
        <v>39.485926418140693</v>
      </c>
      <c r="Y6414">
        <v>0</v>
      </c>
      <c r="Z6414">
        <v>0</v>
      </c>
      <c r="AA6414">
        <v>0</v>
      </c>
      <c r="AB6414">
        <v>12.988654708517107</v>
      </c>
      <c r="AC6414">
        <v>0</v>
      </c>
      <c r="AD6414">
        <v>0</v>
      </c>
      <c r="AE6414">
        <v>52.474581126657796</v>
      </c>
    </row>
    <row r="6415" spans="1:31" x14ac:dyDescent="0.25">
      <c r="A6415">
        <v>2227308</v>
      </c>
      <c r="B6415">
        <v>1</v>
      </c>
      <c r="C6415" t="s">
        <v>80</v>
      </c>
      <c r="D6415" t="s">
        <v>110</v>
      </c>
      <c r="E6415" t="s">
        <v>156</v>
      </c>
      <c r="F6415" t="s">
        <v>18391</v>
      </c>
      <c r="G6415" t="s">
        <v>161</v>
      </c>
      <c r="H6415" t="s">
        <v>135</v>
      </c>
      <c r="I6415" t="s">
        <v>136</v>
      </c>
      <c r="J6415" t="s">
        <v>137</v>
      </c>
      <c r="K6415" t="s">
        <v>138</v>
      </c>
      <c r="L6415" t="s">
        <v>18392</v>
      </c>
      <c r="M6415" t="s">
        <v>18393</v>
      </c>
      <c r="N6415">
        <v>1.6913888880000001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1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3.2359682499880416</v>
      </c>
      <c r="AC6415">
        <v>0</v>
      </c>
      <c r="AD6415">
        <v>0</v>
      </c>
      <c r="AE6415">
        <v>3.2359682499880416</v>
      </c>
    </row>
    <row r="6416" spans="1:31" x14ac:dyDescent="0.25">
      <c r="A6416">
        <v>2218566</v>
      </c>
      <c r="B6416">
        <v>1</v>
      </c>
      <c r="C6416" t="s">
        <v>81</v>
      </c>
      <c r="D6416" t="s">
        <v>117</v>
      </c>
      <c r="E6416" t="s">
        <v>156</v>
      </c>
      <c r="F6416" t="s">
        <v>18394</v>
      </c>
      <c r="G6416" t="s">
        <v>280</v>
      </c>
      <c r="H6416" t="s">
        <v>135</v>
      </c>
      <c r="I6416" t="s">
        <v>136</v>
      </c>
      <c r="J6416" t="s">
        <v>3</v>
      </c>
      <c r="K6416" t="s">
        <v>138</v>
      </c>
      <c r="L6416" t="s">
        <v>18395</v>
      </c>
      <c r="M6416" t="s">
        <v>18396</v>
      </c>
      <c r="N6416">
        <v>1.4924999999999999</v>
      </c>
      <c r="O6416">
        <v>0</v>
      </c>
      <c r="P6416">
        <v>1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0.3108870605773334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0.3108870605773334</v>
      </c>
    </row>
    <row r="6417" spans="1:31" x14ac:dyDescent="0.25">
      <c r="A6417">
        <v>2223521</v>
      </c>
      <c r="B6417">
        <v>1</v>
      </c>
      <c r="C6417" t="s">
        <v>81</v>
      </c>
      <c r="D6417" t="s">
        <v>122</v>
      </c>
      <c r="E6417" t="s">
        <v>132</v>
      </c>
      <c r="F6417" t="s">
        <v>18397</v>
      </c>
      <c r="G6417" t="s">
        <v>176</v>
      </c>
      <c r="H6417" t="s">
        <v>135</v>
      </c>
      <c r="I6417" t="s">
        <v>136</v>
      </c>
      <c r="J6417" t="s">
        <v>137</v>
      </c>
      <c r="K6417" t="s">
        <v>138</v>
      </c>
      <c r="L6417" t="s">
        <v>18398</v>
      </c>
      <c r="M6417" t="s">
        <v>18399</v>
      </c>
      <c r="N6417">
        <v>2.9569444439999999</v>
      </c>
      <c r="O6417">
        <v>0</v>
      </c>
      <c r="P6417">
        <v>47</v>
      </c>
      <c r="Q6417">
        <v>0</v>
      </c>
      <c r="R6417">
        <v>3</v>
      </c>
      <c r="S6417">
        <v>0</v>
      </c>
      <c r="T6417">
        <v>4</v>
      </c>
      <c r="U6417">
        <v>0</v>
      </c>
      <c r="V6417">
        <v>0</v>
      </c>
      <c r="W6417">
        <v>0</v>
      </c>
      <c r="X6417">
        <v>20.102570142525195</v>
      </c>
      <c r="Y6417">
        <v>0</v>
      </c>
      <c r="Z6417">
        <v>4.3471644285083251</v>
      </c>
      <c r="AA6417">
        <v>0</v>
      </c>
      <c r="AB6417">
        <v>1.0228866704620792</v>
      </c>
      <c r="AC6417">
        <v>0</v>
      </c>
      <c r="AD6417">
        <v>0</v>
      </c>
      <c r="AE6417">
        <v>25.472621241495599</v>
      </c>
    </row>
    <row r="6418" spans="1:31" x14ac:dyDescent="0.25">
      <c r="A6418">
        <v>2215947</v>
      </c>
      <c r="B6418">
        <v>1</v>
      </c>
      <c r="C6418" t="s">
        <v>80</v>
      </c>
      <c r="D6418" t="s">
        <v>103</v>
      </c>
      <c r="E6418" t="s">
        <v>156</v>
      </c>
      <c r="F6418" t="s">
        <v>18400</v>
      </c>
      <c r="G6418" t="s">
        <v>172</v>
      </c>
      <c r="H6418" t="s">
        <v>135</v>
      </c>
      <c r="I6418" t="s">
        <v>136</v>
      </c>
      <c r="J6418" t="s">
        <v>137</v>
      </c>
      <c r="K6418" t="s">
        <v>138</v>
      </c>
      <c r="L6418" t="s">
        <v>18401</v>
      </c>
      <c r="M6418" t="s">
        <v>18402</v>
      </c>
      <c r="N6418">
        <v>2.639444444</v>
      </c>
      <c r="O6418">
        <v>0</v>
      </c>
      <c r="P6418">
        <v>1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</row>
    <row r="6419" spans="1:31" x14ac:dyDescent="0.25">
      <c r="A6419">
        <v>2228845</v>
      </c>
      <c r="B6419">
        <v>1</v>
      </c>
      <c r="C6419" t="s">
        <v>81</v>
      </c>
      <c r="D6419" t="s">
        <v>127</v>
      </c>
      <c r="E6419" t="s">
        <v>141</v>
      </c>
      <c r="F6419" t="s">
        <v>3443</v>
      </c>
      <c r="G6419" t="s">
        <v>143</v>
      </c>
      <c r="H6419" t="s">
        <v>144</v>
      </c>
      <c r="I6419" t="s">
        <v>136</v>
      </c>
      <c r="J6419" t="s">
        <v>137</v>
      </c>
      <c r="K6419" t="s">
        <v>138</v>
      </c>
      <c r="L6419" t="s">
        <v>18403</v>
      </c>
      <c r="M6419" t="s">
        <v>18404</v>
      </c>
      <c r="N6419">
        <v>0.40972222200000002</v>
      </c>
      <c r="O6419">
        <v>3</v>
      </c>
      <c r="P6419">
        <v>442</v>
      </c>
      <c r="Q6419">
        <v>138</v>
      </c>
      <c r="R6419">
        <v>83</v>
      </c>
      <c r="S6419">
        <v>10</v>
      </c>
      <c r="T6419">
        <v>60</v>
      </c>
      <c r="U6419">
        <v>0</v>
      </c>
      <c r="V6419">
        <v>1</v>
      </c>
      <c r="W6419">
        <v>0.11649137572173612</v>
      </c>
      <c r="X6419">
        <v>40.743934277311318</v>
      </c>
      <c r="Y6419">
        <v>25.561972862997031</v>
      </c>
      <c r="Z6419">
        <v>5.0326078521042286</v>
      </c>
      <c r="AA6419">
        <v>15.534807473988892</v>
      </c>
      <c r="AB6419">
        <v>4.6997007197696776</v>
      </c>
      <c r="AC6419">
        <v>0</v>
      </c>
      <c r="AD6419">
        <v>0.46931943361566386</v>
      </c>
      <c r="AE6419">
        <v>92.158833995508559</v>
      </c>
    </row>
    <row r="6420" spans="1:31" x14ac:dyDescent="0.25">
      <c r="A6420">
        <v>2228931</v>
      </c>
      <c r="B6420">
        <v>1</v>
      </c>
      <c r="C6420" t="s">
        <v>80</v>
      </c>
      <c r="D6420" t="s">
        <v>95</v>
      </c>
      <c r="E6420" t="s">
        <v>141</v>
      </c>
      <c r="F6420" t="s">
        <v>16785</v>
      </c>
      <c r="G6420" t="s">
        <v>349</v>
      </c>
      <c r="H6420" t="s">
        <v>144</v>
      </c>
      <c r="I6420" t="s">
        <v>136</v>
      </c>
      <c r="J6420" t="s">
        <v>137</v>
      </c>
      <c r="K6420" t="s">
        <v>138</v>
      </c>
      <c r="L6420" t="s">
        <v>18405</v>
      </c>
      <c r="M6420" t="s">
        <v>18406</v>
      </c>
      <c r="N6420">
        <v>1.676666666</v>
      </c>
      <c r="O6420">
        <v>0</v>
      </c>
      <c r="P6420">
        <v>81</v>
      </c>
      <c r="Q6420">
        <v>0</v>
      </c>
      <c r="R6420">
        <v>0</v>
      </c>
      <c r="S6420">
        <v>0</v>
      </c>
      <c r="T6420">
        <v>7</v>
      </c>
      <c r="U6420">
        <v>0</v>
      </c>
      <c r="V6420">
        <v>0</v>
      </c>
      <c r="W6420">
        <v>0</v>
      </c>
      <c r="X6420">
        <v>13.64864810547056</v>
      </c>
      <c r="Y6420">
        <v>0</v>
      </c>
      <c r="Z6420">
        <v>0</v>
      </c>
      <c r="AA6420">
        <v>0</v>
      </c>
      <c r="AB6420">
        <v>10.080585933540792</v>
      </c>
      <c r="AC6420">
        <v>0</v>
      </c>
      <c r="AD6420">
        <v>0</v>
      </c>
      <c r="AE6420">
        <v>23.729234039011352</v>
      </c>
    </row>
    <row r="6421" spans="1:31" x14ac:dyDescent="0.25">
      <c r="A6421">
        <v>2216943</v>
      </c>
      <c r="B6421">
        <v>1</v>
      </c>
      <c r="C6421" t="s">
        <v>81</v>
      </c>
      <c r="D6421" t="s">
        <v>113</v>
      </c>
      <c r="E6421" t="s">
        <v>251</v>
      </c>
      <c r="F6421" t="s">
        <v>18407</v>
      </c>
      <c r="G6421" t="s">
        <v>143</v>
      </c>
      <c r="H6421" t="s">
        <v>144</v>
      </c>
      <c r="I6421" t="s">
        <v>136</v>
      </c>
      <c r="J6421" t="s">
        <v>137</v>
      </c>
      <c r="K6421" t="s">
        <v>138</v>
      </c>
      <c r="L6421" t="s">
        <v>18408</v>
      </c>
      <c r="M6421" t="s">
        <v>18409</v>
      </c>
      <c r="N6421">
        <v>0.55055555499999997</v>
      </c>
      <c r="O6421">
        <v>2</v>
      </c>
      <c r="P6421">
        <v>2474</v>
      </c>
      <c r="Q6421">
        <v>111</v>
      </c>
      <c r="R6421">
        <v>334</v>
      </c>
      <c r="S6421">
        <v>29</v>
      </c>
      <c r="T6421">
        <v>358</v>
      </c>
      <c r="U6421">
        <v>3</v>
      </c>
      <c r="V6421">
        <v>3</v>
      </c>
      <c r="W6421">
        <v>0.52868594491013177</v>
      </c>
      <c r="X6421">
        <v>310.55145081348627</v>
      </c>
      <c r="Y6421">
        <v>89.415604920391402</v>
      </c>
      <c r="Z6421">
        <v>99.098715663169543</v>
      </c>
      <c r="AA6421">
        <v>119.73383114821196</v>
      </c>
      <c r="AB6421">
        <v>122.53208785098792</v>
      </c>
      <c r="AC6421">
        <v>58.48981296150528</v>
      </c>
      <c r="AD6421">
        <v>185.11048548886754</v>
      </c>
      <c r="AE6421">
        <v>985.4606747915301</v>
      </c>
    </row>
    <row r="6422" spans="1:31" x14ac:dyDescent="0.25">
      <c r="A6422">
        <v>2224517</v>
      </c>
      <c r="B6422">
        <v>1</v>
      </c>
      <c r="C6422" t="s">
        <v>80</v>
      </c>
      <c r="D6422" t="s">
        <v>103</v>
      </c>
      <c r="E6422" t="s">
        <v>151</v>
      </c>
      <c r="F6422" t="s">
        <v>18410</v>
      </c>
      <c r="G6422" t="s">
        <v>238</v>
      </c>
      <c r="H6422" t="s">
        <v>135</v>
      </c>
      <c r="I6422" t="s">
        <v>136</v>
      </c>
      <c r="J6422" t="s">
        <v>137</v>
      </c>
      <c r="K6422" t="s">
        <v>138</v>
      </c>
      <c r="L6422" t="s">
        <v>18411</v>
      </c>
      <c r="M6422" t="s">
        <v>18412</v>
      </c>
      <c r="N6422">
        <v>1.672222222</v>
      </c>
      <c r="O6422">
        <v>0</v>
      </c>
      <c r="P6422">
        <v>36</v>
      </c>
      <c r="Q6422">
        <v>0</v>
      </c>
      <c r="R6422">
        <v>3</v>
      </c>
      <c r="S6422">
        <v>0</v>
      </c>
      <c r="T6422">
        <v>3</v>
      </c>
      <c r="U6422">
        <v>0</v>
      </c>
      <c r="V6422">
        <v>0</v>
      </c>
      <c r="W6422">
        <v>0</v>
      </c>
      <c r="X6422">
        <v>17.806412105446107</v>
      </c>
      <c r="Y6422">
        <v>0</v>
      </c>
      <c r="Z6422">
        <v>6.2627914837281667E-2</v>
      </c>
      <c r="AA6422">
        <v>0</v>
      </c>
      <c r="AB6422">
        <v>0.36981266138819169</v>
      </c>
      <c r="AC6422">
        <v>0</v>
      </c>
      <c r="AD6422">
        <v>0</v>
      </c>
      <c r="AE6422">
        <v>18.238852681671581</v>
      </c>
    </row>
    <row r="6423" spans="1:31" x14ac:dyDescent="0.25">
      <c r="A6423">
        <v>2217570</v>
      </c>
      <c r="B6423">
        <v>1</v>
      </c>
      <c r="C6423" t="s">
        <v>80</v>
      </c>
      <c r="D6423" t="s">
        <v>85</v>
      </c>
      <c r="E6423" t="s">
        <v>151</v>
      </c>
      <c r="F6423" t="s">
        <v>18413</v>
      </c>
      <c r="G6423" t="s">
        <v>610</v>
      </c>
      <c r="H6423" t="s">
        <v>135</v>
      </c>
      <c r="I6423" t="s">
        <v>136</v>
      </c>
      <c r="J6423" t="s">
        <v>137</v>
      </c>
      <c r="K6423" t="s">
        <v>138</v>
      </c>
      <c r="L6423" t="s">
        <v>18414</v>
      </c>
      <c r="M6423" t="s">
        <v>18415</v>
      </c>
      <c r="N6423">
        <v>3.571666666</v>
      </c>
      <c r="O6423">
        <v>0</v>
      </c>
      <c r="P6423">
        <v>111</v>
      </c>
      <c r="Q6423">
        <v>0</v>
      </c>
      <c r="R6423">
        <v>0</v>
      </c>
      <c r="S6423">
        <v>0</v>
      </c>
      <c r="T6423">
        <v>6</v>
      </c>
      <c r="U6423">
        <v>0</v>
      </c>
      <c r="V6423">
        <v>0</v>
      </c>
      <c r="W6423">
        <v>0</v>
      </c>
      <c r="X6423">
        <v>141.46264487169879</v>
      </c>
      <c r="Y6423">
        <v>0</v>
      </c>
      <c r="Z6423">
        <v>0</v>
      </c>
      <c r="AA6423">
        <v>0</v>
      </c>
      <c r="AB6423">
        <v>9.7465656474138598</v>
      </c>
      <c r="AC6423">
        <v>0</v>
      </c>
      <c r="AD6423">
        <v>0</v>
      </c>
      <c r="AE6423">
        <v>151.20921051911264</v>
      </c>
    </row>
    <row r="6424" spans="1:31" x14ac:dyDescent="0.25">
      <c r="A6424">
        <v>2228304</v>
      </c>
      <c r="B6424">
        <v>1</v>
      </c>
      <c r="C6424" t="s">
        <v>81</v>
      </c>
      <c r="D6424" t="s">
        <v>120</v>
      </c>
      <c r="E6424" t="s">
        <v>156</v>
      </c>
      <c r="F6424" t="s">
        <v>18416</v>
      </c>
      <c r="G6424" t="s">
        <v>161</v>
      </c>
      <c r="H6424" t="s">
        <v>135</v>
      </c>
      <c r="I6424" t="s">
        <v>136</v>
      </c>
      <c r="J6424" t="s">
        <v>137</v>
      </c>
      <c r="K6424" t="s">
        <v>138</v>
      </c>
      <c r="L6424" t="s">
        <v>18417</v>
      </c>
      <c r="M6424" t="s">
        <v>18418</v>
      </c>
      <c r="N6424">
        <v>2.0538888879999999</v>
      </c>
      <c r="O6424">
        <v>0</v>
      </c>
      <c r="P6424">
        <v>2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0.99597092967828438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0.99597092967828438</v>
      </c>
    </row>
    <row r="6425" spans="1:31" x14ac:dyDescent="0.25">
      <c r="A6425">
        <v>2227262</v>
      </c>
      <c r="B6425">
        <v>1</v>
      </c>
      <c r="C6425" t="s">
        <v>80</v>
      </c>
      <c r="D6425" t="s">
        <v>84</v>
      </c>
      <c r="E6425" t="s">
        <v>151</v>
      </c>
      <c r="F6425" t="s">
        <v>18419</v>
      </c>
      <c r="G6425" t="s">
        <v>213</v>
      </c>
      <c r="H6425" t="s">
        <v>135</v>
      </c>
      <c r="I6425" t="s">
        <v>136</v>
      </c>
      <c r="J6425" t="s">
        <v>137</v>
      </c>
      <c r="K6425" t="s">
        <v>138</v>
      </c>
      <c r="L6425" t="s">
        <v>18420</v>
      </c>
      <c r="M6425" t="s">
        <v>18421</v>
      </c>
      <c r="N6425">
        <v>3.2316666660000002</v>
      </c>
      <c r="O6425">
        <v>0</v>
      </c>
      <c r="P6425">
        <v>2</v>
      </c>
      <c r="Q6425">
        <v>0</v>
      </c>
      <c r="R6425">
        <v>0</v>
      </c>
      <c r="S6425">
        <v>0</v>
      </c>
      <c r="T6425">
        <v>20</v>
      </c>
      <c r="U6425">
        <v>0</v>
      </c>
      <c r="V6425">
        <v>0</v>
      </c>
      <c r="W6425">
        <v>0</v>
      </c>
      <c r="X6425">
        <v>1.5153805537562226</v>
      </c>
      <c r="Y6425">
        <v>0</v>
      </c>
      <c r="Z6425">
        <v>0</v>
      </c>
      <c r="AA6425">
        <v>0</v>
      </c>
      <c r="AB6425">
        <v>145.87357592369403</v>
      </c>
      <c r="AC6425">
        <v>0</v>
      </c>
      <c r="AD6425">
        <v>0</v>
      </c>
      <c r="AE6425">
        <v>147.38895647745025</v>
      </c>
    </row>
    <row r="6426" spans="1:31" x14ac:dyDescent="0.25">
      <c r="A6426">
        <v>2215901</v>
      </c>
      <c r="B6426">
        <v>1</v>
      </c>
      <c r="C6426" t="s">
        <v>81</v>
      </c>
      <c r="D6426" t="s">
        <v>127</v>
      </c>
      <c r="E6426" t="s">
        <v>156</v>
      </c>
      <c r="F6426" t="s">
        <v>18422</v>
      </c>
      <c r="G6426" t="s">
        <v>172</v>
      </c>
      <c r="H6426" t="s">
        <v>135</v>
      </c>
      <c r="I6426" t="s">
        <v>136</v>
      </c>
      <c r="J6426" t="s">
        <v>137</v>
      </c>
      <c r="K6426" t="s">
        <v>138</v>
      </c>
      <c r="L6426" t="s">
        <v>18423</v>
      </c>
      <c r="M6426" t="s">
        <v>18424</v>
      </c>
      <c r="N6426">
        <v>3.3650000000000002</v>
      </c>
      <c r="O6426">
        <v>0</v>
      </c>
      <c r="P6426">
        <v>12</v>
      </c>
      <c r="Q6426">
        <v>0</v>
      </c>
      <c r="R6426">
        <v>0</v>
      </c>
      <c r="S6426">
        <v>0</v>
      </c>
      <c r="T6426">
        <v>2</v>
      </c>
      <c r="U6426">
        <v>0</v>
      </c>
      <c r="V6426">
        <v>0</v>
      </c>
      <c r="W6426">
        <v>0</v>
      </c>
      <c r="X6426">
        <v>16.485638001537922</v>
      </c>
      <c r="Y6426">
        <v>0</v>
      </c>
      <c r="Z6426">
        <v>0</v>
      </c>
      <c r="AA6426">
        <v>0</v>
      </c>
      <c r="AB6426">
        <v>0.90820536132718677</v>
      </c>
      <c r="AC6426">
        <v>0</v>
      </c>
      <c r="AD6426">
        <v>0</v>
      </c>
      <c r="AE6426">
        <v>17.393843362865109</v>
      </c>
    </row>
    <row r="6427" spans="1:31" x14ac:dyDescent="0.25">
      <c r="A6427">
        <v>2228885</v>
      </c>
      <c r="B6427">
        <v>1</v>
      </c>
      <c r="C6427" t="s">
        <v>80</v>
      </c>
      <c r="D6427" t="s">
        <v>92</v>
      </c>
      <c r="E6427" t="s">
        <v>156</v>
      </c>
      <c r="F6427" t="s">
        <v>18425</v>
      </c>
      <c r="G6427" t="s">
        <v>165</v>
      </c>
      <c r="H6427" t="s">
        <v>135</v>
      </c>
      <c r="I6427" t="s">
        <v>136</v>
      </c>
      <c r="J6427" t="s">
        <v>137</v>
      </c>
      <c r="K6427" t="s">
        <v>138</v>
      </c>
      <c r="L6427" t="s">
        <v>18426</v>
      </c>
      <c r="M6427" t="s">
        <v>18427</v>
      </c>
      <c r="N6427">
        <v>2.0463888880000001</v>
      </c>
      <c r="O6427">
        <v>0</v>
      </c>
      <c r="P6427">
        <v>1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0.78439396631388214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0.78439396631388214</v>
      </c>
    </row>
    <row r="6428" spans="1:31" x14ac:dyDescent="0.25">
      <c r="A6428">
        <v>2216442</v>
      </c>
      <c r="B6428">
        <v>1</v>
      </c>
      <c r="C6428" t="s">
        <v>80</v>
      </c>
      <c r="D6428" t="s">
        <v>104</v>
      </c>
      <c r="E6428" t="s">
        <v>156</v>
      </c>
      <c r="F6428" t="s">
        <v>18428</v>
      </c>
      <c r="G6428" t="s">
        <v>161</v>
      </c>
      <c r="H6428" t="s">
        <v>135</v>
      </c>
      <c r="I6428" t="s">
        <v>136</v>
      </c>
      <c r="J6428" t="s">
        <v>137</v>
      </c>
      <c r="K6428" t="s">
        <v>138</v>
      </c>
      <c r="L6428" t="s">
        <v>18429</v>
      </c>
      <c r="M6428" t="s">
        <v>18430</v>
      </c>
      <c r="N6428">
        <v>2.8624999999999998</v>
      </c>
      <c r="O6428">
        <v>0</v>
      </c>
      <c r="P6428">
        <v>5</v>
      </c>
      <c r="Q6428">
        <v>0</v>
      </c>
      <c r="R6428">
        <v>0</v>
      </c>
      <c r="S6428">
        <v>0</v>
      </c>
      <c r="T6428">
        <v>3</v>
      </c>
      <c r="U6428">
        <v>0</v>
      </c>
      <c r="V6428">
        <v>0</v>
      </c>
      <c r="W6428">
        <v>0</v>
      </c>
      <c r="X6428">
        <v>2.4208502246308794</v>
      </c>
      <c r="Y6428">
        <v>0</v>
      </c>
      <c r="Z6428">
        <v>0</v>
      </c>
      <c r="AA6428">
        <v>0</v>
      </c>
      <c r="AB6428">
        <v>1.6492175797707285</v>
      </c>
      <c r="AC6428">
        <v>0</v>
      </c>
      <c r="AD6428">
        <v>0</v>
      </c>
      <c r="AE6428">
        <v>4.0700678044016083</v>
      </c>
    </row>
    <row r="6429" spans="1:31" x14ac:dyDescent="0.25">
      <c r="A6429">
        <v>2222393</v>
      </c>
      <c r="B6429">
        <v>1</v>
      </c>
      <c r="C6429" t="s">
        <v>81</v>
      </c>
      <c r="D6429" t="s">
        <v>128</v>
      </c>
      <c r="E6429" t="s">
        <v>151</v>
      </c>
      <c r="F6429" t="s">
        <v>5668</v>
      </c>
      <c r="G6429" t="s">
        <v>213</v>
      </c>
      <c r="H6429" t="s">
        <v>135</v>
      </c>
      <c r="I6429" t="s">
        <v>136</v>
      </c>
      <c r="J6429" t="s">
        <v>137</v>
      </c>
      <c r="K6429" t="s">
        <v>138</v>
      </c>
      <c r="L6429" t="s">
        <v>18431</v>
      </c>
      <c r="M6429" t="s">
        <v>18432</v>
      </c>
      <c r="N6429">
        <v>1.4369444440000001</v>
      </c>
      <c r="O6429">
        <v>0</v>
      </c>
      <c r="P6429">
        <v>179</v>
      </c>
      <c r="Q6429">
        <v>0</v>
      </c>
      <c r="R6429">
        <v>6</v>
      </c>
      <c r="S6429">
        <v>0</v>
      </c>
      <c r="T6429">
        <v>9</v>
      </c>
      <c r="U6429">
        <v>0</v>
      </c>
      <c r="V6429">
        <v>0</v>
      </c>
      <c r="W6429">
        <v>0</v>
      </c>
      <c r="X6429">
        <v>62.676696556672361</v>
      </c>
      <c r="Y6429">
        <v>0</v>
      </c>
      <c r="Z6429">
        <v>0.88196229961454276</v>
      </c>
      <c r="AA6429">
        <v>0</v>
      </c>
      <c r="AB6429">
        <v>25.922988831926414</v>
      </c>
      <c r="AC6429">
        <v>0</v>
      </c>
      <c r="AD6429">
        <v>0</v>
      </c>
      <c r="AE6429">
        <v>89.481647688213314</v>
      </c>
    </row>
    <row r="6430" spans="1:31" x14ac:dyDescent="0.25">
      <c r="A6430">
        <v>2218065</v>
      </c>
      <c r="B6430">
        <v>1</v>
      </c>
      <c r="C6430" t="s">
        <v>80</v>
      </c>
      <c r="D6430" t="s">
        <v>99</v>
      </c>
      <c r="E6430" t="s">
        <v>151</v>
      </c>
      <c r="F6430" t="s">
        <v>18433</v>
      </c>
      <c r="G6430" t="s">
        <v>153</v>
      </c>
      <c r="H6430" t="s">
        <v>135</v>
      </c>
      <c r="I6430" t="s">
        <v>136</v>
      </c>
      <c r="J6430" t="s">
        <v>137</v>
      </c>
      <c r="K6430" t="s">
        <v>138</v>
      </c>
      <c r="L6430" t="s">
        <v>18434</v>
      </c>
      <c r="M6430" t="s">
        <v>18435</v>
      </c>
      <c r="N6430">
        <v>2.130833333</v>
      </c>
      <c r="O6430">
        <v>0</v>
      </c>
      <c r="P6430">
        <v>58</v>
      </c>
      <c r="Q6430">
        <v>0</v>
      </c>
      <c r="R6430">
        <v>0</v>
      </c>
      <c r="S6430">
        <v>0</v>
      </c>
      <c r="T6430">
        <v>7</v>
      </c>
      <c r="U6430">
        <v>0</v>
      </c>
      <c r="V6430">
        <v>0</v>
      </c>
      <c r="W6430">
        <v>0</v>
      </c>
      <c r="X6430">
        <v>32.542004772401661</v>
      </c>
      <c r="Y6430">
        <v>0</v>
      </c>
      <c r="Z6430">
        <v>0</v>
      </c>
      <c r="AA6430">
        <v>0</v>
      </c>
      <c r="AB6430">
        <v>10.047224439699544</v>
      </c>
      <c r="AC6430">
        <v>0</v>
      </c>
      <c r="AD6430">
        <v>0</v>
      </c>
      <c r="AE6430">
        <v>42.589229212101202</v>
      </c>
    </row>
    <row r="6431" spans="1:31" x14ac:dyDescent="0.25">
      <c r="A6431">
        <v>2225247</v>
      </c>
      <c r="B6431">
        <v>1</v>
      </c>
      <c r="C6431" t="s">
        <v>80</v>
      </c>
      <c r="D6431" t="s">
        <v>105</v>
      </c>
      <c r="E6431" t="s">
        <v>198</v>
      </c>
      <c r="F6431" t="s">
        <v>18436</v>
      </c>
      <c r="G6431" t="s">
        <v>143</v>
      </c>
      <c r="H6431" t="s">
        <v>144</v>
      </c>
      <c r="I6431" t="s">
        <v>136</v>
      </c>
      <c r="J6431" t="s">
        <v>137</v>
      </c>
      <c r="K6431" t="s">
        <v>138</v>
      </c>
      <c r="L6431" t="s">
        <v>18437</v>
      </c>
      <c r="M6431" t="s">
        <v>18438</v>
      </c>
      <c r="N6431">
        <v>9.6955555550000003</v>
      </c>
      <c r="O6431">
        <v>0</v>
      </c>
      <c r="P6431">
        <v>0</v>
      </c>
      <c r="Q6431">
        <v>0</v>
      </c>
      <c r="R6431">
        <v>0</v>
      </c>
      <c r="S6431">
        <v>7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</row>
    <row r="6432" spans="1:31" x14ac:dyDescent="0.25">
      <c r="A6432">
        <v>2229183</v>
      </c>
      <c r="B6432">
        <v>1</v>
      </c>
      <c r="C6432" t="s">
        <v>80</v>
      </c>
      <c r="D6432" t="s">
        <v>96</v>
      </c>
      <c r="E6432" t="s">
        <v>156</v>
      </c>
      <c r="F6432" t="s">
        <v>18439</v>
      </c>
      <c r="G6432" t="s">
        <v>172</v>
      </c>
      <c r="H6432" t="s">
        <v>135</v>
      </c>
      <c r="I6432" t="s">
        <v>136</v>
      </c>
      <c r="J6432" t="s">
        <v>137</v>
      </c>
      <c r="K6432" t="s">
        <v>138</v>
      </c>
      <c r="L6432" t="s">
        <v>18440</v>
      </c>
      <c r="M6432" t="s">
        <v>18441</v>
      </c>
      <c r="N6432">
        <v>2.536944444</v>
      </c>
      <c r="O6432">
        <v>0</v>
      </c>
      <c r="P6432">
        <v>1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5.0253614285868893E-2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5.0253614285868893E-2</v>
      </c>
    </row>
    <row r="6433" spans="1:31" x14ac:dyDescent="0.25">
      <c r="A6433">
        <v>2223043</v>
      </c>
      <c r="B6433">
        <v>1</v>
      </c>
      <c r="C6433" t="s">
        <v>81</v>
      </c>
      <c r="D6433" t="s">
        <v>121</v>
      </c>
      <c r="E6433" t="s">
        <v>198</v>
      </c>
      <c r="F6433" t="s">
        <v>6653</v>
      </c>
      <c r="G6433" t="s">
        <v>143</v>
      </c>
      <c r="H6433" t="s">
        <v>144</v>
      </c>
      <c r="I6433" t="s">
        <v>451</v>
      </c>
      <c r="J6433" t="s">
        <v>137</v>
      </c>
      <c r="K6433" t="s">
        <v>138</v>
      </c>
      <c r="L6433" t="s">
        <v>18442</v>
      </c>
      <c r="M6433" t="s">
        <v>18443</v>
      </c>
      <c r="N6433">
        <v>2.1666666000000001E-2</v>
      </c>
      <c r="O6433">
        <v>0</v>
      </c>
      <c r="P6433">
        <v>372</v>
      </c>
      <c r="Q6433">
        <v>0</v>
      </c>
      <c r="R6433">
        <v>32</v>
      </c>
      <c r="S6433">
        <v>1</v>
      </c>
      <c r="T6433">
        <v>8</v>
      </c>
      <c r="U6433">
        <v>1</v>
      </c>
      <c r="V6433">
        <v>0</v>
      </c>
      <c r="W6433">
        <v>0</v>
      </c>
      <c r="X6433">
        <v>0.94082113754914964</v>
      </c>
      <c r="Y6433">
        <v>0</v>
      </c>
      <c r="Z6433">
        <v>8.6058478923083312E-2</v>
      </c>
      <c r="AA6433">
        <v>4.5912024234678342E-2</v>
      </c>
      <c r="AB6433">
        <v>0.24098546109406166</v>
      </c>
      <c r="AC6433">
        <v>0.14309483711250001</v>
      </c>
      <c r="AD6433">
        <v>0</v>
      </c>
      <c r="AE6433">
        <v>1.456871938913473</v>
      </c>
    </row>
    <row r="6434" spans="1:31" x14ac:dyDescent="0.25">
      <c r="A6434">
        <v>2224039</v>
      </c>
      <c r="B6434">
        <v>1</v>
      </c>
      <c r="C6434" t="s">
        <v>80</v>
      </c>
      <c r="D6434" t="s">
        <v>94</v>
      </c>
      <c r="E6434" t="s">
        <v>147</v>
      </c>
      <c r="F6434" t="s">
        <v>18444</v>
      </c>
      <c r="G6434" t="s">
        <v>143</v>
      </c>
      <c r="H6434" t="s">
        <v>144</v>
      </c>
      <c r="I6434" t="s">
        <v>136</v>
      </c>
      <c r="J6434" t="s">
        <v>137</v>
      </c>
      <c r="K6434" t="s">
        <v>138</v>
      </c>
      <c r="L6434" t="s">
        <v>18445</v>
      </c>
      <c r="M6434" t="s">
        <v>18446</v>
      </c>
      <c r="N6434">
        <v>0.18416666600000001</v>
      </c>
      <c r="O6434">
        <v>0</v>
      </c>
      <c r="P6434">
        <v>0</v>
      </c>
      <c r="Q6434">
        <v>21</v>
      </c>
      <c r="R6434">
        <v>5</v>
      </c>
      <c r="S6434">
        <v>12</v>
      </c>
      <c r="T6434">
        <v>1</v>
      </c>
      <c r="U6434">
        <v>5</v>
      </c>
      <c r="V6434">
        <v>0</v>
      </c>
      <c r="W6434">
        <v>0</v>
      </c>
      <c r="X6434">
        <v>0</v>
      </c>
      <c r="Y6434">
        <v>180.97170871340603</v>
      </c>
      <c r="Z6434">
        <v>0.27312858317537003</v>
      </c>
      <c r="AA6434">
        <v>22.620104899414919</v>
      </c>
      <c r="AB6434">
        <v>0.19263136244820001</v>
      </c>
      <c r="AC6434">
        <v>115.62974090569418</v>
      </c>
      <c r="AD6434">
        <v>0</v>
      </c>
      <c r="AE6434">
        <v>319.68731446413869</v>
      </c>
    </row>
    <row r="6435" spans="1:31" x14ac:dyDescent="0.25">
      <c r="A6435">
        <v>2227952</v>
      </c>
      <c r="B6435">
        <v>1</v>
      </c>
      <c r="C6435" t="s">
        <v>81</v>
      </c>
      <c r="D6435" t="s">
        <v>128</v>
      </c>
      <c r="E6435" t="s">
        <v>151</v>
      </c>
      <c r="F6435" t="s">
        <v>18447</v>
      </c>
      <c r="G6435" t="s">
        <v>213</v>
      </c>
      <c r="H6435" t="s">
        <v>135</v>
      </c>
      <c r="I6435" t="s">
        <v>136</v>
      </c>
      <c r="J6435" t="s">
        <v>137</v>
      </c>
      <c r="K6435" t="s">
        <v>138</v>
      </c>
      <c r="L6435" t="s">
        <v>18448</v>
      </c>
      <c r="M6435" t="s">
        <v>18449</v>
      </c>
      <c r="N6435">
        <v>5.8838888880000004</v>
      </c>
      <c r="O6435">
        <v>0</v>
      </c>
      <c r="P6435">
        <v>5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8.3857019255434402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8.3857019255434402</v>
      </c>
    </row>
    <row r="6436" spans="1:31" x14ac:dyDescent="0.25">
      <c r="A6436">
        <v>2223020</v>
      </c>
      <c r="B6436">
        <v>1</v>
      </c>
      <c r="C6436" t="s">
        <v>81</v>
      </c>
      <c r="D6436" t="s">
        <v>128</v>
      </c>
      <c r="E6436" t="s">
        <v>151</v>
      </c>
      <c r="F6436" t="s">
        <v>18450</v>
      </c>
      <c r="G6436" t="s">
        <v>233</v>
      </c>
      <c r="H6436" t="s">
        <v>135</v>
      </c>
      <c r="I6436" t="s">
        <v>136</v>
      </c>
      <c r="J6436" t="s">
        <v>137</v>
      </c>
      <c r="K6436" t="s">
        <v>234</v>
      </c>
      <c r="L6436" t="s">
        <v>18451</v>
      </c>
      <c r="M6436" t="s">
        <v>18452</v>
      </c>
      <c r="N6436">
        <v>8.0941666659999996</v>
      </c>
      <c r="O6436">
        <v>0</v>
      </c>
      <c r="P6436">
        <v>49</v>
      </c>
      <c r="Q6436">
        <v>0</v>
      </c>
      <c r="R6436">
        <v>6</v>
      </c>
      <c r="S6436">
        <v>0</v>
      </c>
      <c r="T6436">
        <v>11</v>
      </c>
      <c r="U6436">
        <v>0</v>
      </c>
      <c r="V6436">
        <v>0</v>
      </c>
      <c r="W6436">
        <v>0</v>
      </c>
      <c r="X6436">
        <v>116.854765782825</v>
      </c>
      <c r="Y6436">
        <v>0</v>
      </c>
      <c r="Z6436">
        <v>2.5382378039612954</v>
      </c>
      <c r="AA6436">
        <v>0</v>
      </c>
      <c r="AB6436">
        <v>33.862584975255757</v>
      </c>
      <c r="AC6436">
        <v>0</v>
      </c>
      <c r="AD6436">
        <v>0</v>
      </c>
      <c r="AE6436">
        <v>153.25558856204205</v>
      </c>
    </row>
    <row r="6437" spans="1:31" x14ac:dyDescent="0.25">
      <c r="A6437">
        <v>2228971</v>
      </c>
      <c r="B6437">
        <v>1</v>
      </c>
      <c r="C6437" t="s">
        <v>81</v>
      </c>
      <c r="D6437" t="s">
        <v>127</v>
      </c>
      <c r="E6437" t="s">
        <v>198</v>
      </c>
      <c r="F6437" t="s">
        <v>18453</v>
      </c>
      <c r="G6437" t="s">
        <v>143</v>
      </c>
      <c r="H6437" t="s">
        <v>144</v>
      </c>
      <c r="I6437" t="s">
        <v>451</v>
      </c>
      <c r="J6437" t="s">
        <v>137</v>
      </c>
      <c r="K6437" t="s">
        <v>138</v>
      </c>
      <c r="L6437" t="s">
        <v>18454</v>
      </c>
      <c r="M6437" t="s">
        <v>18455</v>
      </c>
      <c r="N6437">
        <v>2.5000000000000001E-2</v>
      </c>
      <c r="O6437">
        <v>2</v>
      </c>
      <c r="P6437">
        <v>1303</v>
      </c>
      <c r="Q6437">
        <v>30</v>
      </c>
      <c r="R6437">
        <v>84</v>
      </c>
      <c r="S6437">
        <v>13</v>
      </c>
      <c r="T6437">
        <v>106</v>
      </c>
      <c r="U6437">
        <v>2</v>
      </c>
      <c r="V6437">
        <v>0</v>
      </c>
      <c r="W6437">
        <v>6.9841425044999995E-3</v>
      </c>
      <c r="X6437">
        <v>5.7968849023507492</v>
      </c>
      <c r="Y6437">
        <v>0.457886212056</v>
      </c>
      <c r="Z6437">
        <v>0.44665411344285011</v>
      </c>
      <c r="AA6437">
        <v>2.2261188571712003</v>
      </c>
      <c r="AB6437">
        <v>1.3691190471279007</v>
      </c>
      <c r="AC6437">
        <v>0.35233311104475001</v>
      </c>
      <c r="AD6437">
        <v>0</v>
      </c>
      <c r="AE6437">
        <v>10.65598038569795</v>
      </c>
    </row>
    <row r="6438" spans="1:31" x14ac:dyDescent="0.25">
      <c r="A6438">
        <v>2219319</v>
      </c>
      <c r="B6438">
        <v>1</v>
      </c>
      <c r="C6438" t="s">
        <v>80</v>
      </c>
      <c r="D6438" t="s">
        <v>98</v>
      </c>
      <c r="E6438" t="s">
        <v>156</v>
      </c>
      <c r="F6438" t="s">
        <v>13338</v>
      </c>
      <c r="G6438" t="s">
        <v>161</v>
      </c>
      <c r="H6438" t="s">
        <v>135</v>
      </c>
      <c r="I6438" t="s">
        <v>136</v>
      </c>
      <c r="J6438" t="s">
        <v>137</v>
      </c>
      <c r="K6438" t="s">
        <v>138</v>
      </c>
      <c r="L6438" t="s">
        <v>18456</v>
      </c>
      <c r="M6438" t="s">
        <v>18457</v>
      </c>
      <c r="N6438">
        <v>1.765833333</v>
      </c>
      <c r="O6438">
        <v>0</v>
      </c>
      <c r="P6438">
        <v>1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0.57561252049858502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0.57561252049858502</v>
      </c>
    </row>
    <row r="6439" spans="1:31" x14ac:dyDescent="0.25">
      <c r="A6439">
        <v>2214364</v>
      </c>
      <c r="B6439">
        <v>1</v>
      </c>
      <c r="C6439" t="s">
        <v>80</v>
      </c>
      <c r="D6439" t="s">
        <v>82</v>
      </c>
      <c r="E6439" t="s">
        <v>151</v>
      </c>
      <c r="F6439" t="s">
        <v>3290</v>
      </c>
      <c r="G6439" t="s">
        <v>213</v>
      </c>
      <c r="H6439" t="s">
        <v>135</v>
      </c>
      <c r="I6439" t="s">
        <v>136</v>
      </c>
      <c r="J6439" t="s">
        <v>137</v>
      </c>
      <c r="K6439" t="s">
        <v>138</v>
      </c>
      <c r="L6439" t="s">
        <v>18458</v>
      </c>
      <c r="M6439" t="s">
        <v>18459</v>
      </c>
      <c r="N6439">
        <v>1.0097222219999999</v>
      </c>
      <c r="O6439">
        <v>0</v>
      </c>
      <c r="P6439">
        <v>342</v>
      </c>
      <c r="Q6439">
        <v>0</v>
      </c>
      <c r="R6439">
        <v>0</v>
      </c>
      <c r="S6439">
        <v>0</v>
      </c>
      <c r="T6439">
        <v>9</v>
      </c>
      <c r="U6439">
        <v>0</v>
      </c>
      <c r="V6439">
        <v>0</v>
      </c>
      <c r="W6439">
        <v>0</v>
      </c>
      <c r="X6439">
        <v>123.11611738876135</v>
      </c>
      <c r="Y6439">
        <v>0</v>
      </c>
      <c r="Z6439">
        <v>0</v>
      </c>
      <c r="AA6439">
        <v>0</v>
      </c>
      <c r="AB6439">
        <v>3.4379665948698279</v>
      </c>
      <c r="AC6439">
        <v>0</v>
      </c>
      <c r="AD6439">
        <v>0</v>
      </c>
      <c r="AE6439">
        <v>126.55408398363119</v>
      </c>
    </row>
    <row r="6440" spans="1:31" x14ac:dyDescent="0.25">
      <c r="A6440">
        <v>2227975</v>
      </c>
      <c r="B6440">
        <v>1</v>
      </c>
      <c r="C6440" t="s">
        <v>81</v>
      </c>
      <c r="D6440" t="s">
        <v>118</v>
      </c>
      <c r="E6440" t="s">
        <v>151</v>
      </c>
      <c r="F6440" t="s">
        <v>18460</v>
      </c>
      <c r="G6440" t="s">
        <v>153</v>
      </c>
      <c r="H6440" t="s">
        <v>135</v>
      </c>
      <c r="I6440" t="s">
        <v>136</v>
      </c>
      <c r="J6440" t="s">
        <v>137</v>
      </c>
      <c r="K6440" t="s">
        <v>138</v>
      </c>
      <c r="L6440" t="s">
        <v>18461</v>
      </c>
      <c r="M6440" t="s">
        <v>18462</v>
      </c>
      <c r="N6440">
        <v>1.5069444439999999</v>
      </c>
      <c r="O6440">
        <v>0</v>
      </c>
      <c r="P6440">
        <v>8</v>
      </c>
      <c r="Q6440">
        <v>0</v>
      </c>
      <c r="R6440">
        <v>0</v>
      </c>
      <c r="S6440">
        <v>0</v>
      </c>
      <c r="T6440">
        <v>7</v>
      </c>
      <c r="U6440">
        <v>0</v>
      </c>
      <c r="V6440">
        <v>0</v>
      </c>
      <c r="W6440">
        <v>0</v>
      </c>
      <c r="X6440">
        <v>2.3298823440246368</v>
      </c>
      <c r="Y6440">
        <v>0</v>
      </c>
      <c r="Z6440">
        <v>0</v>
      </c>
      <c r="AA6440">
        <v>0</v>
      </c>
      <c r="AB6440">
        <v>1.7977630651865777</v>
      </c>
      <c r="AC6440">
        <v>0</v>
      </c>
      <c r="AD6440">
        <v>0</v>
      </c>
      <c r="AE6440">
        <v>4.1276454092112145</v>
      </c>
    </row>
    <row r="6441" spans="1:31" x14ac:dyDescent="0.25">
      <c r="A6441">
        <v>2220315</v>
      </c>
      <c r="B6441">
        <v>1</v>
      </c>
      <c r="C6441" t="s">
        <v>80</v>
      </c>
      <c r="D6441" t="s">
        <v>90</v>
      </c>
      <c r="E6441" t="s">
        <v>156</v>
      </c>
      <c r="F6441" t="s">
        <v>18463</v>
      </c>
      <c r="G6441" t="s">
        <v>161</v>
      </c>
      <c r="H6441" t="s">
        <v>135</v>
      </c>
      <c r="I6441" t="s">
        <v>136</v>
      </c>
      <c r="J6441" t="s">
        <v>137</v>
      </c>
      <c r="K6441" t="s">
        <v>138</v>
      </c>
      <c r="L6441" t="s">
        <v>18464</v>
      </c>
      <c r="M6441" t="s">
        <v>18465</v>
      </c>
      <c r="N6441">
        <v>2.0225</v>
      </c>
      <c r="O6441">
        <v>0</v>
      </c>
      <c r="P6441">
        <v>2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1.5867494684022794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1.5867494684022794</v>
      </c>
    </row>
    <row r="6442" spans="1:31" x14ac:dyDescent="0.25">
      <c r="A6442">
        <v>2212678</v>
      </c>
      <c r="B6442">
        <v>1</v>
      </c>
      <c r="C6442" t="s">
        <v>80</v>
      </c>
      <c r="D6442" t="s">
        <v>105</v>
      </c>
      <c r="E6442" t="s">
        <v>151</v>
      </c>
      <c r="F6442" t="s">
        <v>4555</v>
      </c>
      <c r="G6442" t="s">
        <v>153</v>
      </c>
      <c r="H6442" t="s">
        <v>135</v>
      </c>
      <c r="I6442" t="s">
        <v>136</v>
      </c>
      <c r="J6442" t="s">
        <v>137</v>
      </c>
      <c r="K6442" t="s">
        <v>138</v>
      </c>
      <c r="L6442" t="s">
        <v>18466</v>
      </c>
      <c r="M6442" t="s">
        <v>18467</v>
      </c>
      <c r="N6442">
        <v>1.62</v>
      </c>
      <c r="O6442">
        <v>0</v>
      </c>
      <c r="P6442">
        <v>114</v>
      </c>
      <c r="Q6442">
        <v>0</v>
      </c>
      <c r="R6442">
        <v>0</v>
      </c>
      <c r="S6442">
        <v>0</v>
      </c>
      <c r="T6442">
        <v>2</v>
      </c>
      <c r="U6442">
        <v>0</v>
      </c>
      <c r="V6442">
        <v>0</v>
      </c>
      <c r="W6442">
        <v>0</v>
      </c>
      <c r="X6442">
        <v>46.986782841126754</v>
      </c>
      <c r="Y6442">
        <v>0</v>
      </c>
      <c r="Z6442">
        <v>0</v>
      </c>
      <c r="AA6442">
        <v>0</v>
      </c>
      <c r="AB6442">
        <v>0.16747152486315003</v>
      </c>
      <c r="AC6442">
        <v>0</v>
      </c>
      <c r="AD6442">
        <v>0</v>
      </c>
      <c r="AE6442">
        <v>47.154254365989907</v>
      </c>
    </row>
    <row r="6443" spans="1:31" x14ac:dyDescent="0.25">
      <c r="A6443">
        <v>2218417</v>
      </c>
      <c r="B6443">
        <v>1</v>
      </c>
      <c r="C6443" t="s">
        <v>81</v>
      </c>
      <c r="D6443" t="s">
        <v>112</v>
      </c>
      <c r="E6443" t="s">
        <v>156</v>
      </c>
      <c r="F6443" t="s">
        <v>18468</v>
      </c>
      <c r="G6443" t="s">
        <v>161</v>
      </c>
      <c r="H6443" t="s">
        <v>135</v>
      </c>
      <c r="I6443" t="s">
        <v>136</v>
      </c>
      <c r="J6443" t="s">
        <v>137</v>
      </c>
      <c r="K6443" t="s">
        <v>138</v>
      </c>
      <c r="L6443" t="s">
        <v>18469</v>
      </c>
      <c r="M6443" t="s">
        <v>18470</v>
      </c>
      <c r="N6443">
        <v>1.542777777</v>
      </c>
      <c r="O6443">
        <v>0</v>
      </c>
      <c r="P6443">
        <v>4</v>
      </c>
      <c r="Q6443">
        <v>0</v>
      </c>
      <c r="R6443">
        <v>0</v>
      </c>
      <c r="S6443">
        <v>0</v>
      </c>
      <c r="T6443">
        <v>1</v>
      </c>
      <c r="U6443">
        <v>0</v>
      </c>
      <c r="V6443">
        <v>0</v>
      </c>
      <c r="W6443">
        <v>0</v>
      </c>
      <c r="X6443">
        <v>1.0878084763424125</v>
      </c>
      <c r="Y6443">
        <v>0</v>
      </c>
      <c r="Z6443">
        <v>0</v>
      </c>
      <c r="AA6443">
        <v>0</v>
      </c>
      <c r="AB6443">
        <v>0.43276871353006507</v>
      </c>
      <c r="AC6443">
        <v>0</v>
      </c>
      <c r="AD6443">
        <v>0</v>
      </c>
      <c r="AE6443">
        <v>1.5205771898724776</v>
      </c>
    </row>
    <row r="6444" spans="1:31" x14ac:dyDescent="0.25">
      <c r="A6444">
        <v>2228994</v>
      </c>
      <c r="B6444">
        <v>1</v>
      </c>
      <c r="C6444" t="s">
        <v>80</v>
      </c>
      <c r="D6444" t="s">
        <v>97</v>
      </c>
      <c r="E6444" t="s">
        <v>151</v>
      </c>
      <c r="F6444" t="s">
        <v>18471</v>
      </c>
      <c r="G6444" t="s">
        <v>213</v>
      </c>
      <c r="H6444" t="s">
        <v>135</v>
      </c>
      <c r="I6444" t="s">
        <v>136</v>
      </c>
      <c r="J6444" t="s">
        <v>137</v>
      </c>
      <c r="K6444" t="s">
        <v>138</v>
      </c>
      <c r="L6444" t="s">
        <v>18472</v>
      </c>
      <c r="M6444" t="s">
        <v>18473</v>
      </c>
      <c r="N6444">
        <v>1.548333333</v>
      </c>
      <c r="O6444">
        <v>0</v>
      </c>
      <c r="P6444">
        <v>12</v>
      </c>
      <c r="Q6444">
        <v>0</v>
      </c>
      <c r="R6444">
        <v>0</v>
      </c>
      <c r="S6444">
        <v>0</v>
      </c>
      <c r="T6444">
        <v>4</v>
      </c>
      <c r="U6444">
        <v>0</v>
      </c>
      <c r="V6444">
        <v>0</v>
      </c>
      <c r="W6444">
        <v>0</v>
      </c>
      <c r="X6444">
        <v>21.155075140723092</v>
      </c>
      <c r="Y6444">
        <v>0</v>
      </c>
      <c r="Z6444">
        <v>0</v>
      </c>
      <c r="AA6444">
        <v>0</v>
      </c>
      <c r="AB6444">
        <v>6.3923039559657866</v>
      </c>
      <c r="AC6444">
        <v>0</v>
      </c>
      <c r="AD6444">
        <v>0</v>
      </c>
      <c r="AE6444">
        <v>27.547379096688879</v>
      </c>
    </row>
    <row r="6445" spans="1:31" x14ac:dyDescent="0.25">
      <c r="A6445">
        <v>2226744</v>
      </c>
      <c r="B6445">
        <v>1</v>
      </c>
      <c r="C6445" t="s">
        <v>80</v>
      </c>
      <c r="D6445" t="s">
        <v>83</v>
      </c>
      <c r="E6445" t="s">
        <v>151</v>
      </c>
      <c r="F6445" t="s">
        <v>17473</v>
      </c>
      <c r="G6445" t="s">
        <v>213</v>
      </c>
      <c r="H6445" t="s">
        <v>135</v>
      </c>
      <c r="I6445" t="s">
        <v>136</v>
      </c>
      <c r="J6445" t="s">
        <v>137</v>
      </c>
      <c r="K6445" t="s">
        <v>138</v>
      </c>
      <c r="L6445" t="s">
        <v>18474</v>
      </c>
      <c r="M6445" t="s">
        <v>18475</v>
      </c>
      <c r="N6445">
        <v>2.326944444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161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336.36256977551614</v>
      </c>
      <c r="AC6445">
        <v>0</v>
      </c>
      <c r="AD6445">
        <v>0</v>
      </c>
      <c r="AE6445">
        <v>336.36256977551614</v>
      </c>
    </row>
    <row r="6446" spans="1:31" x14ac:dyDescent="0.25">
      <c r="A6446">
        <v>2217092</v>
      </c>
      <c r="B6446">
        <v>1</v>
      </c>
      <c r="C6446" t="s">
        <v>81</v>
      </c>
      <c r="D6446" t="s">
        <v>113</v>
      </c>
      <c r="E6446" t="s">
        <v>147</v>
      </c>
      <c r="F6446" t="s">
        <v>2615</v>
      </c>
      <c r="G6446" t="s">
        <v>143</v>
      </c>
      <c r="H6446" t="s">
        <v>144</v>
      </c>
      <c r="I6446" t="s">
        <v>136</v>
      </c>
      <c r="J6446" t="s">
        <v>137</v>
      </c>
      <c r="K6446" t="s">
        <v>138</v>
      </c>
      <c r="L6446" t="s">
        <v>18476</v>
      </c>
      <c r="M6446" t="s">
        <v>18477</v>
      </c>
      <c r="N6446">
        <v>0.10777777700000001</v>
      </c>
      <c r="O6446">
        <v>2</v>
      </c>
      <c r="P6446">
        <v>2705</v>
      </c>
      <c r="Q6446">
        <v>45</v>
      </c>
      <c r="R6446">
        <v>809</v>
      </c>
      <c r="S6446">
        <v>21</v>
      </c>
      <c r="T6446">
        <v>191</v>
      </c>
      <c r="U6446">
        <v>1</v>
      </c>
      <c r="V6446">
        <v>2</v>
      </c>
      <c r="W6446">
        <v>8.8093105327583354E-2</v>
      </c>
      <c r="X6446">
        <v>49.069124374616081</v>
      </c>
      <c r="Y6446">
        <v>9.5205569244872699</v>
      </c>
      <c r="Z6446">
        <v>23.256774328296721</v>
      </c>
      <c r="AA6446">
        <v>53.403172512201358</v>
      </c>
      <c r="AB6446">
        <v>15.319557850407739</v>
      </c>
      <c r="AC6446">
        <v>16.367384489018402</v>
      </c>
      <c r="AD6446">
        <v>0</v>
      </c>
      <c r="AE6446">
        <v>167.02466358435515</v>
      </c>
    </row>
    <row r="6447" spans="1:31" x14ac:dyDescent="0.25">
      <c r="A6447">
        <v>2227740</v>
      </c>
      <c r="B6447">
        <v>1</v>
      </c>
      <c r="C6447" t="s">
        <v>80</v>
      </c>
      <c r="D6447" t="s">
        <v>110</v>
      </c>
      <c r="E6447" t="s">
        <v>151</v>
      </c>
      <c r="F6447" t="s">
        <v>18478</v>
      </c>
      <c r="G6447" t="s">
        <v>213</v>
      </c>
      <c r="H6447" t="s">
        <v>135</v>
      </c>
      <c r="I6447" t="s">
        <v>136</v>
      </c>
      <c r="J6447" t="s">
        <v>137</v>
      </c>
      <c r="K6447" t="s">
        <v>138</v>
      </c>
      <c r="L6447" t="s">
        <v>18479</v>
      </c>
      <c r="M6447" t="s">
        <v>18480</v>
      </c>
      <c r="N6447">
        <v>1.8302777770000001</v>
      </c>
      <c r="O6447">
        <v>0</v>
      </c>
      <c r="P6447">
        <v>91</v>
      </c>
      <c r="Q6447">
        <v>0</v>
      </c>
      <c r="R6447">
        <v>0</v>
      </c>
      <c r="S6447">
        <v>0</v>
      </c>
      <c r="T6447">
        <v>4</v>
      </c>
      <c r="U6447">
        <v>0</v>
      </c>
      <c r="V6447">
        <v>0</v>
      </c>
      <c r="W6447">
        <v>0</v>
      </c>
      <c r="X6447">
        <v>73.99274435341529</v>
      </c>
      <c r="Y6447">
        <v>0</v>
      </c>
      <c r="Z6447">
        <v>0</v>
      </c>
      <c r="AA6447">
        <v>0</v>
      </c>
      <c r="AB6447">
        <v>2.5834780565532482</v>
      </c>
      <c r="AC6447">
        <v>0</v>
      </c>
      <c r="AD6447">
        <v>0</v>
      </c>
      <c r="AE6447">
        <v>76.576222409968537</v>
      </c>
    </row>
    <row r="6448" spans="1:31" x14ac:dyDescent="0.25">
      <c r="A6448">
        <v>2215171</v>
      </c>
      <c r="B6448">
        <v>1</v>
      </c>
      <c r="C6448" t="s">
        <v>81</v>
      </c>
      <c r="D6448" t="s">
        <v>115</v>
      </c>
      <c r="E6448" t="s">
        <v>198</v>
      </c>
      <c r="F6448" t="s">
        <v>875</v>
      </c>
      <c r="G6448" t="s">
        <v>143</v>
      </c>
      <c r="H6448" t="s">
        <v>144</v>
      </c>
      <c r="I6448" t="s">
        <v>451</v>
      </c>
      <c r="J6448" t="s">
        <v>137</v>
      </c>
      <c r="K6448" t="s">
        <v>138</v>
      </c>
      <c r="L6448" t="s">
        <v>18481</v>
      </c>
      <c r="M6448" t="s">
        <v>18482</v>
      </c>
      <c r="N6448">
        <v>1.1111111E-2</v>
      </c>
      <c r="O6448">
        <v>0</v>
      </c>
      <c r="P6448">
        <v>1324</v>
      </c>
      <c r="Q6448">
        <v>1</v>
      </c>
      <c r="R6448">
        <v>21</v>
      </c>
      <c r="S6448">
        <v>9</v>
      </c>
      <c r="T6448">
        <v>116</v>
      </c>
      <c r="U6448">
        <v>1</v>
      </c>
      <c r="V6448">
        <v>0</v>
      </c>
      <c r="W6448">
        <v>0</v>
      </c>
      <c r="X6448">
        <v>1.6390013874644693</v>
      </c>
      <c r="Y6448">
        <v>6.885922521622222E-3</v>
      </c>
      <c r="Z6448">
        <v>1.656380525177778E-2</v>
      </c>
      <c r="AA6448">
        <v>0.54616966922081112</v>
      </c>
      <c r="AB6448">
        <v>0.40190067280611119</v>
      </c>
      <c r="AC6448">
        <v>0.31643332841437782</v>
      </c>
      <c r="AD6448">
        <v>0</v>
      </c>
      <c r="AE6448">
        <v>2.9269547856791696</v>
      </c>
    </row>
    <row r="6449" spans="1:31" x14ac:dyDescent="0.25">
      <c r="A6449">
        <v>2220338</v>
      </c>
      <c r="B6449">
        <v>1</v>
      </c>
      <c r="C6449" t="s">
        <v>80</v>
      </c>
      <c r="D6449" t="s">
        <v>108</v>
      </c>
      <c r="E6449" t="s">
        <v>132</v>
      </c>
      <c r="F6449" t="s">
        <v>2341</v>
      </c>
      <c r="G6449" t="s">
        <v>213</v>
      </c>
      <c r="H6449" t="s">
        <v>135</v>
      </c>
      <c r="I6449" t="s">
        <v>136</v>
      </c>
      <c r="J6449" t="s">
        <v>137</v>
      </c>
      <c r="K6449" t="s">
        <v>138</v>
      </c>
      <c r="L6449" t="s">
        <v>18483</v>
      </c>
      <c r="M6449" t="s">
        <v>18484</v>
      </c>
      <c r="N6449">
        <v>1.4616666659999999</v>
      </c>
      <c r="O6449">
        <v>0</v>
      </c>
      <c r="P6449">
        <v>24</v>
      </c>
      <c r="Q6449">
        <v>0</v>
      </c>
      <c r="R6449">
        <v>5</v>
      </c>
      <c r="S6449">
        <v>0</v>
      </c>
      <c r="T6449">
        <v>2</v>
      </c>
      <c r="U6449">
        <v>0</v>
      </c>
      <c r="V6449">
        <v>0</v>
      </c>
      <c r="W6449">
        <v>0</v>
      </c>
      <c r="X6449">
        <v>5.025156423647358</v>
      </c>
      <c r="Y6449">
        <v>0</v>
      </c>
      <c r="Z6449">
        <v>2.2773986764230001</v>
      </c>
      <c r="AA6449">
        <v>0</v>
      </c>
      <c r="AB6449">
        <v>0.43363051729796004</v>
      </c>
      <c r="AC6449">
        <v>0</v>
      </c>
      <c r="AD6449">
        <v>0</v>
      </c>
      <c r="AE6449">
        <v>7.7361856173683181</v>
      </c>
    </row>
    <row r="6450" spans="1:31" x14ac:dyDescent="0.25">
      <c r="A6450">
        <v>2225058</v>
      </c>
      <c r="B6450">
        <v>1</v>
      </c>
      <c r="C6450" t="s">
        <v>80</v>
      </c>
      <c r="D6450" t="s">
        <v>100</v>
      </c>
      <c r="E6450" t="s">
        <v>147</v>
      </c>
      <c r="F6450" t="s">
        <v>18485</v>
      </c>
      <c r="G6450" t="s">
        <v>200</v>
      </c>
      <c r="H6450" t="s">
        <v>144</v>
      </c>
      <c r="I6450" t="s">
        <v>136</v>
      </c>
      <c r="J6450" t="s">
        <v>137</v>
      </c>
      <c r="K6450" t="s">
        <v>234</v>
      </c>
      <c r="L6450" t="s">
        <v>18486</v>
      </c>
      <c r="M6450" t="s">
        <v>18487</v>
      </c>
      <c r="N6450">
        <v>6.6111111E-2</v>
      </c>
      <c r="O6450">
        <v>0</v>
      </c>
      <c r="P6450">
        <v>10310</v>
      </c>
      <c r="Q6450">
        <v>2</v>
      </c>
      <c r="R6450">
        <v>53</v>
      </c>
      <c r="S6450">
        <v>14</v>
      </c>
      <c r="T6450">
        <v>1012</v>
      </c>
      <c r="U6450">
        <v>7</v>
      </c>
      <c r="V6450">
        <v>6</v>
      </c>
      <c r="W6450">
        <v>0</v>
      </c>
      <c r="X6450">
        <v>194.30173612594902</v>
      </c>
      <c r="Y6450">
        <v>4.847341807250001E-2</v>
      </c>
      <c r="Z6450">
        <v>1.371648780635528</v>
      </c>
      <c r="AA6450">
        <v>4.1561582061829663</v>
      </c>
      <c r="AB6450">
        <v>43.425041797658324</v>
      </c>
      <c r="AC6450">
        <v>14.255754027814758</v>
      </c>
      <c r="AD6450">
        <v>3.6871094243088978</v>
      </c>
      <c r="AE6450">
        <v>261.24592178062198</v>
      </c>
    </row>
    <row r="6451" spans="1:31" x14ac:dyDescent="0.25">
      <c r="A6451">
        <v>2214693</v>
      </c>
      <c r="B6451">
        <v>1</v>
      </c>
      <c r="C6451" t="s">
        <v>80</v>
      </c>
      <c r="D6451" t="s">
        <v>108</v>
      </c>
      <c r="E6451" t="s">
        <v>156</v>
      </c>
      <c r="F6451" t="s">
        <v>18488</v>
      </c>
      <c r="G6451" t="s">
        <v>161</v>
      </c>
      <c r="H6451" t="s">
        <v>135</v>
      </c>
      <c r="I6451" t="s">
        <v>136</v>
      </c>
      <c r="J6451" t="s">
        <v>137</v>
      </c>
      <c r="K6451" t="s">
        <v>138</v>
      </c>
      <c r="L6451" t="s">
        <v>18489</v>
      </c>
      <c r="M6451" t="s">
        <v>18490</v>
      </c>
      <c r="N6451">
        <v>1.2422222220000001</v>
      </c>
      <c r="O6451">
        <v>0</v>
      </c>
      <c r="P6451">
        <v>0</v>
      </c>
      <c r="Q6451">
        <v>0</v>
      </c>
      <c r="R6451">
        <v>1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8.7160909423604452E-2</v>
      </c>
      <c r="AA6451">
        <v>0</v>
      </c>
      <c r="AB6451">
        <v>0</v>
      </c>
      <c r="AC6451">
        <v>0</v>
      </c>
      <c r="AD6451">
        <v>0</v>
      </c>
      <c r="AE6451">
        <v>8.7160909423604452E-2</v>
      </c>
    </row>
    <row r="6452" spans="1:31" x14ac:dyDescent="0.25">
      <c r="A6452">
        <v>2219107</v>
      </c>
      <c r="B6452">
        <v>1</v>
      </c>
      <c r="C6452" t="s">
        <v>80</v>
      </c>
      <c r="D6452" t="s">
        <v>83</v>
      </c>
      <c r="E6452" t="s">
        <v>151</v>
      </c>
      <c r="F6452" t="s">
        <v>18491</v>
      </c>
      <c r="G6452" t="s">
        <v>213</v>
      </c>
      <c r="H6452" t="s">
        <v>135</v>
      </c>
      <c r="I6452" t="s">
        <v>136</v>
      </c>
      <c r="J6452" t="s">
        <v>137</v>
      </c>
      <c r="K6452" t="s">
        <v>138</v>
      </c>
      <c r="L6452" t="s">
        <v>18492</v>
      </c>
      <c r="M6452" t="s">
        <v>18493</v>
      </c>
      <c r="N6452">
        <v>2.0836111110000002</v>
      </c>
      <c r="O6452">
        <v>0</v>
      </c>
      <c r="P6452">
        <v>126</v>
      </c>
      <c r="Q6452">
        <v>0</v>
      </c>
      <c r="R6452">
        <v>0</v>
      </c>
      <c r="S6452">
        <v>0</v>
      </c>
      <c r="T6452">
        <v>2</v>
      </c>
      <c r="U6452">
        <v>0</v>
      </c>
      <c r="V6452">
        <v>0</v>
      </c>
      <c r="W6452">
        <v>0</v>
      </c>
      <c r="X6452">
        <v>110.64473124900447</v>
      </c>
      <c r="Y6452">
        <v>0</v>
      </c>
      <c r="Z6452">
        <v>0</v>
      </c>
      <c r="AA6452">
        <v>0</v>
      </c>
      <c r="AB6452">
        <v>0.9899132016291029</v>
      </c>
      <c r="AC6452">
        <v>0</v>
      </c>
      <c r="AD6452">
        <v>0</v>
      </c>
      <c r="AE6452">
        <v>111.63464445063357</v>
      </c>
    </row>
    <row r="6453" spans="1:31" x14ac:dyDescent="0.25">
      <c r="A6453">
        <v>2217398</v>
      </c>
      <c r="B6453">
        <v>1</v>
      </c>
      <c r="C6453" t="s">
        <v>80</v>
      </c>
      <c r="D6453" t="s">
        <v>96</v>
      </c>
      <c r="E6453" t="s">
        <v>225</v>
      </c>
      <c r="F6453" t="s">
        <v>9678</v>
      </c>
      <c r="G6453" t="s">
        <v>600</v>
      </c>
      <c r="H6453" t="s">
        <v>135</v>
      </c>
      <c r="I6453" t="s">
        <v>136</v>
      </c>
      <c r="J6453" t="s">
        <v>137</v>
      </c>
      <c r="K6453" t="s">
        <v>138</v>
      </c>
      <c r="L6453" t="s">
        <v>18494</v>
      </c>
      <c r="M6453" t="s">
        <v>18495</v>
      </c>
      <c r="N6453">
        <v>2.099722222</v>
      </c>
      <c r="O6453">
        <v>0</v>
      </c>
      <c r="P6453">
        <v>27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34.323884846530532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34.323884846530532</v>
      </c>
    </row>
    <row r="6454" spans="1:31" x14ac:dyDescent="0.25">
      <c r="A6454">
        <v>2222353</v>
      </c>
      <c r="B6454">
        <v>1</v>
      </c>
      <c r="C6454" t="s">
        <v>81</v>
      </c>
      <c r="D6454" t="s">
        <v>127</v>
      </c>
      <c r="E6454" t="s">
        <v>151</v>
      </c>
      <c r="F6454" t="s">
        <v>18496</v>
      </c>
      <c r="G6454" t="s">
        <v>213</v>
      </c>
      <c r="H6454" t="s">
        <v>135</v>
      </c>
      <c r="I6454" t="s">
        <v>136</v>
      </c>
      <c r="J6454" t="s">
        <v>137</v>
      </c>
      <c r="K6454" t="s">
        <v>138</v>
      </c>
      <c r="L6454" t="s">
        <v>18497</v>
      </c>
      <c r="M6454" t="s">
        <v>18498</v>
      </c>
      <c r="N6454">
        <v>4.8311111110000002</v>
      </c>
      <c r="O6454">
        <v>0</v>
      </c>
      <c r="P6454">
        <v>60</v>
      </c>
      <c r="Q6454">
        <v>0</v>
      </c>
      <c r="R6454">
        <v>5</v>
      </c>
      <c r="S6454">
        <v>0</v>
      </c>
      <c r="T6454">
        <v>9</v>
      </c>
      <c r="U6454">
        <v>0</v>
      </c>
      <c r="V6454">
        <v>0</v>
      </c>
      <c r="W6454">
        <v>0</v>
      </c>
      <c r="X6454">
        <v>57.103281223744659</v>
      </c>
      <c r="Y6454">
        <v>0</v>
      </c>
      <c r="Z6454">
        <v>0.66703075334945572</v>
      </c>
      <c r="AA6454">
        <v>0</v>
      </c>
      <c r="AB6454">
        <v>16.900207431941602</v>
      </c>
      <c r="AC6454">
        <v>0</v>
      </c>
      <c r="AD6454">
        <v>0</v>
      </c>
      <c r="AE6454">
        <v>74.67051940903572</v>
      </c>
    </row>
    <row r="6455" spans="1:31" x14ac:dyDescent="0.25">
      <c r="A6455">
        <v>2228453</v>
      </c>
      <c r="B6455">
        <v>1</v>
      </c>
      <c r="C6455" t="s">
        <v>80</v>
      </c>
      <c r="D6455" t="s">
        <v>99</v>
      </c>
      <c r="E6455" t="s">
        <v>132</v>
      </c>
      <c r="F6455" t="s">
        <v>18499</v>
      </c>
      <c r="G6455" t="s">
        <v>134</v>
      </c>
      <c r="H6455" t="s">
        <v>135</v>
      </c>
      <c r="I6455" t="s">
        <v>136</v>
      </c>
      <c r="J6455" t="s">
        <v>137</v>
      </c>
      <c r="K6455" t="s">
        <v>138</v>
      </c>
      <c r="L6455" t="s">
        <v>18500</v>
      </c>
      <c r="M6455" t="s">
        <v>18501</v>
      </c>
      <c r="N6455">
        <v>0.62611111100000005</v>
      </c>
      <c r="O6455">
        <v>0</v>
      </c>
      <c r="P6455">
        <v>82</v>
      </c>
      <c r="Q6455">
        <v>0</v>
      </c>
      <c r="R6455">
        <v>0</v>
      </c>
      <c r="S6455">
        <v>0</v>
      </c>
      <c r="T6455">
        <v>6</v>
      </c>
      <c r="U6455">
        <v>0</v>
      </c>
      <c r="V6455">
        <v>0</v>
      </c>
      <c r="W6455">
        <v>0</v>
      </c>
      <c r="X6455">
        <v>11.734436826381152</v>
      </c>
      <c r="Y6455">
        <v>0</v>
      </c>
      <c r="Z6455">
        <v>0</v>
      </c>
      <c r="AA6455">
        <v>0</v>
      </c>
      <c r="AB6455">
        <v>1.8080448729875154</v>
      </c>
      <c r="AC6455">
        <v>0</v>
      </c>
      <c r="AD6455">
        <v>0</v>
      </c>
      <c r="AE6455">
        <v>13.542481699368668</v>
      </c>
    </row>
    <row r="6456" spans="1:31" x14ac:dyDescent="0.25">
      <c r="A6456">
        <v>2221789</v>
      </c>
      <c r="B6456">
        <v>1</v>
      </c>
      <c r="C6456" t="s">
        <v>80</v>
      </c>
      <c r="D6456" t="s">
        <v>92</v>
      </c>
      <c r="E6456" t="s">
        <v>141</v>
      </c>
      <c r="F6456" t="s">
        <v>18502</v>
      </c>
      <c r="G6456" t="s">
        <v>1057</v>
      </c>
      <c r="H6456" t="s">
        <v>144</v>
      </c>
      <c r="I6456" t="s">
        <v>136</v>
      </c>
      <c r="J6456" t="s">
        <v>137</v>
      </c>
      <c r="K6456" t="s">
        <v>138</v>
      </c>
      <c r="L6456" t="s">
        <v>18503</v>
      </c>
      <c r="M6456" t="s">
        <v>18504</v>
      </c>
      <c r="N6456">
        <v>2.5863888880000001</v>
      </c>
      <c r="O6456">
        <v>0</v>
      </c>
      <c r="P6456">
        <v>116</v>
      </c>
      <c r="Q6456">
        <v>0</v>
      </c>
      <c r="R6456">
        <v>4</v>
      </c>
      <c r="S6456">
        <v>0</v>
      </c>
      <c r="T6456">
        <v>14</v>
      </c>
      <c r="U6456">
        <v>0</v>
      </c>
      <c r="V6456">
        <v>0</v>
      </c>
      <c r="W6456">
        <v>0</v>
      </c>
      <c r="X6456">
        <v>69.387118269353337</v>
      </c>
      <c r="Y6456">
        <v>0</v>
      </c>
      <c r="Z6456">
        <v>2.017202934602603</v>
      </c>
      <c r="AA6456">
        <v>0</v>
      </c>
      <c r="AB6456">
        <v>10.563557180024002</v>
      </c>
      <c r="AC6456">
        <v>0</v>
      </c>
      <c r="AD6456">
        <v>0</v>
      </c>
      <c r="AE6456">
        <v>81.967878383979951</v>
      </c>
    </row>
    <row r="6457" spans="1:31" x14ac:dyDescent="0.25">
      <c r="A6457">
        <v>2219774</v>
      </c>
      <c r="B6457">
        <v>1</v>
      </c>
      <c r="C6457" t="s">
        <v>80</v>
      </c>
      <c r="D6457" t="s">
        <v>92</v>
      </c>
      <c r="E6457" t="s">
        <v>151</v>
      </c>
      <c r="F6457" t="s">
        <v>18505</v>
      </c>
      <c r="G6457" t="s">
        <v>405</v>
      </c>
      <c r="H6457" t="s">
        <v>135</v>
      </c>
      <c r="I6457" t="s">
        <v>136</v>
      </c>
      <c r="J6457" t="s">
        <v>137</v>
      </c>
      <c r="K6457" t="s">
        <v>234</v>
      </c>
      <c r="L6457" t="s">
        <v>18506</v>
      </c>
      <c r="M6457" t="s">
        <v>18507</v>
      </c>
      <c r="N6457">
        <v>1.199368333</v>
      </c>
      <c r="O6457">
        <v>0</v>
      </c>
      <c r="P6457">
        <v>4</v>
      </c>
      <c r="Q6457">
        <v>0</v>
      </c>
      <c r="R6457">
        <v>6</v>
      </c>
      <c r="S6457">
        <v>0</v>
      </c>
      <c r="T6457">
        <v>5</v>
      </c>
      <c r="U6457">
        <v>0</v>
      </c>
      <c r="V6457">
        <v>0</v>
      </c>
      <c r="W6457">
        <v>0</v>
      </c>
      <c r="X6457">
        <v>3.0010349507462046</v>
      </c>
      <c r="Y6457">
        <v>0</v>
      </c>
      <c r="Z6457">
        <v>0.46472821861870978</v>
      </c>
      <c r="AA6457">
        <v>0</v>
      </c>
      <c r="AB6457">
        <v>4.9760864436621501</v>
      </c>
      <c r="AC6457">
        <v>0</v>
      </c>
      <c r="AD6457">
        <v>0</v>
      </c>
      <c r="AE6457">
        <v>8.441849613027065</v>
      </c>
    </row>
    <row r="6458" spans="1:31" x14ac:dyDescent="0.25">
      <c r="A6458">
        <v>2217610</v>
      </c>
      <c r="B6458">
        <v>1</v>
      </c>
      <c r="C6458" t="s">
        <v>80</v>
      </c>
      <c r="D6458" t="s">
        <v>95</v>
      </c>
      <c r="E6458" t="s">
        <v>156</v>
      </c>
      <c r="F6458" t="s">
        <v>18508</v>
      </c>
      <c r="G6458" t="s">
        <v>161</v>
      </c>
      <c r="H6458" t="s">
        <v>135</v>
      </c>
      <c r="I6458" t="s">
        <v>136</v>
      </c>
      <c r="J6458" t="s">
        <v>137</v>
      </c>
      <c r="K6458" t="s">
        <v>138</v>
      </c>
      <c r="L6458" t="s">
        <v>18509</v>
      </c>
      <c r="M6458" t="s">
        <v>18510</v>
      </c>
      <c r="N6458">
        <v>0.84083333299999996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1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1.2492307729183331E-3</v>
      </c>
      <c r="AC6458">
        <v>0</v>
      </c>
      <c r="AD6458">
        <v>0</v>
      </c>
      <c r="AE6458">
        <v>1.2492307729183331E-3</v>
      </c>
    </row>
    <row r="6459" spans="1:31" x14ac:dyDescent="0.25">
      <c r="A6459">
        <v>2225725</v>
      </c>
      <c r="B6459">
        <v>1</v>
      </c>
      <c r="C6459" t="s">
        <v>81</v>
      </c>
      <c r="D6459" t="s">
        <v>115</v>
      </c>
      <c r="E6459" t="s">
        <v>151</v>
      </c>
      <c r="F6459" t="s">
        <v>8971</v>
      </c>
      <c r="G6459" t="s">
        <v>213</v>
      </c>
      <c r="H6459" t="s">
        <v>135</v>
      </c>
      <c r="I6459" t="s">
        <v>136</v>
      </c>
      <c r="J6459" t="s">
        <v>137</v>
      </c>
      <c r="K6459" t="s">
        <v>138</v>
      </c>
      <c r="L6459" t="s">
        <v>18511</v>
      </c>
      <c r="M6459" t="s">
        <v>18512</v>
      </c>
      <c r="N6459">
        <v>1.9936111110000001</v>
      </c>
      <c r="O6459">
        <v>0</v>
      </c>
      <c r="P6459">
        <v>22</v>
      </c>
      <c r="Q6459">
        <v>0</v>
      </c>
      <c r="R6459">
        <v>1</v>
      </c>
      <c r="S6459">
        <v>0</v>
      </c>
      <c r="T6459">
        <v>2</v>
      </c>
      <c r="U6459">
        <v>0</v>
      </c>
      <c r="V6459">
        <v>0</v>
      </c>
      <c r="W6459">
        <v>0</v>
      </c>
      <c r="X6459">
        <v>5.5649191237692994</v>
      </c>
      <c r="Y6459">
        <v>0</v>
      </c>
      <c r="Z6459">
        <v>0</v>
      </c>
      <c r="AA6459">
        <v>0</v>
      </c>
      <c r="AB6459">
        <v>1.2642231560786961</v>
      </c>
      <c r="AC6459">
        <v>0</v>
      </c>
      <c r="AD6459">
        <v>0</v>
      </c>
      <c r="AE6459">
        <v>6.8291422798479955</v>
      </c>
    </row>
    <row r="6460" spans="1:31" x14ac:dyDescent="0.25">
      <c r="A6460">
        <v>2224251</v>
      </c>
      <c r="B6460">
        <v>1</v>
      </c>
      <c r="C6460" t="s">
        <v>80</v>
      </c>
      <c r="D6460" t="s">
        <v>99</v>
      </c>
      <c r="E6460" t="s">
        <v>156</v>
      </c>
      <c r="F6460" t="s">
        <v>18513</v>
      </c>
      <c r="G6460" t="s">
        <v>161</v>
      </c>
      <c r="H6460" t="s">
        <v>135</v>
      </c>
      <c r="I6460" t="s">
        <v>136</v>
      </c>
      <c r="J6460" t="s">
        <v>137</v>
      </c>
      <c r="K6460" t="s">
        <v>138</v>
      </c>
      <c r="L6460" t="s">
        <v>18514</v>
      </c>
      <c r="M6460" t="s">
        <v>18515</v>
      </c>
      <c r="N6460">
        <v>3.3963888880000002</v>
      </c>
      <c r="O6460">
        <v>0</v>
      </c>
      <c r="P6460">
        <v>4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13.132218721481854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13.132218721481854</v>
      </c>
    </row>
    <row r="6461" spans="1:31" x14ac:dyDescent="0.25">
      <c r="A6461">
        <v>2229120</v>
      </c>
      <c r="B6461">
        <v>1</v>
      </c>
      <c r="C6461" t="s">
        <v>80</v>
      </c>
      <c r="D6461" t="s">
        <v>85</v>
      </c>
      <c r="E6461" t="s">
        <v>156</v>
      </c>
      <c r="F6461" t="s">
        <v>18516</v>
      </c>
      <c r="G6461" t="s">
        <v>161</v>
      </c>
      <c r="H6461" t="s">
        <v>135</v>
      </c>
      <c r="I6461" t="s">
        <v>136</v>
      </c>
      <c r="J6461" t="s">
        <v>137</v>
      </c>
      <c r="K6461" t="s">
        <v>138</v>
      </c>
      <c r="L6461" t="s">
        <v>18517</v>
      </c>
      <c r="M6461" t="s">
        <v>18518</v>
      </c>
      <c r="N6461">
        <v>2.5752777770000002</v>
      </c>
      <c r="O6461">
        <v>0</v>
      </c>
      <c r="P6461">
        <v>6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3.6356288928345419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3.6356288928345419</v>
      </c>
    </row>
    <row r="6462" spans="1:31" x14ac:dyDescent="0.25">
      <c r="A6462">
        <v>2222871</v>
      </c>
      <c r="B6462">
        <v>1</v>
      </c>
      <c r="C6462" t="s">
        <v>80</v>
      </c>
      <c r="D6462" t="s">
        <v>96</v>
      </c>
      <c r="E6462" t="s">
        <v>151</v>
      </c>
      <c r="F6462" t="s">
        <v>18519</v>
      </c>
      <c r="G6462" t="s">
        <v>213</v>
      </c>
      <c r="H6462" t="s">
        <v>135</v>
      </c>
      <c r="I6462" t="s">
        <v>136</v>
      </c>
      <c r="J6462" t="s">
        <v>137</v>
      </c>
      <c r="K6462" t="s">
        <v>138</v>
      </c>
      <c r="L6462" t="s">
        <v>18520</v>
      </c>
      <c r="M6462" t="s">
        <v>18521</v>
      </c>
      <c r="N6462">
        <v>6.0038888879999996</v>
      </c>
      <c r="O6462">
        <v>0</v>
      </c>
      <c r="P6462">
        <v>19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37.499232302600134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37.499232302600134</v>
      </c>
    </row>
    <row r="6463" spans="1:31" x14ac:dyDescent="0.25">
      <c r="A6463">
        <v>2227199</v>
      </c>
      <c r="B6463">
        <v>1</v>
      </c>
      <c r="C6463" t="s">
        <v>80</v>
      </c>
      <c r="D6463" t="s">
        <v>110</v>
      </c>
      <c r="E6463" t="s">
        <v>151</v>
      </c>
      <c r="F6463" t="s">
        <v>18522</v>
      </c>
      <c r="G6463" t="s">
        <v>507</v>
      </c>
      <c r="H6463" t="s">
        <v>135</v>
      </c>
      <c r="I6463" t="s">
        <v>136</v>
      </c>
      <c r="J6463" t="s">
        <v>137</v>
      </c>
      <c r="K6463" t="s">
        <v>138</v>
      </c>
      <c r="L6463" t="s">
        <v>18523</v>
      </c>
      <c r="M6463" t="s">
        <v>18524</v>
      </c>
      <c r="N6463">
        <v>3.8772222219999999</v>
      </c>
      <c r="O6463">
        <v>0</v>
      </c>
      <c r="P6463">
        <v>111</v>
      </c>
      <c r="Q6463">
        <v>0</v>
      </c>
      <c r="R6463">
        <v>0</v>
      </c>
      <c r="S6463">
        <v>0</v>
      </c>
      <c r="T6463">
        <v>13</v>
      </c>
      <c r="U6463">
        <v>0</v>
      </c>
      <c r="V6463">
        <v>0</v>
      </c>
      <c r="W6463">
        <v>0</v>
      </c>
      <c r="X6463">
        <v>190.85930225794306</v>
      </c>
      <c r="Y6463">
        <v>0</v>
      </c>
      <c r="Z6463">
        <v>0</v>
      </c>
      <c r="AA6463">
        <v>0</v>
      </c>
      <c r="AB6463">
        <v>12.305878714326864</v>
      </c>
      <c r="AC6463">
        <v>0</v>
      </c>
      <c r="AD6463">
        <v>0</v>
      </c>
      <c r="AE6463">
        <v>203.16518097226992</v>
      </c>
    </row>
    <row r="6464" spans="1:31" x14ac:dyDescent="0.25">
      <c r="A6464">
        <v>2220856</v>
      </c>
      <c r="B6464">
        <v>1</v>
      </c>
      <c r="C6464" t="s">
        <v>80</v>
      </c>
      <c r="D6464" t="s">
        <v>108</v>
      </c>
      <c r="E6464" t="s">
        <v>151</v>
      </c>
      <c r="F6464" t="s">
        <v>18525</v>
      </c>
      <c r="G6464" t="s">
        <v>153</v>
      </c>
      <c r="H6464" t="s">
        <v>135</v>
      </c>
      <c r="I6464" t="s">
        <v>136</v>
      </c>
      <c r="J6464" t="s">
        <v>137</v>
      </c>
      <c r="K6464" t="s">
        <v>138</v>
      </c>
      <c r="L6464" t="s">
        <v>18526</v>
      </c>
      <c r="M6464" t="s">
        <v>18527</v>
      </c>
      <c r="N6464">
        <v>1.2852777769999999</v>
      </c>
      <c r="O6464">
        <v>0</v>
      </c>
      <c r="P6464">
        <v>0</v>
      </c>
      <c r="Q6464">
        <v>0</v>
      </c>
      <c r="R6464">
        <v>15</v>
      </c>
      <c r="S6464">
        <v>0</v>
      </c>
      <c r="T6464">
        <v>6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2.2775431302574103</v>
      </c>
      <c r="AA6464">
        <v>0</v>
      </c>
      <c r="AB6464">
        <v>3.1715006120675735</v>
      </c>
      <c r="AC6464">
        <v>0</v>
      </c>
      <c r="AD6464">
        <v>0</v>
      </c>
      <c r="AE6464">
        <v>5.4490437423249833</v>
      </c>
    </row>
    <row r="6465" spans="1:31" x14ac:dyDescent="0.25">
      <c r="A6465">
        <v>2225184</v>
      </c>
      <c r="B6465">
        <v>1</v>
      </c>
      <c r="C6465" t="s">
        <v>80</v>
      </c>
      <c r="D6465" t="s">
        <v>110</v>
      </c>
      <c r="E6465" t="s">
        <v>132</v>
      </c>
      <c r="F6465" t="s">
        <v>2609</v>
      </c>
      <c r="G6465" t="s">
        <v>176</v>
      </c>
      <c r="H6465" t="s">
        <v>135</v>
      </c>
      <c r="I6465" t="s">
        <v>136</v>
      </c>
      <c r="J6465" t="s">
        <v>137</v>
      </c>
      <c r="K6465" t="s">
        <v>138</v>
      </c>
      <c r="L6465" t="s">
        <v>18528</v>
      </c>
      <c r="M6465" t="s">
        <v>18529</v>
      </c>
      <c r="N6465">
        <v>1.537222222</v>
      </c>
      <c r="O6465">
        <v>0</v>
      </c>
      <c r="P6465">
        <v>263</v>
      </c>
      <c r="Q6465">
        <v>0</v>
      </c>
      <c r="R6465">
        <v>0</v>
      </c>
      <c r="S6465">
        <v>0</v>
      </c>
      <c r="T6465">
        <v>14</v>
      </c>
      <c r="U6465">
        <v>0</v>
      </c>
      <c r="V6465">
        <v>0</v>
      </c>
      <c r="W6465">
        <v>0</v>
      </c>
      <c r="X6465">
        <v>145.86215275355667</v>
      </c>
      <c r="Y6465">
        <v>0</v>
      </c>
      <c r="Z6465">
        <v>0</v>
      </c>
      <c r="AA6465">
        <v>0</v>
      </c>
      <c r="AB6465">
        <v>9.4788947903196625</v>
      </c>
      <c r="AC6465">
        <v>0</v>
      </c>
      <c r="AD6465">
        <v>0</v>
      </c>
      <c r="AE6465">
        <v>155.34104754387633</v>
      </c>
    </row>
    <row r="6466" spans="1:31" x14ac:dyDescent="0.25">
      <c r="A6466">
        <v>2221483</v>
      </c>
      <c r="B6466">
        <v>1</v>
      </c>
      <c r="C6466" t="s">
        <v>81</v>
      </c>
      <c r="D6466" t="s">
        <v>122</v>
      </c>
      <c r="E6466" t="s">
        <v>156</v>
      </c>
      <c r="F6466" t="s">
        <v>18530</v>
      </c>
      <c r="G6466" t="s">
        <v>161</v>
      </c>
      <c r="H6466" t="s">
        <v>135</v>
      </c>
      <c r="I6466" t="s">
        <v>136</v>
      </c>
      <c r="J6466" t="s">
        <v>137</v>
      </c>
      <c r="K6466" t="s">
        <v>138</v>
      </c>
      <c r="L6466" t="s">
        <v>18531</v>
      </c>
      <c r="M6466" t="s">
        <v>18532</v>
      </c>
      <c r="N6466">
        <v>4.8327777770000004</v>
      </c>
      <c r="O6466">
        <v>0</v>
      </c>
      <c r="P6466">
        <v>9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12.228000673539096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12.228000673539096</v>
      </c>
    </row>
    <row r="6467" spans="1:31" x14ac:dyDescent="0.25">
      <c r="A6467">
        <v>2213823</v>
      </c>
      <c r="B6467">
        <v>1</v>
      </c>
      <c r="C6467" t="s">
        <v>81</v>
      </c>
      <c r="D6467" t="s">
        <v>123</v>
      </c>
      <c r="E6467" t="s">
        <v>198</v>
      </c>
      <c r="F6467" t="s">
        <v>18533</v>
      </c>
      <c r="G6467" t="s">
        <v>143</v>
      </c>
      <c r="H6467" t="s">
        <v>144</v>
      </c>
      <c r="I6467" t="s">
        <v>136</v>
      </c>
      <c r="J6467" t="s">
        <v>137</v>
      </c>
      <c r="K6467" t="s">
        <v>138</v>
      </c>
      <c r="L6467" t="s">
        <v>18534</v>
      </c>
      <c r="M6467" t="s">
        <v>18535</v>
      </c>
      <c r="N6467">
        <v>0.61416666600000003</v>
      </c>
      <c r="O6467">
        <v>1</v>
      </c>
      <c r="P6467">
        <v>8</v>
      </c>
      <c r="Q6467">
        <v>34</v>
      </c>
      <c r="R6467">
        <v>81</v>
      </c>
      <c r="S6467">
        <v>6</v>
      </c>
      <c r="T6467">
        <v>5</v>
      </c>
      <c r="U6467">
        <v>1</v>
      </c>
      <c r="V6467">
        <v>0</v>
      </c>
      <c r="W6467">
        <v>1.2540604065000001E-2</v>
      </c>
      <c r="X6467">
        <v>1.2034748156689865</v>
      </c>
      <c r="Y6467">
        <v>27.311829533685358</v>
      </c>
      <c r="Z6467">
        <v>37.092636459139101</v>
      </c>
      <c r="AA6467">
        <v>21.311721223483925</v>
      </c>
      <c r="AB6467">
        <v>2.5848765730127998</v>
      </c>
      <c r="AC6467">
        <v>22.1905300847076</v>
      </c>
      <c r="AD6467">
        <v>0</v>
      </c>
      <c r="AE6467">
        <v>111.70760929376279</v>
      </c>
    </row>
    <row r="6468" spans="1:31" x14ac:dyDescent="0.25">
      <c r="A6468">
        <v>2226807</v>
      </c>
      <c r="B6468">
        <v>1</v>
      </c>
      <c r="C6468" t="s">
        <v>80</v>
      </c>
      <c r="D6468" t="s">
        <v>105</v>
      </c>
      <c r="E6468" t="s">
        <v>225</v>
      </c>
      <c r="F6468" t="s">
        <v>18536</v>
      </c>
      <c r="G6468" t="s">
        <v>345</v>
      </c>
      <c r="H6468" t="s">
        <v>135</v>
      </c>
      <c r="I6468" t="s">
        <v>136</v>
      </c>
      <c r="J6468" t="s">
        <v>137</v>
      </c>
      <c r="K6468" t="s">
        <v>138</v>
      </c>
      <c r="L6468" t="s">
        <v>18537</v>
      </c>
      <c r="M6468" t="s">
        <v>18538</v>
      </c>
      <c r="N6468">
        <v>8.75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10</v>
      </c>
      <c r="U6468">
        <v>0</v>
      </c>
      <c r="V6468">
        <v>4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66.848630660837046</v>
      </c>
      <c r="AC6468">
        <v>0</v>
      </c>
      <c r="AD6468">
        <v>649.01581014262854</v>
      </c>
      <c r="AE6468">
        <v>715.86444080346564</v>
      </c>
    </row>
    <row r="6469" spans="1:31" x14ac:dyDescent="0.25">
      <c r="A6469">
        <v>2218151</v>
      </c>
      <c r="B6469">
        <v>1</v>
      </c>
      <c r="C6469" t="s">
        <v>80</v>
      </c>
      <c r="D6469" t="s">
        <v>82</v>
      </c>
      <c r="E6469" t="s">
        <v>156</v>
      </c>
      <c r="F6469" t="s">
        <v>18539</v>
      </c>
      <c r="G6469" t="s">
        <v>161</v>
      </c>
      <c r="H6469" t="s">
        <v>135</v>
      </c>
      <c r="I6469" t="s">
        <v>136</v>
      </c>
      <c r="J6469" t="s">
        <v>137</v>
      </c>
      <c r="K6469" t="s">
        <v>138</v>
      </c>
      <c r="L6469" t="s">
        <v>18540</v>
      </c>
      <c r="M6469" t="s">
        <v>18541</v>
      </c>
      <c r="N6469">
        <v>3.4813888880000001</v>
      </c>
      <c r="O6469">
        <v>0</v>
      </c>
      <c r="P6469">
        <v>1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0.38849914146715836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0.38849914146715836</v>
      </c>
    </row>
    <row r="6470" spans="1:31" x14ac:dyDescent="0.25">
      <c r="A6470">
        <v>2214842</v>
      </c>
      <c r="B6470">
        <v>1</v>
      </c>
      <c r="C6470" t="s">
        <v>80</v>
      </c>
      <c r="D6470" t="s">
        <v>102</v>
      </c>
      <c r="E6470" t="s">
        <v>141</v>
      </c>
      <c r="F6470" t="s">
        <v>18542</v>
      </c>
      <c r="G6470" t="s">
        <v>3816</v>
      </c>
      <c r="H6470" t="s">
        <v>144</v>
      </c>
      <c r="I6470" t="s">
        <v>136</v>
      </c>
      <c r="J6470" t="s">
        <v>3</v>
      </c>
      <c r="K6470" t="s">
        <v>138</v>
      </c>
      <c r="L6470" t="s">
        <v>5765</v>
      </c>
      <c r="M6470" t="s">
        <v>18543</v>
      </c>
      <c r="N6470">
        <v>1.1411111110000001</v>
      </c>
      <c r="O6470">
        <v>0</v>
      </c>
      <c r="P6470">
        <v>1694</v>
      </c>
      <c r="Q6470">
        <v>0</v>
      </c>
      <c r="R6470">
        <v>46</v>
      </c>
      <c r="S6470">
        <v>1</v>
      </c>
      <c r="T6470">
        <v>288</v>
      </c>
      <c r="U6470">
        <v>0</v>
      </c>
      <c r="V6470">
        <v>0</v>
      </c>
      <c r="W6470">
        <v>0</v>
      </c>
      <c r="X6470">
        <v>484.7755665921481</v>
      </c>
      <c r="Y6470">
        <v>0</v>
      </c>
      <c r="Z6470">
        <v>13.310361802330224</v>
      </c>
      <c r="AA6470">
        <v>1.8917028307056998</v>
      </c>
      <c r="AB6470">
        <v>175.18953396679893</v>
      </c>
      <c r="AC6470">
        <v>0</v>
      </c>
      <c r="AD6470">
        <v>0</v>
      </c>
      <c r="AE6470">
        <v>675.16716519198303</v>
      </c>
    </row>
    <row r="6471" spans="1:31" x14ac:dyDescent="0.25">
      <c r="A6471">
        <v>2223498</v>
      </c>
      <c r="B6471">
        <v>1</v>
      </c>
      <c r="C6471" t="s">
        <v>80</v>
      </c>
      <c r="D6471" t="s">
        <v>82</v>
      </c>
      <c r="E6471" t="s">
        <v>132</v>
      </c>
      <c r="F6471" t="s">
        <v>15758</v>
      </c>
      <c r="G6471" t="s">
        <v>507</v>
      </c>
      <c r="H6471" t="s">
        <v>135</v>
      </c>
      <c r="I6471" t="s">
        <v>136</v>
      </c>
      <c r="J6471" t="s">
        <v>137</v>
      </c>
      <c r="K6471" t="s">
        <v>138</v>
      </c>
      <c r="L6471" t="s">
        <v>18544</v>
      </c>
      <c r="M6471" t="s">
        <v>18545</v>
      </c>
      <c r="N6471">
        <v>1.3005555550000001</v>
      </c>
      <c r="O6471">
        <v>0</v>
      </c>
      <c r="P6471">
        <v>447</v>
      </c>
      <c r="Q6471">
        <v>0</v>
      </c>
      <c r="R6471">
        <v>0</v>
      </c>
      <c r="S6471">
        <v>0</v>
      </c>
      <c r="T6471">
        <v>155</v>
      </c>
      <c r="U6471">
        <v>0</v>
      </c>
      <c r="V6471">
        <v>0</v>
      </c>
      <c r="W6471">
        <v>0</v>
      </c>
      <c r="X6471">
        <v>523.92790980369409</v>
      </c>
      <c r="Y6471">
        <v>0</v>
      </c>
      <c r="Z6471">
        <v>0</v>
      </c>
      <c r="AA6471">
        <v>0</v>
      </c>
      <c r="AB6471">
        <v>92.999272987174564</v>
      </c>
      <c r="AC6471">
        <v>0</v>
      </c>
      <c r="AD6471">
        <v>0</v>
      </c>
      <c r="AE6471">
        <v>616.92718279086864</v>
      </c>
    </row>
    <row r="6472" spans="1:31" x14ac:dyDescent="0.25">
      <c r="A6472">
        <v>2215838</v>
      </c>
      <c r="B6472">
        <v>1</v>
      </c>
      <c r="C6472" t="s">
        <v>80</v>
      </c>
      <c r="D6472" t="s">
        <v>88</v>
      </c>
      <c r="E6472" t="s">
        <v>132</v>
      </c>
      <c r="F6472" t="s">
        <v>18546</v>
      </c>
      <c r="G6472" t="s">
        <v>134</v>
      </c>
      <c r="H6472" t="s">
        <v>135</v>
      </c>
      <c r="I6472" t="s">
        <v>136</v>
      </c>
      <c r="J6472" t="s">
        <v>137</v>
      </c>
      <c r="K6472" t="s">
        <v>138</v>
      </c>
      <c r="L6472" t="s">
        <v>18547</v>
      </c>
      <c r="M6472" t="s">
        <v>18548</v>
      </c>
      <c r="N6472">
        <v>0.87694444400000005</v>
      </c>
      <c r="O6472">
        <v>0</v>
      </c>
      <c r="P6472">
        <v>296</v>
      </c>
      <c r="Q6472">
        <v>0</v>
      </c>
      <c r="R6472">
        <v>0</v>
      </c>
      <c r="S6472">
        <v>0</v>
      </c>
      <c r="T6472">
        <v>8</v>
      </c>
      <c r="U6472">
        <v>0</v>
      </c>
      <c r="V6472">
        <v>0</v>
      </c>
      <c r="W6472">
        <v>0</v>
      </c>
      <c r="X6472">
        <v>69.119654515539381</v>
      </c>
      <c r="Y6472">
        <v>0</v>
      </c>
      <c r="Z6472">
        <v>0</v>
      </c>
      <c r="AA6472">
        <v>0</v>
      </c>
      <c r="AB6472">
        <v>4.3280517626459538</v>
      </c>
      <c r="AC6472">
        <v>0</v>
      </c>
      <c r="AD6472">
        <v>0</v>
      </c>
      <c r="AE6472">
        <v>73.447706278185336</v>
      </c>
    </row>
    <row r="6473" spans="1:31" x14ac:dyDescent="0.25">
      <c r="A6473">
        <v>2228908</v>
      </c>
      <c r="B6473">
        <v>1</v>
      </c>
      <c r="C6473" t="s">
        <v>80</v>
      </c>
      <c r="D6473" t="s">
        <v>111</v>
      </c>
      <c r="E6473" t="s">
        <v>141</v>
      </c>
      <c r="F6473" t="s">
        <v>18549</v>
      </c>
      <c r="G6473" t="s">
        <v>233</v>
      </c>
      <c r="H6473" t="s">
        <v>144</v>
      </c>
      <c r="I6473" t="s">
        <v>136</v>
      </c>
      <c r="J6473" t="s">
        <v>137</v>
      </c>
      <c r="K6473" t="s">
        <v>234</v>
      </c>
      <c r="L6473" t="s">
        <v>18550</v>
      </c>
      <c r="M6473" t="s">
        <v>18551</v>
      </c>
      <c r="N6473">
        <v>9.0060099999999998</v>
      </c>
      <c r="O6473">
        <v>1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176.82888566211992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176.82888566211992</v>
      </c>
    </row>
    <row r="6474" spans="1:31" x14ac:dyDescent="0.25">
      <c r="A6474">
        <v>2224580</v>
      </c>
      <c r="B6474">
        <v>1</v>
      </c>
      <c r="C6474" t="s">
        <v>80</v>
      </c>
      <c r="D6474" t="s">
        <v>96</v>
      </c>
      <c r="E6474" t="s">
        <v>156</v>
      </c>
      <c r="F6474" t="s">
        <v>18552</v>
      </c>
      <c r="G6474" t="s">
        <v>161</v>
      </c>
      <c r="H6474" t="s">
        <v>135</v>
      </c>
      <c r="I6474" t="s">
        <v>136</v>
      </c>
      <c r="J6474" t="s">
        <v>137</v>
      </c>
      <c r="K6474" t="s">
        <v>138</v>
      </c>
      <c r="L6474" t="s">
        <v>18553</v>
      </c>
      <c r="M6474" t="s">
        <v>18554</v>
      </c>
      <c r="N6474">
        <v>0.94944444400000005</v>
      </c>
      <c r="O6474">
        <v>0</v>
      </c>
      <c r="P6474">
        <v>1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2.6237968387930001E-2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2.6237968387930001E-2</v>
      </c>
    </row>
    <row r="6475" spans="1:31" x14ac:dyDescent="0.25">
      <c r="A6475">
        <v>2220166</v>
      </c>
      <c r="B6475">
        <v>1</v>
      </c>
      <c r="C6475" t="s">
        <v>80</v>
      </c>
      <c r="D6475" t="s">
        <v>83</v>
      </c>
      <c r="E6475" t="s">
        <v>251</v>
      </c>
      <c r="F6475" t="s">
        <v>18555</v>
      </c>
      <c r="G6475" t="s">
        <v>143</v>
      </c>
      <c r="H6475" t="s">
        <v>144</v>
      </c>
      <c r="I6475" t="s">
        <v>136</v>
      </c>
      <c r="J6475" t="s">
        <v>137</v>
      </c>
      <c r="K6475" t="s">
        <v>138</v>
      </c>
      <c r="L6475" t="s">
        <v>18556</v>
      </c>
      <c r="M6475" t="s">
        <v>18557</v>
      </c>
      <c r="N6475">
        <v>0.199743333</v>
      </c>
      <c r="O6475">
        <v>0</v>
      </c>
      <c r="P6475">
        <v>883</v>
      </c>
      <c r="Q6475">
        <v>2</v>
      </c>
      <c r="R6475">
        <v>0</v>
      </c>
      <c r="S6475">
        <v>11</v>
      </c>
      <c r="T6475">
        <v>501</v>
      </c>
      <c r="U6475">
        <v>18</v>
      </c>
      <c r="V6475">
        <v>13</v>
      </c>
      <c r="W6475">
        <v>0</v>
      </c>
      <c r="X6475">
        <v>89.927391083590152</v>
      </c>
      <c r="Y6475">
        <v>0.25489050384035583</v>
      </c>
      <c r="Z6475">
        <v>0</v>
      </c>
      <c r="AA6475">
        <v>146.55378070880676</v>
      </c>
      <c r="AB6475">
        <v>98.394674080127658</v>
      </c>
      <c r="AC6475">
        <v>663.11036888365436</v>
      </c>
      <c r="AD6475">
        <v>38.20998404603214</v>
      </c>
      <c r="AE6475">
        <v>1036.4510893060515</v>
      </c>
    </row>
    <row r="6476" spans="1:31" x14ac:dyDescent="0.25">
      <c r="A6476">
        <v>2216857</v>
      </c>
      <c r="B6476">
        <v>1</v>
      </c>
      <c r="C6476" t="s">
        <v>80</v>
      </c>
      <c r="D6476" t="s">
        <v>106</v>
      </c>
      <c r="E6476" t="s">
        <v>151</v>
      </c>
      <c r="F6476" t="s">
        <v>18558</v>
      </c>
      <c r="G6476" t="s">
        <v>213</v>
      </c>
      <c r="H6476" t="s">
        <v>135</v>
      </c>
      <c r="I6476" t="s">
        <v>136</v>
      </c>
      <c r="J6476" t="s">
        <v>137</v>
      </c>
      <c r="K6476" t="s">
        <v>138</v>
      </c>
      <c r="L6476" t="s">
        <v>18559</v>
      </c>
      <c r="M6476" t="s">
        <v>18560</v>
      </c>
      <c r="N6476">
        <v>0.61</v>
      </c>
      <c r="O6476">
        <v>0</v>
      </c>
      <c r="P6476">
        <v>103</v>
      </c>
      <c r="Q6476">
        <v>0</v>
      </c>
      <c r="R6476">
        <v>0</v>
      </c>
      <c r="S6476">
        <v>0</v>
      </c>
      <c r="T6476">
        <v>9</v>
      </c>
      <c r="U6476">
        <v>0</v>
      </c>
      <c r="V6476">
        <v>0</v>
      </c>
      <c r="W6476">
        <v>0</v>
      </c>
      <c r="X6476">
        <v>18.166213951469047</v>
      </c>
      <c r="Y6476">
        <v>0</v>
      </c>
      <c r="Z6476">
        <v>0</v>
      </c>
      <c r="AA6476">
        <v>0</v>
      </c>
      <c r="AB6476">
        <v>2.279524687433204</v>
      </c>
      <c r="AC6476">
        <v>0</v>
      </c>
      <c r="AD6476">
        <v>0</v>
      </c>
      <c r="AE6476">
        <v>20.445738638902249</v>
      </c>
    </row>
    <row r="6477" spans="1:31" x14ac:dyDescent="0.25">
      <c r="A6477">
        <v>2213611</v>
      </c>
      <c r="B6477">
        <v>1</v>
      </c>
      <c r="C6477" t="s">
        <v>80</v>
      </c>
      <c r="D6477" t="s">
        <v>110</v>
      </c>
      <c r="E6477" t="s">
        <v>151</v>
      </c>
      <c r="F6477" t="s">
        <v>18561</v>
      </c>
      <c r="G6477" t="s">
        <v>192</v>
      </c>
      <c r="H6477" t="s">
        <v>135</v>
      </c>
      <c r="I6477" t="s">
        <v>136</v>
      </c>
      <c r="J6477" t="s">
        <v>137</v>
      </c>
      <c r="K6477" t="s">
        <v>138</v>
      </c>
      <c r="L6477" t="s">
        <v>18562</v>
      </c>
      <c r="M6477" t="s">
        <v>6822</v>
      </c>
      <c r="N6477">
        <v>1.917777777</v>
      </c>
      <c r="O6477">
        <v>0</v>
      </c>
      <c r="P6477">
        <v>68</v>
      </c>
      <c r="Q6477">
        <v>0</v>
      </c>
      <c r="R6477">
        <v>0</v>
      </c>
      <c r="S6477">
        <v>0</v>
      </c>
      <c r="T6477">
        <v>24</v>
      </c>
      <c r="U6477">
        <v>0</v>
      </c>
      <c r="V6477">
        <v>0</v>
      </c>
      <c r="W6477">
        <v>0</v>
      </c>
      <c r="X6477">
        <v>37.027230478534406</v>
      </c>
      <c r="Y6477">
        <v>0</v>
      </c>
      <c r="Z6477">
        <v>0</v>
      </c>
      <c r="AA6477">
        <v>0</v>
      </c>
      <c r="AB6477">
        <v>44.69180289061395</v>
      </c>
      <c r="AC6477">
        <v>0</v>
      </c>
      <c r="AD6477">
        <v>0</v>
      </c>
      <c r="AE6477">
        <v>81.719033369148349</v>
      </c>
    </row>
    <row r="6478" spans="1:31" x14ac:dyDescent="0.25">
      <c r="A6478">
        <v>2219562</v>
      </c>
      <c r="B6478">
        <v>1</v>
      </c>
      <c r="C6478" t="s">
        <v>80</v>
      </c>
      <c r="D6478" t="s">
        <v>97</v>
      </c>
      <c r="E6478" t="s">
        <v>151</v>
      </c>
      <c r="F6478" t="s">
        <v>9841</v>
      </c>
      <c r="G6478" t="s">
        <v>345</v>
      </c>
      <c r="H6478" t="s">
        <v>135</v>
      </c>
      <c r="I6478" t="s">
        <v>136</v>
      </c>
      <c r="J6478" t="s">
        <v>137</v>
      </c>
      <c r="K6478" t="s">
        <v>138</v>
      </c>
      <c r="L6478" t="s">
        <v>18563</v>
      </c>
      <c r="M6478" t="s">
        <v>18564</v>
      </c>
      <c r="N6478">
        <v>0.60083333299999997</v>
      </c>
      <c r="O6478">
        <v>0</v>
      </c>
      <c r="P6478">
        <v>5</v>
      </c>
      <c r="Q6478">
        <v>0</v>
      </c>
      <c r="R6478">
        <v>6</v>
      </c>
      <c r="S6478">
        <v>0</v>
      </c>
      <c r="T6478">
        <v>1</v>
      </c>
      <c r="U6478">
        <v>0</v>
      </c>
      <c r="V6478">
        <v>0</v>
      </c>
      <c r="W6478">
        <v>0</v>
      </c>
      <c r="X6478">
        <v>0.92730089274828842</v>
      </c>
      <c r="Y6478">
        <v>0</v>
      </c>
      <c r="Z6478">
        <v>1.19873168868131</v>
      </c>
      <c r="AA6478">
        <v>0</v>
      </c>
      <c r="AB6478">
        <v>0.11908979117989335</v>
      </c>
      <c r="AC6478">
        <v>0</v>
      </c>
      <c r="AD6478">
        <v>0</v>
      </c>
      <c r="AE6478">
        <v>2.2451223726094915</v>
      </c>
    </row>
    <row r="6479" spans="1:31" x14ac:dyDescent="0.25">
      <c r="A6479">
        <v>2222267</v>
      </c>
      <c r="B6479">
        <v>1</v>
      </c>
      <c r="C6479" t="s">
        <v>81</v>
      </c>
      <c r="D6479" t="s">
        <v>118</v>
      </c>
      <c r="E6479" t="s">
        <v>156</v>
      </c>
      <c r="F6479" t="s">
        <v>18565</v>
      </c>
      <c r="G6479" t="s">
        <v>134</v>
      </c>
      <c r="H6479" t="s">
        <v>135</v>
      </c>
      <c r="I6479" t="s">
        <v>136</v>
      </c>
      <c r="J6479" t="s">
        <v>137</v>
      </c>
      <c r="K6479" t="s">
        <v>138</v>
      </c>
      <c r="L6479" t="s">
        <v>18566</v>
      </c>
      <c r="M6479" t="s">
        <v>18567</v>
      </c>
      <c r="N6479">
        <v>1.3372222220000001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2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4.6370372721403914</v>
      </c>
      <c r="AC6479">
        <v>0</v>
      </c>
      <c r="AD6479">
        <v>0</v>
      </c>
      <c r="AE6479">
        <v>4.6370372721403914</v>
      </c>
    </row>
    <row r="6480" spans="1:31" x14ac:dyDescent="0.25">
      <c r="A6480">
        <v>2217939</v>
      </c>
      <c r="B6480">
        <v>1</v>
      </c>
      <c r="C6480" t="s">
        <v>80</v>
      </c>
      <c r="D6480" t="s">
        <v>82</v>
      </c>
      <c r="E6480" t="s">
        <v>156</v>
      </c>
      <c r="F6480" t="s">
        <v>18568</v>
      </c>
      <c r="G6480" t="s">
        <v>161</v>
      </c>
      <c r="H6480" t="s">
        <v>135</v>
      </c>
      <c r="I6480" t="s">
        <v>136</v>
      </c>
      <c r="J6480" t="s">
        <v>137</v>
      </c>
      <c r="K6480" t="s">
        <v>138</v>
      </c>
      <c r="L6480" t="s">
        <v>18569</v>
      </c>
      <c r="M6480" t="s">
        <v>18570</v>
      </c>
      <c r="N6480">
        <v>3.5447222219999999</v>
      </c>
      <c r="O6480">
        <v>0</v>
      </c>
      <c r="P6480">
        <v>3</v>
      </c>
      <c r="Q6480">
        <v>0</v>
      </c>
      <c r="R6480">
        <v>0</v>
      </c>
      <c r="S6480">
        <v>0</v>
      </c>
      <c r="T6480">
        <v>1</v>
      </c>
      <c r="U6480">
        <v>0</v>
      </c>
      <c r="V6480">
        <v>0</v>
      </c>
      <c r="W6480">
        <v>0</v>
      </c>
      <c r="X6480">
        <v>3.0897458250864798</v>
      </c>
      <c r="Y6480">
        <v>0</v>
      </c>
      <c r="Z6480">
        <v>0</v>
      </c>
      <c r="AA6480">
        <v>0</v>
      </c>
      <c r="AB6480">
        <v>0.9068339976058124</v>
      </c>
      <c r="AC6480">
        <v>0</v>
      </c>
      <c r="AD6480">
        <v>0</v>
      </c>
      <c r="AE6480">
        <v>3.9965798226922922</v>
      </c>
    </row>
    <row r="6481" spans="1:31" x14ac:dyDescent="0.25">
      <c r="A6481">
        <v>2220644</v>
      </c>
      <c r="B6481">
        <v>1</v>
      </c>
      <c r="C6481" t="s">
        <v>80</v>
      </c>
      <c r="D6481" t="s">
        <v>84</v>
      </c>
      <c r="E6481" t="s">
        <v>156</v>
      </c>
      <c r="F6481" t="s">
        <v>11561</v>
      </c>
      <c r="G6481" t="s">
        <v>213</v>
      </c>
      <c r="H6481" t="s">
        <v>135</v>
      </c>
      <c r="I6481" t="s">
        <v>136</v>
      </c>
      <c r="J6481" t="s">
        <v>137</v>
      </c>
      <c r="K6481" t="s">
        <v>138</v>
      </c>
      <c r="L6481" t="s">
        <v>18571</v>
      </c>
      <c r="M6481" t="s">
        <v>18572</v>
      </c>
      <c r="N6481">
        <v>1.5874999999999999</v>
      </c>
      <c r="O6481">
        <v>0</v>
      </c>
      <c r="P6481">
        <v>36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15.154574007131199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15.154574007131199</v>
      </c>
    </row>
    <row r="6482" spans="1:31" x14ac:dyDescent="0.25">
      <c r="A6482">
        <v>2222957</v>
      </c>
      <c r="B6482">
        <v>1</v>
      </c>
      <c r="C6482" t="s">
        <v>80</v>
      </c>
      <c r="D6482" t="s">
        <v>94</v>
      </c>
      <c r="E6482" t="s">
        <v>141</v>
      </c>
      <c r="F6482" t="s">
        <v>18573</v>
      </c>
      <c r="G6482" t="s">
        <v>349</v>
      </c>
      <c r="H6482" t="s">
        <v>144</v>
      </c>
      <c r="I6482" t="s">
        <v>136</v>
      </c>
      <c r="J6482" t="s">
        <v>137</v>
      </c>
      <c r="K6482" t="s">
        <v>138</v>
      </c>
      <c r="L6482" t="s">
        <v>18574</v>
      </c>
      <c r="M6482" t="s">
        <v>18575</v>
      </c>
      <c r="N6482">
        <v>1.6786111109999999</v>
      </c>
      <c r="O6482">
        <v>0</v>
      </c>
      <c r="P6482">
        <v>245</v>
      </c>
      <c r="Q6482">
        <v>0</v>
      </c>
      <c r="R6482">
        <v>4</v>
      </c>
      <c r="S6482">
        <v>2</v>
      </c>
      <c r="T6482">
        <v>16</v>
      </c>
      <c r="U6482">
        <v>0</v>
      </c>
      <c r="V6482">
        <v>0</v>
      </c>
      <c r="W6482">
        <v>0</v>
      </c>
      <c r="X6482">
        <v>95.128203419230459</v>
      </c>
      <c r="Y6482">
        <v>0</v>
      </c>
      <c r="Z6482">
        <v>0.76138190407829587</v>
      </c>
      <c r="AA6482">
        <v>43.078109113329397</v>
      </c>
      <c r="AB6482">
        <v>15.858678273410112</v>
      </c>
      <c r="AC6482">
        <v>0</v>
      </c>
      <c r="AD6482">
        <v>0</v>
      </c>
      <c r="AE6482">
        <v>154.82637271004825</v>
      </c>
    </row>
    <row r="6483" spans="1:31" x14ac:dyDescent="0.25">
      <c r="A6483">
        <v>2216465</v>
      </c>
      <c r="B6483">
        <v>1</v>
      </c>
      <c r="C6483" t="s">
        <v>81</v>
      </c>
      <c r="D6483" t="s">
        <v>127</v>
      </c>
      <c r="E6483" t="s">
        <v>132</v>
      </c>
      <c r="F6483" t="s">
        <v>2936</v>
      </c>
      <c r="G6483" t="s">
        <v>176</v>
      </c>
      <c r="H6483" t="s">
        <v>135</v>
      </c>
      <c r="I6483" t="s">
        <v>136</v>
      </c>
      <c r="J6483" t="s">
        <v>137</v>
      </c>
      <c r="K6483" t="s">
        <v>138</v>
      </c>
      <c r="L6483" t="s">
        <v>18576</v>
      </c>
      <c r="M6483" t="s">
        <v>18577</v>
      </c>
      <c r="N6483">
        <v>7.8719444440000004</v>
      </c>
      <c r="O6483">
        <v>0</v>
      </c>
      <c r="P6483">
        <v>0</v>
      </c>
      <c r="Q6483">
        <v>0</v>
      </c>
      <c r="R6483">
        <v>3</v>
      </c>
      <c r="S6483">
        <v>0</v>
      </c>
      <c r="T6483">
        <v>1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1.3106690709710114</v>
      </c>
      <c r="AA6483">
        <v>0</v>
      </c>
      <c r="AB6483">
        <v>13.978741442672389</v>
      </c>
      <c r="AC6483">
        <v>0</v>
      </c>
      <c r="AD6483">
        <v>0</v>
      </c>
      <c r="AE6483">
        <v>15.2894105136434</v>
      </c>
    </row>
    <row r="6484" spans="1:31" x14ac:dyDescent="0.25">
      <c r="A6484">
        <v>2214301</v>
      </c>
      <c r="B6484">
        <v>1</v>
      </c>
      <c r="C6484" t="s">
        <v>81</v>
      </c>
      <c r="D6484" t="s">
        <v>128</v>
      </c>
      <c r="E6484" t="s">
        <v>156</v>
      </c>
      <c r="F6484" t="s">
        <v>18578</v>
      </c>
      <c r="G6484" t="s">
        <v>165</v>
      </c>
      <c r="H6484" t="s">
        <v>135</v>
      </c>
      <c r="I6484" t="s">
        <v>136</v>
      </c>
      <c r="J6484" t="s">
        <v>137</v>
      </c>
      <c r="K6484" t="s">
        <v>138</v>
      </c>
      <c r="L6484" t="s">
        <v>18579</v>
      </c>
      <c r="M6484" t="s">
        <v>18580</v>
      </c>
      <c r="N6484">
        <v>7.3369444440000002</v>
      </c>
      <c r="O6484">
        <v>0</v>
      </c>
      <c r="P6484">
        <v>11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18.651348233073595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18.651348233073595</v>
      </c>
    </row>
    <row r="6485" spans="1:31" x14ac:dyDescent="0.25">
      <c r="A6485">
        <v>2229057</v>
      </c>
      <c r="B6485">
        <v>1</v>
      </c>
      <c r="C6485" t="s">
        <v>80</v>
      </c>
      <c r="D6485" t="s">
        <v>82</v>
      </c>
      <c r="E6485" t="s">
        <v>156</v>
      </c>
      <c r="F6485" t="s">
        <v>18581</v>
      </c>
      <c r="G6485" t="s">
        <v>165</v>
      </c>
      <c r="H6485" t="s">
        <v>135</v>
      </c>
      <c r="I6485" t="s">
        <v>136</v>
      </c>
      <c r="J6485" t="s">
        <v>137</v>
      </c>
      <c r="K6485" t="s">
        <v>138</v>
      </c>
      <c r="L6485" t="s">
        <v>18582</v>
      </c>
      <c r="M6485" t="s">
        <v>18583</v>
      </c>
      <c r="N6485">
        <v>7.375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1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1.0554164293226476</v>
      </c>
      <c r="AC6485">
        <v>0</v>
      </c>
      <c r="AD6485">
        <v>0</v>
      </c>
      <c r="AE6485">
        <v>1.0554164293226476</v>
      </c>
    </row>
    <row r="6486" spans="1:31" x14ac:dyDescent="0.25">
      <c r="A6486">
        <v>2218778</v>
      </c>
      <c r="B6486">
        <v>1</v>
      </c>
      <c r="C6486" t="s">
        <v>81</v>
      </c>
      <c r="D6486" t="s">
        <v>127</v>
      </c>
      <c r="E6486" t="s">
        <v>141</v>
      </c>
      <c r="F6486" t="s">
        <v>18584</v>
      </c>
      <c r="G6486" t="s">
        <v>405</v>
      </c>
      <c r="H6486" t="s">
        <v>144</v>
      </c>
      <c r="I6486" t="s">
        <v>136</v>
      </c>
      <c r="J6486" t="s">
        <v>137</v>
      </c>
      <c r="K6486" t="s">
        <v>234</v>
      </c>
      <c r="L6486" t="s">
        <v>18585</v>
      </c>
      <c r="M6486" t="s">
        <v>18586</v>
      </c>
      <c r="N6486">
        <v>6.615809166</v>
      </c>
      <c r="O6486">
        <v>0</v>
      </c>
      <c r="P6486">
        <v>75</v>
      </c>
      <c r="Q6486">
        <v>0</v>
      </c>
      <c r="R6486">
        <v>22</v>
      </c>
      <c r="S6486">
        <v>1</v>
      </c>
      <c r="T6486">
        <v>12</v>
      </c>
      <c r="U6486">
        <v>0</v>
      </c>
      <c r="V6486">
        <v>1</v>
      </c>
      <c r="W6486">
        <v>0</v>
      </c>
      <c r="X6486">
        <v>134.50798483845281</v>
      </c>
      <c r="Y6486">
        <v>0</v>
      </c>
      <c r="Z6486">
        <v>66.938394203995614</v>
      </c>
      <c r="AA6486">
        <v>52.738160785196968</v>
      </c>
      <c r="AB6486">
        <v>83.276131852755952</v>
      </c>
      <c r="AC6486">
        <v>0</v>
      </c>
      <c r="AD6486">
        <v>4.2634379486068479</v>
      </c>
      <c r="AE6486">
        <v>341.72410962900818</v>
      </c>
    </row>
    <row r="6487" spans="1:31" x14ac:dyDescent="0.25">
      <c r="A6487">
        <v>2226893</v>
      </c>
      <c r="B6487">
        <v>1</v>
      </c>
      <c r="C6487" t="s">
        <v>80</v>
      </c>
      <c r="D6487" t="s">
        <v>110</v>
      </c>
      <c r="E6487" t="s">
        <v>132</v>
      </c>
      <c r="F6487" t="s">
        <v>5009</v>
      </c>
      <c r="G6487" t="s">
        <v>134</v>
      </c>
      <c r="H6487" t="s">
        <v>135</v>
      </c>
      <c r="I6487" t="s">
        <v>136</v>
      </c>
      <c r="J6487" t="s">
        <v>137</v>
      </c>
      <c r="K6487" t="s">
        <v>138</v>
      </c>
      <c r="L6487" t="s">
        <v>18587</v>
      </c>
      <c r="M6487" t="s">
        <v>18588</v>
      </c>
      <c r="N6487">
        <v>1.3925000000000001</v>
      </c>
      <c r="O6487">
        <v>0</v>
      </c>
      <c r="P6487">
        <v>411</v>
      </c>
      <c r="Q6487">
        <v>0</v>
      </c>
      <c r="R6487">
        <v>0</v>
      </c>
      <c r="S6487">
        <v>0</v>
      </c>
      <c r="T6487">
        <v>41</v>
      </c>
      <c r="U6487">
        <v>0</v>
      </c>
      <c r="V6487">
        <v>0</v>
      </c>
      <c r="W6487">
        <v>0</v>
      </c>
      <c r="X6487">
        <v>238.61819711683216</v>
      </c>
      <c r="Y6487">
        <v>0</v>
      </c>
      <c r="Z6487">
        <v>0</v>
      </c>
      <c r="AA6487">
        <v>0</v>
      </c>
      <c r="AB6487">
        <v>57.428544700522863</v>
      </c>
      <c r="AC6487">
        <v>0</v>
      </c>
      <c r="AD6487">
        <v>0</v>
      </c>
      <c r="AE6487">
        <v>296.04674181735504</v>
      </c>
    </row>
    <row r="6488" spans="1:31" x14ac:dyDescent="0.25">
      <c r="A6488">
        <v>2222565</v>
      </c>
      <c r="B6488">
        <v>1</v>
      </c>
      <c r="C6488" t="s">
        <v>81</v>
      </c>
      <c r="D6488" t="s">
        <v>119</v>
      </c>
      <c r="E6488" t="s">
        <v>156</v>
      </c>
      <c r="F6488" t="s">
        <v>18589</v>
      </c>
      <c r="G6488" t="s">
        <v>161</v>
      </c>
      <c r="H6488" t="s">
        <v>135</v>
      </c>
      <c r="I6488" t="s">
        <v>136</v>
      </c>
      <c r="J6488" t="s">
        <v>137</v>
      </c>
      <c r="K6488" t="s">
        <v>138</v>
      </c>
      <c r="L6488" t="s">
        <v>18590</v>
      </c>
      <c r="M6488" t="s">
        <v>18591</v>
      </c>
      <c r="N6488">
        <v>1.2413888879999999</v>
      </c>
      <c r="O6488">
        <v>0</v>
      </c>
      <c r="P6488">
        <v>1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0.18341997841053054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0.18341997841053054</v>
      </c>
    </row>
    <row r="6489" spans="1:31" x14ac:dyDescent="0.25">
      <c r="A6489">
        <v>2220401</v>
      </c>
      <c r="B6489">
        <v>1</v>
      </c>
      <c r="C6489" t="s">
        <v>80</v>
      </c>
      <c r="D6489" t="s">
        <v>92</v>
      </c>
      <c r="E6489" t="s">
        <v>156</v>
      </c>
      <c r="F6489" t="s">
        <v>18592</v>
      </c>
      <c r="G6489" t="s">
        <v>161</v>
      </c>
      <c r="H6489" t="s">
        <v>135</v>
      </c>
      <c r="I6489" t="s">
        <v>136</v>
      </c>
      <c r="J6489" t="s">
        <v>137</v>
      </c>
      <c r="K6489" t="s">
        <v>138</v>
      </c>
      <c r="L6489" t="s">
        <v>18593</v>
      </c>
      <c r="M6489" t="s">
        <v>18594</v>
      </c>
      <c r="N6489">
        <v>4.7397222220000002</v>
      </c>
      <c r="O6489">
        <v>0</v>
      </c>
      <c r="P6489">
        <v>2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0.31068015959895778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0.31068015959895778</v>
      </c>
    </row>
    <row r="6490" spans="1:31" x14ac:dyDescent="0.25">
      <c r="A6490">
        <v>2220707</v>
      </c>
      <c r="B6490">
        <v>1</v>
      </c>
      <c r="C6490" t="s">
        <v>80</v>
      </c>
      <c r="D6490" t="s">
        <v>111</v>
      </c>
      <c r="E6490" t="s">
        <v>141</v>
      </c>
      <c r="F6490" t="s">
        <v>18595</v>
      </c>
      <c r="G6490" t="s">
        <v>200</v>
      </c>
      <c r="H6490" t="s">
        <v>144</v>
      </c>
      <c r="I6490" t="s">
        <v>136</v>
      </c>
      <c r="J6490" t="s">
        <v>137</v>
      </c>
      <c r="K6490" t="s">
        <v>234</v>
      </c>
      <c r="L6490" t="s">
        <v>18596</v>
      </c>
      <c r="M6490" t="s">
        <v>18597</v>
      </c>
      <c r="N6490">
        <v>0.46111111100000002</v>
      </c>
      <c r="O6490">
        <v>0</v>
      </c>
      <c r="P6490">
        <v>602</v>
      </c>
      <c r="Q6490">
        <v>0</v>
      </c>
      <c r="R6490">
        <v>0</v>
      </c>
      <c r="S6490">
        <v>1</v>
      </c>
      <c r="T6490">
        <v>83</v>
      </c>
      <c r="U6490">
        <v>0</v>
      </c>
      <c r="V6490">
        <v>0</v>
      </c>
      <c r="W6490">
        <v>0</v>
      </c>
      <c r="X6490">
        <v>64.261567500967558</v>
      </c>
      <c r="Y6490">
        <v>0</v>
      </c>
      <c r="Z6490">
        <v>0</v>
      </c>
      <c r="AA6490">
        <v>30.60759856118791</v>
      </c>
      <c r="AB6490">
        <v>13.655376884076833</v>
      </c>
      <c r="AC6490">
        <v>0</v>
      </c>
      <c r="AD6490">
        <v>0</v>
      </c>
      <c r="AE6490">
        <v>108.5245429462323</v>
      </c>
    </row>
    <row r="6491" spans="1:31" x14ac:dyDescent="0.25">
      <c r="A6491">
        <v>2223624</v>
      </c>
      <c r="B6491">
        <v>1</v>
      </c>
      <c r="C6491" t="s">
        <v>80</v>
      </c>
      <c r="D6491" t="s">
        <v>83</v>
      </c>
      <c r="E6491" t="s">
        <v>141</v>
      </c>
      <c r="F6491" t="s">
        <v>18598</v>
      </c>
      <c r="G6491" t="s">
        <v>233</v>
      </c>
      <c r="H6491" t="s">
        <v>144</v>
      </c>
      <c r="I6491" t="s">
        <v>136</v>
      </c>
      <c r="J6491" t="s">
        <v>137</v>
      </c>
      <c r="K6491" t="s">
        <v>234</v>
      </c>
      <c r="L6491" t="s">
        <v>18599</v>
      </c>
      <c r="M6491" t="s">
        <v>18600</v>
      </c>
      <c r="N6491">
        <v>8.2328313879999993</v>
      </c>
      <c r="O6491">
        <v>0</v>
      </c>
      <c r="P6491">
        <v>39</v>
      </c>
      <c r="Q6491">
        <v>0</v>
      </c>
      <c r="R6491">
        <v>0</v>
      </c>
      <c r="S6491">
        <v>0</v>
      </c>
      <c r="T6491">
        <v>6</v>
      </c>
      <c r="U6491">
        <v>0</v>
      </c>
      <c r="V6491">
        <v>0</v>
      </c>
      <c r="W6491">
        <v>0</v>
      </c>
      <c r="X6491">
        <v>97.03102434892584</v>
      </c>
      <c r="Y6491">
        <v>0</v>
      </c>
      <c r="Z6491">
        <v>0</v>
      </c>
      <c r="AA6491">
        <v>0</v>
      </c>
      <c r="AB6491">
        <v>1667.2312889486566</v>
      </c>
      <c r="AC6491">
        <v>0</v>
      </c>
      <c r="AD6491">
        <v>0</v>
      </c>
      <c r="AE6491">
        <v>1764.2623132975825</v>
      </c>
    </row>
    <row r="6492" spans="1:31" x14ac:dyDescent="0.25">
      <c r="A6492">
        <v>2223647</v>
      </c>
      <c r="B6492">
        <v>1</v>
      </c>
      <c r="C6492" t="s">
        <v>81</v>
      </c>
      <c r="D6492" t="s">
        <v>122</v>
      </c>
      <c r="E6492" t="s">
        <v>198</v>
      </c>
      <c r="F6492" t="s">
        <v>587</v>
      </c>
      <c r="G6492" t="s">
        <v>405</v>
      </c>
      <c r="H6492" t="s">
        <v>144</v>
      </c>
      <c r="I6492" t="s">
        <v>136</v>
      </c>
      <c r="J6492" t="s">
        <v>137</v>
      </c>
      <c r="K6492" t="s">
        <v>234</v>
      </c>
      <c r="L6492" t="s">
        <v>18601</v>
      </c>
      <c r="M6492" t="s">
        <v>18602</v>
      </c>
      <c r="N6492">
        <v>7.881388888</v>
      </c>
      <c r="O6492">
        <v>1</v>
      </c>
      <c r="P6492">
        <v>514</v>
      </c>
      <c r="Q6492">
        <v>4</v>
      </c>
      <c r="R6492">
        <v>0</v>
      </c>
      <c r="S6492">
        <v>5</v>
      </c>
      <c r="T6492">
        <v>22</v>
      </c>
      <c r="U6492">
        <v>1</v>
      </c>
      <c r="V6492">
        <v>0</v>
      </c>
      <c r="W6492">
        <v>0.90677915518441154</v>
      </c>
      <c r="X6492">
        <v>364.99076878108889</v>
      </c>
      <c r="Y6492">
        <v>29.692582484424864</v>
      </c>
      <c r="Z6492">
        <v>0</v>
      </c>
      <c r="AA6492">
        <v>129.36509649419912</v>
      </c>
      <c r="AB6492">
        <v>82.195022075968851</v>
      </c>
      <c r="AC6492">
        <v>17.838766399057452</v>
      </c>
      <c r="AD6492">
        <v>0</v>
      </c>
      <c r="AE6492">
        <v>624.98901538992368</v>
      </c>
    </row>
    <row r="6493" spans="1:31" x14ac:dyDescent="0.25">
      <c r="A6493">
        <v>2226518</v>
      </c>
      <c r="B6493">
        <v>1</v>
      </c>
      <c r="C6493" t="s">
        <v>80</v>
      </c>
      <c r="D6493" t="s">
        <v>97</v>
      </c>
      <c r="E6493" t="s">
        <v>151</v>
      </c>
      <c r="F6493" t="s">
        <v>5648</v>
      </c>
      <c r="G6493" t="s">
        <v>213</v>
      </c>
      <c r="H6493" t="s">
        <v>135</v>
      </c>
      <c r="I6493" t="s">
        <v>136</v>
      </c>
      <c r="J6493" t="s">
        <v>137</v>
      </c>
      <c r="K6493" t="s">
        <v>138</v>
      </c>
      <c r="L6493" t="s">
        <v>18603</v>
      </c>
      <c r="M6493" t="s">
        <v>18604</v>
      </c>
      <c r="N6493">
        <v>0.72</v>
      </c>
      <c r="O6493">
        <v>0</v>
      </c>
      <c r="P6493">
        <v>95</v>
      </c>
      <c r="Q6493">
        <v>0</v>
      </c>
      <c r="R6493">
        <v>1</v>
      </c>
      <c r="S6493">
        <v>0</v>
      </c>
      <c r="T6493">
        <v>6</v>
      </c>
      <c r="U6493">
        <v>0</v>
      </c>
      <c r="V6493">
        <v>0</v>
      </c>
      <c r="W6493">
        <v>0</v>
      </c>
      <c r="X6493">
        <v>39.880887368679581</v>
      </c>
      <c r="Y6493">
        <v>0</v>
      </c>
      <c r="Z6493">
        <v>6.9740090650222228E-4</v>
      </c>
      <c r="AA6493">
        <v>0</v>
      </c>
      <c r="AB6493">
        <v>3.499986193152953</v>
      </c>
      <c r="AC6493">
        <v>0</v>
      </c>
      <c r="AD6493">
        <v>0</v>
      </c>
      <c r="AE6493">
        <v>43.381570962739033</v>
      </c>
    </row>
    <row r="6494" spans="1:31" x14ac:dyDescent="0.25">
      <c r="A6494">
        <v>2217813</v>
      </c>
      <c r="B6494">
        <v>1</v>
      </c>
      <c r="C6494" t="s">
        <v>80</v>
      </c>
      <c r="D6494" t="s">
        <v>105</v>
      </c>
      <c r="E6494" t="s">
        <v>225</v>
      </c>
      <c r="F6494" t="s">
        <v>18605</v>
      </c>
      <c r="G6494" t="s">
        <v>213</v>
      </c>
      <c r="H6494" t="s">
        <v>135</v>
      </c>
      <c r="I6494" t="s">
        <v>136</v>
      </c>
      <c r="J6494" t="s">
        <v>137</v>
      </c>
      <c r="K6494" t="s">
        <v>138</v>
      </c>
      <c r="L6494" t="s">
        <v>18606</v>
      </c>
      <c r="M6494" t="s">
        <v>18607</v>
      </c>
      <c r="N6494">
        <v>1.198055555</v>
      </c>
      <c r="O6494">
        <v>0</v>
      </c>
      <c r="P6494">
        <v>33</v>
      </c>
      <c r="Q6494">
        <v>0</v>
      </c>
      <c r="R6494">
        <v>0</v>
      </c>
      <c r="S6494">
        <v>0</v>
      </c>
      <c r="T6494">
        <v>2</v>
      </c>
      <c r="U6494">
        <v>0</v>
      </c>
      <c r="V6494">
        <v>0</v>
      </c>
      <c r="W6494">
        <v>0</v>
      </c>
      <c r="X6494">
        <v>9.106741971275369</v>
      </c>
      <c r="Y6494">
        <v>0</v>
      </c>
      <c r="Z6494">
        <v>0</v>
      </c>
      <c r="AA6494">
        <v>0</v>
      </c>
      <c r="AB6494">
        <v>2.6228709627419446E-2</v>
      </c>
      <c r="AC6494">
        <v>0</v>
      </c>
      <c r="AD6494">
        <v>0</v>
      </c>
      <c r="AE6494">
        <v>9.1329706809027886</v>
      </c>
    </row>
    <row r="6495" spans="1:31" x14ac:dyDescent="0.25">
      <c r="A6495">
        <v>2220753</v>
      </c>
      <c r="B6495">
        <v>1</v>
      </c>
      <c r="C6495" t="s">
        <v>80</v>
      </c>
      <c r="D6495" t="s">
        <v>96</v>
      </c>
      <c r="E6495" t="s">
        <v>156</v>
      </c>
      <c r="F6495" t="s">
        <v>18608</v>
      </c>
      <c r="G6495" t="s">
        <v>161</v>
      </c>
      <c r="H6495" t="s">
        <v>135</v>
      </c>
      <c r="I6495" t="s">
        <v>136</v>
      </c>
      <c r="J6495" t="s">
        <v>137</v>
      </c>
      <c r="K6495" t="s">
        <v>138</v>
      </c>
      <c r="L6495" t="s">
        <v>18609</v>
      </c>
      <c r="M6495" t="s">
        <v>18610</v>
      </c>
      <c r="N6495">
        <v>2.7450000000000001</v>
      </c>
      <c r="O6495">
        <v>0</v>
      </c>
      <c r="P6495">
        <v>1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2.3253305787506669E-2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2.3253305787506669E-2</v>
      </c>
    </row>
    <row r="6496" spans="1:31" x14ac:dyDescent="0.25">
      <c r="A6496">
        <v>2226326</v>
      </c>
      <c r="B6496">
        <v>1</v>
      </c>
      <c r="C6496" t="s">
        <v>80</v>
      </c>
      <c r="D6496" t="s">
        <v>91</v>
      </c>
      <c r="E6496" t="s">
        <v>156</v>
      </c>
      <c r="F6496" t="s">
        <v>18611</v>
      </c>
      <c r="G6496" t="s">
        <v>172</v>
      </c>
      <c r="H6496" t="s">
        <v>135</v>
      </c>
      <c r="I6496" t="s">
        <v>136</v>
      </c>
      <c r="J6496" t="s">
        <v>137</v>
      </c>
      <c r="K6496" t="s">
        <v>138</v>
      </c>
      <c r="L6496" t="s">
        <v>18612</v>
      </c>
      <c r="M6496" t="s">
        <v>18613</v>
      </c>
      <c r="N6496">
        <v>1.2366666660000001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1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1.9657632441634834</v>
      </c>
      <c r="AC6496">
        <v>0</v>
      </c>
      <c r="AD6496">
        <v>0</v>
      </c>
      <c r="AE6496">
        <v>1.9657632441634834</v>
      </c>
    </row>
    <row r="6497" spans="1:31" x14ac:dyDescent="0.25">
      <c r="A6497">
        <v>2213760</v>
      </c>
      <c r="B6497">
        <v>1</v>
      </c>
      <c r="C6497" t="s">
        <v>80</v>
      </c>
      <c r="D6497" t="s">
        <v>105</v>
      </c>
      <c r="E6497" t="s">
        <v>225</v>
      </c>
      <c r="F6497" t="s">
        <v>18614</v>
      </c>
      <c r="G6497" t="s">
        <v>134</v>
      </c>
      <c r="H6497" t="s">
        <v>135</v>
      </c>
      <c r="I6497" t="s">
        <v>136</v>
      </c>
      <c r="J6497" t="s">
        <v>137</v>
      </c>
      <c r="K6497" t="s">
        <v>138</v>
      </c>
      <c r="L6497" t="s">
        <v>18615</v>
      </c>
      <c r="M6497" t="s">
        <v>18616</v>
      </c>
      <c r="N6497">
        <v>0.700555555</v>
      </c>
      <c r="O6497">
        <v>0</v>
      </c>
      <c r="P6497">
        <v>38</v>
      </c>
      <c r="Q6497">
        <v>0</v>
      </c>
      <c r="R6497">
        <v>0</v>
      </c>
      <c r="S6497">
        <v>0</v>
      </c>
      <c r="T6497">
        <v>8</v>
      </c>
      <c r="U6497">
        <v>0</v>
      </c>
      <c r="V6497">
        <v>0</v>
      </c>
      <c r="W6497">
        <v>0</v>
      </c>
      <c r="X6497">
        <v>9.4445586128721484</v>
      </c>
      <c r="Y6497">
        <v>0</v>
      </c>
      <c r="Z6497">
        <v>0</v>
      </c>
      <c r="AA6497">
        <v>0</v>
      </c>
      <c r="AB6497">
        <v>2.2441860391375967</v>
      </c>
      <c r="AC6497">
        <v>0</v>
      </c>
      <c r="AD6497">
        <v>0</v>
      </c>
      <c r="AE6497">
        <v>11.688744652009746</v>
      </c>
    </row>
    <row r="6498" spans="1:31" x14ac:dyDescent="0.25">
      <c r="A6498">
        <v>2226495</v>
      </c>
      <c r="B6498">
        <v>1</v>
      </c>
      <c r="C6498" t="s">
        <v>80</v>
      </c>
      <c r="D6498" t="s">
        <v>99</v>
      </c>
      <c r="E6498" t="s">
        <v>156</v>
      </c>
      <c r="F6498" t="s">
        <v>18617</v>
      </c>
      <c r="G6498" t="s">
        <v>161</v>
      </c>
      <c r="H6498" t="s">
        <v>135</v>
      </c>
      <c r="I6498" t="s">
        <v>136</v>
      </c>
      <c r="J6498" t="s">
        <v>137</v>
      </c>
      <c r="K6498" t="s">
        <v>138</v>
      </c>
      <c r="L6498" t="s">
        <v>18618</v>
      </c>
      <c r="M6498" t="s">
        <v>18619</v>
      </c>
      <c r="N6498">
        <v>1.1597222220000001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1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91.395992364194271</v>
      </c>
      <c r="AE6498">
        <v>91.395992364194271</v>
      </c>
    </row>
    <row r="6499" spans="1:31" x14ac:dyDescent="0.25">
      <c r="A6499">
        <v>2222081</v>
      </c>
      <c r="B6499">
        <v>1</v>
      </c>
      <c r="C6499" t="s">
        <v>80</v>
      </c>
      <c r="D6499" t="s">
        <v>99</v>
      </c>
      <c r="E6499" t="s">
        <v>156</v>
      </c>
      <c r="F6499" t="s">
        <v>18620</v>
      </c>
      <c r="G6499" t="s">
        <v>161</v>
      </c>
      <c r="H6499" t="s">
        <v>135</v>
      </c>
      <c r="I6499" t="s">
        <v>136</v>
      </c>
      <c r="J6499" t="s">
        <v>137</v>
      </c>
      <c r="K6499" t="s">
        <v>138</v>
      </c>
      <c r="L6499" t="s">
        <v>18621</v>
      </c>
      <c r="M6499" t="s">
        <v>18622</v>
      </c>
      <c r="N6499">
        <v>2.2469444439999999</v>
      </c>
      <c r="O6499">
        <v>0</v>
      </c>
      <c r="P6499">
        <v>1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0.20901951668206004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0.20901951668206004</v>
      </c>
    </row>
    <row r="6500" spans="1:31" x14ac:dyDescent="0.25">
      <c r="A6500">
        <v>2225021</v>
      </c>
      <c r="B6500">
        <v>1</v>
      </c>
      <c r="C6500" t="s">
        <v>80</v>
      </c>
      <c r="D6500" t="s">
        <v>110</v>
      </c>
      <c r="E6500" t="s">
        <v>147</v>
      </c>
      <c r="F6500" t="s">
        <v>18623</v>
      </c>
      <c r="G6500" t="s">
        <v>143</v>
      </c>
      <c r="H6500" t="s">
        <v>144</v>
      </c>
      <c r="I6500" t="s">
        <v>136</v>
      </c>
      <c r="J6500" t="s">
        <v>137</v>
      </c>
      <c r="K6500" t="s">
        <v>138</v>
      </c>
      <c r="L6500" t="s">
        <v>18624</v>
      </c>
      <c r="M6500" t="s">
        <v>14946</v>
      </c>
      <c r="N6500">
        <v>0.28083333300000002</v>
      </c>
      <c r="O6500">
        <v>0</v>
      </c>
      <c r="P6500">
        <v>5883</v>
      </c>
      <c r="Q6500">
        <v>0</v>
      </c>
      <c r="R6500">
        <v>1</v>
      </c>
      <c r="S6500">
        <v>1</v>
      </c>
      <c r="T6500">
        <v>567</v>
      </c>
      <c r="U6500">
        <v>0</v>
      </c>
      <c r="V6500">
        <v>2</v>
      </c>
      <c r="W6500">
        <v>0</v>
      </c>
      <c r="X6500">
        <v>405.63285111270278</v>
      </c>
      <c r="Y6500">
        <v>0</v>
      </c>
      <c r="Z6500">
        <v>1.0232540928252499E-2</v>
      </c>
      <c r="AA6500">
        <v>0.64735481559891672</v>
      </c>
      <c r="AB6500">
        <v>73.086740263313089</v>
      </c>
      <c r="AC6500">
        <v>0</v>
      </c>
      <c r="AD6500">
        <v>9.9297070352120844</v>
      </c>
      <c r="AE6500">
        <v>489.30688576775509</v>
      </c>
    </row>
    <row r="6501" spans="1:31" x14ac:dyDescent="0.25">
      <c r="A6501">
        <v>2225144</v>
      </c>
      <c r="B6501">
        <v>1</v>
      </c>
      <c r="C6501" t="s">
        <v>80</v>
      </c>
      <c r="D6501" t="s">
        <v>108</v>
      </c>
      <c r="E6501" t="s">
        <v>198</v>
      </c>
      <c r="F6501" t="s">
        <v>18625</v>
      </c>
      <c r="G6501" t="s">
        <v>143</v>
      </c>
      <c r="H6501" t="s">
        <v>144</v>
      </c>
      <c r="I6501" t="s">
        <v>136</v>
      </c>
      <c r="J6501" t="s">
        <v>137</v>
      </c>
      <c r="K6501" t="s">
        <v>138</v>
      </c>
      <c r="L6501" t="s">
        <v>18626</v>
      </c>
      <c r="M6501" t="s">
        <v>18627</v>
      </c>
      <c r="N6501">
        <v>0.67333333299999998</v>
      </c>
      <c r="O6501">
        <v>0</v>
      </c>
      <c r="P6501">
        <v>371</v>
      </c>
      <c r="Q6501">
        <v>0</v>
      </c>
      <c r="R6501">
        <v>79</v>
      </c>
      <c r="S6501">
        <v>4</v>
      </c>
      <c r="T6501">
        <v>44</v>
      </c>
      <c r="U6501">
        <v>0</v>
      </c>
      <c r="V6501">
        <v>0</v>
      </c>
      <c r="W6501">
        <v>0</v>
      </c>
      <c r="X6501">
        <v>42.553602490127631</v>
      </c>
      <c r="Y6501">
        <v>0</v>
      </c>
      <c r="Z6501">
        <v>10.277149812346126</v>
      </c>
      <c r="AA6501">
        <v>2.8428226153616003</v>
      </c>
      <c r="AB6501">
        <v>6.3355526241800142</v>
      </c>
      <c r="AC6501">
        <v>0</v>
      </c>
      <c r="AD6501">
        <v>0</v>
      </c>
      <c r="AE6501">
        <v>62.009127542015364</v>
      </c>
    </row>
    <row r="6502" spans="1:31" x14ac:dyDescent="0.25">
      <c r="A6502">
        <v>2215111</v>
      </c>
      <c r="B6502">
        <v>1</v>
      </c>
      <c r="C6502" t="s">
        <v>80</v>
      </c>
      <c r="D6502" t="s">
        <v>99</v>
      </c>
      <c r="E6502" t="s">
        <v>156</v>
      </c>
      <c r="F6502" t="s">
        <v>18628</v>
      </c>
      <c r="G6502" t="s">
        <v>161</v>
      </c>
      <c r="H6502" t="s">
        <v>135</v>
      </c>
      <c r="I6502" t="s">
        <v>136</v>
      </c>
      <c r="J6502" t="s">
        <v>137</v>
      </c>
      <c r="K6502" t="s">
        <v>138</v>
      </c>
      <c r="L6502" t="s">
        <v>18629</v>
      </c>
      <c r="M6502" t="s">
        <v>18630</v>
      </c>
      <c r="N6502">
        <v>2.3944444439999999</v>
      </c>
      <c r="O6502">
        <v>0</v>
      </c>
      <c r="P6502">
        <v>1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</row>
    <row r="6503" spans="1:31" x14ac:dyDescent="0.25">
      <c r="A6503">
        <v>2229366</v>
      </c>
      <c r="B6503">
        <v>1</v>
      </c>
      <c r="C6503" t="s">
        <v>81</v>
      </c>
      <c r="D6503" t="s">
        <v>125</v>
      </c>
      <c r="E6503" t="s">
        <v>151</v>
      </c>
      <c r="F6503" t="s">
        <v>18631</v>
      </c>
      <c r="G6503" t="s">
        <v>280</v>
      </c>
      <c r="H6503" t="s">
        <v>135</v>
      </c>
      <c r="I6503" t="s">
        <v>136</v>
      </c>
      <c r="J6503" t="s">
        <v>3</v>
      </c>
      <c r="K6503" t="s">
        <v>138</v>
      </c>
      <c r="L6503" t="s">
        <v>18632</v>
      </c>
      <c r="M6503" t="s">
        <v>18633</v>
      </c>
      <c r="N6503">
        <v>2.8261111109999999</v>
      </c>
      <c r="O6503">
        <v>0</v>
      </c>
      <c r="P6503">
        <v>60</v>
      </c>
      <c r="Q6503">
        <v>0</v>
      </c>
      <c r="R6503">
        <v>0</v>
      </c>
      <c r="S6503">
        <v>0</v>
      </c>
      <c r="T6503">
        <v>1</v>
      </c>
      <c r="U6503">
        <v>0</v>
      </c>
      <c r="V6503">
        <v>0</v>
      </c>
      <c r="W6503">
        <v>0</v>
      </c>
      <c r="X6503">
        <v>28.579511437692041</v>
      </c>
      <c r="Y6503">
        <v>0</v>
      </c>
      <c r="Z6503">
        <v>0</v>
      </c>
      <c r="AA6503">
        <v>0</v>
      </c>
      <c r="AB6503">
        <v>0.61517497463444504</v>
      </c>
      <c r="AC6503">
        <v>0</v>
      </c>
      <c r="AD6503">
        <v>0</v>
      </c>
      <c r="AE6503">
        <v>29.194686412326487</v>
      </c>
    </row>
    <row r="6504" spans="1:31" x14ac:dyDescent="0.25">
      <c r="A6504">
        <v>2226372</v>
      </c>
      <c r="B6504">
        <v>1</v>
      </c>
      <c r="C6504" t="s">
        <v>81</v>
      </c>
      <c r="D6504" t="s">
        <v>123</v>
      </c>
      <c r="E6504" t="s">
        <v>156</v>
      </c>
      <c r="F6504" t="s">
        <v>12195</v>
      </c>
      <c r="G6504" t="s">
        <v>172</v>
      </c>
      <c r="H6504" t="s">
        <v>135</v>
      </c>
      <c r="I6504" t="s">
        <v>136</v>
      </c>
      <c r="J6504" t="s">
        <v>137</v>
      </c>
      <c r="K6504" t="s">
        <v>138</v>
      </c>
      <c r="L6504" t="s">
        <v>18634</v>
      </c>
      <c r="M6504" t="s">
        <v>18635</v>
      </c>
      <c r="N6504">
        <v>0.83305555499999995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2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0.49759424602242947</v>
      </c>
      <c r="AC6504">
        <v>0</v>
      </c>
      <c r="AD6504">
        <v>0</v>
      </c>
      <c r="AE6504">
        <v>0.49759424602242947</v>
      </c>
    </row>
    <row r="6505" spans="1:31" x14ac:dyDescent="0.25">
      <c r="A6505">
        <v>2217882</v>
      </c>
      <c r="B6505">
        <v>1</v>
      </c>
      <c r="C6505" t="s">
        <v>81</v>
      </c>
      <c r="D6505" t="s">
        <v>122</v>
      </c>
      <c r="E6505" t="s">
        <v>141</v>
      </c>
      <c r="F6505" t="s">
        <v>18636</v>
      </c>
      <c r="G6505" t="s">
        <v>349</v>
      </c>
      <c r="H6505" t="s">
        <v>144</v>
      </c>
      <c r="I6505" t="s">
        <v>136</v>
      </c>
      <c r="J6505" t="s">
        <v>137</v>
      </c>
      <c r="K6505" t="s">
        <v>138</v>
      </c>
      <c r="L6505" t="s">
        <v>18637</v>
      </c>
      <c r="M6505" t="s">
        <v>18638</v>
      </c>
      <c r="N6505">
        <v>2.8316666659999998</v>
      </c>
      <c r="O6505">
        <v>0</v>
      </c>
      <c r="P6505">
        <v>0</v>
      </c>
      <c r="Q6505">
        <v>3</v>
      </c>
      <c r="R6505">
        <v>0</v>
      </c>
      <c r="S6505">
        <v>1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21.758136195944584</v>
      </c>
      <c r="Z6505">
        <v>0</v>
      </c>
      <c r="AA6505">
        <v>1.4476135177288856</v>
      </c>
      <c r="AB6505">
        <v>0</v>
      </c>
      <c r="AC6505">
        <v>0</v>
      </c>
      <c r="AD6505">
        <v>0</v>
      </c>
      <c r="AE6505">
        <v>23.20574971367347</v>
      </c>
    </row>
    <row r="6506" spans="1:31" x14ac:dyDescent="0.25">
      <c r="A6506">
        <v>2216608</v>
      </c>
      <c r="B6506">
        <v>1</v>
      </c>
      <c r="C6506" t="s">
        <v>80</v>
      </c>
      <c r="D6506" t="s">
        <v>90</v>
      </c>
      <c r="E6506" t="s">
        <v>151</v>
      </c>
      <c r="F6506" t="s">
        <v>18639</v>
      </c>
      <c r="G6506" t="s">
        <v>213</v>
      </c>
      <c r="H6506" t="s">
        <v>135</v>
      </c>
      <c r="I6506" t="s">
        <v>136</v>
      </c>
      <c r="J6506" t="s">
        <v>137</v>
      </c>
      <c r="K6506" t="s">
        <v>138</v>
      </c>
      <c r="L6506" t="s">
        <v>18640</v>
      </c>
      <c r="M6506" t="s">
        <v>18641</v>
      </c>
      <c r="N6506">
        <v>1.6555555550000001</v>
      </c>
      <c r="O6506">
        <v>0</v>
      </c>
      <c r="P6506">
        <v>316</v>
      </c>
      <c r="Q6506">
        <v>0</v>
      </c>
      <c r="R6506">
        <v>0</v>
      </c>
      <c r="S6506">
        <v>0</v>
      </c>
      <c r="T6506">
        <v>24</v>
      </c>
      <c r="U6506">
        <v>0</v>
      </c>
      <c r="V6506">
        <v>0</v>
      </c>
      <c r="W6506">
        <v>0</v>
      </c>
      <c r="X6506">
        <v>233.74291729189645</v>
      </c>
      <c r="Y6506">
        <v>0</v>
      </c>
      <c r="Z6506">
        <v>0</v>
      </c>
      <c r="AA6506">
        <v>0</v>
      </c>
      <c r="AB6506">
        <v>15.139386292895624</v>
      </c>
      <c r="AC6506">
        <v>0</v>
      </c>
      <c r="AD6506">
        <v>0</v>
      </c>
      <c r="AE6506">
        <v>248.88230358479208</v>
      </c>
    </row>
    <row r="6507" spans="1:31" x14ac:dyDescent="0.25">
      <c r="A6507">
        <v>2219233</v>
      </c>
      <c r="B6507">
        <v>1</v>
      </c>
      <c r="C6507" t="s">
        <v>80</v>
      </c>
      <c r="D6507" t="s">
        <v>92</v>
      </c>
      <c r="E6507" t="s">
        <v>151</v>
      </c>
      <c r="F6507" t="s">
        <v>10419</v>
      </c>
      <c r="G6507" t="s">
        <v>213</v>
      </c>
      <c r="H6507" t="s">
        <v>135</v>
      </c>
      <c r="I6507" t="s">
        <v>136</v>
      </c>
      <c r="J6507" t="s">
        <v>137</v>
      </c>
      <c r="K6507" t="s">
        <v>138</v>
      </c>
      <c r="L6507" t="s">
        <v>18642</v>
      </c>
      <c r="M6507" t="s">
        <v>18643</v>
      </c>
      <c r="N6507">
        <v>7.7633333330000003</v>
      </c>
      <c r="O6507">
        <v>0</v>
      </c>
      <c r="P6507">
        <v>40</v>
      </c>
      <c r="Q6507">
        <v>0</v>
      </c>
      <c r="R6507">
        <v>1</v>
      </c>
      <c r="S6507">
        <v>0</v>
      </c>
      <c r="T6507">
        <v>2</v>
      </c>
      <c r="U6507">
        <v>0</v>
      </c>
      <c r="V6507">
        <v>0</v>
      </c>
      <c r="W6507">
        <v>0</v>
      </c>
      <c r="X6507">
        <v>30.266658771737067</v>
      </c>
      <c r="Y6507">
        <v>0</v>
      </c>
      <c r="Z6507">
        <v>6.778617395304555E-2</v>
      </c>
      <c r="AA6507">
        <v>0</v>
      </c>
      <c r="AB6507">
        <v>16.12654922450221</v>
      </c>
      <c r="AC6507">
        <v>0</v>
      </c>
      <c r="AD6507">
        <v>0</v>
      </c>
      <c r="AE6507">
        <v>46.460994170192322</v>
      </c>
    </row>
    <row r="6508" spans="1:31" x14ac:dyDescent="0.25">
      <c r="A6508">
        <v>2227723</v>
      </c>
      <c r="B6508">
        <v>1</v>
      </c>
      <c r="C6508" t="s">
        <v>80</v>
      </c>
      <c r="D6508" t="s">
        <v>106</v>
      </c>
      <c r="E6508" t="s">
        <v>141</v>
      </c>
      <c r="F6508" t="s">
        <v>18644</v>
      </c>
      <c r="G6508" t="s">
        <v>405</v>
      </c>
      <c r="H6508" t="s">
        <v>144</v>
      </c>
      <c r="I6508" t="s">
        <v>136</v>
      </c>
      <c r="J6508" t="s">
        <v>137</v>
      </c>
      <c r="K6508" t="s">
        <v>234</v>
      </c>
      <c r="L6508" t="s">
        <v>18645</v>
      </c>
      <c r="M6508" t="s">
        <v>18646</v>
      </c>
      <c r="N6508">
        <v>1.727181388</v>
      </c>
      <c r="O6508">
        <v>0</v>
      </c>
      <c r="P6508">
        <v>19</v>
      </c>
      <c r="Q6508">
        <v>0</v>
      </c>
      <c r="R6508">
        <v>5</v>
      </c>
      <c r="S6508">
        <v>3</v>
      </c>
      <c r="T6508">
        <v>7</v>
      </c>
      <c r="U6508">
        <v>0</v>
      </c>
      <c r="V6508">
        <v>0</v>
      </c>
      <c r="W6508">
        <v>0</v>
      </c>
      <c r="X6508">
        <v>7.9934056247436436</v>
      </c>
      <c r="Y6508">
        <v>0</v>
      </c>
      <c r="Z6508">
        <v>3.983854438913919</v>
      </c>
      <c r="AA6508">
        <v>91.997047321670735</v>
      </c>
      <c r="AB6508">
        <v>13.36958730029057</v>
      </c>
      <c r="AC6508">
        <v>0</v>
      </c>
      <c r="AD6508">
        <v>0</v>
      </c>
      <c r="AE6508">
        <v>117.34389468561888</v>
      </c>
    </row>
    <row r="6509" spans="1:31" x14ac:dyDescent="0.25">
      <c r="A6509">
        <v>2229243</v>
      </c>
      <c r="B6509">
        <v>1</v>
      </c>
      <c r="C6509" t="s">
        <v>80</v>
      </c>
      <c r="D6509" t="s">
        <v>96</v>
      </c>
      <c r="E6509" t="s">
        <v>156</v>
      </c>
      <c r="F6509" t="s">
        <v>18647</v>
      </c>
      <c r="G6509" t="s">
        <v>161</v>
      </c>
      <c r="H6509" t="s">
        <v>135</v>
      </c>
      <c r="I6509" t="s">
        <v>136</v>
      </c>
      <c r="J6509" t="s">
        <v>137</v>
      </c>
      <c r="K6509" t="s">
        <v>138</v>
      </c>
      <c r="L6509" t="s">
        <v>18648</v>
      </c>
      <c r="M6509" t="s">
        <v>18649</v>
      </c>
      <c r="N6509">
        <v>0.71305555499999995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1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0.99817368172074994</v>
      </c>
      <c r="AC6509">
        <v>0</v>
      </c>
      <c r="AD6509">
        <v>0</v>
      </c>
      <c r="AE6509">
        <v>0.99817368172074994</v>
      </c>
    </row>
    <row r="6510" spans="1:31" x14ac:dyDescent="0.25">
      <c r="A6510">
        <v>2226664</v>
      </c>
      <c r="B6510">
        <v>1</v>
      </c>
      <c r="C6510" t="s">
        <v>81</v>
      </c>
      <c r="D6510" t="s">
        <v>112</v>
      </c>
      <c r="E6510" t="s">
        <v>141</v>
      </c>
      <c r="F6510" t="s">
        <v>18650</v>
      </c>
      <c r="G6510" t="s">
        <v>405</v>
      </c>
      <c r="H6510" t="s">
        <v>144</v>
      </c>
      <c r="I6510" t="s">
        <v>136</v>
      </c>
      <c r="J6510" t="s">
        <v>137</v>
      </c>
      <c r="K6510" t="s">
        <v>234</v>
      </c>
      <c r="L6510" t="s">
        <v>18651</v>
      </c>
      <c r="M6510" t="s">
        <v>18652</v>
      </c>
      <c r="N6510">
        <v>8.4902777769999993</v>
      </c>
      <c r="O6510">
        <v>0</v>
      </c>
      <c r="P6510">
        <v>501</v>
      </c>
      <c r="Q6510">
        <v>18</v>
      </c>
      <c r="R6510">
        <v>141</v>
      </c>
      <c r="S6510">
        <v>7</v>
      </c>
      <c r="T6510">
        <v>21</v>
      </c>
      <c r="U6510">
        <v>0</v>
      </c>
      <c r="V6510">
        <v>0</v>
      </c>
      <c r="W6510">
        <v>0</v>
      </c>
      <c r="X6510">
        <v>419.5567617368132</v>
      </c>
      <c r="Y6510">
        <v>369.28547358857486</v>
      </c>
      <c r="Z6510">
        <v>109.14894803212374</v>
      </c>
      <c r="AA6510">
        <v>235.53021407935091</v>
      </c>
      <c r="AB6510">
        <v>97.472832640885571</v>
      </c>
      <c r="AC6510">
        <v>0</v>
      </c>
      <c r="AD6510">
        <v>0</v>
      </c>
      <c r="AE6510">
        <v>1230.9942300777482</v>
      </c>
    </row>
    <row r="6511" spans="1:31" x14ac:dyDescent="0.25">
      <c r="A6511">
        <v>2219333</v>
      </c>
      <c r="B6511">
        <v>1</v>
      </c>
      <c r="C6511" t="s">
        <v>80</v>
      </c>
      <c r="D6511" t="s">
        <v>96</v>
      </c>
      <c r="E6511" t="s">
        <v>225</v>
      </c>
      <c r="F6511" t="s">
        <v>18653</v>
      </c>
      <c r="G6511" t="s">
        <v>153</v>
      </c>
      <c r="H6511" t="s">
        <v>135</v>
      </c>
      <c r="I6511" t="s">
        <v>136</v>
      </c>
      <c r="J6511" t="s">
        <v>137</v>
      </c>
      <c r="K6511" t="s">
        <v>138</v>
      </c>
      <c r="L6511" t="s">
        <v>18654</v>
      </c>
      <c r="M6511" t="s">
        <v>18655</v>
      </c>
      <c r="N6511">
        <v>0.97666666599999996</v>
      </c>
      <c r="O6511">
        <v>0</v>
      </c>
      <c r="P6511">
        <v>18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4.0590621433609444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4.0590621433609444</v>
      </c>
    </row>
    <row r="6512" spans="1:31" x14ac:dyDescent="0.25">
      <c r="A6512">
        <v>2216508</v>
      </c>
      <c r="B6512">
        <v>1</v>
      </c>
      <c r="C6512" t="s">
        <v>81</v>
      </c>
      <c r="D6512" t="s">
        <v>119</v>
      </c>
      <c r="E6512" t="s">
        <v>198</v>
      </c>
      <c r="F6512" t="s">
        <v>13855</v>
      </c>
      <c r="G6512" t="s">
        <v>143</v>
      </c>
      <c r="H6512" t="s">
        <v>144</v>
      </c>
      <c r="I6512" t="s">
        <v>451</v>
      </c>
      <c r="J6512" t="s">
        <v>137</v>
      </c>
      <c r="K6512" t="s">
        <v>138</v>
      </c>
      <c r="L6512" t="s">
        <v>18656</v>
      </c>
      <c r="M6512" t="s">
        <v>18657</v>
      </c>
      <c r="N6512">
        <v>8.3333330000000001E-3</v>
      </c>
      <c r="O6512">
        <v>1</v>
      </c>
      <c r="P6512">
        <v>1653</v>
      </c>
      <c r="Q6512">
        <v>106</v>
      </c>
      <c r="R6512">
        <v>377</v>
      </c>
      <c r="S6512">
        <v>10</v>
      </c>
      <c r="T6512">
        <v>90</v>
      </c>
      <c r="U6512">
        <v>0</v>
      </c>
      <c r="V6512">
        <v>0</v>
      </c>
      <c r="W6512">
        <v>0</v>
      </c>
      <c r="X6512">
        <v>1.7660219768880001</v>
      </c>
      <c r="Y6512">
        <v>0.54777359867550823</v>
      </c>
      <c r="Z6512">
        <v>1.1257213605365164</v>
      </c>
      <c r="AA6512">
        <v>0.17087096078920003</v>
      </c>
      <c r="AB6512">
        <v>0.34759299872325006</v>
      </c>
      <c r="AC6512">
        <v>0</v>
      </c>
      <c r="AD6512">
        <v>0</v>
      </c>
      <c r="AE6512">
        <v>3.9579808956124745</v>
      </c>
    </row>
    <row r="6513" spans="1:31" x14ac:dyDescent="0.25">
      <c r="A6513">
        <v>2227746</v>
      </c>
      <c r="B6513">
        <v>1</v>
      </c>
      <c r="C6513" t="s">
        <v>81</v>
      </c>
      <c r="D6513" t="s">
        <v>128</v>
      </c>
      <c r="E6513" t="s">
        <v>151</v>
      </c>
      <c r="F6513" t="s">
        <v>18658</v>
      </c>
      <c r="G6513" t="s">
        <v>233</v>
      </c>
      <c r="H6513" t="s">
        <v>135</v>
      </c>
      <c r="I6513" t="s">
        <v>136</v>
      </c>
      <c r="J6513" t="s">
        <v>137</v>
      </c>
      <c r="K6513" t="s">
        <v>234</v>
      </c>
      <c r="L6513" t="s">
        <v>18659</v>
      </c>
      <c r="M6513" t="s">
        <v>9789</v>
      </c>
      <c r="N6513">
        <v>7.6162877770000001</v>
      </c>
      <c r="O6513">
        <v>0</v>
      </c>
      <c r="P6513">
        <v>114</v>
      </c>
      <c r="Q6513">
        <v>0</v>
      </c>
      <c r="R6513">
        <v>0</v>
      </c>
      <c r="S6513">
        <v>0</v>
      </c>
      <c r="T6513">
        <v>9</v>
      </c>
      <c r="U6513">
        <v>0</v>
      </c>
      <c r="V6513">
        <v>0</v>
      </c>
      <c r="W6513">
        <v>0</v>
      </c>
      <c r="X6513">
        <v>234.65892151806406</v>
      </c>
      <c r="Y6513">
        <v>0</v>
      </c>
      <c r="Z6513">
        <v>0</v>
      </c>
      <c r="AA6513">
        <v>0</v>
      </c>
      <c r="AB6513">
        <v>46.374362033127305</v>
      </c>
      <c r="AC6513">
        <v>0</v>
      </c>
      <c r="AD6513">
        <v>0</v>
      </c>
      <c r="AE6513">
        <v>281.03328355119135</v>
      </c>
    </row>
    <row r="6514" spans="1:31" x14ac:dyDescent="0.25">
      <c r="A6514">
        <v>2227992</v>
      </c>
      <c r="B6514">
        <v>1</v>
      </c>
      <c r="C6514" t="s">
        <v>80</v>
      </c>
      <c r="D6514" t="s">
        <v>84</v>
      </c>
      <c r="E6514" t="s">
        <v>156</v>
      </c>
      <c r="F6514" t="s">
        <v>3988</v>
      </c>
      <c r="G6514" t="s">
        <v>165</v>
      </c>
      <c r="H6514" t="s">
        <v>135</v>
      </c>
      <c r="I6514" t="s">
        <v>136</v>
      </c>
      <c r="J6514" t="s">
        <v>137</v>
      </c>
      <c r="K6514" t="s">
        <v>138</v>
      </c>
      <c r="L6514" t="s">
        <v>18660</v>
      </c>
      <c r="M6514" t="s">
        <v>18661</v>
      </c>
      <c r="N6514">
        <v>0.90194444399999996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2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0.23483956701950501</v>
      </c>
      <c r="AC6514">
        <v>0</v>
      </c>
      <c r="AD6514">
        <v>0</v>
      </c>
      <c r="AE6514">
        <v>0.23483956701950501</v>
      </c>
    </row>
    <row r="6515" spans="1:31" x14ac:dyDescent="0.25">
      <c r="A6515">
        <v>2217836</v>
      </c>
      <c r="B6515">
        <v>1</v>
      </c>
      <c r="C6515" t="s">
        <v>80</v>
      </c>
      <c r="D6515" t="s">
        <v>82</v>
      </c>
      <c r="E6515" t="s">
        <v>147</v>
      </c>
      <c r="F6515" t="s">
        <v>18662</v>
      </c>
      <c r="G6515" t="s">
        <v>200</v>
      </c>
      <c r="H6515" t="s">
        <v>144</v>
      </c>
      <c r="I6515" t="s">
        <v>136</v>
      </c>
      <c r="J6515" t="s">
        <v>137</v>
      </c>
      <c r="K6515" t="s">
        <v>234</v>
      </c>
      <c r="L6515" t="s">
        <v>18663</v>
      </c>
      <c r="M6515" t="s">
        <v>18664</v>
      </c>
      <c r="N6515">
        <v>0.2</v>
      </c>
      <c r="O6515">
        <v>0</v>
      </c>
      <c r="P6515">
        <v>7411</v>
      </c>
      <c r="Q6515">
        <v>0</v>
      </c>
      <c r="R6515">
        <v>0</v>
      </c>
      <c r="S6515">
        <v>1</v>
      </c>
      <c r="T6515">
        <v>567</v>
      </c>
      <c r="U6515">
        <v>0</v>
      </c>
      <c r="V6515">
        <v>0</v>
      </c>
      <c r="W6515">
        <v>0</v>
      </c>
      <c r="X6515">
        <v>396.19511706266695</v>
      </c>
      <c r="Y6515">
        <v>0</v>
      </c>
      <c r="Z6515">
        <v>0</v>
      </c>
      <c r="AA6515">
        <v>19.839921325472002</v>
      </c>
      <c r="AB6515">
        <v>48.02308372237777</v>
      </c>
      <c r="AC6515">
        <v>0</v>
      </c>
      <c r="AD6515">
        <v>0</v>
      </c>
      <c r="AE6515">
        <v>464.05812211051671</v>
      </c>
    </row>
    <row r="6516" spans="1:31" x14ac:dyDescent="0.25">
      <c r="A6516">
        <v>2229097</v>
      </c>
      <c r="B6516">
        <v>1</v>
      </c>
      <c r="C6516" t="s">
        <v>81</v>
      </c>
      <c r="D6516" t="s">
        <v>113</v>
      </c>
      <c r="E6516" t="s">
        <v>147</v>
      </c>
      <c r="F6516" t="s">
        <v>4956</v>
      </c>
      <c r="G6516" t="s">
        <v>200</v>
      </c>
      <c r="H6516" t="s">
        <v>144</v>
      </c>
      <c r="I6516" t="s">
        <v>136</v>
      </c>
      <c r="J6516" t="s">
        <v>137</v>
      </c>
      <c r="K6516" t="s">
        <v>234</v>
      </c>
      <c r="L6516" t="s">
        <v>18665</v>
      </c>
      <c r="M6516" t="s">
        <v>18666</v>
      </c>
      <c r="N6516">
        <v>0.64249999999999996</v>
      </c>
      <c r="O6516">
        <v>0</v>
      </c>
      <c r="P6516">
        <v>1484</v>
      </c>
      <c r="Q6516">
        <v>7</v>
      </c>
      <c r="R6516">
        <v>38</v>
      </c>
      <c r="S6516">
        <v>5</v>
      </c>
      <c r="T6516">
        <v>300</v>
      </c>
      <c r="U6516">
        <v>0</v>
      </c>
      <c r="V6516">
        <v>2</v>
      </c>
      <c r="W6516">
        <v>0</v>
      </c>
      <c r="X6516">
        <v>219.90904027217721</v>
      </c>
      <c r="Y6516">
        <v>15.83716654148304</v>
      </c>
      <c r="Z6516">
        <v>25.132131831188381</v>
      </c>
      <c r="AA6516">
        <v>21.442727012484337</v>
      </c>
      <c r="AB6516">
        <v>104.42130644242545</v>
      </c>
      <c r="AC6516">
        <v>0</v>
      </c>
      <c r="AD6516">
        <v>234.78388644761779</v>
      </c>
      <c r="AE6516">
        <v>621.52625854737619</v>
      </c>
    </row>
    <row r="6517" spans="1:31" x14ac:dyDescent="0.25">
      <c r="A6517">
        <v>2216654</v>
      </c>
      <c r="B6517">
        <v>1</v>
      </c>
      <c r="C6517" t="s">
        <v>80</v>
      </c>
      <c r="D6517" t="s">
        <v>104</v>
      </c>
      <c r="E6517" t="s">
        <v>225</v>
      </c>
      <c r="F6517" t="s">
        <v>18667</v>
      </c>
      <c r="G6517" t="s">
        <v>213</v>
      </c>
      <c r="H6517" t="s">
        <v>135</v>
      </c>
      <c r="I6517" t="s">
        <v>136</v>
      </c>
      <c r="J6517" t="s">
        <v>137</v>
      </c>
      <c r="K6517" t="s">
        <v>138</v>
      </c>
      <c r="L6517" t="s">
        <v>18668</v>
      </c>
      <c r="M6517" t="s">
        <v>18669</v>
      </c>
      <c r="N6517">
        <v>0.884444444</v>
      </c>
      <c r="O6517">
        <v>0</v>
      </c>
      <c r="P6517">
        <v>63</v>
      </c>
      <c r="Q6517">
        <v>0</v>
      </c>
      <c r="R6517">
        <v>0</v>
      </c>
      <c r="S6517">
        <v>0</v>
      </c>
      <c r="T6517">
        <v>13</v>
      </c>
      <c r="U6517">
        <v>0</v>
      </c>
      <c r="V6517">
        <v>0</v>
      </c>
      <c r="W6517">
        <v>0</v>
      </c>
      <c r="X6517">
        <v>12.896700659867543</v>
      </c>
      <c r="Y6517">
        <v>0</v>
      </c>
      <c r="Z6517">
        <v>0</v>
      </c>
      <c r="AA6517">
        <v>0</v>
      </c>
      <c r="AB6517">
        <v>4.4082919014137341</v>
      </c>
      <c r="AC6517">
        <v>0</v>
      </c>
      <c r="AD6517">
        <v>0</v>
      </c>
      <c r="AE6517">
        <v>17.304992561281278</v>
      </c>
    </row>
    <row r="6518" spans="1:31" x14ac:dyDescent="0.25">
      <c r="A6518">
        <v>2229220</v>
      </c>
      <c r="B6518">
        <v>1</v>
      </c>
      <c r="C6518" t="s">
        <v>80</v>
      </c>
      <c r="D6518" t="s">
        <v>107</v>
      </c>
      <c r="E6518" t="s">
        <v>225</v>
      </c>
      <c r="F6518" t="s">
        <v>18670</v>
      </c>
      <c r="G6518" t="s">
        <v>134</v>
      </c>
      <c r="H6518" t="s">
        <v>135</v>
      </c>
      <c r="I6518" t="s">
        <v>136</v>
      </c>
      <c r="J6518" t="s">
        <v>137</v>
      </c>
      <c r="K6518" t="s">
        <v>138</v>
      </c>
      <c r="L6518" t="s">
        <v>18671</v>
      </c>
      <c r="M6518" t="s">
        <v>18672</v>
      </c>
      <c r="N6518">
        <v>2.1897222219999999</v>
      </c>
      <c r="O6518">
        <v>0</v>
      </c>
      <c r="P6518">
        <v>72</v>
      </c>
      <c r="Q6518">
        <v>0</v>
      </c>
      <c r="R6518">
        <v>0</v>
      </c>
      <c r="S6518">
        <v>0</v>
      </c>
      <c r="T6518">
        <v>17</v>
      </c>
      <c r="U6518">
        <v>0</v>
      </c>
      <c r="V6518">
        <v>0</v>
      </c>
      <c r="W6518">
        <v>0</v>
      </c>
      <c r="X6518">
        <v>66.18484638226532</v>
      </c>
      <c r="Y6518">
        <v>0</v>
      </c>
      <c r="Z6518">
        <v>0</v>
      </c>
      <c r="AA6518">
        <v>0</v>
      </c>
      <c r="AB6518">
        <v>63.401720791260274</v>
      </c>
      <c r="AC6518">
        <v>0</v>
      </c>
      <c r="AD6518">
        <v>0</v>
      </c>
      <c r="AE6518">
        <v>129.58656717352559</v>
      </c>
    </row>
    <row r="6519" spans="1:31" x14ac:dyDescent="0.25">
      <c r="A6519">
        <v>2229343</v>
      </c>
      <c r="B6519">
        <v>1</v>
      </c>
      <c r="C6519" t="s">
        <v>80</v>
      </c>
      <c r="D6519" t="s">
        <v>90</v>
      </c>
      <c r="E6519" t="s">
        <v>156</v>
      </c>
      <c r="F6519" t="s">
        <v>18673</v>
      </c>
      <c r="G6519" t="s">
        <v>165</v>
      </c>
      <c r="H6519" t="s">
        <v>135</v>
      </c>
      <c r="I6519" t="s">
        <v>136</v>
      </c>
      <c r="J6519" t="s">
        <v>137</v>
      </c>
      <c r="K6519" t="s">
        <v>138</v>
      </c>
      <c r="L6519" t="s">
        <v>18674</v>
      </c>
      <c r="M6519" t="s">
        <v>18675</v>
      </c>
      <c r="N6519">
        <v>3.4583333330000001</v>
      </c>
      <c r="O6519">
        <v>0</v>
      </c>
      <c r="P6519">
        <v>5</v>
      </c>
      <c r="Q6519">
        <v>0</v>
      </c>
      <c r="R6519">
        <v>0</v>
      </c>
      <c r="S6519">
        <v>0</v>
      </c>
      <c r="T6519">
        <v>1</v>
      </c>
      <c r="U6519">
        <v>0</v>
      </c>
      <c r="V6519">
        <v>0</v>
      </c>
      <c r="W6519">
        <v>0</v>
      </c>
      <c r="X6519">
        <v>2.3736833507699999</v>
      </c>
      <c r="Y6519">
        <v>0</v>
      </c>
      <c r="Z6519">
        <v>0</v>
      </c>
      <c r="AA6519">
        <v>0</v>
      </c>
      <c r="AB6519">
        <v>0.49434694860030004</v>
      </c>
      <c r="AC6519">
        <v>0</v>
      </c>
      <c r="AD6519">
        <v>0</v>
      </c>
      <c r="AE6519">
        <v>2.8680302993703002</v>
      </c>
    </row>
    <row r="6520" spans="1:31" x14ac:dyDescent="0.25">
      <c r="A6520">
        <v>2227892</v>
      </c>
      <c r="B6520">
        <v>1</v>
      </c>
      <c r="C6520" t="s">
        <v>80</v>
      </c>
      <c r="D6520" t="s">
        <v>106</v>
      </c>
      <c r="E6520" t="s">
        <v>156</v>
      </c>
      <c r="F6520" t="s">
        <v>18676</v>
      </c>
      <c r="G6520" t="s">
        <v>161</v>
      </c>
      <c r="H6520" t="s">
        <v>135</v>
      </c>
      <c r="I6520" t="s">
        <v>136</v>
      </c>
      <c r="J6520" t="s">
        <v>137</v>
      </c>
      <c r="K6520" t="s">
        <v>138</v>
      </c>
      <c r="L6520" t="s">
        <v>18677</v>
      </c>
      <c r="M6520" t="s">
        <v>18678</v>
      </c>
      <c r="N6520">
        <v>2.9530555550000002</v>
      </c>
      <c r="O6520">
        <v>0</v>
      </c>
      <c r="P6520">
        <v>1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</row>
    <row r="6521" spans="1:31" x14ac:dyDescent="0.25">
      <c r="A6521">
        <v>2228015</v>
      </c>
      <c r="B6521">
        <v>1</v>
      </c>
      <c r="C6521" t="s">
        <v>80</v>
      </c>
      <c r="D6521" t="s">
        <v>88</v>
      </c>
      <c r="E6521" t="s">
        <v>156</v>
      </c>
      <c r="F6521" t="s">
        <v>18679</v>
      </c>
      <c r="G6521" t="s">
        <v>172</v>
      </c>
      <c r="H6521" t="s">
        <v>135</v>
      </c>
      <c r="I6521" t="s">
        <v>136</v>
      </c>
      <c r="J6521" t="s">
        <v>137</v>
      </c>
      <c r="K6521" t="s">
        <v>138</v>
      </c>
      <c r="L6521" t="s">
        <v>18680</v>
      </c>
      <c r="M6521" t="s">
        <v>18681</v>
      </c>
      <c r="N6521">
        <v>3.7113888880000001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1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8.1357966496133343E-3</v>
      </c>
      <c r="AC6521">
        <v>0</v>
      </c>
      <c r="AD6521">
        <v>0</v>
      </c>
      <c r="AE6521">
        <v>8.1357966496133343E-3</v>
      </c>
    </row>
    <row r="6522" spans="1:31" x14ac:dyDescent="0.25">
      <c r="A6522">
        <v>2217982</v>
      </c>
      <c r="B6522">
        <v>1</v>
      </c>
      <c r="C6522" t="s">
        <v>81</v>
      </c>
      <c r="D6522" t="s">
        <v>112</v>
      </c>
      <c r="E6522" t="s">
        <v>147</v>
      </c>
      <c r="F6522" t="s">
        <v>18682</v>
      </c>
      <c r="G6522" t="s">
        <v>143</v>
      </c>
      <c r="H6522" t="s">
        <v>144</v>
      </c>
      <c r="I6522" t="s">
        <v>136</v>
      </c>
      <c r="J6522" t="s">
        <v>137</v>
      </c>
      <c r="K6522" t="s">
        <v>138</v>
      </c>
      <c r="L6522" t="s">
        <v>18683</v>
      </c>
      <c r="M6522" t="s">
        <v>8979</v>
      </c>
      <c r="N6522">
        <v>0.955555555</v>
      </c>
      <c r="O6522">
        <v>0</v>
      </c>
      <c r="P6522">
        <v>0</v>
      </c>
      <c r="Q6522">
        <v>23</v>
      </c>
      <c r="R6522">
        <v>18</v>
      </c>
      <c r="S6522">
        <v>4</v>
      </c>
      <c r="T6522">
        <v>1</v>
      </c>
      <c r="U6522">
        <v>0</v>
      </c>
      <c r="V6522">
        <v>0</v>
      </c>
      <c r="W6522">
        <v>0</v>
      </c>
      <c r="X6522">
        <v>0</v>
      </c>
      <c r="Y6522">
        <v>13.263772900458328</v>
      </c>
      <c r="Z6522">
        <v>58.873460390382149</v>
      </c>
      <c r="AA6522">
        <v>31.974053716424727</v>
      </c>
      <c r="AB6522">
        <v>2.3749793171113844</v>
      </c>
      <c r="AC6522">
        <v>0</v>
      </c>
      <c r="AD6522">
        <v>0</v>
      </c>
      <c r="AE6522">
        <v>106.48626632437657</v>
      </c>
    </row>
    <row r="6523" spans="1:31" x14ac:dyDescent="0.25">
      <c r="A6523">
        <v>2225290</v>
      </c>
      <c r="B6523">
        <v>1</v>
      </c>
      <c r="C6523" t="s">
        <v>81</v>
      </c>
      <c r="D6523" t="s">
        <v>115</v>
      </c>
      <c r="E6523" t="s">
        <v>132</v>
      </c>
      <c r="F6523" t="s">
        <v>5935</v>
      </c>
      <c r="G6523" t="s">
        <v>233</v>
      </c>
      <c r="H6523" t="s">
        <v>135</v>
      </c>
      <c r="I6523" t="s">
        <v>136</v>
      </c>
      <c r="J6523" t="s">
        <v>137</v>
      </c>
      <c r="K6523" t="s">
        <v>234</v>
      </c>
      <c r="L6523" t="s">
        <v>18684</v>
      </c>
      <c r="M6523" t="s">
        <v>18685</v>
      </c>
      <c r="N6523">
        <v>8.6204611109999991</v>
      </c>
      <c r="O6523">
        <v>0</v>
      </c>
      <c r="P6523">
        <v>147</v>
      </c>
      <c r="Q6523">
        <v>0</v>
      </c>
      <c r="R6523">
        <v>0</v>
      </c>
      <c r="S6523">
        <v>0</v>
      </c>
      <c r="T6523">
        <v>8</v>
      </c>
      <c r="U6523">
        <v>0</v>
      </c>
      <c r="V6523">
        <v>0</v>
      </c>
      <c r="W6523">
        <v>0</v>
      </c>
      <c r="X6523">
        <v>154.13577581639754</v>
      </c>
      <c r="Y6523">
        <v>0</v>
      </c>
      <c r="Z6523">
        <v>0</v>
      </c>
      <c r="AA6523">
        <v>0</v>
      </c>
      <c r="AB6523">
        <v>135.35603510373326</v>
      </c>
      <c r="AC6523">
        <v>0</v>
      </c>
      <c r="AD6523">
        <v>0</v>
      </c>
      <c r="AE6523">
        <v>289.49181092013077</v>
      </c>
    </row>
    <row r="6524" spans="1:31" x14ac:dyDescent="0.25">
      <c r="A6524">
        <v>2226180</v>
      </c>
      <c r="B6524">
        <v>1</v>
      </c>
      <c r="C6524" t="s">
        <v>81</v>
      </c>
      <c r="D6524" t="s">
        <v>127</v>
      </c>
      <c r="E6524" t="s">
        <v>156</v>
      </c>
      <c r="F6524" t="s">
        <v>18686</v>
      </c>
      <c r="G6524" t="s">
        <v>165</v>
      </c>
      <c r="H6524" t="s">
        <v>135</v>
      </c>
      <c r="I6524" t="s">
        <v>136</v>
      </c>
      <c r="J6524" t="s">
        <v>137</v>
      </c>
      <c r="K6524" t="s">
        <v>138</v>
      </c>
      <c r="L6524" t="s">
        <v>18687</v>
      </c>
      <c r="M6524" t="s">
        <v>18688</v>
      </c>
      <c r="N6524">
        <v>0.79777777699999997</v>
      </c>
      <c r="O6524">
        <v>0</v>
      </c>
      <c r="P6524">
        <v>2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0.39844485159882775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0.39844485159882775</v>
      </c>
    </row>
    <row r="6525" spans="1:31" x14ac:dyDescent="0.25">
      <c r="A6525">
        <v>2222350</v>
      </c>
      <c r="B6525">
        <v>1</v>
      </c>
      <c r="C6525" t="s">
        <v>80</v>
      </c>
      <c r="D6525" t="s">
        <v>97</v>
      </c>
      <c r="E6525" t="s">
        <v>151</v>
      </c>
      <c r="F6525" t="s">
        <v>469</v>
      </c>
      <c r="G6525" t="s">
        <v>213</v>
      </c>
      <c r="H6525" t="s">
        <v>135</v>
      </c>
      <c r="I6525" t="s">
        <v>136</v>
      </c>
      <c r="J6525" t="s">
        <v>137</v>
      </c>
      <c r="K6525" t="s">
        <v>138</v>
      </c>
      <c r="L6525" t="s">
        <v>18689</v>
      </c>
      <c r="M6525" t="s">
        <v>18690</v>
      </c>
      <c r="N6525">
        <v>1.9458333329999999</v>
      </c>
      <c r="O6525">
        <v>0</v>
      </c>
      <c r="P6525">
        <v>70</v>
      </c>
      <c r="Q6525">
        <v>0</v>
      </c>
      <c r="R6525">
        <v>0</v>
      </c>
      <c r="S6525">
        <v>0</v>
      </c>
      <c r="T6525">
        <v>2</v>
      </c>
      <c r="U6525">
        <v>0</v>
      </c>
      <c r="V6525">
        <v>0</v>
      </c>
      <c r="W6525">
        <v>0</v>
      </c>
      <c r="X6525">
        <v>55.220024757690602</v>
      </c>
      <c r="Y6525">
        <v>0</v>
      </c>
      <c r="Z6525">
        <v>0</v>
      </c>
      <c r="AA6525">
        <v>0</v>
      </c>
      <c r="AB6525">
        <v>3.7105971322331168</v>
      </c>
      <c r="AC6525">
        <v>0</v>
      </c>
      <c r="AD6525">
        <v>0</v>
      </c>
      <c r="AE6525">
        <v>58.930621889923721</v>
      </c>
    </row>
    <row r="6526" spans="1:31" x14ac:dyDescent="0.25">
      <c r="A6526">
        <v>2225244</v>
      </c>
      <c r="B6526">
        <v>1</v>
      </c>
      <c r="C6526" t="s">
        <v>80</v>
      </c>
      <c r="D6526" t="s">
        <v>110</v>
      </c>
      <c r="E6526" t="s">
        <v>156</v>
      </c>
      <c r="F6526" t="s">
        <v>18691</v>
      </c>
      <c r="G6526" t="s">
        <v>161</v>
      </c>
      <c r="H6526" t="s">
        <v>135</v>
      </c>
      <c r="I6526" t="s">
        <v>136</v>
      </c>
      <c r="J6526" t="s">
        <v>137</v>
      </c>
      <c r="K6526" t="s">
        <v>138</v>
      </c>
      <c r="L6526" t="s">
        <v>18692</v>
      </c>
      <c r="M6526" t="s">
        <v>18693</v>
      </c>
      <c r="N6526">
        <v>2.040277777</v>
      </c>
      <c r="O6526">
        <v>0</v>
      </c>
      <c r="P6526">
        <v>1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1.1276788995677334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1.1276788995677334</v>
      </c>
    </row>
    <row r="6527" spans="1:31" x14ac:dyDescent="0.25">
      <c r="A6527">
        <v>2216339</v>
      </c>
      <c r="B6527">
        <v>1</v>
      </c>
      <c r="C6527" t="s">
        <v>80</v>
      </c>
      <c r="D6527" t="s">
        <v>96</v>
      </c>
      <c r="E6527" t="s">
        <v>156</v>
      </c>
      <c r="F6527" t="s">
        <v>18694</v>
      </c>
      <c r="G6527" t="s">
        <v>161</v>
      </c>
      <c r="H6527" t="s">
        <v>135</v>
      </c>
      <c r="I6527" t="s">
        <v>136</v>
      </c>
      <c r="J6527" t="s">
        <v>137</v>
      </c>
      <c r="K6527" t="s">
        <v>138</v>
      </c>
      <c r="L6527" t="s">
        <v>18695</v>
      </c>
      <c r="M6527" t="s">
        <v>18696</v>
      </c>
      <c r="N6527">
        <v>3.28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1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3.5190022733171835</v>
      </c>
      <c r="AC6527">
        <v>0</v>
      </c>
      <c r="AD6527">
        <v>0</v>
      </c>
      <c r="AE6527">
        <v>3.5190022733171835</v>
      </c>
    </row>
    <row r="6528" spans="1:31" x14ac:dyDescent="0.25">
      <c r="A6528">
        <v>2219256</v>
      </c>
      <c r="B6528">
        <v>1</v>
      </c>
      <c r="C6528" t="s">
        <v>80</v>
      </c>
      <c r="D6528" t="s">
        <v>99</v>
      </c>
      <c r="E6528" t="s">
        <v>147</v>
      </c>
      <c r="F6528" t="s">
        <v>4103</v>
      </c>
      <c r="G6528" t="s">
        <v>561</v>
      </c>
      <c r="H6528" t="s">
        <v>144</v>
      </c>
      <c r="I6528" t="s">
        <v>136</v>
      </c>
      <c r="J6528" t="s">
        <v>137</v>
      </c>
      <c r="K6528" t="s">
        <v>138</v>
      </c>
      <c r="L6528" t="s">
        <v>18697</v>
      </c>
      <c r="M6528" t="s">
        <v>18698</v>
      </c>
      <c r="N6528">
        <v>0.30083333299999998</v>
      </c>
      <c r="O6528">
        <v>4</v>
      </c>
      <c r="P6528">
        <v>821</v>
      </c>
      <c r="Q6528">
        <v>13</v>
      </c>
      <c r="R6528">
        <v>117</v>
      </c>
      <c r="S6528">
        <v>19</v>
      </c>
      <c r="T6528">
        <v>62</v>
      </c>
      <c r="U6528">
        <v>0</v>
      </c>
      <c r="V6528">
        <v>4</v>
      </c>
      <c r="W6528">
        <v>4.7821003891704672</v>
      </c>
      <c r="X6528">
        <v>48.137247635705741</v>
      </c>
      <c r="Y6528">
        <v>3.8380117781923402</v>
      </c>
      <c r="Z6528">
        <v>9.9731781821636662</v>
      </c>
      <c r="AA6528">
        <v>13.485568032580673</v>
      </c>
      <c r="AB6528">
        <v>8.1526663804811346</v>
      </c>
      <c r="AC6528">
        <v>0</v>
      </c>
      <c r="AD6528">
        <v>151.56418955648599</v>
      </c>
      <c r="AE6528">
        <v>239.93296195478001</v>
      </c>
    </row>
    <row r="6529" spans="1:31" x14ac:dyDescent="0.25">
      <c r="A6529">
        <v>2219502</v>
      </c>
      <c r="B6529">
        <v>1</v>
      </c>
      <c r="C6529" t="s">
        <v>80</v>
      </c>
      <c r="D6529" t="s">
        <v>88</v>
      </c>
      <c r="E6529" t="s">
        <v>151</v>
      </c>
      <c r="F6529" t="s">
        <v>1448</v>
      </c>
      <c r="G6529" t="s">
        <v>213</v>
      </c>
      <c r="H6529" t="s">
        <v>135</v>
      </c>
      <c r="I6529" t="s">
        <v>136</v>
      </c>
      <c r="J6529" t="s">
        <v>137</v>
      </c>
      <c r="K6529" t="s">
        <v>138</v>
      </c>
      <c r="L6529" t="s">
        <v>18699</v>
      </c>
      <c r="M6529" t="s">
        <v>18700</v>
      </c>
      <c r="N6529">
        <v>0.59861111099999997</v>
      </c>
      <c r="O6529">
        <v>0</v>
      </c>
      <c r="P6529">
        <v>255</v>
      </c>
      <c r="Q6529">
        <v>0</v>
      </c>
      <c r="R6529">
        <v>0</v>
      </c>
      <c r="S6529">
        <v>0</v>
      </c>
      <c r="T6529">
        <v>33</v>
      </c>
      <c r="U6529">
        <v>0</v>
      </c>
      <c r="V6529">
        <v>0</v>
      </c>
      <c r="W6529">
        <v>0</v>
      </c>
      <c r="X6529">
        <v>46.918830113808326</v>
      </c>
      <c r="Y6529">
        <v>0</v>
      </c>
      <c r="Z6529">
        <v>0</v>
      </c>
      <c r="AA6529">
        <v>0</v>
      </c>
      <c r="AB6529">
        <v>7.4790156942340085</v>
      </c>
      <c r="AC6529">
        <v>0</v>
      </c>
      <c r="AD6529">
        <v>0</v>
      </c>
      <c r="AE6529">
        <v>54.397845808042334</v>
      </c>
    </row>
    <row r="6530" spans="1:31" x14ac:dyDescent="0.25">
      <c r="A6530">
        <v>2215257</v>
      </c>
      <c r="B6530">
        <v>1</v>
      </c>
      <c r="C6530" t="s">
        <v>80</v>
      </c>
      <c r="D6530" t="s">
        <v>86</v>
      </c>
      <c r="E6530" t="s">
        <v>251</v>
      </c>
      <c r="F6530" t="s">
        <v>18701</v>
      </c>
      <c r="G6530" t="s">
        <v>143</v>
      </c>
      <c r="H6530" t="s">
        <v>144</v>
      </c>
      <c r="I6530" t="s">
        <v>136</v>
      </c>
      <c r="J6530" t="s">
        <v>137</v>
      </c>
      <c r="K6530" t="s">
        <v>138</v>
      </c>
      <c r="L6530" t="s">
        <v>18702</v>
      </c>
      <c r="M6530" t="s">
        <v>18703</v>
      </c>
      <c r="N6530">
        <v>0.22416666599999999</v>
      </c>
      <c r="O6530">
        <v>0</v>
      </c>
      <c r="P6530">
        <v>1069</v>
      </c>
      <c r="Q6530">
        <v>0</v>
      </c>
      <c r="R6530">
        <v>109</v>
      </c>
      <c r="S6530">
        <v>3</v>
      </c>
      <c r="T6530">
        <v>153</v>
      </c>
      <c r="U6530">
        <v>0</v>
      </c>
      <c r="V6530">
        <v>1</v>
      </c>
      <c r="W6530">
        <v>0</v>
      </c>
      <c r="X6530">
        <v>229.44545627911376</v>
      </c>
      <c r="Y6530">
        <v>0</v>
      </c>
      <c r="Z6530">
        <v>6.7819298463863591</v>
      </c>
      <c r="AA6530">
        <v>4.6938363635628848</v>
      </c>
      <c r="AB6530">
        <v>42.920998276275981</v>
      </c>
      <c r="AC6530">
        <v>0</v>
      </c>
      <c r="AD6530">
        <v>4.8762568401636139</v>
      </c>
      <c r="AE6530">
        <v>288.71847760550258</v>
      </c>
    </row>
    <row r="6531" spans="1:31" x14ac:dyDescent="0.25">
      <c r="A6531">
        <v>2218174</v>
      </c>
      <c r="B6531">
        <v>1</v>
      </c>
      <c r="C6531" t="s">
        <v>80</v>
      </c>
      <c r="D6531" t="s">
        <v>99</v>
      </c>
      <c r="E6531" t="s">
        <v>151</v>
      </c>
      <c r="F6531" t="s">
        <v>7521</v>
      </c>
      <c r="G6531" t="s">
        <v>134</v>
      </c>
      <c r="H6531" t="s">
        <v>135</v>
      </c>
      <c r="I6531" t="s">
        <v>136</v>
      </c>
      <c r="J6531" t="s">
        <v>137</v>
      </c>
      <c r="K6531" t="s">
        <v>138</v>
      </c>
      <c r="L6531" t="s">
        <v>18704</v>
      </c>
      <c r="M6531" t="s">
        <v>18705</v>
      </c>
      <c r="N6531">
        <v>0.50777777700000004</v>
      </c>
      <c r="O6531">
        <v>0</v>
      </c>
      <c r="P6531">
        <v>58</v>
      </c>
      <c r="Q6531">
        <v>0</v>
      </c>
      <c r="R6531">
        <v>0</v>
      </c>
      <c r="S6531">
        <v>0</v>
      </c>
      <c r="T6531">
        <v>15</v>
      </c>
      <c r="U6531">
        <v>0</v>
      </c>
      <c r="V6531">
        <v>0</v>
      </c>
      <c r="W6531">
        <v>0</v>
      </c>
      <c r="X6531">
        <v>13.928868228113048</v>
      </c>
      <c r="Y6531">
        <v>0</v>
      </c>
      <c r="Z6531">
        <v>0</v>
      </c>
      <c r="AA6531">
        <v>0</v>
      </c>
      <c r="AB6531">
        <v>6.5326254306890226</v>
      </c>
      <c r="AC6531">
        <v>0</v>
      </c>
      <c r="AD6531">
        <v>0</v>
      </c>
      <c r="AE6531">
        <v>20.46149365880207</v>
      </c>
    </row>
    <row r="6532" spans="1:31" x14ac:dyDescent="0.25">
      <c r="A6532">
        <v>2214865</v>
      </c>
      <c r="B6532">
        <v>1</v>
      </c>
      <c r="C6532" t="s">
        <v>81</v>
      </c>
      <c r="D6532" t="s">
        <v>123</v>
      </c>
      <c r="E6532" t="s">
        <v>141</v>
      </c>
      <c r="F6532" t="s">
        <v>3490</v>
      </c>
      <c r="G6532" t="s">
        <v>233</v>
      </c>
      <c r="H6532" t="s">
        <v>144</v>
      </c>
      <c r="I6532" t="s">
        <v>136</v>
      </c>
      <c r="J6532" t="s">
        <v>137</v>
      </c>
      <c r="K6532" t="s">
        <v>234</v>
      </c>
      <c r="L6532" t="s">
        <v>18706</v>
      </c>
      <c r="M6532" t="s">
        <v>18707</v>
      </c>
      <c r="N6532">
        <v>8.3838333330000001</v>
      </c>
      <c r="O6532">
        <v>0</v>
      </c>
      <c r="P6532">
        <v>107</v>
      </c>
      <c r="Q6532">
        <v>0</v>
      </c>
      <c r="R6532">
        <v>3</v>
      </c>
      <c r="S6532">
        <v>0</v>
      </c>
      <c r="T6532">
        <v>5</v>
      </c>
      <c r="U6532">
        <v>0</v>
      </c>
      <c r="V6532">
        <v>0</v>
      </c>
      <c r="W6532">
        <v>0</v>
      </c>
      <c r="X6532">
        <v>156.9623846829609</v>
      </c>
      <c r="Y6532">
        <v>0</v>
      </c>
      <c r="Z6532">
        <v>1.6948527938321287</v>
      </c>
      <c r="AA6532">
        <v>0</v>
      </c>
      <c r="AB6532">
        <v>33.303323536313954</v>
      </c>
      <c r="AC6532">
        <v>0</v>
      </c>
      <c r="AD6532">
        <v>0</v>
      </c>
      <c r="AE6532">
        <v>191.960561013107</v>
      </c>
    </row>
    <row r="6533" spans="1:31" x14ac:dyDescent="0.25">
      <c r="A6533">
        <v>2226226</v>
      </c>
      <c r="B6533">
        <v>1</v>
      </c>
      <c r="C6533" t="s">
        <v>80</v>
      </c>
      <c r="D6533" t="s">
        <v>97</v>
      </c>
      <c r="E6533" t="s">
        <v>156</v>
      </c>
      <c r="F6533" t="s">
        <v>18708</v>
      </c>
      <c r="G6533" t="s">
        <v>161</v>
      </c>
      <c r="H6533" t="s">
        <v>135</v>
      </c>
      <c r="I6533" t="s">
        <v>136</v>
      </c>
      <c r="J6533" t="s">
        <v>137</v>
      </c>
      <c r="K6533" t="s">
        <v>138</v>
      </c>
      <c r="L6533" t="s">
        <v>18709</v>
      </c>
      <c r="M6533" t="s">
        <v>18710</v>
      </c>
      <c r="N6533">
        <v>1.5241666659999999</v>
      </c>
      <c r="O6533">
        <v>0</v>
      </c>
      <c r="P6533">
        <v>3</v>
      </c>
      <c r="Q6533">
        <v>0</v>
      </c>
      <c r="R6533">
        <v>0</v>
      </c>
      <c r="S6533">
        <v>0</v>
      </c>
      <c r="T6533">
        <v>1</v>
      </c>
      <c r="U6533">
        <v>0</v>
      </c>
      <c r="V6533">
        <v>0</v>
      </c>
      <c r="W6533">
        <v>0</v>
      </c>
      <c r="X6533">
        <v>0.42888624778642503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0.42888624778642503</v>
      </c>
    </row>
    <row r="6534" spans="1:31" x14ac:dyDescent="0.25">
      <c r="A6534">
        <v>2227554</v>
      </c>
      <c r="B6534">
        <v>1</v>
      </c>
      <c r="C6534" t="s">
        <v>80</v>
      </c>
      <c r="D6534" t="s">
        <v>97</v>
      </c>
      <c r="E6534" t="s">
        <v>225</v>
      </c>
      <c r="F6534" t="s">
        <v>18711</v>
      </c>
      <c r="G6534" t="s">
        <v>600</v>
      </c>
      <c r="H6534" t="s">
        <v>135</v>
      </c>
      <c r="I6534" t="s">
        <v>136</v>
      </c>
      <c r="J6534" t="s">
        <v>137</v>
      </c>
      <c r="K6534" t="s">
        <v>138</v>
      </c>
      <c r="L6534" t="s">
        <v>18712</v>
      </c>
      <c r="M6534" t="s">
        <v>18713</v>
      </c>
      <c r="N6534">
        <v>1.6411111110000001</v>
      </c>
      <c r="O6534">
        <v>0</v>
      </c>
      <c r="P6534">
        <v>14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15.297459713576504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15.297459713576504</v>
      </c>
    </row>
    <row r="6535" spans="1:31" x14ac:dyDescent="0.25">
      <c r="A6535">
        <v>2226034</v>
      </c>
      <c r="B6535">
        <v>1</v>
      </c>
      <c r="C6535" t="s">
        <v>80</v>
      </c>
      <c r="D6535" t="s">
        <v>83</v>
      </c>
      <c r="E6535" t="s">
        <v>151</v>
      </c>
      <c r="F6535" t="s">
        <v>6153</v>
      </c>
      <c r="G6535" t="s">
        <v>213</v>
      </c>
      <c r="H6535" t="s">
        <v>135</v>
      </c>
      <c r="I6535" t="s">
        <v>136</v>
      </c>
      <c r="J6535" t="s">
        <v>137</v>
      </c>
      <c r="K6535" t="s">
        <v>138</v>
      </c>
      <c r="L6535" t="s">
        <v>18714</v>
      </c>
      <c r="M6535" t="s">
        <v>18715</v>
      </c>
      <c r="N6535">
        <v>3.7838888879999999</v>
      </c>
      <c r="O6535">
        <v>0</v>
      </c>
      <c r="P6535">
        <v>56</v>
      </c>
      <c r="Q6535">
        <v>0</v>
      </c>
      <c r="R6535">
        <v>0</v>
      </c>
      <c r="S6535">
        <v>0</v>
      </c>
      <c r="T6535">
        <v>38</v>
      </c>
      <c r="U6535">
        <v>0</v>
      </c>
      <c r="V6535">
        <v>0</v>
      </c>
      <c r="W6535">
        <v>0</v>
      </c>
      <c r="X6535">
        <v>74.967630523105512</v>
      </c>
      <c r="Y6535">
        <v>0</v>
      </c>
      <c r="Z6535">
        <v>0</v>
      </c>
      <c r="AA6535">
        <v>0</v>
      </c>
      <c r="AB6535">
        <v>308.36743723211384</v>
      </c>
      <c r="AC6535">
        <v>0</v>
      </c>
      <c r="AD6535">
        <v>0</v>
      </c>
      <c r="AE6535">
        <v>383.33506775521937</v>
      </c>
    </row>
    <row r="6536" spans="1:31" x14ac:dyDescent="0.25">
      <c r="A6536">
        <v>2219548</v>
      </c>
      <c r="B6536">
        <v>1</v>
      </c>
      <c r="C6536" t="s">
        <v>80</v>
      </c>
      <c r="D6536" t="s">
        <v>107</v>
      </c>
      <c r="E6536" t="s">
        <v>151</v>
      </c>
      <c r="F6536" t="s">
        <v>12032</v>
      </c>
      <c r="G6536" t="s">
        <v>153</v>
      </c>
      <c r="H6536" t="s">
        <v>135</v>
      </c>
      <c r="I6536" t="s">
        <v>136</v>
      </c>
      <c r="J6536" t="s">
        <v>137</v>
      </c>
      <c r="K6536" t="s">
        <v>138</v>
      </c>
      <c r="L6536" t="s">
        <v>18716</v>
      </c>
      <c r="M6536" t="s">
        <v>18717</v>
      </c>
      <c r="N6536">
        <v>4.4730555550000002</v>
      </c>
      <c r="O6536">
        <v>0</v>
      </c>
      <c r="P6536">
        <v>26</v>
      </c>
      <c r="Q6536">
        <v>0</v>
      </c>
      <c r="R6536">
        <v>0</v>
      </c>
      <c r="S6536">
        <v>0</v>
      </c>
      <c r="T6536">
        <v>5</v>
      </c>
      <c r="U6536">
        <v>0</v>
      </c>
      <c r="V6536">
        <v>0</v>
      </c>
      <c r="W6536">
        <v>0</v>
      </c>
      <c r="X6536">
        <v>35.20442460679277</v>
      </c>
      <c r="Y6536">
        <v>0</v>
      </c>
      <c r="Z6536">
        <v>0</v>
      </c>
      <c r="AA6536">
        <v>0</v>
      </c>
      <c r="AB6536">
        <v>11.71270597613414</v>
      </c>
      <c r="AC6536">
        <v>0</v>
      </c>
      <c r="AD6536">
        <v>0</v>
      </c>
      <c r="AE6536">
        <v>46.917130582926909</v>
      </c>
    </row>
    <row r="6537" spans="1:31" x14ac:dyDescent="0.25">
      <c r="A6537">
        <v>2222204</v>
      </c>
      <c r="B6537">
        <v>1</v>
      </c>
      <c r="C6537" t="s">
        <v>81</v>
      </c>
      <c r="D6537" t="s">
        <v>113</v>
      </c>
      <c r="E6537" t="s">
        <v>151</v>
      </c>
      <c r="F6537" t="s">
        <v>18718</v>
      </c>
      <c r="G6537" t="s">
        <v>213</v>
      </c>
      <c r="H6537" t="s">
        <v>135</v>
      </c>
      <c r="I6537" t="s">
        <v>136</v>
      </c>
      <c r="J6537" t="s">
        <v>137</v>
      </c>
      <c r="K6537" t="s">
        <v>138</v>
      </c>
      <c r="L6537" t="s">
        <v>18719</v>
      </c>
      <c r="M6537" t="s">
        <v>18720</v>
      </c>
      <c r="N6537">
        <v>0.90944444400000002</v>
      </c>
      <c r="O6537">
        <v>0</v>
      </c>
      <c r="P6537">
        <v>8</v>
      </c>
      <c r="Q6537">
        <v>0</v>
      </c>
      <c r="R6537">
        <v>15</v>
      </c>
      <c r="S6537">
        <v>0</v>
      </c>
      <c r="T6537">
        <v>1</v>
      </c>
      <c r="U6537">
        <v>0</v>
      </c>
      <c r="V6537">
        <v>0</v>
      </c>
      <c r="W6537">
        <v>0</v>
      </c>
      <c r="X6537">
        <v>0.48314785514503111</v>
      </c>
      <c r="Y6537">
        <v>0</v>
      </c>
      <c r="Z6537">
        <v>3.2577297081066652</v>
      </c>
      <c r="AA6537">
        <v>0</v>
      </c>
      <c r="AB6537">
        <v>0.38206030602418001</v>
      </c>
      <c r="AC6537">
        <v>0</v>
      </c>
      <c r="AD6537">
        <v>0</v>
      </c>
      <c r="AE6537">
        <v>4.1229378692758765</v>
      </c>
    </row>
    <row r="6538" spans="1:31" x14ac:dyDescent="0.25">
      <c r="A6538">
        <v>2214965</v>
      </c>
      <c r="B6538">
        <v>1</v>
      </c>
      <c r="C6538" t="s">
        <v>80</v>
      </c>
      <c r="D6538" t="s">
        <v>88</v>
      </c>
      <c r="E6538" t="s">
        <v>156</v>
      </c>
      <c r="F6538" t="s">
        <v>18721</v>
      </c>
      <c r="G6538" t="s">
        <v>165</v>
      </c>
      <c r="H6538" t="s">
        <v>135</v>
      </c>
      <c r="I6538" t="s">
        <v>136</v>
      </c>
      <c r="J6538" t="s">
        <v>137</v>
      </c>
      <c r="K6538" t="s">
        <v>138</v>
      </c>
      <c r="L6538" t="s">
        <v>18722</v>
      </c>
      <c r="M6538" t="s">
        <v>18723</v>
      </c>
      <c r="N6538">
        <v>0.75166666599999998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8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2.387877203923896</v>
      </c>
      <c r="AC6538">
        <v>0</v>
      </c>
      <c r="AD6538">
        <v>0</v>
      </c>
      <c r="AE6538">
        <v>2.387877203923896</v>
      </c>
    </row>
    <row r="6539" spans="1:31" x14ac:dyDescent="0.25">
      <c r="A6539">
        <v>2222104</v>
      </c>
      <c r="B6539">
        <v>1</v>
      </c>
      <c r="C6539" t="s">
        <v>81</v>
      </c>
      <c r="D6539" t="s">
        <v>112</v>
      </c>
      <c r="E6539" t="s">
        <v>141</v>
      </c>
      <c r="F6539" t="s">
        <v>3472</v>
      </c>
      <c r="G6539" t="s">
        <v>349</v>
      </c>
      <c r="H6539" t="s">
        <v>144</v>
      </c>
      <c r="I6539" t="s">
        <v>136</v>
      </c>
      <c r="J6539" t="s">
        <v>137</v>
      </c>
      <c r="K6539" t="s">
        <v>138</v>
      </c>
      <c r="L6539" t="s">
        <v>18724</v>
      </c>
      <c r="M6539" t="s">
        <v>18725</v>
      </c>
      <c r="N6539">
        <v>4.5141666660000004</v>
      </c>
      <c r="O6539">
        <v>0</v>
      </c>
      <c r="P6539">
        <v>421</v>
      </c>
      <c r="Q6539">
        <v>7</v>
      </c>
      <c r="R6539">
        <v>53</v>
      </c>
      <c r="S6539">
        <v>4</v>
      </c>
      <c r="T6539">
        <v>18</v>
      </c>
      <c r="U6539">
        <v>0</v>
      </c>
      <c r="V6539">
        <v>0</v>
      </c>
      <c r="W6539">
        <v>0</v>
      </c>
      <c r="X6539">
        <v>136.27174828053759</v>
      </c>
      <c r="Y6539">
        <v>185.49700368826342</v>
      </c>
      <c r="Z6539">
        <v>5.0514361267040551</v>
      </c>
      <c r="AA6539">
        <v>95.760767917760091</v>
      </c>
      <c r="AB6539">
        <v>47.564901586119589</v>
      </c>
      <c r="AC6539">
        <v>0</v>
      </c>
      <c r="AD6539">
        <v>0</v>
      </c>
      <c r="AE6539">
        <v>470.14585759938473</v>
      </c>
    </row>
    <row r="6540" spans="1:31" x14ac:dyDescent="0.25">
      <c r="A6540">
        <v>2214673</v>
      </c>
      <c r="B6540">
        <v>1</v>
      </c>
      <c r="C6540" t="s">
        <v>81</v>
      </c>
      <c r="D6540" t="s">
        <v>128</v>
      </c>
      <c r="E6540" t="s">
        <v>156</v>
      </c>
      <c r="F6540" t="s">
        <v>18726</v>
      </c>
      <c r="G6540" t="s">
        <v>165</v>
      </c>
      <c r="H6540" t="s">
        <v>135</v>
      </c>
      <c r="I6540" t="s">
        <v>136</v>
      </c>
      <c r="J6540" t="s">
        <v>137</v>
      </c>
      <c r="K6540" t="s">
        <v>138</v>
      </c>
      <c r="L6540" t="s">
        <v>18727</v>
      </c>
      <c r="M6540" t="s">
        <v>18728</v>
      </c>
      <c r="N6540">
        <v>1.727777777</v>
      </c>
      <c r="O6540">
        <v>0</v>
      </c>
      <c r="P6540">
        <v>6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2.8824537231785041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2.8824537231785041</v>
      </c>
    </row>
    <row r="6541" spans="1:31" x14ac:dyDescent="0.25">
      <c r="A6541">
        <v>2213345</v>
      </c>
      <c r="B6541">
        <v>1</v>
      </c>
      <c r="C6541" t="s">
        <v>80</v>
      </c>
      <c r="D6541" t="s">
        <v>110</v>
      </c>
      <c r="E6541" t="s">
        <v>156</v>
      </c>
      <c r="F6541" t="s">
        <v>18729</v>
      </c>
      <c r="G6541" t="s">
        <v>161</v>
      </c>
      <c r="H6541" t="s">
        <v>135</v>
      </c>
      <c r="I6541" t="s">
        <v>136</v>
      </c>
      <c r="J6541" t="s">
        <v>137</v>
      </c>
      <c r="K6541" t="s">
        <v>138</v>
      </c>
      <c r="L6541" t="s">
        <v>18730</v>
      </c>
      <c r="M6541" t="s">
        <v>18731</v>
      </c>
      <c r="N6541">
        <v>1.068333333</v>
      </c>
      <c r="O6541">
        <v>0</v>
      </c>
      <c r="P6541">
        <v>4</v>
      </c>
      <c r="Q6541">
        <v>0</v>
      </c>
      <c r="R6541">
        <v>0</v>
      </c>
      <c r="S6541">
        <v>0</v>
      </c>
      <c r="T6541">
        <v>1</v>
      </c>
      <c r="U6541">
        <v>0</v>
      </c>
      <c r="V6541">
        <v>0</v>
      </c>
      <c r="W6541">
        <v>0</v>
      </c>
      <c r="X6541">
        <v>2.7968461770200001E-2</v>
      </c>
      <c r="Y6541">
        <v>0</v>
      </c>
      <c r="Z6541">
        <v>0</v>
      </c>
      <c r="AA6541">
        <v>0</v>
      </c>
      <c r="AB6541">
        <v>1.8894350178550003E-3</v>
      </c>
      <c r="AC6541">
        <v>0</v>
      </c>
      <c r="AD6541">
        <v>0</v>
      </c>
      <c r="AE6541">
        <v>2.9857896788055002E-2</v>
      </c>
    </row>
    <row r="6542" spans="1:31" x14ac:dyDescent="0.25">
      <c r="A6542">
        <v>2223578</v>
      </c>
      <c r="B6542">
        <v>1</v>
      </c>
      <c r="C6542" t="s">
        <v>80</v>
      </c>
      <c r="D6542" t="s">
        <v>98</v>
      </c>
      <c r="E6542" t="s">
        <v>147</v>
      </c>
      <c r="F6542" t="s">
        <v>18732</v>
      </c>
      <c r="G6542" t="s">
        <v>143</v>
      </c>
      <c r="H6542" t="s">
        <v>144</v>
      </c>
      <c r="I6542" t="s">
        <v>136</v>
      </c>
      <c r="J6542" t="s">
        <v>137</v>
      </c>
      <c r="K6542" t="s">
        <v>138</v>
      </c>
      <c r="L6542" t="s">
        <v>18733</v>
      </c>
      <c r="M6542" t="s">
        <v>18734</v>
      </c>
      <c r="N6542">
        <v>0.39722222200000001</v>
      </c>
      <c r="O6542">
        <v>0</v>
      </c>
      <c r="P6542">
        <v>247</v>
      </c>
      <c r="Q6542">
        <v>1</v>
      </c>
      <c r="R6542">
        <v>504</v>
      </c>
      <c r="S6542">
        <v>3</v>
      </c>
      <c r="T6542">
        <v>167</v>
      </c>
      <c r="U6542">
        <v>2</v>
      </c>
      <c r="V6542">
        <v>0</v>
      </c>
      <c r="W6542">
        <v>0</v>
      </c>
      <c r="X6542">
        <v>21.486433221155323</v>
      </c>
      <c r="Y6542">
        <v>7.3879387746522779E-2</v>
      </c>
      <c r="Z6542">
        <v>88.31823904341779</v>
      </c>
      <c r="AA6542">
        <v>5.957570229161151</v>
      </c>
      <c r="AB6542">
        <v>35.836387214020746</v>
      </c>
      <c r="AC6542">
        <v>18.38039346000172</v>
      </c>
      <c r="AD6542">
        <v>0</v>
      </c>
      <c r="AE6542">
        <v>170.05290255550327</v>
      </c>
    </row>
    <row r="6543" spans="1:31" x14ac:dyDescent="0.25">
      <c r="A6543">
        <v>2213591</v>
      </c>
      <c r="B6543">
        <v>1</v>
      </c>
      <c r="C6543" t="s">
        <v>80</v>
      </c>
      <c r="D6543" t="s">
        <v>94</v>
      </c>
      <c r="E6543" t="s">
        <v>141</v>
      </c>
      <c r="F6543" t="s">
        <v>4387</v>
      </c>
      <c r="G6543" t="s">
        <v>405</v>
      </c>
      <c r="H6543" t="s">
        <v>144</v>
      </c>
      <c r="I6543" t="s">
        <v>136</v>
      </c>
      <c r="J6543" t="s">
        <v>137</v>
      </c>
      <c r="K6543" t="s">
        <v>234</v>
      </c>
      <c r="L6543" t="s">
        <v>18735</v>
      </c>
      <c r="M6543" t="s">
        <v>18736</v>
      </c>
      <c r="N6543">
        <v>6.4234694440000002</v>
      </c>
      <c r="O6543">
        <v>0</v>
      </c>
      <c r="P6543">
        <v>163</v>
      </c>
      <c r="Q6543">
        <v>0</v>
      </c>
      <c r="R6543">
        <v>4</v>
      </c>
      <c r="S6543">
        <v>0</v>
      </c>
      <c r="T6543">
        <v>11</v>
      </c>
      <c r="U6543">
        <v>0</v>
      </c>
      <c r="V6543">
        <v>0</v>
      </c>
      <c r="W6543">
        <v>0</v>
      </c>
      <c r="X6543">
        <v>145.39851767673539</v>
      </c>
      <c r="Y6543">
        <v>0</v>
      </c>
      <c r="Z6543">
        <v>1.6003354701082002</v>
      </c>
      <c r="AA6543">
        <v>0</v>
      </c>
      <c r="AB6543">
        <v>41.025416665077252</v>
      </c>
      <c r="AC6543">
        <v>0</v>
      </c>
      <c r="AD6543">
        <v>0</v>
      </c>
      <c r="AE6543">
        <v>188.02426981192085</v>
      </c>
    </row>
    <row r="6544" spans="1:31" x14ac:dyDescent="0.25">
      <c r="A6544">
        <v>2224660</v>
      </c>
      <c r="B6544">
        <v>1</v>
      </c>
      <c r="C6544" t="s">
        <v>80</v>
      </c>
      <c r="D6544" t="s">
        <v>103</v>
      </c>
      <c r="E6544" t="s">
        <v>151</v>
      </c>
      <c r="F6544" t="s">
        <v>17318</v>
      </c>
      <c r="G6544" t="s">
        <v>213</v>
      </c>
      <c r="H6544" t="s">
        <v>135</v>
      </c>
      <c r="I6544" t="s">
        <v>136</v>
      </c>
      <c r="J6544" t="s">
        <v>137</v>
      </c>
      <c r="K6544" t="s">
        <v>138</v>
      </c>
      <c r="L6544" t="s">
        <v>18737</v>
      </c>
      <c r="M6544" t="s">
        <v>18738</v>
      </c>
      <c r="N6544">
        <v>0.80361111100000004</v>
      </c>
      <c r="O6544">
        <v>0</v>
      </c>
      <c r="P6544">
        <v>183</v>
      </c>
      <c r="Q6544">
        <v>0</v>
      </c>
      <c r="R6544">
        <v>3</v>
      </c>
      <c r="S6544">
        <v>0</v>
      </c>
      <c r="T6544">
        <v>20</v>
      </c>
      <c r="U6544">
        <v>0</v>
      </c>
      <c r="V6544">
        <v>0</v>
      </c>
      <c r="W6544">
        <v>0</v>
      </c>
      <c r="X6544">
        <v>49.406603129665228</v>
      </c>
      <c r="Y6544">
        <v>0</v>
      </c>
      <c r="Z6544">
        <v>0.61442570484905557</v>
      </c>
      <c r="AA6544">
        <v>0</v>
      </c>
      <c r="AB6544">
        <v>4.1137889773809322</v>
      </c>
      <c r="AC6544">
        <v>0</v>
      </c>
      <c r="AD6544">
        <v>0</v>
      </c>
      <c r="AE6544">
        <v>54.134817811895218</v>
      </c>
    </row>
    <row r="6545" spans="1:31" x14ac:dyDescent="0.25">
      <c r="A6545">
        <v>2222250</v>
      </c>
      <c r="B6545">
        <v>1</v>
      </c>
      <c r="C6545" t="s">
        <v>80</v>
      </c>
      <c r="D6545" t="s">
        <v>93</v>
      </c>
      <c r="E6545" t="s">
        <v>156</v>
      </c>
      <c r="F6545" t="s">
        <v>16995</v>
      </c>
      <c r="G6545" t="s">
        <v>161</v>
      </c>
      <c r="H6545" t="s">
        <v>135</v>
      </c>
      <c r="I6545" t="s">
        <v>136</v>
      </c>
      <c r="J6545" t="s">
        <v>137</v>
      </c>
      <c r="K6545" t="s">
        <v>138</v>
      </c>
      <c r="L6545" t="s">
        <v>18739</v>
      </c>
      <c r="M6545" t="s">
        <v>18740</v>
      </c>
      <c r="N6545">
        <v>4.1663888880000002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1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</row>
    <row r="6546" spans="1:31" x14ac:dyDescent="0.25">
      <c r="A6546">
        <v>2222496</v>
      </c>
      <c r="B6546">
        <v>1</v>
      </c>
      <c r="C6546" t="s">
        <v>81</v>
      </c>
      <c r="D6546" t="s">
        <v>123</v>
      </c>
      <c r="E6546" t="s">
        <v>147</v>
      </c>
      <c r="F6546" t="s">
        <v>18741</v>
      </c>
      <c r="G6546" t="s">
        <v>405</v>
      </c>
      <c r="H6546" t="s">
        <v>144</v>
      </c>
      <c r="I6546" t="s">
        <v>136</v>
      </c>
      <c r="J6546" t="s">
        <v>137</v>
      </c>
      <c r="K6546" t="s">
        <v>234</v>
      </c>
      <c r="L6546" t="s">
        <v>18742</v>
      </c>
      <c r="M6546" t="s">
        <v>18743</v>
      </c>
      <c r="N6546">
        <v>0.83694444400000001</v>
      </c>
      <c r="O6546">
        <v>15</v>
      </c>
      <c r="P6546">
        <v>4168</v>
      </c>
      <c r="Q6546">
        <v>328</v>
      </c>
      <c r="R6546">
        <v>420</v>
      </c>
      <c r="S6546">
        <v>91</v>
      </c>
      <c r="T6546">
        <v>462</v>
      </c>
      <c r="U6546">
        <v>6</v>
      </c>
      <c r="V6546">
        <v>2</v>
      </c>
      <c r="W6546">
        <v>2.5712514065801551</v>
      </c>
      <c r="X6546">
        <v>681.74698840735914</v>
      </c>
      <c r="Y6546">
        <v>113.75403321248157</v>
      </c>
      <c r="Z6546">
        <v>105.66006789504098</v>
      </c>
      <c r="AA6546">
        <v>212.08661143529361</v>
      </c>
      <c r="AB6546">
        <v>306.30929514306075</v>
      </c>
      <c r="AC6546">
        <v>484.4190436288402</v>
      </c>
      <c r="AD6546">
        <v>2.8965767962777331</v>
      </c>
      <c r="AE6546">
        <v>1909.4438679249342</v>
      </c>
    </row>
    <row r="6547" spans="1:31" x14ac:dyDescent="0.25">
      <c r="A6547">
        <v>2223332</v>
      </c>
      <c r="B6547">
        <v>1</v>
      </c>
      <c r="C6547" t="s">
        <v>80</v>
      </c>
      <c r="D6547" t="s">
        <v>83</v>
      </c>
      <c r="E6547" t="s">
        <v>156</v>
      </c>
      <c r="F6547" t="s">
        <v>18744</v>
      </c>
      <c r="G6547" t="s">
        <v>280</v>
      </c>
      <c r="H6547" t="s">
        <v>135</v>
      </c>
      <c r="I6547" t="s">
        <v>136</v>
      </c>
      <c r="J6547" t="s">
        <v>137</v>
      </c>
      <c r="K6547" t="s">
        <v>138</v>
      </c>
      <c r="L6547" t="s">
        <v>18745</v>
      </c>
      <c r="M6547" t="s">
        <v>18746</v>
      </c>
      <c r="N6547">
        <v>6.4333333330000002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2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43.972373527275813</v>
      </c>
      <c r="AC6547">
        <v>0</v>
      </c>
      <c r="AD6547">
        <v>0</v>
      </c>
      <c r="AE6547">
        <v>43.972373527275813</v>
      </c>
    </row>
    <row r="6548" spans="1:31" x14ac:dyDescent="0.25">
      <c r="A6548">
        <v>2223724</v>
      </c>
      <c r="B6548">
        <v>1</v>
      </c>
      <c r="C6548" t="s">
        <v>80</v>
      </c>
      <c r="D6548" t="s">
        <v>98</v>
      </c>
      <c r="E6548" t="s">
        <v>151</v>
      </c>
      <c r="F6548" t="s">
        <v>18747</v>
      </c>
      <c r="G6548" t="s">
        <v>245</v>
      </c>
      <c r="H6548" t="s">
        <v>135</v>
      </c>
      <c r="I6548" t="s">
        <v>136</v>
      </c>
      <c r="J6548" t="s">
        <v>137</v>
      </c>
      <c r="K6548" t="s">
        <v>138</v>
      </c>
      <c r="L6548" t="s">
        <v>18748</v>
      </c>
      <c r="M6548" t="s">
        <v>18749</v>
      </c>
      <c r="N6548">
        <v>1.4013888880000001</v>
      </c>
      <c r="O6548">
        <v>0</v>
      </c>
      <c r="P6548">
        <v>2</v>
      </c>
      <c r="Q6548">
        <v>0</v>
      </c>
      <c r="R6548">
        <v>0</v>
      </c>
      <c r="S6548">
        <v>0</v>
      </c>
      <c r="T6548">
        <v>3</v>
      </c>
      <c r="U6548">
        <v>0</v>
      </c>
      <c r="V6548">
        <v>0</v>
      </c>
      <c r="W6548">
        <v>0</v>
      </c>
      <c r="X6548">
        <v>2.6484651413763807</v>
      </c>
      <c r="Y6548">
        <v>0</v>
      </c>
      <c r="Z6548">
        <v>0</v>
      </c>
      <c r="AA6548">
        <v>0</v>
      </c>
      <c r="AB6548">
        <v>1.9335965454001229</v>
      </c>
      <c r="AC6548">
        <v>0</v>
      </c>
      <c r="AD6548">
        <v>0</v>
      </c>
      <c r="AE6548">
        <v>4.5820616867765036</v>
      </c>
    </row>
    <row r="6549" spans="1:31" x14ac:dyDescent="0.25">
      <c r="A6549">
        <v>2224806</v>
      </c>
      <c r="B6549">
        <v>1</v>
      </c>
      <c r="C6549" t="s">
        <v>81</v>
      </c>
      <c r="D6549" t="s">
        <v>128</v>
      </c>
      <c r="E6549" t="s">
        <v>156</v>
      </c>
      <c r="F6549" t="s">
        <v>4175</v>
      </c>
      <c r="G6549" t="s">
        <v>165</v>
      </c>
      <c r="H6549" t="s">
        <v>135</v>
      </c>
      <c r="I6549" t="s">
        <v>136</v>
      </c>
      <c r="J6549" t="s">
        <v>137</v>
      </c>
      <c r="K6549" t="s">
        <v>138</v>
      </c>
      <c r="L6549" t="s">
        <v>18750</v>
      </c>
      <c r="M6549" t="s">
        <v>18751</v>
      </c>
      <c r="N6549">
        <v>2.2008333329999998</v>
      </c>
      <c r="O6549">
        <v>0</v>
      </c>
      <c r="P6549">
        <v>6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1.5515241374319273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1.5515241374319273</v>
      </c>
    </row>
    <row r="6550" spans="1:31" x14ac:dyDescent="0.25">
      <c r="A6550">
        <v>2223478</v>
      </c>
      <c r="B6550">
        <v>1</v>
      </c>
      <c r="C6550" t="s">
        <v>80</v>
      </c>
      <c r="D6550" t="s">
        <v>97</v>
      </c>
      <c r="E6550" t="s">
        <v>151</v>
      </c>
      <c r="F6550" t="s">
        <v>18752</v>
      </c>
      <c r="G6550" t="s">
        <v>213</v>
      </c>
      <c r="H6550" t="s">
        <v>135</v>
      </c>
      <c r="I6550" t="s">
        <v>136</v>
      </c>
      <c r="J6550" t="s">
        <v>137</v>
      </c>
      <c r="K6550" t="s">
        <v>138</v>
      </c>
      <c r="L6550" t="s">
        <v>18753</v>
      </c>
      <c r="M6550" t="s">
        <v>18754</v>
      </c>
      <c r="N6550">
        <v>1.2575000000000001</v>
      </c>
      <c r="O6550">
        <v>0</v>
      </c>
      <c r="P6550">
        <v>104</v>
      </c>
      <c r="Q6550">
        <v>0</v>
      </c>
      <c r="R6550">
        <v>0</v>
      </c>
      <c r="S6550">
        <v>0</v>
      </c>
      <c r="T6550">
        <v>10</v>
      </c>
      <c r="U6550">
        <v>0</v>
      </c>
      <c r="V6550">
        <v>0</v>
      </c>
      <c r="W6550">
        <v>0</v>
      </c>
      <c r="X6550">
        <v>61.009189432322138</v>
      </c>
      <c r="Y6550">
        <v>0</v>
      </c>
      <c r="Z6550">
        <v>0</v>
      </c>
      <c r="AA6550">
        <v>0</v>
      </c>
      <c r="AB6550">
        <v>1.1543926738479333</v>
      </c>
      <c r="AC6550">
        <v>0</v>
      </c>
      <c r="AD6550">
        <v>0</v>
      </c>
      <c r="AE6550">
        <v>62.163582106170068</v>
      </c>
    </row>
    <row r="6551" spans="1:31" x14ac:dyDescent="0.25">
      <c r="A6551">
        <v>2228782</v>
      </c>
      <c r="B6551">
        <v>1</v>
      </c>
      <c r="C6551" t="s">
        <v>80</v>
      </c>
      <c r="D6551" t="s">
        <v>82</v>
      </c>
      <c r="E6551" t="s">
        <v>132</v>
      </c>
      <c r="F6551" t="s">
        <v>12238</v>
      </c>
      <c r="G6551" t="s">
        <v>610</v>
      </c>
      <c r="H6551" t="s">
        <v>135</v>
      </c>
      <c r="I6551" t="s">
        <v>136</v>
      </c>
      <c r="J6551" t="s">
        <v>137</v>
      </c>
      <c r="K6551" t="s">
        <v>138</v>
      </c>
      <c r="L6551" t="s">
        <v>18755</v>
      </c>
      <c r="M6551" t="s">
        <v>18756</v>
      </c>
      <c r="N6551">
        <v>0.28305555500000001</v>
      </c>
      <c r="O6551">
        <v>0</v>
      </c>
      <c r="P6551">
        <v>764</v>
      </c>
      <c r="Q6551">
        <v>0</v>
      </c>
      <c r="R6551">
        <v>0</v>
      </c>
      <c r="S6551">
        <v>0</v>
      </c>
      <c r="T6551">
        <v>18</v>
      </c>
      <c r="U6551">
        <v>0</v>
      </c>
      <c r="V6551">
        <v>0</v>
      </c>
      <c r="W6551">
        <v>0</v>
      </c>
      <c r="X6551">
        <v>72.931165075264431</v>
      </c>
      <c r="Y6551">
        <v>0</v>
      </c>
      <c r="Z6551">
        <v>0</v>
      </c>
      <c r="AA6551">
        <v>0</v>
      </c>
      <c r="AB6551">
        <v>1.4091608853346727</v>
      </c>
      <c r="AC6551">
        <v>0</v>
      </c>
      <c r="AD6551">
        <v>0</v>
      </c>
      <c r="AE6551">
        <v>74.340325960599102</v>
      </c>
    </row>
    <row r="6552" spans="1:31" x14ac:dyDescent="0.25">
      <c r="A6552">
        <v>2222711</v>
      </c>
      <c r="B6552">
        <v>1</v>
      </c>
      <c r="C6552" t="s">
        <v>81</v>
      </c>
      <c r="D6552" t="s">
        <v>128</v>
      </c>
      <c r="E6552" t="s">
        <v>156</v>
      </c>
      <c r="F6552" t="s">
        <v>18757</v>
      </c>
      <c r="G6552" t="s">
        <v>280</v>
      </c>
      <c r="H6552" t="s">
        <v>135</v>
      </c>
      <c r="I6552" t="s">
        <v>136</v>
      </c>
      <c r="J6552" t="s">
        <v>137</v>
      </c>
      <c r="K6552" t="s">
        <v>138</v>
      </c>
      <c r="L6552" t="s">
        <v>18758</v>
      </c>
      <c r="M6552" t="s">
        <v>18759</v>
      </c>
      <c r="N6552">
        <v>4.295555555</v>
      </c>
      <c r="O6552">
        <v>0</v>
      </c>
      <c r="P6552">
        <v>19</v>
      </c>
      <c r="Q6552">
        <v>0</v>
      </c>
      <c r="R6552">
        <v>0</v>
      </c>
      <c r="S6552">
        <v>0</v>
      </c>
      <c r="T6552">
        <v>1</v>
      </c>
      <c r="U6552">
        <v>0</v>
      </c>
      <c r="V6552">
        <v>0</v>
      </c>
      <c r="W6552">
        <v>0</v>
      </c>
      <c r="X6552">
        <v>68.122921248682573</v>
      </c>
      <c r="Y6552">
        <v>0</v>
      </c>
      <c r="Z6552">
        <v>0</v>
      </c>
      <c r="AA6552">
        <v>0</v>
      </c>
      <c r="AB6552">
        <v>0.5732750992920792</v>
      </c>
      <c r="AC6552">
        <v>0</v>
      </c>
      <c r="AD6552">
        <v>0</v>
      </c>
      <c r="AE6552">
        <v>68.696196347974649</v>
      </c>
    </row>
    <row r="6553" spans="1:31" x14ac:dyDescent="0.25">
      <c r="A6553">
        <v>2228284</v>
      </c>
      <c r="B6553">
        <v>1</v>
      </c>
      <c r="C6553" t="s">
        <v>80</v>
      </c>
      <c r="D6553" t="s">
        <v>83</v>
      </c>
      <c r="E6553" t="s">
        <v>132</v>
      </c>
      <c r="F6553" t="s">
        <v>4635</v>
      </c>
      <c r="G6553" t="s">
        <v>134</v>
      </c>
      <c r="H6553" t="s">
        <v>135</v>
      </c>
      <c r="I6553" t="s">
        <v>136</v>
      </c>
      <c r="J6553" t="s">
        <v>137</v>
      </c>
      <c r="K6553" t="s">
        <v>138</v>
      </c>
      <c r="L6553" t="s">
        <v>18760</v>
      </c>
      <c r="M6553" t="s">
        <v>18761</v>
      </c>
      <c r="N6553">
        <v>0.79222222200000003</v>
      </c>
      <c r="O6553">
        <v>0</v>
      </c>
      <c r="P6553">
        <v>201</v>
      </c>
      <c r="Q6553">
        <v>0</v>
      </c>
      <c r="R6553">
        <v>0</v>
      </c>
      <c r="S6553">
        <v>0</v>
      </c>
      <c r="T6553">
        <v>64</v>
      </c>
      <c r="U6553">
        <v>0</v>
      </c>
      <c r="V6553">
        <v>0</v>
      </c>
      <c r="W6553">
        <v>0</v>
      </c>
      <c r="X6553">
        <v>63.908138259598658</v>
      </c>
      <c r="Y6553">
        <v>0</v>
      </c>
      <c r="Z6553">
        <v>0</v>
      </c>
      <c r="AA6553">
        <v>0</v>
      </c>
      <c r="AB6553">
        <v>48.607757528688992</v>
      </c>
      <c r="AC6553">
        <v>0</v>
      </c>
      <c r="AD6553">
        <v>0</v>
      </c>
      <c r="AE6553">
        <v>112.51589578828765</v>
      </c>
    </row>
    <row r="6554" spans="1:31" x14ac:dyDescent="0.25">
      <c r="A6554">
        <v>2214696</v>
      </c>
      <c r="B6554">
        <v>1</v>
      </c>
      <c r="C6554" t="s">
        <v>80</v>
      </c>
      <c r="D6554" t="s">
        <v>103</v>
      </c>
      <c r="E6554" t="s">
        <v>151</v>
      </c>
      <c r="F6554" t="s">
        <v>18762</v>
      </c>
      <c r="G6554" t="s">
        <v>245</v>
      </c>
      <c r="H6554" t="s">
        <v>135</v>
      </c>
      <c r="I6554" t="s">
        <v>136</v>
      </c>
      <c r="J6554" t="s">
        <v>137</v>
      </c>
      <c r="K6554" t="s">
        <v>138</v>
      </c>
      <c r="L6554" t="s">
        <v>18763</v>
      </c>
      <c r="M6554" t="s">
        <v>18764</v>
      </c>
      <c r="N6554">
        <v>1.640833333</v>
      </c>
      <c r="O6554">
        <v>0</v>
      </c>
      <c r="P6554">
        <v>96</v>
      </c>
      <c r="Q6554">
        <v>0</v>
      </c>
      <c r="R6554">
        <v>4</v>
      </c>
      <c r="S6554">
        <v>0</v>
      </c>
      <c r="T6554">
        <v>5</v>
      </c>
      <c r="U6554">
        <v>0</v>
      </c>
      <c r="V6554">
        <v>0</v>
      </c>
      <c r="W6554">
        <v>0</v>
      </c>
      <c r="X6554">
        <v>63.127362946051065</v>
      </c>
      <c r="Y6554">
        <v>0</v>
      </c>
      <c r="Z6554">
        <v>2.3368633487602195</v>
      </c>
      <c r="AA6554">
        <v>0</v>
      </c>
      <c r="AB6554">
        <v>3.9527702918109267</v>
      </c>
      <c r="AC6554">
        <v>0</v>
      </c>
      <c r="AD6554">
        <v>0</v>
      </c>
      <c r="AE6554">
        <v>69.416996586622204</v>
      </c>
    </row>
    <row r="6555" spans="1:31" x14ac:dyDescent="0.25">
      <c r="A6555">
        <v>2228805</v>
      </c>
      <c r="B6555">
        <v>1</v>
      </c>
      <c r="C6555" t="s">
        <v>81</v>
      </c>
      <c r="D6555" t="s">
        <v>117</v>
      </c>
      <c r="E6555" t="s">
        <v>156</v>
      </c>
      <c r="F6555" t="s">
        <v>18765</v>
      </c>
      <c r="G6555" t="s">
        <v>161</v>
      </c>
      <c r="H6555" t="s">
        <v>135</v>
      </c>
      <c r="I6555" t="s">
        <v>136</v>
      </c>
      <c r="J6555" t="s">
        <v>137</v>
      </c>
      <c r="K6555" t="s">
        <v>138</v>
      </c>
      <c r="L6555" t="s">
        <v>18766</v>
      </c>
      <c r="M6555" t="s">
        <v>18767</v>
      </c>
      <c r="N6555">
        <v>1.9655555549999999</v>
      </c>
      <c r="O6555">
        <v>0</v>
      </c>
      <c r="P6555">
        <v>1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</row>
    <row r="6556" spans="1:31" x14ac:dyDescent="0.25">
      <c r="A6556">
        <v>2221643</v>
      </c>
      <c r="B6556">
        <v>1</v>
      </c>
      <c r="C6556" t="s">
        <v>81</v>
      </c>
      <c r="D6556" t="s">
        <v>119</v>
      </c>
      <c r="E6556" t="s">
        <v>225</v>
      </c>
      <c r="F6556" t="s">
        <v>18768</v>
      </c>
      <c r="G6556" t="s">
        <v>600</v>
      </c>
      <c r="H6556" t="s">
        <v>135</v>
      </c>
      <c r="I6556" t="s">
        <v>136</v>
      </c>
      <c r="J6556" t="s">
        <v>137</v>
      </c>
      <c r="K6556" t="s">
        <v>138</v>
      </c>
      <c r="L6556" t="s">
        <v>18769</v>
      </c>
      <c r="M6556" t="s">
        <v>18770</v>
      </c>
      <c r="N6556">
        <v>1.2350000000000001</v>
      </c>
      <c r="O6556">
        <v>0</v>
      </c>
      <c r="P6556">
        <v>4</v>
      </c>
      <c r="Q6556">
        <v>0</v>
      </c>
      <c r="R6556">
        <v>0</v>
      </c>
      <c r="S6556">
        <v>0</v>
      </c>
      <c r="T6556">
        <v>18</v>
      </c>
      <c r="U6556">
        <v>0</v>
      </c>
      <c r="V6556">
        <v>0</v>
      </c>
      <c r="W6556">
        <v>0</v>
      </c>
      <c r="X6556">
        <v>1.073985480872625</v>
      </c>
      <c r="Y6556">
        <v>0</v>
      </c>
      <c r="Z6556">
        <v>0</v>
      </c>
      <c r="AA6556">
        <v>0</v>
      </c>
      <c r="AB6556">
        <v>9.49475325900036</v>
      </c>
      <c r="AC6556">
        <v>0</v>
      </c>
      <c r="AD6556">
        <v>0</v>
      </c>
      <c r="AE6556">
        <v>10.568738739872986</v>
      </c>
    </row>
    <row r="6557" spans="1:31" x14ac:dyDescent="0.25">
      <c r="A6557">
        <v>2214198</v>
      </c>
      <c r="B6557">
        <v>1</v>
      </c>
      <c r="C6557" t="s">
        <v>81</v>
      </c>
      <c r="D6557" t="s">
        <v>120</v>
      </c>
      <c r="E6557" t="s">
        <v>132</v>
      </c>
      <c r="F6557" t="s">
        <v>18771</v>
      </c>
      <c r="G6557" t="s">
        <v>176</v>
      </c>
      <c r="H6557" t="s">
        <v>135</v>
      </c>
      <c r="I6557" t="s">
        <v>136</v>
      </c>
      <c r="J6557" t="s">
        <v>137</v>
      </c>
      <c r="K6557" t="s">
        <v>138</v>
      </c>
      <c r="L6557" t="s">
        <v>18772</v>
      </c>
      <c r="M6557" t="s">
        <v>18773</v>
      </c>
      <c r="N6557">
        <v>1.2549999999999999</v>
      </c>
      <c r="O6557">
        <v>0</v>
      </c>
      <c r="P6557">
        <v>245</v>
      </c>
      <c r="Q6557">
        <v>0</v>
      </c>
      <c r="R6557">
        <v>2</v>
      </c>
      <c r="S6557">
        <v>0</v>
      </c>
      <c r="T6557">
        <v>68</v>
      </c>
      <c r="U6557">
        <v>0</v>
      </c>
      <c r="V6557">
        <v>0</v>
      </c>
      <c r="W6557">
        <v>0</v>
      </c>
      <c r="X6557">
        <v>63.724853280207448</v>
      </c>
      <c r="Y6557">
        <v>0</v>
      </c>
      <c r="Z6557">
        <v>0.25043663633286112</v>
      </c>
      <c r="AA6557">
        <v>0</v>
      </c>
      <c r="AB6557">
        <v>47.356667571214736</v>
      </c>
      <c r="AC6557">
        <v>0</v>
      </c>
      <c r="AD6557">
        <v>0</v>
      </c>
      <c r="AE6557">
        <v>111.33195748775505</v>
      </c>
    </row>
    <row r="6558" spans="1:31" x14ac:dyDescent="0.25">
      <c r="A6558">
        <v>2213153</v>
      </c>
      <c r="B6558">
        <v>1</v>
      </c>
      <c r="C6558" t="s">
        <v>80</v>
      </c>
      <c r="D6558" t="s">
        <v>104</v>
      </c>
      <c r="E6558" t="s">
        <v>147</v>
      </c>
      <c r="F6558" t="s">
        <v>18774</v>
      </c>
      <c r="G6558" t="s">
        <v>405</v>
      </c>
      <c r="H6558" t="s">
        <v>144</v>
      </c>
      <c r="I6558" t="s">
        <v>136</v>
      </c>
      <c r="J6558" t="s">
        <v>137</v>
      </c>
      <c r="K6558" t="s">
        <v>234</v>
      </c>
      <c r="L6558" t="s">
        <v>18775</v>
      </c>
      <c r="M6558" t="s">
        <v>18776</v>
      </c>
      <c r="N6558">
        <v>5.0233333330000001</v>
      </c>
      <c r="O6558">
        <v>11</v>
      </c>
      <c r="P6558">
        <v>5192</v>
      </c>
      <c r="Q6558">
        <v>13</v>
      </c>
      <c r="R6558">
        <v>109</v>
      </c>
      <c r="S6558">
        <v>16</v>
      </c>
      <c r="T6558">
        <v>539</v>
      </c>
      <c r="U6558">
        <v>2</v>
      </c>
      <c r="V6558">
        <v>1</v>
      </c>
      <c r="W6558">
        <v>35.41773653512837</v>
      </c>
      <c r="X6558">
        <v>5595.3692588406693</v>
      </c>
      <c r="Y6558">
        <v>17.893667326931507</v>
      </c>
      <c r="Z6558">
        <v>225.71814717693263</v>
      </c>
      <c r="AA6558">
        <v>446.42026442161841</v>
      </c>
      <c r="AB6558">
        <v>1202.1616075265567</v>
      </c>
      <c r="AC6558">
        <v>88.08476395730267</v>
      </c>
      <c r="AD6558">
        <v>3.4900900775838002</v>
      </c>
      <c r="AE6558">
        <v>7614.5555358627244</v>
      </c>
    </row>
    <row r="6559" spans="1:31" x14ac:dyDescent="0.25">
      <c r="A6559">
        <v>2218420</v>
      </c>
      <c r="B6559">
        <v>1</v>
      </c>
      <c r="C6559" t="s">
        <v>80</v>
      </c>
      <c r="D6559" t="s">
        <v>103</v>
      </c>
      <c r="E6559" t="s">
        <v>151</v>
      </c>
      <c r="F6559" t="s">
        <v>18777</v>
      </c>
      <c r="G6559" t="s">
        <v>153</v>
      </c>
      <c r="H6559" t="s">
        <v>135</v>
      </c>
      <c r="I6559" t="s">
        <v>136</v>
      </c>
      <c r="J6559" t="s">
        <v>137</v>
      </c>
      <c r="K6559" t="s">
        <v>138</v>
      </c>
      <c r="L6559" t="s">
        <v>18778</v>
      </c>
      <c r="M6559" t="s">
        <v>18779</v>
      </c>
      <c r="N6559">
        <v>2.9569444439999999</v>
      </c>
      <c r="O6559">
        <v>0</v>
      </c>
      <c r="P6559">
        <v>35</v>
      </c>
      <c r="Q6559">
        <v>0</v>
      </c>
      <c r="R6559">
        <v>3</v>
      </c>
      <c r="S6559">
        <v>0</v>
      </c>
      <c r="T6559">
        <v>24</v>
      </c>
      <c r="U6559">
        <v>0</v>
      </c>
      <c r="V6559">
        <v>0</v>
      </c>
      <c r="W6559">
        <v>0</v>
      </c>
      <c r="X6559">
        <v>23.015473174239474</v>
      </c>
      <c r="Y6559">
        <v>0</v>
      </c>
      <c r="Z6559">
        <v>1.228288199947343</v>
      </c>
      <c r="AA6559">
        <v>0</v>
      </c>
      <c r="AB6559">
        <v>35.747464792268431</v>
      </c>
      <c r="AC6559">
        <v>0</v>
      </c>
      <c r="AD6559">
        <v>0</v>
      </c>
      <c r="AE6559">
        <v>59.991226166455249</v>
      </c>
    </row>
    <row r="6560" spans="1:31" x14ac:dyDescent="0.25">
      <c r="A6560">
        <v>2221666</v>
      </c>
      <c r="B6560">
        <v>1</v>
      </c>
      <c r="C6560" t="s">
        <v>80</v>
      </c>
      <c r="D6560" t="s">
        <v>96</v>
      </c>
      <c r="E6560" t="s">
        <v>156</v>
      </c>
      <c r="F6560" t="s">
        <v>18780</v>
      </c>
      <c r="G6560" t="s">
        <v>134</v>
      </c>
      <c r="H6560" t="s">
        <v>135</v>
      </c>
      <c r="I6560" t="s">
        <v>136</v>
      </c>
      <c r="J6560" t="s">
        <v>137</v>
      </c>
      <c r="K6560" t="s">
        <v>138</v>
      </c>
      <c r="L6560" t="s">
        <v>18781</v>
      </c>
      <c r="M6560" t="s">
        <v>18782</v>
      </c>
      <c r="N6560">
        <v>5.4744444440000004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1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10.437726069333388</v>
      </c>
      <c r="AC6560">
        <v>0</v>
      </c>
      <c r="AD6560">
        <v>0</v>
      </c>
      <c r="AE6560">
        <v>10.437726069333388</v>
      </c>
    </row>
    <row r="6561" spans="1:31" x14ac:dyDescent="0.25">
      <c r="A6561">
        <v>2214006</v>
      </c>
      <c r="B6561">
        <v>1</v>
      </c>
      <c r="C6561" t="s">
        <v>80</v>
      </c>
      <c r="D6561" t="s">
        <v>82</v>
      </c>
      <c r="E6561" t="s">
        <v>156</v>
      </c>
      <c r="F6561" t="s">
        <v>18783</v>
      </c>
      <c r="G6561" t="s">
        <v>172</v>
      </c>
      <c r="H6561" t="s">
        <v>135</v>
      </c>
      <c r="I6561" t="s">
        <v>136</v>
      </c>
      <c r="J6561" t="s">
        <v>137</v>
      </c>
      <c r="K6561" t="s">
        <v>138</v>
      </c>
      <c r="L6561" t="s">
        <v>18784</v>
      </c>
      <c r="M6561" t="s">
        <v>18785</v>
      </c>
      <c r="N6561">
        <v>0.96805555499999996</v>
      </c>
      <c r="O6561">
        <v>0</v>
      </c>
      <c r="P6561">
        <v>11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2.063142654058522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2.063142654058522</v>
      </c>
    </row>
    <row r="6562" spans="1:31" x14ac:dyDescent="0.25">
      <c r="A6562">
        <v>2226741</v>
      </c>
      <c r="B6562">
        <v>1</v>
      </c>
      <c r="C6562" t="s">
        <v>81</v>
      </c>
      <c r="D6562" t="s">
        <v>113</v>
      </c>
      <c r="E6562" t="s">
        <v>151</v>
      </c>
      <c r="F6562" t="s">
        <v>4910</v>
      </c>
      <c r="G6562" t="s">
        <v>213</v>
      </c>
      <c r="H6562" t="s">
        <v>135</v>
      </c>
      <c r="I6562" t="s">
        <v>136</v>
      </c>
      <c r="J6562" t="s">
        <v>137</v>
      </c>
      <c r="K6562" t="s">
        <v>138</v>
      </c>
      <c r="L6562" t="s">
        <v>18786</v>
      </c>
      <c r="M6562" t="s">
        <v>18787</v>
      </c>
      <c r="N6562">
        <v>1.159166666</v>
      </c>
      <c r="O6562">
        <v>0</v>
      </c>
      <c r="P6562">
        <v>77</v>
      </c>
      <c r="Q6562">
        <v>0</v>
      </c>
      <c r="R6562">
        <v>0</v>
      </c>
      <c r="S6562">
        <v>0</v>
      </c>
      <c r="T6562">
        <v>8</v>
      </c>
      <c r="U6562">
        <v>0</v>
      </c>
      <c r="V6562">
        <v>0</v>
      </c>
      <c r="W6562">
        <v>0</v>
      </c>
      <c r="X6562">
        <v>30.098447916234235</v>
      </c>
      <c r="Y6562">
        <v>0</v>
      </c>
      <c r="Z6562">
        <v>0</v>
      </c>
      <c r="AA6562">
        <v>0</v>
      </c>
      <c r="AB6562">
        <v>6.8837017352413952</v>
      </c>
      <c r="AC6562">
        <v>0</v>
      </c>
      <c r="AD6562">
        <v>0</v>
      </c>
      <c r="AE6562">
        <v>36.98214965147563</v>
      </c>
    </row>
    <row r="6563" spans="1:31" x14ac:dyDescent="0.25">
      <c r="A6563">
        <v>2221835</v>
      </c>
      <c r="B6563">
        <v>1</v>
      </c>
      <c r="C6563" t="s">
        <v>80</v>
      </c>
      <c r="D6563" t="s">
        <v>83</v>
      </c>
      <c r="E6563" t="s">
        <v>156</v>
      </c>
      <c r="F6563" t="s">
        <v>1664</v>
      </c>
      <c r="G6563" t="s">
        <v>172</v>
      </c>
      <c r="H6563" t="s">
        <v>135</v>
      </c>
      <c r="I6563" t="s">
        <v>136</v>
      </c>
      <c r="J6563" t="s">
        <v>137</v>
      </c>
      <c r="K6563" t="s">
        <v>138</v>
      </c>
      <c r="L6563" t="s">
        <v>18788</v>
      </c>
      <c r="M6563" t="s">
        <v>18789</v>
      </c>
      <c r="N6563">
        <v>3.525833333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1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6.1599650306234572</v>
      </c>
      <c r="AC6563">
        <v>0</v>
      </c>
      <c r="AD6563">
        <v>0</v>
      </c>
      <c r="AE6563">
        <v>6.1599650306234572</v>
      </c>
    </row>
    <row r="6564" spans="1:31" x14ac:dyDescent="0.25">
      <c r="A6564">
        <v>2217421</v>
      </c>
      <c r="B6564">
        <v>1</v>
      </c>
      <c r="C6564" t="s">
        <v>81</v>
      </c>
      <c r="D6564" t="s">
        <v>115</v>
      </c>
      <c r="E6564" t="s">
        <v>132</v>
      </c>
      <c r="F6564" t="s">
        <v>5935</v>
      </c>
      <c r="G6564" t="s">
        <v>233</v>
      </c>
      <c r="H6564" t="s">
        <v>135</v>
      </c>
      <c r="I6564" t="s">
        <v>136</v>
      </c>
      <c r="J6564" t="s">
        <v>137</v>
      </c>
      <c r="K6564" t="s">
        <v>234</v>
      </c>
      <c r="L6564" t="s">
        <v>18790</v>
      </c>
      <c r="M6564" t="s">
        <v>18791</v>
      </c>
      <c r="N6564">
        <v>7.4036563879999999</v>
      </c>
      <c r="O6564">
        <v>0</v>
      </c>
      <c r="P6564">
        <v>147</v>
      </c>
      <c r="Q6564">
        <v>0</v>
      </c>
      <c r="R6564">
        <v>0</v>
      </c>
      <c r="S6564">
        <v>0</v>
      </c>
      <c r="T6564">
        <v>8</v>
      </c>
      <c r="U6564">
        <v>0</v>
      </c>
      <c r="V6564">
        <v>0</v>
      </c>
      <c r="W6564">
        <v>0</v>
      </c>
      <c r="X6564">
        <v>127.74770610433576</v>
      </c>
      <c r="Y6564">
        <v>0</v>
      </c>
      <c r="Z6564">
        <v>0</v>
      </c>
      <c r="AA6564">
        <v>0</v>
      </c>
      <c r="AB6564">
        <v>113.28537064317798</v>
      </c>
      <c r="AC6564">
        <v>0</v>
      </c>
      <c r="AD6564">
        <v>0</v>
      </c>
      <c r="AE6564">
        <v>241.03307674751375</v>
      </c>
    </row>
    <row r="6565" spans="1:31" x14ac:dyDescent="0.25">
      <c r="A6565">
        <v>2216070</v>
      </c>
      <c r="B6565">
        <v>1</v>
      </c>
      <c r="C6565" t="s">
        <v>80</v>
      </c>
      <c r="D6565" t="s">
        <v>82</v>
      </c>
      <c r="E6565" t="s">
        <v>141</v>
      </c>
      <c r="F6565" t="s">
        <v>18792</v>
      </c>
      <c r="G6565" t="s">
        <v>200</v>
      </c>
      <c r="H6565" t="s">
        <v>144</v>
      </c>
      <c r="I6565" t="s">
        <v>451</v>
      </c>
      <c r="J6565" t="s">
        <v>137</v>
      </c>
      <c r="K6565" t="s">
        <v>138</v>
      </c>
      <c r="L6565" t="s">
        <v>18793</v>
      </c>
      <c r="M6565" t="s">
        <v>18794</v>
      </c>
      <c r="N6565">
        <v>6.1111109999999998E-3</v>
      </c>
      <c r="O6565">
        <v>0</v>
      </c>
      <c r="P6565">
        <v>4609</v>
      </c>
      <c r="Q6565">
        <v>0</v>
      </c>
      <c r="R6565">
        <v>0</v>
      </c>
      <c r="S6565">
        <v>3</v>
      </c>
      <c r="T6565">
        <v>307</v>
      </c>
      <c r="U6565">
        <v>0</v>
      </c>
      <c r="V6565">
        <v>0</v>
      </c>
      <c r="W6565">
        <v>0</v>
      </c>
      <c r="X6565">
        <v>12.294742673915263</v>
      </c>
      <c r="Y6565">
        <v>0</v>
      </c>
      <c r="Z6565">
        <v>0</v>
      </c>
      <c r="AA6565">
        <v>7.5856273150019998E-2</v>
      </c>
      <c r="AB6565">
        <v>0.84103965481450371</v>
      </c>
      <c r="AC6565">
        <v>0</v>
      </c>
      <c r="AD6565">
        <v>0</v>
      </c>
      <c r="AE6565">
        <v>13.211638601879786</v>
      </c>
    </row>
    <row r="6566" spans="1:31" x14ac:dyDescent="0.25">
      <c r="A6566">
        <v>2224062</v>
      </c>
      <c r="B6566">
        <v>1</v>
      </c>
      <c r="C6566" t="s">
        <v>80</v>
      </c>
      <c r="D6566" t="s">
        <v>90</v>
      </c>
      <c r="E6566" t="s">
        <v>151</v>
      </c>
      <c r="F6566" t="s">
        <v>1302</v>
      </c>
      <c r="G6566" t="s">
        <v>213</v>
      </c>
      <c r="H6566" t="s">
        <v>135</v>
      </c>
      <c r="I6566" t="s">
        <v>136</v>
      </c>
      <c r="J6566" t="s">
        <v>137</v>
      </c>
      <c r="K6566" t="s">
        <v>138</v>
      </c>
      <c r="L6566" t="s">
        <v>18795</v>
      </c>
      <c r="M6566" t="s">
        <v>18796</v>
      </c>
      <c r="N6566">
        <v>1.218611111</v>
      </c>
      <c r="O6566">
        <v>0</v>
      </c>
      <c r="P6566">
        <v>305</v>
      </c>
      <c r="Q6566">
        <v>0</v>
      </c>
      <c r="R6566">
        <v>0</v>
      </c>
      <c r="S6566">
        <v>0</v>
      </c>
      <c r="T6566">
        <v>11</v>
      </c>
      <c r="U6566">
        <v>0</v>
      </c>
      <c r="V6566">
        <v>0</v>
      </c>
      <c r="W6566">
        <v>0</v>
      </c>
      <c r="X6566">
        <v>139.01434720720471</v>
      </c>
      <c r="Y6566">
        <v>0</v>
      </c>
      <c r="Z6566">
        <v>0</v>
      </c>
      <c r="AA6566">
        <v>0</v>
      </c>
      <c r="AB6566">
        <v>7.192645445539168</v>
      </c>
      <c r="AC6566">
        <v>0</v>
      </c>
      <c r="AD6566">
        <v>0</v>
      </c>
      <c r="AE6566">
        <v>146.20699265274388</v>
      </c>
    </row>
    <row r="6567" spans="1:31" x14ac:dyDescent="0.25">
      <c r="A6567">
        <v>2212824</v>
      </c>
      <c r="B6567">
        <v>1</v>
      </c>
      <c r="C6567" t="s">
        <v>81</v>
      </c>
      <c r="D6567" t="s">
        <v>123</v>
      </c>
      <c r="E6567" t="s">
        <v>132</v>
      </c>
      <c r="F6567" t="s">
        <v>4213</v>
      </c>
      <c r="G6567" t="s">
        <v>176</v>
      </c>
      <c r="H6567" t="s">
        <v>135</v>
      </c>
      <c r="I6567" t="s">
        <v>136</v>
      </c>
      <c r="J6567" t="s">
        <v>137</v>
      </c>
      <c r="K6567" t="s">
        <v>138</v>
      </c>
      <c r="L6567" t="s">
        <v>18797</v>
      </c>
      <c r="M6567" t="s">
        <v>18798</v>
      </c>
      <c r="N6567">
        <v>1.7555555549999999</v>
      </c>
      <c r="O6567">
        <v>0</v>
      </c>
      <c r="P6567">
        <v>113</v>
      </c>
      <c r="Q6567">
        <v>0</v>
      </c>
      <c r="R6567">
        <v>8</v>
      </c>
      <c r="S6567">
        <v>0</v>
      </c>
      <c r="T6567">
        <v>4</v>
      </c>
      <c r="U6567">
        <v>0</v>
      </c>
      <c r="V6567">
        <v>0</v>
      </c>
      <c r="W6567">
        <v>0</v>
      </c>
      <c r="X6567">
        <v>37.165351873568127</v>
      </c>
      <c r="Y6567">
        <v>0</v>
      </c>
      <c r="Z6567">
        <v>2.1136451309503999</v>
      </c>
      <c r="AA6567">
        <v>0</v>
      </c>
      <c r="AB6567">
        <v>2.6712830893436417</v>
      </c>
      <c r="AC6567">
        <v>0</v>
      </c>
      <c r="AD6567">
        <v>0</v>
      </c>
      <c r="AE6567">
        <v>41.950280093862169</v>
      </c>
    </row>
    <row r="6568" spans="1:31" x14ac:dyDescent="0.25">
      <c r="A6568">
        <v>2215380</v>
      </c>
      <c r="B6568">
        <v>1</v>
      </c>
      <c r="C6568" t="s">
        <v>81</v>
      </c>
      <c r="D6568" t="s">
        <v>113</v>
      </c>
      <c r="E6568" t="s">
        <v>141</v>
      </c>
      <c r="F6568" t="s">
        <v>18799</v>
      </c>
      <c r="G6568" t="s">
        <v>233</v>
      </c>
      <c r="H6568" t="s">
        <v>144</v>
      </c>
      <c r="I6568" t="s">
        <v>136</v>
      </c>
      <c r="J6568" t="s">
        <v>137</v>
      </c>
      <c r="K6568" t="s">
        <v>234</v>
      </c>
      <c r="L6568" t="s">
        <v>18800</v>
      </c>
      <c r="M6568" t="s">
        <v>18801</v>
      </c>
      <c r="N6568">
        <v>4.7891666659999999</v>
      </c>
      <c r="O6568">
        <v>0</v>
      </c>
      <c r="P6568">
        <v>387</v>
      </c>
      <c r="Q6568">
        <v>0</v>
      </c>
      <c r="R6568">
        <v>0</v>
      </c>
      <c r="S6568">
        <v>0</v>
      </c>
      <c r="T6568">
        <v>31</v>
      </c>
      <c r="U6568">
        <v>0</v>
      </c>
      <c r="V6568">
        <v>0</v>
      </c>
      <c r="W6568">
        <v>0</v>
      </c>
      <c r="X6568">
        <v>565.39470322379123</v>
      </c>
      <c r="Y6568">
        <v>0</v>
      </c>
      <c r="Z6568">
        <v>0</v>
      </c>
      <c r="AA6568">
        <v>0</v>
      </c>
      <c r="AB6568">
        <v>152.8878877990789</v>
      </c>
      <c r="AC6568">
        <v>0</v>
      </c>
      <c r="AD6568">
        <v>0</v>
      </c>
      <c r="AE6568">
        <v>718.28259102287006</v>
      </c>
    </row>
    <row r="6569" spans="1:31" x14ac:dyDescent="0.25">
      <c r="A6569">
        <v>2216946</v>
      </c>
      <c r="B6569">
        <v>1</v>
      </c>
      <c r="C6569" t="s">
        <v>80</v>
      </c>
      <c r="D6569" t="s">
        <v>90</v>
      </c>
      <c r="E6569" t="s">
        <v>225</v>
      </c>
      <c r="F6569" t="s">
        <v>14938</v>
      </c>
      <c r="G6569" t="s">
        <v>134</v>
      </c>
      <c r="H6569" t="s">
        <v>135</v>
      </c>
      <c r="I6569" t="s">
        <v>136</v>
      </c>
      <c r="J6569" t="s">
        <v>137</v>
      </c>
      <c r="K6569" t="s">
        <v>138</v>
      </c>
      <c r="L6569" t="s">
        <v>18802</v>
      </c>
      <c r="M6569" t="s">
        <v>18803</v>
      </c>
      <c r="N6569">
        <v>0.41694444400000003</v>
      </c>
      <c r="O6569">
        <v>0</v>
      </c>
      <c r="P6569">
        <v>67</v>
      </c>
      <c r="Q6569">
        <v>0</v>
      </c>
      <c r="R6569">
        <v>0</v>
      </c>
      <c r="S6569">
        <v>0</v>
      </c>
      <c r="T6569">
        <v>5</v>
      </c>
      <c r="U6569">
        <v>0</v>
      </c>
      <c r="V6569">
        <v>0</v>
      </c>
      <c r="W6569">
        <v>0</v>
      </c>
      <c r="X6569">
        <v>8.4456260613634022</v>
      </c>
      <c r="Y6569">
        <v>0</v>
      </c>
      <c r="Z6569">
        <v>0</v>
      </c>
      <c r="AA6569">
        <v>0</v>
      </c>
      <c r="AB6569">
        <v>2.1508178105602846</v>
      </c>
      <c r="AC6569">
        <v>0</v>
      </c>
      <c r="AD6569">
        <v>0</v>
      </c>
      <c r="AE6569">
        <v>10.596443871923686</v>
      </c>
    </row>
    <row r="6570" spans="1:31" x14ac:dyDescent="0.25">
      <c r="A6570">
        <v>2227600</v>
      </c>
      <c r="B6570">
        <v>1</v>
      </c>
      <c r="C6570" t="s">
        <v>80</v>
      </c>
      <c r="D6570" t="s">
        <v>94</v>
      </c>
      <c r="E6570" t="s">
        <v>132</v>
      </c>
      <c r="F6570" t="s">
        <v>7997</v>
      </c>
      <c r="G6570" t="s">
        <v>176</v>
      </c>
      <c r="H6570" t="s">
        <v>135</v>
      </c>
      <c r="I6570" t="s">
        <v>136</v>
      </c>
      <c r="J6570" t="s">
        <v>137</v>
      </c>
      <c r="K6570" t="s">
        <v>138</v>
      </c>
      <c r="L6570" t="s">
        <v>18804</v>
      </c>
      <c r="M6570" t="s">
        <v>18805</v>
      </c>
      <c r="N6570">
        <v>0.27833333300000002</v>
      </c>
      <c r="O6570">
        <v>0</v>
      </c>
      <c r="P6570">
        <v>211</v>
      </c>
      <c r="Q6570">
        <v>0</v>
      </c>
      <c r="R6570">
        <v>0</v>
      </c>
      <c r="S6570">
        <v>0</v>
      </c>
      <c r="T6570">
        <v>10</v>
      </c>
      <c r="U6570">
        <v>0</v>
      </c>
      <c r="V6570">
        <v>0</v>
      </c>
      <c r="W6570">
        <v>0</v>
      </c>
      <c r="X6570">
        <v>14.988420231391181</v>
      </c>
      <c r="Y6570">
        <v>0</v>
      </c>
      <c r="Z6570">
        <v>0</v>
      </c>
      <c r="AA6570">
        <v>0</v>
      </c>
      <c r="AB6570">
        <v>0.84417956984580012</v>
      </c>
      <c r="AC6570">
        <v>0</v>
      </c>
      <c r="AD6570">
        <v>0</v>
      </c>
      <c r="AE6570">
        <v>15.832599801236981</v>
      </c>
    </row>
    <row r="6571" spans="1:31" x14ac:dyDescent="0.25">
      <c r="A6571">
        <v>2225436</v>
      </c>
      <c r="B6571">
        <v>1</v>
      </c>
      <c r="C6571" t="s">
        <v>80</v>
      </c>
      <c r="D6571" t="s">
        <v>98</v>
      </c>
      <c r="E6571" t="s">
        <v>151</v>
      </c>
      <c r="F6571" t="s">
        <v>2722</v>
      </c>
      <c r="G6571" t="s">
        <v>213</v>
      </c>
      <c r="H6571" t="s">
        <v>135</v>
      </c>
      <c r="I6571" t="s">
        <v>136</v>
      </c>
      <c r="J6571" t="s">
        <v>137</v>
      </c>
      <c r="K6571" t="s">
        <v>138</v>
      </c>
      <c r="L6571" t="s">
        <v>18806</v>
      </c>
      <c r="M6571" t="s">
        <v>6154</v>
      </c>
      <c r="N6571">
        <v>0.85694444400000003</v>
      </c>
      <c r="O6571">
        <v>0</v>
      </c>
      <c r="P6571">
        <v>85</v>
      </c>
      <c r="Q6571">
        <v>0</v>
      </c>
      <c r="R6571">
        <v>2</v>
      </c>
      <c r="S6571">
        <v>0</v>
      </c>
      <c r="T6571">
        <v>16</v>
      </c>
      <c r="U6571">
        <v>0</v>
      </c>
      <c r="V6571">
        <v>0</v>
      </c>
      <c r="W6571">
        <v>0</v>
      </c>
      <c r="X6571">
        <v>18.280591816112867</v>
      </c>
      <c r="Y6571">
        <v>0</v>
      </c>
      <c r="Z6571">
        <v>9.694247872529918E-2</v>
      </c>
      <c r="AA6571">
        <v>0</v>
      </c>
      <c r="AB6571">
        <v>8.5481859949965564</v>
      </c>
      <c r="AC6571">
        <v>0</v>
      </c>
      <c r="AD6571">
        <v>0</v>
      </c>
      <c r="AE6571">
        <v>26.925720289834722</v>
      </c>
    </row>
    <row r="6572" spans="1:31" x14ac:dyDescent="0.25">
      <c r="A6572">
        <v>2225559</v>
      </c>
      <c r="B6572">
        <v>1</v>
      </c>
      <c r="C6572" t="s">
        <v>80</v>
      </c>
      <c r="D6572" t="s">
        <v>87</v>
      </c>
      <c r="E6572" t="s">
        <v>225</v>
      </c>
      <c r="F6572" t="s">
        <v>18807</v>
      </c>
      <c r="G6572" t="s">
        <v>600</v>
      </c>
      <c r="H6572" t="s">
        <v>135</v>
      </c>
      <c r="I6572" t="s">
        <v>136</v>
      </c>
      <c r="J6572" t="s">
        <v>137</v>
      </c>
      <c r="K6572" t="s">
        <v>138</v>
      </c>
      <c r="L6572" t="s">
        <v>18808</v>
      </c>
      <c r="M6572" t="s">
        <v>18809</v>
      </c>
      <c r="N6572">
        <v>4.6119444439999997</v>
      </c>
      <c r="O6572">
        <v>0</v>
      </c>
      <c r="P6572">
        <v>1</v>
      </c>
      <c r="Q6572">
        <v>0</v>
      </c>
      <c r="R6572">
        <v>0</v>
      </c>
      <c r="S6572">
        <v>0</v>
      </c>
      <c r="T6572">
        <v>8</v>
      </c>
      <c r="U6572">
        <v>0</v>
      </c>
      <c r="V6572">
        <v>0</v>
      </c>
      <c r="W6572">
        <v>0</v>
      </c>
      <c r="X6572">
        <v>1.9741428283820001E-2</v>
      </c>
      <c r="Y6572">
        <v>0</v>
      </c>
      <c r="Z6572">
        <v>0</v>
      </c>
      <c r="AA6572">
        <v>0</v>
      </c>
      <c r="AB6572">
        <v>199.10516351838464</v>
      </c>
      <c r="AC6572">
        <v>0</v>
      </c>
      <c r="AD6572">
        <v>0</v>
      </c>
      <c r="AE6572">
        <v>199.12490494666847</v>
      </c>
    </row>
    <row r="6573" spans="1:31" x14ac:dyDescent="0.25">
      <c r="A6573">
        <v>2218918</v>
      </c>
      <c r="B6573">
        <v>1</v>
      </c>
      <c r="C6573" t="s">
        <v>80</v>
      </c>
      <c r="D6573" t="s">
        <v>110</v>
      </c>
      <c r="E6573" t="s">
        <v>156</v>
      </c>
      <c r="F6573" t="s">
        <v>18810</v>
      </c>
      <c r="G6573" t="s">
        <v>165</v>
      </c>
      <c r="H6573" t="s">
        <v>135</v>
      </c>
      <c r="I6573" t="s">
        <v>136</v>
      </c>
      <c r="J6573" t="s">
        <v>137</v>
      </c>
      <c r="K6573" t="s">
        <v>138</v>
      </c>
      <c r="L6573" t="s">
        <v>18811</v>
      </c>
      <c r="M6573" t="s">
        <v>18812</v>
      </c>
      <c r="N6573">
        <v>5.5036111109999997</v>
      </c>
      <c r="O6573">
        <v>0</v>
      </c>
      <c r="P6573">
        <v>3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6.9422717295842604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6.9422717295842604</v>
      </c>
    </row>
    <row r="6574" spans="1:31" x14ac:dyDescent="0.25">
      <c r="A6574">
        <v>2216923</v>
      </c>
      <c r="B6574">
        <v>1</v>
      </c>
      <c r="C6574" t="s">
        <v>80</v>
      </c>
      <c r="D6574" t="s">
        <v>101</v>
      </c>
      <c r="E6574" t="s">
        <v>151</v>
      </c>
      <c r="F6574" t="s">
        <v>18813</v>
      </c>
      <c r="G6574" t="s">
        <v>134</v>
      </c>
      <c r="H6574" t="s">
        <v>135</v>
      </c>
      <c r="I6574" t="s">
        <v>136</v>
      </c>
      <c r="J6574" t="s">
        <v>137</v>
      </c>
      <c r="K6574" t="s">
        <v>138</v>
      </c>
      <c r="L6574" t="s">
        <v>18814</v>
      </c>
      <c r="M6574" t="s">
        <v>18815</v>
      </c>
      <c r="N6574">
        <v>1.1611111110000001</v>
      </c>
      <c r="O6574">
        <v>0</v>
      </c>
      <c r="P6574">
        <v>2</v>
      </c>
      <c r="Q6574">
        <v>0</v>
      </c>
      <c r="R6574">
        <v>0</v>
      </c>
      <c r="S6574">
        <v>0</v>
      </c>
      <c r="T6574">
        <v>1</v>
      </c>
      <c r="U6574">
        <v>0</v>
      </c>
      <c r="V6574">
        <v>0</v>
      </c>
      <c r="W6574">
        <v>0</v>
      </c>
      <c r="X6574">
        <v>1.6490471711978056</v>
      </c>
      <c r="Y6574">
        <v>0</v>
      </c>
      <c r="Z6574">
        <v>0</v>
      </c>
      <c r="AA6574">
        <v>0</v>
      </c>
      <c r="AB6574">
        <v>2.1315966409243332</v>
      </c>
      <c r="AC6574">
        <v>0</v>
      </c>
      <c r="AD6574">
        <v>0</v>
      </c>
      <c r="AE6574">
        <v>3.7806438121221388</v>
      </c>
    </row>
    <row r="6575" spans="1:31" x14ac:dyDescent="0.25">
      <c r="A6575">
        <v>2219087</v>
      </c>
      <c r="B6575">
        <v>1</v>
      </c>
      <c r="C6575" t="s">
        <v>81</v>
      </c>
      <c r="D6575" t="s">
        <v>112</v>
      </c>
      <c r="E6575" t="s">
        <v>151</v>
      </c>
      <c r="F6575" t="s">
        <v>18816</v>
      </c>
      <c r="G6575" t="s">
        <v>213</v>
      </c>
      <c r="H6575" t="s">
        <v>135</v>
      </c>
      <c r="I6575" t="s">
        <v>136</v>
      </c>
      <c r="J6575" t="s">
        <v>137</v>
      </c>
      <c r="K6575" t="s">
        <v>138</v>
      </c>
      <c r="L6575" t="s">
        <v>18817</v>
      </c>
      <c r="M6575" t="s">
        <v>18818</v>
      </c>
      <c r="N6575">
        <v>1.2175</v>
      </c>
      <c r="O6575">
        <v>0</v>
      </c>
      <c r="P6575">
        <v>91</v>
      </c>
      <c r="Q6575">
        <v>0</v>
      </c>
      <c r="R6575">
        <v>0</v>
      </c>
      <c r="S6575">
        <v>0</v>
      </c>
      <c r="T6575">
        <v>8</v>
      </c>
      <c r="U6575">
        <v>0</v>
      </c>
      <c r="V6575">
        <v>0</v>
      </c>
      <c r="W6575">
        <v>0</v>
      </c>
      <c r="X6575">
        <v>24.408473623617141</v>
      </c>
      <c r="Y6575">
        <v>0</v>
      </c>
      <c r="Z6575">
        <v>0</v>
      </c>
      <c r="AA6575">
        <v>0</v>
      </c>
      <c r="AB6575">
        <v>8.4132099753614309</v>
      </c>
      <c r="AC6575">
        <v>0</v>
      </c>
      <c r="AD6575">
        <v>0</v>
      </c>
      <c r="AE6575">
        <v>32.821683598978574</v>
      </c>
    </row>
    <row r="6576" spans="1:31" x14ac:dyDescent="0.25">
      <c r="A6576">
        <v>2215672</v>
      </c>
      <c r="B6576">
        <v>1</v>
      </c>
      <c r="C6576" t="s">
        <v>80</v>
      </c>
      <c r="D6576" t="s">
        <v>100</v>
      </c>
      <c r="E6576" t="s">
        <v>156</v>
      </c>
      <c r="F6576" t="s">
        <v>18819</v>
      </c>
      <c r="G6576" t="s">
        <v>161</v>
      </c>
      <c r="H6576" t="s">
        <v>135</v>
      </c>
      <c r="I6576" t="s">
        <v>136</v>
      </c>
      <c r="J6576" t="s">
        <v>137</v>
      </c>
      <c r="K6576" t="s">
        <v>138</v>
      </c>
      <c r="L6576" t="s">
        <v>18820</v>
      </c>
      <c r="M6576" t="s">
        <v>18821</v>
      </c>
      <c r="N6576">
        <v>2.9669444440000001</v>
      </c>
      <c r="O6576">
        <v>0</v>
      </c>
      <c r="P6576">
        <v>1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0.60587725591371999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0.60587725591371999</v>
      </c>
    </row>
    <row r="6577" spans="1:31" x14ac:dyDescent="0.25">
      <c r="A6577">
        <v>2228407</v>
      </c>
      <c r="B6577">
        <v>1</v>
      </c>
      <c r="C6577" t="s">
        <v>81</v>
      </c>
      <c r="D6577" t="s">
        <v>120</v>
      </c>
      <c r="E6577" t="s">
        <v>198</v>
      </c>
      <c r="F6577" t="s">
        <v>18822</v>
      </c>
      <c r="G6577" t="s">
        <v>143</v>
      </c>
      <c r="H6577" t="s">
        <v>144</v>
      </c>
      <c r="I6577" t="s">
        <v>136</v>
      </c>
      <c r="J6577" t="s">
        <v>137</v>
      </c>
      <c r="K6577" t="s">
        <v>138</v>
      </c>
      <c r="L6577" t="s">
        <v>18823</v>
      </c>
      <c r="M6577" t="s">
        <v>18824</v>
      </c>
      <c r="N6577">
        <v>0.67972222199999999</v>
      </c>
      <c r="O6577">
        <v>0</v>
      </c>
      <c r="P6577">
        <v>59</v>
      </c>
      <c r="Q6577">
        <v>31</v>
      </c>
      <c r="R6577">
        <v>45</v>
      </c>
      <c r="S6577">
        <v>3</v>
      </c>
      <c r="T6577">
        <v>8</v>
      </c>
      <c r="U6577">
        <v>0</v>
      </c>
      <c r="V6577">
        <v>1</v>
      </c>
      <c r="W6577">
        <v>0</v>
      </c>
      <c r="X6577">
        <v>9.6923661044260427</v>
      </c>
      <c r="Y6577">
        <v>10.331277164162374</v>
      </c>
      <c r="Z6577">
        <v>8.1736225243998248</v>
      </c>
      <c r="AA6577">
        <v>4.1721071271528603</v>
      </c>
      <c r="AB6577">
        <v>0.92197898779360998</v>
      </c>
      <c r="AC6577">
        <v>0</v>
      </c>
      <c r="AD6577">
        <v>0.71484903824003998</v>
      </c>
      <c r="AE6577">
        <v>34.006200946174751</v>
      </c>
    </row>
    <row r="6578" spans="1:31" x14ac:dyDescent="0.25">
      <c r="A6578">
        <v>2218818</v>
      </c>
      <c r="B6578">
        <v>1</v>
      </c>
      <c r="C6578" t="s">
        <v>81</v>
      </c>
      <c r="D6578" t="s">
        <v>128</v>
      </c>
      <c r="E6578" t="s">
        <v>151</v>
      </c>
      <c r="F6578" t="s">
        <v>18825</v>
      </c>
      <c r="G6578" t="s">
        <v>213</v>
      </c>
      <c r="H6578" t="s">
        <v>135</v>
      </c>
      <c r="I6578" t="s">
        <v>136</v>
      </c>
      <c r="J6578" t="s">
        <v>137</v>
      </c>
      <c r="K6578" t="s">
        <v>138</v>
      </c>
      <c r="L6578" t="s">
        <v>18826</v>
      </c>
      <c r="M6578" t="s">
        <v>18827</v>
      </c>
      <c r="N6578">
        <v>3.3186111110000001</v>
      </c>
      <c r="O6578">
        <v>0</v>
      </c>
      <c r="P6578">
        <v>1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2.4604307608888892E-4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2.4604307608888892E-4</v>
      </c>
    </row>
    <row r="6579" spans="1:31" x14ac:dyDescent="0.25">
      <c r="A6579">
        <v>2226933</v>
      </c>
      <c r="B6579">
        <v>1</v>
      </c>
      <c r="C6579" t="s">
        <v>80</v>
      </c>
      <c r="D6579" t="s">
        <v>96</v>
      </c>
      <c r="E6579" t="s">
        <v>198</v>
      </c>
      <c r="F6579" t="s">
        <v>18828</v>
      </c>
      <c r="G6579" t="s">
        <v>200</v>
      </c>
      <c r="H6579" t="s">
        <v>144</v>
      </c>
      <c r="I6579" t="s">
        <v>136</v>
      </c>
      <c r="J6579" t="s">
        <v>137</v>
      </c>
      <c r="K6579" t="s">
        <v>138</v>
      </c>
      <c r="L6579" t="s">
        <v>18829</v>
      </c>
      <c r="M6579" t="s">
        <v>18830</v>
      </c>
      <c r="N6579">
        <v>0.163611111</v>
      </c>
      <c r="O6579">
        <v>1</v>
      </c>
      <c r="P6579">
        <v>1564</v>
      </c>
      <c r="Q6579">
        <v>0</v>
      </c>
      <c r="R6579">
        <v>1</v>
      </c>
      <c r="S6579">
        <v>1</v>
      </c>
      <c r="T6579">
        <v>111</v>
      </c>
      <c r="U6579">
        <v>0</v>
      </c>
      <c r="V6579">
        <v>0</v>
      </c>
      <c r="W6579">
        <v>5.4007357885224581</v>
      </c>
      <c r="X6579">
        <v>101.59761584526414</v>
      </c>
      <c r="Y6579">
        <v>0</v>
      </c>
      <c r="Z6579">
        <v>0</v>
      </c>
      <c r="AA6579">
        <v>2.2143366738266566</v>
      </c>
      <c r="AB6579">
        <v>26.105885766933174</v>
      </c>
      <c r="AC6579">
        <v>0</v>
      </c>
      <c r="AD6579">
        <v>0</v>
      </c>
      <c r="AE6579">
        <v>135.31857407454643</v>
      </c>
    </row>
    <row r="6580" spans="1:31" x14ac:dyDescent="0.25">
      <c r="A6580">
        <v>2217736</v>
      </c>
      <c r="B6580">
        <v>1</v>
      </c>
      <c r="C6580" t="s">
        <v>80</v>
      </c>
      <c r="D6580" t="s">
        <v>96</v>
      </c>
      <c r="E6580" t="s">
        <v>156</v>
      </c>
      <c r="F6580" t="s">
        <v>18831</v>
      </c>
      <c r="G6580" t="s">
        <v>172</v>
      </c>
      <c r="H6580" t="s">
        <v>135</v>
      </c>
      <c r="I6580" t="s">
        <v>136</v>
      </c>
      <c r="J6580" t="s">
        <v>137</v>
      </c>
      <c r="K6580" t="s">
        <v>138</v>
      </c>
      <c r="L6580" t="s">
        <v>18832</v>
      </c>
      <c r="M6580" t="s">
        <v>18833</v>
      </c>
      <c r="N6580">
        <v>3.3119444439999999</v>
      </c>
      <c r="O6580">
        <v>0</v>
      </c>
      <c r="P6580">
        <v>2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14.006148459078574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14.006148459078574</v>
      </c>
    </row>
    <row r="6581" spans="1:31" x14ac:dyDescent="0.25">
      <c r="A6581">
        <v>2220269</v>
      </c>
      <c r="B6581">
        <v>1</v>
      </c>
      <c r="C6581" t="s">
        <v>81</v>
      </c>
      <c r="D6581" t="s">
        <v>112</v>
      </c>
      <c r="E6581" t="s">
        <v>198</v>
      </c>
      <c r="F6581" t="s">
        <v>5956</v>
      </c>
      <c r="G6581" t="s">
        <v>200</v>
      </c>
      <c r="H6581" t="s">
        <v>144</v>
      </c>
      <c r="I6581" t="s">
        <v>136</v>
      </c>
      <c r="J6581" t="s">
        <v>137</v>
      </c>
      <c r="K6581" t="s">
        <v>138</v>
      </c>
      <c r="L6581" t="s">
        <v>18834</v>
      </c>
      <c r="M6581" t="s">
        <v>18835</v>
      </c>
      <c r="N6581">
        <v>6.5000000000000002E-2</v>
      </c>
      <c r="O6581">
        <v>4</v>
      </c>
      <c r="P6581">
        <v>212</v>
      </c>
      <c r="Q6581">
        <v>7</v>
      </c>
      <c r="R6581">
        <v>93</v>
      </c>
      <c r="S6581">
        <v>1</v>
      </c>
      <c r="T6581">
        <v>11</v>
      </c>
      <c r="U6581">
        <v>0</v>
      </c>
      <c r="V6581">
        <v>0</v>
      </c>
      <c r="W6581">
        <v>2.0888580349650004E-2</v>
      </c>
      <c r="X6581">
        <v>2.4537031927631605</v>
      </c>
      <c r="Y6581">
        <v>0.18522149843275001</v>
      </c>
      <c r="Z6581">
        <v>1.420214784580996</v>
      </c>
      <c r="AA6581">
        <v>7.6054471427999995E-2</v>
      </c>
      <c r="AB6581">
        <v>0.82299753200027992</v>
      </c>
      <c r="AC6581">
        <v>0</v>
      </c>
      <c r="AD6581">
        <v>0</v>
      </c>
      <c r="AE6581">
        <v>4.9790800595548363</v>
      </c>
    </row>
    <row r="6582" spans="1:31" x14ac:dyDescent="0.25">
      <c r="A6582">
        <v>2225728</v>
      </c>
      <c r="B6582">
        <v>1</v>
      </c>
      <c r="C6582" t="s">
        <v>80</v>
      </c>
      <c r="D6582" t="s">
        <v>96</v>
      </c>
      <c r="E6582" t="s">
        <v>151</v>
      </c>
      <c r="F6582" t="s">
        <v>3270</v>
      </c>
      <c r="G6582" t="s">
        <v>213</v>
      </c>
      <c r="H6582" t="s">
        <v>135</v>
      </c>
      <c r="I6582" t="s">
        <v>136</v>
      </c>
      <c r="J6582" t="s">
        <v>137</v>
      </c>
      <c r="K6582" t="s">
        <v>138</v>
      </c>
      <c r="L6582" t="s">
        <v>18836</v>
      </c>
      <c r="M6582" t="s">
        <v>18837</v>
      </c>
      <c r="N6582">
        <v>0.65916666599999996</v>
      </c>
      <c r="O6582">
        <v>0</v>
      </c>
      <c r="P6582">
        <v>33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11.057921459007176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11.057921459007176</v>
      </c>
    </row>
    <row r="6583" spans="1:31" x14ac:dyDescent="0.25">
      <c r="A6583">
        <v>2218105</v>
      </c>
      <c r="B6583">
        <v>1</v>
      </c>
      <c r="C6583" t="s">
        <v>80</v>
      </c>
      <c r="D6583" t="s">
        <v>101</v>
      </c>
      <c r="E6583" t="s">
        <v>141</v>
      </c>
      <c r="F6583" t="s">
        <v>18838</v>
      </c>
      <c r="G6583" t="s">
        <v>143</v>
      </c>
      <c r="H6583" t="s">
        <v>144</v>
      </c>
      <c r="I6583" t="s">
        <v>136</v>
      </c>
      <c r="J6583" t="s">
        <v>137</v>
      </c>
      <c r="K6583" t="s">
        <v>138</v>
      </c>
      <c r="L6583" t="s">
        <v>18839</v>
      </c>
      <c r="M6583" t="s">
        <v>18840</v>
      </c>
      <c r="N6583">
        <v>3.0169444439999999</v>
      </c>
      <c r="O6583">
        <v>0</v>
      </c>
      <c r="P6583">
        <v>0</v>
      </c>
      <c r="Q6583">
        <v>0</v>
      </c>
      <c r="R6583">
        <v>0</v>
      </c>
      <c r="S6583">
        <v>1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4.4982270098930748</v>
      </c>
      <c r="AB6583">
        <v>0</v>
      </c>
      <c r="AC6583">
        <v>0</v>
      </c>
      <c r="AD6583">
        <v>0</v>
      </c>
      <c r="AE6583">
        <v>4.4982270098930748</v>
      </c>
    </row>
    <row r="6584" spans="1:31" x14ac:dyDescent="0.25">
      <c r="A6584">
        <v>2214796</v>
      </c>
      <c r="B6584">
        <v>1</v>
      </c>
      <c r="C6584" t="s">
        <v>80</v>
      </c>
      <c r="D6584" t="s">
        <v>108</v>
      </c>
      <c r="E6584" t="s">
        <v>132</v>
      </c>
      <c r="F6584" t="s">
        <v>18841</v>
      </c>
      <c r="G6584" t="s">
        <v>176</v>
      </c>
      <c r="H6584" t="s">
        <v>135</v>
      </c>
      <c r="I6584" t="s">
        <v>136</v>
      </c>
      <c r="J6584" t="s">
        <v>137</v>
      </c>
      <c r="K6584" t="s">
        <v>138</v>
      </c>
      <c r="L6584" t="s">
        <v>18842</v>
      </c>
      <c r="M6584" t="s">
        <v>18843</v>
      </c>
      <c r="N6584">
        <v>2.068333333</v>
      </c>
      <c r="O6584">
        <v>0</v>
      </c>
      <c r="P6584">
        <v>35</v>
      </c>
      <c r="Q6584">
        <v>0</v>
      </c>
      <c r="R6584">
        <v>7</v>
      </c>
      <c r="S6584">
        <v>0</v>
      </c>
      <c r="T6584">
        <v>6</v>
      </c>
      <c r="U6584">
        <v>0</v>
      </c>
      <c r="V6584">
        <v>0</v>
      </c>
      <c r="W6584">
        <v>0</v>
      </c>
      <c r="X6584">
        <v>8.8353091333845448</v>
      </c>
      <c r="Y6584">
        <v>0</v>
      </c>
      <c r="Z6584">
        <v>1.3798272771869748</v>
      </c>
      <c r="AA6584">
        <v>0</v>
      </c>
      <c r="AB6584">
        <v>3.9245678330734202</v>
      </c>
      <c r="AC6584">
        <v>0</v>
      </c>
      <c r="AD6584">
        <v>0</v>
      </c>
      <c r="AE6584">
        <v>14.139704243644939</v>
      </c>
    </row>
    <row r="6585" spans="1:31" x14ac:dyDescent="0.25">
      <c r="A6585">
        <v>2218626</v>
      </c>
      <c r="B6585">
        <v>1</v>
      </c>
      <c r="C6585" t="s">
        <v>81</v>
      </c>
      <c r="D6585" t="s">
        <v>122</v>
      </c>
      <c r="E6585" t="s">
        <v>198</v>
      </c>
      <c r="F6585" t="s">
        <v>4222</v>
      </c>
      <c r="G6585" t="s">
        <v>143</v>
      </c>
      <c r="H6585" t="s">
        <v>144</v>
      </c>
      <c r="I6585" t="s">
        <v>136</v>
      </c>
      <c r="J6585" t="s">
        <v>137</v>
      </c>
      <c r="K6585" t="s">
        <v>138</v>
      </c>
      <c r="L6585" t="s">
        <v>18844</v>
      </c>
      <c r="M6585" t="s">
        <v>18845</v>
      </c>
      <c r="N6585">
        <v>5.0244444440000002</v>
      </c>
      <c r="O6585">
        <v>0</v>
      </c>
      <c r="P6585">
        <v>117</v>
      </c>
      <c r="Q6585">
        <v>0</v>
      </c>
      <c r="R6585">
        <v>0</v>
      </c>
      <c r="S6585">
        <v>0</v>
      </c>
      <c r="T6585">
        <v>14</v>
      </c>
      <c r="U6585">
        <v>0</v>
      </c>
      <c r="V6585">
        <v>0</v>
      </c>
      <c r="W6585">
        <v>0</v>
      </c>
      <c r="X6585">
        <v>61.909307082245391</v>
      </c>
      <c r="Y6585">
        <v>0</v>
      </c>
      <c r="Z6585">
        <v>0</v>
      </c>
      <c r="AA6585">
        <v>0</v>
      </c>
      <c r="AB6585">
        <v>26.880638744341958</v>
      </c>
      <c r="AC6585">
        <v>0</v>
      </c>
      <c r="AD6585">
        <v>0</v>
      </c>
      <c r="AE6585">
        <v>88.789945826587342</v>
      </c>
    </row>
    <row r="6586" spans="1:31" x14ac:dyDescent="0.25">
      <c r="A6586">
        <v>2221543</v>
      </c>
      <c r="B6586">
        <v>1</v>
      </c>
      <c r="C6586" t="s">
        <v>80</v>
      </c>
      <c r="D6586" t="s">
        <v>90</v>
      </c>
      <c r="E6586" t="s">
        <v>151</v>
      </c>
      <c r="F6586" t="s">
        <v>10887</v>
      </c>
      <c r="G6586" t="s">
        <v>213</v>
      </c>
      <c r="H6586" t="s">
        <v>135</v>
      </c>
      <c r="I6586" t="s">
        <v>136</v>
      </c>
      <c r="J6586" t="s">
        <v>137</v>
      </c>
      <c r="K6586" t="s">
        <v>138</v>
      </c>
      <c r="L6586" t="s">
        <v>18846</v>
      </c>
      <c r="M6586" t="s">
        <v>18847</v>
      </c>
      <c r="N6586">
        <v>1.45</v>
      </c>
      <c r="O6586">
        <v>0</v>
      </c>
      <c r="P6586">
        <v>2</v>
      </c>
      <c r="Q6586">
        <v>0</v>
      </c>
      <c r="R6586">
        <v>0</v>
      </c>
      <c r="S6586">
        <v>0</v>
      </c>
      <c r="T6586">
        <v>42</v>
      </c>
      <c r="U6586">
        <v>0</v>
      </c>
      <c r="V6586">
        <v>3</v>
      </c>
      <c r="W6586">
        <v>0</v>
      </c>
      <c r="X6586">
        <v>2.251828061534372</v>
      </c>
      <c r="Y6586">
        <v>0</v>
      </c>
      <c r="Z6586">
        <v>0</v>
      </c>
      <c r="AA6586">
        <v>0</v>
      </c>
      <c r="AB6586">
        <v>137.97469578412566</v>
      </c>
      <c r="AC6586">
        <v>0</v>
      </c>
      <c r="AD6586">
        <v>30.041587337933784</v>
      </c>
      <c r="AE6586">
        <v>170.26811118359382</v>
      </c>
    </row>
    <row r="6587" spans="1:31" x14ac:dyDescent="0.25">
      <c r="A6587">
        <v>2222811</v>
      </c>
      <c r="B6587">
        <v>1</v>
      </c>
      <c r="C6587" t="s">
        <v>80</v>
      </c>
      <c r="D6587" t="s">
        <v>104</v>
      </c>
      <c r="E6587" t="s">
        <v>198</v>
      </c>
      <c r="F6587" t="s">
        <v>18848</v>
      </c>
      <c r="G6587" t="s">
        <v>143</v>
      </c>
      <c r="H6587" t="s">
        <v>144</v>
      </c>
      <c r="I6587" t="s">
        <v>136</v>
      </c>
      <c r="J6587" t="s">
        <v>137</v>
      </c>
      <c r="K6587" t="s">
        <v>138</v>
      </c>
      <c r="L6587" t="s">
        <v>18849</v>
      </c>
      <c r="M6587" t="s">
        <v>18850</v>
      </c>
      <c r="N6587">
        <v>0.51055555500000005</v>
      </c>
      <c r="O6587">
        <v>0</v>
      </c>
      <c r="P6587">
        <v>349</v>
      </c>
      <c r="Q6587">
        <v>7</v>
      </c>
      <c r="R6587">
        <v>1</v>
      </c>
      <c r="S6587">
        <v>20</v>
      </c>
      <c r="T6587">
        <v>32</v>
      </c>
      <c r="U6587">
        <v>5</v>
      </c>
      <c r="V6587">
        <v>0</v>
      </c>
      <c r="W6587">
        <v>0</v>
      </c>
      <c r="X6587">
        <v>53.1413744357491</v>
      </c>
      <c r="Y6587">
        <v>46.277277512243479</v>
      </c>
      <c r="Z6587">
        <v>0</v>
      </c>
      <c r="AA6587">
        <v>243.20681391936631</v>
      </c>
      <c r="AB6587">
        <v>5.5074431743458909</v>
      </c>
      <c r="AC6587">
        <v>132.63685495775874</v>
      </c>
      <c r="AD6587">
        <v>0</v>
      </c>
      <c r="AE6587">
        <v>480.76976399946352</v>
      </c>
    </row>
    <row r="6588" spans="1:31" x14ac:dyDescent="0.25">
      <c r="A6588">
        <v>2227139</v>
      </c>
      <c r="B6588">
        <v>1</v>
      </c>
      <c r="C6588" t="s">
        <v>80</v>
      </c>
      <c r="D6588" t="s">
        <v>105</v>
      </c>
      <c r="E6588" t="s">
        <v>151</v>
      </c>
      <c r="F6588" t="s">
        <v>8753</v>
      </c>
      <c r="G6588" t="s">
        <v>213</v>
      </c>
      <c r="H6588" t="s">
        <v>135</v>
      </c>
      <c r="I6588" t="s">
        <v>136</v>
      </c>
      <c r="J6588" t="s">
        <v>137</v>
      </c>
      <c r="K6588" t="s">
        <v>138</v>
      </c>
      <c r="L6588" t="s">
        <v>18851</v>
      </c>
      <c r="M6588" t="s">
        <v>18852</v>
      </c>
      <c r="N6588">
        <v>1.673333333</v>
      </c>
      <c r="O6588">
        <v>0</v>
      </c>
      <c r="P6588">
        <v>159</v>
      </c>
      <c r="Q6588">
        <v>0</v>
      </c>
      <c r="R6588">
        <v>0</v>
      </c>
      <c r="S6588">
        <v>0</v>
      </c>
      <c r="T6588">
        <v>13</v>
      </c>
      <c r="U6588">
        <v>0</v>
      </c>
      <c r="V6588">
        <v>0</v>
      </c>
      <c r="W6588">
        <v>0</v>
      </c>
      <c r="X6588">
        <v>83.032646669788022</v>
      </c>
      <c r="Y6588">
        <v>0</v>
      </c>
      <c r="Z6588">
        <v>0</v>
      </c>
      <c r="AA6588">
        <v>0</v>
      </c>
      <c r="AB6588">
        <v>6.2929410015006448</v>
      </c>
      <c r="AC6588">
        <v>0</v>
      </c>
      <c r="AD6588">
        <v>0</v>
      </c>
      <c r="AE6588">
        <v>89.325587671288673</v>
      </c>
    </row>
    <row r="6589" spans="1:31" x14ac:dyDescent="0.25">
      <c r="A6589">
        <v>2226641</v>
      </c>
      <c r="B6589">
        <v>1</v>
      </c>
      <c r="C6589" t="s">
        <v>81</v>
      </c>
      <c r="D6589" t="s">
        <v>112</v>
      </c>
      <c r="E6589" t="s">
        <v>151</v>
      </c>
      <c r="F6589" t="s">
        <v>7050</v>
      </c>
      <c r="G6589" t="s">
        <v>213</v>
      </c>
      <c r="H6589" t="s">
        <v>135</v>
      </c>
      <c r="I6589" t="s">
        <v>136</v>
      </c>
      <c r="J6589" t="s">
        <v>137</v>
      </c>
      <c r="K6589" t="s">
        <v>138</v>
      </c>
      <c r="L6589" t="s">
        <v>18853</v>
      </c>
      <c r="M6589" t="s">
        <v>18854</v>
      </c>
      <c r="N6589">
        <v>2.1519444440000002</v>
      </c>
      <c r="O6589">
        <v>0</v>
      </c>
      <c r="P6589">
        <v>4</v>
      </c>
      <c r="Q6589">
        <v>0</v>
      </c>
      <c r="R6589">
        <v>9</v>
      </c>
      <c r="S6589">
        <v>0</v>
      </c>
      <c r="T6589">
        <v>1</v>
      </c>
      <c r="U6589">
        <v>0</v>
      </c>
      <c r="V6589">
        <v>0</v>
      </c>
      <c r="W6589">
        <v>0</v>
      </c>
      <c r="X6589">
        <v>1.7525734301371951</v>
      </c>
      <c r="Y6589">
        <v>0</v>
      </c>
      <c r="Z6589">
        <v>3.1293728491440538</v>
      </c>
      <c r="AA6589">
        <v>0</v>
      </c>
      <c r="AB6589">
        <v>2.4226761946331665E-2</v>
      </c>
      <c r="AC6589">
        <v>0</v>
      </c>
      <c r="AD6589">
        <v>0</v>
      </c>
      <c r="AE6589">
        <v>4.9061730412275804</v>
      </c>
    </row>
    <row r="6590" spans="1:31" x14ac:dyDescent="0.25">
      <c r="A6590">
        <v>2219479</v>
      </c>
      <c r="B6590">
        <v>1</v>
      </c>
      <c r="C6590" t="s">
        <v>80</v>
      </c>
      <c r="D6590" t="s">
        <v>105</v>
      </c>
      <c r="E6590" t="s">
        <v>147</v>
      </c>
      <c r="F6590" t="s">
        <v>18855</v>
      </c>
      <c r="G6590" t="s">
        <v>143</v>
      </c>
      <c r="H6590" t="s">
        <v>144</v>
      </c>
      <c r="I6590" t="s">
        <v>136</v>
      </c>
      <c r="J6590" t="s">
        <v>137</v>
      </c>
      <c r="K6590" t="s">
        <v>138</v>
      </c>
      <c r="L6590" t="s">
        <v>18856</v>
      </c>
      <c r="M6590" t="s">
        <v>18857</v>
      </c>
      <c r="N6590">
        <v>0.75694444400000005</v>
      </c>
      <c r="O6590">
        <v>0</v>
      </c>
      <c r="P6590">
        <v>87</v>
      </c>
      <c r="Q6590">
        <v>0</v>
      </c>
      <c r="R6590">
        <v>68</v>
      </c>
      <c r="S6590">
        <v>0</v>
      </c>
      <c r="T6590">
        <v>30</v>
      </c>
      <c r="U6590">
        <v>0</v>
      </c>
      <c r="V6590">
        <v>0</v>
      </c>
      <c r="W6590">
        <v>0</v>
      </c>
      <c r="X6590">
        <v>27.552925252373868</v>
      </c>
      <c r="Y6590">
        <v>0</v>
      </c>
      <c r="Z6590">
        <v>6.4574009227760545</v>
      </c>
      <c r="AA6590">
        <v>0</v>
      </c>
      <c r="AB6590">
        <v>16.281933269344663</v>
      </c>
      <c r="AC6590">
        <v>0</v>
      </c>
      <c r="AD6590">
        <v>0</v>
      </c>
      <c r="AE6590">
        <v>50.292259444494583</v>
      </c>
    </row>
    <row r="6591" spans="1:31" x14ac:dyDescent="0.25">
      <c r="A6591">
        <v>2222917</v>
      </c>
      <c r="B6591">
        <v>1</v>
      </c>
      <c r="C6591" t="s">
        <v>80</v>
      </c>
      <c r="D6591" t="s">
        <v>99</v>
      </c>
      <c r="E6591" t="s">
        <v>151</v>
      </c>
      <c r="F6591" t="s">
        <v>18858</v>
      </c>
      <c r="G6591" t="s">
        <v>153</v>
      </c>
      <c r="H6591" t="s">
        <v>135</v>
      </c>
      <c r="I6591" t="s">
        <v>136</v>
      </c>
      <c r="J6591" t="s">
        <v>137</v>
      </c>
      <c r="K6591" t="s">
        <v>138</v>
      </c>
      <c r="L6591" t="s">
        <v>18859</v>
      </c>
      <c r="M6591" t="s">
        <v>18860</v>
      </c>
      <c r="N6591">
        <v>0.60499999999999998</v>
      </c>
      <c r="O6591">
        <v>0</v>
      </c>
      <c r="P6591">
        <v>50</v>
      </c>
      <c r="Q6591">
        <v>0</v>
      </c>
      <c r="R6591">
        <v>0</v>
      </c>
      <c r="S6591">
        <v>0</v>
      </c>
      <c r="T6591">
        <v>2</v>
      </c>
      <c r="U6591">
        <v>0</v>
      </c>
      <c r="V6591">
        <v>0</v>
      </c>
      <c r="W6591">
        <v>0</v>
      </c>
      <c r="X6591">
        <v>13.351022940099599</v>
      </c>
      <c r="Y6591">
        <v>0</v>
      </c>
      <c r="Z6591">
        <v>0</v>
      </c>
      <c r="AA6591">
        <v>0</v>
      </c>
      <c r="AB6591">
        <v>9.9349782898399998E-3</v>
      </c>
      <c r="AC6591">
        <v>0</v>
      </c>
      <c r="AD6591">
        <v>0</v>
      </c>
      <c r="AE6591">
        <v>13.360957918389438</v>
      </c>
    </row>
    <row r="6592" spans="1:31" x14ac:dyDescent="0.25">
      <c r="A6592">
        <v>2218589</v>
      </c>
      <c r="B6592">
        <v>1</v>
      </c>
      <c r="C6592" t="s">
        <v>81</v>
      </c>
      <c r="D6592" t="s">
        <v>127</v>
      </c>
      <c r="E6592" t="s">
        <v>225</v>
      </c>
      <c r="F6592" t="s">
        <v>18861</v>
      </c>
      <c r="G6592" t="s">
        <v>600</v>
      </c>
      <c r="H6592" t="s">
        <v>135</v>
      </c>
      <c r="I6592" t="s">
        <v>136</v>
      </c>
      <c r="J6592" t="s">
        <v>137</v>
      </c>
      <c r="K6592" t="s">
        <v>138</v>
      </c>
      <c r="L6592" t="s">
        <v>18862</v>
      </c>
      <c r="M6592" t="s">
        <v>18863</v>
      </c>
      <c r="N6592">
        <v>2.4138888879999998</v>
      </c>
      <c r="O6592">
        <v>0</v>
      </c>
      <c r="P6592">
        <v>46</v>
      </c>
      <c r="Q6592">
        <v>0</v>
      </c>
      <c r="R6592">
        <v>0</v>
      </c>
      <c r="S6592">
        <v>0</v>
      </c>
      <c r="T6592">
        <v>5</v>
      </c>
      <c r="U6592">
        <v>0</v>
      </c>
      <c r="V6592">
        <v>0</v>
      </c>
      <c r="W6592">
        <v>0</v>
      </c>
      <c r="X6592">
        <v>19.416951664604728</v>
      </c>
      <c r="Y6592">
        <v>0</v>
      </c>
      <c r="Z6592">
        <v>0</v>
      </c>
      <c r="AA6592">
        <v>0</v>
      </c>
      <c r="AB6592">
        <v>3.4202305054017001</v>
      </c>
      <c r="AC6592">
        <v>0</v>
      </c>
      <c r="AD6592">
        <v>0</v>
      </c>
      <c r="AE6592">
        <v>22.837182170006429</v>
      </c>
    </row>
    <row r="6593" spans="1:31" x14ac:dyDescent="0.25">
      <c r="A6593">
        <v>2228576</v>
      </c>
      <c r="B6593">
        <v>1</v>
      </c>
      <c r="C6593" t="s">
        <v>80</v>
      </c>
      <c r="D6593" t="s">
        <v>93</v>
      </c>
      <c r="E6593" t="s">
        <v>141</v>
      </c>
      <c r="F6593" t="s">
        <v>18864</v>
      </c>
      <c r="G6593" t="s">
        <v>233</v>
      </c>
      <c r="H6593" t="s">
        <v>144</v>
      </c>
      <c r="I6593" t="s">
        <v>136</v>
      </c>
      <c r="J6593" t="s">
        <v>137</v>
      </c>
      <c r="K6593" t="s">
        <v>234</v>
      </c>
      <c r="L6593" t="s">
        <v>18865</v>
      </c>
      <c r="M6593" t="s">
        <v>18866</v>
      </c>
      <c r="N6593">
        <v>7.6475</v>
      </c>
      <c r="O6593">
        <v>0</v>
      </c>
      <c r="P6593">
        <v>5</v>
      </c>
      <c r="Q6593">
        <v>0</v>
      </c>
      <c r="R6593">
        <v>0</v>
      </c>
      <c r="S6593">
        <v>0</v>
      </c>
      <c r="T6593">
        <v>99</v>
      </c>
      <c r="U6593">
        <v>0</v>
      </c>
      <c r="V6593">
        <v>2</v>
      </c>
      <c r="W6593">
        <v>0</v>
      </c>
      <c r="X6593">
        <v>2.5676544614157253</v>
      </c>
      <c r="Y6593">
        <v>0</v>
      </c>
      <c r="Z6593">
        <v>0</v>
      </c>
      <c r="AA6593">
        <v>0</v>
      </c>
      <c r="AB6593">
        <v>460.84104769563555</v>
      </c>
      <c r="AC6593">
        <v>0</v>
      </c>
      <c r="AD6593">
        <v>34.875698192272004</v>
      </c>
      <c r="AE6593">
        <v>498.28440034932328</v>
      </c>
    </row>
    <row r="6594" spans="1:31" x14ac:dyDescent="0.25">
      <c r="A6594">
        <v>2228905</v>
      </c>
      <c r="B6594">
        <v>1</v>
      </c>
      <c r="C6594" t="s">
        <v>80</v>
      </c>
      <c r="D6594" t="s">
        <v>100</v>
      </c>
      <c r="E6594" t="s">
        <v>141</v>
      </c>
      <c r="F6594" t="s">
        <v>18867</v>
      </c>
      <c r="G6594" t="s">
        <v>349</v>
      </c>
      <c r="H6594" t="s">
        <v>144</v>
      </c>
      <c r="I6594" t="s">
        <v>136</v>
      </c>
      <c r="J6594" t="s">
        <v>137</v>
      </c>
      <c r="K6594" t="s">
        <v>138</v>
      </c>
      <c r="L6594" t="s">
        <v>18868</v>
      </c>
      <c r="M6594" t="s">
        <v>18869</v>
      </c>
      <c r="N6594">
        <v>0.71222222199999996</v>
      </c>
      <c r="O6594">
        <v>0</v>
      </c>
      <c r="P6594">
        <v>0</v>
      </c>
      <c r="Q6594">
        <v>1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0.30333796856000006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0.30333796856000006</v>
      </c>
    </row>
    <row r="6595" spans="1:31" x14ac:dyDescent="0.25">
      <c r="A6595">
        <v>2217252</v>
      </c>
      <c r="B6595">
        <v>1</v>
      </c>
      <c r="C6595" t="s">
        <v>80</v>
      </c>
      <c r="D6595" t="s">
        <v>92</v>
      </c>
      <c r="E6595" t="s">
        <v>156</v>
      </c>
      <c r="F6595" t="s">
        <v>18870</v>
      </c>
      <c r="G6595" t="s">
        <v>161</v>
      </c>
      <c r="H6595" t="s">
        <v>135</v>
      </c>
      <c r="I6595" t="s">
        <v>136</v>
      </c>
      <c r="J6595" t="s">
        <v>137</v>
      </c>
      <c r="K6595" t="s">
        <v>138</v>
      </c>
      <c r="L6595" t="s">
        <v>18871</v>
      </c>
      <c r="M6595" t="s">
        <v>18872</v>
      </c>
      <c r="N6595">
        <v>1.5069444439999999</v>
      </c>
      <c r="O6595">
        <v>0</v>
      </c>
      <c r="P6595">
        <v>0</v>
      </c>
      <c r="Q6595">
        <v>0</v>
      </c>
      <c r="R6595">
        <v>1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</row>
    <row r="6596" spans="1:31" x14ac:dyDescent="0.25">
      <c r="A6596">
        <v>2212924</v>
      </c>
      <c r="B6596">
        <v>1</v>
      </c>
      <c r="C6596" t="s">
        <v>80</v>
      </c>
      <c r="D6596" t="s">
        <v>93</v>
      </c>
      <c r="E6596" t="s">
        <v>151</v>
      </c>
      <c r="F6596" t="s">
        <v>18873</v>
      </c>
      <c r="G6596" t="s">
        <v>245</v>
      </c>
      <c r="H6596" t="s">
        <v>135</v>
      </c>
      <c r="I6596" t="s">
        <v>136</v>
      </c>
      <c r="J6596" t="s">
        <v>137</v>
      </c>
      <c r="K6596" t="s">
        <v>138</v>
      </c>
      <c r="L6596" t="s">
        <v>18874</v>
      </c>
      <c r="M6596" t="s">
        <v>18875</v>
      </c>
      <c r="N6596">
        <v>2.6483333330000001</v>
      </c>
      <c r="O6596">
        <v>0</v>
      </c>
      <c r="P6596">
        <v>37</v>
      </c>
      <c r="Q6596">
        <v>0</v>
      </c>
      <c r="R6596">
        <v>3</v>
      </c>
      <c r="S6596">
        <v>0</v>
      </c>
      <c r="T6596">
        <v>1</v>
      </c>
      <c r="U6596">
        <v>0</v>
      </c>
      <c r="V6596">
        <v>0</v>
      </c>
      <c r="W6596">
        <v>0</v>
      </c>
      <c r="X6596">
        <v>4.6515916302470259</v>
      </c>
      <c r="Y6596">
        <v>0</v>
      </c>
      <c r="Z6596">
        <v>0.45792078156460386</v>
      </c>
      <c r="AA6596">
        <v>0</v>
      </c>
      <c r="AB6596">
        <v>3.1072205016755556E-3</v>
      </c>
      <c r="AC6596">
        <v>0</v>
      </c>
      <c r="AD6596">
        <v>0</v>
      </c>
      <c r="AE6596">
        <v>5.1126196323133053</v>
      </c>
    </row>
    <row r="6597" spans="1:31" x14ac:dyDescent="0.25">
      <c r="A6597">
        <v>2225659</v>
      </c>
      <c r="B6597">
        <v>1</v>
      </c>
      <c r="C6597" t="s">
        <v>80</v>
      </c>
      <c r="D6597" t="s">
        <v>83</v>
      </c>
      <c r="E6597" t="s">
        <v>156</v>
      </c>
      <c r="F6597" t="s">
        <v>18876</v>
      </c>
      <c r="G6597" t="s">
        <v>161</v>
      </c>
      <c r="H6597" t="s">
        <v>135</v>
      </c>
      <c r="I6597" t="s">
        <v>136</v>
      </c>
      <c r="J6597" t="s">
        <v>137</v>
      </c>
      <c r="K6597" t="s">
        <v>138</v>
      </c>
      <c r="L6597" t="s">
        <v>18877</v>
      </c>
      <c r="M6597" t="s">
        <v>18878</v>
      </c>
      <c r="N6597">
        <v>1.1044444440000001</v>
      </c>
      <c r="O6597">
        <v>0</v>
      </c>
      <c r="P6597">
        <v>1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2.1736941952589999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2.1736941952589999</v>
      </c>
    </row>
    <row r="6598" spans="1:31" x14ac:dyDescent="0.25">
      <c r="A6598">
        <v>2220853</v>
      </c>
      <c r="B6598">
        <v>1</v>
      </c>
      <c r="C6598" t="s">
        <v>80</v>
      </c>
      <c r="D6598" t="s">
        <v>103</v>
      </c>
      <c r="E6598" t="s">
        <v>141</v>
      </c>
      <c r="F6598" t="s">
        <v>12450</v>
      </c>
      <c r="G6598" t="s">
        <v>200</v>
      </c>
      <c r="H6598" t="s">
        <v>144</v>
      </c>
      <c r="I6598" t="s">
        <v>451</v>
      </c>
      <c r="J6598" t="s">
        <v>137</v>
      </c>
      <c r="K6598" t="s">
        <v>234</v>
      </c>
      <c r="L6598" t="s">
        <v>18879</v>
      </c>
      <c r="M6598" t="s">
        <v>18880</v>
      </c>
      <c r="N6598">
        <v>1.2366666E-2</v>
      </c>
      <c r="O6598">
        <v>0</v>
      </c>
      <c r="P6598">
        <v>0</v>
      </c>
      <c r="Q6598">
        <v>0</v>
      </c>
      <c r="R6598">
        <v>0</v>
      </c>
      <c r="S6598">
        <v>1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5.5826365923184875</v>
      </c>
      <c r="AB6598">
        <v>0</v>
      </c>
      <c r="AC6598">
        <v>0</v>
      </c>
      <c r="AD6598">
        <v>0</v>
      </c>
      <c r="AE6598">
        <v>5.5826365923184875</v>
      </c>
    </row>
    <row r="6599" spans="1:31" x14ac:dyDescent="0.25">
      <c r="A6599">
        <v>2225267</v>
      </c>
      <c r="B6599">
        <v>1</v>
      </c>
      <c r="C6599" t="s">
        <v>81</v>
      </c>
      <c r="D6599" t="s">
        <v>123</v>
      </c>
      <c r="E6599" t="s">
        <v>147</v>
      </c>
      <c r="F6599" t="s">
        <v>4318</v>
      </c>
      <c r="G6599" t="s">
        <v>143</v>
      </c>
      <c r="H6599" t="s">
        <v>144</v>
      </c>
      <c r="I6599" t="s">
        <v>136</v>
      </c>
      <c r="J6599" t="s">
        <v>137</v>
      </c>
      <c r="K6599" t="s">
        <v>138</v>
      </c>
      <c r="L6599" t="s">
        <v>18881</v>
      </c>
      <c r="M6599" t="s">
        <v>18882</v>
      </c>
      <c r="N6599">
        <v>0.98416666600000002</v>
      </c>
      <c r="O6599">
        <v>5</v>
      </c>
      <c r="P6599">
        <v>6</v>
      </c>
      <c r="Q6599">
        <v>76</v>
      </c>
      <c r="R6599">
        <v>70</v>
      </c>
      <c r="S6599">
        <v>12</v>
      </c>
      <c r="T6599">
        <v>9</v>
      </c>
      <c r="U6599">
        <v>0</v>
      </c>
      <c r="V6599">
        <v>0</v>
      </c>
      <c r="W6599">
        <v>1.137846233534475</v>
      </c>
      <c r="X6599">
        <v>1.3971788698695418</v>
      </c>
      <c r="Y6599">
        <v>36.495700991699401</v>
      </c>
      <c r="Z6599">
        <v>39.908656107916748</v>
      </c>
      <c r="AA6599">
        <v>26.212021417044934</v>
      </c>
      <c r="AB6599">
        <v>12.839592972361313</v>
      </c>
      <c r="AC6599">
        <v>0</v>
      </c>
      <c r="AD6599">
        <v>0</v>
      </c>
      <c r="AE6599">
        <v>117.99099659242641</v>
      </c>
    </row>
    <row r="6600" spans="1:31" x14ac:dyDescent="0.25">
      <c r="A6600">
        <v>2228513</v>
      </c>
      <c r="B6600">
        <v>1</v>
      </c>
      <c r="C6600" t="s">
        <v>80</v>
      </c>
      <c r="D6600" t="s">
        <v>104</v>
      </c>
      <c r="E6600" t="s">
        <v>141</v>
      </c>
      <c r="F6600" t="s">
        <v>18883</v>
      </c>
      <c r="G6600" t="s">
        <v>4368</v>
      </c>
      <c r="H6600" t="s">
        <v>144</v>
      </c>
      <c r="I6600" t="s">
        <v>136</v>
      </c>
      <c r="J6600" t="s">
        <v>137</v>
      </c>
      <c r="K6600" t="s">
        <v>138</v>
      </c>
      <c r="L6600" t="s">
        <v>18884</v>
      </c>
      <c r="M6600" t="s">
        <v>18885</v>
      </c>
      <c r="N6600">
        <v>5.875277777</v>
      </c>
      <c r="O6600">
        <v>0</v>
      </c>
      <c r="P6600">
        <v>98</v>
      </c>
      <c r="Q6600">
        <v>0</v>
      </c>
      <c r="R6600">
        <v>0</v>
      </c>
      <c r="S6600">
        <v>0</v>
      </c>
      <c r="T6600">
        <v>8</v>
      </c>
      <c r="U6600">
        <v>0</v>
      </c>
      <c r="V6600">
        <v>0</v>
      </c>
      <c r="W6600">
        <v>0</v>
      </c>
      <c r="X6600">
        <v>199.51226551098338</v>
      </c>
      <c r="Y6600">
        <v>0</v>
      </c>
      <c r="Z6600">
        <v>0</v>
      </c>
      <c r="AA6600">
        <v>0</v>
      </c>
      <c r="AB6600">
        <v>32.833430654832881</v>
      </c>
      <c r="AC6600">
        <v>0</v>
      </c>
      <c r="AD6600">
        <v>0</v>
      </c>
      <c r="AE6600">
        <v>232.34569616581626</v>
      </c>
    </row>
    <row r="6601" spans="1:31" x14ac:dyDescent="0.25">
      <c r="A6601">
        <v>2213906</v>
      </c>
      <c r="B6601">
        <v>1</v>
      </c>
      <c r="C6601" t="s">
        <v>81</v>
      </c>
      <c r="D6601" t="s">
        <v>121</v>
      </c>
      <c r="E6601" t="s">
        <v>225</v>
      </c>
      <c r="F6601" t="s">
        <v>18886</v>
      </c>
      <c r="G6601" t="s">
        <v>600</v>
      </c>
      <c r="H6601" t="s">
        <v>135</v>
      </c>
      <c r="I6601" t="s">
        <v>136</v>
      </c>
      <c r="J6601" t="s">
        <v>137</v>
      </c>
      <c r="K6601" t="s">
        <v>138</v>
      </c>
      <c r="L6601" t="s">
        <v>18887</v>
      </c>
      <c r="M6601" t="s">
        <v>18888</v>
      </c>
      <c r="N6601">
        <v>3.2513888880000001</v>
      </c>
      <c r="O6601">
        <v>0</v>
      </c>
      <c r="P6601">
        <v>6</v>
      </c>
      <c r="Q6601">
        <v>0</v>
      </c>
      <c r="R6601">
        <v>0</v>
      </c>
      <c r="S6601">
        <v>0</v>
      </c>
      <c r="T6601">
        <v>14</v>
      </c>
      <c r="U6601">
        <v>0</v>
      </c>
      <c r="V6601">
        <v>0</v>
      </c>
      <c r="W6601">
        <v>0</v>
      </c>
      <c r="X6601">
        <v>2.9596441671577085</v>
      </c>
      <c r="Y6601">
        <v>0</v>
      </c>
      <c r="Z6601">
        <v>0</v>
      </c>
      <c r="AA6601">
        <v>0</v>
      </c>
      <c r="AB6601">
        <v>8.8163160282869999</v>
      </c>
      <c r="AC6601">
        <v>0</v>
      </c>
      <c r="AD6601">
        <v>0</v>
      </c>
      <c r="AE6601">
        <v>11.775960195444709</v>
      </c>
    </row>
    <row r="6602" spans="1:31" x14ac:dyDescent="0.25">
      <c r="A6602">
        <v>2221629</v>
      </c>
      <c r="B6602">
        <v>1</v>
      </c>
      <c r="C6602" t="s">
        <v>81</v>
      </c>
      <c r="D6602" t="s">
        <v>122</v>
      </c>
      <c r="E6602" t="s">
        <v>151</v>
      </c>
      <c r="F6602" t="s">
        <v>17485</v>
      </c>
      <c r="G6602" t="s">
        <v>134</v>
      </c>
      <c r="H6602" t="s">
        <v>135</v>
      </c>
      <c r="I6602" t="s">
        <v>136</v>
      </c>
      <c r="J6602" t="s">
        <v>137</v>
      </c>
      <c r="K6602" t="s">
        <v>138</v>
      </c>
      <c r="L6602" t="s">
        <v>18889</v>
      </c>
      <c r="M6602" t="s">
        <v>18890</v>
      </c>
      <c r="N6602">
        <v>1.201944444</v>
      </c>
      <c r="O6602">
        <v>0</v>
      </c>
      <c r="P6602">
        <v>27</v>
      </c>
      <c r="Q6602">
        <v>0</v>
      </c>
      <c r="R6602">
        <v>0</v>
      </c>
      <c r="S6602">
        <v>0</v>
      </c>
      <c r="T6602">
        <v>1</v>
      </c>
      <c r="U6602">
        <v>0</v>
      </c>
      <c r="V6602">
        <v>0</v>
      </c>
      <c r="W6602">
        <v>0</v>
      </c>
      <c r="X6602">
        <v>6.3098275968863335</v>
      </c>
      <c r="Y6602">
        <v>0</v>
      </c>
      <c r="Z6602">
        <v>0</v>
      </c>
      <c r="AA6602">
        <v>0</v>
      </c>
      <c r="AB6602">
        <v>0.41392624755574747</v>
      </c>
      <c r="AC6602">
        <v>0</v>
      </c>
      <c r="AD6602">
        <v>0</v>
      </c>
      <c r="AE6602">
        <v>6.723753844442081</v>
      </c>
    </row>
    <row r="6603" spans="1:31" x14ac:dyDescent="0.25">
      <c r="A6603">
        <v>2224291</v>
      </c>
      <c r="B6603">
        <v>1</v>
      </c>
      <c r="C6603" t="s">
        <v>80</v>
      </c>
      <c r="D6603" t="s">
        <v>94</v>
      </c>
      <c r="E6603" t="s">
        <v>151</v>
      </c>
      <c r="F6603" t="s">
        <v>18891</v>
      </c>
      <c r="G6603" t="s">
        <v>213</v>
      </c>
      <c r="H6603" t="s">
        <v>135</v>
      </c>
      <c r="I6603" t="s">
        <v>136</v>
      </c>
      <c r="J6603" t="s">
        <v>137</v>
      </c>
      <c r="K6603" t="s">
        <v>138</v>
      </c>
      <c r="L6603" t="s">
        <v>18892</v>
      </c>
      <c r="M6603" t="s">
        <v>18893</v>
      </c>
      <c r="N6603">
        <v>2.2738888880000001</v>
      </c>
      <c r="O6603">
        <v>0</v>
      </c>
      <c r="P6603">
        <v>12</v>
      </c>
      <c r="Q6603">
        <v>0</v>
      </c>
      <c r="R6603">
        <v>0</v>
      </c>
      <c r="S6603">
        <v>0</v>
      </c>
      <c r="T6603">
        <v>3</v>
      </c>
      <c r="U6603">
        <v>0</v>
      </c>
      <c r="V6603">
        <v>0</v>
      </c>
      <c r="W6603">
        <v>0</v>
      </c>
      <c r="X6603">
        <v>8.250963756210222</v>
      </c>
      <c r="Y6603">
        <v>0</v>
      </c>
      <c r="Z6603">
        <v>0</v>
      </c>
      <c r="AA6603">
        <v>0</v>
      </c>
      <c r="AB6603">
        <v>0.36140258764281114</v>
      </c>
      <c r="AC6603">
        <v>0</v>
      </c>
      <c r="AD6603">
        <v>0</v>
      </c>
      <c r="AE6603">
        <v>8.6123663438530329</v>
      </c>
    </row>
    <row r="6604" spans="1:31" x14ac:dyDescent="0.25">
      <c r="A6604">
        <v>2222127</v>
      </c>
      <c r="B6604">
        <v>1</v>
      </c>
      <c r="C6604" t="s">
        <v>80</v>
      </c>
      <c r="D6604" t="s">
        <v>82</v>
      </c>
      <c r="E6604" t="s">
        <v>151</v>
      </c>
      <c r="F6604" t="s">
        <v>4347</v>
      </c>
      <c r="G6604" t="s">
        <v>213</v>
      </c>
      <c r="H6604" t="s">
        <v>135</v>
      </c>
      <c r="I6604" t="s">
        <v>136</v>
      </c>
      <c r="J6604" t="s">
        <v>137</v>
      </c>
      <c r="K6604" t="s">
        <v>138</v>
      </c>
      <c r="L6604" t="s">
        <v>18894</v>
      </c>
      <c r="M6604" t="s">
        <v>18895</v>
      </c>
      <c r="N6604">
        <v>1.7469444439999999</v>
      </c>
      <c r="O6604">
        <v>0</v>
      </c>
      <c r="P6604">
        <v>140</v>
      </c>
      <c r="Q6604">
        <v>0</v>
      </c>
      <c r="R6604">
        <v>0</v>
      </c>
      <c r="S6604">
        <v>0</v>
      </c>
      <c r="T6604">
        <v>15</v>
      </c>
      <c r="U6604">
        <v>0</v>
      </c>
      <c r="V6604">
        <v>0</v>
      </c>
      <c r="W6604">
        <v>0</v>
      </c>
      <c r="X6604">
        <v>59.667301312487268</v>
      </c>
      <c r="Y6604">
        <v>0</v>
      </c>
      <c r="Z6604">
        <v>0</v>
      </c>
      <c r="AA6604">
        <v>0</v>
      </c>
      <c r="AB6604">
        <v>36.45269163740803</v>
      </c>
      <c r="AC6604">
        <v>0</v>
      </c>
      <c r="AD6604">
        <v>0</v>
      </c>
      <c r="AE6604">
        <v>96.119992949895305</v>
      </c>
    </row>
    <row r="6605" spans="1:31" x14ac:dyDescent="0.25">
      <c r="A6605">
        <v>2213614</v>
      </c>
      <c r="B6605">
        <v>1</v>
      </c>
      <c r="C6605" t="s">
        <v>80</v>
      </c>
      <c r="D6605" t="s">
        <v>83</v>
      </c>
      <c r="E6605" t="s">
        <v>151</v>
      </c>
      <c r="F6605" t="s">
        <v>2624</v>
      </c>
      <c r="G6605" t="s">
        <v>233</v>
      </c>
      <c r="H6605" t="s">
        <v>135</v>
      </c>
      <c r="I6605" t="s">
        <v>136</v>
      </c>
      <c r="J6605" t="s">
        <v>137</v>
      </c>
      <c r="K6605" t="s">
        <v>234</v>
      </c>
      <c r="L6605" t="s">
        <v>18896</v>
      </c>
      <c r="M6605" t="s">
        <v>7458</v>
      </c>
      <c r="N6605">
        <v>2.140876666</v>
      </c>
      <c r="O6605">
        <v>0</v>
      </c>
      <c r="P6605">
        <v>79</v>
      </c>
      <c r="Q6605">
        <v>0</v>
      </c>
      <c r="R6605">
        <v>0</v>
      </c>
      <c r="S6605">
        <v>0</v>
      </c>
      <c r="T6605">
        <v>1</v>
      </c>
      <c r="U6605">
        <v>0</v>
      </c>
      <c r="V6605">
        <v>0</v>
      </c>
      <c r="W6605">
        <v>0</v>
      </c>
      <c r="X6605">
        <v>43.107795250076606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43.107795250076606</v>
      </c>
    </row>
    <row r="6606" spans="1:31" x14ac:dyDescent="0.25">
      <c r="A6606">
        <v>2223893</v>
      </c>
      <c r="B6606">
        <v>1</v>
      </c>
      <c r="C6606" t="s">
        <v>81</v>
      </c>
      <c r="D6606" t="s">
        <v>119</v>
      </c>
      <c r="E6606" t="s">
        <v>198</v>
      </c>
      <c r="F6606" t="s">
        <v>13855</v>
      </c>
      <c r="G6606" t="s">
        <v>143</v>
      </c>
      <c r="H6606" t="s">
        <v>144</v>
      </c>
      <c r="I6606" t="s">
        <v>451</v>
      </c>
      <c r="J6606" t="s">
        <v>137</v>
      </c>
      <c r="K6606" t="s">
        <v>138</v>
      </c>
      <c r="L6606" t="s">
        <v>18897</v>
      </c>
      <c r="M6606" t="s">
        <v>18898</v>
      </c>
      <c r="N6606">
        <v>5.5555550000000002E-3</v>
      </c>
      <c r="O6606">
        <v>1</v>
      </c>
      <c r="P6606">
        <v>1653</v>
      </c>
      <c r="Q6606">
        <v>104</v>
      </c>
      <c r="R6606">
        <v>377</v>
      </c>
      <c r="S6606">
        <v>10</v>
      </c>
      <c r="T6606">
        <v>90</v>
      </c>
      <c r="U6606">
        <v>0</v>
      </c>
      <c r="V6606">
        <v>0</v>
      </c>
      <c r="W6606">
        <v>0</v>
      </c>
      <c r="X6606">
        <v>1.3966486372060494</v>
      </c>
      <c r="Y6606">
        <v>0.36432458894608349</v>
      </c>
      <c r="Z6606">
        <v>0.79395976417888348</v>
      </c>
      <c r="AA6606">
        <v>0.16045852409266664</v>
      </c>
      <c r="AB6606">
        <v>0.37191184018290019</v>
      </c>
      <c r="AC6606">
        <v>0</v>
      </c>
      <c r="AD6606">
        <v>0</v>
      </c>
      <c r="AE6606">
        <v>3.0873033546065831</v>
      </c>
    </row>
    <row r="6607" spans="1:31" x14ac:dyDescent="0.25">
      <c r="A6607">
        <v>2226057</v>
      </c>
      <c r="B6607">
        <v>1</v>
      </c>
      <c r="C6607" t="s">
        <v>80</v>
      </c>
      <c r="D6607" t="s">
        <v>85</v>
      </c>
      <c r="E6607" t="s">
        <v>151</v>
      </c>
      <c r="F6607" t="s">
        <v>18899</v>
      </c>
      <c r="G6607" t="s">
        <v>153</v>
      </c>
      <c r="H6607" t="s">
        <v>135</v>
      </c>
      <c r="I6607" t="s">
        <v>136</v>
      </c>
      <c r="J6607" t="s">
        <v>137</v>
      </c>
      <c r="K6607" t="s">
        <v>138</v>
      </c>
      <c r="L6607" t="s">
        <v>18900</v>
      </c>
      <c r="M6607" t="s">
        <v>18901</v>
      </c>
      <c r="N6607">
        <v>1.565555555</v>
      </c>
      <c r="O6607">
        <v>0</v>
      </c>
      <c r="P6607">
        <v>115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53.000437455238504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53.000437455238504</v>
      </c>
    </row>
    <row r="6608" spans="1:31" x14ac:dyDescent="0.25">
      <c r="A6608">
        <v>2222227</v>
      </c>
      <c r="B6608">
        <v>1</v>
      </c>
      <c r="C6608" t="s">
        <v>80</v>
      </c>
      <c r="D6608" t="s">
        <v>107</v>
      </c>
      <c r="E6608" t="s">
        <v>156</v>
      </c>
      <c r="F6608" t="s">
        <v>18902</v>
      </c>
      <c r="G6608" t="s">
        <v>134</v>
      </c>
      <c r="H6608" t="s">
        <v>135</v>
      </c>
      <c r="I6608" t="s">
        <v>136</v>
      </c>
      <c r="J6608" t="s">
        <v>137</v>
      </c>
      <c r="K6608" t="s">
        <v>138</v>
      </c>
      <c r="L6608" t="s">
        <v>18903</v>
      </c>
      <c r="M6608" t="s">
        <v>18904</v>
      </c>
      <c r="N6608">
        <v>1.181944444</v>
      </c>
      <c r="O6608">
        <v>0</v>
      </c>
      <c r="P6608">
        <v>1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0.86815690138810864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0.86815690138810864</v>
      </c>
    </row>
    <row r="6609" spans="1:31" x14ac:dyDescent="0.25">
      <c r="A6609">
        <v>2223501</v>
      </c>
      <c r="B6609">
        <v>1</v>
      </c>
      <c r="C6609" t="s">
        <v>80</v>
      </c>
      <c r="D6609" t="s">
        <v>95</v>
      </c>
      <c r="E6609" t="s">
        <v>151</v>
      </c>
      <c r="F6609" t="s">
        <v>18905</v>
      </c>
      <c r="G6609" t="s">
        <v>213</v>
      </c>
      <c r="H6609" t="s">
        <v>135</v>
      </c>
      <c r="I6609" t="s">
        <v>136</v>
      </c>
      <c r="J6609" t="s">
        <v>137</v>
      </c>
      <c r="K6609" t="s">
        <v>138</v>
      </c>
      <c r="L6609" t="s">
        <v>18906</v>
      </c>
      <c r="M6609" t="s">
        <v>18907</v>
      </c>
      <c r="N6609">
        <v>0.65666666600000001</v>
      </c>
      <c r="O6609">
        <v>0</v>
      </c>
      <c r="P6609">
        <v>39</v>
      </c>
      <c r="Q6609">
        <v>0</v>
      </c>
      <c r="R6609">
        <v>0</v>
      </c>
      <c r="S6609">
        <v>0</v>
      </c>
      <c r="T6609">
        <v>2</v>
      </c>
      <c r="U6609">
        <v>0</v>
      </c>
      <c r="V6609">
        <v>0</v>
      </c>
      <c r="W6609">
        <v>0</v>
      </c>
      <c r="X6609">
        <v>7.3623075714035551</v>
      </c>
      <c r="Y6609">
        <v>0</v>
      </c>
      <c r="Z6609">
        <v>0</v>
      </c>
      <c r="AA6609">
        <v>0</v>
      </c>
      <c r="AB6609">
        <v>1.3880314585233999</v>
      </c>
      <c r="AC6609">
        <v>0</v>
      </c>
      <c r="AD6609">
        <v>0</v>
      </c>
      <c r="AE6609">
        <v>8.7503390299269554</v>
      </c>
    </row>
    <row r="6610" spans="1:31" x14ac:dyDescent="0.25">
      <c r="A6610">
        <v>2221337</v>
      </c>
      <c r="B6610">
        <v>1</v>
      </c>
      <c r="C6610" t="s">
        <v>80</v>
      </c>
      <c r="D6610" t="s">
        <v>83</v>
      </c>
      <c r="E6610" t="s">
        <v>151</v>
      </c>
      <c r="F6610" t="s">
        <v>1791</v>
      </c>
      <c r="G6610" t="s">
        <v>233</v>
      </c>
      <c r="H6610" t="s">
        <v>135</v>
      </c>
      <c r="I6610" t="s">
        <v>136</v>
      </c>
      <c r="J6610" t="s">
        <v>137</v>
      </c>
      <c r="K6610" t="s">
        <v>234</v>
      </c>
      <c r="L6610" t="s">
        <v>18908</v>
      </c>
      <c r="M6610" t="s">
        <v>18909</v>
      </c>
      <c r="N6610">
        <v>6.5631555549999998</v>
      </c>
      <c r="O6610">
        <v>0</v>
      </c>
      <c r="P6610">
        <v>152</v>
      </c>
      <c r="Q6610">
        <v>0</v>
      </c>
      <c r="R6610">
        <v>0</v>
      </c>
      <c r="S6610">
        <v>0</v>
      </c>
      <c r="T6610">
        <v>2</v>
      </c>
      <c r="U6610">
        <v>0</v>
      </c>
      <c r="V6610">
        <v>0</v>
      </c>
      <c r="W6610">
        <v>0</v>
      </c>
      <c r="X6610">
        <v>361.91223420079973</v>
      </c>
      <c r="Y6610">
        <v>0</v>
      </c>
      <c r="Z6610">
        <v>0</v>
      </c>
      <c r="AA6610">
        <v>0</v>
      </c>
      <c r="AB6610">
        <v>2.2335075475046672E-2</v>
      </c>
      <c r="AC6610">
        <v>0</v>
      </c>
      <c r="AD6610">
        <v>0</v>
      </c>
      <c r="AE6610">
        <v>361.93456927627477</v>
      </c>
    </row>
    <row r="6611" spans="1:31" x14ac:dyDescent="0.25">
      <c r="A6611">
        <v>2222419</v>
      </c>
      <c r="B6611">
        <v>1</v>
      </c>
      <c r="C6611" t="s">
        <v>80</v>
      </c>
      <c r="D6611" t="s">
        <v>84</v>
      </c>
      <c r="E6611" t="s">
        <v>151</v>
      </c>
      <c r="F6611" t="s">
        <v>18910</v>
      </c>
      <c r="G6611" t="s">
        <v>213</v>
      </c>
      <c r="H6611" t="s">
        <v>135</v>
      </c>
      <c r="I6611" t="s">
        <v>136</v>
      </c>
      <c r="J6611" t="s">
        <v>137</v>
      </c>
      <c r="K6611" t="s">
        <v>138</v>
      </c>
      <c r="L6611" t="s">
        <v>18911</v>
      </c>
      <c r="M6611" t="s">
        <v>18912</v>
      </c>
      <c r="N6611">
        <v>0.80944444400000004</v>
      </c>
      <c r="O6611">
        <v>0</v>
      </c>
      <c r="P6611">
        <v>169</v>
      </c>
      <c r="Q6611">
        <v>0</v>
      </c>
      <c r="R6611">
        <v>0</v>
      </c>
      <c r="S6611">
        <v>0</v>
      </c>
      <c r="T6611">
        <v>5</v>
      </c>
      <c r="U6611">
        <v>0</v>
      </c>
      <c r="V6611">
        <v>0</v>
      </c>
      <c r="W6611">
        <v>0</v>
      </c>
      <c r="X6611">
        <v>31.595172347948175</v>
      </c>
      <c r="Y6611">
        <v>0</v>
      </c>
      <c r="Z6611">
        <v>0</v>
      </c>
      <c r="AA6611">
        <v>0</v>
      </c>
      <c r="AB6611">
        <v>2.0612454816933776</v>
      </c>
      <c r="AC6611">
        <v>0</v>
      </c>
      <c r="AD6611">
        <v>0</v>
      </c>
      <c r="AE6611">
        <v>33.656417829641555</v>
      </c>
    </row>
    <row r="6612" spans="1:31" x14ac:dyDescent="0.25">
      <c r="A6612">
        <v>2220255</v>
      </c>
      <c r="B6612">
        <v>1</v>
      </c>
      <c r="C6612" t="s">
        <v>80</v>
      </c>
      <c r="D6612" t="s">
        <v>88</v>
      </c>
      <c r="E6612" t="s">
        <v>156</v>
      </c>
      <c r="F6612" t="s">
        <v>18913</v>
      </c>
      <c r="G6612" t="s">
        <v>172</v>
      </c>
      <c r="H6612" t="s">
        <v>135</v>
      </c>
      <c r="I6612" t="s">
        <v>136</v>
      </c>
      <c r="J6612" t="s">
        <v>137</v>
      </c>
      <c r="K6612" t="s">
        <v>138</v>
      </c>
      <c r="L6612" t="s">
        <v>18914</v>
      </c>
      <c r="M6612" t="s">
        <v>18915</v>
      </c>
      <c r="N6612">
        <v>0.85055555500000002</v>
      </c>
      <c r="O6612">
        <v>0</v>
      </c>
      <c r="P6612">
        <v>1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0.28935472363783948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0.28935472363783948</v>
      </c>
    </row>
    <row r="6613" spans="1:31" x14ac:dyDescent="0.25">
      <c r="A6613">
        <v>2223601</v>
      </c>
      <c r="B6613">
        <v>1</v>
      </c>
      <c r="C6613" t="s">
        <v>81</v>
      </c>
      <c r="D6613" t="s">
        <v>127</v>
      </c>
      <c r="E6613" t="s">
        <v>198</v>
      </c>
      <c r="F6613" t="s">
        <v>11345</v>
      </c>
      <c r="G6613" t="s">
        <v>349</v>
      </c>
      <c r="H6613" t="s">
        <v>144</v>
      </c>
      <c r="I6613" t="s">
        <v>136</v>
      </c>
      <c r="J6613" t="s">
        <v>137</v>
      </c>
      <c r="K6613" t="s">
        <v>138</v>
      </c>
      <c r="L6613" t="s">
        <v>18916</v>
      </c>
      <c r="M6613" t="s">
        <v>18917</v>
      </c>
      <c r="N6613">
        <v>5.3363888880000001</v>
      </c>
      <c r="O6613">
        <v>3</v>
      </c>
      <c r="P6613">
        <v>469</v>
      </c>
      <c r="Q6613">
        <v>79</v>
      </c>
      <c r="R6613">
        <v>75</v>
      </c>
      <c r="S6613">
        <v>17</v>
      </c>
      <c r="T6613">
        <v>39</v>
      </c>
      <c r="U6613">
        <v>5</v>
      </c>
      <c r="V6613">
        <v>0</v>
      </c>
      <c r="W6613">
        <v>2.6685236617428574</v>
      </c>
      <c r="X6613">
        <v>548.62447990599753</v>
      </c>
      <c r="Y6613">
        <v>272.37802465720165</v>
      </c>
      <c r="Z6613">
        <v>116.9528921916302</v>
      </c>
      <c r="AA6613">
        <v>2424.024932200753</v>
      </c>
      <c r="AB6613">
        <v>231.09697948010151</v>
      </c>
      <c r="AC6613">
        <v>1905.6601600155632</v>
      </c>
      <c r="AD6613">
        <v>0</v>
      </c>
      <c r="AE6613">
        <v>5501.4059921129901</v>
      </c>
    </row>
    <row r="6614" spans="1:31" x14ac:dyDescent="0.25">
      <c r="A6614">
        <v>2225765</v>
      </c>
      <c r="B6614">
        <v>1</v>
      </c>
      <c r="C6614" t="s">
        <v>80</v>
      </c>
      <c r="D6614" t="s">
        <v>99</v>
      </c>
      <c r="E6614" t="s">
        <v>151</v>
      </c>
      <c r="F6614" t="s">
        <v>18918</v>
      </c>
      <c r="G6614" t="s">
        <v>213</v>
      </c>
      <c r="H6614" t="s">
        <v>135</v>
      </c>
      <c r="I6614" t="s">
        <v>136</v>
      </c>
      <c r="J6614" t="s">
        <v>137</v>
      </c>
      <c r="K6614" t="s">
        <v>138</v>
      </c>
      <c r="L6614" t="s">
        <v>18919</v>
      </c>
      <c r="M6614" t="s">
        <v>18920</v>
      </c>
      <c r="N6614">
        <v>2.0105555549999998</v>
      </c>
      <c r="O6614">
        <v>0</v>
      </c>
      <c r="P6614">
        <v>2</v>
      </c>
      <c r="Q6614">
        <v>0</v>
      </c>
      <c r="R6614">
        <v>1</v>
      </c>
      <c r="S6614">
        <v>0</v>
      </c>
      <c r="T6614">
        <v>1</v>
      </c>
      <c r="U6614">
        <v>0</v>
      </c>
      <c r="V6614">
        <v>0</v>
      </c>
      <c r="W6614">
        <v>0</v>
      </c>
      <c r="X6614">
        <v>0.12325273300134668</v>
      </c>
      <c r="Y6614">
        <v>0</v>
      </c>
      <c r="Z6614">
        <v>7.7268871692520835E-2</v>
      </c>
      <c r="AA6614">
        <v>0</v>
      </c>
      <c r="AB6614">
        <v>2.0335116428898056E-2</v>
      </c>
      <c r="AC6614">
        <v>0</v>
      </c>
      <c r="AD6614">
        <v>0</v>
      </c>
      <c r="AE6614">
        <v>0.22085672112276555</v>
      </c>
    </row>
    <row r="6615" spans="1:31" x14ac:dyDescent="0.25">
      <c r="A6615">
        <v>2222794</v>
      </c>
      <c r="B6615">
        <v>1</v>
      </c>
      <c r="C6615" t="s">
        <v>81</v>
      </c>
      <c r="D6615" t="s">
        <v>128</v>
      </c>
      <c r="E6615" t="s">
        <v>156</v>
      </c>
      <c r="F6615" t="s">
        <v>18921</v>
      </c>
      <c r="G6615" t="s">
        <v>165</v>
      </c>
      <c r="H6615" t="s">
        <v>135</v>
      </c>
      <c r="I6615" t="s">
        <v>136</v>
      </c>
      <c r="J6615" t="s">
        <v>137</v>
      </c>
      <c r="K6615" t="s">
        <v>138</v>
      </c>
      <c r="L6615" t="s">
        <v>18922</v>
      </c>
      <c r="M6615" t="s">
        <v>18923</v>
      </c>
      <c r="N6615">
        <v>1.6597222220000001</v>
      </c>
      <c r="O6615">
        <v>0</v>
      </c>
      <c r="P6615">
        <v>9</v>
      </c>
      <c r="Q6615">
        <v>0</v>
      </c>
      <c r="R6615">
        <v>0</v>
      </c>
      <c r="S6615">
        <v>0</v>
      </c>
      <c r="T6615">
        <v>1</v>
      </c>
      <c r="U6615">
        <v>0</v>
      </c>
      <c r="V6615">
        <v>0</v>
      </c>
      <c r="W6615">
        <v>0</v>
      </c>
      <c r="X6615">
        <v>3.9504762416136829</v>
      </c>
      <c r="Y6615">
        <v>0</v>
      </c>
      <c r="Z6615">
        <v>0</v>
      </c>
      <c r="AA6615">
        <v>0</v>
      </c>
      <c r="AB6615">
        <v>0.66606121323716216</v>
      </c>
      <c r="AC6615">
        <v>0</v>
      </c>
      <c r="AD6615">
        <v>0</v>
      </c>
      <c r="AE6615">
        <v>4.6165374548508451</v>
      </c>
    </row>
    <row r="6616" spans="1:31" x14ac:dyDescent="0.25">
      <c r="A6616">
        <v>2214636</v>
      </c>
      <c r="B6616">
        <v>1</v>
      </c>
      <c r="C6616" t="s">
        <v>80</v>
      </c>
      <c r="D6616" t="s">
        <v>100</v>
      </c>
      <c r="E6616" t="s">
        <v>156</v>
      </c>
      <c r="F6616" t="s">
        <v>18924</v>
      </c>
      <c r="G6616" t="s">
        <v>161</v>
      </c>
      <c r="H6616" t="s">
        <v>135</v>
      </c>
      <c r="I6616" t="s">
        <v>136</v>
      </c>
      <c r="J6616" t="s">
        <v>137</v>
      </c>
      <c r="K6616" t="s">
        <v>138</v>
      </c>
      <c r="L6616" t="s">
        <v>18925</v>
      </c>
      <c r="M6616" t="s">
        <v>18926</v>
      </c>
      <c r="N6616">
        <v>2.1775000000000002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1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0.6794102545202334</v>
      </c>
      <c r="AC6616">
        <v>0</v>
      </c>
      <c r="AD6616">
        <v>0</v>
      </c>
      <c r="AE6616">
        <v>0.6794102545202334</v>
      </c>
    </row>
    <row r="6617" spans="1:31" x14ac:dyDescent="0.25">
      <c r="A6617">
        <v>2227016</v>
      </c>
      <c r="B6617">
        <v>1</v>
      </c>
      <c r="C6617" t="s">
        <v>80</v>
      </c>
      <c r="D6617" t="s">
        <v>82</v>
      </c>
      <c r="E6617" t="s">
        <v>141</v>
      </c>
      <c r="F6617" t="s">
        <v>18927</v>
      </c>
      <c r="G6617" t="s">
        <v>349</v>
      </c>
      <c r="H6617" t="s">
        <v>144</v>
      </c>
      <c r="I6617" t="s">
        <v>136</v>
      </c>
      <c r="J6617" t="s">
        <v>137</v>
      </c>
      <c r="K6617" t="s">
        <v>138</v>
      </c>
      <c r="L6617" t="s">
        <v>18928</v>
      </c>
      <c r="M6617" t="s">
        <v>18929</v>
      </c>
      <c r="N6617">
        <v>0.97777777700000001</v>
      </c>
      <c r="O6617">
        <v>0</v>
      </c>
      <c r="P6617">
        <v>264</v>
      </c>
      <c r="Q6617">
        <v>0</v>
      </c>
      <c r="R6617">
        <v>0</v>
      </c>
      <c r="S6617">
        <v>0</v>
      </c>
      <c r="T6617">
        <v>18</v>
      </c>
      <c r="U6617">
        <v>0</v>
      </c>
      <c r="V6617">
        <v>0</v>
      </c>
      <c r="W6617">
        <v>0</v>
      </c>
      <c r="X6617">
        <v>79.218943187656151</v>
      </c>
      <c r="Y6617">
        <v>0</v>
      </c>
      <c r="Z6617">
        <v>0</v>
      </c>
      <c r="AA6617">
        <v>0</v>
      </c>
      <c r="AB6617">
        <v>10.147908621209353</v>
      </c>
      <c r="AC6617">
        <v>0</v>
      </c>
      <c r="AD6617">
        <v>0</v>
      </c>
      <c r="AE6617">
        <v>89.366851808865505</v>
      </c>
    </row>
    <row r="6618" spans="1:31" x14ac:dyDescent="0.25">
      <c r="A6618">
        <v>2218858</v>
      </c>
      <c r="B6618">
        <v>1</v>
      </c>
      <c r="C6618" t="s">
        <v>80</v>
      </c>
      <c r="D6618" t="s">
        <v>108</v>
      </c>
      <c r="E6618" t="s">
        <v>151</v>
      </c>
      <c r="F6618" t="s">
        <v>18930</v>
      </c>
      <c r="G6618" t="s">
        <v>176</v>
      </c>
      <c r="H6618" t="s">
        <v>135</v>
      </c>
      <c r="I6618" t="s">
        <v>136</v>
      </c>
      <c r="J6618" t="s">
        <v>137</v>
      </c>
      <c r="K6618" t="s">
        <v>138</v>
      </c>
      <c r="L6618" t="s">
        <v>18931</v>
      </c>
      <c r="M6618" t="s">
        <v>18932</v>
      </c>
      <c r="N6618">
        <v>2.310277777</v>
      </c>
      <c r="O6618">
        <v>0</v>
      </c>
      <c r="P6618">
        <v>38</v>
      </c>
      <c r="Q6618">
        <v>0</v>
      </c>
      <c r="R6618">
        <v>3</v>
      </c>
      <c r="S6618">
        <v>0</v>
      </c>
      <c r="T6618">
        <v>2</v>
      </c>
      <c r="U6618">
        <v>0</v>
      </c>
      <c r="V6618">
        <v>0</v>
      </c>
      <c r="W6618">
        <v>0</v>
      </c>
      <c r="X6618">
        <v>9.3088157728780008</v>
      </c>
      <c r="Y6618">
        <v>0</v>
      </c>
      <c r="Z6618">
        <v>0.13938136626120001</v>
      </c>
      <c r="AA6618">
        <v>0</v>
      </c>
      <c r="AB6618">
        <v>4.4679221098231663</v>
      </c>
      <c r="AC6618">
        <v>0</v>
      </c>
      <c r="AD6618">
        <v>0</v>
      </c>
      <c r="AE6618">
        <v>13.916119248962367</v>
      </c>
    </row>
    <row r="6619" spans="1:31" x14ac:dyDescent="0.25">
      <c r="A6619">
        <v>2224477</v>
      </c>
      <c r="B6619">
        <v>1</v>
      </c>
      <c r="C6619" t="s">
        <v>80</v>
      </c>
      <c r="D6619" t="s">
        <v>104</v>
      </c>
      <c r="E6619" t="s">
        <v>198</v>
      </c>
      <c r="F6619" t="s">
        <v>18933</v>
      </c>
      <c r="G6619" t="s">
        <v>1136</v>
      </c>
      <c r="H6619" t="s">
        <v>144</v>
      </c>
      <c r="I6619" t="s">
        <v>136</v>
      </c>
      <c r="J6619" t="s">
        <v>137</v>
      </c>
      <c r="K6619" t="s">
        <v>138</v>
      </c>
      <c r="L6619" t="s">
        <v>18934</v>
      </c>
      <c r="M6619" t="s">
        <v>18935</v>
      </c>
      <c r="N6619">
        <v>2.8747222219999999</v>
      </c>
      <c r="O6619">
        <v>0</v>
      </c>
      <c r="P6619">
        <v>0</v>
      </c>
      <c r="Q6619">
        <v>1</v>
      </c>
      <c r="R6619">
        <v>0</v>
      </c>
      <c r="S6619">
        <v>1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0.97052857401016679</v>
      </c>
      <c r="Z6619">
        <v>0</v>
      </c>
      <c r="AA6619">
        <v>60.336962218009489</v>
      </c>
      <c r="AB6619">
        <v>0</v>
      </c>
      <c r="AC6619">
        <v>0</v>
      </c>
      <c r="AD6619">
        <v>0</v>
      </c>
      <c r="AE6619">
        <v>61.307490792019657</v>
      </c>
    </row>
    <row r="6620" spans="1:31" x14ac:dyDescent="0.25">
      <c r="A6620">
        <v>2218835</v>
      </c>
      <c r="B6620">
        <v>1</v>
      </c>
      <c r="C6620" t="s">
        <v>80</v>
      </c>
      <c r="D6620" t="s">
        <v>87</v>
      </c>
      <c r="E6620" t="s">
        <v>156</v>
      </c>
      <c r="F6620" t="s">
        <v>18936</v>
      </c>
      <c r="G6620" t="s">
        <v>172</v>
      </c>
      <c r="H6620" t="s">
        <v>135</v>
      </c>
      <c r="I6620" t="s">
        <v>136</v>
      </c>
      <c r="J6620" t="s">
        <v>137</v>
      </c>
      <c r="K6620" t="s">
        <v>138</v>
      </c>
      <c r="L6620" t="s">
        <v>18937</v>
      </c>
      <c r="M6620" t="s">
        <v>18938</v>
      </c>
      <c r="N6620">
        <v>3.1586111109999999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1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6.6215403749360053</v>
      </c>
      <c r="AC6620">
        <v>0</v>
      </c>
      <c r="AD6620">
        <v>0</v>
      </c>
      <c r="AE6620">
        <v>6.6215403749360053</v>
      </c>
    </row>
    <row r="6621" spans="1:31" x14ac:dyDescent="0.25">
      <c r="A6621">
        <v>2218334</v>
      </c>
      <c r="B6621">
        <v>1</v>
      </c>
      <c r="C6621" t="s">
        <v>80</v>
      </c>
      <c r="D6621" t="s">
        <v>100</v>
      </c>
      <c r="E6621" t="s">
        <v>156</v>
      </c>
      <c r="F6621" t="s">
        <v>18939</v>
      </c>
      <c r="G6621" t="s">
        <v>161</v>
      </c>
      <c r="H6621" t="s">
        <v>135</v>
      </c>
      <c r="I6621" t="s">
        <v>136</v>
      </c>
      <c r="J6621" t="s">
        <v>137</v>
      </c>
      <c r="K6621" t="s">
        <v>138</v>
      </c>
      <c r="L6621" t="s">
        <v>18940</v>
      </c>
      <c r="M6621" t="s">
        <v>18941</v>
      </c>
      <c r="N6621">
        <v>2.4163888880000002</v>
      </c>
      <c r="O6621">
        <v>0</v>
      </c>
      <c r="P6621">
        <v>1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0.32542064769234003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0.32542064769234003</v>
      </c>
    </row>
    <row r="6622" spans="1:31" x14ac:dyDescent="0.25">
      <c r="A6622">
        <v>2214421</v>
      </c>
      <c r="B6622">
        <v>1</v>
      </c>
      <c r="C6622" t="s">
        <v>81</v>
      </c>
      <c r="D6622" t="s">
        <v>127</v>
      </c>
      <c r="E6622" t="s">
        <v>198</v>
      </c>
      <c r="F6622" t="s">
        <v>18942</v>
      </c>
      <c r="G6622" t="s">
        <v>143</v>
      </c>
      <c r="H6622" t="s">
        <v>144</v>
      </c>
      <c r="I6622" t="s">
        <v>136</v>
      </c>
      <c r="J6622" t="s">
        <v>137</v>
      </c>
      <c r="K6622" t="s">
        <v>138</v>
      </c>
      <c r="L6622" t="s">
        <v>18943</v>
      </c>
      <c r="M6622" t="s">
        <v>18944</v>
      </c>
      <c r="N6622">
        <v>1.721666666</v>
      </c>
      <c r="O6622">
        <v>0</v>
      </c>
      <c r="P6622">
        <v>400</v>
      </c>
      <c r="Q6622">
        <v>0</v>
      </c>
      <c r="R6622">
        <v>16</v>
      </c>
      <c r="S6622">
        <v>0</v>
      </c>
      <c r="T6622">
        <v>38</v>
      </c>
      <c r="U6622">
        <v>0</v>
      </c>
      <c r="V6622">
        <v>0</v>
      </c>
      <c r="W6622">
        <v>0</v>
      </c>
      <c r="X6622">
        <v>116.35655497493643</v>
      </c>
      <c r="Y6622">
        <v>0</v>
      </c>
      <c r="Z6622">
        <v>7.5661682066923071</v>
      </c>
      <c r="AA6622">
        <v>0</v>
      </c>
      <c r="AB6622">
        <v>37.241136779505155</v>
      </c>
      <c r="AC6622">
        <v>0</v>
      </c>
      <c r="AD6622">
        <v>0</v>
      </c>
      <c r="AE6622">
        <v>161.16385996113388</v>
      </c>
    </row>
    <row r="6623" spans="1:31" x14ac:dyDescent="0.25">
      <c r="A6623">
        <v>2217338</v>
      </c>
      <c r="B6623">
        <v>1</v>
      </c>
      <c r="C6623" t="s">
        <v>80</v>
      </c>
      <c r="D6623" t="s">
        <v>83</v>
      </c>
      <c r="E6623" t="s">
        <v>147</v>
      </c>
      <c r="F6623" t="s">
        <v>18945</v>
      </c>
      <c r="G6623" t="s">
        <v>143</v>
      </c>
      <c r="H6623" t="s">
        <v>144</v>
      </c>
      <c r="I6623" t="s">
        <v>136</v>
      </c>
      <c r="J6623" t="s">
        <v>137</v>
      </c>
      <c r="K6623" t="s">
        <v>138</v>
      </c>
      <c r="L6623" t="s">
        <v>18946</v>
      </c>
      <c r="M6623" t="s">
        <v>18947</v>
      </c>
      <c r="N6623">
        <v>0.1</v>
      </c>
      <c r="O6623">
        <v>4</v>
      </c>
      <c r="P6623">
        <v>264</v>
      </c>
      <c r="Q6623">
        <v>8</v>
      </c>
      <c r="R6623">
        <v>25</v>
      </c>
      <c r="S6623">
        <v>10</v>
      </c>
      <c r="T6623">
        <v>17</v>
      </c>
      <c r="U6623">
        <v>0</v>
      </c>
      <c r="V6623">
        <v>0</v>
      </c>
      <c r="W6623">
        <v>0.39950606233143326</v>
      </c>
      <c r="X6623">
        <v>6.6257516630147038</v>
      </c>
      <c r="Y6623">
        <v>1.4094563731414831</v>
      </c>
      <c r="Z6623">
        <v>2.35522041764085</v>
      </c>
      <c r="AA6623">
        <v>23.133811906678947</v>
      </c>
      <c r="AB6623">
        <v>1.8715203172345838</v>
      </c>
      <c r="AC6623">
        <v>0</v>
      </c>
      <c r="AD6623">
        <v>0</v>
      </c>
      <c r="AE6623">
        <v>35.795266740041995</v>
      </c>
    </row>
    <row r="6624" spans="1:31" x14ac:dyDescent="0.25">
      <c r="A6624">
        <v>2222748</v>
      </c>
      <c r="B6624">
        <v>1</v>
      </c>
      <c r="C6624" t="s">
        <v>81</v>
      </c>
      <c r="D6624" t="s">
        <v>128</v>
      </c>
      <c r="E6624" t="s">
        <v>151</v>
      </c>
      <c r="F6624" t="s">
        <v>18948</v>
      </c>
      <c r="G6624" t="s">
        <v>213</v>
      </c>
      <c r="H6624" t="s">
        <v>135</v>
      </c>
      <c r="I6624" t="s">
        <v>136</v>
      </c>
      <c r="J6624" t="s">
        <v>137</v>
      </c>
      <c r="K6624" t="s">
        <v>138</v>
      </c>
      <c r="L6624" t="s">
        <v>18949</v>
      </c>
      <c r="M6624" t="s">
        <v>18950</v>
      </c>
      <c r="N6624">
        <v>5.0761111110000003</v>
      </c>
      <c r="O6624">
        <v>0</v>
      </c>
      <c r="P6624">
        <v>11</v>
      </c>
      <c r="Q6624">
        <v>0</v>
      </c>
      <c r="R6624">
        <v>0</v>
      </c>
      <c r="S6624">
        <v>0</v>
      </c>
      <c r="T6624">
        <v>1</v>
      </c>
      <c r="U6624">
        <v>0</v>
      </c>
      <c r="V6624">
        <v>0</v>
      </c>
      <c r="W6624">
        <v>0</v>
      </c>
      <c r="X6624">
        <v>10.360726360857537</v>
      </c>
      <c r="Y6624">
        <v>0</v>
      </c>
      <c r="Z6624">
        <v>0</v>
      </c>
      <c r="AA6624">
        <v>0</v>
      </c>
      <c r="AB6624">
        <v>2.4496296019971431</v>
      </c>
      <c r="AC6624">
        <v>0</v>
      </c>
      <c r="AD6624">
        <v>0</v>
      </c>
      <c r="AE6624">
        <v>12.810355962854681</v>
      </c>
    </row>
    <row r="6625" spans="1:31" x14ac:dyDescent="0.25">
      <c r="A6625">
        <v>2218689</v>
      </c>
      <c r="B6625">
        <v>1</v>
      </c>
      <c r="C6625" t="s">
        <v>80</v>
      </c>
      <c r="D6625" t="s">
        <v>103</v>
      </c>
      <c r="E6625" t="s">
        <v>147</v>
      </c>
      <c r="F6625" t="s">
        <v>18951</v>
      </c>
      <c r="G6625" t="s">
        <v>143</v>
      </c>
      <c r="H6625" t="s">
        <v>144</v>
      </c>
      <c r="I6625" t="s">
        <v>136</v>
      </c>
      <c r="J6625" t="s">
        <v>137</v>
      </c>
      <c r="K6625" t="s">
        <v>138</v>
      </c>
      <c r="L6625" t="s">
        <v>18952</v>
      </c>
      <c r="M6625" t="s">
        <v>18953</v>
      </c>
      <c r="N6625">
        <v>8.8055554999999994E-2</v>
      </c>
      <c r="O6625">
        <v>1</v>
      </c>
      <c r="P6625">
        <v>5241</v>
      </c>
      <c r="Q6625">
        <v>10</v>
      </c>
      <c r="R6625">
        <v>65</v>
      </c>
      <c r="S6625">
        <v>33</v>
      </c>
      <c r="T6625">
        <v>478</v>
      </c>
      <c r="U6625">
        <v>66</v>
      </c>
      <c r="V6625">
        <v>6</v>
      </c>
      <c r="W6625">
        <v>0</v>
      </c>
      <c r="X6625">
        <v>137.6909189575403</v>
      </c>
      <c r="Y6625">
        <v>19.587402145915497</v>
      </c>
      <c r="Z6625">
        <v>3.1986414450173379</v>
      </c>
      <c r="AA6625">
        <v>49.261239780837485</v>
      </c>
      <c r="AB6625">
        <v>45.917341524860191</v>
      </c>
      <c r="AC6625">
        <v>554.61215977270786</v>
      </c>
      <c r="AD6625">
        <v>28.977057175073615</v>
      </c>
      <c r="AE6625">
        <v>839.24476080195222</v>
      </c>
    </row>
    <row r="6626" spans="1:31" x14ac:dyDescent="0.25">
      <c r="A6626">
        <v>2218812</v>
      </c>
      <c r="B6626">
        <v>1</v>
      </c>
      <c r="C6626" t="s">
        <v>80</v>
      </c>
      <c r="D6626" t="s">
        <v>83</v>
      </c>
      <c r="E6626" t="s">
        <v>132</v>
      </c>
      <c r="F6626" t="s">
        <v>18954</v>
      </c>
      <c r="G6626" t="s">
        <v>176</v>
      </c>
      <c r="H6626" t="s">
        <v>135</v>
      </c>
      <c r="I6626" t="s">
        <v>136</v>
      </c>
      <c r="J6626" t="s">
        <v>137</v>
      </c>
      <c r="K6626" t="s">
        <v>138</v>
      </c>
      <c r="L6626" t="s">
        <v>18955</v>
      </c>
      <c r="M6626" t="s">
        <v>18956</v>
      </c>
      <c r="N6626">
        <v>3.0816666659999998</v>
      </c>
      <c r="O6626">
        <v>0</v>
      </c>
      <c r="P6626">
        <v>283</v>
      </c>
      <c r="Q6626">
        <v>0</v>
      </c>
      <c r="R6626">
        <v>0</v>
      </c>
      <c r="S6626">
        <v>0</v>
      </c>
      <c r="T6626">
        <v>10</v>
      </c>
      <c r="U6626">
        <v>0</v>
      </c>
      <c r="V6626">
        <v>0</v>
      </c>
      <c r="W6626">
        <v>0</v>
      </c>
      <c r="X6626">
        <v>471.54163457056143</v>
      </c>
      <c r="Y6626">
        <v>0</v>
      </c>
      <c r="Z6626">
        <v>0</v>
      </c>
      <c r="AA6626">
        <v>0</v>
      </c>
      <c r="AB6626">
        <v>75.038140023567863</v>
      </c>
      <c r="AC6626">
        <v>0</v>
      </c>
      <c r="AD6626">
        <v>0</v>
      </c>
      <c r="AE6626">
        <v>546.57977459412928</v>
      </c>
    </row>
    <row r="6627" spans="1:31" x14ac:dyDescent="0.25">
      <c r="A6627">
        <v>2224099</v>
      </c>
      <c r="B6627">
        <v>1</v>
      </c>
      <c r="C6627" t="s">
        <v>80</v>
      </c>
      <c r="D6627" t="s">
        <v>90</v>
      </c>
      <c r="E6627" t="s">
        <v>132</v>
      </c>
      <c r="F6627" t="s">
        <v>13096</v>
      </c>
      <c r="G6627" t="s">
        <v>134</v>
      </c>
      <c r="H6627" t="s">
        <v>135</v>
      </c>
      <c r="I6627" t="s">
        <v>136</v>
      </c>
      <c r="J6627" t="s">
        <v>137</v>
      </c>
      <c r="K6627" t="s">
        <v>138</v>
      </c>
      <c r="L6627" t="s">
        <v>18957</v>
      </c>
      <c r="M6627" t="s">
        <v>18958</v>
      </c>
      <c r="N6627">
        <v>1.041388888</v>
      </c>
      <c r="O6627">
        <v>0</v>
      </c>
      <c r="P6627">
        <v>354</v>
      </c>
      <c r="Q6627">
        <v>0</v>
      </c>
      <c r="R6627">
        <v>1</v>
      </c>
      <c r="S6627">
        <v>0</v>
      </c>
      <c r="T6627">
        <v>42</v>
      </c>
      <c r="U6627">
        <v>0</v>
      </c>
      <c r="V6627">
        <v>0</v>
      </c>
      <c r="W6627">
        <v>0</v>
      </c>
      <c r="X6627">
        <v>158.07877140719663</v>
      </c>
      <c r="Y6627">
        <v>0</v>
      </c>
      <c r="Z6627">
        <v>3.3328751972780006E-2</v>
      </c>
      <c r="AA6627">
        <v>0</v>
      </c>
      <c r="AB6627">
        <v>36.467695485980776</v>
      </c>
      <c r="AC6627">
        <v>0</v>
      </c>
      <c r="AD6627">
        <v>0</v>
      </c>
      <c r="AE6627">
        <v>194.5797956451502</v>
      </c>
    </row>
    <row r="6628" spans="1:31" x14ac:dyDescent="0.25">
      <c r="A6628">
        <v>2217361</v>
      </c>
      <c r="B6628">
        <v>1</v>
      </c>
      <c r="C6628" t="s">
        <v>80</v>
      </c>
      <c r="D6628" t="s">
        <v>98</v>
      </c>
      <c r="E6628" t="s">
        <v>156</v>
      </c>
      <c r="F6628" t="s">
        <v>18959</v>
      </c>
      <c r="G6628" t="s">
        <v>172</v>
      </c>
      <c r="H6628" t="s">
        <v>135</v>
      </c>
      <c r="I6628" t="s">
        <v>136</v>
      </c>
      <c r="J6628" t="s">
        <v>137</v>
      </c>
      <c r="K6628" t="s">
        <v>138</v>
      </c>
      <c r="L6628" t="s">
        <v>18960</v>
      </c>
      <c r="M6628" t="s">
        <v>18961</v>
      </c>
      <c r="N6628">
        <v>8.0202777770000004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1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0.23039380825171724</v>
      </c>
      <c r="AC6628">
        <v>0</v>
      </c>
      <c r="AD6628">
        <v>0</v>
      </c>
      <c r="AE6628">
        <v>0.23039380825171724</v>
      </c>
    </row>
    <row r="6629" spans="1:31" x14ac:dyDescent="0.25">
      <c r="A6629">
        <v>2220046</v>
      </c>
      <c r="B6629">
        <v>1</v>
      </c>
      <c r="C6629" t="s">
        <v>80</v>
      </c>
      <c r="D6629" t="s">
        <v>97</v>
      </c>
      <c r="E6629" t="s">
        <v>156</v>
      </c>
      <c r="F6629" t="s">
        <v>18962</v>
      </c>
      <c r="G6629" t="s">
        <v>161</v>
      </c>
      <c r="H6629" t="s">
        <v>135</v>
      </c>
      <c r="I6629" t="s">
        <v>136</v>
      </c>
      <c r="J6629" t="s">
        <v>137</v>
      </c>
      <c r="K6629" t="s">
        <v>138</v>
      </c>
      <c r="L6629" t="s">
        <v>18963</v>
      </c>
      <c r="M6629" t="s">
        <v>18964</v>
      </c>
      <c r="N6629">
        <v>9.1530555549999999</v>
      </c>
      <c r="O6629">
        <v>0</v>
      </c>
      <c r="P6629">
        <v>0</v>
      </c>
      <c r="Q6629">
        <v>0</v>
      </c>
      <c r="R6629">
        <v>1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9.9963917550569263</v>
      </c>
      <c r="AA6629">
        <v>0</v>
      </c>
      <c r="AB6629">
        <v>0</v>
      </c>
      <c r="AC6629">
        <v>0</v>
      </c>
      <c r="AD6629">
        <v>0</v>
      </c>
      <c r="AE6629">
        <v>9.9963917550569263</v>
      </c>
    </row>
    <row r="6630" spans="1:31" x14ac:dyDescent="0.25">
      <c r="A6630">
        <v>2225951</v>
      </c>
      <c r="B6630">
        <v>1</v>
      </c>
      <c r="C6630" t="s">
        <v>81</v>
      </c>
      <c r="D6630" t="s">
        <v>122</v>
      </c>
      <c r="E6630" t="s">
        <v>141</v>
      </c>
      <c r="F6630" t="s">
        <v>18965</v>
      </c>
      <c r="G6630" t="s">
        <v>233</v>
      </c>
      <c r="H6630" t="s">
        <v>144</v>
      </c>
      <c r="I6630" t="s">
        <v>136</v>
      </c>
      <c r="J6630" t="s">
        <v>137</v>
      </c>
      <c r="K6630" t="s">
        <v>234</v>
      </c>
      <c r="L6630" t="s">
        <v>18966</v>
      </c>
      <c r="M6630" t="s">
        <v>18967</v>
      </c>
      <c r="N6630">
        <v>4.8637072220000004</v>
      </c>
      <c r="O6630">
        <v>0</v>
      </c>
      <c r="P6630">
        <v>548</v>
      </c>
      <c r="Q6630">
        <v>0</v>
      </c>
      <c r="R6630">
        <v>15</v>
      </c>
      <c r="S6630">
        <v>0</v>
      </c>
      <c r="T6630">
        <v>17</v>
      </c>
      <c r="U6630">
        <v>0</v>
      </c>
      <c r="V6630">
        <v>0</v>
      </c>
      <c r="W6630">
        <v>0</v>
      </c>
      <c r="X6630">
        <v>537.96292752284228</v>
      </c>
      <c r="Y6630">
        <v>0</v>
      </c>
      <c r="Z6630">
        <v>15.777012061963534</v>
      </c>
      <c r="AA6630">
        <v>0</v>
      </c>
      <c r="AB6630">
        <v>106.05653752499227</v>
      </c>
      <c r="AC6630">
        <v>0</v>
      </c>
      <c r="AD6630">
        <v>0</v>
      </c>
      <c r="AE6630">
        <v>659.79647710979805</v>
      </c>
    </row>
    <row r="6631" spans="1:31" x14ac:dyDescent="0.25">
      <c r="A6631">
        <v>2227225</v>
      </c>
      <c r="B6631">
        <v>1</v>
      </c>
      <c r="C6631" t="s">
        <v>81</v>
      </c>
      <c r="D6631" t="s">
        <v>128</v>
      </c>
      <c r="E6631" t="s">
        <v>141</v>
      </c>
      <c r="F6631" t="s">
        <v>2098</v>
      </c>
      <c r="G6631" t="s">
        <v>233</v>
      </c>
      <c r="H6631" t="s">
        <v>144</v>
      </c>
      <c r="I6631" t="s">
        <v>136</v>
      </c>
      <c r="J6631" t="s">
        <v>137</v>
      </c>
      <c r="K6631" t="s">
        <v>234</v>
      </c>
      <c r="L6631" t="s">
        <v>18968</v>
      </c>
      <c r="M6631" t="s">
        <v>18969</v>
      </c>
      <c r="N6631">
        <v>8.3619766660000003</v>
      </c>
      <c r="O6631">
        <v>0</v>
      </c>
      <c r="P6631">
        <v>109</v>
      </c>
      <c r="Q6631">
        <v>0</v>
      </c>
      <c r="R6631">
        <v>21</v>
      </c>
      <c r="S6631">
        <v>0</v>
      </c>
      <c r="T6631">
        <v>15</v>
      </c>
      <c r="U6631">
        <v>0</v>
      </c>
      <c r="V6631">
        <v>0</v>
      </c>
      <c r="W6631">
        <v>0</v>
      </c>
      <c r="X6631">
        <v>174.98870593784585</v>
      </c>
      <c r="Y6631">
        <v>0</v>
      </c>
      <c r="Z6631">
        <v>30.379496651964164</v>
      </c>
      <c r="AA6631">
        <v>0</v>
      </c>
      <c r="AB6631">
        <v>108.71820598679204</v>
      </c>
      <c r="AC6631">
        <v>0</v>
      </c>
      <c r="AD6631">
        <v>0</v>
      </c>
      <c r="AE6631">
        <v>314.08640857660203</v>
      </c>
    </row>
    <row r="6632" spans="1:31" x14ac:dyDescent="0.25">
      <c r="A6632">
        <v>2218403</v>
      </c>
      <c r="B6632">
        <v>1</v>
      </c>
      <c r="C6632" t="s">
        <v>80</v>
      </c>
      <c r="D6632" t="s">
        <v>88</v>
      </c>
      <c r="E6632" t="s">
        <v>156</v>
      </c>
      <c r="F6632" t="s">
        <v>18970</v>
      </c>
      <c r="G6632" t="s">
        <v>161</v>
      </c>
      <c r="H6632" t="s">
        <v>135</v>
      </c>
      <c r="I6632" t="s">
        <v>136</v>
      </c>
      <c r="J6632" t="s">
        <v>137</v>
      </c>
      <c r="K6632" t="s">
        <v>138</v>
      </c>
      <c r="L6632" t="s">
        <v>18971</v>
      </c>
      <c r="M6632" t="s">
        <v>18972</v>
      </c>
      <c r="N6632">
        <v>1.5905555549999999</v>
      </c>
      <c r="O6632">
        <v>0</v>
      </c>
      <c r="P6632">
        <v>4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4.1738754771687141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4.1738754771687141</v>
      </c>
    </row>
    <row r="6633" spans="1:31" x14ac:dyDescent="0.25">
      <c r="A6633">
        <v>2221274</v>
      </c>
      <c r="B6633">
        <v>1</v>
      </c>
      <c r="C6633" t="s">
        <v>80</v>
      </c>
      <c r="D6633" t="s">
        <v>87</v>
      </c>
      <c r="E6633" t="s">
        <v>151</v>
      </c>
      <c r="F6633" t="s">
        <v>18973</v>
      </c>
      <c r="G6633" t="s">
        <v>1470</v>
      </c>
      <c r="H6633" t="s">
        <v>135</v>
      </c>
      <c r="I6633" t="s">
        <v>136</v>
      </c>
      <c r="J6633" t="s">
        <v>137</v>
      </c>
      <c r="K6633" t="s">
        <v>138</v>
      </c>
      <c r="L6633" t="s">
        <v>18974</v>
      </c>
      <c r="M6633" t="s">
        <v>18975</v>
      </c>
      <c r="N6633">
        <v>7.7119444440000002</v>
      </c>
      <c r="O6633">
        <v>0</v>
      </c>
      <c r="P6633">
        <v>146</v>
      </c>
      <c r="Q6633">
        <v>0</v>
      </c>
      <c r="R6633">
        <v>0</v>
      </c>
      <c r="S6633">
        <v>0</v>
      </c>
      <c r="T6633">
        <v>34</v>
      </c>
      <c r="U6633">
        <v>0</v>
      </c>
      <c r="V6633">
        <v>0</v>
      </c>
      <c r="W6633">
        <v>0</v>
      </c>
      <c r="X6633">
        <v>342.4051297084473</v>
      </c>
      <c r="Y6633">
        <v>0</v>
      </c>
      <c r="Z6633">
        <v>0</v>
      </c>
      <c r="AA6633">
        <v>0</v>
      </c>
      <c r="AB6633">
        <v>133.11145854781722</v>
      </c>
      <c r="AC6633">
        <v>0</v>
      </c>
      <c r="AD6633">
        <v>0</v>
      </c>
      <c r="AE6633">
        <v>475.51658825626453</v>
      </c>
    </row>
    <row r="6634" spans="1:31" x14ac:dyDescent="0.25">
      <c r="A6634">
        <v>2214444</v>
      </c>
      <c r="B6634">
        <v>1</v>
      </c>
      <c r="C6634" t="s">
        <v>81</v>
      </c>
      <c r="D6634" t="s">
        <v>113</v>
      </c>
      <c r="E6634" t="s">
        <v>198</v>
      </c>
      <c r="F6634" t="s">
        <v>18976</v>
      </c>
      <c r="G6634" t="s">
        <v>143</v>
      </c>
      <c r="H6634" t="s">
        <v>144</v>
      </c>
      <c r="I6634" t="s">
        <v>451</v>
      </c>
      <c r="J6634" t="s">
        <v>137</v>
      </c>
      <c r="K6634" t="s">
        <v>138</v>
      </c>
      <c r="L6634" t="s">
        <v>18977</v>
      </c>
      <c r="M6634" t="s">
        <v>18978</v>
      </c>
      <c r="N6634">
        <v>8.3333330000000001E-3</v>
      </c>
      <c r="O6634">
        <v>2</v>
      </c>
      <c r="P6634">
        <v>413</v>
      </c>
      <c r="Q6634">
        <v>27</v>
      </c>
      <c r="R6634">
        <v>92</v>
      </c>
      <c r="S6634">
        <v>8</v>
      </c>
      <c r="T6634">
        <v>8</v>
      </c>
      <c r="U6634">
        <v>0</v>
      </c>
      <c r="V6634">
        <v>0</v>
      </c>
      <c r="W6634">
        <v>2.3101773344999998E-3</v>
      </c>
      <c r="X6634">
        <v>0.48685591384140808</v>
      </c>
      <c r="Y6634">
        <v>0.10165369319152499</v>
      </c>
      <c r="Z6634">
        <v>0.24746446416070003</v>
      </c>
      <c r="AA6634">
        <v>0.33262832462211667</v>
      </c>
      <c r="AB6634">
        <v>5.6591153762733326E-2</v>
      </c>
      <c r="AC6634">
        <v>0</v>
      </c>
      <c r="AD6634">
        <v>0</v>
      </c>
      <c r="AE6634">
        <v>1.2275037269129832</v>
      </c>
    </row>
    <row r="6635" spans="1:31" x14ac:dyDescent="0.25">
      <c r="A6635">
        <v>2213116</v>
      </c>
      <c r="B6635">
        <v>1</v>
      </c>
      <c r="C6635" t="s">
        <v>81</v>
      </c>
      <c r="D6635" t="s">
        <v>123</v>
      </c>
      <c r="E6635" t="s">
        <v>151</v>
      </c>
      <c r="F6635" t="s">
        <v>18979</v>
      </c>
      <c r="G6635" t="s">
        <v>213</v>
      </c>
      <c r="H6635" t="s">
        <v>135</v>
      </c>
      <c r="I6635" t="s">
        <v>136</v>
      </c>
      <c r="J6635" t="s">
        <v>137</v>
      </c>
      <c r="K6635" t="s">
        <v>138</v>
      </c>
      <c r="L6635" t="s">
        <v>18980</v>
      </c>
      <c r="M6635" t="s">
        <v>18981</v>
      </c>
      <c r="N6635">
        <v>0.516666666</v>
      </c>
      <c r="O6635">
        <v>0</v>
      </c>
      <c r="P6635">
        <v>342</v>
      </c>
      <c r="Q6635">
        <v>0</v>
      </c>
      <c r="R6635">
        <v>0</v>
      </c>
      <c r="S6635">
        <v>0</v>
      </c>
      <c r="T6635">
        <v>16</v>
      </c>
      <c r="U6635">
        <v>0</v>
      </c>
      <c r="V6635">
        <v>0</v>
      </c>
      <c r="W6635">
        <v>0</v>
      </c>
      <c r="X6635">
        <v>34.682473124249967</v>
      </c>
      <c r="Y6635">
        <v>0</v>
      </c>
      <c r="Z6635">
        <v>0</v>
      </c>
      <c r="AA6635">
        <v>0</v>
      </c>
      <c r="AB6635">
        <v>3.1834241727383983</v>
      </c>
      <c r="AC6635">
        <v>0</v>
      </c>
      <c r="AD6635">
        <v>0</v>
      </c>
      <c r="AE6635">
        <v>37.865897296988365</v>
      </c>
    </row>
    <row r="6636" spans="1:31" x14ac:dyDescent="0.25">
      <c r="A6636">
        <v>2221082</v>
      </c>
      <c r="B6636">
        <v>1</v>
      </c>
      <c r="C6636" t="s">
        <v>80</v>
      </c>
      <c r="D6636" t="s">
        <v>82</v>
      </c>
      <c r="E6636" t="s">
        <v>132</v>
      </c>
      <c r="F6636" t="s">
        <v>2573</v>
      </c>
      <c r="G6636" t="s">
        <v>176</v>
      </c>
      <c r="H6636" t="s">
        <v>135</v>
      </c>
      <c r="I6636" t="s">
        <v>136</v>
      </c>
      <c r="J6636" t="s">
        <v>137</v>
      </c>
      <c r="K6636" t="s">
        <v>138</v>
      </c>
      <c r="L6636" t="s">
        <v>18982</v>
      </c>
      <c r="M6636" t="s">
        <v>18983</v>
      </c>
      <c r="N6636">
        <v>0.821111111</v>
      </c>
      <c r="O6636">
        <v>0</v>
      </c>
      <c r="P6636">
        <v>302</v>
      </c>
      <c r="Q6636">
        <v>0</v>
      </c>
      <c r="R6636">
        <v>0</v>
      </c>
      <c r="S6636">
        <v>0</v>
      </c>
      <c r="T6636">
        <v>20</v>
      </c>
      <c r="U6636">
        <v>0</v>
      </c>
      <c r="V6636">
        <v>0</v>
      </c>
      <c r="W6636">
        <v>0</v>
      </c>
      <c r="X6636">
        <v>86.27232277044169</v>
      </c>
      <c r="Y6636">
        <v>0</v>
      </c>
      <c r="Z6636">
        <v>0</v>
      </c>
      <c r="AA6636">
        <v>0</v>
      </c>
      <c r="AB6636">
        <v>3.1147407595413008</v>
      </c>
      <c r="AC6636">
        <v>0</v>
      </c>
      <c r="AD6636">
        <v>0</v>
      </c>
      <c r="AE6636">
        <v>89.387063529982996</v>
      </c>
    </row>
    <row r="6637" spans="1:31" x14ac:dyDescent="0.25">
      <c r="A6637">
        <v>2216087</v>
      </c>
      <c r="B6637">
        <v>1</v>
      </c>
      <c r="C6637" t="s">
        <v>80</v>
      </c>
      <c r="D6637" t="s">
        <v>88</v>
      </c>
      <c r="E6637" t="s">
        <v>156</v>
      </c>
      <c r="F6637" t="s">
        <v>18984</v>
      </c>
      <c r="G6637" t="s">
        <v>165</v>
      </c>
      <c r="H6637" t="s">
        <v>135</v>
      </c>
      <c r="I6637" t="s">
        <v>136</v>
      </c>
      <c r="J6637" t="s">
        <v>137</v>
      </c>
      <c r="K6637" t="s">
        <v>138</v>
      </c>
      <c r="L6637" t="s">
        <v>18985</v>
      </c>
      <c r="M6637" t="s">
        <v>18986</v>
      </c>
      <c r="N6637">
        <v>1.1930555549999999</v>
      </c>
      <c r="O6637">
        <v>0</v>
      </c>
      <c r="P6637">
        <v>18</v>
      </c>
      <c r="Q6637">
        <v>0</v>
      </c>
      <c r="R6637">
        <v>0</v>
      </c>
      <c r="S6637">
        <v>0</v>
      </c>
      <c r="T6637">
        <v>1</v>
      </c>
      <c r="U6637">
        <v>0</v>
      </c>
      <c r="V6637">
        <v>0</v>
      </c>
      <c r="W6637">
        <v>0</v>
      </c>
      <c r="X6637">
        <v>4.5409822435005633</v>
      </c>
      <c r="Y6637">
        <v>0</v>
      </c>
      <c r="Z6637">
        <v>0</v>
      </c>
      <c r="AA6637">
        <v>0</v>
      </c>
      <c r="AB6637">
        <v>3.9463807764795564E-2</v>
      </c>
      <c r="AC6637">
        <v>0</v>
      </c>
      <c r="AD6637">
        <v>0</v>
      </c>
      <c r="AE6637">
        <v>4.5804460512653593</v>
      </c>
    </row>
    <row r="6638" spans="1:31" x14ac:dyDescent="0.25">
      <c r="A6638">
        <v>2225997</v>
      </c>
      <c r="B6638">
        <v>1</v>
      </c>
      <c r="C6638" t="s">
        <v>80</v>
      </c>
      <c r="D6638" t="s">
        <v>90</v>
      </c>
      <c r="E6638" t="s">
        <v>156</v>
      </c>
      <c r="F6638" t="s">
        <v>18987</v>
      </c>
      <c r="G6638" t="s">
        <v>161</v>
      </c>
      <c r="H6638" t="s">
        <v>135</v>
      </c>
      <c r="I6638" t="s">
        <v>136</v>
      </c>
      <c r="J6638" t="s">
        <v>137</v>
      </c>
      <c r="K6638" t="s">
        <v>138</v>
      </c>
      <c r="L6638" t="s">
        <v>18988</v>
      </c>
      <c r="M6638" t="s">
        <v>18989</v>
      </c>
      <c r="N6638">
        <v>2.5269444440000002</v>
      </c>
      <c r="O6638">
        <v>0</v>
      </c>
      <c r="P6638">
        <v>4</v>
      </c>
      <c r="Q6638">
        <v>0</v>
      </c>
      <c r="R6638">
        <v>0</v>
      </c>
      <c r="S6638">
        <v>0</v>
      </c>
      <c r="T6638">
        <v>1</v>
      </c>
      <c r="U6638">
        <v>0</v>
      </c>
      <c r="V6638">
        <v>0</v>
      </c>
      <c r="W6638">
        <v>0</v>
      </c>
      <c r="X6638">
        <v>6.0818556014306733</v>
      </c>
      <c r="Y6638">
        <v>0</v>
      </c>
      <c r="Z6638">
        <v>0</v>
      </c>
      <c r="AA6638">
        <v>0</v>
      </c>
      <c r="AB6638">
        <v>2.0171786888685834E-2</v>
      </c>
      <c r="AC6638">
        <v>0</v>
      </c>
      <c r="AD6638">
        <v>0</v>
      </c>
      <c r="AE6638">
        <v>6.1020273883193594</v>
      </c>
    </row>
    <row r="6639" spans="1:31" x14ac:dyDescent="0.25">
      <c r="A6639">
        <v>2217169</v>
      </c>
      <c r="B6639">
        <v>1</v>
      </c>
      <c r="C6639" t="s">
        <v>81</v>
      </c>
      <c r="D6639" t="s">
        <v>115</v>
      </c>
      <c r="E6639" t="s">
        <v>198</v>
      </c>
      <c r="F6639" t="s">
        <v>1040</v>
      </c>
      <c r="G6639" t="s">
        <v>143</v>
      </c>
      <c r="H6639" t="s">
        <v>144</v>
      </c>
      <c r="I6639" t="s">
        <v>451</v>
      </c>
      <c r="J6639" t="s">
        <v>137</v>
      </c>
      <c r="K6639" t="s">
        <v>138</v>
      </c>
      <c r="L6639" t="s">
        <v>18990</v>
      </c>
      <c r="M6639" t="s">
        <v>18991</v>
      </c>
      <c r="N6639">
        <v>3.3333333E-2</v>
      </c>
      <c r="O6639">
        <v>0</v>
      </c>
      <c r="P6639">
        <v>2405</v>
      </c>
      <c r="Q6639">
        <v>8</v>
      </c>
      <c r="R6639">
        <v>176</v>
      </c>
      <c r="S6639">
        <v>15</v>
      </c>
      <c r="T6639">
        <v>183</v>
      </c>
      <c r="U6639">
        <v>0</v>
      </c>
      <c r="V6639">
        <v>1</v>
      </c>
      <c r="W6639">
        <v>0</v>
      </c>
      <c r="X6639">
        <v>6.9645333976299959</v>
      </c>
      <c r="Y6639">
        <v>0.35880459115680008</v>
      </c>
      <c r="Z6639">
        <v>0.81166695644580023</v>
      </c>
      <c r="AA6639">
        <v>2.1317979425571001</v>
      </c>
      <c r="AB6639">
        <v>1.3403703156889994</v>
      </c>
      <c r="AC6639">
        <v>0</v>
      </c>
      <c r="AD6639">
        <v>3.6677131266666666E-5</v>
      </c>
      <c r="AE6639">
        <v>11.607209880609961</v>
      </c>
    </row>
    <row r="6640" spans="1:31" x14ac:dyDescent="0.25">
      <c r="A6640">
        <v>2220000</v>
      </c>
      <c r="B6640">
        <v>1</v>
      </c>
      <c r="C6640" t="s">
        <v>81</v>
      </c>
      <c r="D6640" t="s">
        <v>121</v>
      </c>
      <c r="E6640" t="s">
        <v>156</v>
      </c>
      <c r="F6640" t="s">
        <v>18992</v>
      </c>
      <c r="G6640" t="s">
        <v>134</v>
      </c>
      <c r="H6640" t="s">
        <v>135</v>
      </c>
      <c r="I6640" t="s">
        <v>136</v>
      </c>
      <c r="J6640" t="s">
        <v>137</v>
      </c>
      <c r="K6640" t="s">
        <v>138</v>
      </c>
      <c r="L6640" t="s">
        <v>18993</v>
      </c>
      <c r="M6640" t="s">
        <v>18994</v>
      </c>
      <c r="N6640">
        <v>1.493333333</v>
      </c>
      <c r="O6640">
        <v>0</v>
      </c>
      <c r="P6640">
        <v>1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0.47458423083847501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0.47458423083847501</v>
      </c>
    </row>
    <row r="6641" spans="1:31" x14ac:dyDescent="0.25">
      <c r="A6641">
        <v>2225828</v>
      </c>
      <c r="B6641">
        <v>1</v>
      </c>
      <c r="C6641" t="s">
        <v>80</v>
      </c>
      <c r="D6641" t="s">
        <v>108</v>
      </c>
      <c r="E6641" t="s">
        <v>151</v>
      </c>
      <c r="F6641" t="s">
        <v>13040</v>
      </c>
      <c r="G6641" t="s">
        <v>213</v>
      </c>
      <c r="H6641" t="s">
        <v>135</v>
      </c>
      <c r="I6641" t="s">
        <v>136</v>
      </c>
      <c r="J6641" t="s">
        <v>137</v>
      </c>
      <c r="K6641" t="s">
        <v>138</v>
      </c>
      <c r="L6641" t="s">
        <v>18995</v>
      </c>
      <c r="M6641" t="s">
        <v>18996</v>
      </c>
      <c r="N6641">
        <v>3.8197222219999998</v>
      </c>
      <c r="O6641">
        <v>0</v>
      </c>
      <c r="P6641">
        <v>15</v>
      </c>
      <c r="Q6641">
        <v>0</v>
      </c>
      <c r="R6641">
        <v>4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4.3664833012217352</v>
      </c>
      <c r="Y6641">
        <v>0</v>
      </c>
      <c r="Z6641">
        <v>0.68170922319406779</v>
      </c>
      <c r="AA6641">
        <v>0</v>
      </c>
      <c r="AB6641">
        <v>0</v>
      </c>
      <c r="AC6641">
        <v>0</v>
      </c>
      <c r="AD6641">
        <v>0</v>
      </c>
      <c r="AE6641">
        <v>5.0481925244158035</v>
      </c>
    </row>
    <row r="6642" spans="1:31" x14ac:dyDescent="0.25">
      <c r="A6642">
        <v>2214613</v>
      </c>
      <c r="B6642">
        <v>1</v>
      </c>
      <c r="C6642" t="s">
        <v>81</v>
      </c>
      <c r="D6642" t="s">
        <v>128</v>
      </c>
      <c r="E6642" t="s">
        <v>151</v>
      </c>
      <c r="F6642" t="s">
        <v>18997</v>
      </c>
      <c r="G6642" t="s">
        <v>213</v>
      </c>
      <c r="H6642" t="s">
        <v>135</v>
      </c>
      <c r="I6642" t="s">
        <v>136</v>
      </c>
      <c r="J6642" t="s">
        <v>137</v>
      </c>
      <c r="K6642" t="s">
        <v>138</v>
      </c>
      <c r="L6642" t="s">
        <v>18998</v>
      </c>
      <c r="M6642" t="s">
        <v>18999</v>
      </c>
      <c r="N6642">
        <v>1.3</v>
      </c>
      <c r="O6642">
        <v>0</v>
      </c>
      <c r="P6642">
        <v>6</v>
      </c>
      <c r="Q6642">
        <v>0</v>
      </c>
      <c r="R6642">
        <v>4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0.73548131191137778</v>
      </c>
      <c r="Y6642">
        <v>0</v>
      </c>
      <c r="Z6642">
        <v>0.16992212416399999</v>
      </c>
      <c r="AA6642">
        <v>0</v>
      </c>
      <c r="AB6642">
        <v>0</v>
      </c>
      <c r="AC6642">
        <v>0</v>
      </c>
      <c r="AD6642">
        <v>0</v>
      </c>
      <c r="AE6642">
        <v>0.90540343607537777</v>
      </c>
    </row>
    <row r="6643" spans="1:31" x14ac:dyDescent="0.25">
      <c r="A6643">
        <v>2221105</v>
      </c>
      <c r="B6643">
        <v>1</v>
      </c>
      <c r="C6643" t="s">
        <v>80</v>
      </c>
      <c r="D6643" t="s">
        <v>93</v>
      </c>
      <c r="E6643" t="s">
        <v>156</v>
      </c>
      <c r="F6643" t="s">
        <v>7859</v>
      </c>
      <c r="G6643" t="s">
        <v>172</v>
      </c>
      <c r="H6643" t="s">
        <v>135</v>
      </c>
      <c r="I6643" t="s">
        <v>136</v>
      </c>
      <c r="J6643" t="s">
        <v>137</v>
      </c>
      <c r="K6643" t="s">
        <v>138</v>
      </c>
      <c r="L6643" t="s">
        <v>19000</v>
      </c>
      <c r="M6643" t="s">
        <v>19001</v>
      </c>
      <c r="N6643">
        <v>2.875277777</v>
      </c>
      <c r="O6643">
        <v>0</v>
      </c>
      <c r="P6643">
        <v>1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0.77925771687029333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0.77925771687029333</v>
      </c>
    </row>
    <row r="6644" spans="1:31" x14ac:dyDescent="0.25">
      <c r="A6644">
        <v>2216883</v>
      </c>
      <c r="B6644">
        <v>1</v>
      </c>
      <c r="C6644" t="s">
        <v>80</v>
      </c>
      <c r="D6644" t="s">
        <v>103</v>
      </c>
      <c r="E6644" t="s">
        <v>151</v>
      </c>
      <c r="F6644" t="s">
        <v>17318</v>
      </c>
      <c r="G6644" t="s">
        <v>3930</v>
      </c>
      <c r="H6644" t="s">
        <v>135</v>
      </c>
      <c r="I6644" t="s">
        <v>136</v>
      </c>
      <c r="J6644" t="s">
        <v>137</v>
      </c>
      <c r="K6644" t="s">
        <v>138</v>
      </c>
      <c r="L6644" t="s">
        <v>19002</v>
      </c>
      <c r="M6644" t="s">
        <v>19003</v>
      </c>
      <c r="N6644">
        <v>3.318888888</v>
      </c>
      <c r="O6644">
        <v>0</v>
      </c>
      <c r="P6644">
        <v>183</v>
      </c>
      <c r="Q6644">
        <v>0</v>
      </c>
      <c r="R6644">
        <v>3</v>
      </c>
      <c r="S6644">
        <v>0</v>
      </c>
      <c r="T6644">
        <v>19</v>
      </c>
      <c r="U6644">
        <v>0</v>
      </c>
      <c r="V6644">
        <v>0</v>
      </c>
      <c r="W6644">
        <v>0</v>
      </c>
      <c r="X6644">
        <v>213.58246497886745</v>
      </c>
      <c r="Y6644">
        <v>0</v>
      </c>
      <c r="Z6644">
        <v>2.8081233656082407</v>
      </c>
      <c r="AA6644">
        <v>0</v>
      </c>
      <c r="AB6644">
        <v>36.86680029045192</v>
      </c>
      <c r="AC6644">
        <v>0</v>
      </c>
      <c r="AD6644">
        <v>0</v>
      </c>
      <c r="AE6644">
        <v>253.25738863492762</v>
      </c>
    </row>
    <row r="6645" spans="1:31" x14ac:dyDescent="0.25">
      <c r="A6645">
        <v>2221128</v>
      </c>
      <c r="B6645">
        <v>1</v>
      </c>
      <c r="C6645" t="s">
        <v>80</v>
      </c>
      <c r="D6645" t="s">
        <v>106</v>
      </c>
      <c r="E6645" t="s">
        <v>151</v>
      </c>
      <c r="F6645" t="s">
        <v>8668</v>
      </c>
      <c r="G6645" t="s">
        <v>213</v>
      </c>
      <c r="H6645" t="s">
        <v>135</v>
      </c>
      <c r="I6645" t="s">
        <v>136</v>
      </c>
      <c r="J6645" t="s">
        <v>137</v>
      </c>
      <c r="K6645" t="s">
        <v>138</v>
      </c>
      <c r="L6645" t="s">
        <v>19004</v>
      </c>
      <c r="M6645" t="s">
        <v>19005</v>
      </c>
      <c r="N6645">
        <v>4.3561111109999997</v>
      </c>
      <c r="O6645">
        <v>0</v>
      </c>
      <c r="P6645">
        <v>58</v>
      </c>
      <c r="Q6645">
        <v>0</v>
      </c>
      <c r="R6645">
        <v>15</v>
      </c>
      <c r="S6645">
        <v>0</v>
      </c>
      <c r="T6645">
        <v>12</v>
      </c>
      <c r="U6645">
        <v>0</v>
      </c>
      <c r="V6645">
        <v>0</v>
      </c>
      <c r="W6645">
        <v>0</v>
      </c>
      <c r="X6645">
        <v>58.712595824403124</v>
      </c>
      <c r="Y6645">
        <v>0</v>
      </c>
      <c r="Z6645">
        <v>7.2101355683282522</v>
      </c>
      <c r="AA6645">
        <v>0</v>
      </c>
      <c r="AB6645">
        <v>6.5317725248200214</v>
      </c>
      <c r="AC6645">
        <v>0</v>
      </c>
      <c r="AD6645">
        <v>0</v>
      </c>
      <c r="AE6645">
        <v>72.454503917551406</v>
      </c>
    </row>
    <row r="6646" spans="1:31" x14ac:dyDescent="0.25">
      <c r="A6646">
        <v>2214381</v>
      </c>
      <c r="B6646">
        <v>1</v>
      </c>
      <c r="C6646" t="s">
        <v>80</v>
      </c>
      <c r="D6646" t="s">
        <v>96</v>
      </c>
      <c r="E6646" t="s">
        <v>132</v>
      </c>
      <c r="F6646" t="s">
        <v>19006</v>
      </c>
      <c r="G6646" t="s">
        <v>134</v>
      </c>
      <c r="H6646" t="s">
        <v>135</v>
      </c>
      <c r="I6646" t="s">
        <v>136</v>
      </c>
      <c r="J6646" t="s">
        <v>137</v>
      </c>
      <c r="K6646" t="s">
        <v>138</v>
      </c>
      <c r="L6646" t="s">
        <v>19007</v>
      </c>
      <c r="M6646" t="s">
        <v>19008</v>
      </c>
      <c r="N6646">
        <v>0.88611111099999995</v>
      </c>
      <c r="O6646">
        <v>0</v>
      </c>
      <c r="P6646">
        <v>418</v>
      </c>
      <c r="Q6646">
        <v>0</v>
      </c>
      <c r="R6646">
        <v>0</v>
      </c>
      <c r="S6646">
        <v>0</v>
      </c>
      <c r="T6646">
        <v>46</v>
      </c>
      <c r="U6646">
        <v>0</v>
      </c>
      <c r="V6646">
        <v>0</v>
      </c>
      <c r="W6646">
        <v>0</v>
      </c>
      <c r="X6646">
        <v>174.42016584345265</v>
      </c>
      <c r="Y6646">
        <v>0</v>
      </c>
      <c r="Z6646">
        <v>0</v>
      </c>
      <c r="AA6646">
        <v>0</v>
      </c>
      <c r="AB6646">
        <v>30.964151200953587</v>
      </c>
      <c r="AC6646">
        <v>0</v>
      </c>
      <c r="AD6646">
        <v>0</v>
      </c>
      <c r="AE6646">
        <v>205.38431704440623</v>
      </c>
    </row>
    <row r="6647" spans="1:31" x14ac:dyDescent="0.25">
      <c r="A6647">
        <v>2218211</v>
      </c>
      <c r="B6647">
        <v>1</v>
      </c>
      <c r="C6647" t="s">
        <v>80</v>
      </c>
      <c r="D6647" t="s">
        <v>94</v>
      </c>
      <c r="E6647" t="s">
        <v>151</v>
      </c>
      <c r="F6647" t="s">
        <v>19009</v>
      </c>
      <c r="G6647" t="s">
        <v>213</v>
      </c>
      <c r="H6647" t="s">
        <v>135</v>
      </c>
      <c r="I6647" t="s">
        <v>136</v>
      </c>
      <c r="J6647" t="s">
        <v>137</v>
      </c>
      <c r="K6647" t="s">
        <v>138</v>
      </c>
      <c r="L6647" t="s">
        <v>19010</v>
      </c>
      <c r="M6647" t="s">
        <v>19011</v>
      </c>
      <c r="N6647">
        <v>2.1544444440000001</v>
      </c>
      <c r="O6647">
        <v>0</v>
      </c>
      <c r="P6647">
        <v>0</v>
      </c>
      <c r="Q6647">
        <v>0</v>
      </c>
      <c r="R6647">
        <v>1</v>
      </c>
      <c r="S6647">
        <v>0</v>
      </c>
      <c r="T6647">
        <v>2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1.26599795760284</v>
      </c>
      <c r="AA6647">
        <v>0</v>
      </c>
      <c r="AB6647">
        <v>0.6427907439596976</v>
      </c>
      <c r="AC6647">
        <v>0</v>
      </c>
      <c r="AD6647">
        <v>0</v>
      </c>
      <c r="AE6647">
        <v>1.9087887015625375</v>
      </c>
    </row>
    <row r="6648" spans="1:31" x14ac:dyDescent="0.25">
      <c r="A6648">
        <v>2226143</v>
      </c>
      <c r="B6648">
        <v>1</v>
      </c>
      <c r="C6648" t="s">
        <v>80</v>
      </c>
      <c r="D6648" t="s">
        <v>105</v>
      </c>
      <c r="E6648" t="s">
        <v>151</v>
      </c>
      <c r="F6648" t="s">
        <v>19012</v>
      </c>
      <c r="G6648" t="s">
        <v>213</v>
      </c>
      <c r="H6648" t="s">
        <v>135</v>
      </c>
      <c r="I6648" t="s">
        <v>136</v>
      </c>
      <c r="J6648" t="s">
        <v>137</v>
      </c>
      <c r="K6648" t="s">
        <v>138</v>
      </c>
      <c r="L6648" t="s">
        <v>19013</v>
      </c>
      <c r="M6648" t="s">
        <v>19014</v>
      </c>
      <c r="N6648">
        <v>5.5947222219999997</v>
      </c>
      <c r="O6648">
        <v>0</v>
      </c>
      <c r="P6648">
        <v>6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14.254407711920393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14.254407711920393</v>
      </c>
    </row>
    <row r="6649" spans="1:31" x14ac:dyDescent="0.25">
      <c r="A6649">
        <v>2224022</v>
      </c>
      <c r="B6649">
        <v>1</v>
      </c>
      <c r="C6649" t="s">
        <v>80</v>
      </c>
      <c r="D6649" t="s">
        <v>101</v>
      </c>
      <c r="E6649" t="s">
        <v>198</v>
      </c>
      <c r="F6649" t="s">
        <v>2192</v>
      </c>
      <c r="G6649" t="s">
        <v>143</v>
      </c>
      <c r="H6649" t="s">
        <v>144</v>
      </c>
      <c r="I6649" t="s">
        <v>451</v>
      </c>
      <c r="J6649" t="s">
        <v>137</v>
      </c>
      <c r="K6649" t="s">
        <v>138</v>
      </c>
      <c r="L6649" t="s">
        <v>19015</v>
      </c>
      <c r="M6649" t="s">
        <v>19016</v>
      </c>
      <c r="N6649">
        <v>8.3333330000000001E-3</v>
      </c>
      <c r="O6649">
        <v>15</v>
      </c>
      <c r="P6649">
        <v>3458</v>
      </c>
      <c r="Q6649">
        <v>12</v>
      </c>
      <c r="R6649">
        <v>108</v>
      </c>
      <c r="S6649">
        <v>35</v>
      </c>
      <c r="T6649">
        <v>414</v>
      </c>
      <c r="U6649">
        <v>2</v>
      </c>
      <c r="V6649">
        <v>0</v>
      </c>
      <c r="W6649">
        <v>0.11432332559125</v>
      </c>
      <c r="X6649">
        <v>12.886258734229925</v>
      </c>
      <c r="Y6649">
        <v>0.28204701423223327</v>
      </c>
      <c r="Z6649">
        <v>0.21034256964983328</v>
      </c>
      <c r="AA6649">
        <v>1.0078392532205582</v>
      </c>
      <c r="AB6649">
        <v>2.5416919924230545</v>
      </c>
      <c r="AC6649">
        <v>1.2036724401114585</v>
      </c>
      <c r="AD6649">
        <v>0</v>
      </c>
      <c r="AE6649">
        <v>18.246175329458314</v>
      </c>
    </row>
    <row r="6650" spans="1:31" x14ac:dyDescent="0.25">
      <c r="A6650">
        <v>2224354</v>
      </c>
      <c r="B6650">
        <v>1</v>
      </c>
      <c r="C6650" t="s">
        <v>80</v>
      </c>
      <c r="D6650" t="s">
        <v>100</v>
      </c>
      <c r="E6650" t="s">
        <v>156</v>
      </c>
      <c r="F6650" t="s">
        <v>19017</v>
      </c>
      <c r="G6650" t="s">
        <v>161</v>
      </c>
      <c r="H6650" t="s">
        <v>135</v>
      </c>
      <c r="I6650" t="s">
        <v>136</v>
      </c>
      <c r="J6650" t="s">
        <v>137</v>
      </c>
      <c r="K6650" t="s">
        <v>138</v>
      </c>
      <c r="L6650" t="s">
        <v>19018</v>
      </c>
      <c r="M6650" t="s">
        <v>19019</v>
      </c>
      <c r="N6650">
        <v>2.2000000000000002</v>
      </c>
      <c r="O6650">
        <v>0</v>
      </c>
      <c r="P6650">
        <v>0</v>
      </c>
      <c r="Q6650">
        <v>0</v>
      </c>
      <c r="R6650">
        <v>1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1.8136080920429709</v>
      </c>
      <c r="AA6650">
        <v>0</v>
      </c>
      <c r="AB6650">
        <v>0</v>
      </c>
      <c r="AC6650">
        <v>0</v>
      </c>
      <c r="AD6650">
        <v>0</v>
      </c>
      <c r="AE6650">
        <v>1.8136080920429709</v>
      </c>
    </row>
    <row r="6651" spans="1:31" x14ac:dyDescent="0.25">
      <c r="A6651">
        <v>2217192</v>
      </c>
      <c r="B6651">
        <v>1</v>
      </c>
      <c r="C6651" t="s">
        <v>80</v>
      </c>
      <c r="D6651" t="s">
        <v>92</v>
      </c>
      <c r="E6651" t="s">
        <v>156</v>
      </c>
      <c r="F6651" t="s">
        <v>19020</v>
      </c>
      <c r="G6651" t="s">
        <v>161</v>
      </c>
      <c r="H6651" t="s">
        <v>135</v>
      </c>
      <c r="I6651" t="s">
        <v>136</v>
      </c>
      <c r="J6651" t="s">
        <v>137</v>
      </c>
      <c r="K6651" t="s">
        <v>138</v>
      </c>
      <c r="L6651" t="s">
        <v>19021</v>
      </c>
      <c r="M6651" t="s">
        <v>19022</v>
      </c>
      <c r="N6651">
        <v>6.0013888880000001</v>
      </c>
      <c r="O6651">
        <v>0</v>
      </c>
      <c r="P6651">
        <v>1</v>
      </c>
      <c r="Q6651">
        <v>0</v>
      </c>
      <c r="R6651">
        <v>0</v>
      </c>
      <c r="S6651">
        <v>0</v>
      </c>
      <c r="T6651">
        <v>1</v>
      </c>
      <c r="U6651">
        <v>0</v>
      </c>
      <c r="V6651">
        <v>0</v>
      </c>
      <c r="W6651">
        <v>0</v>
      </c>
      <c r="X6651">
        <v>2.1707979449246602</v>
      </c>
      <c r="Y6651">
        <v>0</v>
      </c>
      <c r="Z6651">
        <v>0</v>
      </c>
      <c r="AA6651">
        <v>0</v>
      </c>
      <c r="AB6651">
        <v>6.4036330151916664E-4</v>
      </c>
      <c r="AC6651">
        <v>0</v>
      </c>
      <c r="AD6651">
        <v>0</v>
      </c>
      <c r="AE6651">
        <v>2.1714383082261794</v>
      </c>
    </row>
    <row r="6652" spans="1:31" x14ac:dyDescent="0.25">
      <c r="A6652">
        <v>2227471</v>
      </c>
      <c r="B6652">
        <v>1</v>
      </c>
      <c r="C6652" t="s">
        <v>81</v>
      </c>
      <c r="D6652" t="s">
        <v>124</v>
      </c>
      <c r="E6652" t="s">
        <v>156</v>
      </c>
      <c r="F6652" t="s">
        <v>19023</v>
      </c>
      <c r="G6652" t="s">
        <v>161</v>
      </c>
      <c r="H6652" t="s">
        <v>135</v>
      </c>
      <c r="I6652" t="s">
        <v>136</v>
      </c>
      <c r="J6652" t="s">
        <v>137</v>
      </c>
      <c r="K6652" t="s">
        <v>138</v>
      </c>
      <c r="L6652" t="s">
        <v>19024</v>
      </c>
      <c r="M6652" t="s">
        <v>19025</v>
      </c>
      <c r="N6652">
        <v>2.6258333330000001</v>
      </c>
      <c r="O6652">
        <v>0</v>
      </c>
      <c r="P6652">
        <v>2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1.7013180765270666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1.7013180765270666</v>
      </c>
    </row>
    <row r="6653" spans="1:31" x14ac:dyDescent="0.25">
      <c r="A6653">
        <v>2225350</v>
      </c>
      <c r="B6653">
        <v>1</v>
      </c>
      <c r="C6653" t="s">
        <v>80</v>
      </c>
      <c r="D6653" t="s">
        <v>110</v>
      </c>
      <c r="E6653" t="s">
        <v>156</v>
      </c>
      <c r="F6653" t="s">
        <v>19026</v>
      </c>
      <c r="G6653" t="s">
        <v>165</v>
      </c>
      <c r="H6653" t="s">
        <v>135</v>
      </c>
      <c r="I6653" t="s">
        <v>136</v>
      </c>
      <c r="J6653" t="s">
        <v>137</v>
      </c>
      <c r="K6653" t="s">
        <v>138</v>
      </c>
      <c r="L6653" t="s">
        <v>19027</v>
      </c>
      <c r="M6653" t="s">
        <v>19028</v>
      </c>
      <c r="N6653">
        <v>1.159444444</v>
      </c>
      <c r="O6653">
        <v>0</v>
      </c>
      <c r="P6653">
        <v>10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2.6744168889458066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2.6744168889458066</v>
      </c>
    </row>
    <row r="6654" spans="1:31" x14ac:dyDescent="0.25">
      <c r="A6654">
        <v>2227162</v>
      </c>
      <c r="B6654">
        <v>1</v>
      </c>
      <c r="C6654" t="s">
        <v>80</v>
      </c>
      <c r="D6654" t="s">
        <v>82</v>
      </c>
      <c r="E6654" t="s">
        <v>151</v>
      </c>
      <c r="F6654" t="s">
        <v>19029</v>
      </c>
      <c r="G6654" t="s">
        <v>238</v>
      </c>
      <c r="H6654" t="s">
        <v>135</v>
      </c>
      <c r="I6654" t="s">
        <v>136</v>
      </c>
      <c r="J6654" t="s">
        <v>137</v>
      </c>
      <c r="K6654" t="s">
        <v>138</v>
      </c>
      <c r="L6654" t="s">
        <v>19030</v>
      </c>
      <c r="M6654" t="s">
        <v>19031</v>
      </c>
      <c r="N6654">
        <v>6.5130555550000002</v>
      </c>
      <c r="O6654">
        <v>0</v>
      </c>
      <c r="P6654">
        <v>224</v>
      </c>
      <c r="Q6654">
        <v>0</v>
      </c>
      <c r="R6654">
        <v>0</v>
      </c>
      <c r="S6654">
        <v>0</v>
      </c>
      <c r="T6654">
        <v>32</v>
      </c>
      <c r="U6654">
        <v>0</v>
      </c>
      <c r="V6654">
        <v>0</v>
      </c>
      <c r="W6654">
        <v>0</v>
      </c>
      <c r="X6654">
        <v>526.07386741520895</v>
      </c>
      <c r="Y6654">
        <v>0</v>
      </c>
      <c r="Z6654">
        <v>0</v>
      </c>
      <c r="AA6654">
        <v>0</v>
      </c>
      <c r="AB6654">
        <v>30.983703032188103</v>
      </c>
      <c r="AC6654">
        <v>0</v>
      </c>
      <c r="AD6654">
        <v>0</v>
      </c>
      <c r="AE6654">
        <v>557.0575704473971</v>
      </c>
    </row>
    <row r="6655" spans="1:31" x14ac:dyDescent="0.25">
      <c r="A6655">
        <v>2227663</v>
      </c>
      <c r="B6655">
        <v>1</v>
      </c>
      <c r="C6655" t="s">
        <v>80</v>
      </c>
      <c r="D6655" t="s">
        <v>105</v>
      </c>
      <c r="E6655" t="s">
        <v>151</v>
      </c>
      <c r="F6655" t="s">
        <v>19032</v>
      </c>
      <c r="G6655" t="s">
        <v>134</v>
      </c>
      <c r="H6655" t="s">
        <v>135</v>
      </c>
      <c r="I6655" t="s">
        <v>136</v>
      </c>
      <c r="J6655" t="s">
        <v>137</v>
      </c>
      <c r="K6655" t="s">
        <v>138</v>
      </c>
      <c r="L6655" t="s">
        <v>19033</v>
      </c>
      <c r="M6655" t="s">
        <v>19034</v>
      </c>
      <c r="N6655">
        <v>0.50194444400000005</v>
      </c>
      <c r="O6655">
        <v>0</v>
      </c>
      <c r="P6655">
        <v>43</v>
      </c>
      <c r="Q6655">
        <v>0</v>
      </c>
      <c r="R6655">
        <v>0</v>
      </c>
      <c r="S6655">
        <v>0</v>
      </c>
      <c r="T6655">
        <v>4</v>
      </c>
      <c r="U6655">
        <v>0</v>
      </c>
      <c r="V6655">
        <v>0</v>
      </c>
      <c r="W6655">
        <v>0</v>
      </c>
      <c r="X6655">
        <v>6.3282763545515488</v>
      </c>
      <c r="Y6655">
        <v>0</v>
      </c>
      <c r="Z6655">
        <v>0</v>
      </c>
      <c r="AA6655">
        <v>0</v>
      </c>
      <c r="AB6655">
        <v>0.81774016628499524</v>
      </c>
      <c r="AC6655">
        <v>0</v>
      </c>
      <c r="AD6655">
        <v>0</v>
      </c>
      <c r="AE6655">
        <v>7.146016520836544</v>
      </c>
    </row>
    <row r="6656" spans="1:31" x14ac:dyDescent="0.25">
      <c r="A6656">
        <v>2228244</v>
      </c>
      <c r="B6656">
        <v>1</v>
      </c>
      <c r="C6656" t="s">
        <v>80</v>
      </c>
      <c r="D6656" t="s">
        <v>88</v>
      </c>
      <c r="E6656" t="s">
        <v>132</v>
      </c>
      <c r="F6656" t="s">
        <v>19035</v>
      </c>
      <c r="G6656" t="s">
        <v>233</v>
      </c>
      <c r="H6656" t="s">
        <v>135</v>
      </c>
      <c r="I6656" t="s">
        <v>136</v>
      </c>
      <c r="J6656" t="s">
        <v>137</v>
      </c>
      <c r="K6656" t="s">
        <v>234</v>
      </c>
      <c r="L6656" t="s">
        <v>19036</v>
      </c>
      <c r="M6656" t="s">
        <v>19037</v>
      </c>
      <c r="N6656">
        <v>7.363611111</v>
      </c>
      <c r="O6656">
        <v>0</v>
      </c>
      <c r="P6656">
        <v>393</v>
      </c>
      <c r="Q6656">
        <v>0</v>
      </c>
      <c r="R6656">
        <v>0</v>
      </c>
      <c r="S6656">
        <v>0</v>
      </c>
      <c r="T6656">
        <v>12</v>
      </c>
      <c r="U6656">
        <v>0</v>
      </c>
      <c r="V6656">
        <v>0</v>
      </c>
      <c r="W6656">
        <v>0</v>
      </c>
      <c r="X6656">
        <v>702.39074083063338</v>
      </c>
      <c r="Y6656">
        <v>0</v>
      </c>
      <c r="Z6656">
        <v>0</v>
      </c>
      <c r="AA6656">
        <v>0</v>
      </c>
      <c r="AB6656">
        <v>22.225903590096962</v>
      </c>
      <c r="AC6656">
        <v>0</v>
      </c>
      <c r="AD6656">
        <v>0</v>
      </c>
      <c r="AE6656">
        <v>724.61664442073038</v>
      </c>
    </row>
    <row r="6657" spans="1:31" x14ac:dyDescent="0.25">
      <c r="A6657">
        <v>2228636</v>
      </c>
      <c r="B6657">
        <v>1</v>
      </c>
      <c r="C6657" t="s">
        <v>80</v>
      </c>
      <c r="D6657" t="s">
        <v>96</v>
      </c>
      <c r="E6657" t="s">
        <v>141</v>
      </c>
      <c r="F6657" t="s">
        <v>19038</v>
      </c>
      <c r="G6657" t="s">
        <v>143</v>
      </c>
      <c r="H6657" t="s">
        <v>144</v>
      </c>
      <c r="I6657" t="s">
        <v>136</v>
      </c>
      <c r="J6657" t="s">
        <v>137</v>
      </c>
      <c r="K6657" t="s">
        <v>138</v>
      </c>
      <c r="L6657" t="s">
        <v>19039</v>
      </c>
      <c r="M6657" t="s">
        <v>19040</v>
      </c>
      <c r="N6657">
        <v>0.42722222199999998</v>
      </c>
      <c r="O6657">
        <v>0</v>
      </c>
      <c r="P6657">
        <v>336</v>
      </c>
      <c r="Q6657">
        <v>0</v>
      </c>
      <c r="R6657">
        <v>0</v>
      </c>
      <c r="S6657">
        <v>0</v>
      </c>
      <c r="T6657">
        <v>35</v>
      </c>
      <c r="U6657">
        <v>0</v>
      </c>
      <c r="V6657">
        <v>0</v>
      </c>
      <c r="W6657">
        <v>0</v>
      </c>
      <c r="X6657">
        <v>34.979481072344825</v>
      </c>
      <c r="Y6657">
        <v>0</v>
      </c>
      <c r="Z6657">
        <v>0</v>
      </c>
      <c r="AA6657">
        <v>0</v>
      </c>
      <c r="AB6657">
        <v>12.133790837029663</v>
      </c>
      <c r="AC6657">
        <v>0</v>
      </c>
      <c r="AD6657">
        <v>0</v>
      </c>
      <c r="AE6657">
        <v>47.11327190937449</v>
      </c>
    </row>
    <row r="6658" spans="1:31" x14ac:dyDescent="0.25">
      <c r="A6658">
        <v>2219894</v>
      </c>
      <c r="B6658">
        <v>1</v>
      </c>
      <c r="C6658" t="s">
        <v>81</v>
      </c>
      <c r="D6658" t="s">
        <v>127</v>
      </c>
      <c r="E6658" t="s">
        <v>141</v>
      </c>
      <c r="F6658" t="s">
        <v>19041</v>
      </c>
      <c r="G6658" t="s">
        <v>349</v>
      </c>
      <c r="H6658" t="s">
        <v>144</v>
      </c>
      <c r="I6658" t="s">
        <v>136</v>
      </c>
      <c r="J6658" t="s">
        <v>137</v>
      </c>
      <c r="K6658" t="s">
        <v>138</v>
      </c>
      <c r="L6658" t="s">
        <v>19042</v>
      </c>
      <c r="M6658" t="s">
        <v>19043</v>
      </c>
      <c r="N6658">
        <v>4.1616666660000003</v>
      </c>
      <c r="O6658">
        <v>0</v>
      </c>
      <c r="P6658">
        <v>0</v>
      </c>
      <c r="Q6658">
        <v>0</v>
      </c>
      <c r="R6658">
        <v>5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6.6488424770676273</v>
      </c>
      <c r="AA6658">
        <v>0</v>
      </c>
      <c r="AB6658">
        <v>0</v>
      </c>
      <c r="AC6658">
        <v>0</v>
      </c>
      <c r="AD6658">
        <v>0</v>
      </c>
      <c r="AE6658">
        <v>6.6488424770676273</v>
      </c>
    </row>
    <row r="6659" spans="1:31" x14ac:dyDescent="0.25">
      <c r="A6659">
        <v>2212861</v>
      </c>
      <c r="B6659">
        <v>1</v>
      </c>
      <c r="C6659" t="s">
        <v>80</v>
      </c>
      <c r="D6659" t="s">
        <v>96</v>
      </c>
      <c r="E6659" t="s">
        <v>156</v>
      </c>
      <c r="F6659" t="s">
        <v>19044</v>
      </c>
      <c r="G6659" t="s">
        <v>172</v>
      </c>
      <c r="H6659" t="s">
        <v>135</v>
      </c>
      <c r="I6659" t="s">
        <v>136</v>
      </c>
      <c r="J6659" t="s">
        <v>137</v>
      </c>
      <c r="K6659" t="s">
        <v>138</v>
      </c>
      <c r="L6659" t="s">
        <v>19045</v>
      </c>
      <c r="M6659" t="s">
        <v>19046</v>
      </c>
      <c r="N6659">
        <v>3.156666666</v>
      </c>
      <c r="O6659">
        <v>0</v>
      </c>
      <c r="P6659">
        <v>1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0.28810334289687139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0.28810334289687139</v>
      </c>
    </row>
    <row r="6660" spans="1:31" x14ac:dyDescent="0.25">
      <c r="A6660">
        <v>2213193</v>
      </c>
      <c r="B6660">
        <v>1</v>
      </c>
      <c r="C6660" t="s">
        <v>80</v>
      </c>
      <c r="D6660" t="s">
        <v>93</v>
      </c>
      <c r="E6660" t="s">
        <v>141</v>
      </c>
      <c r="F6660" t="s">
        <v>19047</v>
      </c>
      <c r="G6660" t="s">
        <v>405</v>
      </c>
      <c r="H6660" t="s">
        <v>144</v>
      </c>
      <c r="I6660" t="s">
        <v>136</v>
      </c>
      <c r="J6660" t="s">
        <v>137</v>
      </c>
      <c r="K6660" t="s">
        <v>234</v>
      </c>
      <c r="L6660" t="s">
        <v>19048</v>
      </c>
      <c r="M6660" t="s">
        <v>19049</v>
      </c>
      <c r="N6660">
        <v>1.6174999999999999</v>
      </c>
      <c r="O6660">
        <v>0</v>
      </c>
      <c r="P6660">
        <v>683</v>
      </c>
      <c r="Q6660">
        <v>0</v>
      </c>
      <c r="R6660">
        <v>0</v>
      </c>
      <c r="S6660">
        <v>0</v>
      </c>
      <c r="T6660">
        <v>68</v>
      </c>
      <c r="U6660">
        <v>0</v>
      </c>
      <c r="V6660">
        <v>0</v>
      </c>
      <c r="W6660">
        <v>0</v>
      </c>
      <c r="X6660">
        <v>278.89777175891493</v>
      </c>
      <c r="Y6660">
        <v>0</v>
      </c>
      <c r="Z6660">
        <v>0</v>
      </c>
      <c r="AA6660">
        <v>0</v>
      </c>
      <c r="AB6660">
        <v>27.810256753739399</v>
      </c>
      <c r="AC6660">
        <v>0</v>
      </c>
      <c r="AD6660">
        <v>0</v>
      </c>
      <c r="AE6660">
        <v>306.70802851265432</v>
      </c>
    </row>
    <row r="6661" spans="1:31" x14ac:dyDescent="0.25">
      <c r="A6661">
        <v>2223876</v>
      </c>
      <c r="B6661">
        <v>1</v>
      </c>
      <c r="C6661" t="s">
        <v>81</v>
      </c>
      <c r="D6661" t="s">
        <v>118</v>
      </c>
      <c r="E6661" t="s">
        <v>151</v>
      </c>
      <c r="F6661" t="s">
        <v>19050</v>
      </c>
      <c r="G6661" t="s">
        <v>213</v>
      </c>
      <c r="H6661" t="s">
        <v>135</v>
      </c>
      <c r="I6661" t="s">
        <v>136</v>
      </c>
      <c r="J6661" t="s">
        <v>137</v>
      </c>
      <c r="K6661" t="s">
        <v>138</v>
      </c>
      <c r="L6661" t="s">
        <v>19051</v>
      </c>
      <c r="M6661" t="s">
        <v>19052</v>
      </c>
      <c r="N6661">
        <v>0.67138888799999996</v>
      </c>
      <c r="O6661">
        <v>0</v>
      </c>
      <c r="P6661">
        <v>73</v>
      </c>
      <c r="Q6661">
        <v>0</v>
      </c>
      <c r="R6661">
        <v>0</v>
      </c>
      <c r="S6661">
        <v>0</v>
      </c>
      <c r="T6661">
        <v>7</v>
      </c>
      <c r="U6661">
        <v>0</v>
      </c>
      <c r="V6661">
        <v>0</v>
      </c>
      <c r="W6661">
        <v>0</v>
      </c>
      <c r="X6661">
        <v>10.326912390364409</v>
      </c>
      <c r="Y6661">
        <v>0</v>
      </c>
      <c r="Z6661">
        <v>0</v>
      </c>
      <c r="AA6661">
        <v>0</v>
      </c>
      <c r="AB6661">
        <v>1.4886162307960766</v>
      </c>
      <c r="AC6661">
        <v>0</v>
      </c>
      <c r="AD6661">
        <v>0</v>
      </c>
      <c r="AE6661">
        <v>11.815528621160485</v>
      </c>
    </row>
    <row r="6662" spans="1:31" x14ac:dyDescent="0.25">
      <c r="A6662">
        <v>2215801</v>
      </c>
      <c r="B6662">
        <v>1</v>
      </c>
      <c r="C6662" t="s">
        <v>81</v>
      </c>
      <c r="D6662" t="s">
        <v>127</v>
      </c>
      <c r="E6662" t="s">
        <v>132</v>
      </c>
      <c r="F6662" t="s">
        <v>19053</v>
      </c>
      <c r="G6662" t="s">
        <v>176</v>
      </c>
      <c r="H6662" t="s">
        <v>135</v>
      </c>
      <c r="I6662" t="s">
        <v>136</v>
      </c>
      <c r="J6662" t="s">
        <v>137</v>
      </c>
      <c r="K6662" t="s">
        <v>138</v>
      </c>
      <c r="L6662" t="s">
        <v>19054</v>
      </c>
      <c r="M6662" t="s">
        <v>19055</v>
      </c>
      <c r="N6662">
        <v>4.1388888880000003</v>
      </c>
      <c r="O6662">
        <v>0</v>
      </c>
      <c r="P6662">
        <v>133</v>
      </c>
      <c r="Q6662">
        <v>0</v>
      </c>
      <c r="R6662">
        <v>3</v>
      </c>
      <c r="S6662">
        <v>0</v>
      </c>
      <c r="T6662">
        <v>10</v>
      </c>
      <c r="U6662">
        <v>0</v>
      </c>
      <c r="V6662">
        <v>0</v>
      </c>
      <c r="W6662">
        <v>0</v>
      </c>
      <c r="X6662">
        <v>162.30668959550235</v>
      </c>
      <c r="Y6662">
        <v>0</v>
      </c>
      <c r="Z6662">
        <v>0.8979938817068901</v>
      </c>
      <c r="AA6662">
        <v>0</v>
      </c>
      <c r="AB6662">
        <v>9.8492920528912933</v>
      </c>
      <c r="AC6662">
        <v>0</v>
      </c>
      <c r="AD6662">
        <v>0</v>
      </c>
      <c r="AE6662">
        <v>173.05397553010053</v>
      </c>
    </row>
    <row r="6663" spans="1:31" x14ac:dyDescent="0.25">
      <c r="A6663">
        <v>2221712</v>
      </c>
      <c r="B6663">
        <v>1</v>
      </c>
      <c r="C6663" t="s">
        <v>81</v>
      </c>
      <c r="D6663" t="s">
        <v>127</v>
      </c>
      <c r="E6663" t="s">
        <v>151</v>
      </c>
      <c r="F6663" t="s">
        <v>19056</v>
      </c>
      <c r="G6663" t="s">
        <v>213</v>
      </c>
      <c r="H6663" t="s">
        <v>135</v>
      </c>
      <c r="I6663" t="s">
        <v>136</v>
      </c>
      <c r="J6663" t="s">
        <v>137</v>
      </c>
      <c r="K6663" t="s">
        <v>138</v>
      </c>
      <c r="L6663" t="s">
        <v>19057</v>
      </c>
      <c r="M6663" t="s">
        <v>19058</v>
      </c>
      <c r="N6663">
        <v>3.6549999999999998</v>
      </c>
      <c r="O6663">
        <v>0</v>
      </c>
      <c r="P6663">
        <v>81</v>
      </c>
      <c r="Q6663">
        <v>0</v>
      </c>
      <c r="R6663">
        <v>1</v>
      </c>
      <c r="S6663">
        <v>0</v>
      </c>
      <c r="T6663">
        <v>8</v>
      </c>
      <c r="U6663">
        <v>0</v>
      </c>
      <c r="V6663">
        <v>0</v>
      </c>
      <c r="W6663">
        <v>0</v>
      </c>
      <c r="X6663">
        <v>131.20022659169757</v>
      </c>
      <c r="Y6663">
        <v>0</v>
      </c>
      <c r="Z6663">
        <v>0.20566286278607501</v>
      </c>
      <c r="AA6663">
        <v>0</v>
      </c>
      <c r="AB6663">
        <v>1.8511799356800298</v>
      </c>
      <c r="AC6663">
        <v>0</v>
      </c>
      <c r="AD6663">
        <v>0</v>
      </c>
      <c r="AE6663">
        <v>133.25706939016368</v>
      </c>
    </row>
    <row r="6664" spans="1:31" x14ac:dyDescent="0.25">
      <c r="A6664">
        <v>2214135</v>
      </c>
      <c r="B6664">
        <v>1</v>
      </c>
      <c r="C6664" t="s">
        <v>80</v>
      </c>
      <c r="D6664" t="s">
        <v>93</v>
      </c>
      <c r="E6664" t="s">
        <v>132</v>
      </c>
      <c r="F6664" t="s">
        <v>19059</v>
      </c>
      <c r="G6664" t="s">
        <v>176</v>
      </c>
      <c r="H6664" t="s">
        <v>135</v>
      </c>
      <c r="I6664" t="s">
        <v>136</v>
      </c>
      <c r="J6664" t="s">
        <v>137</v>
      </c>
      <c r="K6664" t="s">
        <v>138</v>
      </c>
      <c r="L6664" t="s">
        <v>19060</v>
      </c>
      <c r="M6664" t="s">
        <v>19061</v>
      </c>
      <c r="N6664">
        <v>0.54861111100000004</v>
      </c>
      <c r="O6664">
        <v>0</v>
      </c>
      <c r="P6664">
        <v>155</v>
      </c>
      <c r="Q6664">
        <v>0</v>
      </c>
      <c r="R6664">
        <v>0</v>
      </c>
      <c r="S6664">
        <v>0</v>
      </c>
      <c r="T6664">
        <v>19</v>
      </c>
      <c r="U6664">
        <v>0</v>
      </c>
      <c r="V6664">
        <v>0</v>
      </c>
      <c r="W6664">
        <v>0</v>
      </c>
      <c r="X6664">
        <v>25.760558625542394</v>
      </c>
      <c r="Y6664">
        <v>0</v>
      </c>
      <c r="Z6664">
        <v>0</v>
      </c>
      <c r="AA6664">
        <v>0</v>
      </c>
      <c r="AB6664">
        <v>12.228311472775063</v>
      </c>
      <c r="AC6664">
        <v>0</v>
      </c>
      <c r="AD6664">
        <v>0</v>
      </c>
      <c r="AE6664">
        <v>37.988870098317456</v>
      </c>
    </row>
    <row r="6665" spans="1:31" x14ac:dyDescent="0.25">
      <c r="A6665">
        <v>2212801</v>
      </c>
      <c r="B6665">
        <v>1</v>
      </c>
      <c r="C6665" t="s">
        <v>80</v>
      </c>
      <c r="D6665" t="s">
        <v>91</v>
      </c>
      <c r="E6665" t="s">
        <v>151</v>
      </c>
      <c r="F6665" t="s">
        <v>19062</v>
      </c>
      <c r="G6665" t="s">
        <v>280</v>
      </c>
      <c r="H6665" t="s">
        <v>135</v>
      </c>
      <c r="I6665" t="s">
        <v>136</v>
      </c>
      <c r="J6665" t="s">
        <v>137</v>
      </c>
      <c r="K6665" t="s">
        <v>138</v>
      </c>
      <c r="L6665" t="s">
        <v>19063</v>
      </c>
      <c r="M6665" t="s">
        <v>19064</v>
      </c>
      <c r="N6665">
        <v>1.248888888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25</v>
      </c>
      <c r="U6665">
        <v>0</v>
      </c>
      <c r="V6665">
        <v>1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10.810576189471877</v>
      </c>
      <c r="AC6665">
        <v>0</v>
      </c>
      <c r="AD6665">
        <v>2.1844220117260451</v>
      </c>
      <c r="AE6665">
        <v>12.994998201197923</v>
      </c>
    </row>
    <row r="6666" spans="1:31" x14ac:dyDescent="0.25">
      <c r="A6666">
        <v>2215463</v>
      </c>
      <c r="B6666">
        <v>1</v>
      </c>
      <c r="C6666" t="s">
        <v>81</v>
      </c>
      <c r="D6666" t="s">
        <v>113</v>
      </c>
      <c r="E6666" t="s">
        <v>151</v>
      </c>
      <c r="F6666" t="s">
        <v>19065</v>
      </c>
      <c r="G6666" t="s">
        <v>213</v>
      </c>
      <c r="H6666" t="s">
        <v>135</v>
      </c>
      <c r="I6666" t="s">
        <v>136</v>
      </c>
      <c r="J6666" t="s">
        <v>137</v>
      </c>
      <c r="K6666" t="s">
        <v>138</v>
      </c>
      <c r="L6666" t="s">
        <v>19066</v>
      </c>
      <c r="M6666" t="s">
        <v>19067</v>
      </c>
      <c r="N6666">
        <v>1.0833333329999999</v>
      </c>
      <c r="O6666">
        <v>0</v>
      </c>
      <c r="P6666">
        <v>20</v>
      </c>
      <c r="Q6666">
        <v>0</v>
      </c>
      <c r="R6666">
        <v>7</v>
      </c>
      <c r="S6666">
        <v>0</v>
      </c>
      <c r="T6666">
        <v>3</v>
      </c>
      <c r="U6666">
        <v>0</v>
      </c>
      <c r="V6666">
        <v>0</v>
      </c>
      <c r="W6666">
        <v>0</v>
      </c>
      <c r="X6666">
        <v>5.2726968593549319</v>
      </c>
      <c r="Y6666">
        <v>0</v>
      </c>
      <c r="Z6666">
        <v>1.2788740035352917</v>
      </c>
      <c r="AA6666">
        <v>0</v>
      </c>
      <c r="AB6666">
        <v>1.1198505040423599</v>
      </c>
      <c r="AC6666">
        <v>0</v>
      </c>
      <c r="AD6666">
        <v>0</v>
      </c>
      <c r="AE6666">
        <v>7.6714213669325826</v>
      </c>
    </row>
    <row r="6667" spans="1:31" x14ac:dyDescent="0.25">
      <c r="A6667">
        <v>2228891</v>
      </c>
      <c r="B6667">
        <v>1</v>
      </c>
      <c r="C6667" t="s">
        <v>81</v>
      </c>
      <c r="D6667" t="s">
        <v>120</v>
      </c>
      <c r="E6667" t="s">
        <v>198</v>
      </c>
      <c r="F6667" t="s">
        <v>2897</v>
      </c>
      <c r="G6667" t="s">
        <v>233</v>
      </c>
      <c r="H6667" t="s">
        <v>144</v>
      </c>
      <c r="I6667" t="s">
        <v>136</v>
      </c>
      <c r="J6667" t="s">
        <v>137</v>
      </c>
      <c r="K6667" t="s">
        <v>234</v>
      </c>
      <c r="L6667" t="s">
        <v>19068</v>
      </c>
      <c r="M6667" t="s">
        <v>19069</v>
      </c>
      <c r="N6667">
        <v>8.1882055549999997</v>
      </c>
      <c r="O6667">
        <v>1</v>
      </c>
      <c r="P6667">
        <v>302</v>
      </c>
      <c r="Q6667">
        <v>29</v>
      </c>
      <c r="R6667">
        <v>14</v>
      </c>
      <c r="S6667">
        <v>1</v>
      </c>
      <c r="T6667">
        <v>34</v>
      </c>
      <c r="U6667">
        <v>0</v>
      </c>
      <c r="V6667">
        <v>0</v>
      </c>
      <c r="W6667">
        <v>0.97935363905742001</v>
      </c>
      <c r="X6667">
        <v>451.18663947586094</v>
      </c>
      <c r="Y6667">
        <v>62.831850593428918</v>
      </c>
      <c r="Z6667">
        <v>8.99326919670089</v>
      </c>
      <c r="AA6667">
        <v>0.32710763619479005</v>
      </c>
      <c r="AB6667">
        <v>85.740159121302781</v>
      </c>
      <c r="AC6667">
        <v>0</v>
      </c>
      <c r="AD6667">
        <v>0</v>
      </c>
      <c r="AE6667">
        <v>610.0583796625458</v>
      </c>
    </row>
    <row r="6668" spans="1:31" x14ac:dyDescent="0.25">
      <c r="A6668">
        <v>2224268</v>
      </c>
      <c r="B6668">
        <v>1</v>
      </c>
      <c r="C6668" t="s">
        <v>81</v>
      </c>
      <c r="D6668" t="s">
        <v>119</v>
      </c>
      <c r="E6668" t="s">
        <v>156</v>
      </c>
      <c r="F6668" t="s">
        <v>19070</v>
      </c>
      <c r="G6668" t="s">
        <v>161</v>
      </c>
      <c r="H6668" t="s">
        <v>135</v>
      </c>
      <c r="I6668" t="s">
        <v>136</v>
      </c>
      <c r="J6668" t="s">
        <v>137</v>
      </c>
      <c r="K6668" t="s">
        <v>138</v>
      </c>
      <c r="L6668" t="s">
        <v>19071</v>
      </c>
      <c r="M6668" t="s">
        <v>19072</v>
      </c>
      <c r="N6668">
        <v>1.3105555550000001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1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0.67560309393365836</v>
      </c>
      <c r="AC6668">
        <v>0</v>
      </c>
      <c r="AD6668">
        <v>0</v>
      </c>
      <c r="AE6668">
        <v>0.67560309393365836</v>
      </c>
    </row>
    <row r="6669" spans="1:31" x14ac:dyDescent="0.25">
      <c r="A6669">
        <v>2217776</v>
      </c>
      <c r="B6669">
        <v>1</v>
      </c>
      <c r="C6669" t="s">
        <v>81</v>
      </c>
      <c r="D6669" t="s">
        <v>122</v>
      </c>
      <c r="E6669" t="s">
        <v>147</v>
      </c>
      <c r="F6669" t="s">
        <v>12792</v>
      </c>
      <c r="G6669" t="s">
        <v>143</v>
      </c>
      <c r="H6669" t="s">
        <v>144</v>
      </c>
      <c r="I6669" t="s">
        <v>136</v>
      </c>
      <c r="J6669" t="s">
        <v>137</v>
      </c>
      <c r="K6669" t="s">
        <v>138</v>
      </c>
      <c r="L6669" t="s">
        <v>19073</v>
      </c>
      <c r="M6669" t="s">
        <v>19074</v>
      </c>
      <c r="N6669">
        <v>0.42222222199999998</v>
      </c>
      <c r="O6669">
        <v>25</v>
      </c>
      <c r="P6669">
        <v>838</v>
      </c>
      <c r="Q6669">
        <v>68</v>
      </c>
      <c r="R6669">
        <v>33</v>
      </c>
      <c r="S6669">
        <v>23</v>
      </c>
      <c r="T6669">
        <v>53</v>
      </c>
      <c r="U6669">
        <v>0</v>
      </c>
      <c r="V6669">
        <v>2</v>
      </c>
      <c r="W6669">
        <v>1.4515989430502709</v>
      </c>
      <c r="X6669">
        <v>49.26766105028382</v>
      </c>
      <c r="Y6669">
        <v>16.194493650349532</v>
      </c>
      <c r="Z6669">
        <v>2.9020298164972691</v>
      </c>
      <c r="AA6669">
        <v>33.107117943613162</v>
      </c>
      <c r="AB6669">
        <v>3.6162476969254294</v>
      </c>
      <c r="AC6669">
        <v>0</v>
      </c>
      <c r="AD6669">
        <v>0.54292099364654445</v>
      </c>
      <c r="AE6669">
        <v>107.08207009436603</v>
      </c>
    </row>
    <row r="6670" spans="1:31" x14ac:dyDescent="0.25">
      <c r="A6670">
        <v>2212907</v>
      </c>
      <c r="B6670">
        <v>1</v>
      </c>
      <c r="C6670" t="s">
        <v>80</v>
      </c>
      <c r="D6670" t="s">
        <v>100</v>
      </c>
      <c r="E6670" t="s">
        <v>151</v>
      </c>
      <c r="F6670" t="s">
        <v>19075</v>
      </c>
      <c r="G6670" t="s">
        <v>153</v>
      </c>
      <c r="H6670" t="s">
        <v>135</v>
      </c>
      <c r="I6670" t="s">
        <v>136</v>
      </c>
      <c r="J6670" t="s">
        <v>137</v>
      </c>
      <c r="K6670" t="s">
        <v>138</v>
      </c>
      <c r="L6670" t="s">
        <v>19076</v>
      </c>
      <c r="M6670" t="s">
        <v>19077</v>
      </c>
      <c r="N6670">
        <v>0.96055555500000001</v>
      </c>
      <c r="O6670">
        <v>0</v>
      </c>
      <c r="P6670">
        <v>63</v>
      </c>
      <c r="Q6670">
        <v>0</v>
      </c>
      <c r="R6670">
        <v>0</v>
      </c>
      <c r="S6670">
        <v>0</v>
      </c>
      <c r="T6670">
        <v>4</v>
      </c>
      <c r="U6670">
        <v>0</v>
      </c>
      <c r="V6670">
        <v>0</v>
      </c>
      <c r="W6670">
        <v>0</v>
      </c>
      <c r="X6670">
        <v>20.259869196662361</v>
      </c>
      <c r="Y6670">
        <v>0</v>
      </c>
      <c r="Z6670">
        <v>0</v>
      </c>
      <c r="AA6670">
        <v>0</v>
      </c>
      <c r="AB6670">
        <v>0.79932945742485351</v>
      </c>
      <c r="AC6670">
        <v>0</v>
      </c>
      <c r="AD6670">
        <v>0</v>
      </c>
      <c r="AE6670">
        <v>21.059198654087215</v>
      </c>
    </row>
    <row r="6671" spans="1:31" x14ac:dyDescent="0.25">
      <c r="A6671">
        <v>2228098</v>
      </c>
      <c r="B6671">
        <v>1</v>
      </c>
      <c r="C6671" t="s">
        <v>80</v>
      </c>
      <c r="D6671" t="s">
        <v>95</v>
      </c>
      <c r="E6671" t="s">
        <v>198</v>
      </c>
      <c r="F6671" t="s">
        <v>19078</v>
      </c>
      <c r="G6671" t="s">
        <v>1136</v>
      </c>
      <c r="H6671" t="s">
        <v>144</v>
      </c>
      <c r="I6671" t="s">
        <v>136</v>
      </c>
      <c r="J6671" t="s">
        <v>137</v>
      </c>
      <c r="K6671" t="s">
        <v>138</v>
      </c>
      <c r="L6671" t="s">
        <v>19079</v>
      </c>
      <c r="M6671" t="s">
        <v>19080</v>
      </c>
      <c r="N6671">
        <v>1.0919444439999999</v>
      </c>
      <c r="O6671">
        <v>1</v>
      </c>
      <c r="P6671">
        <v>0</v>
      </c>
      <c r="Q6671">
        <v>2</v>
      </c>
      <c r="R6671">
        <v>1</v>
      </c>
      <c r="S6671">
        <v>19</v>
      </c>
      <c r="T6671">
        <v>0</v>
      </c>
      <c r="U6671">
        <v>2</v>
      </c>
      <c r="V6671">
        <v>0</v>
      </c>
      <c r="W6671">
        <v>3.1077276239284917</v>
      </c>
      <c r="X6671">
        <v>0</v>
      </c>
      <c r="Y6671">
        <v>9.931893617462503</v>
      </c>
      <c r="Z6671">
        <v>0.41035276722677333</v>
      </c>
      <c r="AA6671">
        <v>172.8358094880677</v>
      </c>
      <c r="AB6671">
        <v>0</v>
      </c>
      <c r="AC6671">
        <v>56.437844494072991</v>
      </c>
      <c r="AD6671">
        <v>0</v>
      </c>
      <c r="AE6671">
        <v>242.72362799075847</v>
      </c>
    </row>
    <row r="6672" spans="1:31" x14ac:dyDescent="0.25">
      <c r="A6672">
        <v>2225934</v>
      </c>
      <c r="B6672">
        <v>1</v>
      </c>
      <c r="C6672" t="s">
        <v>81</v>
      </c>
      <c r="D6672" t="s">
        <v>113</v>
      </c>
      <c r="E6672" t="s">
        <v>156</v>
      </c>
      <c r="F6672" t="s">
        <v>19081</v>
      </c>
      <c r="G6672" t="s">
        <v>161</v>
      </c>
      <c r="H6672" t="s">
        <v>135</v>
      </c>
      <c r="I6672" t="s">
        <v>136</v>
      </c>
      <c r="J6672" t="s">
        <v>137</v>
      </c>
      <c r="K6672" t="s">
        <v>138</v>
      </c>
      <c r="L6672" t="s">
        <v>19082</v>
      </c>
      <c r="M6672" t="s">
        <v>19083</v>
      </c>
      <c r="N6672">
        <v>1.2761111110000001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1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2.3137862428999998E-4</v>
      </c>
      <c r="AC6672">
        <v>0</v>
      </c>
      <c r="AD6672">
        <v>0</v>
      </c>
      <c r="AE6672">
        <v>2.3137862428999998E-4</v>
      </c>
    </row>
    <row r="6673" spans="1:31" x14ac:dyDescent="0.25">
      <c r="A6673">
        <v>2219004</v>
      </c>
      <c r="B6673">
        <v>1</v>
      </c>
      <c r="C6673" t="s">
        <v>80</v>
      </c>
      <c r="D6673" t="s">
        <v>98</v>
      </c>
      <c r="E6673" t="s">
        <v>156</v>
      </c>
      <c r="F6673" t="s">
        <v>19084</v>
      </c>
      <c r="G6673" t="s">
        <v>161</v>
      </c>
      <c r="H6673" t="s">
        <v>135</v>
      </c>
      <c r="I6673" t="s">
        <v>136</v>
      </c>
      <c r="J6673" t="s">
        <v>137</v>
      </c>
      <c r="K6673" t="s">
        <v>138</v>
      </c>
      <c r="L6673" t="s">
        <v>19085</v>
      </c>
      <c r="M6673" t="s">
        <v>19086</v>
      </c>
      <c r="N6673">
        <v>6.1888888880000001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1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10.243185890845933</v>
      </c>
      <c r="AC6673">
        <v>0</v>
      </c>
      <c r="AD6673">
        <v>0</v>
      </c>
      <c r="AE6673">
        <v>10.243185890845933</v>
      </c>
    </row>
    <row r="6674" spans="1:31" x14ac:dyDescent="0.25">
      <c r="A6674">
        <v>2221414</v>
      </c>
      <c r="B6674">
        <v>1</v>
      </c>
      <c r="C6674" t="s">
        <v>80</v>
      </c>
      <c r="D6674" t="s">
        <v>92</v>
      </c>
      <c r="E6674" t="s">
        <v>151</v>
      </c>
      <c r="F6674" t="s">
        <v>19087</v>
      </c>
      <c r="G6674" t="s">
        <v>213</v>
      </c>
      <c r="H6674" t="s">
        <v>135</v>
      </c>
      <c r="I6674" t="s">
        <v>136</v>
      </c>
      <c r="J6674" t="s">
        <v>137</v>
      </c>
      <c r="K6674" t="s">
        <v>138</v>
      </c>
      <c r="L6674" t="s">
        <v>19088</v>
      </c>
      <c r="M6674" t="s">
        <v>19089</v>
      </c>
      <c r="N6674">
        <v>5.4902777770000002</v>
      </c>
      <c r="O6674">
        <v>0</v>
      </c>
      <c r="P6674">
        <v>89</v>
      </c>
      <c r="Q6674">
        <v>0</v>
      </c>
      <c r="R6674">
        <v>0</v>
      </c>
      <c r="S6674">
        <v>0</v>
      </c>
      <c r="T6674">
        <v>18</v>
      </c>
      <c r="U6674">
        <v>0</v>
      </c>
      <c r="V6674">
        <v>0</v>
      </c>
      <c r="W6674">
        <v>0</v>
      </c>
      <c r="X6674">
        <v>155.66452312450156</v>
      </c>
      <c r="Y6674">
        <v>0</v>
      </c>
      <c r="Z6674">
        <v>0</v>
      </c>
      <c r="AA6674">
        <v>0</v>
      </c>
      <c r="AB6674">
        <v>133.02837281877299</v>
      </c>
      <c r="AC6674">
        <v>0</v>
      </c>
      <c r="AD6674">
        <v>0</v>
      </c>
      <c r="AE6674">
        <v>288.69289594327455</v>
      </c>
    </row>
    <row r="6675" spans="1:31" x14ac:dyDescent="0.25">
      <c r="A6675">
        <v>2226578</v>
      </c>
      <c r="B6675">
        <v>1</v>
      </c>
      <c r="C6675" t="s">
        <v>80</v>
      </c>
      <c r="D6675" t="s">
        <v>82</v>
      </c>
      <c r="E6675" t="s">
        <v>225</v>
      </c>
      <c r="F6675" t="s">
        <v>19090</v>
      </c>
      <c r="G6675" t="s">
        <v>213</v>
      </c>
      <c r="H6675" t="s">
        <v>135</v>
      </c>
      <c r="I6675" t="s">
        <v>136</v>
      </c>
      <c r="J6675" t="s">
        <v>137</v>
      </c>
      <c r="K6675" t="s">
        <v>138</v>
      </c>
      <c r="L6675" t="s">
        <v>19091</v>
      </c>
      <c r="M6675" t="s">
        <v>19092</v>
      </c>
      <c r="N6675">
        <v>3.0338888879999999</v>
      </c>
      <c r="O6675">
        <v>0</v>
      </c>
      <c r="P6675">
        <v>189</v>
      </c>
      <c r="Q6675">
        <v>0</v>
      </c>
      <c r="R6675">
        <v>0</v>
      </c>
      <c r="S6675">
        <v>0</v>
      </c>
      <c r="T6675">
        <v>12</v>
      </c>
      <c r="U6675">
        <v>0</v>
      </c>
      <c r="V6675">
        <v>0</v>
      </c>
      <c r="W6675">
        <v>0</v>
      </c>
      <c r="X6675">
        <v>178.75951199016396</v>
      </c>
      <c r="Y6675">
        <v>0</v>
      </c>
      <c r="Z6675">
        <v>0</v>
      </c>
      <c r="AA6675">
        <v>0</v>
      </c>
      <c r="AB6675">
        <v>5.0214859703700361</v>
      </c>
      <c r="AC6675">
        <v>0</v>
      </c>
      <c r="AD6675">
        <v>0</v>
      </c>
      <c r="AE6675">
        <v>183.78099796053399</v>
      </c>
    </row>
    <row r="6676" spans="1:31" x14ac:dyDescent="0.25">
      <c r="A6676">
        <v>2226824</v>
      </c>
      <c r="B6676">
        <v>1</v>
      </c>
      <c r="C6676" t="s">
        <v>80</v>
      </c>
      <c r="D6676" t="s">
        <v>103</v>
      </c>
      <c r="E6676" t="s">
        <v>132</v>
      </c>
      <c r="F6676" t="s">
        <v>19093</v>
      </c>
      <c r="G6676" t="s">
        <v>176</v>
      </c>
      <c r="H6676" t="s">
        <v>135</v>
      </c>
      <c r="I6676" t="s">
        <v>136</v>
      </c>
      <c r="J6676" t="s">
        <v>137</v>
      </c>
      <c r="K6676" t="s">
        <v>138</v>
      </c>
      <c r="L6676" t="s">
        <v>19094</v>
      </c>
      <c r="M6676" t="s">
        <v>19095</v>
      </c>
      <c r="N6676">
        <v>0.25388888799999998</v>
      </c>
      <c r="O6676">
        <v>0</v>
      </c>
      <c r="P6676">
        <v>160</v>
      </c>
      <c r="Q6676">
        <v>0</v>
      </c>
      <c r="R6676">
        <v>2</v>
      </c>
      <c r="S6676">
        <v>0</v>
      </c>
      <c r="T6676">
        <v>11</v>
      </c>
      <c r="U6676">
        <v>0</v>
      </c>
      <c r="V6676">
        <v>0</v>
      </c>
      <c r="W6676">
        <v>0</v>
      </c>
      <c r="X6676">
        <v>16.171938479740973</v>
      </c>
      <c r="Y6676">
        <v>0</v>
      </c>
      <c r="Z6676">
        <v>0.30418486267989114</v>
      </c>
      <c r="AA6676">
        <v>0</v>
      </c>
      <c r="AB6676">
        <v>1.7934299817763</v>
      </c>
      <c r="AC6676">
        <v>0</v>
      </c>
      <c r="AD6676">
        <v>0</v>
      </c>
      <c r="AE6676">
        <v>18.269553324197162</v>
      </c>
    </row>
    <row r="6677" spans="1:31" x14ac:dyDescent="0.25">
      <c r="A6677">
        <v>2220086</v>
      </c>
      <c r="B6677">
        <v>1</v>
      </c>
      <c r="C6677" t="s">
        <v>80</v>
      </c>
      <c r="D6677" t="s">
        <v>84</v>
      </c>
      <c r="E6677" t="s">
        <v>151</v>
      </c>
      <c r="F6677" t="s">
        <v>19096</v>
      </c>
      <c r="G6677" t="s">
        <v>213</v>
      </c>
      <c r="H6677" t="s">
        <v>135</v>
      </c>
      <c r="I6677" t="s">
        <v>136</v>
      </c>
      <c r="J6677" t="s">
        <v>137</v>
      </c>
      <c r="K6677" t="s">
        <v>138</v>
      </c>
      <c r="L6677" t="s">
        <v>19097</v>
      </c>
      <c r="M6677" t="s">
        <v>19098</v>
      </c>
      <c r="N6677">
        <v>0.22388888800000001</v>
      </c>
      <c r="O6677">
        <v>0</v>
      </c>
      <c r="P6677">
        <v>2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6.5315036557477779E-2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6.5315036557477779E-2</v>
      </c>
    </row>
    <row r="6678" spans="1:31" x14ac:dyDescent="0.25">
      <c r="A6678">
        <v>2220332</v>
      </c>
      <c r="B6678">
        <v>1</v>
      </c>
      <c r="C6678" t="s">
        <v>80</v>
      </c>
      <c r="D6678" t="s">
        <v>96</v>
      </c>
      <c r="E6678" t="s">
        <v>156</v>
      </c>
      <c r="F6678" t="s">
        <v>19099</v>
      </c>
      <c r="G6678" t="s">
        <v>161</v>
      </c>
      <c r="H6678" t="s">
        <v>135</v>
      </c>
      <c r="I6678" t="s">
        <v>136</v>
      </c>
      <c r="J6678" t="s">
        <v>137</v>
      </c>
      <c r="K6678" t="s">
        <v>138</v>
      </c>
      <c r="L6678" t="s">
        <v>19100</v>
      </c>
      <c r="M6678" t="s">
        <v>19101</v>
      </c>
      <c r="N6678">
        <v>5.4563888880000002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1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0.51194705100699234</v>
      </c>
      <c r="AC6678">
        <v>0</v>
      </c>
      <c r="AD6678">
        <v>0</v>
      </c>
      <c r="AE6678">
        <v>0.51194705100699234</v>
      </c>
    </row>
    <row r="6679" spans="1:31" x14ac:dyDescent="0.25">
      <c r="A6679">
        <v>2225742</v>
      </c>
      <c r="B6679">
        <v>1</v>
      </c>
      <c r="C6679" t="s">
        <v>80</v>
      </c>
      <c r="D6679" t="s">
        <v>89</v>
      </c>
      <c r="E6679" t="s">
        <v>156</v>
      </c>
      <c r="F6679" t="s">
        <v>19102</v>
      </c>
      <c r="G6679" t="s">
        <v>165</v>
      </c>
      <c r="H6679" t="s">
        <v>135</v>
      </c>
      <c r="I6679" t="s">
        <v>136</v>
      </c>
      <c r="J6679" t="s">
        <v>137</v>
      </c>
      <c r="K6679" t="s">
        <v>138</v>
      </c>
      <c r="L6679" t="s">
        <v>19103</v>
      </c>
      <c r="M6679" t="s">
        <v>19104</v>
      </c>
      <c r="N6679">
        <v>1.2194444440000001</v>
      </c>
      <c r="O6679">
        <v>0</v>
      </c>
      <c r="P6679">
        <v>13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40.656526031628658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40.656526031628658</v>
      </c>
    </row>
    <row r="6680" spans="1:31" x14ac:dyDescent="0.25">
      <c r="A6680">
        <v>2214527</v>
      </c>
      <c r="B6680">
        <v>1</v>
      </c>
      <c r="C6680" t="s">
        <v>80</v>
      </c>
      <c r="D6680" t="s">
        <v>99</v>
      </c>
      <c r="E6680" t="s">
        <v>141</v>
      </c>
      <c r="F6680" t="s">
        <v>19105</v>
      </c>
      <c r="G6680" t="s">
        <v>233</v>
      </c>
      <c r="H6680" t="s">
        <v>144</v>
      </c>
      <c r="I6680" t="s">
        <v>136</v>
      </c>
      <c r="J6680" t="s">
        <v>137</v>
      </c>
      <c r="K6680" t="s">
        <v>234</v>
      </c>
      <c r="L6680" t="s">
        <v>19106</v>
      </c>
      <c r="M6680" t="s">
        <v>19107</v>
      </c>
      <c r="N6680">
        <v>4.3427777770000002</v>
      </c>
      <c r="O6680">
        <v>2</v>
      </c>
      <c r="P6680">
        <v>286</v>
      </c>
      <c r="Q6680">
        <v>0</v>
      </c>
      <c r="R6680">
        <v>4</v>
      </c>
      <c r="S6680">
        <v>1</v>
      </c>
      <c r="T6680">
        <v>15</v>
      </c>
      <c r="U6680">
        <v>0</v>
      </c>
      <c r="V6680">
        <v>2</v>
      </c>
      <c r="W6680">
        <v>156.71028540740505</v>
      </c>
      <c r="X6680">
        <v>359.5260345364897</v>
      </c>
      <c r="Y6680">
        <v>0</v>
      </c>
      <c r="Z6680">
        <v>2.355202724675185</v>
      </c>
      <c r="AA6680">
        <v>1.6968781810919766</v>
      </c>
      <c r="AB6680">
        <v>58.104592662562737</v>
      </c>
      <c r="AC6680">
        <v>0</v>
      </c>
      <c r="AD6680">
        <v>10.711293267925521</v>
      </c>
      <c r="AE6680">
        <v>589.10428678015012</v>
      </c>
    </row>
    <row r="6681" spans="1:31" x14ac:dyDescent="0.25">
      <c r="A6681">
        <v>2221560</v>
      </c>
      <c r="B6681">
        <v>1</v>
      </c>
      <c r="C6681" t="s">
        <v>80</v>
      </c>
      <c r="D6681" t="s">
        <v>92</v>
      </c>
      <c r="E6681" t="s">
        <v>225</v>
      </c>
      <c r="F6681" t="s">
        <v>19108</v>
      </c>
      <c r="G6681" t="s">
        <v>600</v>
      </c>
      <c r="H6681" t="s">
        <v>135</v>
      </c>
      <c r="I6681" t="s">
        <v>136</v>
      </c>
      <c r="J6681" t="s">
        <v>137</v>
      </c>
      <c r="K6681" t="s">
        <v>138</v>
      </c>
      <c r="L6681" t="s">
        <v>19109</v>
      </c>
      <c r="M6681" t="s">
        <v>19110</v>
      </c>
      <c r="N6681">
        <v>2.290277777</v>
      </c>
      <c r="O6681">
        <v>0</v>
      </c>
      <c r="P6681">
        <v>13</v>
      </c>
      <c r="Q6681">
        <v>0</v>
      </c>
      <c r="R6681">
        <v>0</v>
      </c>
      <c r="S6681">
        <v>0</v>
      </c>
      <c r="T6681">
        <v>7</v>
      </c>
      <c r="U6681">
        <v>0</v>
      </c>
      <c r="V6681">
        <v>0</v>
      </c>
      <c r="W6681">
        <v>0</v>
      </c>
      <c r="X6681">
        <v>12.534709712487691</v>
      </c>
      <c r="Y6681">
        <v>0</v>
      </c>
      <c r="Z6681">
        <v>0</v>
      </c>
      <c r="AA6681">
        <v>0</v>
      </c>
      <c r="AB6681">
        <v>10.304078094543298</v>
      </c>
      <c r="AC6681">
        <v>0</v>
      </c>
      <c r="AD6681">
        <v>0</v>
      </c>
      <c r="AE6681">
        <v>22.83878780703099</v>
      </c>
    </row>
    <row r="6682" spans="1:31" x14ac:dyDescent="0.25">
      <c r="A6682">
        <v>2222642</v>
      </c>
      <c r="B6682">
        <v>1</v>
      </c>
      <c r="C6682" t="s">
        <v>81</v>
      </c>
      <c r="D6682" t="s">
        <v>113</v>
      </c>
      <c r="E6682" t="s">
        <v>156</v>
      </c>
      <c r="F6682" t="s">
        <v>19111</v>
      </c>
      <c r="G6682" t="s">
        <v>161</v>
      </c>
      <c r="H6682" t="s">
        <v>135</v>
      </c>
      <c r="I6682" t="s">
        <v>136</v>
      </c>
      <c r="J6682" t="s">
        <v>137</v>
      </c>
      <c r="K6682" t="s">
        <v>138</v>
      </c>
      <c r="L6682" t="s">
        <v>19112</v>
      </c>
      <c r="M6682" t="s">
        <v>19113</v>
      </c>
      <c r="N6682">
        <v>1.393888888</v>
      </c>
      <c r="O6682">
        <v>0</v>
      </c>
      <c r="P6682">
        <v>1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</row>
    <row r="6683" spans="1:31" x14ac:dyDescent="0.25">
      <c r="A6683">
        <v>2228052</v>
      </c>
      <c r="B6683">
        <v>1</v>
      </c>
      <c r="C6683" t="s">
        <v>80</v>
      </c>
      <c r="D6683" t="s">
        <v>87</v>
      </c>
      <c r="E6683" t="s">
        <v>225</v>
      </c>
      <c r="F6683" t="s">
        <v>19114</v>
      </c>
      <c r="G6683" t="s">
        <v>6232</v>
      </c>
      <c r="H6683" t="s">
        <v>135</v>
      </c>
      <c r="I6683" t="s">
        <v>136</v>
      </c>
      <c r="J6683" t="s">
        <v>137</v>
      </c>
      <c r="K6683" t="s">
        <v>138</v>
      </c>
      <c r="L6683" t="s">
        <v>19115</v>
      </c>
      <c r="M6683" t="s">
        <v>19116</v>
      </c>
      <c r="N6683">
        <v>1.915</v>
      </c>
      <c r="O6683">
        <v>0</v>
      </c>
      <c r="P6683">
        <v>1</v>
      </c>
      <c r="Q6683">
        <v>0</v>
      </c>
      <c r="R6683">
        <v>1</v>
      </c>
      <c r="S6683">
        <v>0</v>
      </c>
      <c r="T6683">
        <v>1</v>
      </c>
      <c r="U6683">
        <v>0</v>
      </c>
      <c r="V6683">
        <v>0</v>
      </c>
      <c r="W6683">
        <v>0</v>
      </c>
      <c r="X6683">
        <v>1.3368732448695728</v>
      </c>
      <c r="Y6683">
        <v>0</v>
      </c>
      <c r="Z6683">
        <v>1.1288947651206058</v>
      </c>
      <c r="AA6683">
        <v>0</v>
      </c>
      <c r="AB6683">
        <v>0</v>
      </c>
      <c r="AC6683">
        <v>0</v>
      </c>
      <c r="AD6683">
        <v>0</v>
      </c>
      <c r="AE6683">
        <v>2.4657680099901786</v>
      </c>
    </row>
    <row r="6684" spans="1:31" x14ac:dyDescent="0.25">
      <c r="A6684">
        <v>2215609</v>
      </c>
      <c r="B6684">
        <v>1</v>
      </c>
      <c r="C6684" t="s">
        <v>80</v>
      </c>
      <c r="D6684" t="s">
        <v>100</v>
      </c>
      <c r="E6684" t="s">
        <v>147</v>
      </c>
      <c r="F6684" t="s">
        <v>17292</v>
      </c>
      <c r="G6684" t="s">
        <v>143</v>
      </c>
      <c r="H6684" t="s">
        <v>144</v>
      </c>
      <c r="I6684" t="s">
        <v>451</v>
      </c>
      <c r="J6684" t="s">
        <v>137</v>
      </c>
      <c r="K6684" t="s">
        <v>138</v>
      </c>
      <c r="L6684" t="s">
        <v>19117</v>
      </c>
      <c r="M6684" t="s">
        <v>19118</v>
      </c>
      <c r="N6684">
        <v>4.3055555000000002E-2</v>
      </c>
      <c r="O6684">
        <v>17</v>
      </c>
      <c r="P6684">
        <v>4135</v>
      </c>
      <c r="Q6684">
        <v>4</v>
      </c>
      <c r="R6684">
        <v>102</v>
      </c>
      <c r="S6684">
        <v>17</v>
      </c>
      <c r="T6684">
        <v>282</v>
      </c>
      <c r="U6684">
        <v>4</v>
      </c>
      <c r="V6684">
        <v>1</v>
      </c>
      <c r="W6684">
        <v>9.1120904396322082</v>
      </c>
      <c r="X6684">
        <v>46.875560172946471</v>
      </c>
      <c r="Y6684">
        <v>0.10770011513371111</v>
      </c>
      <c r="Z6684">
        <v>0.91237769694547799</v>
      </c>
      <c r="AA6684">
        <v>4.5379219362760512</v>
      </c>
      <c r="AB6684">
        <v>8.1915758118837623</v>
      </c>
      <c r="AC6684">
        <v>18.239089711455602</v>
      </c>
      <c r="AD6684">
        <v>0</v>
      </c>
      <c r="AE6684">
        <v>87.976315884273276</v>
      </c>
    </row>
    <row r="6685" spans="1:31" x14ac:dyDescent="0.25">
      <c r="A6685">
        <v>2225888</v>
      </c>
      <c r="B6685">
        <v>1</v>
      </c>
      <c r="C6685" t="s">
        <v>80</v>
      </c>
      <c r="D6685" t="s">
        <v>91</v>
      </c>
      <c r="E6685" t="s">
        <v>156</v>
      </c>
      <c r="F6685" t="s">
        <v>19119</v>
      </c>
      <c r="G6685" t="s">
        <v>172</v>
      </c>
      <c r="H6685" t="s">
        <v>135</v>
      </c>
      <c r="I6685" t="s">
        <v>136</v>
      </c>
      <c r="J6685" t="s">
        <v>137</v>
      </c>
      <c r="K6685" t="s">
        <v>138</v>
      </c>
      <c r="L6685" t="s">
        <v>19120</v>
      </c>
      <c r="M6685" t="s">
        <v>19121</v>
      </c>
      <c r="N6685">
        <v>11.523055554999999</v>
      </c>
      <c r="O6685">
        <v>0</v>
      </c>
      <c r="P6685">
        <v>7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20.416772776869411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20.416772776869411</v>
      </c>
    </row>
    <row r="6686" spans="1:31" x14ac:dyDescent="0.25">
      <c r="A6686">
        <v>2214719</v>
      </c>
      <c r="B6686">
        <v>1</v>
      </c>
      <c r="C6686" t="s">
        <v>80</v>
      </c>
      <c r="D6686" t="s">
        <v>82</v>
      </c>
      <c r="E6686" t="s">
        <v>156</v>
      </c>
      <c r="F6686" t="s">
        <v>19122</v>
      </c>
      <c r="G6686" t="s">
        <v>134</v>
      </c>
      <c r="H6686" t="s">
        <v>135</v>
      </c>
      <c r="I6686" t="s">
        <v>136</v>
      </c>
      <c r="J6686" t="s">
        <v>137</v>
      </c>
      <c r="K6686" t="s">
        <v>138</v>
      </c>
      <c r="L6686" t="s">
        <v>19123</v>
      </c>
      <c r="M6686" t="s">
        <v>19124</v>
      </c>
      <c r="N6686">
        <v>0.76</v>
      </c>
      <c r="O6686">
        <v>0</v>
      </c>
      <c r="P6686">
        <v>10</v>
      </c>
      <c r="Q6686">
        <v>0</v>
      </c>
      <c r="R6686">
        <v>0</v>
      </c>
      <c r="S6686">
        <v>0</v>
      </c>
      <c r="T6686">
        <v>1</v>
      </c>
      <c r="U6686">
        <v>0</v>
      </c>
      <c r="V6686">
        <v>0</v>
      </c>
      <c r="W6686">
        <v>0</v>
      </c>
      <c r="X6686">
        <v>2.2559039584023335</v>
      </c>
      <c r="Y6686">
        <v>0</v>
      </c>
      <c r="Z6686">
        <v>0</v>
      </c>
      <c r="AA6686">
        <v>0</v>
      </c>
      <c r="AB6686">
        <v>0.13817423269509499</v>
      </c>
      <c r="AC6686">
        <v>0</v>
      </c>
      <c r="AD6686">
        <v>0</v>
      </c>
      <c r="AE6686">
        <v>2.3940781910974285</v>
      </c>
    </row>
    <row r="6687" spans="1:31" x14ac:dyDescent="0.25">
      <c r="A6687">
        <v>2218964</v>
      </c>
      <c r="B6687">
        <v>1</v>
      </c>
      <c r="C6687" t="s">
        <v>80</v>
      </c>
      <c r="D6687" t="s">
        <v>94</v>
      </c>
      <c r="E6687" t="s">
        <v>151</v>
      </c>
      <c r="F6687" t="s">
        <v>17924</v>
      </c>
      <c r="G6687" t="s">
        <v>1096</v>
      </c>
      <c r="H6687" t="s">
        <v>135</v>
      </c>
      <c r="I6687" t="s">
        <v>136</v>
      </c>
      <c r="J6687" t="s">
        <v>137</v>
      </c>
      <c r="K6687" t="s">
        <v>138</v>
      </c>
      <c r="L6687" t="s">
        <v>19125</v>
      </c>
      <c r="M6687" t="s">
        <v>19126</v>
      </c>
      <c r="N6687">
        <v>4.1205555550000001</v>
      </c>
      <c r="O6687">
        <v>0</v>
      </c>
      <c r="P6687">
        <v>32</v>
      </c>
      <c r="Q6687">
        <v>0</v>
      </c>
      <c r="R6687">
        <v>0</v>
      </c>
      <c r="S6687">
        <v>0</v>
      </c>
      <c r="T6687">
        <v>1</v>
      </c>
      <c r="U6687">
        <v>0</v>
      </c>
      <c r="V6687">
        <v>0</v>
      </c>
      <c r="W6687">
        <v>0</v>
      </c>
      <c r="X6687">
        <v>30.933669378356832</v>
      </c>
      <c r="Y6687">
        <v>0</v>
      </c>
      <c r="Z6687">
        <v>0</v>
      </c>
      <c r="AA6687">
        <v>0</v>
      </c>
      <c r="AB6687">
        <v>4.2823438361208332E-3</v>
      </c>
      <c r="AC6687">
        <v>0</v>
      </c>
      <c r="AD6687">
        <v>0</v>
      </c>
      <c r="AE6687">
        <v>30.937951722192953</v>
      </c>
    </row>
    <row r="6688" spans="1:31" x14ac:dyDescent="0.25">
      <c r="A6688">
        <v>2216545</v>
      </c>
      <c r="B6688">
        <v>1</v>
      </c>
      <c r="C6688" t="s">
        <v>81</v>
      </c>
      <c r="D6688" t="s">
        <v>127</v>
      </c>
      <c r="E6688" t="s">
        <v>156</v>
      </c>
      <c r="F6688" t="s">
        <v>19127</v>
      </c>
      <c r="G6688" t="s">
        <v>134</v>
      </c>
      <c r="H6688" t="s">
        <v>135</v>
      </c>
      <c r="I6688" t="s">
        <v>136</v>
      </c>
      <c r="J6688" t="s">
        <v>137</v>
      </c>
      <c r="K6688" t="s">
        <v>138</v>
      </c>
      <c r="L6688" t="s">
        <v>19128</v>
      </c>
      <c r="M6688" t="s">
        <v>19129</v>
      </c>
      <c r="N6688">
        <v>4.3836111109999996</v>
      </c>
      <c r="O6688">
        <v>0</v>
      </c>
      <c r="P6688">
        <v>1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0.33207461254525333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0.33207461254525333</v>
      </c>
    </row>
    <row r="6689" spans="1:31" x14ac:dyDescent="0.25">
      <c r="A6689">
        <v>2223684</v>
      </c>
      <c r="B6689">
        <v>1</v>
      </c>
      <c r="C6689" t="s">
        <v>80</v>
      </c>
      <c r="D6689" t="s">
        <v>98</v>
      </c>
      <c r="E6689" t="s">
        <v>141</v>
      </c>
      <c r="F6689" t="s">
        <v>19130</v>
      </c>
      <c r="G6689" t="s">
        <v>349</v>
      </c>
      <c r="H6689" t="s">
        <v>144</v>
      </c>
      <c r="I6689" t="s">
        <v>136</v>
      </c>
      <c r="J6689" t="s">
        <v>137</v>
      </c>
      <c r="K6689" t="s">
        <v>138</v>
      </c>
      <c r="L6689" t="s">
        <v>19131</v>
      </c>
      <c r="M6689" t="s">
        <v>19132</v>
      </c>
      <c r="N6689">
        <v>1.4455555550000001</v>
      </c>
      <c r="O6689">
        <v>0</v>
      </c>
      <c r="P6689">
        <v>1676</v>
      </c>
      <c r="Q6689">
        <v>0</v>
      </c>
      <c r="R6689">
        <v>0</v>
      </c>
      <c r="S6689">
        <v>1</v>
      </c>
      <c r="T6689">
        <v>607</v>
      </c>
      <c r="U6689">
        <v>0</v>
      </c>
      <c r="V6689">
        <v>0</v>
      </c>
      <c r="W6689">
        <v>0</v>
      </c>
      <c r="X6689">
        <v>699.36401879108803</v>
      </c>
      <c r="Y6689">
        <v>0</v>
      </c>
      <c r="Z6689">
        <v>0</v>
      </c>
      <c r="AA6689">
        <v>113.39448873785028</v>
      </c>
      <c r="AB6689">
        <v>872.42885923763151</v>
      </c>
      <c r="AC6689">
        <v>0</v>
      </c>
      <c r="AD6689">
        <v>0</v>
      </c>
      <c r="AE6689">
        <v>1685.1873667665698</v>
      </c>
    </row>
    <row r="6690" spans="1:31" x14ac:dyDescent="0.25">
      <c r="A6690">
        <v>2216024</v>
      </c>
      <c r="B6690">
        <v>1</v>
      </c>
      <c r="C6690" t="s">
        <v>80</v>
      </c>
      <c r="D6690" t="s">
        <v>89</v>
      </c>
      <c r="E6690" t="s">
        <v>225</v>
      </c>
      <c r="F6690" t="s">
        <v>19133</v>
      </c>
      <c r="G6690" t="s">
        <v>600</v>
      </c>
      <c r="H6690" t="s">
        <v>135</v>
      </c>
      <c r="I6690" t="s">
        <v>136</v>
      </c>
      <c r="J6690" t="s">
        <v>137</v>
      </c>
      <c r="K6690" t="s">
        <v>138</v>
      </c>
      <c r="L6690" t="s">
        <v>19134</v>
      </c>
      <c r="M6690" t="s">
        <v>19135</v>
      </c>
      <c r="N6690">
        <v>1.094166666</v>
      </c>
      <c r="O6690">
        <v>0</v>
      </c>
      <c r="P6690">
        <v>14</v>
      </c>
      <c r="Q6690">
        <v>0</v>
      </c>
      <c r="R6690">
        <v>0</v>
      </c>
      <c r="S6690">
        <v>0</v>
      </c>
      <c r="T6690">
        <v>1</v>
      </c>
      <c r="U6690">
        <v>0</v>
      </c>
      <c r="V6690">
        <v>0</v>
      </c>
      <c r="W6690">
        <v>0</v>
      </c>
      <c r="X6690">
        <v>6.8383147284995074</v>
      </c>
      <c r="Y6690">
        <v>0</v>
      </c>
      <c r="Z6690">
        <v>0</v>
      </c>
      <c r="AA6690">
        <v>0</v>
      </c>
      <c r="AB6690">
        <v>0.26932288476688004</v>
      </c>
      <c r="AC6690">
        <v>0</v>
      </c>
      <c r="AD6690">
        <v>0</v>
      </c>
      <c r="AE6690">
        <v>7.1076376132663874</v>
      </c>
    </row>
    <row r="6691" spans="1:31" x14ac:dyDescent="0.25">
      <c r="A6691">
        <v>2226409</v>
      </c>
      <c r="B6691">
        <v>1</v>
      </c>
      <c r="C6691" t="s">
        <v>81</v>
      </c>
      <c r="D6691" t="s">
        <v>113</v>
      </c>
      <c r="E6691" t="s">
        <v>151</v>
      </c>
      <c r="F6691" t="s">
        <v>19136</v>
      </c>
      <c r="G6691" t="s">
        <v>213</v>
      </c>
      <c r="H6691" t="s">
        <v>135</v>
      </c>
      <c r="I6691" t="s">
        <v>136</v>
      </c>
      <c r="J6691" t="s">
        <v>137</v>
      </c>
      <c r="K6691" t="s">
        <v>138</v>
      </c>
      <c r="L6691" t="s">
        <v>19137</v>
      </c>
      <c r="M6691" t="s">
        <v>19138</v>
      </c>
      <c r="N6691">
        <v>5.0944444439999996</v>
      </c>
      <c r="O6691">
        <v>0</v>
      </c>
      <c r="P6691">
        <v>69</v>
      </c>
      <c r="Q6691">
        <v>0</v>
      </c>
      <c r="R6691">
        <v>0</v>
      </c>
      <c r="S6691">
        <v>0</v>
      </c>
      <c r="T6691">
        <v>2</v>
      </c>
      <c r="U6691">
        <v>0</v>
      </c>
      <c r="V6691">
        <v>0</v>
      </c>
      <c r="W6691">
        <v>0</v>
      </c>
      <c r="X6691">
        <v>39.738565669197421</v>
      </c>
      <c r="Y6691">
        <v>0</v>
      </c>
      <c r="Z6691">
        <v>0</v>
      </c>
      <c r="AA6691">
        <v>0</v>
      </c>
      <c r="AB6691">
        <v>0.2548850330680551</v>
      </c>
      <c r="AC6691">
        <v>0</v>
      </c>
      <c r="AD6691">
        <v>0</v>
      </c>
      <c r="AE6691">
        <v>39.993450702265477</v>
      </c>
    </row>
    <row r="6692" spans="1:31" x14ac:dyDescent="0.25">
      <c r="A6692">
        <v>2228330</v>
      </c>
      <c r="B6692">
        <v>1</v>
      </c>
      <c r="C6692" t="s">
        <v>80</v>
      </c>
      <c r="D6692" t="s">
        <v>84</v>
      </c>
      <c r="E6692" t="s">
        <v>156</v>
      </c>
      <c r="F6692" t="s">
        <v>19139</v>
      </c>
      <c r="G6692" t="s">
        <v>161</v>
      </c>
      <c r="H6692" t="s">
        <v>135</v>
      </c>
      <c r="I6692" t="s">
        <v>136</v>
      </c>
      <c r="J6692" t="s">
        <v>137</v>
      </c>
      <c r="K6692" t="s">
        <v>138</v>
      </c>
      <c r="L6692" t="s">
        <v>19140</v>
      </c>
      <c r="M6692" t="s">
        <v>19141</v>
      </c>
      <c r="N6692">
        <v>6.5197222220000004</v>
      </c>
      <c r="O6692">
        <v>0</v>
      </c>
      <c r="P6692">
        <v>3</v>
      </c>
      <c r="Q6692">
        <v>0</v>
      </c>
      <c r="R6692">
        <v>0</v>
      </c>
      <c r="S6692">
        <v>0</v>
      </c>
      <c r="T6692">
        <v>1</v>
      </c>
      <c r="U6692">
        <v>0</v>
      </c>
      <c r="V6692">
        <v>0</v>
      </c>
      <c r="W6692">
        <v>0</v>
      </c>
      <c r="X6692">
        <v>2.7519688345665503</v>
      </c>
      <c r="Y6692">
        <v>0</v>
      </c>
      <c r="Z6692">
        <v>0</v>
      </c>
      <c r="AA6692">
        <v>0</v>
      </c>
      <c r="AB6692">
        <v>2.355089897664564</v>
      </c>
      <c r="AC6692">
        <v>0</v>
      </c>
      <c r="AD6692">
        <v>0</v>
      </c>
      <c r="AE6692">
        <v>5.1070587322311143</v>
      </c>
    </row>
    <row r="6693" spans="1:31" x14ac:dyDescent="0.25">
      <c r="A6693">
        <v>2220670</v>
      </c>
      <c r="B6693">
        <v>1</v>
      </c>
      <c r="C6693" t="s">
        <v>80</v>
      </c>
      <c r="D6693" t="s">
        <v>108</v>
      </c>
      <c r="E6693" t="s">
        <v>151</v>
      </c>
      <c r="F6693" t="s">
        <v>19142</v>
      </c>
      <c r="G6693" t="s">
        <v>213</v>
      </c>
      <c r="H6693" t="s">
        <v>135</v>
      </c>
      <c r="I6693" t="s">
        <v>136</v>
      </c>
      <c r="J6693" t="s">
        <v>137</v>
      </c>
      <c r="K6693" t="s">
        <v>138</v>
      </c>
      <c r="L6693" t="s">
        <v>19143</v>
      </c>
      <c r="M6693" t="s">
        <v>19144</v>
      </c>
      <c r="N6693">
        <v>1.0536111109999999</v>
      </c>
      <c r="O6693">
        <v>0</v>
      </c>
      <c r="P6693">
        <v>19</v>
      </c>
      <c r="Q6693">
        <v>0</v>
      </c>
      <c r="R6693">
        <v>8</v>
      </c>
      <c r="S6693">
        <v>0</v>
      </c>
      <c r="T6693">
        <v>3</v>
      </c>
      <c r="U6693">
        <v>0</v>
      </c>
      <c r="V6693">
        <v>0</v>
      </c>
      <c r="W6693">
        <v>0</v>
      </c>
      <c r="X6693">
        <v>1.9406651403559729</v>
      </c>
      <c r="Y6693">
        <v>0</v>
      </c>
      <c r="Z6693">
        <v>0.26891508067945114</v>
      </c>
      <c r="AA6693">
        <v>0</v>
      </c>
      <c r="AB6693">
        <v>0.23687379683563781</v>
      </c>
      <c r="AC6693">
        <v>0</v>
      </c>
      <c r="AD6693">
        <v>0</v>
      </c>
      <c r="AE6693">
        <v>2.4464540178710621</v>
      </c>
    </row>
    <row r="6694" spans="1:31" x14ac:dyDescent="0.25">
      <c r="A6694">
        <v>2226103</v>
      </c>
      <c r="B6694">
        <v>1</v>
      </c>
      <c r="C6694" t="s">
        <v>80</v>
      </c>
      <c r="D6694" t="s">
        <v>100</v>
      </c>
      <c r="E6694" t="s">
        <v>132</v>
      </c>
      <c r="F6694" t="s">
        <v>19145</v>
      </c>
      <c r="G6694" t="s">
        <v>3574</v>
      </c>
      <c r="H6694" t="s">
        <v>135</v>
      </c>
      <c r="I6694" t="s">
        <v>136</v>
      </c>
      <c r="J6694" t="s">
        <v>137</v>
      </c>
      <c r="K6694" t="s">
        <v>138</v>
      </c>
      <c r="L6694" t="s">
        <v>19146</v>
      </c>
      <c r="M6694" t="s">
        <v>19147</v>
      </c>
      <c r="N6694">
        <v>0.35083333300000002</v>
      </c>
      <c r="O6694">
        <v>0</v>
      </c>
      <c r="P6694">
        <v>68</v>
      </c>
      <c r="Q6694">
        <v>0</v>
      </c>
      <c r="R6694">
        <v>0</v>
      </c>
      <c r="S6694">
        <v>0</v>
      </c>
      <c r="T6694">
        <v>2</v>
      </c>
      <c r="U6694">
        <v>0</v>
      </c>
      <c r="V6694">
        <v>0</v>
      </c>
      <c r="W6694">
        <v>0</v>
      </c>
      <c r="X6694">
        <v>6.1647380323225214</v>
      </c>
      <c r="Y6694">
        <v>0</v>
      </c>
      <c r="Z6694">
        <v>0</v>
      </c>
      <c r="AA6694">
        <v>0</v>
      </c>
      <c r="AB6694">
        <v>9.5751819247833339E-2</v>
      </c>
      <c r="AC6694">
        <v>0</v>
      </c>
      <c r="AD6694">
        <v>0</v>
      </c>
      <c r="AE6694">
        <v>6.2604898515703544</v>
      </c>
    </row>
    <row r="6695" spans="1:31" x14ac:dyDescent="0.25">
      <c r="A6695">
        <v>2218443</v>
      </c>
      <c r="B6695">
        <v>1</v>
      </c>
      <c r="C6695" t="s">
        <v>81</v>
      </c>
      <c r="D6695" t="s">
        <v>127</v>
      </c>
      <c r="E6695" t="s">
        <v>156</v>
      </c>
      <c r="F6695" t="s">
        <v>19148</v>
      </c>
      <c r="G6695" t="s">
        <v>165</v>
      </c>
      <c r="H6695" t="s">
        <v>135</v>
      </c>
      <c r="I6695" t="s">
        <v>136</v>
      </c>
      <c r="J6695" t="s">
        <v>137</v>
      </c>
      <c r="K6695" t="s">
        <v>138</v>
      </c>
      <c r="L6695" t="s">
        <v>19149</v>
      </c>
      <c r="M6695" t="s">
        <v>19150</v>
      </c>
      <c r="N6695">
        <v>3.3450000000000002</v>
      </c>
      <c r="O6695">
        <v>0</v>
      </c>
      <c r="P6695">
        <v>19</v>
      </c>
      <c r="Q6695">
        <v>0</v>
      </c>
      <c r="R6695">
        <v>0</v>
      </c>
      <c r="S6695">
        <v>0</v>
      </c>
      <c r="T6695">
        <v>4</v>
      </c>
      <c r="U6695">
        <v>0</v>
      </c>
      <c r="V6695">
        <v>0</v>
      </c>
      <c r="W6695">
        <v>0</v>
      </c>
      <c r="X6695">
        <v>14.747840275588466</v>
      </c>
      <c r="Y6695">
        <v>0</v>
      </c>
      <c r="Z6695">
        <v>0</v>
      </c>
      <c r="AA6695">
        <v>0</v>
      </c>
      <c r="AB6695">
        <v>31.140470122174083</v>
      </c>
      <c r="AC6695">
        <v>0</v>
      </c>
      <c r="AD6695">
        <v>0</v>
      </c>
      <c r="AE6695">
        <v>45.888310397762552</v>
      </c>
    </row>
    <row r="6696" spans="1:31" x14ac:dyDescent="0.25">
      <c r="A6696">
        <v>2214052</v>
      </c>
      <c r="B6696">
        <v>1</v>
      </c>
      <c r="C6696" t="s">
        <v>80</v>
      </c>
      <c r="D6696" t="s">
        <v>97</v>
      </c>
      <c r="E6696" t="s">
        <v>132</v>
      </c>
      <c r="F6696" t="s">
        <v>19151</v>
      </c>
      <c r="G6696" t="s">
        <v>233</v>
      </c>
      <c r="H6696" t="s">
        <v>135</v>
      </c>
      <c r="I6696" t="s">
        <v>136</v>
      </c>
      <c r="J6696" t="s">
        <v>137</v>
      </c>
      <c r="K6696" t="s">
        <v>234</v>
      </c>
      <c r="L6696" t="s">
        <v>19152</v>
      </c>
      <c r="M6696" t="s">
        <v>19153</v>
      </c>
      <c r="N6696">
        <v>1.9879583329999999</v>
      </c>
      <c r="O6696">
        <v>0</v>
      </c>
      <c r="P6696">
        <v>78</v>
      </c>
      <c r="Q6696">
        <v>0</v>
      </c>
      <c r="R6696">
        <v>1</v>
      </c>
      <c r="S6696">
        <v>0</v>
      </c>
      <c r="T6696">
        <v>3</v>
      </c>
      <c r="U6696">
        <v>0</v>
      </c>
      <c r="V6696">
        <v>0</v>
      </c>
      <c r="W6696">
        <v>0</v>
      </c>
      <c r="X6696">
        <v>104.70095198914271</v>
      </c>
      <c r="Y6696">
        <v>0</v>
      </c>
      <c r="Z6696">
        <v>0.11887776542568501</v>
      </c>
      <c r="AA6696">
        <v>0</v>
      </c>
      <c r="AB6696">
        <v>3.5901709769834746</v>
      </c>
      <c r="AC6696">
        <v>0</v>
      </c>
      <c r="AD6696">
        <v>0</v>
      </c>
      <c r="AE6696">
        <v>108.41000073155186</v>
      </c>
    </row>
    <row r="6697" spans="1:31" x14ac:dyDescent="0.25">
      <c r="A6697">
        <v>2222210</v>
      </c>
      <c r="B6697">
        <v>1</v>
      </c>
      <c r="C6697" t="s">
        <v>81</v>
      </c>
      <c r="D6697" t="s">
        <v>120</v>
      </c>
      <c r="E6697" t="s">
        <v>141</v>
      </c>
      <c r="F6697" t="s">
        <v>3331</v>
      </c>
      <c r="G6697" t="s">
        <v>143</v>
      </c>
      <c r="H6697" t="s">
        <v>144</v>
      </c>
      <c r="I6697" t="s">
        <v>451</v>
      </c>
      <c r="J6697" t="s">
        <v>137</v>
      </c>
      <c r="K6697" t="s">
        <v>138</v>
      </c>
      <c r="L6697" t="s">
        <v>19154</v>
      </c>
      <c r="M6697" t="s">
        <v>19155</v>
      </c>
      <c r="N6697">
        <v>1.9444444000000002E-2</v>
      </c>
      <c r="O6697">
        <v>1</v>
      </c>
      <c r="P6697">
        <v>1171</v>
      </c>
      <c r="Q6697">
        <v>87</v>
      </c>
      <c r="R6697">
        <v>65</v>
      </c>
      <c r="S6697">
        <v>22</v>
      </c>
      <c r="T6697">
        <v>65</v>
      </c>
      <c r="U6697">
        <v>2</v>
      </c>
      <c r="V6697">
        <v>0</v>
      </c>
      <c r="W6697">
        <v>1.7512020688166667E-3</v>
      </c>
      <c r="X6697">
        <v>3.9751649141599565</v>
      </c>
      <c r="Y6697">
        <v>0.80892239003875832</v>
      </c>
      <c r="Z6697">
        <v>0.6824360485812333</v>
      </c>
      <c r="AA6697">
        <v>1.3624095218149501</v>
      </c>
      <c r="AB6697">
        <v>0.98066328395305258</v>
      </c>
      <c r="AC6697">
        <v>1.3449228769173169</v>
      </c>
      <c r="AD6697">
        <v>0</v>
      </c>
      <c r="AE6697">
        <v>9.1562702375340841</v>
      </c>
    </row>
    <row r="6698" spans="1:31" x14ac:dyDescent="0.25">
      <c r="A6698">
        <v>2215718</v>
      </c>
      <c r="B6698">
        <v>1</v>
      </c>
      <c r="C6698" t="s">
        <v>80</v>
      </c>
      <c r="D6698" t="s">
        <v>85</v>
      </c>
      <c r="E6698" t="s">
        <v>156</v>
      </c>
      <c r="F6698" t="s">
        <v>19156</v>
      </c>
      <c r="G6698" t="s">
        <v>172</v>
      </c>
      <c r="H6698" t="s">
        <v>135</v>
      </c>
      <c r="I6698" t="s">
        <v>136</v>
      </c>
      <c r="J6698" t="s">
        <v>137</v>
      </c>
      <c r="K6698" t="s">
        <v>138</v>
      </c>
      <c r="L6698" t="s">
        <v>19157</v>
      </c>
      <c r="M6698" t="s">
        <v>19158</v>
      </c>
      <c r="N6698">
        <v>5.1775000000000002</v>
      </c>
      <c r="O6698">
        <v>0</v>
      </c>
      <c r="P6698">
        <v>11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12.775052190868083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12.775052190868083</v>
      </c>
    </row>
    <row r="6699" spans="1:31" x14ac:dyDescent="0.25">
      <c r="A6699">
        <v>2218772</v>
      </c>
      <c r="B6699">
        <v>1</v>
      </c>
      <c r="C6699" t="s">
        <v>80</v>
      </c>
      <c r="D6699" t="s">
        <v>110</v>
      </c>
      <c r="E6699" t="s">
        <v>151</v>
      </c>
      <c r="F6699" t="s">
        <v>19159</v>
      </c>
      <c r="G6699" t="s">
        <v>213</v>
      </c>
      <c r="H6699" t="s">
        <v>135</v>
      </c>
      <c r="I6699" t="s">
        <v>136</v>
      </c>
      <c r="J6699" t="s">
        <v>137</v>
      </c>
      <c r="K6699" t="s">
        <v>138</v>
      </c>
      <c r="L6699" t="s">
        <v>19160</v>
      </c>
      <c r="M6699" t="s">
        <v>19161</v>
      </c>
      <c r="N6699">
        <v>1.700555555</v>
      </c>
      <c r="O6699">
        <v>0</v>
      </c>
      <c r="P6699">
        <v>54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36.229524953209953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36.229524953209953</v>
      </c>
    </row>
    <row r="6700" spans="1:31" x14ac:dyDescent="0.25">
      <c r="A6700">
        <v>2218274</v>
      </c>
      <c r="B6700">
        <v>1</v>
      </c>
      <c r="C6700" t="s">
        <v>81</v>
      </c>
      <c r="D6700" t="s">
        <v>121</v>
      </c>
      <c r="E6700" t="s">
        <v>156</v>
      </c>
      <c r="F6700" t="s">
        <v>19162</v>
      </c>
      <c r="G6700" t="s">
        <v>161</v>
      </c>
      <c r="H6700" t="s">
        <v>135</v>
      </c>
      <c r="I6700" t="s">
        <v>136</v>
      </c>
      <c r="J6700" t="s">
        <v>137</v>
      </c>
      <c r="K6700" t="s">
        <v>138</v>
      </c>
      <c r="L6700" t="s">
        <v>19163</v>
      </c>
      <c r="M6700" t="s">
        <v>19164</v>
      </c>
      <c r="N6700">
        <v>1.427777777</v>
      </c>
      <c r="O6700">
        <v>0</v>
      </c>
      <c r="P6700">
        <v>1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</row>
    <row r="6701" spans="1:31" x14ac:dyDescent="0.25">
      <c r="A6701">
        <v>2226887</v>
      </c>
      <c r="B6701">
        <v>1</v>
      </c>
      <c r="C6701" t="s">
        <v>80</v>
      </c>
      <c r="D6701" t="s">
        <v>96</v>
      </c>
      <c r="E6701" t="s">
        <v>156</v>
      </c>
      <c r="F6701" t="s">
        <v>19165</v>
      </c>
      <c r="G6701" t="s">
        <v>172</v>
      </c>
      <c r="H6701" t="s">
        <v>135</v>
      </c>
      <c r="I6701" t="s">
        <v>136</v>
      </c>
      <c r="J6701" t="s">
        <v>137</v>
      </c>
      <c r="K6701" t="s">
        <v>138</v>
      </c>
      <c r="L6701" t="s">
        <v>19166</v>
      </c>
      <c r="M6701" t="s">
        <v>19167</v>
      </c>
      <c r="N6701">
        <v>3.4355555550000001</v>
      </c>
      <c r="O6701">
        <v>0</v>
      </c>
      <c r="P6701">
        <v>3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3.1518621453240581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3.1518621453240581</v>
      </c>
    </row>
    <row r="6702" spans="1:31" x14ac:dyDescent="0.25">
      <c r="A6702">
        <v>2227079</v>
      </c>
      <c r="B6702">
        <v>1</v>
      </c>
      <c r="C6702" t="s">
        <v>81</v>
      </c>
      <c r="D6702" t="s">
        <v>113</v>
      </c>
      <c r="E6702" t="s">
        <v>151</v>
      </c>
      <c r="F6702" t="s">
        <v>15946</v>
      </c>
      <c r="G6702" t="s">
        <v>213</v>
      </c>
      <c r="H6702" t="s">
        <v>135</v>
      </c>
      <c r="I6702" t="s">
        <v>136</v>
      </c>
      <c r="J6702" t="s">
        <v>137</v>
      </c>
      <c r="K6702" t="s">
        <v>138</v>
      </c>
      <c r="L6702" t="s">
        <v>19168</v>
      </c>
      <c r="M6702" t="s">
        <v>19169</v>
      </c>
      <c r="N6702">
        <v>0.79555555499999997</v>
      </c>
      <c r="O6702">
        <v>0</v>
      </c>
      <c r="P6702">
        <v>21</v>
      </c>
      <c r="Q6702">
        <v>0</v>
      </c>
      <c r="R6702">
        <v>0</v>
      </c>
      <c r="S6702">
        <v>0</v>
      </c>
      <c r="T6702">
        <v>1</v>
      </c>
      <c r="U6702">
        <v>0</v>
      </c>
      <c r="V6702">
        <v>0</v>
      </c>
      <c r="W6702">
        <v>0</v>
      </c>
      <c r="X6702">
        <v>5.3298935167888413</v>
      </c>
      <c r="Y6702">
        <v>0</v>
      </c>
      <c r="Z6702">
        <v>0</v>
      </c>
      <c r="AA6702">
        <v>0</v>
      </c>
      <c r="AB6702">
        <v>0.57671701042691725</v>
      </c>
      <c r="AC6702">
        <v>0</v>
      </c>
      <c r="AD6702">
        <v>0</v>
      </c>
      <c r="AE6702">
        <v>5.9066105272157587</v>
      </c>
    </row>
    <row r="6703" spans="1:31" x14ac:dyDescent="0.25">
      <c r="A6703">
        <v>2218251</v>
      </c>
      <c r="B6703">
        <v>1</v>
      </c>
      <c r="C6703" t="s">
        <v>80</v>
      </c>
      <c r="D6703" t="s">
        <v>90</v>
      </c>
      <c r="E6703" t="s">
        <v>151</v>
      </c>
      <c r="F6703" t="s">
        <v>10887</v>
      </c>
      <c r="G6703" t="s">
        <v>213</v>
      </c>
      <c r="H6703" t="s">
        <v>135</v>
      </c>
      <c r="I6703" t="s">
        <v>136</v>
      </c>
      <c r="J6703" t="s">
        <v>137</v>
      </c>
      <c r="K6703" t="s">
        <v>138</v>
      </c>
      <c r="L6703" t="s">
        <v>19170</v>
      </c>
      <c r="M6703" t="s">
        <v>19171</v>
      </c>
      <c r="N6703">
        <v>2.8827777769999998</v>
      </c>
      <c r="O6703">
        <v>0</v>
      </c>
      <c r="P6703">
        <v>2</v>
      </c>
      <c r="Q6703">
        <v>0</v>
      </c>
      <c r="R6703">
        <v>0</v>
      </c>
      <c r="S6703">
        <v>0</v>
      </c>
      <c r="T6703">
        <v>42</v>
      </c>
      <c r="U6703">
        <v>0</v>
      </c>
      <c r="V6703">
        <v>3</v>
      </c>
      <c r="W6703">
        <v>0</v>
      </c>
      <c r="X6703">
        <v>4.0682258512443061</v>
      </c>
      <c r="Y6703">
        <v>0</v>
      </c>
      <c r="Z6703">
        <v>0</v>
      </c>
      <c r="AA6703">
        <v>0</v>
      </c>
      <c r="AB6703">
        <v>246.10370702340882</v>
      </c>
      <c r="AC6703">
        <v>0</v>
      </c>
      <c r="AD6703">
        <v>47.723287894820515</v>
      </c>
      <c r="AE6703">
        <v>297.89522076947367</v>
      </c>
    </row>
    <row r="6704" spans="1:31" x14ac:dyDescent="0.25">
      <c r="A6704">
        <v>2223661</v>
      </c>
      <c r="B6704">
        <v>1</v>
      </c>
      <c r="C6704" t="s">
        <v>80</v>
      </c>
      <c r="D6704" t="s">
        <v>90</v>
      </c>
      <c r="E6704" t="s">
        <v>156</v>
      </c>
      <c r="F6704" t="s">
        <v>19172</v>
      </c>
      <c r="G6704" t="s">
        <v>172</v>
      </c>
      <c r="H6704" t="s">
        <v>135</v>
      </c>
      <c r="I6704" t="s">
        <v>136</v>
      </c>
      <c r="J6704" t="s">
        <v>137</v>
      </c>
      <c r="K6704" t="s">
        <v>138</v>
      </c>
      <c r="L6704" t="s">
        <v>19173</v>
      </c>
      <c r="M6704" t="s">
        <v>19174</v>
      </c>
      <c r="N6704">
        <v>9.1661111109999993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1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33.05997749996525</v>
      </c>
      <c r="AC6704">
        <v>0</v>
      </c>
      <c r="AD6704">
        <v>0</v>
      </c>
      <c r="AE6704">
        <v>33.05997749996525</v>
      </c>
    </row>
    <row r="6705" spans="1:31" x14ac:dyDescent="0.25">
      <c r="A6705">
        <v>2222336</v>
      </c>
      <c r="B6705">
        <v>1</v>
      </c>
      <c r="C6705" t="s">
        <v>81</v>
      </c>
      <c r="D6705" t="s">
        <v>128</v>
      </c>
      <c r="E6705" t="s">
        <v>151</v>
      </c>
      <c r="F6705" t="s">
        <v>5356</v>
      </c>
      <c r="G6705" t="s">
        <v>213</v>
      </c>
      <c r="H6705" t="s">
        <v>135</v>
      </c>
      <c r="I6705" t="s">
        <v>136</v>
      </c>
      <c r="J6705" t="s">
        <v>137</v>
      </c>
      <c r="K6705" t="s">
        <v>138</v>
      </c>
      <c r="L6705" t="s">
        <v>19175</v>
      </c>
      <c r="M6705" t="s">
        <v>19176</v>
      </c>
      <c r="N6705">
        <v>2.7875000000000001</v>
      </c>
      <c r="O6705">
        <v>0</v>
      </c>
      <c r="P6705">
        <v>19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9.3243406791689996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9.3243406791689996</v>
      </c>
    </row>
    <row r="6706" spans="1:31" x14ac:dyDescent="0.25">
      <c r="A6706">
        <v>2225582</v>
      </c>
      <c r="B6706">
        <v>1</v>
      </c>
      <c r="C6706" t="s">
        <v>81</v>
      </c>
      <c r="D6706" t="s">
        <v>122</v>
      </c>
      <c r="E6706" t="s">
        <v>141</v>
      </c>
      <c r="F6706" t="s">
        <v>19177</v>
      </c>
      <c r="G6706" t="s">
        <v>349</v>
      </c>
      <c r="H6706" t="s">
        <v>144</v>
      </c>
      <c r="I6706" t="s">
        <v>136</v>
      </c>
      <c r="J6706" t="s">
        <v>137</v>
      </c>
      <c r="K6706" t="s">
        <v>138</v>
      </c>
      <c r="L6706" t="s">
        <v>19178</v>
      </c>
      <c r="M6706" t="s">
        <v>19179</v>
      </c>
      <c r="N6706">
        <v>3.9513888879999999</v>
      </c>
      <c r="O6706">
        <v>1</v>
      </c>
      <c r="P6706">
        <v>189</v>
      </c>
      <c r="Q6706">
        <v>0</v>
      </c>
      <c r="R6706">
        <v>3</v>
      </c>
      <c r="S6706">
        <v>2</v>
      </c>
      <c r="T6706">
        <v>11</v>
      </c>
      <c r="U6706">
        <v>0</v>
      </c>
      <c r="V6706">
        <v>0</v>
      </c>
      <c r="W6706">
        <v>0.1478272553512375</v>
      </c>
      <c r="X6706">
        <v>108.55492977454075</v>
      </c>
      <c r="Y6706">
        <v>0</v>
      </c>
      <c r="Z6706">
        <v>7.5412964938271339</v>
      </c>
      <c r="AA6706">
        <v>16.977862111562942</v>
      </c>
      <c r="AB6706">
        <v>6.7784947337497057</v>
      </c>
      <c r="AC6706">
        <v>0</v>
      </c>
      <c r="AD6706">
        <v>0</v>
      </c>
      <c r="AE6706">
        <v>140.00041036903178</v>
      </c>
    </row>
    <row r="6707" spans="1:31" x14ac:dyDescent="0.25">
      <c r="A6707">
        <v>2220415</v>
      </c>
      <c r="B6707">
        <v>1</v>
      </c>
      <c r="C6707" t="s">
        <v>80</v>
      </c>
      <c r="D6707" t="s">
        <v>99</v>
      </c>
      <c r="E6707" t="s">
        <v>156</v>
      </c>
      <c r="F6707" t="s">
        <v>19180</v>
      </c>
      <c r="G6707" t="s">
        <v>172</v>
      </c>
      <c r="H6707" t="s">
        <v>135</v>
      </c>
      <c r="I6707" t="s">
        <v>136</v>
      </c>
      <c r="J6707" t="s">
        <v>137</v>
      </c>
      <c r="K6707" t="s">
        <v>138</v>
      </c>
      <c r="L6707" t="s">
        <v>19181</v>
      </c>
      <c r="M6707" t="s">
        <v>19182</v>
      </c>
      <c r="N6707">
        <v>3.3644444440000001</v>
      </c>
      <c r="O6707">
        <v>0</v>
      </c>
      <c r="P6707">
        <v>2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1.8844408363605334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1.8844408363605334</v>
      </c>
    </row>
    <row r="6708" spans="1:31" x14ac:dyDescent="0.25">
      <c r="A6708">
        <v>2228161</v>
      </c>
      <c r="B6708">
        <v>1</v>
      </c>
      <c r="C6708" t="s">
        <v>80</v>
      </c>
      <c r="D6708" t="s">
        <v>82</v>
      </c>
      <c r="E6708" t="s">
        <v>151</v>
      </c>
      <c r="F6708" t="s">
        <v>2158</v>
      </c>
      <c r="G6708" t="s">
        <v>213</v>
      </c>
      <c r="H6708" t="s">
        <v>135</v>
      </c>
      <c r="I6708" t="s">
        <v>136</v>
      </c>
      <c r="J6708" t="s">
        <v>137</v>
      </c>
      <c r="K6708" t="s">
        <v>138</v>
      </c>
      <c r="L6708" t="s">
        <v>19183</v>
      </c>
      <c r="M6708" t="s">
        <v>19184</v>
      </c>
      <c r="N6708">
        <v>1.5772222220000001</v>
      </c>
      <c r="O6708">
        <v>0</v>
      </c>
      <c r="P6708">
        <v>43</v>
      </c>
      <c r="Q6708">
        <v>0</v>
      </c>
      <c r="R6708">
        <v>0</v>
      </c>
      <c r="S6708">
        <v>0</v>
      </c>
      <c r="T6708">
        <v>4</v>
      </c>
      <c r="U6708">
        <v>0</v>
      </c>
      <c r="V6708">
        <v>0</v>
      </c>
      <c r="W6708">
        <v>0</v>
      </c>
      <c r="X6708">
        <v>31.644610296590457</v>
      </c>
      <c r="Y6708">
        <v>0</v>
      </c>
      <c r="Z6708">
        <v>0</v>
      </c>
      <c r="AA6708">
        <v>0</v>
      </c>
      <c r="AB6708">
        <v>1.0735195642963999</v>
      </c>
      <c r="AC6708">
        <v>0</v>
      </c>
      <c r="AD6708">
        <v>0</v>
      </c>
      <c r="AE6708">
        <v>32.718129860886854</v>
      </c>
    </row>
    <row r="6709" spans="1:31" x14ac:dyDescent="0.25">
      <c r="A6709">
        <v>2224892</v>
      </c>
      <c r="B6709">
        <v>1</v>
      </c>
      <c r="C6709" t="s">
        <v>80</v>
      </c>
      <c r="D6709" t="s">
        <v>103</v>
      </c>
      <c r="E6709" t="s">
        <v>141</v>
      </c>
      <c r="F6709" t="s">
        <v>19185</v>
      </c>
      <c r="G6709" t="s">
        <v>1136</v>
      </c>
      <c r="H6709" t="s">
        <v>144</v>
      </c>
      <c r="I6709" t="s">
        <v>136</v>
      </c>
      <c r="J6709" t="s">
        <v>137</v>
      </c>
      <c r="K6709" t="s">
        <v>138</v>
      </c>
      <c r="L6709" t="s">
        <v>19186</v>
      </c>
      <c r="M6709" t="s">
        <v>19187</v>
      </c>
      <c r="N6709">
        <v>1.184722222</v>
      </c>
      <c r="O6709">
        <v>0</v>
      </c>
      <c r="P6709">
        <v>0</v>
      </c>
      <c r="Q6709">
        <v>1</v>
      </c>
      <c r="R6709">
        <v>0</v>
      </c>
      <c r="S6709">
        <v>1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18.030812605287878</v>
      </c>
      <c r="Z6709">
        <v>0</v>
      </c>
      <c r="AA6709">
        <v>1.3384966407957963</v>
      </c>
      <c r="AB6709">
        <v>0</v>
      </c>
      <c r="AC6709">
        <v>0</v>
      </c>
      <c r="AD6709">
        <v>0</v>
      </c>
      <c r="AE6709">
        <v>19.369309246083674</v>
      </c>
    </row>
    <row r="6710" spans="1:31" x14ac:dyDescent="0.25">
      <c r="A6710">
        <v>2222187</v>
      </c>
      <c r="B6710">
        <v>1</v>
      </c>
      <c r="C6710" t="s">
        <v>80</v>
      </c>
      <c r="D6710" t="s">
        <v>93</v>
      </c>
      <c r="E6710" t="s">
        <v>151</v>
      </c>
      <c r="F6710" t="s">
        <v>19188</v>
      </c>
      <c r="G6710" t="s">
        <v>213</v>
      </c>
      <c r="H6710" t="s">
        <v>135</v>
      </c>
      <c r="I6710" t="s">
        <v>136</v>
      </c>
      <c r="J6710" t="s">
        <v>137</v>
      </c>
      <c r="K6710" t="s">
        <v>138</v>
      </c>
      <c r="L6710" t="s">
        <v>19189</v>
      </c>
      <c r="M6710" t="s">
        <v>19190</v>
      </c>
      <c r="N6710">
        <v>0.91944444400000003</v>
      </c>
      <c r="O6710">
        <v>0</v>
      </c>
      <c r="P6710">
        <v>15</v>
      </c>
      <c r="Q6710">
        <v>0</v>
      </c>
      <c r="R6710">
        <v>0</v>
      </c>
      <c r="S6710">
        <v>0</v>
      </c>
      <c r="T6710">
        <v>3</v>
      </c>
      <c r="U6710">
        <v>0</v>
      </c>
      <c r="V6710">
        <v>0</v>
      </c>
      <c r="W6710">
        <v>0</v>
      </c>
      <c r="X6710">
        <v>3.5329951762560392</v>
      </c>
      <c r="Y6710">
        <v>0</v>
      </c>
      <c r="Z6710">
        <v>0</v>
      </c>
      <c r="AA6710">
        <v>0</v>
      </c>
      <c r="AB6710">
        <v>0.56764492947604173</v>
      </c>
      <c r="AC6710">
        <v>0</v>
      </c>
      <c r="AD6710">
        <v>0</v>
      </c>
      <c r="AE6710">
        <v>4.1006401057320812</v>
      </c>
    </row>
    <row r="6711" spans="1:31" x14ac:dyDescent="0.25">
      <c r="A6711">
        <v>2213468</v>
      </c>
      <c r="B6711">
        <v>1</v>
      </c>
      <c r="C6711" t="s">
        <v>80</v>
      </c>
      <c r="D6711" t="s">
        <v>86</v>
      </c>
      <c r="E6711" t="s">
        <v>225</v>
      </c>
      <c r="F6711" t="s">
        <v>2009</v>
      </c>
      <c r="G6711" t="s">
        <v>600</v>
      </c>
      <c r="H6711" t="s">
        <v>135</v>
      </c>
      <c r="I6711" t="s">
        <v>136</v>
      </c>
      <c r="J6711" t="s">
        <v>137</v>
      </c>
      <c r="K6711" t="s">
        <v>138</v>
      </c>
      <c r="L6711" t="s">
        <v>19191</v>
      </c>
      <c r="M6711" t="s">
        <v>19192</v>
      </c>
      <c r="N6711">
        <v>0.383611111</v>
      </c>
      <c r="O6711">
        <v>0</v>
      </c>
      <c r="P6711">
        <v>88</v>
      </c>
      <c r="Q6711">
        <v>0</v>
      </c>
      <c r="R6711">
        <v>0</v>
      </c>
      <c r="S6711">
        <v>0</v>
      </c>
      <c r="T6711">
        <v>20</v>
      </c>
      <c r="U6711">
        <v>0</v>
      </c>
      <c r="V6711">
        <v>0</v>
      </c>
      <c r="W6711">
        <v>0</v>
      </c>
      <c r="X6711">
        <v>6.8916491231591985</v>
      </c>
      <c r="Y6711">
        <v>0</v>
      </c>
      <c r="Z6711">
        <v>0</v>
      </c>
      <c r="AA6711">
        <v>0</v>
      </c>
      <c r="AB6711">
        <v>2.463300182109164</v>
      </c>
      <c r="AC6711">
        <v>0</v>
      </c>
      <c r="AD6711">
        <v>0</v>
      </c>
      <c r="AE6711">
        <v>9.354949305268363</v>
      </c>
    </row>
    <row r="6712" spans="1:31" x14ac:dyDescent="0.25">
      <c r="A6712">
        <v>2213966</v>
      </c>
      <c r="B6712">
        <v>1</v>
      </c>
      <c r="C6712" t="s">
        <v>81</v>
      </c>
      <c r="D6712" t="s">
        <v>128</v>
      </c>
      <c r="E6712" t="s">
        <v>156</v>
      </c>
      <c r="F6712" t="s">
        <v>19193</v>
      </c>
      <c r="G6712" t="s">
        <v>161</v>
      </c>
      <c r="H6712" t="s">
        <v>135</v>
      </c>
      <c r="I6712" t="s">
        <v>136</v>
      </c>
      <c r="J6712" t="s">
        <v>137</v>
      </c>
      <c r="K6712" t="s">
        <v>138</v>
      </c>
      <c r="L6712" t="s">
        <v>19194</v>
      </c>
      <c r="M6712" t="s">
        <v>19195</v>
      </c>
      <c r="N6712">
        <v>1.2880555549999999</v>
      </c>
      <c r="O6712">
        <v>0</v>
      </c>
      <c r="P6712">
        <v>1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</row>
    <row r="6713" spans="1:31" x14ac:dyDescent="0.25">
      <c r="A6713">
        <v>2217298</v>
      </c>
      <c r="B6713">
        <v>1</v>
      </c>
      <c r="C6713" t="s">
        <v>81</v>
      </c>
      <c r="D6713" t="s">
        <v>112</v>
      </c>
      <c r="E6713" t="s">
        <v>141</v>
      </c>
      <c r="F6713" t="s">
        <v>19196</v>
      </c>
      <c r="G6713" t="s">
        <v>1628</v>
      </c>
      <c r="H6713" t="s">
        <v>144</v>
      </c>
      <c r="I6713" t="s">
        <v>136</v>
      </c>
      <c r="J6713" t="s">
        <v>137</v>
      </c>
      <c r="K6713" t="s">
        <v>138</v>
      </c>
      <c r="L6713" t="s">
        <v>19197</v>
      </c>
      <c r="M6713" t="s">
        <v>19198</v>
      </c>
      <c r="N6713">
        <v>0.99361111099999999</v>
      </c>
      <c r="O6713">
        <v>0</v>
      </c>
      <c r="P6713">
        <v>584</v>
      </c>
      <c r="Q6713">
        <v>0</v>
      </c>
      <c r="R6713">
        <v>3</v>
      </c>
      <c r="S6713">
        <v>0</v>
      </c>
      <c r="T6713">
        <v>47</v>
      </c>
      <c r="U6713">
        <v>0</v>
      </c>
      <c r="V6713">
        <v>0</v>
      </c>
      <c r="W6713">
        <v>0</v>
      </c>
      <c r="X6713">
        <v>101.29349780185201</v>
      </c>
      <c r="Y6713">
        <v>0</v>
      </c>
      <c r="Z6713">
        <v>5.7941113549000002E-4</v>
      </c>
      <c r="AA6713">
        <v>0</v>
      </c>
      <c r="AB6713">
        <v>14.421955000224321</v>
      </c>
      <c r="AC6713">
        <v>0</v>
      </c>
      <c r="AD6713">
        <v>0</v>
      </c>
      <c r="AE6713">
        <v>115.71603221321182</v>
      </c>
    </row>
    <row r="6714" spans="1:31" x14ac:dyDescent="0.25">
      <c r="A6714">
        <v>2222018</v>
      </c>
      <c r="B6714">
        <v>1</v>
      </c>
      <c r="C6714" t="s">
        <v>80</v>
      </c>
      <c r="D6714" t="s">
        <v>82</v>
      </c>
      <c r="E6714" t="s">
        <v>156</v>
      </c>
      <c r="F6714" t="s">
        <v>19199</v>
      </c>
      <c r="G6714" t="s">
        <v>161</v>
      </c>
      <c r="H6714" t="s">
        <v>135</v>
      </c>
      <c r="I6714" t="s">
        <v>136</v>
      </c>
      <c r="J6714" t="s">
        <v>137</v>
      </c>
      <c r="K6714" t="s">
        <v>138</v>
      </c>
      <c r="L6714" t="s">
        <v>19200</v>
      </c>
      <c r="M6714" t="s">
        <v>19201</v>
      </c>
      <c r="N6714">
        <v>2.5205555550000001</v>
      </c>
      <c r="O6714">
        <v>0</v>
      </c>
      <c r="P6714">
        <v>2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3.092654256972982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3.092654256972982</v>
      </c>
    </row>
    <row r="6715" spans="1:31" x14ac:dyDescent="0.25">
      <c r="A6715">
        <v>2217690</v>
      </c>
      <c r="B6715">
        <v>1</v>
      </c>
      <c r="C6715" t="s">
        <v>81</v>
      </c>
      <c r="D6715" t="s">
        <v>127</v>
      </c>
      <c r="E6715" t="s">
        <v>141</v>
      </c>
      <c r="F6715" t="s">
        <v>3443</v>
      </c>
      <c r="G6715" t="s">
        <v>143</v>
      </c>
      <c r="H6715" t="s">
        <v>144</v>
      </c>
      <c r="I6715" t="s">
        <v>136</v>
      </c>
      <c r="J6715" t="s">
        <v>137</v>
      </c>
      <c r="K6715" t="s">
        <v>138</v>
      </c>
      <c r="L6715" t="s">
        <v>19202</v>
      </c>
      <c r="M6715" t="s">
        <v>19203</v>
      </c>
      <c r="N6715">
        <v>3.0155555550000002</v>
      </c>
      <c r="O6715">
        <v>3</v>
      </c>
      <c r="P6715">
        <v>442</v>
      </c>
      <c r="Q6715">
        <v>138</v>
      </c>
      <c r="R6715">
        <v>83</v>
      </c>
      <c r="S6715">
        <v>10</v>
      </c>
      <c r="T6715">
        <v>60</v>
      </c>
      <c r="U6715">
        <v>0</v>
      </c>
      <c r="V6715">
        <v>1</v>
      </c>
      <c r="W6715">
        <v>1.0091345231072111</v>
      </c>
      <c r="X6715">
        <v>364.13988178209382</v>
      </c>
      <c r="Y6715">
        <v>232.89022208882315</v>
      </c>
      <c r="Z6715">
        <v>50.970456944897272</v>
      </c>
      <c r="AA6715">
        <v>140.78183629157945</v>
      </c>
      <c r="AB6715">
        <v>47.765264750906617</v>
      </c>
      <c r="AC6715">
        <v>0</v>
      </c>
      <c r="AD6715">
        <v>9.9126106437842267</v>
      </c>
      <c r="AE6715">
        <v>847.46940702519169</v>
      </c>
    </row>
    <row r="6716" spans="1:31" x14ac:dyDescent="0.25">
      <c r="A6716">
        <v>2227969</v>
      </c>
      <c r="B6716">
        <v>1</v>
      </c>
      <c r="C6716" t="s">
        <v>81</v>
      </c>
      <c r="D6716" t="s">
        <v>118</v>
      </c>
      <c r="E6716" t="s">
        <v>151</v>
      </c>
      <c r="F6716" t="s">
        <v>19204</v>
      </c>
      <c r="G6716" t="s">
        <v>213</v>
      </c>
      <c r="H6716" t="s">
        <v>135</v>
      </c>
      <c r="I6716" t="s">
        <v>136</v>
      </c>
      <c r="J6716" t="s">
        <v>137</v>
      </c>
      <c r="K6716" t="s">
        <v>138</v>
      </c>
      <c r="L6716" t="s">
        <v>19205</v>
      </c>
      <c r="M6716" t="s">
        <v>19206</v>
      </c>
      <c r="N6716">
        <v>0.44750000000000001</v>
      </c>
      <c r="O6716">
        <v>0</v>
      </c>
      <c r="P6716">
        <v>102</v>
      </c>
      <c r="Q6716">
        <v>0</v>
      </c>
      <c r="R6716">
        <v>0</v>
      </c>
      <c r="S6716">
        <v>0</v>
      </c>
      <c r="T6716">
        <v>20</v>
      </c>
      <c r="U6716">
        <v>0</v>
      </c>
      <c r="V6716">
        <v>0</v>
      </c>
      <c r="W6716">
        <v>0</v>
      </c>
      <c r="X6716">
        <v>14.135878751552026</v>
      </c>
      <c r="Y6716">
        <v>0</v>
      </c>
      <c r="Z6716">
        <v>0</v>
      </c>
      <c r="AA6716">
        <v>0</v>
      </c>
      <c r="AB6716">
        <v>16.442253411928551</v>
      </c>
      <c r="AC6716">
        <v>0</v>
      </c>
      <c r="AD6716">
        <v>0</v>
      </c>
      <c r="AE6716">
        <v>30.578132163480575</v>
      </c>
    </row>
    <row r="6717" spans="1:31" x14ac:dyDescent="0.25">
      <c r="A6717">
        <v>2218188</v>
      </c>
      <c r="B6717">
        <v>1</v>
      </c>
      <c r="C6717" t="s">
        <v>81</v>
      </c>
      <c r="D6717" t="s">
        <v>122</v>
      </c>
      <c r="E6717" t="s">
        <v>198</v>
      </c>
      <c r="F6717" t="s">
        <v>4222</v>
      </c>
      <c r="G6717" t="s">
        <v>143</v>
      </c>
      <c r="H6717" t="s">
        <v>144</v>
      </c>
      <c r="I6717" t="s">
        <v>136</v>
      </c>
      <c r="J6717" t="s">
        <v>137</v>
      </c>
      <c r="K6717" t="s">
        <v>138</v>
      </c>
      <c r="L6717" t="s">
        <v>19207</v>
      </c>
      <c r="M6717" t="s">
        <v>19208</v>
      </c>
      <c r="N6717">
        <v>5</v>
      </c>
      <c r="O6717">
        <v>0</v>
      </c>
      <c r="P6717">
        <v>117</v>
      </c>
      <c r="Q6717">
        <v>0</v>
      </c>
      <c r="R6717">
        <v>0</v>
      </c>
      <c r="S6717">
        <v>0</v>
      </c>
      <c r="T6717">
        <v>14</v>
      </c>
      <c r="U6717">
        <v>0</v>
      </c>
      <c r="V6717">
        <v>0</v>
      </c>
      <c r="W6717">
        <v>0</v>
      </c>
      <c r="X6717">
        <v>67.812376117414729</v>
      </c>
      <c r="Y6717">
        <v>0</v>
      </c>
      <c r="Z6717">
        <v>0</v>
      </c>
      <c r="AA6717">
        <v>0</v>
      </c>
      <c r="AB6717">
        <v>34.564592639969874</v>
      </c>
      <c r="AC6717">
        <v>0</v>
      </c>
      <c r="AD6717">
        <v>0</v>
      </c>
      <c r="AE6717">
        <v>102.3769687573846</v>
      </c>
    </row>
    <row r="6718" spans="1:31" x14ac:dyDescent="0.25">
      <c r="A6718">
        <v>2224245</v>
      </c>
      <c r="B6718">
        <v>1</v>
      </c>
      <c r="C6718" t="s">
        <v>80</v>
      </c>
      <c r="D6718" t="s">
        <v>91</v>
      </c>
      <c r="E6718" t="s">
        <v>141</v>
      </c>
      <c r="F6718" t="s">
        <v>19209</v>
      </c>
      <c r="G6718" t="s">
        <v>349</v>
      </c>
      <c r="H6718" t="s">
        <v>144</v>
      </c>
      <c r="I6718" t="s">
        <v>136</v>
      </c>
      <c r="J6718" t="s">
        <v>137</v>
      </c>
      <c r="K6718" t="s">
        <v>138</v>
      </c>
      <c r="L6718" t="s">
        <v>19210</v>
      </c>
      <c r="M6718" t="s">
        <v>19211</v>
      </c>
      <c r="N6718">
        <v>2.2108333330000001</v>
      </c>
      <c r="O6718">
        <v>0</v>
      </c>
      <c r="P6718">
        <v>0</v>
      </c>
      <c r="Q6718">
        <v>0</v>
      </c>
      <c r="R6718">
        <v>10</v>
      </c>
      <c r="S6718">
        <v>0</v>
      </c>
      <c r="T6718">
        <v>2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3.2123026121463738</v>
      </c>
      <c r="AA6718">
        <v>0</v>
      </c>
      <c r="AB6718">
        <v>2.6496225927330084</v>
      </c>
      <c r="AC6718">
        <v>0</v>
      </c>
      <c r="AD6718">
        <v>0</v>
      </c>
      <c r="AE6718">
        <v>5.8619252048793822</v>
      </c>
    </row>
    <row r="6719" spans="1:31" x14ac:dyDescent="0.25">
      <c r="A6719">
        <v>2224331</v>
      </c>
      <c r="B6719">
        <v>1</v>
      </c>
      <c r="C6719" t="s">
        <v>81</v>
      </c>
      <c r="D6719" t="s">
        <v>113</v>
      </c>
      <c r="E6719" t="s">
        <v>156</v>
      </c>
      <c r="F6719" t="s">
        <v>19212</v>
      </c>
      <c r="G6719" t="s">
        <v>161</v>
      </c>
      <c r="H6719" t="s">
        <v>135</v>
      </c>
      <c r="I6719" t="s">
        <v>136</v>
      </c>
      <c r="J6719" t="s">
        <v>137</v>
      </c>
      <c r="K6719" t="s">
        <v>138</v>
      </c>
      <c r="L6719" t="s">
        <v>19213</v>
      </c>
      <c r="M6719" t="s">
        <v>19214</v>
      </c>
      <c r="N6719">
        <v>1.631388888</v>
      </c>
      <c r="O6719">
        <v>0</v>
      </c>
      <c r="P6719">
        <v>1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0.10087733116123057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0.10087733116123057</v>
      </c>
    </row>
    <row r="6720" spans="1:31" x14ac:dyDescent="0.25">
      <c r="A6720">
        <v>2223853</v>
      </c>
      <c r="B6720">
        <v>1</v>
      </c>
      <c r="C6720" t="s">
        <v>80</v>
      </c>
      <c r="D6720" t="s">
        <v>93</v>
      </c>
      <c r="E6720" t="s">
        <v>151</v>
      </c>
      <c r="F6720" t="s">
        <v>19215</v>
      </c>
      <c r="G6720" t="s">
        <v>213</v>
      </c>
      <c r="H6720" t="s">
        <v>135</v>
      </c>
      <c r="I6720" t="s">
        <v>136</v>
      </c>
      <c r="J6720" t="s">
        <v>137</v>
      </c>
      <c r="K6720" t="s">
        <v>138</v>
      </c>
      <c r="L6720" t="s">
        <v>19216</v>
      </c>
      <c r="M6720" t="s">
        <v>19217</v>
      </c>
      <c r="N6720">
        <v>3.3797222219999998</v>
      </c>
      <c r="O6720">
        <v>0</v>
      </c>
      <c r="P6720">
        <v>11</v>
      </c>
      <c r="Q6720">
        <v>0</v>
      </c>
      <c r="R6720">
        <v>1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18.227667656957284</v>
      </c>
      <c r="Y6720">
        <v>0</v>
      </c>
      <c r="Z6720">
        <v>4.4062876625131988</v>
      </c>
      <c r="AA6720">
        <v>0</v>
      </c>
      <c r="AB6720">
        <v>0</v>
      </c>
      <c r="AC6720">
        <v>0</v>
      </c>
      <c r="AD6720">
        <v>0</v>
      </c>
      <c r="AE6720">
        <v>22.633955319470481</v>
      </c>
    </row>
    <row r="6721" spans="1:31" x14ac:dyDescent="0.25">
      <c r="A6721">
        <v>2213574</v>
      </c>
      <c r="B6721">
        <v>1</v>
      </c>
      <c r="C6721" t="s">
        <v>80</v>
      </c>
      <c r="D6721" t="s">
        <v>83</v>
      </c>
      <c r="E6721" t="s">
        <v>151</v>
      </c>
      <c r="F6721" t="s">
        <v>652</v>
      </c>
      <c r="G6721" t="s">
        <v>233</v>
      </c>
      <c r="H6721" t="s">
        <v>135</v>
      </c>
      <c r="I6721" t="s">
        <v>136</v>
      </c>
      <c r="J6721" t="s">
        <v>137</v>
      </c>
      <c r="K6721" t="s">
        <v>234</v>
      </c>
      <c r="L6721" t="s">
        <v>19218</v>
      </c>
      <c r="M6721" t="s">
        <v>19219</v>
      </c>
      <c r="N6721">
        <v>7.6445555550000002</v>
      </c>
      <c r="O6721">
        <v>0</v>
      </c>
      <c r="P6721">
        <v>123</v>
      </c>
      <c r="Q6721">
        <v>0</v>
      </c>
      <c r="R6721">
        <v>0</v>
      </c>
      <c r="S6721">
        <v>0</v>
      </c>
      <c r="T6721">
        <v>3</v>
      </c>
      <c r="U6721">
        <v>0</v>
      </c>
      <c r="V6721">
        <v>0</v>
      </c>
      <c r="W6721">
        <v>0</v>
      </c>
      <c r="X6721">
        <v>413.87967799631326</v>
      </c>
      <c r="Y6721">
        <v>0</v>
      </c>
      <c r="Z6721">
        <v>0</v>
      </c>
      <c r="AA6721">
        <v>0</v>
      </c>
      <c r="AB6721">
        <v>4.6265923396522988</v>
      </c>
      <c r="AC6721">
        <v>0</v>
      </c>
      <c r="AD6721">
        <v>0</v>
      </c>
      <c r="AE6721">
        <v>418.50627033596555</v>
      </c>
    </row>
    <row r="6722" spans="1:31" x14ac:dyDescent="0.25">
      <c r="A6722">
        <v>2226558</v>
      </c>
      <c r="B6722">
        <v>1</v>
      </c>
      <c r="C6722" t="s">
        <v>81</v>
      </c>
      <c r="D6722" t="s">
        <v>115</v>
      </c>
      <c r="E6722" t="s">
        <v>147</v>
      </c>
      <c r="F6722" t="s">
        <v>19220</v>
      </c>
      <c r="G6722" t="s">
        <v>143</v>
      </c>
      <c r="H6722" t="s">
        <v>144</v>
      </c>
      <c r="I6722" t="s">
        <v>451</v>
      </c>
      <c r="J6722" t="s">
        <v>137</v>
      </c>
      <c r="K6722" t="s">
        <v>138</v>
      </c>
      <c r="L6722" t="s">
        <v>19221</v>
      </c>
      <c r="M6722" t="s">
        <v>19222</v>
      </c>
      <c r="N6722">
        <v>3.9722222000000001E-2</v>
      </c>
      <c r="O6722">
        <v>1</v>
      </c>
      <c r="P6722">
        <v>671</v>
      </c>
      <c r="Q6722">
        <v>18</v>
      </c>
      <c r="R6722">
        <v>213</v>
      </c>
      <c r="S6722">
        <v>3</v>
      </c>
      <c r="T6722">
        <v>48</v>
      </c>
      <c r="U6722">
        <v>1</v>
      </c>
      <c r="V6722">
        <v>0</v>
      </c>
      <c r="W6722">
        <v>0</v>
      </c>
      <c r="X6722">
        <v>2.4454246316563166</v>
      </c>
      <c r="Y6722">
        <v>0.84290853476162664</v>
      </c>
      <c r="Z6722">
        <v>1.22090529149728</v>
      </c>
      <c r="AA6722">
        <v>0.1676224136161972</v>
      </c>
      <c r="AB6722">
        <v>0.7669588746717515</v>
      </c>
      <c r="AC6722">
        <v>0.89274918889863053</v>
      </c>
      <c r="AD6722">
        <v>0</v>
      </c>
      <c r="AE6722">
        <v>6.336568935101802</v>
      </c>
    </row>
    <row r="6723" spans="1:31" x14ac:dyDescent="0.25">
      <c r="A6723">
        <v>2219525</v>
      </c>
      <c r="B6723">
        <v>1</v>
      </c>
      <c r="C6723" t="s">
        <v>81</v>
      </c>
      <c r="D6723" t="s">
        <v>116</v>
      </c>
      <c r="E6723" t="s">
        <v>151</v>
      </c>
      <c r="F6723" t="s">
        <v>19223</v>
      </c>
      <c r="G6723" t="s">
        <v>503</v>
      </c>
      <c r="H6723" t="s">
        <v>135</v>
      </c>
      <c r="I6723" t="s">
        <v>136</v>
      </c>
      <c r="J6723" t="s">
        <v>137</v>
      </c>
      <c r="K6723" t="s">
        <v>138</v>
      </c>
      <c r="L6723" t="s">
        <v>19224</v>
      </c>
      <c r="M6723" t="s">
        <v>19225</v>
      </c>
      <c r="N6723">
        <v>1.070277777</v>
      </c>
      <c r="O6723">
        <v>0</v>
      </c>
      <c r="P6723">
        <v>56</v>
      </c>
      <c r="Q6723">
        <v>0</v>
      </c>
      <c r="R6723">
        <v>4</v>
      </c>
      <c r="S6723">
        <v>0</v>
      </c>
      <c r="T6723">
        <v>8</v>
      </c>
      <c r="U6723">
        <v>0</v>
      </c>
      <c r="V6723">
        <v>0</v>
      </c>
      <c r="W6723">
        <v>0</v>
      </c>
      <c r="X6723">
        <v>11.877780079937189</v>
      </c>
      <c r="Y6723">
        <v>0</v>
      </c>
      <c r="Z6723">
        <v>0.92600888060122077</v>
      </c>
      <c r="AA6723">
        <v>0</v>
      </c>
      <c r="AB6723">
        <v>2.2917904029635512</v>
      </c>
      <c r="AC6723">
        <v>0</v>
      </c>
      <c r="AD6723">
        <v>0</v>
      </c>
      <c r="AE6723">
        <v>15.09557936350196</v>
      </c>
    </row>
    <row r="6724" spans="1:31" x14ac:dyDescent="0.25">
      <c r="A6724">
        <v>2227640</v>
      </c>
      <c r="B6724">
        <v>1</v>
      </c>
      <c r="C6724" t="s">
        <v>80</v>
      </c>
      <c r="D6724" t="s">
        <v>83</v>
      </c>
      <c r="E6724" t="s">
        <v>151</v>
      </c>
      <c r="F6724" t="s">
        <v>1323</v>
      </c>
      <c r="G6724" t="s">
        <v>213</v>
      </c>
      <c r="H6724" t="s">
        <v>135</v>
      </c>
      <c r="I6724" t="s">
        <v>136</v>
      </c>
      <c r="J6724" t="s">
        <v>137</v>
      </c>
      <c r="K6724" t="s">
        <v>138</v>
      </c>
      <c r="L6724" t="s">
        <v>19226</v>
      </c>
      <c r="M6724" t="s">
        <v>19227</v>
      </c>
      <c r="N6724">
        <v>2.383888888</v>
      </c>
      <c r="O6724">
        <v>0</v>
      </c>
      <c r="P6724">
        <v>30</v>
      </c>
      <c r="Q6724">
        <v>0</v>
      </c>
      <c r="R6724">
        <v>0</v>
      </c>
      <c r="S6724">
        <v>0</v>
      </c>
      <c r="T6724">
        <v>1</v>
      </c>
      <c r="U6724">
        <v>0</v>
      </c>
      <c r="V6724">
        <v>0</v>
      </c>
      <c r="W6724">
        <v>0</v>
      </c>
      <c r="X6724">
        <v>38.919444575164547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38.919444575164547</v>
      </c>
    </row>
    <row r="6725" spans="1:31" x14ac:dyDescent="0.25">
      <c r="A6725">
        <v>2228267</v>
      </c>
      <c r="B6725">
        <v>1</v>
      </c>
      <c r="C6725" t="s">
        <v>81</v>
      </c>
      <c r="D6725" t="s">
        <v>120</v>
      </c>
      <c r="E6725" t="s">
        <v>225</v>
      </c>
      <c r="F6725" t="s">
        <v>19228</v>
      </c>
      <c r="G6725" t="s">
        <v>600</v>
      </c>
      <c r="H6725" t="s">
        <v>135</v>
      </c>
      <c r="I6725" t="s">
        <v>136</v>
      </c>
      <c r="J6725" t="s">
        <v>137</v>
      </c>
      <c r="K6725" t="s">
        <v>138</v>
      </c>
      <c r="L6725" t="s">
        <v>19229</v>
      </c>
      <c r="M6725" t="s">
        <v>19230</v>
      </c>
      <c r="N6725">
        <v>5.7908333330000001</v>
      </c>
      <c r="O6725">
        <v>0</v>
      </c>
      <c r="P6725">
        <v>61</v>
      </c>
      <c r="Q6725">
        <v>0</v>
      </c>
      <c r="R6725">
        <v>0</v>
      </c>
      <c r="S6725">
        <v>0</v>
      </c>
      <c r="T6725">
        <v>9</v>
      </c>
      <c r="U6725">
        <v>0</v>
      </c>
      <c r="V6725">
        <v>0</v>
      </c>
      <c r="W6725">
        <v>0</v>
      </c>
      <c r="X6725">
        <v>94.279755349093122</v>
      </c>
      <c r="Y6725">
        <v>0</v>
      </c>
      <c r="Z6725">
        <v>0</v>
      </c>
      <c r="AA6725">
        <v>0</v>
      </c>
      <c r="AB6725">
        <v>55.579960714383759</v>
      </c>
      <c r="AC6725">
        <v>0</v>
      </c>
      <c r="AD6725">
        <v>0</v>
      </c>
      <c r="AE6725">
        <v>149.85971606347687</v>
      </c>
    </row>
    <row r="6726" spans="1:31" x14ac:dyDescent="0.25">
      <c r="A6726">
        <v>2220607</v>
      </c>
      <c r="B6726">
        <v>1</v>
      </c>
      <c r="C6726" t="s">
        <v>80</v>
      </c>
      <c r="D6726" t="s">
        <v>106</v>
      </c>
      <c r="E6726" t="s">
        <v>156</v>
      </c>
      <c r="F6726" t="s">
        <v>19231</v>
      </c>
      <c r="G6726" t="s">
        <v>165</v>
      </c>
      <c r="H6726" t="s">
        <v>135</v>
      </c>
      <c r="I6726" t="s">
        <v>136</v>
      </c>
      <c r="J6726" t="s">
        <v>137</v>
      </c>
      <c r="K6726" t="s">
        <v>138</v>
      </c>
      <c r="L6726" t="s">
        <v>19232</v>
      </c>
      <c r="M6726" t="s">
        <v>19233</v>
      </c>
      <c r="N6726">
        <v>1.861388888</v>
      </c>
      <c r="O6726">
        <v>0</v>
      </c>
      <c r="P6726">
        <v>9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2.9437746281524357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2.9437746281524357</v>
      </c>
    </row>
    <row r="6727" spans="1:31" x14ac:dyDescent="0.25">
      <c r="A6727">
        <v>2215048</v>
      </c>
      <c r="B6727">
        <v>1</v>
      </c>
      <c r="C6727" t="s">
        <v>80</v>
      </c>
      <c r="D6727" t="s">
        <v>98</v>
      </c>
      <c r="E6727" t="s">
        <v>156</v>
      </c>
      <c r="F6727" t="s">
        <v>19234</v>
      </c>
      <c r="G6727" t="s">
        <v>134</v>
      </c>
      <c r="H6727" t="s">
        <v>135</v>
      </c>
      <c r="I6727" t="s">
        <v>136</v>
      </c>
      <c r="J6727" t="s">
        <v>137</v>
      </c>
      <c r="K6727" t="s">
        <v>138</v>
      </c>
      <c r="L6727" t="s">
        <v>19235</v>
      </c>
      <c r="M6727" t="s">
        <v>12983</v>
      </c>
      <c r="N6727">
        <v>2.2252777770000001</v>
      </c>
      <c r="O6727">
        <v>0</v>
      </c>
      <c r="P6727">
        <v>1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0.3977591637389648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0.3977591637389648</v>
      </c>
    </row>
    <row r="6728" spans="1:31" x14ac:dyDescent="0.25">
      <c r="A6728">
        <v>2212884</v>
      </c>
      <c r="B6728">
        <v>1</v>
      </c>
      <c r="C6728" t="s">
        <v>81</v>
      </c>
      <c r="D6728" t="s">
        <v>123</v>
      </c>
      <c r="E6728" t="s">
        <v>141</v>
      </c>
      <c r="F6728" t="s">
        <v>19236</v>
      </c>
      <c r="G6728" t="s">
        <v>1136</v>
      </c>
      <c r="H6728" t="s">
        <v>144</v>
      </c>
      <c r="I6728" t="s">
        <v>136</v>
      </c>
      <c r="J6728" t="s">
        <v>137</v>
      </c>
      <c r="K6728" t="s">
        <v>138</v>
      </c>
      <c r="L6728" t="s">
        <v>19237</v>
      </c>
      <c r="M6728" t="s">
        <v>19238</v>
      </c>
      <c r="N6728">
        <v>5.0419444440000003</v>
      </c>
      <c r="O6728">
        <v>0</v>
      </c>
      <c r="P6728">
        <v>171</v>
      </c>
      <c r="Q6728">
        <v>0</v>
      </c>
      <c r="R6728">
        <v>7</v>
      </c>
      <c r="S6728">
        <v>0</v>
      </c>
      <c r="T6728">
        <v>13</v>
      </c>
      <c r="U6728">
        <v>0</v>
      </c>
      <c r="V6728">
        <v>0</v>
      </c>
      <c r="W6728">
        <v>0</v>
      </c>
      <c r="X6728">
        <v>164.56794005340413</v>
      </c>
      <c r="Y6728">
        <v>0</v>
      </c>
      <c r="Z6728">
        <v>2.352415964385365</v>
      </c>
      <c r="AA6728">
        <v>0</v>
      </c>
      <c r="AB6728">
        <v>5.3350613100932849</v>
      </c>
      <c r="AC6728">
        <v>0</v>
      </c>
      <c r="AD6728">
        <v>0</v>
      </c>
      <c r="AE6728">
        <v>172.25541732788278</v>
      </c>
    </row>
    <row r="6729" spans="1:31" x14ac:dyDescent="0.25">
      <c r="A6729">
        <v>2214942</v>
      </c>
      <c r="B6729">
        <v>1</v>
      </c>
      <c r="C6729" t="s">
        <v>80</v>
      </c>
      <c r="D6729" t="s">
        <v>104</v>
      </c>
      <c r="E6729" t="s">
        <v>156</v>
      </c>
      <c r="F6729" t="s">
        <v>19239</v>
      </c>
      <c r="G6729" t="s">
        <v>280</v>
      </c>
      <c r="H6729" t="s">
        <v>135</v>
      </c>
      <c r="I6729" t="s">
        <v>136</v>
      </c>
      <c r="J6729" t="s">
        <v>137</v>
      </c>
      <c r="K6729" t="s">
        <v>138</v>
      </c>
      <c r="L6729" t="s">
        <v>19240</v>
      </c>
      <c r="M6729" t="s">
        <v>19241</v>
      </c>
      <c r="N6729">
        <v>2.3886111109999999</v>
      </c>
      <c r="O6729">
        <v>0</v>
      </c>
      <c r="P6729">
        <v>7</v>
      </c>
      <c r="Q6729">
        <v>0</v>
      </c>
      <c r="R6729">
        <v>0</v>
      </c>
      <c r="S6729">
        <v>0</v>
      </c>
      <c r="T6729">
        <v>1</v>
      </c>
      <c r="U6729">
        <v>0</v>
      </c>
      <c r="V6729">
        <v>0</v>
      </c>
      <c r="W6729">
        <v>0</v>
      </c>
      <c r="X6729">
        <v>5.4900441196456358</v>
      </c>
      <c r="Y6729">
        <v>0</v>
      </c>
      <c r="Z6729">
        <v>0</v>
      </c>
      <c r="AA6729">
        <v>0</v>
      </c>
      <c r="AB6729">
        <v>0.12247966054349223</v>
      </c>
      <c r="AC6729">
        <v>0</v>
      </c>
      <c r="AD6729">
        <v>0</v>
      </c>
      <c r="AE6729">
        <v>5.6125237801891279</v>
      </c>
    </row>
    <row r="6730" spans="1:31" x14ac:dyDescent="0.25">
      <c r="A6730">
        <v>2226993</v>
      </c>
      <c r="B6730">
        <v>1</v>
      </c>
      <c r="C6730" t="s">
        <v>81</v>
      </c>
      <c r="D6730" t="s">
        <v>120</v>
      </c>
      <c r="E6730" t="s">
        <v>156</v>
      </c>
      <c r="F6730" t="s">
        <v>19242</v>
      </c>
      <c r="G6730" t="s">
        <v>161</v>
      </c>
      <c r="H6730" t="s">
        <v>135</v>
      </c>
      <c r="I6730" t="s">
        <v>136</v>
      </c>
      <c r="J6730" t="s">
        <v>137</v>
      </c>
      <c r="K6730" t="s">
        <v>138</v>
      </c>
      <c r="L6730" t="s">
        <v>19243</v>
      </c>
      <c r="M6730" t="s">
        <v>19244</v>
      </c>
      <c r="N6730">
        <v>1.2044444439999999</v>
      </c>
      <c r="O6730">
        <v>0</v>
      </c>
      <c r="P6730">
        <v>1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0.5416905553038357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0.5416905553038357</v>
      </c>
    </row>
    <row r="6731" spans="1:31" x14ac:dyDescent="0.25">
      <c r="A6731">
        <v>2228075</v>
      </c>
      <c r="B6731">
        <v>1</v>
      </c>
      <c r="C6731" t="s">
        <v>80</v>
      </c>
      <c r="D6731" t="s">
        <v>92</v>
      </c>
      <c r="E6731" t="s">
        <v>156</v>
      </c>
      <c r="F6731" t="s">
        <v>19245</v>
      </c>
      <c r="G6731" t="s">
        <v>161</v>
      </c>
      <c r="H6731" t="s">
        <v>135</v>
      </c>
      <c r="I6731" t="s">
        <v>136</v>
      </c>
      <c r="J6731" t="s">
        <v>137</v>
      </c>
      <c r="K6731" t="s">
        <v>138</v>
      </c>
      <c r="L6731" t="s">
        <v>19246</v>
      </c>
      <c r="M6731" t="s">
        <v>19247</v>
      </c>
      <c r="N6731">
        <v>0.381111111</v>
      </c>
      <c r="O6731">
        <v>0</v>
      </c>
      <c r="P6731">
        <v>1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0.40556733217892893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0.40556733217892893</v>
      </c>
    </row>
    <row r="6732" spans="1:31" x14ac:dyDescent="0.25">
      <c r="A6732">
        <v>2220501</v>
      </c>
      <c r="B6732">
        <v>1</v>
      </c>
      <c r="C6732" t="s">
        <v>80</v>
      </c>
      <c r="D6732" t="s">
        <v>93</v>
      </c>
      <c r="E6732" t="s">
        <v>151</v>
      </c>
      <c r="F6732" t="s">
        <v>19248</v>
      </c>
      <c r="G6732" t="s">
        <v>213</v>
      </c>
      <c r="H6732" t="s">
        <v>135</v>
      </c>
      <c r="I6732" t="s">
        <v>136</v>
      </c>
      <c r="J6732" t="s">
        <v>137</v>
      </c>
      <c r="K6732" t="s">
        <v>138</v>
      </c>
      <c r="L6732" t="s">
        <v>19249</v>
      </c>
      <c r="M6732" t="s">
        <v>19250</v>
      </c>
      <c r="N6732">
        <v>3.0833333330000001</v>
      </c>
      <c r="O6732">
        <v>0</v>
      </c>
      <c r="P6732">
        <v>5</v>
      </c>
      <c r="Q6732">
        <v>0</v>
      </c>
      <c r="R6732">
        <v>5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0.34756688230687499</v>
      </c>
      <c r="Y6732">
        <v>0</v>
      </c>
      <c r="Z6732">
        <v>2.4471301608531668</v>
      </c>
      <c r="AA6732">
        <v>0</v>
      </c>
      <c r="AB6732">
        <v>0</v>
      </c>
      <c r="AC6732">
        <v>0</v>
      </c>
      <c r="AD6732">
        <v>0</v>
      </c>
      <c r="AE6732">
        <v>2.794697043160042</v>
      </c>
    </row>
    <row r="6733" spans="1:31" x14ac:dyDescent="0.25">
      <c r="A6733">
        <v>2225911</v>
      </c>
      <c r="B6733">
        <v>1</v>
      </c>
      <c r="C6733" t="s">
        <v>80</v>
      </c>
      <c r="D6733" t="s">
        <v>99</v>
      </c>
      <c r="E6733" t="s">
        <v>147</v>
      </c>
      <c r="F6733" t="s">
        <v>9592</v>
      </c>
      <c r="G6733" t="s">
        <v>143</v>
      </c>
      <c r="H6733" t="s">
        <v>144</v>
      </c>
      <c r="I6733" t="s">
        <v>136</v>
      </c>
      <c r="J6733" t="s">
        <v>137</v>
      </c>
      <c r="K6733" t="s">
        <v>138</v>
      </c>
      <c r="L6733" t="s">
        <v>19251</v>
      </c>
      <c r="M6733" t="s">
        <v>19252</v>
      </c>
      <c r="N6733">
        <v>0.26361111100000001</v>
      </c>
      <c r="O6733">
        <v>4</v>
      </c>
      <c r="P6733">
        <v>886</v>
      </c>
      <c r="Q6733">
        <v>13</v>
      </c>
      <c r="R6733">
        <v>117</v>
      </c>
      <c r="S6733">
        <v>19</v>
      </c>
      <c r="T6733">
        <v>66</v>
      </c>
      <c r="U6733">
        <v>0</v>
      </c>
      <c r="V6733">
        <v>4</v>
      </c>
      <c r="W6733">
        <v>2.8295913339941716</v>
      </c>
      <c r="X6733">
        <v>35.619049570012827</v>
      </c>
      <c r="Y6733">
        <v>3.0170203502640134</v>
      </c>
      <c r="Z6733">
        <v>8.5749518912255578</v>
      </c>
      <c r="AA6733">
        <v>8.9040257428910028</v>
      </c>
      <c r="AB6733">
        <v>4.2736293964437371</v>
      </c>
      <c r="AC6733">
        <v>0</v>
      </c>
      <c r="AD6733">
        <v>60.551322454876242</v>
      </c>
      <c r="AE6733">
        <v>123.76959073970755</v>
      </c>
    </row>
    <row r="6734" spans="1:31" x14ac:dyDescent="0.25">
      <c r="A6734">
        <v>2216863</v>
      </c>
      <c r="B6734">
        <v>1</v>
      </c>
      <c r="C6734" t="s">
        <v>80</v>
      </c>
      <c r="D6734" t="s">
        <v>95</v>
      </c>
      <c r="E6734" t="s">
        <v>147</v>
      </c>
      <c r="F6734" t="s">
        <v>19253</v>
      </c>
      <c r="G6734" t="s">
        <v>143</v>
      </c>
      <c r="H6734" t="s">
        <v>144</v>
      </c>
      <c r="I6734" t="s">
        <v>136</v>
      </c>
      <c r="J6734" t="s">
        <v>137</v>
      </c>
      <c r="K6734" t="s">
        <v>138</v>
      </c>
      <c r="L6734" t="s">
        <v>19254</v>
      </c>
      <c r="M6734" t="s">
        <v>19255</v>
      </c>
      <c r="N6734">
        <v>0.61333333300000004</v>
      </c>
      <c r="O6734">
        <v>0</v>
      </c>
      <c r="P6734">
        <v>0</v>
      </c>
      <c r="Q6734">
        <v>0</v>
      </c>
      <c r="R6734">
        <v>0</v>
      </c>
      <c r="S6734">
        <v>4</v>
      </c>
      <c r="T6734">
        <v>0</v>
      </c>
      <c r="U6734">
        <v>3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53.790471983451127</v>
      </c>
      <c r="AB6734">
        <v>0</v>
      </c>
      <c r="AC6734">
        <v>256.34918100095484</v>
      </c>
      <c r="AD6734">
        <v>0</v>
      </c>
      <c r="AE6734">
        <v>310.13965298440598</v>
      </c>
    </row>
    <row r="6735" spans="1:31" x14ac:dyDescent="0.25">
      <c r="A6735">
        <v>2216322</v>
      </c>
      <c r="B6735">
        <v>1</v>
      </c>
      <c r="C6735" t="s">
        <v>80</v>
      </c>
      <c r="D6735" t="s">
        <v>82</v>
      </c>
      <c r="E6735" t="s">
        <v>141</v>
      </c>
      <c r="F6735" t="s">
        <v>19256</v>
      </c>
      <c r="G6735" t="s">
        <v>405</v>
      </c>
      <c r="H6735" t="s">
        <v>144</v>
      </c>
      <c r="I6735" t="s">
        <v>136</v>
      </c>
      <c r="J6735" t="s">
        <v>137</v>
      </c>
      <c r="K6735" t="s">
        <v>234</v>
      </c>
      <c r="L6735" t="s">
        <v>19257</v>
      </c>
      <c r="M6735" t="s">
        <v>19258</v>
      </c>
      <c r="N6735">
        <v>7.9180555549999996</v>
      </c>
      <c r="O6735">
        <v>0</v>
      </c>
      <c r="P6735">
        <v>1</v>
      </c>
      <c r="Q6735">
        <v>0</v>
      </c>
      <c r="R6735">
        <v>0</v>
      </c>
      <c r="S6735">
        <v>0</v>
      </c>
      <c r="T6735">
        <v>30</v>
      </c>
      <c r="U6735">
        <v>0</v>
      </c>
      <c r="V6735">
        <v>0</v>
      </c>
      <c r="W6735">
        <v>0</v>
      </c>
      <c r="X6735">
        <v>6.0134364797581146</v>
      </c>
      <c r="Y6735">
        <v>0</v>
      </c>
      <c r="Z6735">
        <v>0</v>
      </c>
      <c r="AA6735">
        <v>0</v>
      </c>
      <c r="AB6735">
        <v>645.98974025358541</v>
      </c>
      <c r="AC6735">
        <v>0</v>
      </c>
      <c r="AD6735">
        <v>0</v>
      </c>
      <c r="AE6735">
        <v>652.00317673334348</v>
      </c>
    </row>
    <row r="6736" spans="1:31" x14ac:dyDescent="0.25">
      <c r="A6736">
        <v>2226601</v>
      </c>
      <c r="B6736">
        <v>1</v>
      </c>
      <c r="C6736" t="s">
        <v>81</v>
      </c>
      <c r="D6736" t="s">
        <v>118</v>
      </c>
      <c r="E6736" t="s">
        <v>151</v>
      </c>
      <c r="F6736" t="s">
        <v>19259</v>
      </c>
      <c r="G6736" t="s">
        <v>213</v>
      </c>
      <c r="H6736" t="s">
        <v>135</v>
      </c>
      <c r="I6736" t="s">
        <v>136</v>
      </c>
      <c r="J6736" t="s">
        <v>137</v>
      </c>
      <c r="K6736" t="s">
        <v>138</v>
      </c>
      <c r="L6736" t="s">
        <v>19260</v>
      </c>
      <c r="M6736" t="s">
        <v>19261</v>
      </c>
      <c r="N6736">
        <v>0.79583333300000003</v>
      </c>
      <c r="O6736">
        <v>0</v>
      </c>
      <c r="P6736">
        <v>219</v>
      </c>
      <c r="Q6736">
        <v>0</v>
      </c>
      <c r="R6736">
        <v>0</v>
      </c>
      <c r="S6736">
        <v>0</v>
      </c>
      <c r="T6736">
        <v>19</v>
      </c>
      <c r="U6736">
        <v>0</v>
      </c>
      <c r="V6736">
        <v>0</v>
      </c>
      <c r="W6736">
        <v>0</v>
      </c>
      <c r="X6736">
        <v>34.719197906764968</v>
      </c>
      <c r="Y6736">
        <v>0</v>
      </c>
      <c r="Z6736">
        <v>0</v>
      </c>
      <c r="AA6736">
        <v>0</v>
      </c>
      <c r="AB6736">
        <v>2.9535999360054994</v>
      </c>
      <c r="AC6736">
        <v>0</v>
      </c>
      <c r="AD6736">
        <v>0</v>
      </c>
      <c r="AE6736">
        <v>37.672797842770464</v>
      </c>
    </row>
    <row r="6737" spans="1:31" x14ac:dyDescent="0.25">
      <c r="A6737">
        <v>2224437</v>
      </c>
      <c r="B6737">
        <v>1</v>
      </c>
      <c r="C6737" t="s">
        <v>81</v>
      </c>
      <c r="D6737" t="s">
        <v>114</v>
      </c>
      <c r="E6737" t="s">
        <v>156</v>
      </c>
      <c r="F6737" t="s">
        <v>19262</v>
      </c>
      <c r="G6737" t="s">
        <v>161</v>
      </c>
      <c r="H6737" t="s">
        <v>135</v>
      </c>
      <c r="I6737" t="s">
        <v>136</v>
      </c>
      <c r="J6737" t="s">
        <v>137</v>
      </c>
      <c r="K6737" t="s">
        <v>138</v>
      </c>
      <c r="L6737" t="s">
        <v>19263</v>
      </c>
      <c r="M6737" t="s">
        <v>19264</v>
      </c>
      <c r="N6737">
        <v>1.6530555549999999</v>
      </c>
      <c r="O6737">
        <v>0</v>
      </c>
      <c r="P6737">
        <v>1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0.21175465581571057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0.21175465581571057</v>
      </c>
    </row>
    <row r="6738" spans="1:31" x14ac:dyDescent="0.25">
      <c r="A6738">
        <v>2222273</v>
      </c>
      <c r="B6738">
        <v>1</v>
      </c>
      <c r="C6738" t="s">
        <v>80</v>
      </c>
      <c r="D6738" t="s">
        <v>100</v>
      </c>
      <c r="E6738" t="s">
        <v>156</v>
      </c>
      <c r="F6738" t="s">
        <v>19265</v>
      </c>
      <c r="G6738" t="s">
        <v>161</v>
      </c>
      <c r="H6738" t="s">
        <v>135</v>
      </c>
      <c r="I6738" t="s">
        <v>136</v>
      </c>
      <c r="J6738" t="s">
        <v>137</v>
      </c>
      <c r="K6738" t="s">
        <v>138</v>
      </c>
      <c r="L6738" t="s">
        <v>19266</v>
      </c>
      <c r="M6738" t="s">
        <v>19267</v>
      </c>
      <c r="N6738">
        <v>0.26611111100000001</v>
      </c>
      <c r="O6738">
        <v>0</v>
      </c>
      <c r="P6738">
        <v>4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0.29332450324097559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0.29332450324097559</v>
      </c>
    </row>
    <row r="6739" spans="1:31" x14ac:dyDescent="0.25">
      <c r="A6739">
        <v>2215240</v>
      </c>
      <c r="B6739">
        <v>1</v>
      </c>
      <c r="C6739" t="s">
        <v>80</v>
      </c>
      <c r="D6739" t="s">
        <v>84</v>
      </c>
      <c r="E6739" t="s">
        <v>132</v>
      </c>
      <c r="F6739" t="s">
        <v>19268</v>
      </c>
      <c r="G6739" t="s">
        <v>507</v>
      </c>
      <c r="H6739" t="s">
        <v>135</v>
      </c>
      <c r="I6739" t="s">
        <v>136</v>
      </c>
      <c r="J6739" t="s">
        <v>137</v>
      </c>
      <c r="K6739" t="s">
        <v>138</v>
      </c>
      <c r="L6739" t="s">
        <v>19269</v>
      </c>
      <c r="M6739" t="s">
        <v>19270</v>
      </c>
      <c r="N6739">
        <v>0.816111111</v>
      </c>
      <c r="O6739">
        <v>0</v>
      </c>
      <c r="P6739">
        <v>13</v>
      </c>
      <c r="Q6739">
        <v>0</v>
      </c>
      <c r="R6739">
        <v>0</v>
      </c>
      <c r="S6739">
        <v>0</v>
      </c>
      <c r="T6739">
        <v>217</v>
      </c>
      <c r="U6739">
        <v>0</v>
      </c>
      <c r="V6739">
        <v>3</v>
      </c>
      <c r="W6739">
        <v>0</v>
      </c>
      <c r="X6739">
        <v>3.0187379254941251</v>
      </c>
      <c r="Y6739">
        <v>0</v>
      </c>
      <c r="Z6739">
        <v>0</v>
      </c>
      <c r="AA6739">
        <v>0</v>
      </c>
      <c r="AB6739">
        <v>94.38596388929632</v>
      </c>
      <c r="AC6739">
        <v>0</v>
      </c>
      <c r="AD6739">
        <v>72.000106146527017</v>
      </c>
      <c r="AE6739">
        <v>169.40480796131746</v>
      </c>
    </row>
    <row r="6740" spans="1:31" x14ac:dyDescent="0.25">
      <c r="A6740">
        <v>2217945</v>
      </c>
      <c r="B6740">
        <v>1</v>
      </c>
      <c r="C6740" t="s">
        <v>81</v>
      </c>
      <c r="D6740" t="s">
        <v>128</v>
      </c>
      <c r="E6740" t="s">
        <v>156</v>
      </c>
      <c r="F6740" t="s">
        <v>19271</v>
      </c>
      <c r="G6740" t="s">
        <v>161</v>
      </c>
      <c r="H6740" t="s">
        <v>135</v>
      </c>
      <c r="I6740" t="s">
        <v>136</v>
      </c>
      <c r="J6740" t="s">
        <v>137</v>
      </c>
      <c r="K6740" t="s">
        <v>138</v>
      </c>
      <c r="L6740" t="s">
        <v>19272</v>
      </c>
      <c r="M6740" t="s">
        <v>19273</v>
      </c>
      <c r="N6740">
        <v>1.0494444439999999</v>
      </c>
      <c r="O6740">
        <v>0</v>
      </c>
      <c r="P6740">
        <v>5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1.1634111732719932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1.1634111732719932</v>
      </c>
    </row>
    <row r="6741" spans="1:31" x14ac:dyDescent="0.25">
      <c r="A6741">
        <v>2226873</v>
      </c>
      <c r="B6741">
        <v>1</v>
      </c>
      <c r="C6741" t="s">
        <v>80</v>
      </c>
      <c r="D6741" t="s">
        <v>85</v>
      </c>
      <c r="E6741" t="s">
        <v>151</v>
      </c>
      <c r="F6741" t="s">
        <v>19274</v>
      </c>
      <c r="G6741" t="s">
        <v>280</v>
      </c>
      <c r="H6741" t="s">
        <v>135</v>
      </c>
      <c r="I6741" t="s">
        <v>136</v>
      </c>
      <c r="J6741" t="s">
        <v>3</v>
      </c>
      <c r="K6741" t="s">
        <v>138</v>
      </c>
      <c r="L6741" t="s">
        <v>19275</v>
      </c>
      <c r="M6741" t="s">
        <v>19276</v>
      </c>
      <c r="N6741">
        <v>6.1827777770000001</v>
      </c>
      <c r="O6741">
        <v>0</v>
      </c>
      <c r="P6741">
        <v>11</v>
      </c>
      <c r="Q6741">
        <v>0</v>
      </c>
      <c r="R6741">
        <v>0</v>
      </c>
      <c r="S6741">
        <v>0</v>
      </c>
      <c r="T6741">
        <v>1</v>
      </c>
      <c r="U6741">
        <v>0</v>
      </c>
      <c r="V6741">
        <v>0</v>
      </c>
      <c r="W6741">
        <v>0</v>
      </c>
      <c r="X6741">
        <v>26.016167469791025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26.016167469791025</v>
      </c>
    </row>
    <row r="6742" spans="1:31" x14ac:dyDescent="0.25">
      <c r="A6742">
        <v>2215466</v>
      </c>
      <c r="B6742">
        <v>1</v>
      </c>
      <c r="C6742" t="s">
        <v>80</v>
      </c>
      <c r="D6742" t="s">
        <v>96</v>
      </c>
      <c r="E6742" t="s">
        <v>151</v>
      </c>
      <c r="F6742" t="s">
        <v>19277</v>
      </c>
      <c r="G6742" t="s">
        <v>213</v>
      </c>
      <c r="H6742" t="s">
        <v>135</v>
      </c>
      <c r="I6742" t="s">
        <v>136</v>
      </c>
      <c r="J6742" t="s">
        <v>137</v>
      </c>
      <c r="K6742" t="s">
        <v>138</v>
      </c>
      <c r="L6742" t="s">
        <v>19278</v>
      </c>
      <c r="M6742" t="s">
        <v>19279</v>
      </c>
      <c r="N6742">
        <v>4.1033333330000001</v>
      </c>
      <c r="O6742">
        <v>0</v>
      </c>
      <c r="P6742">
        <v>24</v>
      </c>
      <c r="Q6742">
        <v>0</v>
      </c>
      <c r="R6742">
        <v>0</v>
      </c>
      <c r="S6742">
        <v>0</v>
      </c>
      <c r="T6742">
        <v>2</v>
      </c>
      <c r="U6742">
        <v>0</v>
      </c>
      <c r="V6742">
        <v>0</v>
      </c>
      <c r="W6742">
        <v>0</v>
      </c>
      <c r="X6742">
        <v>59.810760723643043</v>
      </c>
      <c r="Y6742">
        <v>0</v>
      </c>
      <c r="Z6742">
        <v>0</v>
      </c>
      <c r="AA6742">
        <v>0</v>
      </c>
      <c r="AB6742">
        <v>9.332007806599119</v>
      </c>
      <c r="AC6742">
        <v>0</v>
      </c>
      <c r="AD6742">
        <v>0</v>
      </c>
      <c r="AE6742">
        <v>69.142768530242165</v>
      </c>
    </row>
    <row r="6743" spans="1:31" x14ac:dyDescent="0.25">
      <c r="A6743">
        <v>2220375</v>
      </c>
      <c r="B6743">
        <v>1</v>
      </c>
      <c r="C6743" t="s">
        <v>80</v>
      </c>
      <c r="D6743" t="s">
        <v>105</v>
      </c>
      <c r="E6743" t="s">
        <v>156</v>
      </c>
      <c r="F6743" t="s">
        <v>11076</v>
      </c>
      <c r="G6743" t="s">
        <v>172</v>
      </c>
      <c r="H6743" t="s">
        <v>135</v>
      </c>
      <c r="I6743" t="s">
        <v>136</v>
      </c>
      <c r="J6743" t="s">
        <v>137</v>
      </c>
      <c r="K6743" t="s">
        <v>138</v>
      </c>
      <c r="L6743" t="s">
        <v>19280</v>
      </c>
      <c r="M6743" t="s">
        <v>19281</v>
      </c>
      <c r="N6743">
        <v>1.625555555</v>
      </c>
      <c r="O6743">
        <v>0</v>
      </c>
      <c r="P6743">
        <v>1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0.15717314827977891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0.15717314827977891</v>
      </c>
    </row>
    <row r="6744" spans="1:31" x14ac:dyDescent="0.25">
      <c r="A6744">
        <v>2218360</v>
      </c>
      <c r="B6744">
        <v>1</v>
      </c>
      <c r="C6744" t="s">
        <v>81</v>
      </c>
      <c r="D6744" t="s">
        <v>112</v>
      </c>
      <c r="E6744" t="s">
        <v>151</v>
      </c>
      <c r="F6744" t="s">
        <v>19282</v>
      </c>
      <c r="G6744" t="s">
        <v>153</v>
      </c>
      <c r="H6744" t="s">
        <v>135</v>
      </c>
      <c r="I6744" t="s">
        <v>136</v>
      </c>
      <c r="J6744" t="s">
        <v>137</v>
      </c>
      <c r="K6744" t="s">
        <v>138</v>
      </c>
      <c r="L6744" t="s">
        <v>19283</v>
      </c>
      <c r="M6744" t="s">
        <v>19284</v>
      </c>
      <c r="N6744">
        <v>1.5141666659999999</v>
      </c>
      <c r="O6744">
        <v>0</v>
      </c>
      <c r="P6744">
        <v>27</v>
      </c>
      <c r="Q6744">
        <v>0</v>
      </c>
      <c r="R6744">
        <v>13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7.0528420351949297</v>
      </c>
      <c r="Y6744">
        <v>0</v>
      </c>
      <c r="Z6744">
        <v>1.6905089265180275</v>
      </c>
      <c r="AA6744">
        <v>0</v>
      </c>
      <c r="AB6744">
        <v>0</v>
      </c>
      <c r="AC6744">
        <v>0</v>
      </c>
      <c r="AD6744">
        <v>0</v>
      </c>
      <c r="AE6744">
        <v>8.7433509617129577</v>
      </c>
    </row>
    <row r="6745" spans="1:31" x14ac:dyDescent="0.25">
      <c r="A6745">
        <v>2223979</v>
      </c>
      <c r="B6745">
        <v>1</v>
      </c>
      <c r="C6745" t="s">
        <v>81</v>
      </c>
      <c r="D6745" t="s">
        <v>128</v>
      </c>
      <c r="E6745" t="s">
        <v>198</v>
      </c>
      <c r="F6745" t="s">
        <v>706</v>
      </c>
      <c r="G6745" t="s">
        <v>143</v>
      </c>
      <c r="H6745" t="s">
        <v>144</v>
      </c>
      <c r="I6745" t="s">
        <v>136</v>
      </c>
      <c r="J6745" t="s">
        <v>137</v>
      </c>
      <c r="K6745" t="s">
        <v>138</v>
      </c>
      <c r="L6745" t="s">
        <v>19285</v>
      </c>
      <c r="M6745" t="s">
        <v>19286</v>
      </c>
      <c r="N6745">
        <v>1.123888888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7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1038.7993775814</v>
      </c>
      <c r="AD6745">
        <v>0</v>
      </c>
      <c r="AE6745">
        <v>1038.7993775814</v>
      </c>
    </row>
    <row r="6746" spans="1:31" x14ac:dyDescent="0.25">
      <c r="A6746">
        <v>2215489</v>
      </c>
      <c r="B6746">
        <v>1</v>
      </c>
      <c r="C6746" t="s">
        <v>80</v>
      </c>
      <c r="D6746" t="s">
        <v>103</v>
      </c>
      <c r="E6746" t="s">
        <v>151</v>
      </c>
      <c r="F6746" t="s">
        <v>19287</v>
      </c>
      <c r="G6746" t="s">
        <v>213</v>
      </c>
      <c r="H6746" t="s">
        <v>135</v>
      </c>
      <c r="I6746" t="s">
        <v>136</v>
      </c>
      <c r="J6746" t="s">
        <v>137</v>
      </c>
      <c r="K6746" t="s">
        <v>138</v>
      </c>
      <c r="L6746" t="s">
        <v>19288</v>
      </c>
      <c r="M6746" t="s">
        <v>19289</v>
      </c>
      <c r="N6746">
        <v>2.2858333329999998</v>
      </c>
      <c r="O6746">
        <v>0</v>
      </c>
      <c r="P6746">
        <v>46</v>
      </c>
      <c r="Q6746">
        <v>0</v>
      </c>
      <c r="R6746">
        <v>6</v>
      </c>
      <c r="S6746">
        <v>0</v>
      </c>
      <c r="T6746">
        <v>13</v>
      </c>
      <c r="U6746">
        <v>0</v>
      </c>
      <c r="V6746">
        <v>0</v>
      </c>
      <c r="W6746">
        <v>0</v>
      </c>
      <c r="X6746">
        <v>39.774399671809057</v>
      </c>
      <c r="Y6746">
        <v>0</v>
      </c>
      <c r="Z6746">
        <v>0.94479070551147848</v>
      </c>
      <c r="AA6746">
        <v>0</v>
      </c>
      <c r="AB6746">
        <v>8.5696978092892646</v>
      </c>
      <c r="AC6746">
        <v>0</v>
      </c>
      <c r="AD6746">
        <v>0</v>
      </c>
      <c r="AE6746">
        <v>49.288888186609803</v>
      </c>
    </row>
    <row r="6747" spans="1:31" x14ac:dyDescent="0.25">
      <c r="A6747">
        <v>2225971</v>
      </c>
      <c r="B6747">
        <v>1</v>
      </c>
      <c r="C6747" t="s">
        <v>81</v>
      </c>
      <c r="D6747" t="s">
        <v>118</v>
      </c>
      <c r="E6747" t="s">
        <v>147</v>
      </c>
      <c r="F6747" t="s">
        <v>19290</v>
      </c>
      <c r="G6747" t="s">
        <v>405</v>
      </c>
      <c r="H6747" t="s">
        <v>144</v>
      </c>
      <c r="I6747" t="s">
        <v>136</v>
      </c>
      <c r="J6747" t="s">
        <v>137</v>
      </c>
      <c r="K6747" t="s">
        <v>234</v>
      </c>
      <c r="L6747" t="s">
        <v>19291</v>
      </c>
      <c r="M6747" t="s">
        <v>19292</v>
      </c>
      <c r="N6747">
        <v>4.9013888879999996</v>
      </c>
      <c r="O6747">
        <v>13</v>
      </c>
      <c r="P6747">
        <v>265</v>
      </c>
      <c r="Q6747">
        <v>52</v>
      </c>
      <c r="R6747">
        <v>79</v>
      </c>
      <c r="S6747">
        <v>13</v>
      </c>
      <c r="T6747">
        <v>40</v>
      </c>
      <c r="U6747">
        <v>1</v>
      </c>
      <c r="V6747">
        <v>0</v>
      </c>
      <c r="W6747">
        <v>22.488163963737033</v>
      </c>
      <c r="X6747">
        <v>369.74638212928403</v>
      </c>
      <c r="Y6747">
        <v>134.40603036272697</v>
      </c>
      <c r="Z6747">
        <v>74.549565499094882</v>
      </c>
      <c r="AA6747">
        <v>136.6479151300563</v>
      </c>
      <c r="AB6747">
        <v>214.04976503690705</v>
      </c>
      <c r="AC6747">
        <v>916.72161735331667</v>
      </c>
      <c r="AD6747">
        <v>0</v>
      </c>
      <c r="AE6747">
        <v>1868.6094394751231</v>
      </c>
    </row>
    <row r="6748" spans="1:31" x14ac:dyDescent="0.25">
      <c r="A6748">
        <v>2225994</v>
      </c>
      <c r="B6748">
        <v>1</v>
      </c>
      <c r="C6748" t="s">
        <v>80</v>
      </c>
      <c r="D6748" t="s">
        <v>110</v>
      </c>
      <c r="E6748" t="s">
        <v>151</v>
      </c>
      <c r="F6748" t="s">
        <v>19293</v>
      </c>
      <c r="G6748" t="s">
        <v>1096</v>
      </c>
      <c r="H6748" t="s">
        <v>135</v>
      </c>
      <c r="I6748" t="s">
        <v>136</v>
      </c>
      <c r="J6748" t="s">
        <v>137</v>
      </c>
      <c r="K6748" t="s">
        <v>138</v>
      </c>
      <c r="L6748" t="s">
        <v>19294</v>
      </c>
      <c r="M6748" t="s">
        <v>19295</v>
      </c>
      <c r="N6748">
        <v>8.6438888879999993</v>
      </c>
      <c r="O6748">
        <v>0</v>
      </c>
      <c r="P6748">
        <v>152</v>
      </c>
      <c r="Q6748">
        <v>0</v>
      </c>
      <c r="R6748">
        <v>0</v>
      </c>
      <c r="S6748">
        <v>0</v>
      </c>
      <c r="T6748">
        <v>13</v>
      </c>
      <c r="U6748">
        <v>0</v>
      </c>
      <c r="V6748">
        <v>0</v>
      </c>
      <c r="W6748">
        <v>0</v>
      </c>
      <c r="X6748">
        <v>540.1138973143336</v>
      </c>
      <c r="Y6748">
        <v>0</v>
      </c>
      <c r="Z6748">
        <v>0</v>
      </c>
      <c r="AA6748">
        <v>0</v>
      </c>
      <c r="AB6748">
        <v>178.07377634333488</v>
      </c>
      <c r="AC6748">
        <v>0</v>
      </c>
      <c r="AD6748">
        <v>0</v>
      </c>
      <c r="AE6748">
        <v>718.18767365766848</v>
      </c>
    </row>
    <row r="6749" spans="1:31" x14ac:dyDescent="0.25">
      <c r="A6749">
        <v>2213428</v>
      </c>
      <c r="B6749">
        <v>1</v>
      </c>
      <c r="C6749" t="s">
        <v>80</v>
      </c>
      <c r="D6749" t="s">
        <v>82</v>
      </c>
      <c r="E6749" t="s">
        <v>132</v>
      </c>
      <c r="F6749" t="s">
        <v>19296</v>
      </c>
      <c r="G6749" t="s">
        <v>134</v>
      </c>
      <c r="H6749" t="s">
        <v>135</v>
      </c>
      <c r="I6749" t="s">
        <v>136</v>
      </c>
      <c r="J6749" t="s">
        <v>137</v>
      </c>
      <c r="K6749" t="s">
        <v>138</v>
      </c>
      <c r="L6749" t="s">
        <v>19297</v>
      </c>
      <c r="M6749" t="s">
        <v>19298</v>
      </c>
      <c r="N6749">
        <v>0.90833333299999997</v>
      </c>
      <c r="O6749">
        <v>0</v>
      </c>
      <c r="P6749">
        <v>487</v>
      </c>
      <c r="Q6749">
        <v>0</v>
      </c>
      <c r="R6749">
        <v>0</v>
      </c>
      <c r="S6749">
        <v>0</v>
      </c>
      <c r="T6749">
        <v>125</v>
      </c>
      <c r="U6749">
        <v>0</v>
      </c>
      <c r="V6749">
        <v>0</v>
      </c>
      <c r="W6749">
        <v>0</v>
      </c>
      <c r="X6749">
        <v>168.26729621039561</v>
      </c>
      <c r="Y6749">
        <v>0</v>
      </c>
      <c r="Z6749">
        <v>0</v>
      </c>
      <c r="AA6749">
        <v>0</v>
      </c>
      <c r="AB6749">
        <v>60.296273984776498</v>
      </c>
      <c r="AC6749">
        <v>0</v>
      </c>
      <c r="AD6749">
        <v>0</v>
      </c>
      <c r="AE6749">
        <v>228.5635701951721</v>
      </c>
    </row>
    <row r="6750" spans="1:31" x14ac:dyDescent="0.25">
      <c r="A6750">
        <v>2214092</v>
      </c>
      <c r="B6750">
        <v>1</v>
      </c>
      <c r="C6750" t="s">
        <v>81</v>
      </c>
      <c r="D6750" t="s">
        <v>128</v>
      </c>
      <c r="E6750" t="s">
        <v>156</v>
      </c>
      <c r="F6750" t="s">
        <v>19299</v>
      </c>
      <c r="G6750" t="s">
        <v>172</v>
      </c>
      <c r="H6750" t="s">
        <v>135</v>
      </c>
      <c r="I6750" t="s">
        <v>136</v>
      </c>
      <c r="J6750" t="s">
        <v>137</v>
      </c>
      <c r="K6750" t="s">
        <v>138</v>
      </c>
      <c r="L6750" t="s">
        <v>19300</v>
      </c>
      <c r="M6750" t="s">
        <v>19301</v>
      </c>
      <c r="N6750">
        <v>1.155277777</v>
      </c>
      <c r="O6750">
        <v>0</v>
      </c>
      <c r="P6750">
        <v>5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0.89840272225540596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0.89840272225540596</v>
      </c>
    </row>
    <row r="6751" spans="1:31" x14ac:dyDescent="0.25">
      <c r="A6751">
        <v>2226827</v>
      </c>
      <c r="B6751">
        <v>1</v>
      </c>
      <c r="C6751" t="s">
        <v>80</v>
      </c>
      <c r="D6751" t="s">
        <v>85</v>
      </c>
      <c r="E6751" t="s">
        <v>151</v>
      </c>
      <c r="F6751" t="s">
        <v>19302</v>
      </c>
      <c r="G6751" t="s">
        <v>213</v>
      </c>
      <c r="H6751" t="s">
        <v>135</v>
      </c>
      <c r="I6751" t="s">
        <v>136</v>
      </c>
      <c r="J6751" t="s">
        <v>137</v>
      </c>
      <c r="K6751" t="s">
        <v>138</v>
      </c>
      <c r="L6751" t="s">
        <v>19303</v>
      </c>
      <c r="M6751" t="s">
        <v>19304</v>
      </c>
      <c r="N6751">
        <v>1.169166666</v>
      </c>
      <c r="O6751">
        <v>0</v>
      </c>
      <c r="P6751">
        <v>155</v>
      </c>
      <c r="Q6751">
        <v>0</v>
      </c>
      <c r="R6751">
        <v>0</v>
      </c>
      <c r="S6751">
        <v>0</v>
      </c>
      <c r="T6751">
        <v>4</v>
      </c>
      <c r="U6751">
        <v>0</v>
      </c>
      <c r="V6751">
        <v>0</v>
      </c>
      <c r="W6751">
        <v>0</v>
      </c>
      <c r="X6751">
        <v>56.884303133674052</v>
      </c>
      <c r="Y6751">
        <v>0</v>
      </c>
      <c r="Z6751">
        <v>0</v>
      </c>
      <c r="AA6751">
        <v>0</v>
      </c>
      <c r="AB6751">
        <v>1.37649371641713</v>
      </c>
      <c r="AC6751">
        <v>0</v>
      </c>
      <c r="AD6751">
        <v>0</v>
      </c>
      <c r="AE6751">
        <v>58.260796850091182</v>
      </c>
    </row>
    <row r="6752" spans="1:31" x14ac:dyDescent="0.25">
      <c r="A6752">
        <v>2227491</v>
      </c>
      <c r="B6752">
        <v>1</v>
      </c>
      <c r="C6752" t="s">
        <v>80</v>
      </c>
      <c r="D6752" t="s">
        <v>84</v>
      </c>
      <c r="E6752" t="s">
        <v>151</v>
      </c>
      <c r="F6752" t="s">
        <v>19305</v>
      </c>
      <c r="G6752" t="s">
        <v>213</v>
      </c>
      <c r="H6752" t="s">
        <v>135</v>
      </c>
      <c r="I6752" t="s">
        <v>136</v>
      </c>
      <c r="J6752" t="s">
        <v>137</v>
      </c>
      <c r="K6752" t="s">
        <v>138</v>
      </c>
      <c r="L6752" t="s">
        <v>19306</v>
      </c>
      <c r="M6752" t="s">
        <v>19307</v>
      </c>
      <c r="N6752">
        <v>2.2366666660000001</v>
      </c>
      <c r="O6752">
        <v>0</v>
      </c>
      <c r="P6752">
        <v>74</v>
      </c>
      <c r="Q6752">
        <v>0</v>
      </c>
      <c r="R6752">
        <v>0</v>
      </c>
      <c r="S6752">
        <v>0</v>
      </c>
      <c r="T6752">
        <v>20</v>
      </c>
      <c r="U6752">
        <v>0</v>
      </c>
      <c r="V6752">
        <v>0</v>
      </c>
      <c r="W6752">
        <v>0</v>
      </c>
      <c r="X6752">
        <v>51.644369441435174</v>
      </c>
      <c r="Y6752">
        <v>0</v>
      </c>
      <c r="Z6752">
        <v>0</v>
      </c>
      <c r="AA6752">
        <v>0</v>
      </c>
      <c r="AB6752">
        <v>41.608773470238127</v>
      </c>
      <c r="AC6752">
        <v>0</v>
      </c>
      <c r="AD6752">
        <v>0</v>
      </c>
      <c r="AE6752">
        <v>93.253142911673308</v>
      </c>
    </row>
    <row r="6753" spans="1:31" x14ac:dyDescent="0.25">
      <c r="A6753">
        <v>2225330</v>
      </c>
      <c r="B6753">
        <v>1</v>
      </c>
      <c r="C6753" t="s">
        <v>81</v>
      </c>
      <c r="D6753" t="s">
        <v>122</v>
      </c>
      <c r="E6753" t="s">
        <v>147</v>
      </c>
      <c r="F6753" t="s">
        <v>986</v>
      </c>
      <c r="G6753" t="s">
        <v>143</v>
      </c>
      <c r="H6753" t="s">
        <v>144</v>
      </c>
      <c r="I6753" t="s">
        <v>136</v>
      </c>
      <c r="J6753" t="s">
        <v>137</v>
      </c>
      <c r="K6753" t="s">
        <v>138</v>
      </c>
      <c r="L6753" t="s">
        <v>19308</v>
      </c>
      <c r="M6753" t="s">
        <v>19309</v>
      </c>
      <c r="N6753">
        <v>0.41666666600000002</v>
      </c>
      <c r="O6753">
        <v>3</v>
      </c>
      <c r="P6753">
        <v>110</v>
      </c>
      <c r="Q6753">
        <v>12</v>
      </c>
      <c r="R6753">
        <v>0</v>
      </c>
      <c r="S6753">
        <v>8</v>
      </c>
      <c r="T6753">
        <v>4</v>
      </c>
      <c r="U6753">
        <v>2</v>
      </c>
      <c r="V6753">
        <v>0</v>
      </c>
      <c r="W6753">
        <v>0.1505016927779167</v>
      </c>
      <c r="X6753">
        <v>5.5542703147750005</v>
      </c>
      <c r="Y6753">
        <v>3.9387428462200007</v>
      </c>
      <c r="Z6753">
        <v>0</v>
      </c>
      <c r="AA6753">
        <v>25.035396706931667</v>
      </c>
      <c r="AB6753">
        <v>0.88848955403999996</v>
      </c>
      <c r="AC6753">
        <v>80.016142009008334</v>
      </c>
      <c r="AD6753">
        <v>0</v>
      </c>
      <c r="AE6753">
        <v>115.58354312375292</v>
      </c>
    </row>
    <row r="6754" spans="1:31" x14ac:dyDescent="0.25">
      <c r="A6754">
        <v>2221062</v>
      </c>
      <c r="B6754">
        <v>1</v>
      </c>
      <c r="C6754" t="s">
        <v>80</v>
      </c>
      <c r="D6754" t="s">
        <v>96</v>
      </c>
      <c r="E6754" t="s">
        <v>156</v>
      </c>
      <c r="F6754" t="s">
        <v>19310</v>
      </c>
      <c r="G6754" t="s">
        <v>134</v>
      </c>
      <c r="H6754" t="s">
        <v>135</v>
      </c>
      <c r="I6754" t="s">
        <v>136</v>
      </c>
      <c r="J6754" t="s">
        <v>137</v>
      </c>
      <c r="K6754" t="s">
        <v>138</v>
      </c>
      <c r="L6754" t="s">
        <v>19311</v>
      </c>
      <c r="M6754" t="s">
        <v>19312</v>
      </c>
      <c r="N6754">
        <v>4.2686111110000002</v>
      </c>
      <c r="O6754">
        <v>0</v>
      </c>
      <c r="P6754">
        <v>2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2.5756149269279773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2.5756149269279773</v>
      </c>
    </row>
    <row r="6755" spans="1:31" x14ac:dyDescent="0.25">
      <c r="A6755">
        <v>2216107</v>
      </c>
      <c r="B6755">
        <v>1</v>
      </c>
      <c r="C6755" t="s">
        <v>80</v>
      </c>
      <c r="D6755" t="s">
        <v>93</v>
      </c>
      <c r="E6755" t="s">
        <v>156</v>
      </c>
      <c r="F6755" t="s">
        <v>19313</v>
      </c>
      <c r="G6755" t="s">
        <v>161</v>
      </c>
      <c r="H6755" t="s">
        <v>135</v>
      </c>
      <c r="I6755" t="s">
        <v>136</v>
      </c>
      <c r="J6755" t="s">
        <v>137</v>
      </c>
      <c r="K6755" t="s">
        <v>138</v>
      </c>
      <c r="L6755" t="s">
        <v>19314</v>
      </c>
      <c r="M6755" t="s">
        <v>19315</v>
      </c>
      <c r="N6755">
        <v>0.88500000000000001</v>
      </c>
      <c r="O6755">
        <v>0</v>
      </c>
      <c r="P6755">
        <v>2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</row>
    <row r="6756" spans="1:31" x14ac:dyDescent="0.25">
      <c r="A6756">
        <v>2226017</v>
      </c>
      <c r="B6756">
        <v>1</v>
      </c>
      <c r="C6756" t="s">
        <v>80</v>
      </c>
      <c r="D6756" t="s">
        <v>96</v>
      </c>
      <c r="E6756" t="s">
        <v>151</v>
      </c>
      <c r="F6756" t="s">
        <v>19316</v>
      </c>
      <c r="G6756" t="s">
        <v>213</v>
      </c>
      <c r="H6756" t="s">
        <v>135</v>
      </c>
      <c r="I6756" t="s">
        <v>136</v>
      </c>
      <c r="J6756" t="s">
        <v>137</v>
      </c>
      <c r="K6756" t="s">
        <v>138</v>
      </c>
      <c r="L6756" t="s">
        <v>19317</v>
      </c>
      <c r="M6756" t="s">
        <v>19318</v>
      </c>
      <c r="N6756">
        <v>1.7863888880000001</v>
      </c>
      <c r="O6756">
        <v>0</v>
      </c>
      <c r="P6756">
        <v>9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5.8645953355300184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5.8645953355300184</v>
      </c>
    </row>
    <row r="6757" spans="1:31" x14ac:dyDescent="0.25">
      <c r="A6757">
        <v>2226804</v>
      </c>
      <c r="B6757">
        <v>1</v>
      </c>
      <c r="C6757" t="s">
        <v>80</v>
      </c>
      <c r="D6757" t="s">
        <v>82</v>
      </c>
      <c r="E6757" t="s">
        <v>225</v>
      </c>
      <c r="F6757" t="s">
        <v>19319</v>
      </c>
      <c r="G6757" t="s">
        <v>213</v>
      </c>
      <c r="H6757" t="s">
        <v>135</v>
      </c>
      <c r="I6757" t="s">
        <v>136</v>
      </c>
      <c r="J6757" t="s">
        <v>137</v>
      </c>
      <c r="K6757" t="s">
        <v>138</v>
      </c>
      <c r="L6757" t="s">
        <v>19320</v>
      </c>
      <c r="M6757" t="s">
        <v>19321</v>
      </c>
      <c r="N6757">
        <v>1.2752777769999999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87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72.349012907828282</v>
      </c>
      <c r="AC6757">
        <v>0</v>
      </c>
      <c r="AD6757">
        <v>0</v>
      </c>
      <c r="AE6757">
        <v>72.349012907828282</v>
      </c>
    </row>
    <row r="6758" spans="1:31" x14ac:dyDescent="0.25">
      <c r="A6758">
        <v>2224812</v>
      </c>
      <c r="B6758">
        <v>1</v>
      </c>
      <c r="C6758" t="s">
        <v>80</v>
      </c>
      <c r="D6758" t="s">
        <v>107</v>
      </c>
      <c r="E6758" t="s">
        <v>198</v>
      </c>
      <c r="F6758" t="s">
        <v>19322</v>
      </c>
      <c r="G6758" t="s">
        <v>143</v>
      </c>
      <c r="H6758" t="s">
        <v>144</v>
      </c>
      <c r="I6758" t="s">
        <v>136</v>
      </c>
      <c r="J6758" t="s">
        <v>137</v>
      </c>
      <c r="K6758" t="s">
        <v>138</v>
      </c>
      <c r="L6758" t="s">
        <v>19323</v>
      </c>
      <c r="M6758" t="s">
        <v>19324</v>
      </c>
      <c r="N6758">
        <v>0.27250000000000002</v>
      </c>
      <c r="O6758">
        <v>2</v>
      </c>
      <c r="P6758">
        <v>900</v>
      </c>
      <c r="Q6758">
        <v>69</v>
      </c>
      <c r="R6758">
        <v>68</v>
      </c>
      <c r="S6758">
        <v>15</v>
      </c>
      <c r="T6758">
        <v>88</v>
      </c>
      <c r="U6758">
        <v>1</v>
      </c>
      <c r="V6758">
        <v>0</v>
      </c>
      <c r="W6758">
        <v>0.40857164240620003</v>
      </c>
      <c r="X6758">
        <v>49.959020487972239</v>
      </c>
      <c r="Y6758">
        <v>49.910267167480399</v>
      </c>
      <c r="Z6758">
        <v>2.7260860518047254</v>
      </c>
      <c r="AA6758">
        <v>10.745073371859029</v>
      </c>
      <c r="AB6758">
        <v>9.134934023502133</v>
      </c>
      <c r="AC6758">
        <v>6.0873179754278173</v>
      </c>
      <c r="AD6758">
        <v>0</v>
      </c>
      <c r="AE6758">
        <v>128.97127072045254</v>
      </c>
    </row>
    <row r="6759" spans="1:31" x14ac:dyDescent="0.25">
      <c r="A6759">
        <v>2215443</v>
      </c>
      <c r="B6759">
        <v>1</v>
      </c>
      <c r="C6759" t="s">
        <v>80</v>
      </c>
      <c r="D6759" t="s">
        <v>108</v>
      </c>
      <c r="E6759" t="s">
        <v>132</v>
      </c>
      <c r="F6759" t="s">
        <v>2089</v>
      </c>
      <c r="G6759" t="s">
        <v>153</v>
      </c>
      <c r="H6759" t="s">
        <v>135</v>
      </c>
      <c r="I6759" t="s">
        <v>136</v>
      </c>
      <c r="J6759" t="s">
        <v>137</v>
      </c>
      <c r="K6759" t="s">
        <v>138</v>
      </c>
      <c r="L6759" t="s">
        <v>19325</v>
      </c>
      <c r="M6759" t="s">
        <v>19326</v>
      </c>
      <c r="N6759">
        <v>9.8069444440000009</v>
      </c>
      <c r="O6759">
        <v>0</v>
      </c>
      <c r="P6759">
        <v>50</v>
      </c>
      <c r="Q6759">
        <v>0</v>
      </c>
      <c r="R6759">
        <v>28</v>
      </c>
      <c r="S6759">
        <v>0</v>
      </c>
      <c r="T6759">
        <v>5</v>
      </c>
      <c r="U6759">
        <v>0</v>
      </c>
      <c r="V6759">
        <v>0</v>
      </c>
      <c r="W6759">
        <v>0</v>
      </c>
      <c r="X6759">
        <v>55.678752991561339</v>
      </c>
      <c r="Y6759">
        <v>0</v>
      </c>
      <c r="Z6759">
        <v>12.970110067807875</v>
      </c>
      <c r="AA6759">
        <v>0</v>
      </c>
      <c r="AB6759">
        <v>4.4336546417243277</v>
      </c>
      <c r="AC6759">
        <v>0</v>
      </c>
      <c r="AD6759">
        <v>0</v>
      </c>
      <c r="AE6759">
        <v>73.08251770109355</v>
      </c>
    </row>
    <row r="6760" spans="1:31" x14ac:dyDescent="0.25">
      <c r="A6760">
        <v>2214633</v>
      </c>
      <c r="B6760">
        <v>1</v>
      </c>
      <c r="C6760" t="s">
        <v>81</v>
      </c>
      <c r="D6760" t="s">
        <v>128</v>
      </c>
      <c r="E6760" t="s">
        <v>198</v>
      </c>
      <c r="F6760" t="s">
        <v>3762</v>
      </c>
      <c r="G6760" t="s">
        <v>143</v>
      </c>
      <c r="H6760" t="s">
        <v>144</v>
      </c>
      <c r="I6760" t="s">
        <v>136</v>
      </c>
      <c r="J6760" t="s">
        <v>137</v>
      </c>
      <c r="K6760" t="s">
        <v>138</v>
      </c>
      <c r="L6760" t="s">
        <v>19327</v>
      </c>
      <c r="M6760" t="s">
        <v>19328</v>
      </c>
      <c r="N6760">
        <v>2.883888888</v>
      </c>
      <c r="O6760">
        <v>0</v>
      </c>
      <c r="P6760">
        <v>0</v>
      </c>
      <c r="Q6760">
        <v>0</v>
      </c>
      <c r="R6760">
        <v>0</v>
      </c>
      <c r="S6760">
        <v>15</v>
      </c>
      <c r="T6760">
        <v>0</v>
      </c>
      <c r="U6760">
        <v>10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184.64215746177734</v>
      </c>
      <c r="AB6760">
        <v>0</v>
      </c>
      <c r="AC6760">
        <v>1449.2266886943689</v>
      </c>
      <c r="AD6760">
        <v>0</v>
      </c>
      <c r="AE6760">
        <v>1633.8688461561462</v>
      </c>
    </row>
    <row r="6761" spans="1:31" x14ac:dyDescent="0.25">
      <c r="A6761">
        <v>2213969</v>
      </c>
      <c r="B6761">
        <v>1</v>
      </c>
      <c r="C6761" t="s">
        <v>81</v>
      </c>
      <c r="D6761" t="s">
        <v>123</v>
      </c>
      <c r="E6761" t="s">
        <v>141</v>
      </c>
      <c r="F6761" t="s">
        <v>19329</v>
      </c>
      <c r="G6761" t="s">
        <v>561</v>
      </c>
      <c r="H6761" t="s">
        <v>144</v>
      </c>
      <c r="I6761" t="s">
        <v>136</v>
      </c>
      <c r="J6761" t="s">
        <v>137</v>
      </c>
      <c r="K6761" t="s">
        <v>138</v>
      </c>
      <c r="L6761" t="s">
        <v>19330</v>
      </c>
      <c r="M6761" t="s">
        <v>19331</v>
      </c>
      <c r="N6761">
        <v>3.1691666660000002</v>
      </c>
      <c r="O6761">
        <v>1</v>
      </c>
      <c r="P6761">
        <v>19</v>
      </c>
      <c r="Q6761">
        <v>96</v>
      </c>
      <c r="R6761">
        <v>18</v>
      </c>
      <c r="S6761">
        <v>6</v>
      </c>
      <c r="T6761">
        <v>24</v>
      </c>
      <c r="U6761">
        <v>0</v>
      </c>
      <c r="V6761">
        <v>0</v>
      </c>
      <c r="W6761">
        <v>0.72613745562865828</v>
      </c>
      <c r="X6761">
        <v>9.5685711087026935</v>
      </c>
      <c r="Y6761">
        <v>121.37860491403686</v>
      </c>
      <c r="Z6761">
        <v>17.601184980733809</v>
      </c>
      <c r="AA6761">
        <v>20.629590670418338</v>
      </c>
      <c r="AB6761">
        <v>11.431563456756662</v>
      </c>
      <c r="AC6761">
        <v>0</v>
      </c>
      <c r="AD6761">
        <v>0</v>
      </c>
      <c r="AE6761">
        <v>181.33565258627704</v>
      </c>
    </row>
    <row r="6762" spans="1:31" x14ac:dyDescent="0.25">
      <c r="A6762">
        <v>2221872</v>
      </c>
      <c r="B6762">
        <v>1</v>
      </c>
      <c r="C6762" t="s">
        <v>81</v>
      </c>
      <c r="D6762" t="s">
        <v>123</v>
      </c>
      <c r="E6762" t="s">
        <v>141</v>
      </c>
      <c r="F6762" t="s">
        <v>19332</v>
      </c>
      <c r="G6762" t="s">
        <v>233</v>
      </c>
      <c r="H6762" t="s">
        <v>144</v>
      </c>
      <c r="I6762" t="s">
        <v>136</v>
      </c>
      <c r="J6762" t="s">
        <v>137</v>
      </c>
      <c r="K6762" t="s">
        <v>234</v>
      </c>
      <c r="L6762" t="s">
        <v>19333</v>
      </c>
      <c r="M6762" t="s">
        <v>19334</v>
      </c>
      <c r="N6762">
        <v>7.6302888879999999</v>
      </c>
      <c r="O6762">
        <v>0</v>
      </c>
      <c r="P6762">
        <v>1716</v>
      </c>
      <c r="Q6762">
        <v>0</v>
      </c>
      <c r="R6762">
        <v>0</v>
      </c>
      <c r="S6762">
        <v>0</v>
      </c>
      <c r="T6762">
        <v>59</v>
      </c>
      <c r="U6762">
        <v>0</v>
      </c>
      <c r="V6762">
        <v>0</v>
      </c>
      <c r="W6762">
        <v>0</v>
      </c>
      <c r="X6762">
        <v>3385.1901411898675</v>
      </c>
      <c r="Y6762">
        <v>0</v>
      </c>
      <c r="Z6762">
        <v>0</v>
      </c>
      <c r="AA6762">
        <v>0</v>
      </c>
      <c r="AB6762">
        <v>210.78168275153217</v>
      </c>
      <c r="AC6762">
        <v>0</v>
      </c>
      <c r="AD6762">
        <v>0</v>
      </c>
      <c r="AE6762">
        <v>3595.9718239413996</v>
      </c>
    </row>
    <row r="6763" spans="1:31" x14ac:dyDescent="0.25">
      <c r="A6763">
        <v>2224789</v>
      </c>
      <c r="B6763">
        <v>1</v>
      </c>
      <c r="C6763" t="s">
        <v>81</v>
      </c>
      <c r="D6763" t="s">
        <v>113</v>
      </c>
      <c r="E6763" t="s">
        <v>156</v>
      </c>
      <c r="F6763" t="s">
        <v>19335</v>
      </c>
      <c r="G6763" t="s">
        <v>280</v>
      </c>
      <c r="H6763" t="s">
        <v>135</v>
      </c>
      <c r="I6763" t="s">
        <v>136</v>
      </c>
      <c r="J6763" t="s">
        <v>137</v>
      </c>
      <c r="K6763" t="s">
        <v>138</v>
      </c>
      <c r="L6763" t="s">
        <v>19336</v>
      </c>
      <c r="M6763" t="s">
        <v>19337</v>
      </c>
      <c r="N6763">
        <v>1.5577777770000001</v>
      </c>
      <c r="O6763">
        <v>0</v>
      </c>
      <c r="P6763">
        <v>1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</row>
    <row r="6764" spans="1:31" x14ac:dyDescent="0.25">
      <c r="A6764">
        <v>2225453</v>
      </c>
      <c r="B6764">
        <v>1</v>
      </c>
      <c r="C6764" t="s">
        <v>80</v>
      </c>
      <c r="D6764" t="s">
        <v>90</v>
      </c>
      <c r="E6764" t="s">
        <v>225</v>
      </c>
      <c r="F6764" t="s">
        <v>19338</v>
      </c>
      <c r="G6764" t="s">
        <v>213</v>
      </c>
      <c r="H6764" t="s">
        <v>135</v>
      </c>
      <c r="I6764" t="s">
        <v>136</v>
      </c>
      <c r="J6764" t="s">
        <v>137</v>
      </c>
      <c r="K6764" t="s">
        <v>138</v>
      </c>
      <c r="L6764" t="s">
        <v>19339</v>
      </c>
      <c r="M6764" t="s">
        <v>19340</v>
      </c>
      <c r="N6764">
        <v>1.418055555</v>
      </c>
      <c r="O6764">
        <v>0</v>
      </c>
      <c r="P6764">
        <v>4</v>
      </c>
      <c r="Q6764">
        <v>0</v>
      </c>
      <c r="R6764">
        <v>0</v>
      </c>
      <c r="S6764">
        <v>0</v>
      </c>
      <c r="T6764">
        <v>12</v>
      </c>
      <c r="U6764">
        <v>0</v>
      </c>
      <c r="V6764">
        <v>1</v>
      </c>
      <c r="W6764">
        <v>0</v>
      </c>
      <c r="X6764">
        <v>0.80776358899906164</v>
      </c>
      <c r="Y6764">
        <v>0</v>
      </c>
      <c r="Z6764">
        <v>0</v>
      </c>
      <c r="AA6764">
        <v>0</v>
      </c>
      <c r="AB6764">
        <v>13.406419596851956</v>
      </c>
      <c r="AC6764">
        <v>0</v>
      </c>
      <c r="AD6764">
        <v>7.400840143968348</v>
      </c>
      <c r="AE6764">
        <v>21.615023329819365</v>
      </c>
    </row>
    <row r="6765" spans="1:31" x14ac:dyDescent="0.25">
      <c r="A6765">
        <v>2213405</v>
      </c>
      <c r="B6765">
        <v>1</v>
      </c>
      <c r="C6765" t="s">
        <v>80</v>
      </c>
      <c r="D6765" t="s">
        <v>107</v>
      </c>
      <c r="E6765" t="s">
        <v>151</v>
      </c>
      <c r="F6765" t="s">
        <v>19341</v>
      </c>
      <c r="G6765" t="s">
        <v>213</v>
      </c>
      <c r="H6765" t="s">
        <v>135</v>
      </c>
      <c r="I6765" t="s">
        <v>136</v>
      </c>
      <c r="J6765" t="s">
        <v>137</v>
      </c>
      <c r="K6765" t="s">
        <v>138</v>
      </c>
      <c r="L6765" t="s">
        <v>19342</v>
      </c>
      <c r="M6765" t="s">
        <v>19343</v>
      </c>
      <c r="N6765">
        <v>0.99888888799999997</v>
      </c>
      <c r="O6765">
        <v>0</v>
      </c>
      <c r="P6765">
        <v>63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21.461125890529157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21.461125890529157</v>
      </c>
    </row>
    <row r="6766" spans="1:31" x14ac:dyDescent="0.25">
      <c r="A6766">
        <v>2214069</v>
      </c>
      <c r="B6766">
        <v>1</v>
      </c>
      <c r="C6766" t="s">
        <v>81</v>
      </c>
      <c r="D6766" t="s">
        <v>112</v>
      </c>
      <c r="E6766" t="s">
        <v>225</v>
      </c>
      <c r="F6766" t="s">
        <v>19344</v>
      </c>
      <c r="G6766" t="s">
        <v>600</v>
      </c>
      <c r="H6766" t="s">
        <v>135</v>
      </c>
      <c r="I6766" t="s">
        <v>136</v>
      </c>
      <c r="J6766" t="s">
        <v>137</v>
      </c>
      <c r="K6766" t="s">
        <v>138</v>
      </c>
      <c r="L6766" t="s">
        <v>19345</v>
      </c>
      <c r="M6766" t="s">
        <v>19346</v>
      </c>
      <c r="N6766">
        <v>3.4397222219999999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3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66.301832321770235</v>
      </c>
      <c r="AC6766">
        <v>0</v>
      </c>
      <c r="AD6766">
        <v>0</v>
      </c>
      <c r="AE6766">
        <v>66.301832321770235</v>
      </c>
    </row>
    <row r="6767" spans="1:31" x14ac:dyDescent="0.25">
      <c r="A6767">
        <v>2221895</v>
      </c>
      <c r="B6767">
        <v>1</v>
      </c>
      <c r="C6767" t="s">
        <v>81</v>
      </c>
      <c r="D6767" t="s">
        <v>123</v>
      </c>
      <c r="E6767" t="s">
        <v>132</v>
      </c>
      <c r="F6767" t="s">
        <v>19347</v>
      </c>
      <c r="G6767" t="s">
        <v>176</v>
      </c>
      <c r="H6767" t="s">
        <v>135</v>
      </c>
      <c r="I6767" t="s">
        <v>136</v>
      </c>
      <c r="J6767" t="s">
        <v>137</v>
      </c>
      <c r="K6767" t="s">
        <v>138</v>
      </c>
      <c r="L6767" t="s">
        <v>19348</v>
      </c>
      <c r="M6767" t="s">
        <v>19349</v>
      </c>
      <c r="N6767">
        <v>2.968611111</v>
      </c>
      <c r="O6767">
        <v>0</v>
      </c>
      <c r="P6767">
        <v>56</v>
      </c>
      <c r="Q6767">
        <v>0</v>
      </c>
      <c r="R6767">
        <v>8</v>
      </c>
      <c r="S6767">
        <v>0</v>
      </c>
      <c r="T6767">
        <v>4</v>
      </c>
      <c r="U6767">
        <v>0</v>
      </c>
      <c r="V6767">
        <v>0</v>
      </c>
      <c r="W6767">
        <v>0</v>
      </c>
      <c r="X6767">
        <v>33.197678027228413</v>
      </c>
      <c r="Y6767">
        <v>0</v>
      </c>
      <c r="Z6767">
        <v>0.809436515078229</v>
      </c>
      <c r="AA6767">
        <v>0</v>
      </c>
      <c r="AB6767">
        <v>13.048756939362647</v>
      </c>
      <c r="AC6767">
        <v>0</v>
      </c>
      <c r="AD6767">
        <v>0</v>
      </c>
      <c r="AE6767">
        <v>47.055871481669293</v>
      </c>
    </row>
    <row r="6768" spans="1:31" x14ac:dyDescent="0.25">
      <c r="A6768">
        <v>2224766</v>
      </c>
      <c r="B6768">
        <v>1</v>
      </c>
      <c r="C6768" t="s">
        <v>81</v>
      </c>
      <c r="D6768" t="s">
        <v>117</v>
      </c>
      <c r="E6768" t="s">
        <v>141</v>
      </c>
      <c r="F6768" t="s">
        <v>19350</v>
      </c>
      <c r="G6768" t="s">
        <v>233</v>
      </c>
      <c r="H6768" t="s">
        <v>144</v>
      </c>
      <c r="I6768" t="s">
        <v>136</v>
      </c>
      <c r="J6768" t="s">
        <v>137</v>
      </c>
      <c r="K6768" t="s">
        <v>234</v>
      </c>
      <c r="L6768" t="s">
        <v>19351</v>
      </c>
      <c r="M6768" t="s">
        <v>19352</v>
      </c>
      <c r="N6768">
        <v>1.898348055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1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89.187927152498986</v>
      </c>
      <c r="AD6768">
        <v>0</v>
      </c>
      <c r="AE6768">
        <v>89.187927152498986</v>
      </c>
    </row>
    <row r="6769" spans="1:31" x14ac:dyDescent="0.25">
      <c r="A6769">
        <v>2222436</v>
      </c>
      <c r="B6769">
        <v>1</v>
      </c>
      <c r="C6769" t="s">
        <v>81</v>
      </c>
      <c r="D6769" t="s">
        <v>127</v>
      </c>
      <c r="E6769" t="s">
        <v>156</v>
      </c>
      <c r="F6769" t="s">
        <v>19353</v>
      </c>
      <c r="G6769" t="s">
        <v>165</v>
      </c>
      <c r="H6769" t="s">
        <v>135</v>
      </c>
      <c r="I6769" t="s">
        <v>136</v>
      </c>
      <c r="J6769" t="s">
        <v>137</v>
      </c>
      <c r="K6769" t="s">
        <v>138</v>
      </c>
      <c r="L6769" t="s">
        <v>19354</v>
      </c>
      <c r="M6769" t="s">
        <v>19355</v>
      </c>
      <c r="N6769">
        <v>0.61138888800000002</v>
      </c>
      <c r="O6769">
        <v>0</v>
      </c>
      <c r="P6769">
        <v>6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0.63771462340050744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0.63771462340050744</v>
      </c>
    </row>
    <row r="6770" spans="1:31" x14ac:dyDescent="0.25">
      <c r="A6770">
        <v>2223415</v>
      </c>
      <c r="B6770">
        <v>1</v>
      </c>
      <c r="C6770" t="s">
        <v>80</v>
      </c>
      <c r="D6770" t="s">
        <v>82</v>
      </c>
      <c r="E6770" t="s">
        <v>156</v>
      </c>
      <c r="F6770" t="s">
        <v>19356</v>
      </c>
      <c r="G6770" t="s">
        <v>161</v>
      </c>
      <c r="H6770" t="s">
        <v>135</v>
      </c>
      <c r="I6770" t="s">
        <v>136</v>
      </c>
      <c r="J6770" t="s">
        <v>137</v>
      </c>
      <c r="K6770" t="s">
        <v>138</v>
      </c>
      <c r="L6770" t="s">
        <v>19357</v>
      </c>
      <c r="M6770" t="s">
        <v>19358</v>
      </c>
      <c r="N6770">
        <v>1.353611111</v>
      </c>
      <c r="O6770">
        <v>0</v>
      </c>
      <c r="P6770">
        <v>1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0.25027304057139999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0.25027304057139999</v>
      </c>
    </row>
    <row r="6771" spans="1:31" x14ac:dyDescent="0.25">
      <c r="A6771">
        <v>2223933</v>
      </c>
      <c r="B6771">
        <v>1</v>
      </c>
      <c r="C6771" t="s">
        <v>80</v>
      </c>
      <c r="D6771" t="s">
        <v>86</v>
      </c>
      <c r="E6771" t="s">
        <v>251</v>
      </c>
      <c r="F6771" t="s">
        <v>19359</v>
      </c>
      <c r="G6771" t="s">
        <v>143</v>
      </c>
      <c r="H6771" t="s">
        <v>144</v>
      </c>
      <c r="I6771" t="s">
        <v>136</v>
      </c>
      <c r="J6771" t="s">
        <v>137</v>
      </c>
      <c r="K6771" t="s">
        <v>138</v>
      </c>
      <c r="L6771" t="s">
        <v>19360</v>
      </c>
      <c r="M6771" t="s">
        <v>19361</v>
      </c>
      <c r="N6771">
        <v>0.773888888</v>
      </c>
      <c r="O6771">
        <v>0</v>
      </c>
      <c r="P6771">
        <v>164</v>
      </c>
      <c r="Q6771">
        <v>0</v>
      </c>
      <c r="R6771">
        <v>8</v>
      </c>
      <c r="S6771">
        <v>2</v>
      </c>
      <c r="T6771">
        <v>25</v>
      </c>
      <c r="U6771">
        <v>0</v>
      </c>
      <c r="V6771">
        <v>0</v>
      </c>
      <c r="W6771">
        <v>0</v>
      </c>
      <c r="X6771">
        <v>172.0896100385151</v>
      </c>
      <c r="Y6771">
        <v>0</v>
      </c>
      <c r="Z6771">
        <v>1.4794031336475668</v>
      </c>
      <c r="AA6771">
        <v>1.9687583358530667</v>
      </c>
      <c r="AB6771">
        <v>48.268415999670275</v>
      </c>
      <c r="AC6771">
        <v>0</v>
      </c>
      <c r="AD6771">
        <v>0</v>
      </c>
      <c r="AE6771">
        <v>223.80618750768602</v>
      </c>
    </row>
    <row r="6772" spans="1:31" x14ac:dyDescent="0.25">
      <c r="A6772">
        <v>2221941</v>
      </c>
      <c r="B6772">
        <v>1</v>
      </c>
      <c r="C6772" t="s">
        <v>81</v>
      </c>
      <c r="D6772" t="s">
        <v>112</v>
      </c>
      <c r="E6772" t="s">
        <v>147</v>
      </c>
      <c r="F6772" t="s">
        <v>655</v>
      </c>
      <c r="G6772" t="s">
        <v>143</v>
      </c>
      <c r="H6772" t="s">
        <v>144</v>
      </c>
      <c r="I6772" t="s">
        <v>136</v>
      </c>
      <c r="J6772" t="s">
        <v>137</v>
      </c>
      <c r="K6772" t="s">
        <v>138</v>
      </c>
      <c r="L6772" t="s">
        <v>19362</v>
      </c>
      <c r="M6772" t="s">
        <v>19363</v>
      </c>
      <c r="N6772">
        <v>0.16388888800000001</v>
      </c>
      <c r="O6772">
        <v>0</v>
      </c>
      <c r="P6772">
        <v>1284</v>
      </c>
      <c r="Q6772">
        <v>5</v>
      </c>
      <c r="R6772">
        <v>39</v>
      </c>
      <c r="S6772">
        <v>8</v>
      </c>
      <c r="T6772">
        <v>69</v>
      </c>
      <c r="U6772">
        <v>1</v>
      </c>
      <c r="V6772">
        <v>1</v>
      </c>
      <c r="W6772">
        <v>0</v>
      </c>
      <c r="X6772">
        <v>16.096445194808584</v>
      </c>
      <c r="Y6772">
        <v>5.5415025272778902</v>
      </c>
      <c r="Z6772">
        <v>0.70297951065884723</v>
      </c>
      <c r="AA6772">
        <v>5.7699486849394646</v>
      </c>
      <c r="AB6772">
        <v>6.5753088793031376</v>
      </c>
      <c r="AC6772">
        <v>5.1619040556188885E-2</v>
      </c>
      <c r="AD6772">
        <v>4.1005754757499997E-3</v>
      </c>
      <c r="AE6772">
        <v>34.741904413019867</v>
      </c>
    </row>
    <row r="6773" spans="1:31" x14ac:dyDescent="0.25">
      <c r="A6773">
        <v>2222482</v>
      </c>
      <c r="B6773">
        <v>1</v>
      </c>
      <c r="C6773" t="s">
        <v>80</v>
      </c>
      <c r="D6773" t="s">
        <v>82</v>
      </c>
      <c r="E6773" t="s">
        <v>156</v>
      </c>
      <c r="F6773" t="s">
        <v>19364</v>
      </c>
      <c r="G6773" t="s">
        <v>165</v>
      </c>
      <c r="H6773" t="s">
        <v>135</v>
      </c>
      <c r="I6773" t="s">
        <v>136</v>
      </c>
      <c r="J6773" t="s">
        <v>137</v>
      </c>
      <c r="K6773" t="s">
        <v>138</v>
      </c>
      <c r="L6773" t="s">
        <v>19365</v>
      </c>
      <c r="M6773" t="s">
        <v>19366</v>
      </c>
      <c r="N6773">
        <v>8.0161111110000007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1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2.750508986104967</v>
      </c>
      <c r="AC6773">
        <v>0</v>
      </c>
      <c r="AD6773">
        <v>0</v>
      </c>
      <c r="AE6773">
        <v>2.750508986104967</v>
      </c>
    </row>
    <row r="6774" spans="1:31" x14ac:dyDescent="0.25">
      <c r="A6774">
        <v>2223392</v>
      </c>
      <c r="B6774">
        <v>1</v>
      </c>
      <c r="C6774" t="s">
        <v>80</v>
      </c>
      <c r="D6774" t="s">
        <v>87</v>
      </c>
      <c r="E6774" t="s">
        <v>147</v>
      </c>
      <c r="F6774" t="s">
        <v>3054</v>
      </c>
      <c r="G6774" t="s">
        <v>143</v>
      </c>
      <c r="H6774" t="s">
        <v>144</v>
      </c>
      <c r="I6774" t="s">
        <v>136</v>
      </c>
      <c r="J6774" t="s">
        <v>137</v>
      </c>
      <c r="K6774" t="s">
        <v>138</v>
      </c>
      <c r="L6774" t="s">
        <v>19367</v>
      </c>
      <c r="M6774" t="s">
        <v>19368</v>
      </c>
      <c r="N6774">
        <v>1.4666666660000001</v>
      </c>
      <c r="O6774">
        <v>0</v>
      </c>
      <c r="P6774">
        <v>1</v>
      </c>
      <c r="Q6774">
        <v>0</v>
      </c>
      <c r="R6774">
        <v>0</v>
      </c>
      <c r="S6774">
        <v>2</v>
      </c>
      <c r="T6774">
        <v>58</v>
      </c>
      <c r="U6774">
        <v>6</v>
      </c>
      <c r="V6774">
        <v>17</v>
      </c>
      <c r="W6774">
        <v>0</v>
      </c>
      <c r="X6774">
        <v>0</v>
      </c>
      <c r="Y6774">
        <v>0</v>
      </c>
      <c r="Z6774">
        <v>0</v>
      </c>
      <c r="AA6774">
        <v>93.473272562789163</v>
      </c>
      <c r="AB6774">
        <v>353.89879087527231</v>
      </c>
      <c r="AC6774">
        <v>444.11203998551304</v>
      </c>
      <c r="AD6774">
        <v>998.68582571160903</v>
      </c>
      <c r="AE6774">
        <v>1890.1699291351833</v>
      </c>
    </row>
    <row r="6775" spans="1:31" x14ac:dyDescent="0.25">
      <c r="A6775">
        <v>2220962</v>
      </c>
      <c r="B6775">
        <v>1</v>
      </c>
      <c r="C6775" t="s">
        <v>80</v>
      </c>
      <c r="D6775" t="s">
        <v>105</v>
      </c>
      <c r="E6775" t="s">
        <v>151</v>
      </c>
      <c r="F6775" t="s">
        <v>19369</v>
      </c>
      <c r="G6775" t="s">
        <v>345</v>
      </c>
      <c r="H6775" t="s">
        <v>135</v>
      </c>
      <c r="I6775" t="s">
        <v>136</v>
      </c>
      <c r="J6775" t="s">
        <v>137</v>
      </c>
      <c r="K6775" t="s">
        <v>138</v>
      </c>
      <c r="L6775" t="s">
        <v>19370</v>
      </c>
      <c r="M6775" t="s">
        <v>19371</v>
      </c>
      <c r="N6775">
        <v>4.91</v>
      </c>
      <c r="O6775">
        <v>0</v>
      </c>
      <c r="P6775">
        <v>128</v>
      </c>
      <c r="Q6775">
        <v>0</v>
      </c>
      <c r="R6775">
        <v>0</v>
      </c>
      <c r="S6775">
        <v>0</v>
      </c>
      <c r="T6775">
        <v>3</v>
      </c>
      <c r="U6775">
        <v>0</v>
      </c>
      <c r="V6775">
        <v>0</v>
      </c>
      <c r="W6775">
        <v>0</v>
      </c>
      <c r="X6775">
        <v>203.79055491053086</v>
      </c>
      <c r="Y6775">
        <v>0</v>
      </c>
      <c r="Z6775">
        <v>0</v>
      </c>
      <c r="AA6775">
        <v>0</v>
      </c>
      <c r="AB6775">
        <v>7.3015707505362997</v>
      </c>
      <c r="AC6775">
        <v>0</v>
      </c>
      <c r="AD6775">
        <v>0</v>
      </c>
      <c r="AE6775">
        <v>211.09212566106714</v>
      </c>
    </row>
    <row r="6776" spans="1:31" x14ac:dyDescent="0.25">
      <c r="A6776">
        <v>2226286</v>
      </c>
      <c r="B6776">
        <v>1</v>
      </c>
      <c r="C6776" t="s">
        <v>80</v>
      </c>
      <c r="D6776" t="s">
        <v>83</v>
      </c>
      <c r="E6776" t="s">
        <v>151</v>
      </c>
      <c r="F6776" t="s">
        <v>19372</v>
      </c>
      <c r="G6776" t="s">
        <v>213</v>
      </c>
      <c r="H6776" t="s">
        <v>135</v>
      </c>
      <c r="I6776" t="s">
        <v>136</v>
      </c>
      <c r="J6776" t="s">
        <v>137</v>
      </c>
      <c r="K6776" t="s">
        <v>138</v>
      </c>
      <c r="L6776" t="s">
        <v>19373</v>
      </c>
      <c r="M6776" t="s">
        <v>19374</v>
      </c>
      <c r="N6776">
        <v>3.6097222219999998</v>
      </c>
      <c r="O6776">
        <v>0</v>
      </c>
      <c r="P6776">
        <v>156</v>
      </c>
      <c r="Q6776">
        <v>0</v>
      </c>
      <c r="R6776">
        <v>0</v>
      </c>
      <c r="S6776">
        <v>0</v>
      </c>
      <c r="T6776">
        <v>15</v>
      </c>
      <c r="U6776">
        <v>0</v>
      </c>
      <c r="V6776">
        <v>0</v>
      </c>
      <c r="W6776">
        <v>0</v>
      </c>
      <c r="X6776">
        <v>230.25272479558305</v>
      </c>
      <c r="Y6776">
        <v>0</v>
      </c>
      <c r="Z6776">
        <v>0</v>
      </c>
      <c r="AA6776">
        <v>0</v>
      </c>
      <c r="AB6776">
        <v>38.463171046584478</v>
      </c>
      <c r="AC6776">
        <v>0</v>
      </c>
      <c r="AD6776">
        <v>0</v>
      </c>
      <c r="AE6776">
        <v>268.71589584216753</v>
      </c>
    </row>
    <row r="6777" spans="1:31" x14ac:dyDescent="0.25">
      <c r="A6777">
        <v>2218460</v>
      </c>
      <c r="B6777">
        <v>1</v>
      </c>
      <c r="C6777" t="s">
        <v>80</v>
      </c>
      <c r="D6777" t="s">
        <v>95</v>
      </c>
      <c r="E6777" t="s">
        <v>251</v>
      </c>
      <c r="F6777" t="s">
        <v>2802</v>
      </c>
      <c r="G6777" t="s">
        <v>561</v>
      </c>
      <c r="H6777" t="s">
        <v>144</v>
      </c>
      <c r="I6777" t="s">
        <v>136</v>
      </c>
      <c r="J6777" t="s">
        <v>137</v>
      </c>
      <c r="K6777" t="s">
        <v>138</v>
      </c>
      <c r="L6777" t="s">
        <v>19375</v>
      </c>
      <c r="M6777" t="s">
        <v>19376</v>
      </c>
      <c r="N6777">
        <v>2.3266666659999999</v>
      </c>
      <c r="O6777">
        <v>56</v>
      </c>
      <c r="P6777">
        <v>4954</v>
      </c>
      <c r="Q6777">
        <v>84</v>
      </c>
      <c r="R6777">
        <v>178</v>
      </c>
      <c r="S6777">
        <v>93</v>
      </c>
      <c r="T6777">
        <v>648</v>
      </c>
      <c r="U6777">
        <v>10</v>
      </c>
      <c r="V6777">
        <v>1</v>
      </c>
      <c r="W6777">
        <v>140.76953008641459</v>
      </c>
      <c r="X6777">
        <v>4776.9701940496207</v>
      </c>
      <c r="Y6777">
        <v>1254.4101566744346</v>
      </c>
      <c r="Z6777">
        <v>103.1589793590513</v>
      </c>
      <c r="AA6777">
        <v>742.40543422056044</v>
      </c>
      <c r="AB6777">
        <v>923.376556512918</v>
      </c>
      <c r="AC6777">
        <v>994.39422138670977</v>
      </c>
      <c r="AD6777">
        <v>7.1309999581349821</v>
      </c>
      <c r="AE6777">
        <v>8942.6160722478453</v>
      </c>
    </row>
    <row r="6778" spans="1:31" x14ac:dyDescent="0.25">
      <c r="A6778">
        <v>2226535</v>
      </c>
      <c r="B6778">
        <v>1</v>
      </c>
      <c r="C6778" t="s">
        <v>80</v>
      </c>
      <c r="D6778" t="s">
        <v>86</v>
      </c>
      <c r="E6778" t="s">
        <v>151</v>
      </c>
      <c r="F6778" t="s">
        <v>19377</v>
      </c>
      <c r="G6778" t="s">
        <v>134</v>
      </c>
      <c r="H6778" t="s">
        <v>135</v>
      </c>
      <c r="I6778" t="s">
        <v>136</v>
      </c>
      <c r="J6778" t="s">
        <v>137</v>
      </c>
      <c r="K6778" t="s">
        <v>138</v>
      </c>
      <c r="L6778" t="s">
        <v>19378</v>
      </c>
      <c r="M6778" t="s">
        <v>19379</v>
      </c>
      <c r="N6778">
        <v>0.75416666600000004</v>
      </c>
      <c r="O6778">
        <v>0</v>
      </c>
      <c r="P6778">
        <v>46</v>
      </c>
      <c r="Q6778">
        <v>0</v>
      </c>
      <c r="R6778">
        <v>0</v>
      </c>
      <c r="S6778">
        <v>0</v>
      </c>
      <c r="T6778">
        <v>8</v>
      </c>
      <c r="U6778">
        <v>0</v>
      </c>
      <c r="V6778">
        <v>0</v>
      </c>
      <c r="W6778">
        <v>0</v>
      </c>
      <c r="X6778">
        <v>18.815860075869889</v>
      </c>
      <c r="Y6778">
        <v>0</v>
      </c>
      <c r="Z6778">
        <v>0</v>
      </c>
      <c r="AA6778">
        <v>0</v>
      </c>
      <c r="AB6778">
        <v>3.9822212148798295</v>
      </c>
      <c r="AC6778">
        <v>0</v>
      </c>
      <c r="AD6778">
        <v>0</v>
      </c>
      <c r="AE6778">
        <v>22.798081290749717</v>
      </c>
    </row>
    <row r="6779" spans="1:31" x14ac:dyDescent="0.25">
      <c r="A6779">
        <v>2229180</v>
      </c>
      <c r="B6779">
        <v>1</v>
      </c>
      <c r="C6779" t="s">
        <v>80</v>
      </c>
      <c r="D6779" t="s">
        <v>104</v>
      </c>
      <c r="E6779" t="s">
        <v>156</v>
      </c>
      <c r="F6779" t="s">
        <v>19380</v>
      </c>
      <c r="G6779" t="s">
        <v>172</v>
      </c>
      <c r="H6779" t="s">
        <v>135</v>
      </c>
      <c r="I6779" t="s">
        <v>136</v>
      </c>
      <c r="J6779" t="s">
        <v>137</v>
      </c>
      <c r="K6779" t="s">
        <v>138</v>
      </c>
      <c r="L6779" t="s">
        <v>19381</v>
      </c>
      <c r="M6779" t="s">
        <v>19382</v>
      </c>
      <c r="N6779">
        <v>3.1530555549999999</v>
      </c>
      <c r="O6779">
        <v>0</v>
      </c>
      <c r="P6779">
        <v>4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0.3693503447399078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0.3693503447399078</v>
      </c>
    </row>
    <row r="6780" spans="1:31" x14ac:dyDescent="0.25">
      <c r="A6780">
        <v>2221354</v>
      </c>
      <c r="B6780">
        <v>1</v>
      </c>
      <c r="C6780" t="s">
        <v>80</v>
      </c>
      <c r="D6780" t="s">
        <v>97</v>
      </c>
      <c r="E6780" t="s">
        <v>141</v>
      </c>
      <c r="F6780" t="s">
        <v>19383</v>
      </c>
      <c r="G6780" t="s">
        <v>233</v>
      </c>
      <c r="H6780" t="s">
        <v>144</v>
      </c>
      <c r="I6780" t="s">
        <v>136</v>
      </c>
      <c r="J6780" t="s">
        <v>137</v>
      </c>
      <c r="K6780" t="s">
        <v>234</v>
      </c>
      <c r="L6780" t="s">
        <v>19384</v>
      </c>
      <c r="M6780" t="s">
        <v>19385</v>
      </c>
      <c r="N6780">
        <v>7.6901111110000002</v>
      </c>
      <c r="O6780">
        <v>0</v>
      </c>
      <c r="P6780">
        <v>107</v>
      </c>
      <c r="Q6780">
        <v>0</v>
      </c>
      <c r="R6780">
        <v>2</v>
      </c>
      <c r="S6780">
        <v>0</v>
      </c>
      <c r="T6780">
        <v>11</v>
      </c>
      <c r="U6780">
        <v>0</v>
      </c>
      <c r="V6780">
        <v>0</v>
      </c>
      <c r="W6780">
        <v>0</v>
      </c>
      <c r="X6780">
        <v>299.51304557585735</v>
      </c>
      <c r="Y6780">
        <v>0</v>
      </c>
      <c r="Z6780">
        <v>9.639193043369346</v>
      </c>
      <c r="AA6780">
        <v>0</v>
      </c>
      <c r="AB6780">
        <v>34.261120172083004</v>
      </c>
      <c r="AC6780">
        <v>0</v>
      </c>
      <c r="AD6780">
        <v>0</v>
      </c>
      <c r="AE6780">
        <v>343.41335879130969</v>
      </c>
    </row>
    <row r="6781" spans="1:31" x14ac:dyDescent="0.25">
      <c r="A6781">
        <v>2224520</v>
      </c>
      <c r="B6781">
        <v>1</v>
      </c>
      <c r="C6781" t="s">
        <v>80</v>
      </c>
      <c r="D6781" t="s">
        <v>93</v>
      </c>
      <c r="E6781" t="s">
        <v>151</v>
      </c>
      <c r="F6781" t="s">
        <v>19386</v>
      </c>
      <c r="G6781" t="s">
        <v>213</v>
      </c>
      <c r="H6781" t="s">
        <v>135</v>
      </c>
      <c r="I6781" t="s">
        <v>136</v>
      </c>
      <c r="J6781" t="s">
        <v>137</v>
      </c>
      <c r="K6781" t="s">
        <v>138</v>
      </c>
      <c r="L6781" t="s">
        <v>19387</v>
      </c>
      <c r="M6781" t="s">
        <v>19388</v>
      </c>
      <c r="N6781">
        <v>2.2180555549999998</v>
      </c>
      <c r="O6781">
        <v>0</v>
      </c>
      <c r="P6781">
        <v>2</v>
      </c>
      <c r="Q6781">
        <v>0</v>
      </c>
      <c r="R6781">
        <v>5</v>
      </c>
      <c r="S6781">
        <v>0</v>
      </c>
      <c r="T6781">
        <v>3</v>
      </c>
      <c r="U6781">
        <v>0</v>
      </c>
      <c r="V6781">
        <v>0</v>
      </c>
      <c r="W6781">
        <v>0</v>
      </c>
      <c r="X6781">
        <v>0.84841662048782751</v>
      </c>
      <c r="Y6781">
        <v>0</v>
      </c>
      <c r="Z6781">
        <v>2.0280984381158862</v>
      </c>
      <c r="AA6781">
        <v>0</v>
      </c>
      <c r="AB6781">
        <v>4.1585140623620669</v>
      </c>
      <c r="AC6781">
        <v>0</v>
      </c>
      <c r="AD6781">
        <v>0</v>
      </c>
      <c r="AE6781">
        <v>7.0350291209657811</v>
      </c>
    </row>
    <row r="6782" spans="1:31" x14ac:dyDescent="0.25">
      <c r="A6782">
        <v>2214487</v>
      </c>
      <c r="B6782">
        <v>1</v>
      </c>
      <c r="C6782" t="s">
        <v>80</v>
      </c>
      <c r="D6782" t="s">
        <v>95</v>
      </c>
      <c r="E6782" t="s">
        <v>147</v>
      </c>
      <c r="F6782" t="s">
        <v>19389</v>
      </c>
      <c r="G6782" t="s">
        <v>143</v>
      </c>
      <c r="H6782" t="s">
        <v>144</v>
      </c>
      <c r="I6782" t="s">
        <v>136</v>
      </c>
      <c r="J6782" t="s">
        <v>137</v>
      </c>
      <c r="K6782" t="s">
        <v>138</v>
      </c>
      <c r="L6782" t="s">
        <v>19390</v>
      </c>
      <c r="M6782" t="s">
        <v>19391</v>
      </c>
      <c r="N6782">
        <v>0.329166666</v>
      </c>
      <c r="O6782">
        <v>0</v>
      </c>
      <c r="P6782">
        <v>1160</v>
      </c>
      <c r="Q6782">
        <v>0</v>
      </c>
      <c r="R6782">
        <v>0</v>
      </c>
      <c r="S6782">
        <v>0</v>
      </c>
      <c r="T6782">
        <v>566</v>
      </c>
      <c r="U6782">
        <v>0</v>
      </c>
      <c r="V6782">
        <v>0</v>
      </c>
      <c r="W6782">
        <v>0</v>
      </c>
      <c r="X6782">
        <v>102.825929885866</v>
      </c>
      <c r="Y6782">
        <v>0</v>
      </c>
      <c r="Z6782">
        <v>0</v>
      </c>
      <c r="AA6782">
        <v>0</v>
      </c>
      <c r="AB6782">
        <v>184.76219048307274</v>
      </c>
      <c r="AC6782">
        <v>0</v>
      </c>
      <c r="AD6782">
        <v>0</v>
      </c>
      <c r="AE6782">
        <v>287.58812036893875</v>
      </c>
    </row>
    <row r="6783" spans="1:31" x14ac:dyDescent="0.25">
      <c r="A6783">
        <v>2212864</v>
      </c>
      <c r="B6783">
        <v>1</v>
      </c>
      <c r="C6783" t="s">
        <v>80</v>
      </c>
      <c r="D6783" t="s">
        <v>95</v>
      </c>
      <c r="E6783" t="s">
        <v>156</v>
      </c>
      <c r="F6783" t="s">
        <v>19392</v>
      </c>
      <c r="G6783" t="s">
        <v>161</v>
      </c>
      <c r="H6783" t="s">
        <v>135</v>
      </c>
      <c r="I6783" t="s">
        <v>136</v>
      </c>
      <c r="J6783" t="s">
        <v>137</v>
      </c>
      <c r="K6783" t="s">
        <v>138</v>
      </c>
      <c r="L6783" t="s">
        <v>19393</v>
      </c>
      <c r="M6783" t="s">
        <v>19394</v>
      </c>
      <c r="N6783">
        <v>1.3372222220000001</v>
      </c>
      <c r="O6783">
        <v>0</v>
      </c>
      <c r="P6783">
        <v>0</v>
      </c>
      <c r="Q6783">
        <v>0</v>
      </c>
      <c r="R6783">
        <v>2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</row>
    <row r="6784" spans="1:31" x14ac:dyDescent="0.25">
      <c r="A6784">
        <v>2213159</v>
      </c>
      <c r="B6784">
        <v>1</v>
      </c>
      <c r="C6784" t="s">
        <v>80</v>
      </c>
      <c r="D6784" t="s">
        <v>91</v>
      </c>
      <c r="E6784" t="s">
        <v>147</v>
      </c>
      <c r="F6784" t="s">
        <v>9621</v>
      </c>
      <c r="G6784" t="s">
        <v>405</v>
      </c>
      <c r="H6784" t="s">
        <v>144</v>
      </c>
      <c r="I6784" t="s">
        <v>136</v>
      </c>
      <c r="J6784" t="s">
        <v>137</v>
      </c>
      <c r="K6784" t="s">
        <v>234</v>
      </c>
      <c r="L6784" t="s">
        <v>19395</v>
      </c>
      <c r="M6784" t="s">
        <v>19396</v>
      </c>
      <c r="N6784">
        <v>8.6892119440000002</v>
      </c>
      <c r="O6784">
        <v>1</v>
      </c>
      <c r="P6784">
        <v>0</v>
      </c>
      <c r="Q6784">
        <v>49</v>
      </c>
      <c r="R6784">
        <v>17</v>
      </c>
      <c r="S6784">
        <v>33</v>
      </c>
      <c r="T6784">
        <v>10</v>
      </c>
      <c r="U6784">
        <v>1</v>
      </c>
      <c r="V6784">
        <v>0</v>
      </c>
      <c r="W6784">
        <v>6.8118710822381248</v>
      </c>
      <c r="X6784">
        <v>0</v>
      </c>
      <c r="Y6784">
        <v>594.84885661113742</v>
      </c>
      <c r="Z6784">
        <v>29.975953000910977</v>
      </c>
      <c r="AA6784">
        <v>1630.986196324284</v>
      </c>
      <c r="AB6784">
        <v>65.260310162804942</v>
      </c>
      <c r="AC6784">
        <v>2.9763792068145563</v>
      </c>
      <c r="AD6784">
        <v>0</v>
      </c>
      <c r="AE6784">
        <v>2330.8595663881906</v>
      </c>
    </row>
    <row r="6785" spans="1:31" x14ac:dyDescent="0.25">
      <c r="A6785">
        <v>2216007</v>
      </c>
      <c r="B6785">
        <v>1</v>
      </c>
      <c r="C6785" t="s">
        <v>81</v>
      </c>
      <c r="D6785" t="s">
        <v>120</v>
      </c>
      <c r="E6785" t="s">
        <v>132</v>
      </c>
      <c r="F6785" t="s">
        <v>19397</v>
      </c>
      <c r="G6785" t="s">
        <v>176</v>
      </c>
      <c r="H6785" t="s">
        <v>135</v>
      </c>
      <c r="I6785" t="s">
        <v>136</v>
      </c>
      <c r="J6785" t="s">
        <v>137</v>
      </c>
      <c r="K6785" t="s">
        <v>138</v>
      </c>
      <c r="L6785" t="s">
        <v>19398</v>
      </c>
      <c r="M6785" t="s">
        <v>19399</v>
      </c>
      <c r="N6785">
        <v>1.2905555550000001</v>
      </c>
      <c r="O6785">
        <v>0</v>
      </c>
      <c r="P6785">
        <v>0</v>
      </c>
      <c r="Q6785">
        <v>0</v>
      </c>
      <c r="R6785">
        <v>6</v>
      </c>
      <c r="S6785">
        <v>0</v>
      </c>
      <c r="T6785">
        <v>8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6.545285759827177</v>
      </c>
      <c r="AA6785">
        <v>0</v>
      </c>
      <c r="AB6785">
        <v>2.1116616620046114</v>
      </c>
      <c r="AC6785">
        <v>0</v>
      </c>
      <c r="AD6785">
        <v>0</v>
      </c>
      <c r="AE6785">
        <v>8.6569474218317879</v>
      </c>
    </row>
    <row r="6786" spans="1:31" x14ac:dyDescent="0.25">
      <c r="A6786">
        <v>2219588</v>
      </c>
      <c r="B6786">
        <v>1</v>
      </c>
      <c r="C6786" t="s">
        <v>81</v>
      </c>
      <c r="D6786" t="s">
        <v>119</v>
      </c>
      <c r="E6786" t="s">
        <v>147</v>
      </c>
      <c r="F6786" t="s">
        <v>12386</v>
      </c>
      <c r="G6786" t="s">
        <v>143</v>
      </c>
      <c r="H6786" t="s">
        <v>144</v>
      </c>
      <c r="I6786" t="s">
        <v>136</v>
      </c>
      <c r="J6786" t="s">
        <v>137</v>
      </c>
      <c r="K6786" t="s">
        <v>138</v>
      </c>
      <c r="L6786" t="s">
        <v>19400</v>
      </c>
      <c r="M6786" t="s">
        <v>19401</v>
      </c>
      <c r="N6786">
        <v>0.254722222</v>
      </c>
      <c r="O6786">
        <v>3</v>
      </c>
      <c r="P6786">
        <v>2721</v>
      </c>
      <c r="Q6786">
        <v>29</v>
      </c>
      <c r="R6786">
        <v>551</v>
      </c>
      <c r="S6786">
        <v>17</v>
      </c>
      <c r="T6786">
        <v>282</v>
      </c>
      <c r="U6786">
        <v>0</v>
      </c>
      <c r="V6786">
        <v>3</v>
      </c>
      <c r="W6786">
        <v>0.15006924125097335</v>
      </c>
      <c r="X6786">
        <v>69.306473689281574</v>
      </c>
      <c r="Y6786">
        <v>1.28540640449725</v>
      </c>
      <c r="Z6786">
        <v>22.60863566289855</v>
      </c>
      <c r="AA6786">
        <v>18.360219738826995</v>
      </c>
      <c r="AB6786">
        <v>28.023379521028659</v>
      </c>
      <c r="AC6786">
        <v>0</v>
      </c>
      <c r="AD6786">
        <v>0.69772240237397831</v>
      </c>
      <c r="AE6786">
        <v>140.43190666015801</v>
      </c>
    </row>
    <row r="6787" spans="1:31" x14ac:dyDescent="0.25">
      <c r="A6787">
        <v>2214925</v>
      </c>
      <c r="B6787">
        <v>1</v>
      </c>
      <c r="C6787" t="s">
        <v>80</v>
      </c>
      <c r="D6787" t="s">
        <v>107</v>
      </c>
      <c r="E6787" t="s">
        <v>151</v>
      </c>
      <c r="F6787" t="s">
        <v>19402</v>
      </c>
      <c r="G6787" t="s">
        <v>503</v>
      </c>
      <c r="H6787" t="s">
        <v>135</v>
      </c>
      <c r="I6787" t="s">
        <v>136</v>
      </c>
      <c r="J6787" t="s">
        <v>137</v>
      </c>
      <c r="K6787" t="s">
        <v>138</v>
      </c>
      <c r="L6787" t="s">
        <v>19403</v>
      </c>
      <c r="M6787" t="s">
        <v>19404</v>
      </c>
      <c r="N6787">
        <v>0.92638888799999997</v>
      </c>
      <c r="O6787">
        <v>0</v>
      </c>
      <c r="P6787">
        <v>62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6.7973283679085554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6.7973283679085554</v>
      </c>
    </row>
    <row r="6788" spans="1:31" x14ac:dyDescent="0.25">
      <c r="A6788">
        <v>2219834</v>
      </c>
      <c r="B6788">
        <v>1</v>
      </c>
      <c r="C6788" t="s">
        <v>81</v>
      </c>
      <c r="D6788" t="s">
        <v>123</v>
      </c>
      <c r="E6788" t="s">
        <v>156</v>
      </c>
      <c r="F6788" t="s">
        <v>19405</v>
      </c>
      <c r="G6788" t="s">
        <v>172</v>
      </c>
      <c r="H6788" t="s">
        <v>135</v>
      </c>
      <c r="I6788" t="s">
        <v>136</v>
      </c>
      <c r="J6788" t="s">
        <v>137</v>
      </c>
      <c r="K6788" t="s">
        <v>138</v>
      </c>
      <c r="L6788" t="s">
        <v>19406</v>
      </c>
      <c r="M6788" t="s">
        <v>19407</v>
      </c>
      <c r="N6788">
        <v>6.1805555549999998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1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63.113607808840754</v>
      </c>
      <c r="AC6788">
        <v>0</v>
      </c>
      <c r="AD6788">
        <v>0</v>
      </c>
      <c r="AE6788">
        <v>63.113607808840754</v>
      </c>
    </row>
    <row r="6789" spans="1:31" x14ac:dyDescent="0.25">
      <c r="A6789">
        <v>2216648</v>
      </c>
      <c r="B6789">
        <v>1</v>
      </c>
      <c r="C6789" t="s">
        <v>80</v>
      </c>
      <c r="D6789" t="s">
        <v>92</v>
      </c>
      <c r="E6789" t="s">
        <v>156</v>
      </c>
      <c r="F6789" t="s">
        <v>19408</v>
      </c>
      <c r="G6789" t="s">
        <v>165</v>
      </c>
      <c r="H6789" t="s">
        <v>135</v>
      </c>
      <c r="I6789" t="s">
        <v>136</v>
      </c>
      <c r="J6789" t="s">
        <v>137</v>
      </c>
      <c r="K6789" t="s">
        <v>138</v>
      </c>
      <c r="L6789" t="s">
        <v>19409</v>
      </c>
      <c r="M6789" t="s">
        <v>19410</v>
      </c>
      <c r="N6789">
        <v>4.5352777770000001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1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</row>
    <row r="6790" spans="1:31" x14ac:dyDescent="0.25">
      <c r="A6790">
        <v>2221603</v>
      </c>
      <c r="B6790">
        <v>1</v>
      </c>
      <c r="C6790" t="s">
        <v>80</v>
      </c>
      <c r="D6790" t="s">
        <v>88</v>
      </c>
      <c r="E6790" t="s">
        <v>141</v>
      </c>
      <c r="F6790" t="s">
        <v>19411</v>
      </c>
      <c r="G6790" t="s">
        <v>143</v>
      </c>
      <c r="H6790" t="s">
        <v>144</v>
      </c>
      <c r="I6790" t="s">
        <v>136</v>
      </c>
      <c r="J6790" t="s">
        <v>137</v>
      </c>
      <c r="K6790" t="s">
        <v>138</v>
      </c>
      <c r="L6790" t="s">
        <v>19412</v>
      </c>
      <c r="M6790" t="s">
        <v>19413</v>
      </c>
      <c r="N6790">
        <v>0.47055555500000001</v>
      </c>
      <c r="O6790">
        <v>0</v>
      </c>
      <c r="P6790">
        <v>116</v>
      </c>
      <c r="Q6790">
        <v>0</v>
      </c>
      <c r="R6790">
        <v>0</v>
      </c>
      <c r="S6790">
        <v>0</v>
      </c>
      <c r="T6790">
        <v>5</v>
      </c>
      <c r="U6790">
        <v>0</v>
      </c>
      <c r="V6790">
        <v>0</v>
      </c>
      <c r="W6790">
        <v>0</v>
      </c>
      <c r="X6790">
        <v>55.552232144618209</v>
      </c>
      <c r="Y6790">
        <v>0</v>
      </c>
      <c r="Z6790">
        <v>0</v>
      </c>
      <c r="AA6790">
        <v>0</v>
      </c>
      <c r="AB6790">
        <v>3.7862773338133331</v>
      </c>
      <c r="AC6790">
        <v>0</v>
      </c>
      <c r="AD6790">
        <v>0</v>
      </c>
      <c r="AE6790">
        <v>59.33850947843154</v>
      </c>
    </row>
    <row r="6791" spans="1:31" x14ac:dyDescent="0.25">
      <c r="A6791">
        <v>2224271</v>
      </c>
      <c r="B6791">
        <v>1</v>
      </c>
      <c r="C6791" t="s">
        <v>80</v>
      </c>
      <c r="D6791" t="s">
        <v>104</v>
      </c>
      <c r="E6791" t="s">
        <v>198</v>
      </c>
      <c r="F6791" t="s">
        <v>19414</v>
      </c>
      <c r="G6791" t="s">
        <v>233</v>
      </c>
      <c r="H6791" t="s">
        <v>144</v>
      </c>
      <c r="I6791" t="s">
        <v>136</v>
      </c>
      <c r="J6791" t="s">
        <v>137</v>
      </c>
      <c r="K6791" t="s">
        <v>234</v>
      </c>
      <c r="L6791" t="s">
        <v>19415</v>
      </c>
      <c r="M6791" t="s">
        <v>19416</v>
      </c>
      <c r="N6791">
        <v>2.2208222219999998</v>
      </c>
      <c r="O6791">
        <v>1</v>
      </c>
      <c r="P6791">
        <v>367</v>
      </c>
      <c r="Q6791">
        <v>2</v>
      </c>
      <c r="R6791">
        <v>7</v>
      </c>
      <c r="S6791">
        <v>4</v>
      </c>
      <c r="T6791">
        <v>26</v>
      </c>
      <c r="U6791">
        <v>0</v>
      </c>
      <c r="V6791">
        <v>0</v>
      </c>
      <c r="W6791">
        <v>0.11618145503613335</v>
      </c>
      <c r="X6791">
        <v>184.54469269903146</v>
      </c>
      <c r="Y6791">
        <v>0.17899829821992222</v>
      </c>
      <c r="Z6791">
        <v>14.858648800063742</v>
      </c>
      <c r="AA6791">
        <v>11.464055488337376</v>
      </c>
      <c r="AB6791">
        <v>21.07875100294682</v>
      </c>
      <c r="AC6791">
        <v>0</v>
      </c>
      <c r="AD6791">
        <v>0</v>
      </c>
      <c r="AE6791">
        <v>232.24132774363545</v>
      </c>
    </row>
    <row r="6792" spans="1:31" x14ac:dyDescent="0.25">
      <c r="A6792">
        <v>2217189</v>
      </c>
      <c r="B6792">
        <v>1</v>
      </c>
      <c r="C6792" t="s">
        <v>80</v>
      </c>
      <c r="D6792" t="s">
        <v>88</v>
      </c>
      <c r="E6792" t="s">
        <v>198</v>
      </c>
      <c r="F6792" t="s">
        <v>19417</v>
      </c>
      <c r="G6792" t="s">
        <v>143</v>
      </c>
      <c r="H6792" t="s">
        <v>144</v>
      </c>
      <c r="I6792" t="s">
        <v>136</v>
      </c>
      <c r="J6792" t="s">
        <v>137</v>
      </c>
      <c r="K6792" t="s">
        <v>138</v>
      </c>
      <c r="L6792" t="s">
        <v>19418</v>
      </c>
      <c r="M6792" t="s">
        <v>19419</v>
      </c>
      <c r="N6792">
        <v>1.031111111</v>
      </c>
      <c r="O6792">
        <v>0</v>
      </c>
      <c r="P6792">
        <v>0</v>
      </c>
      <c r="Q6792">
        <v>0</v>
      </c>
      <c r="R6792">
        <v>0</v>
      </c>
      <c r="S6792">
        <v>3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34.165867740977518</v>
      </c>
      <c r="AB6792">
        <v>0</v>
      </c>
      <c r="AC6792">
        <v>0</v>
      </c>
      <c r="AD6792">
        <v>0</v>
      </c>
      <c r="AE6792">
        <v>34.165867740977518</v>
      </c>
    </row>
    <row r="6793" spans="1:31" x14ac:dyDescent="0.25">
      <c r="A6793">
        <v>2225894</v>
      </c>
      <c r="B6793">
        <v>1</v>
      </c>
      <c r="C6793" t="s">
        <v>80</v>
      </c>
      <c r="D6793" t="s">
        <v>99</v>
      </c>
      <c r="E6793" t="s">
        <v>198</v>
      </c>
      <c r="F6793" t="s">
        <v>14183</v>
      </c>
      <c r="G6793" t="s">
        <v>143</v>
      </c>
      <c r="H6793" t="s">
        <v>144</v>
      </c>
      <c r="I6793" t="s">
        <v>136</v>
      </c>
      <c r="J6793" t="s">
        <v>137</v>
      </c>
      <c r="K6793" t="s">
        <v>138</v>
      </c>
      <c r="L6793" t="s">
        <v>19420</v>
      </c>
      <c r="M6793" t="s">
        <v>19421</v>
      </c>
      <c r="N6793">
        <v>80.867500000000007</v>
      </c>
      <c r="O6793">
        <v>0</v>
      </c>
      <c r="P6793">
        <v>0</v>
      </c>
      <c r="Q6793">
        <v>0</v>
      </c>
      <c r="R6793">
        <v>0</v>
      </c>
      <c r="S6793">
        <v>3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1510.5940692040429</v>
      </c>
      <c r="AB6793">
        <v>0</v>
      </c>
      <c r="AC6793">
        <v>0</v>
      </c>
      <c r="AD6793">
        <v>0</v>
      </c>
      <c r="AE6793">
        <v>1510.5940692040429</v>
      </c>
    </row>
    <row r="6794" spans="1:31" x14ac:dyDescent="0.25">
      <c r="A6794">
        <v>2216548</v>
      </c>
      <c r="B6794">
        <v>1</v>
      </c>
      <c r="C6794" t="s">
        <v>80</v>
      </c>
      <c r="D6794" t="s">
        <v>93</v>
      </c>
      <c r="E6794" t="s">
        <v>147</v>
      </c>
      <c r="F6794" t="s">
        <v>19422</v>
      </c>
      <c r="G6794" t="s">
        <v>143</v>
      </c>
      <c r="H6794" t="s">
        <v>144</v>
      </c>
      <c r="I6794" t="s">
        <v>136</v>
      </c>
      <c r="J6794" t="s">
        <v>137</v>
      </c>
      <c r="K6794" t="s">
        <v>138</v>
      </c>
      <c r="L6794" t="s">
        <v>19423</v>
      </c>
      <c r="M6794" t="s">
        <v>19424</v>
      </c>
      <c r="N6794">
        <v>0.65111111099999996</v>
      </c>
      <c r="O6794">
        <v>1</v>
      </c>
      <c r="P6794">
        <v>329</v>
      </c>
      <c r="Q6794">
        <v>37</v>
      </c>
      <c r="R6794">
        <v>183</v>
      </c>
      <c r="S6794">
        <v>8</v>
      </c>
      <c r="T6794">
        <v>104</v>
      </c>
      <c r="U6794">
        <v>0</v>
      </c>
      <c r="V6794">
        <v>0</v>
      </c>
      <c r="W6794">
        <v>1.1595880295780514</v>
      </c>
      <c r="X6794">
        <v>48.279281341824301</v>
      </c>
      <c r="Y6794">
        <v>84.076196526168275</v>
      </c>
      <c r="Z6794">
        <v>104.19106102942141</v>
      </c>
      <c r="AA6794">
        <v>7.0916144087007522</v>
      </c>
      <c r="AB6794">
        <v>36.770235345159612</v>
      </c>
      <c r="AC6794">
        <v>0</v>
      </c>
      <c r="AD6794">
        <v>0</v>
      </c>
      <c r="AE6794">
        <v>281.56797668085238</v>
      </c>
    </row>
    <row r="6795" spans="1:31" x14ac:dyDescent="0.25">
      <c r="A6795">
        <v>2219542</v>
      </c>
      <c r="B6795">
        <v>1</v>
      </c>
      <c r="C6795" t="s">
        <v>80</v>
      </c>
      <c r="D6795" t="s">
        <v>85</v>
      </c>
      <c r="E6795" t="s">
        <v>225</v>
      </c>
      <c r="F6795" t="s">
        <v>19425</v>
      </c>
      <c r="G6795" t="s">
        <v>345</v>
      </c>
      <c r="H6795" t="s">
        <v>135</v>
      </c>
      <c r="I6795" t="s">
        <v>136</v>
      </c>
      <c r="J6795" t="s">
        <v>137</v>
      </c>
      <c r="K6795" t="s">
        <v>138</v>
      </c>
      <c r="L6795" t="s">
        <v>19426</v>
      </c>
      <c r="M6795" t="s">
        <v>19427</v>
      </c>
      <c r="N6795">
        <v>4.5922222220000002</v>
      </c>
      <c r="O6795">
        <v>0</v>
      </c>
      <c r="P6795">
        <v>75</v>
      </c>
      <c r="Q6795">
        <v>0</v>
      </c>
      <c r="R6795">
        <v>0</v>
      </c>
      <c r="S6795">
        <v>0</v>
      </c>
      <c r="T6795">
        <v>7</v>
      </c>
      <c r="U6795">
        <v>0</v>
      </c>
      <c r="V6795">
        <v>0</v>
      </c>
      <c r="W6795">
        <v>0</v>
      </c>
      <c r="X6795">
        <v>103.35156778356037</v>
      </c>
      <c r="Y6795">
        <v>0</v>
      </c>
      <c r="Z6795">
        <v>0</v>
      </c>
      <c r="AA6795">
        <v>0</v>
      </c>
      <c r="AB6795">
        <v>6.6962155624205097</v>
      </c>
      <c r="AC6795">
        <v>0</v>
      </c>
      <c r="AD6795">
        <v>0</v>
      </c>
      <c r="AE6795">
        <v>110.04778334598087</v>
      </c>
    </row>
    <row r="6796" spans="1:31" x14ac:dyDescent="0.25">
      <c r="A6796">
        <v>2220129</v>
      </c>
      <c r="B6796">
        <v>1</v>
      </c>
      <c r="C6796" t="s">
        <v>80</v>
      </c>
      <c r="D6796" t="s">
        <v>82</v>
      </c>
      <c r="E6796" t="s">
        <v>132</v>
      </c>
      <c r="F6796" t="s">
        <v>2573</v>
      </c>
      <c r="G6796" t="s">
        <v>176</v>
      </c>
      <c r="H6796" t="s">
        <v>135</v>
      </c>
      <c r="I6796" t="s">
        <v>136</v>
      </c>
      <c r="J6796" t="s">
        <v>137</v>
      </c>
      <c r="K6796" t="s">
        <v>138</v>
      </c>
      <c r="L6796" t="s">
        <v>19428</v>
      </c>
      <c r="M6796" t="s">
        <v>19429</v>
      </c>
      <c r="N6796">
        <v>1.2675000000000001</v>
      </c>
      <c r="O6796">
        <v>0</v>
      </c>
      <c r="P6796">
        <v>302</v>
      </c>
      <c r="Q6796">
        <v>0</v>
      </c>
      <c r="R6796">
        <v>0</v>
      </c>
      <c r="S6796">
        <v>0</v>
      </c>
      <c r="T6796">
        <v>20</v>
      </c>
      <c r="U6796">
        <v>0</v>
      </c>
      <c r="V6796">
        <v>0</v>
      </c>
      <c r="W6796">
        <v>0</v>
      </c>
      <c r="X6796">
        <v>139.24935201431347</v>
      </c>
      <c r="Y6796">
        <v>0</v>
      </c>
      <c r="Z6796">
        <v>0</v>
      </c>
      <c r="AA6796">
        <v>0</v>
      </c>
      <c r="AB6796">
        <v>5.3136115883547994</v>
      </c>
      <c r="AC6796">
        <v>0</v>
      </c>
      <c r="AD6796">
        <v>0</v>
      </c>
      <c r="AE6796">
        <v>144.56296360266828</v>
      </c>
    </row>
    <row r="6797" spans="1:31" x14ac:dyDescent="0.25">
      <c r="A6797">
        <v>2218901</v>
      </c>
      <c r="B6797">
        <v>1</v>
      </c>
      <c r="C6797" t="s">
        <v>80</v>
      </c>
      <c r="D6797" t="s">
        <v>98</v>
      </c>
      <c r="E6797" t="s">
        <v>198</v>
      </c>
      <c r="F6797" t="s">
        <v>16856</v>
      </c>
      <c r="G6797" t="s">
        <v>143</v>
      </c>
      <c r="H6797" t="s">
        <v>144</v>
      </c>
      <c r="I6797" t="s">
        <v>136</v>
      </c>
      <c r="J6797" t="s">
        <v>137</v>
      </c>
      <c r="K6797" t="s">
        <v>138</v>
      </c>
      <c r="L6797" t="s">
        <v>19430</v>
      </c>
      <c r="M6797" t="s">
        <v>19431</v>
      </c>
      <c r="N6797">
        <v>0.45500000000000002</v>
      </c>
      <c r="O6797">
        <v>0</v>
      </c>
      <c r="P6797">
        <v>1262</v>
      </c>
      <c r="Q6797">
        <v>2</v>
      </c>
      <c r="R6797">
        <v>189</v>
      </c>
      <c r="S6797">
        <v>7</v>
      </c>
      <c r="T6797">
        <v>330</v>
      </c>
      <c r="U6797">
        <v>0</v>
      </c>
      <c r="V6797">
        <v>0</v>
      </c>
      <c r="W6797">
        <v>0</v>
      </c>
      <c r="X6797">
        <v>92.272037506250442</v>
      </c>
      <c r="Y6797">
        <v>0.55343935434606006</v>
      </c>
      <c r="Z6797">
        <v>8.5744415322929992</v>
      </c>
      <c r="AA6797">
        <v>89.095880650772457</v>
      </c>
      <c r="AB6797">
        <v>66.653334320955267</v>
      </c>
      <c r="AC6797">
        <v>0</v>
      </c>
      <c r="AD6797">
        <v>0</v>
      </c>
      <c r="AE6797">
        <v>257.14913336461723</v>
      </c>
    </row>
    <row r="6798" spans="1:31" x14ac:dyDescent="0.25">
      <c r="A6798">
        <v>2216940</v>
      </c>
      <c r="B6798">
        <v>1</v>
      </c>
      <c r="C6798" t="s">
        <v>80</v>
      </c>
      <c r="D6798" t="s">
        <v>93</v>
      </c>
      <c r="E6798" t="s">
        <v>251</v>
      </c>
      <c r="F6798" t="s">
        <v>8463</v>
      </c>
      <c r="G6798" t="s">
        <v>280</v>
      </c>
      <c r="H6798" t="s">
        <v>144</v>
      </c>
      <c r="I6798" t="s">
        <v>136</v>
      </c>
      <c r="J6798" t="s">
        <v>3</v>
      </c>
      <c r="K6798" t="s">
        <v>138</v>
      </c>
      <c r="L6798" t="s">
        <v>19432</v>
      </c>
      <c r="M6798" t="s">
        <v>19433</v>
      </c>
      <c r="N6798">
        <v>0.62305555499999998</v>
      </c>
      <c r="O6798">
        <v>1</v>
      </c>
      <c r="P6798">
        <v>15421</v>
      </c>
      <c r="Q6798">
        <v>19</v>
      </c>
      <c r="R6798">
        <v>1972</v>
      </c>
      <c r="S6798">
        <v>68</v>
      </c>
      <c r="T6798">
        <v>3673</v>
      </c>
      <c r="U6798">
        <v>16</v>
      </c>
      <c r="V6798">
        <v>6</v>
      </c>
      <c r="W6798">
        <v>0.32114352280770109</v>
      </c>
      <c r="X6798">
        <v>2244.0169690323796</v>
      </c>
      <c r="Y6798">
        <v>8.5403221119191013</v>
      </c>
      <c r="Z6798">
        <v>340.76707376910508</v>
      </c>
      <c r="AA6798">
        <v>517.42098408783386</v>
      </c>
      <c r="AB6798">
        <v>1592.1545696725173</v>
      </c>
      <c r="AC6798">
        <v>977.437548116171</v>
      </c>
      <c r="AD6798">
        <v>134.5614183143673</v>
      </c>
      <c r="AE6798">
        <v>5815.2200286271009</v>
      </c>
    </row>
    <row r="6799" spans="1:31" x14ac:dyDescent="0.25">
      <c r="A6799">
        <v>2219001</v>
      </c>
      <c r="B6799">
        <v>1</v>
      </c>
      <c r="C6799" t="s">
        <v>81</v>
      </c>
      <c r="D6799" t="s">
        <v>127</v>
      </c>
      <c r="E6799" t="s">
        <v>141</v>
      </c>
      <c r="F6799" t="s">
        <v>2152</v>
      </c>
      <c r="G6799" t="s">
        <v>143</v>
      </c>
      <c r="H6799" t="s">
        <v>144</v>
      </c>
      <c r="I6799" t="s">
        <v>451</v>
      </c>
      <c r="J6799" t="s">
        <v>137</v>
      </c>
      <c r="K6799" t="s">
        <v>138</v>
      </c>
      <c r="L6799" t="s">
        <v>19434</v>
      </c>
      <c r="M6799" t="s">
        <v>13076</v>
      </c>
      <c r="N6799">
        <v>5.8333329999999996E-3</v>
      </c>
      <c r="O6799">
        <v>1</v>
      </c>
      <c r="P6799">
        <v>442</v>
      </c>
      <c r="Q6799">
        <v>113</v>
      </c>
      <c r="R6799">
        <v>74</v>
      </c>
      <c r="S6799">
        <v>7</v>
      </c>
      <c r="T6799">
        <v>59</v>
      </c>
      <c r="U6799">
        <v>0</v>
      </c>
      <c r="V6799">
        <v>1</v>
      </c>
      <c r="W6799">
        <v>0</v>
      </c>
      <c r="X6799">
        <v>0.69047324792033005</v>
      </c>
      <c r="Y6799">
        <v>0.41051194458964657</v>
      </c>
      <c r="Z6799">
        <v>4.808516351066168E-2</v>
      </c>
      <c r="AA6799">
        <v>0.35877485531641262</v>
      </c>
      <c r="AB6799">
        <v>0.14020942630980837</v>
      </c>
      <c r="AC6799">
        <v>0</v>
      </c>
      <c r="AD6799">
        <v>3.9476759701901669E-2</v>
      </c>
      <c r="AE6799">
        <v>1.6875313973487607</v>
      </c>
    </row>
    <row r="6800" spans="1:31" x14ac:dyDescent="0.25">
      <c r="A6800">
        <v>2227414</v>
      </c>
      <c r="B6800">
        <v>1</v>
      </c>
      <c r="C6800" t="s">
        <v>80</v>
      </c>
      <c r="D6800" t="s">
        <v>101</v>
      </c>
      <c r="E6800" t="s">
        <v>151</v>
      </c>
      <c r="F6800" t="s">
        <v>19435</v>
      </c>
      <c r="G6800" t="s">
        <v>507</v>
      </c>
      <c r="H6800" t="s">
        <v>135</v>
      </c>
      <c r="I6800" t="s">
        <v>136</v>
      </c>
      <c r="J6800" t="s">
        <v>137</v>
      </c>
      <c r="K6800" t="s">
        <v>138</v>
      </c>
      <c r="L6800" t="s">
        <v>19436</v>
      </c>
      <c r="M6800" t="s">
        <v>19437</v>
      </c>
      <c r="N6800">
        <v>2.0099999999999998</v>
      </c>
      <c r="O6800">
        <v>0</v>
      </c>
      <c r="P6800">
        <v>15</v>
      </c>
      <c r="Q6800">
        <v>0</v>
      </c>
      <c r="R6800">
        <v>3</v>
      </c>
      <c r="S6800">
        <v>0</v>
      </c>
      <c r="T6800">
        <v>3</v>
      </c>
      <c r="U6800">
        <v>0</v>
      </c>
      <c r="V6800">
        <v>0</v>
      </c>
      <c r="W6800">
        <v>0</v>
      </c>
      <c r="X6800">
        <v>10.745974272774161</v>
      </c>
      <c r="Y6800">
        <v>0</v>
      </c>
      <c r="Z6800">
        <v>4.7642599523005202</v>
      </c>
      <c r="AA6800">
        <v>0</v>
      </c>
      <c r="AB6800">
        <v>3.6807760666226899</v>
      </c>
      <c r="AC6800">
        <v>0</v>
      </c>
      <c r="AD6800">
        <v>0</v>
      </c>
      <c r="AE6800">
        <v>19.191010291697371</v>
      </c>
    </row>
    <row r="6801" spans="1:31" x14ac:dyDescent="0.25">
      <c r="A6801">
        <v>2220083</v>
      </c>
      <c r="B6801">
        <v>1</v>
      </c>
      <c r="C6801" t="s">
        <v>80</v>
      </c>
      <c r="D6801" t="s">
        <v>82</v>
      </c>
      <c r="E6801" t="s">
        <v>151</v>
      </c>
      <c r="F6801" t="s">
        <v>19438</v>
      </c>
      <c r="G6801" t="s">
        <v>153</v>
      </c>
      <c r="H6801" t="s">
        <v>135</v>
      </c>
      <c r="I6801" t="s">
        <v>136</v>
      </c>
      <c r="J6801" t="s">
        <v>137</v>
      </c>
      <c r="K6801" t="s">
        <v>138</v>
      </c>
      <c r="L6801" t="s">
        <v>19439</v>
      </c>
      <c r="M6801" t="s">
        <v>19440</v>
      </c>
      <c r="N6801">
        <v>4.6905555550000004</v>
      </c>
      <c r="O6801">
        <v>0</v>
      </c>
      <c r="P6801">
        <v>80</v>
      </c>
      <c r="Q6801">
        <v>0</v>
      </c>
      <c r="R6801">
        <v>0</v>
      </c>
      <c r="S6801">
        <v>0</v>
      </c>
      <c r="T6801">
        <v>30</v>
      </c>
      <c r="U6801">
        <v>0</v>
      </c>
      <c r="V6801">
        <v>0</v>
      </c>
      <c r="W6801">
        <v>0</v>
      </c>
      <c r="X6801">
        <v>126.05806574865549</v>
      </c>
      <c r="Y6801">
        <v>0</v>
      </c>
      <c r="Z6801">
        <v>0</v>
      </c>
      <c r="AA6801">
        <v>0</v>
      </c>
      <c r="AB6801">
        <v>29.967759919841143</v>
      </c>
      <c r="AC6801">
        <v>0</v>
      </c>
      <c r="AD6801">
        <v>0</v>
      </c>
      <c r="AE6801">
        <v>156.02582566849662</v>
      </c>
    </row>
    <row r="6802" spans="1:31" x14ac:dyDescent="0.25">
      <c r="A6802">
        <v>2217919</v>
      </c>
      <c r="B6802">
        <v>1</v>
      </c>
      <c r="C6802" t="s">
        <v>80</v>
      </c>
      <c r="D6802" t="s">
        <v>100</v>
      </c>
      <c r="E6802" t="s">
        <v>151</v>
      </c>
      <c r="F6802" t="s">
        <v>19441</v>
      </c>
      <c r="G6802" t="s">
        <v>213</v>
      </c>
      <c r="H6802" t="s">
        <v>135</v>
      </c>
      <c r="I6802" t="s">
        <v>136</v>
      </c>
      <c r="J6802" t="s">
        <v>137</v>
      </c>
      <c r="K6802" t="s">
        <v>138</v>
      </c>
      <c r="L6802" t="s">
        <v>19442</v>
      </c>
      <c r="M6802" t="s">
        <v>19443</v>
      </c>
      <c r="N6802">
        <v>1.8625</v>
      </c>
      <c r="O6802">
        <v>0</v>
      </c>
      <c r="P6802">
        <v>94</v>
      </c>
      <c r="Q6802">
        <v>0</v>
      </c>
      <c r="R6802">
        <v>0</v>
      </c>
      <c r="S6802">
        <v>0</v>
      </c>
      <c r="T6802">
        <v>5</v>
      </c>
      <c r="U6802">
        <v>0</v>
      </c>
      <c r="V6802">
        <v>0</v>
      </c>
      <c r="W6802">
        <v>0</v>
      </c>
      <c r="X6802">
        <v>56.464799792173558</v>
      </c>
      <c r="Y6802">
        <v>0</v>
      </c>
      <c r="Z6802">
        <v>0</v>
      </c>
      <c r="AA6802">
        <v>0</v>
      </c>
      <c r="AB6802">
        <v>29.68656987538305</v>
      </c>
      <c r="AC6802">
        <v>0</v>
      </c>
      <c r="AD6802">
        <v>0</v>
      </c>
      <c r="AE6802">
        <v>86.151369667556608</v>
      </c>
    </row>
    <row r="6803" spans="1:31" x14ac:dyDescent="0.25">
      <c r="A6803">
        <v>2218609</v>
      </c>
      <c r="B6803">
        <v>1</v>
      </c>
      <c r="C6803" t="s">
        <v>80</v>
      </c>
      <c r="D6803" t="s">
        <v>104</v>
      </c>
      <c r="E6803" t="s">
        <v>198</v>
      </c>
      <c r="F6803" t="s">
        <v>12872</v>
      </c>
      <c r="G6803" t="s">
        <v>143</v>
      </c>
      <c r="H6803" t="s">
        <v>144</v>
      </c>
      <c r="I6803" t="s">
        <v>136</v>
      </c>
      <c r="J6803" t="s">
        <v>137</v>
      </c>
      <c r="K6803" t="s">
        <v>138</v>
      </c>
      <c r="L6803" t="s">
        <v>19444</v>
      </c>
      <c r="M6803" t="s">
        <v>19445</v>
      </c>
      <c r="N6803">
        <v>0.29249999999999998</v>
      </c>
      <c r="O6803">
        <v>5</v>
      </c>
      <c r="P6803">
        <v>1688</v>
      </c>
      <c r="Q6803">
        <v>10</v>
      </c>
      <c r="R6803">
        <v>9</v>
      </c>
      <c r="S6803">
        <v>17</v>
      </c>
      <c r="T6803">
        <v>197</v>
      </c>
      <c r="U6803">
        <v>4</v>
      </c>
      <c r="V6803">
        <v>0</v>
      </c>
      <c r="W6803">
        <v>0.14472876740134891</v>
      </c>
      <c r="X6803">
        <v>122.74937564567489</v>
      </c>
      <c r="Y6803">
        <v>0.91431712483422911</v>
      </c>
      <c r="Z6803">
        <v>0.21875556335944443</v>
      </c>
      <c r="AA6803">
        <v>112.09985502068955</v>
      </c>
      <c r="AB6803">
        <v>20.7982391540205</v>
      </c>
      <c r="AC6803">
        <v>29.914308966965994</v>
      </c>
      <c r="AD6803">
        <v>0</v>
      </c>
      <c r="AE6803">
        <v>286.839580242946</v>
      </c>
    </row>
    <row r="6804" spans="1:31" x14ac:dyDescent="0.25">
      <c r="A6804">
        <v>2228888</v>
      </c>
      <c r="B6804">
        <v>1</v>
      </c>
      <c r="C6804" t="s">
        <v>81</v>
      </c>
      <c r="D6804" t="s">
        <v>128</v>
      </c>
      <c r="E6804" t="s">
        <v>151</v>
      </c>
      <c r="F6804" t="s">
        <v>19446</v>
      </c>
      <c r="G6804" t="s">
        <v>213</v>
      </c>
      <c r="H6804" t="s">
        <v>135</v>
      </c>
      <c r="I6804" t="s">
        <v>136</v>
      </c>
      <c r="J6804" t="s">
        <v>137</v>
      </c>
      <c r="K6804" t="s">
        <v>138</v>
      </c>
      <c r="L6804" t="s">
        <v>19447</v>
      </c>
      <c r="M6804" t="s">
        <v>19448</v>
      </c>
      <c r="N6804">
        <v>1.5938888879999999</v>
      </c>
      <c r="O6804">
        <v>0</v>
      </c>
      <c r="P6804">
        <v>48</v>
      </c>
      <c r="Q6804">
        <v>0</v>
      </c>
      <c r="R6804">
        <v>0</v>
      </c>
      <c r="S6804">
        <v>0</v>
      </c>
      <c r="T6804">
        <v>38</v>
      </c>
      <c r="U6804">
        <v>0</v>
      </c>
      <c r="V6804">
        <v>0</v>
      </c>
      <c r="W6804">
        <v>0</v>
      </c>
      <c r="X6804">
        <v>30.532139750593473</v>
      </c>
      <c r="Y6804">
        <v>0</v>
      </c>
      <c r="Z6804">
        <v>0</v>
      </c>
      <c r="AA6804">
        <v>0</v>
      </c>
      <c r="AB6804">
        <v>86.641147436312451</v>
      </c>
      <c r="AC6804">
        <v>0</v>
      </c>
      <c r="AD6804">
        <v>0</v>
      </c>
      <c r="AE6804">
        <v>117.17328718690592</v>
      </c>
    </row>
    <row r="6805" spans="1:31" x14ac:dyDescent="0.25">
      <c r="A6805">
        <v>2216445</v>
      </c>
      <c r="B6805">
        <v>1</v>
      </c>
      <c r="C6805" t="s">
        <v>80</v>
      </c>
      <c r="D6805" t="s">
        <v>104</v>
      </c>
      <c r="E6805" t="s">
        <v>151</v>
      </c>
      <c r="F6805" t="s">
        <v>19449</v>
      </c>
      <c r="G6805" t="s">
        <v>245</v>
      </c>
      <c r="H6805" t="s">
        <v>135</v>
      </c>
      <c r="I6805" t="s">
        <v>136</v>
      </c>
      <c r="J6805" t="s">
        <v>137</v>
      </c>
      <c r="K6805" t="s">
        <v>138</v>
      </c>
      <c r="L6805" t="s">
        <v>19450</v>
      </c>
      <c r="M6805" t="s">
        <v>19451</v>
      </c>
      <c r="N6805">
        <v>4.5536111110000004</v>
      </c>
      <c r="O6805">
        <v>0</v>
      </c>
      <c r="P6805">
        <v>200</v>
      </c>
      <c r="Q6805">
        <v>0</v>
      </c>
      <c r="R6805">
        <v>4</v>
      </c>
      <c r="S6805">
        <v>0</v>
      </c>
      <c r="T6805">
        <v>21</v>
      </c>
      <c r="U6805">
        <v>0</v>
      </c>
      <c r="V6805">
        <v>0</v>
      </c>
      <c r="W6805">
        <v>0</v>
      </c>
      <c r="X6805">
        <v>228.03680445369378</v>
      </c>
      <c r="Y6805">
        <v>0</v>
      </c>
      <c r="Z6805">
        <v>2.3064542985478256</v>
      </c>
      <c r="AA6805">
        <v>0</v>
      </c>
      <c r="AB6805">
        <v>32.923797230131463</v>
      </c>
      <c r="AC6805">
        <v>0</v>
      </c>
      <c r="AD6805">
        <v>0</v>
      </c>
      <c r="AE6805">
        <v>263.26705598237305</v>
      </c>
    </row>
    <row r="6806" spans="1:31" x14ac:dyDescent="0.25">
      <c r="A6806">
        <v>2216986</v>
      </c>
      <c r="B6806">
        <v>1</v>
      </c>
      <c r="C6806" t="s">
        <v>81</v>
      </c>
      <c r="D6806" t="s">
        <v>124</v>
      </c>
      <c r="E6806" t="s">
        <v>198</v>
      </c>
      <c r="F6806" t="s">
        <v>19452</v>
      </c>
      <c r="G6806" t="s">
        <v>143</v>
      </c>
      <c r="H6806" t="s">
        <v>144</v>
      </c>
      <c r="I6806" t="s">
        <v>136</v>
      </c>
      <c r="J6806" t="s">
        <v>137</v>
      </c>
      <c r="K6806" t="s">
        <v>138</v>
      </c>
      <c r="L6806" t="s">
        <v>5541</v>
      </c>
      <c r="M6806" t="s">
        <v>19453</v>
      </c>
      <c r="N6806">
        <v>0.74638888800000003</v>
      </c>
      <c r="O6806">
        <v>10</v>
      </c>
      <c r="P6806">
        <v>448</v>
      </c>
      <c r="Q6806">
        <v>294</v>
      </c>
      <c r="R6806">
        <v>41</v>
      </c>
      <c r="S6806">
        <v>25</v>
      </c>
      <c r="T6806">
        <v>29</v>
      </c>
      <c r="U6806">
        <v>0</v>
      </c>
      <c r="V6806">
        <v>0</v>
      </c>
      <c r="W6806">
        <v>2.7044737681423512</v>
      </c>
      <c r="X6806">
        <v>62.971414087840571</v>
      </c>
      <c r="Y6806">
        <v>98.690936790456732</v>
      </c>
      <c r="Z6806">
        <v>20.499621856077056</v>
      </c>
      <c r="AA6806">
        <v>83.245261945840852</v>
      </c>
      <c r="AB6806">
        <v>14.179177907975522</v>
      </c>
      <c r="AC6806">
        <v>0</v>
      </c>
      <c r="AD6806">
        <v>0</v>
      </c>
      <c r="AE6806">
        <v>282.29088635633309</v>
      </c>
    </row>
    <row r="6807" spans="1:31" x14ac:dyDescent="0.25">
      <c r="A6807">
        <v>2217527</v>
      </c>
      <c r="B6807">
        <v>1</v>
      </c>
      <c r="C6807" t="s">
        <v>80</v>
      </c>
      <c r="D6807" t="s">
        <v>90</v>
      </c>
      <c r="E6807" t="s">
        <v>156</v>
      </c>
      <c r="F6807" t="s">
        <v>19454</v>
      </c>
      <c r="G6807" t="s">
        <v>161</v>
      </c>
      <c r="H6807" t="s">
        <v>135</v>
      </c>
      <c r="I6807" t="s">
        <v>136</v>
      </c>
      <c r="J6807" t="s">
        <v>137</v>
      </c>
      <c r="K6807" t="s">
        <v>138</v>
      </c>
      <c r="L6807" t="s">
        <v>19455</v>
      </c>
      <c r="M6807" t="s">
        <v>19456</v>
      </c>
      <c r="N6807">
        <v>4.5877777770000003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2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7.5766133107537383</v>
      </c>
      <c r="AC6807">
        <v>0</v>
      </c>
      <c r="AD6807">
        <v>0</v>
      </c>
      <c r="AE6807">
        <v>7.5766133107537383</v>
      </c>
    </row>
    <row r="6808" spans="1:31" x14ac:dyDescent="0.25">
      <c r="A6808">
        <v>2227806</v>
      </c>
      <c r="B6808">
        <v>1</v>
      </c>
      <c r="C6808" t="s">
        <v>80</v>
      </c>
      <c r="D6808" t="s">
        <v>106</v>
      </c>
      <c r="E6808" t="s">
        <v>251</v>
      </c>
      <c r="F6808" t="s">
        <v>3402</v>
      </c>
      <c r="G6808" t="s">
        <v>143</v>
      </c>
      <c r="H6808" t="s">
        <v>144</v>
      </c>
      <c r="I6808" t="s">
        <v>136</v>
      </c>
      <c r="J6808" t="s">
        <v>137</v>
      </c>
      <c r="K6808" t="s">
        <v>138</v>
      </c>
      <c r="L6808" t="s">
        <v>19457</v>
      </c>
      <c r="M6808" t="s">
        <v>19458</v>
      </c>
      <c r="N6808">
        <v>0.896666666</v>
      </c>
      <c r="O6808">
        <v>0</v>
      </c>
      <c r="P6808">
        <v>0</v>
      </c>
      <c r="Q6808">
        <v>0</v>
      </c>
      <c r="R6808">
        <v>0</v>
      </c>
      <c r="S6808">
        <v>16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1.4440665123303997</v>
      </c>
      <c r="AB6808">
        <v>0</v>
      </c>
      <c r="AC6808">
        <v>0</v>
      </c>
      <c r="AD6808">
        <v>0</v>
      </c>
      <c r="AE6808">
        <v>1.4440665123303997</v>
      </c>
    </row>
    <row r="6809" spans="1:31" x14ac:dyDescent="0.25">
      <c r="A6809">
        <v>2218068</v>
      </c>
      <c r="B6809">
        <v>1</v>
      </c>
      <c r="C6809" t="s">
        <v>81</v>
      </c>
      <c r="D6809" t="s">
        <v>112</v>
      </c>
      <c r="E6809" t="s">
        <v>198</v>
      </c>
      <c r="F6809" t="s">
        <v>19459</v>
      </c>
      <c r="G6809" t="s">
        <v>143</v>
      </c>
      <c r="H6809" t="s">
        <v>144</v>
      </c>
      <c r="I6809" t="s">
        <v>136</v>
      </c>
      <c r="J6809" t="s">
        <v>137</v>
      </c>
      <c r="K6809" t="s">
        <v>138</v>
      </c>
      <c r="L6809" t="s">
        <v>19460</v>
      </c>
      <c r="M6809" t="s">
        <v>19461</v>
      </c>
      <c r="N6809">
        <v>0.27805555500000001</v>
      </c>
      <c r="O6809">
        <v>0</v>
      </c>
      <c r="P6809">
        <v>5</v>
      </c>
      <c r="Q6809">
        <v>52</v>
      </c>
      <c r="R6809">
        <v>29</v>
      </c>
      <c r="S6809">
        <v>13</v>
      </c>
      <c r="T6809">
        <v>12</v>
      </c>
      <c r="U6809">
        <v>2</v>
      </c>
      <c r="V6809">
        <v>1</v>
      </c>
      <c r="W6809">
        <v>0</v>
      </c>
      <c r="X6809">
        <v>0.10307332931751667</v>
      </c>
      <c r="Y6809">
        <v>4.5726811565483274</v>
      </c>
      <c r="Z6809">
        <v>0.30751700523001663</v>
      </c>
      <c r="AA6809">
        <v>14.054146283699136</v>
      </c>
      <c r="AB6809">
        <v>25.737361761306673</v>
      </c>
      <c r="AC6809">
        <v>42.815513223117598</v>
      </c>
      <c r="AD6809">
        <v>47.931667033536009</v>
      </c>
      <c r="AE6809">
        <v>135.52195979275527</v>
      </c>
    </row>
    <row r="6810" spans="1:31" x14ac:dyDescent="0.25">
      <c r="A6810">
        <v>2228347</v>
      </c>
      <c r="B6810">
        <v>1</v>
      </c>
      <c r="C6810" t="s">
        <v>80</v>
      </c>
      <c r="D6810" t="s">
        <v>90</v>
      </c>
      <c r="E6810" t="s">
        <v>132</v>
      </c>
      <c r="F6810" t="s">
        <v>19462</v>
      </c>
      <c r="G6810" t="s">
        <v>134</v>
      </c>
      <c r="H6810" t="s">
        <v>135</v>
      </c>
      <c r="I6810" t="s">
        <v>136</v>
      </c>
      <c r="J6810" t="s">
        <v>137</v>
      </c>
      <c r="K6810" t="s">
        <v>138</v>
      </c>
      <c r="L6810" t="s">
        <v>19463</v>
      </c>
      <c r="M6810" t="s">
        <v>19464</v>
      </c>
      <c r="N6810">
        <v>0.68</v>
      </c>
      <c r="O6810">
        <v>0</v>
      </c>
      <c r="P6810">
        <v>223</v>
      </c>
      <c r="Q6810">
        <v>0</v>
      </c>
      <c r="R6810">
        <v>0</v>
      </c>
      <c r="S6810">
        <v>0</v>
      </c>
      <c r="T6810">
        <v>214</v>
      </c>
      <c r="U6810">
        <v>0</v>
      </c>
      <c r="V6810">
        <v>2</v>
      </c>
      <c r="W6810">
        <v>0</v>
      </c>
      <c r="X6810">
        <v>41.035321067929516</v>
      </c>
      <c r="Y6810">
        <v>0</v>
      </c>
      <c r="Z6810">
        <v>0</v>
      </c>
      <c r="AA6810">
        <v>0</v>
      </c>
      <c r="AB6810">
        <v>134.73697248608985</v>
      </c>
      <c r="AC6810">
        <v>0</v>
      </c>
      <c r="AD6810">
        <v>3.7638982988905609</v>
      </c>
      <c r="AE6810">
        <v>179.53619185290992</v>
      </c>
    </row>
    <row r="6811" spans="1:31" x14ac:dyDescent="0.25">
      <c r="A6811">
        <v>2220790</v>
      </c>
      <c r="B6811">
        <v>1</v>
      </c>
      <c r="C6811" t="s">
        <v>80</v>
      </c>
      <c r="D6811" t="s">
        <v>93</v>
      </c>
      <c r="E6811" t="s">
        <v>147</v>
      </c>
      <c r="F6811" t="s">
        <v>14810</v>
      </c>
      <c r="G6811" t="s">
        <v>233</v>
      </c>
      <c r="H6811" t="s">
        <v>144</v>
      </c>
      <c r="I6811" t="s">
        <v>136</v>
      </c>
      <c r="J6811" t="s">
        <v>137</v>
      </c>
      <c r="K6811" t="s">
        <v>234</v>
      </c>
      <c r="L6811" t="s">
        <v>19465</v>
      </c>
      <c r="M6811" t="s">
        <v>19466</v>
      </c>
      <c r="N6811">
        <v>0.45944444400000001</v>
      </c>
      <c r="O6811">
        <v>0</v>
      </c>
      <c r="P6811">
        <v>20</v>
      </c>
      <c r="Q6811">
        <v>0</v>
      </c>
      <c r="R6811">
        <v>5</v>
      </c>
      <c r="S6811">
        <v>8</v>
      </c>
      <c r="T6811">
        <v>977</v>
      </c>
      <c r="U6811">
        <v>7</v>
      </c>
      <c r="V6811">
        <v>20</v>
      </c>
      <c r="W6811">
        <v>0</v>
      </c>
      <c r="X6811">
        <v>1.1611712841640114</v>
      </c>
      <c r="Y6811">
        <v>0</v>
      </c>
      <c r="Z6811">
        <v>2.29967779671277</v>
      </c>
      <c r="AA6811">
        <v>10.536726950497785</v>
      </c>
      <c r="AB6811">
        <v>188.62991374858251</v>
      </c>
      <c r="AC6811">
        <v>40.671418148616461</v>
      </c>
      <c r="AD6811">
        <v>103.21284022138779</v>
      </c>
      <c r="AE6811">
        <v>346.51174814996131</v>
      </c>
    </row>
    <row r="6812" spans="1:31" x14ac:dyDescent="0.25">
      <c r="A6812">
        <v>2229280</v>
      </c>
      <c r="B6812">
        <v>1</v>
      </c>
      <c r="C6812" t="s">
        <v>80</v>
      </c>
      <c r="D6812" t="s">
        <v>95</v>
      </c>
      <c r="E6812" t="s">
        <v>147</v>
      </c>
      <c r="F6812" t="s">
        <v>19467</v>
      </c>
      <c r="G6812" t="s">
        <v>323</v>
      </c>
      <c r="H6812" t="s">
        <v>144</v>
      </c>
      <c r="I6812" t="s">
        <v>136</v>
      </c>
      <c r="J6812" t="s">
        <v>137</v>
      </c>
      <c r="K6812" t="s">
        <v>138</v>
      </c>
      <c r="L6812" t="s">
        <v>19468</v>
      </c>
      <c r="M6812" t="s">
        <v>19469</v>
      </c>
      <c r="N6812">
        <v>0.528888888</v>
      </c>
      <c r="O6812">
        <v>5</v>
      </c>
      <c r="P6812">
        <v>896</v>
      </c>
      <c r="Q6812">
        <v>26</v>
      </c>
      <c r="R6812">
        <v>8</v>
      </c>
      <c r="S6812">
        <v>33</v>
      </c>
      <c r="T6812">
        <v>70</v>
      </c>
      <c r="U6812">
        <v>2</v>
      </c>
      <c r="V6812">
        <v>0</v>
      </c>
      <c r="W6812">
        <v>2.3704995812250713</v>
      </c>
      <c r="X6812">
        <v>159.60787820695253</v>
      </c>
      <c r="Y6812">
        <v>56.265313036448447</v>
      </c>
      <c r="Z6812">
        <v>2.0377241431674311</v>
      </c>
      <c r="AA6812">
        <v>129.68800626521997</v>
      </c>
      <c r="AB6812">
        <v>22.516083300331438</v>
      </c>
      <c r="AC6812">
        <v>94.101557141024131</v>
      </c>
      <c r="AD6812">
        <v>0</v>
      </c>
      <c r="AE6812">
        <v>466.58706167436901</v>
      </c>
    </row>
    <row r="6813" spans="1:31" x14ac:dyDescent="0.25">
      <c r="A6813">
        <v>2227288</v>
      </c>
      <c r="B6813">
        <v>1</v>
      </c>
      <c r="C6813" t="s">
        <v>80</v>
      </c>
      <c r="D6813" t="s">
        <v>83</v>
      </c>
      <c r="E6813" t="s">
        <v>151</v>
      </c>
      <c r="F6813" t="s">
        <v>11572</v>
      </c>
      <c r="G6813" t="s">
        <v>213</v>
      </c>
      <c r="H6813" t="s">
        <v>135</v>
      </c>
      <c r="I6813" t="s">
        <v>136</v>
      </c>
      <c r="J6813" t="s">
        <v>137</v>
      </c>
      <c r="K6813" t="s">
        <v>138</v>
      </c>
      <c r="L6813" t="s">
        <v>19470</v>
      </c>
      <c r="M6813" t="s">
        <v>19471</v>
      </c>
      <c r="N6813">
        <v>0.69138888799999998</v>
      </c>
      <c r="O6813">
        <v>0</v>
      </c>
      <c r="P6813">
        <v>2</v>
      </c>
      <c r="Q6813">
        <v>0</v>
      </c>
      <c r="R6813">
        <v>0</v>
      </c>
      <c r="S6813">
        <v>0</v>
      </c>
      <c r="T6813">
        <v>62</v>
      </c>
      <c r="U6813">
        <v>0</v>
      </c>
      <c r="V6813">
        <v>0</v>
      </c>
      <c r="W6813">
        <v>0</v>
      </c>
      <c r="X6813">
        <v>0.4531446451597001</v>
      </c>
      <c r="Y6813">
        <v>0</v>
      </c>
      <c r="Z6813">
        <v>0</v>
      </c>
      <c r="AA6813">
        <v>0</v>
      </c>
      <c r="AB6813">
        <v>50.859126744060134</v>
      </c>
      <c r="AC6813">
        <v>0</v>
      </c>
      <c r="AD6813">
        <v>0</v>
      </c>
      <c r="AE6813">
        <v>51.312271389219838</v>
      </c>
    </row>
    <row r="6814" spans="1:31" x14ac:dyDescent="0.25">
      <c r="A6814">
        <v>2223707</v>
      </c>
      <c r="B6814">
        <v>1</v>
      </c>
      <c r="C6814" t="s">
        <v>80</v>
      </c>
      <c r="D6814" t="s">
        <v>93</v>
      </c>
      <c r="E6814" t="s">
        <v>147</v>
      </c>
      <c r="F6814" t="s">
        <v>19472</v>
      </c>
      <c r="G6814" t="s">
        <v>405</v>
      </c>
      <c r="H6814" t="s">
        <v>144</v>
      </c>
      <c r="I6814" t="s">
        <v>136</v>
      </c>
      <c r="J6814" t="s">
        <v>137</v>
      </c>
      <c r="K6814" t="s">
        <v>234</v>
      </c>
      <c r="L6814" t="s">
        <v>19473</v>
      </c>
      <c r="M6814" t="s">
        <v>19474</v>
      </c>
      <c r="N6814">
        <v>2.1091666660000001</v>
      </c>
      <c r="O6814">
        <v>0</v>
      </c>
      <c r="P6814">
        <v>383</v>
      </c>
      <c r="Q6814">
        <v>0</v>
      </c>
      <c r="R6814">
        <v>41</v>
      </c>
      <c r="S6814">
        <v>0</v>
      </c>
      <c r="T6814">
        <v>80</v>
      </c>
      <c r="U6814">
        <v>1</v>
      </c>
      <c r="V6814">
        <v>0</v>
      </c>
      <c r="W6814">
        <v>0</v>
      </c>
      <c r="X6814">
        <v>223.08585066931553</v>
      </c>
      <c r="Y6814">
        <v>0</v>
      </c>
      <c r="Z6814">
        <v>77.805975137719997</v>
      </c>
      <c r="AA6814">
        <v>0</v>
      </c>
      <c r="AB6814">
        <v>140.26012227113753</v>
      </c>
      <c r="AC6814">
        <v>320.0538062400679</v>
      </c>
      <c r="AD6814">
        <v>0</v>
      </c>
      <c r="AE6814">
        <v>761.20575431824091</v>
      </c>
    </row>
    <row r="6815" spans="1:31" x14ac:dyDescent="0.25">
      <c r="A6815">
        <v>2224348</v>
      </c>
      <c r="B6815">
        <v>1</v>
      </c>
      <c r="C6815" t="s">
        <v>80</v>
      </c>
      <c r="D6815" t="s">
        <v>110</v>
      </c>
      <c r="E6815" t="s">
        <v>151</v>
      </c>
      <c r="F6815" t="s">
        <v>17179</v>
      </c>
      <c r="G6815" t="s">
        <v>345</v>
      </c>
      <c r="H6815" t="s">
        <v>135</v>
      </c>
      <c r="I6815" t="s">
        <v>136</v>
      </c>
      <c r="J6815" t="s">
        <v>137</v>
      </c>
      <c r="K6815" t="s">
        <v>138</v>
      </c>
      <c r="L6815" t="s">
        <v>19475</v>
      </c>
      <c r="M6815" t="s">
        <v>19476</v>
      </c>
      <c r="N6815">
        <v>8.443333333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1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1.0381053551928503</v>
      </c>
      <c r="AC6815">
        <v>0</v>
      </c>
      <c r="AD6815">
        <v>0</v>
      </c>
      <c r="AE6815">
        <v>1.0381053551928503</v>
      </c>
    </row>
    <row r="6816" spans="1:31" x14ac:dyDescent="0.25">
      <c r="A6816">
        <v>2219983</v>
      </c>
      <c r="B6816">
        <v>1</v>
      </c>
      <c r="C6816" t="s">
        <v>80</v>
      </c>
      <c r="D6816" t="s">
        <v>85</v>
      </c>
      <c r="E6816" t="s">
        <v>156</v>
      </c>
      <c r="F6816" t="s">
        <v>19477</v>
      </c>
      <c r="G6816" t="s">
        <v>161</v>
      </c>
      <c r="H6816" t="s">
        <v>135</v>
      </c>
      <c r="I6816" t="s">
        <v>136</v>
      </c>
      <c r="J6816" t="s">
        <v>137</v>
      </c>
      <c r="K6816" t="s">
        <v>138</v>
      </c>
      <c r="L6816" t="s">
        <v>19478</v>
      </c>
      <c r="M6816" t="s">
        <v>19479</v>
      </c>
      <c r="N6816">
        <v>5.4974999999999996</v>
      </c>
      <c r="O6816">
        <v>0</v>
      </c>
      <c r="P6816">
        <v>9</v>
      </c>
      <c r="Q6816">
        <v>0</v>
      </c>
      <c r="R6816">
        <v>0</v>
      </c>
      <c r="S6816">
        <v>0</v>
      </c>
      <c r="T6816">
        <v>2</v>
      </c>
      <c r="U6816">
        <v>0</v>
      </c>
      <c r="V6816">
        <v>0</v>
      </c>
      <c r="W6816">
        <v>0</v>
      </c>
      <c r="X6816">
        <v>24.983718998943846</v>
      </c>
      <c r="Y6816">
        <v>0</v>
      </c>
      <c r="Z6816">
        <v>0</v>
      </c>
      <c r="AA6816">
        <v>0</v>
      </c>
      <c r="AB6816">
        <v>0.80630266820472485</v>
      </c>
      <c r="AC6816">
        <v>0</v>
      </c>
      <c r="AD6816">
        <v>0</v>
      </c>
      <c r="AE6816">
        <v>25.790021667148572</v>
      </c>
    </row>
    <row r="6817" spans="1:31" x14ac:dyDescent="0.25">
      <c r="A6817">
        <v>2212987</v>
      </c>
      <c r="B6817">
        <v>1</v>
      </c>
      <c r="C6817" t="s">
        <v>80</v>
      </c>
      <c r="D6817" t="s">
        <v>99</v>
      </c>
      <c r="E6817" t="s">
        <v>151</v>
      </c>
      <c r="F6817" t="s">
        <v>19480</v>
      </c>
      <c r="G6817" t="s">
        <v>213</v>
      </c>
      <c r="H6817" t="s">
        <v>135</v>
      </c>
      <c r="I6817" t="s">
        <v>136</v>
      </c>
      <c r="J6817" t="s">
        <v>137</v>
      </c>
      <c r="K6817" t="s">
        <v>138</v>
      </c>
      <c r="L6817" t="s">
        <v>19481</v>
      </c>
      <c r="M6817" t="s">
        <v>19482</v>
      </c>
      <c r="N6817">
        <v>3.554166666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1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2.1842406467413333</v>
      </c>
      <c r="AC6817">
        <v>0</v>
      </c>
      <c r="AD6817">
        <v>0</v>
      </c>
      <c r="AE6817">
        <v>2.1842406467413333</v>
      </c>
    </row>
    <row r="6818" spans="1:31" x14ac:dyDescent="0.25">
      <c r="A6818">
        <v>2218752</v>
      </c>
      <c r="B6818">
        <v>1</v>
      </c>
      <c r="C6818" t="s">
        <v>81</v>
      </c>
      <c r="D6818" t="s">
        <v>118</v>
      </c>
      <c r="E6818" t="s">
        <v>151</v>
      </c>
      <c r="F6818" t="s">
        <v>11623</v>
      </c>
      <c r="G6818" t="s">
        <v>405</v>
      </c>
      <c r="H6818" t="s">
        <v>135</v>
      </c>
      <c r="I6818" t="s">
        <v>136</v>
      </c>
      <c r="J6818" t="s">
        <v>137</v>
      </c>
      <c r="K6818" t="s">
        <v>234</v>
      </c>
      <c r="L6818" t="s">
        <v>19483</v>
      </c>
      <c r="M6818" t="s">
        <v>19484</v>
      </c>
      <c r="N6818">
        <v>1.9941377769999999</v>
      </c>
      <c r="O6818">
        <v>0</v>
      </c>
      <c r="P6818">
        <v>41</v>
      </c>
      <c r="Q6818">
        <v>0</v>
      </c>
      <c r="R6818">
        <v>0</v>
      </c>
      <c r="S6818">
        <v>0</v>
      </c>
      <c r="T6818">
        <v>1</v>
      </c>
      <c r="U6818">
        <v>0</v>
      </c>
      <c r="V6818">
        <v>0</v>
      </c>
      <c r="W6818">
        <v>0</v>
      </c>
      <c r="X6818">
        <v>25.351619586395437</v>
      </c>
      <c r="Y6818">
        <v>0</v>
      </c>
      <c r="Z6818">
        <v>0</v>
      </c>
      <c r="AA6818">
        <v>0</v>
      </c>
      <c r="AB6818">
        <v>3.8731391401401498</v>
      </c>
      <c r="AC6818">
        <v>0</v>
      </c>
      <c r="AD6818">
        <v>0</v>
      </c>
      <c r="AE6818">
        <v>29.224758726535587</v>
      </c>
    </row>
    <row r="6819" spans="1:31" x14ac:dyDescent="0.25">
      <c r="A6819">
        <v>2223495</v>
      </c>
      <c r="B6819">
        <v>1</v>
      </c>
      <c r="C6819" t="s">
        <v>80</v>
      </c>
      <c r="D6819" t="s">
        <v>104</v>
      </c>
      <c r="E6819" t="s">
        <v>132</v>
      </c>
      <c r="F6819" t="s">
        <v>9522</v>
      </c>
      <c r="G6819" t="s">
        <v>507</v>
      </c>
      <c r="H6819" t="s">
        <v>135</v>
      </c>
      <c r="I6819" t="s">
        <v>136</v>
      </c>
      <c r="J6819" t="s">
        <v>137</v>
      </c>
      <c r="K6819" t="s">
        <v>138</v>
      </c>
      <c r="L6819" t="s">
        <v>19485</v>
      </c>
      <c r="M6819" t="s">
        <v>19486</v>
      </c>
      <c r="N6819">
        <v>2.1655555550000001</v>
      </c>
      <c r="O6819">
        <v>0</v>
      </c>
      <c r="P6819">
        <v>412</v>
      </c>
      <c r="Q6819">
        <v>0</v>
      </c>
      <c r="R6819">
        <v>7</v>
      </c>
      <c r="S6819">
        <v>0</v>
      </c>
      <c r="T6819">
        <v>21</v>
      </c>
      <c r="U6819">
        <v>0</v>
      </c>
      <c r="V6819">
        <v>0</v>
      </c>
      <c r="W6819">
        <v>0</v>
      </c>
      <c r="X6819">
        <v>343.55023204421303</v>
      </c>
      <c r="Y6819">
        <v>0</v>
      </c>
      <c r="Z6819">
        <v>2.4407846225241596</v>
      </c>
      <c r="AA6819">
        <v>0</v>
      </c>
      <c r="AB6819">
        <v>18.820632704384291</v>
      </c>
      <c r="AC6819">
        <v>0</v>
      </c>
      <c r="AD6819">
        <v>0</v>
      </c>
      <c r="AE6819">
        <v>364.81164937112152</v>
      </c>
    </row>
    <row r="6820" spans="1:31" x14ac:dyDescent="0.25">
      <c r="A6820">
        <v>2226412</v>
      </c>
      <c r="B6820">
        <v>1</v>
      </c>
      <c r="C6820" t="s">
        <v>80</v>
      </c>
      <c r="D6820" t="s">
        <v>82</v>
      </c>
      <c r="E6820" t="s">
        <v>151</v>
      </c>
      <c r="F6820" t="s">
        <v>19487</v>
      </c>
      <c r="G6820" t="s">
        <v>213</v>
      </c>
      <c r="H6820" t="s">
        <v>135</v>
      </c>
      <c r="I6820" t="s">
        <v>136</v>
      </c>
      <c r="J6820" t="s">
        <v>137</v>
      </c>
      <c r="K6820" t="s">
        <v>138</v>
      </c>
      <c r="L6820" t="s">
        <v>19488</v>
      </c>
      <c r="M6820" t="s">
        <v>19489</v>
      </c>
      <c r="N6820">
        <v>0.52805555500000001</v>
      </c>
      <c r="O6820">
        <v>0</v>
      </c>
      <c r="P6820">
        <v>279</v>
      </c>
      <c r="Q6820">
        <v>0</v>
      </c>
      <c r="R6820">
        <v>0</v>
      </c>
      <c r="S6820">
        <v>0</v>
      </c>
      <c r="T6820">
        <v>36</v>
      </c>
      <c r="U6820">
        <v>0</v>
      </c>
      <c r="V6820">
        <v>0</v>
      </c>
      <c r="W6820">
        <v>0</v>
      </c>
      <c r="X6820">
        <v>71.525147166035964</v>
      </c>
      <c r="Y6820">
        <v>0</v>
      </c>
      <c r="Z6820">
        <v>0</v>
      </c>
      <c r="AA6820">
        <v>0</v>
      </c>
      <c r="AB6820">
        <v>5.7012766192270909</v>
      </c>
      <c r="AC6820">
        <v>0</v>
      </c>
      <c r="AD6820">
        <v>0</v>
      </c>
      <c r="AE6820">
        <v>77.226423785263052</v>
      </c>
    </row>
    <row r="6821" spans="1:31" x14ac:dyDescent="0.25">
      <c r="A6821">
        <v>2213843</v>
      </c>
      <c r="B6821">
        <v>1</v>
      </c>
      <c r="C6821" t="s">
        <v>81</v>
      </c>
      <c r="D6821" t="s">
        <v>112</v>
      </c>
      <c r="E6821" t="s">
        <v>156</v>
      </c>
      <c r="F6821" t="s">
        <v>19490</v>
      </c>
      <c r="G6821" t="s">
        <v>134</v>
      </c>
      <c r="H6821" t="s">
        <v>135</v>
      </c>
      <c r="I6821" t="s">
        <v>136</v>
      </c>
      <c r="J6821" t="s">
        <v>137</v>
      </c>
      <c r="K6821" t="s">
        <v>138</v>
      </c>
      <c r="L6821" t="s">
        <v>19491</v>
      </c>
      <c r="M6821" t="s">
        <v>19492</v>
      </c>
      <c r="N6821">
        <v>1.711944444</v>
      </c>
      <c r="O6821">
        <v>0</v>
      </c>
      <c r="P6821">
        <v>9</v>
      </c>
      <c r="Q6821">
        <v>0</v>
      </c>
      <c r="R6821">
        <v>0</v>
      </c>
      <c r="S6821">
        <v>0</v>
      </c>
      <c r="T6821">
        <v>2</v>
      </c>
      <c r="U6821">
        <v>0</v>
      </c>
      <c r="V6821">
        <v>0</v>
      </c>
      <c r="W6821">
        <v>0</v>
      </c>
      <c r="X6821">
        <v>3.1053383222607449</v>
      </c>
      <c r="Y6821">
        <v>0</v>
      </c>
      <c r="Z6821">
        <v>0</v>
      </c>
      <c r="AA6821">
        <v>0</v>
      </c>
      <c r="AB6821">
        <v>5.1953468287383338</v>
      </c>
      <c r="AC6821">
        <v>0</v>
      </c>
      <c r="AD6821">
        <v>0</v>
      </c>
      <c r="AE6821">
        <v>8.3006851509990796</v>
      </c>
    </row>
    <row r="6822" spans="1:31" x14ac:dyDescent="0.25">
      <c r="A6822">
        <v>2213010</v>
      </c>
      <c r="B6822">
        <v>1</v>
      </c>
      <c r="C6822" t="s">
        <v>80</v>
      </c>
      <c r="D6822" t="s">
        <v>96</v>
      </c>
      <c r="E6822" t="s">
        <v>151</v>
      </c>
      <c r="F6822" t="s">
        <v>3508</v>
      </c>
      <c r="G6822" t="s">
        <v>213</v>
      </c>
      <c r="H6822" t="s">
        <v>135</v>
      </c>
      <c r="I6822" t="s">
        <v>136</v>
      </c>
      <c r="J6822" t="s">
        <v>137</v>
      </c>
      <c r="K6822" t="s">
        <v>138</v>
      </c>
      <c r="L6822" t="s">
        <v>19493</v>
      </c>
      <c r="M6822" t="s">
        <v>19494</v>
      </c>
      <c r="N6822">
        <v>3.5791666659999999</v>
      </c>
      <c r="O6822">
        <v>0</v>
      </c>
      <c r="P6822">
        <v>20</v>
      </c>
      <c r="Q6822">
        <v>0</v>
      </c>
      <c r="R6822">
        <v>0</v>
      </c>
      <c r="S6822">
        <v>0</v>
      </c>
      <c r="T6822">
        <v>5</v>
      </c>
      <c r="U6822">
        <v>0</v>
      </c>
      <c r="V6822">
        <v>0</v>
      </c>
      <c r="W6822">
        <v>0</v>
      </c>
      <c r="X6822">
        <v>89.913745465055641</v>
      </c>
      <c r="Y6822">
        <v>0</v>
      </c>
      <c r="Z6822">
        <v>0</v>
      </c>
      <c r="AA6822">
        <v>0</v>
      </c>
      <c r="AB6822">
        <v>14.978448391698006</v>
      </c>
      <c r="AC6822">
        <v>0</v>
      </c>
      <c r="AD6822">
        <v>0</v>
      </c>
      <c r="AE6822">
        <v>104.89219385675365</v>
      </c>
    </row>
    <row r="6823" spans="1:31" x14ac:dyDescent="0.25">
      <c r="A6823">
        <v>2225745</v>
      </c>
      <c r="B6823">
        <v>1</v>
      </c>
      <c r="C6823" t="s">
        <v>81</v>
      </c>
      <c r="D6823" t="s">
        <v>120</v>
      </c>
      <c r="E6823" t="s">
        <v>156</v>
      </c>
      <c r="F6823" t="s">
        <v>19495</v>
      </c>
      <c r="G6823" t="s">
        <v>161</v>
      </c>
      <c r="H6823" t="s">
        <v>135</v>
      </c>
      <c r="I6823" t="s">
        <v>136</v>
      </c>
      <c r="J6823" t="s">
        <v>137</v>
      </c>
      <c r="K6823" t="s">
        <v>138</v>
      </c>
      <c r="L6823" t="s">
        <v>19496</v>
      </c>
      <c r="M6823" t="s">
        <v>19497</v>
      </c>
      <c r="N6823">
        <v>1.7408333330000001</v>
      </c>
      <c r="O6823">
        <v>0</v>
      </c>
      <c r="P6823">
        <v>2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1.8185993067976149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1.8185993067976149</v>
      </c>
    </row>
    <row r="6824" spans="1:31" x14ac:dyDescent="0.25">
      <c r="A6824">
        <v>2218775</v>
      </c>
      <c r="B6824">
        <v>1</v>
      </c>
      <c r="C6824" t="s">
        <v>80</v>
      </c>
      <c r="D6824" t="s">
        <v>100</v>
      </c>
      <c r="E6824" t="s">
        <v>141</v>
      </c>
      <c r="F6824" t="s">
        <v>19498</v>
      </c>
      <c r="G6824" t="s">
        <v>561</v>
      </c>
      <c r="H6824" t="s">
        <v>144</v>
      </c>
      <c r="I6824" t="s">
        <v>136</v>
      </c>
      <c r="J6824" t="s">
        <v>137</v>
      </c>
      <c r="K6824" t="s">
        <v>138</v>
      </c>
      <c r="L6824" t="s">
        <v>19499</v>
      </c>
      <c r="M6824" t="s">
        <v>19500</v>
      </c>
      <c r="N6824">
        <v>2.3627777769999998</v>
      </c>
      <c r="O6824">
        <v>0</v>
      </c>
      <c r="P6824">
        <v>192</v>
      </c>
      <c r="Q6824">
        <v>0</v>
      </c>
      <c r="R6824">
        <v>12</v>
      </c>
      <c r="S6824">
        <v>0</v>
      </c>
      <c r="T6824">
        <v>25</v>
      </c>
      <c r="U6824">
        <v>0</v>
      </c>
      <c r="V6824">
        <v>0</v>
      </c>
      <c r="W6824">
        <v>0</v>
      </c>
      <c r="X6824">
        <v>215.72535378501451</v>
      </c>
      <c r="Y6824">
        <v>0</v>
      </c>
      <c r="Z6824">
        <v>21.460622844652676</v>
      </c>
      <c r="AA6824">
        <v>0</v>
      </c>
      <c r="AB6824">
        <v>102.84893639438289</v>
      </c>
      <c r="AC6824">
        <v>0</v>
      </c>
      <c r="AD6824">
        <v>0</v>
      </c>
      <c r="AE6824">
        <v>340.03491302405007</v>
      </c>
    </row>
    <row r="6825" spans="1:31" x14ac:dyDescent="0.25">
      <c r="A6825">
        <v>2223730</v>
      </c>
      <c r="B6825">
        <v>1</v>
      </c>
      <c r="C6825" t="s">
        <v>80</v>
      </c>
      <c r="D6825" t="s">
        <v>84</v>
      </c>
      <c r="E6825" t="s">
        <v>141</v>
      </c>
      <c r="F6825" t="s">
        <v>19501</v>
      </c>
      <c r="G6825" t="s">
        <v>1628</v>
      </c>
      <c r="H6825" t="s">
        <v>144</v>
      </c>
      <c r="I6825" t="s">
        <v>136</v>
      </c>
      <c r="J6825" t="s">
        <v>137</v>
      </c>
      <c r="K6825" t="s">
        <v>138</v>
      </c>
      <c r="L6825" t="s">
        <v>19502</v>
      </c>
      <c r="M6825" t="s">
        <v>19503</v>
      </c>
      <c r="N6825">
        <v>0.15</v>
      </c>
      <c r="O6825">
        <v>0</v>
      </c>
      <c r="P6825">
        <v>555</v>
      </c>
      <c r="Q6825">
        <v>0</v>
      </c>
      <c r="R6825">
        <v>0</v>
      </c>
      <c r="S6825">
        <v>0</v>
      </c>
      <c r="T6825">
        <v>7</v>
      </c>
      <c r="U6825">
        <v>0</v>
      </c>
      <c r="V6825">
        <v>0</v>
      </c>
      <c r="W6825">
        <v>0</v>
      </c>
      <c r="X6825">
        <v>29.257467862948481</v>
      </c>
      <c r="Y6825">
        <v>0</v>
      </c>
      <c r="Z6825">
        <v>0</v>
      </c>
      <c r="AA6825">
        <v>0</v>
      </c>
      <c r="AB6825">
        <v>4.4790753501316498</v>
      </c>
      <c r="AC6825">
        <v>0</v>
      </c>
      <c r="AD6825">
        <v>0</v>
      </c>
      <c r="AE6825">
        <v>33.736543213080132</v>
      </c>
    </row>
    <row r="6826" spans="1:31" x14ac:dyDescent="0.25">
      <c r="A6826">
        <v>2226435</v>
      </c>
      <c r="B6826">
        <v>1</v>
      </c>
      <c r="C6826" t="s">
        <v>80</v>
      </c>
      <c r="D6826" t="s">
        <v>96</v>
      </c>
      <c r="E6826" t="s">
        <v>156</v>
      </c>
      <c r="F6826" t="s">
        <v>19504</v>
      </c>
      <c r="G6826" t="s">
        <v>134</v>
      </c>
      <c r="H6826" t="s">
        <v>135</v>
      </c>
      <c r="I6826" t="s">
        <v>136</v>
      </c>
      <c r="J6826" t="s">
        <v>137</v>
      </c>
      <c r="K6826" t="s">
        <v>138</v>
      </c>
      <c r="L6826" t="s">
        <v>15985</v>
      </c>
      <c r="M6826" t="s">
        <v>19505</v>
      </c>
      <c r="N6826">
        <v>2.73</v>
      </c>
      <c r="O6826">
        <v>0</v>
      </c>
      <c r="P6826">
        <v>1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0.88745501605943344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0.88745501605943344</v>
      </c>
    </row>
    <row r="6827" spans="1:31" x14ac:dyDescent="0.25">
      <c r="A6827">
        <v>2214361</v>
      </c>
      <c r="B6827">
        <v>1</v>
      </c>
      <c r="C6827" t="s">
        <v>80</v>
      </c>
      <c r="D6827" t="s">
        <v>90</v>
      </c>
      <c r="E6827" t="s">
        <v>156</v>
      </c>
      <c r="F6827" t="s">
        <v>19506</v>
      </c>
      <c r="G6827" t="s">
        <v>161</v>
      </c>
      <c r="H6827" t="s">
        <v>135</v>
      </c>
      <c r="I6827" t="s">
        <v>136</v>
      </c>
      <c r="J6827" t="s">
        <v>137</v>
      </c>
      <c r="K6827" t="s">
        <v>138</v>
      </c>
      <c r="L6827" t="s">
        <v>19507</v>
      </c>
      <c r="M6827" t="s">
        <v>19508</v>
      </c>
      <c r="N6827">
        <v>1.902222222</v>
      </c>
      <c r="O6827">
        <v>0</v>
      </c>
      <c r="P6827">
        <v>2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1.9109905975883199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1.9109905975883199</v>
      </c>
    </row>
    <row r="6828" spans="1:31" x14ac:dyDescent="0.25">
      <c r="A6828">
        <v>2214484</v>
      </c>
      <c r="B6828">
        <v>1</v>
      </c>
      <c r="C6828" t="s">
        <v>80</v>
      </c>
      <c r="D6828" t="s">
        <v>84</v>
      </c>
      <c r="E6828" t="s">
        <v>151</v>
      </c>
      <c r="F6828" t="s">
        <v>17968</v>
      </c>
      <c r="G6828" t="s">
        <v>233</v>
      </c>
      <c r="H6828" t="s">
        <v>135</v>
      </c>
      <c r="I6828" t="s">
        <v>136</v>
      </c>
      <c r="J6828" t="s">
        <v>137</v>
      </c>
      <c r="K6828" t="s">
        <v>234</v>
      </c>
      <c r="L6828" t="s">
        <v>19509</v>
      </c>
      <c r="M6828" t="s">
        <v>19510</v>
      </c>
      <c r="N6828">
        <v>2.9117155549999998</v>
      </c>
      <c r="O6828">
        <v>0</v>
      </c>
      <c r="P6828">
        <v>58</v>
      </c>
      <c r="Q6828">
        <v>0</v>
      </c>
      <c r="R6828">
        <v>6</v>
      </c>
      <c r="S6828">
        <v>0</v>
      </c>
      <c r="T6828">
        <v>5</v>
      </c>
      <c r="U6828">
        <v>0</v>
      </c>
      <c r="V6828">
        <v>0</v>
      </c>
      <c r="W6828">
        <v>0</v>
      </c>
      <c r="X6828">
        <v>34.097821575313944</v>
      </c>
      <c r="Y6828">
        <v>0</v>
      </c>
      <c r="Z6828">
        <v>7.220652997005093</v>
      </c>
      <c r="AA6828">
        <v>0</v>
      </c>
      <c r="AB6828">
        <v>1.8247639465736805</v>
      </c>
      <c r="AC6828">
        <v>0</v>
      </c>
      <c r="AD6828">
        <v>0</v>
      </c>
      <c r="AE6828">
        <v>43.143238518892716</v>
      </c>
    </row>
    <row r="6829" spans="1:31" x14ac:dyDescent="0.25">
      <c r="A6829">
        <v>2217730</v>
      </c>
      <c r="B6829">
        <v>1</v>
      </c>
      <c r="C6829" t="s">
        <v>80</v>
      </c>
      <c r="D6829" t="s">
        <v>91</v>
      </c>
      <c r="E6829" t="s">
        <v>225</v>
      </c>
      <c r="F6829" t="s">
        <v>19511</v>
      </c>
      <c r="G6829" t="s">
        <v>600</v>
      </c>
      <c r="H6829" t="s">
        <v>135</v>
      </c>
      <c r="I6829" t="s">
        <v>136</v>
      </c>
      <c r="J6829" t="s">
        <v>137</v>
      </c>
      <c r="K6829" t="s">
        <v>138</v>
      </c>
      <c r="L6829" t="s">
        <v>19512</v>
      </c>
      <c r="M6829" t="s">
        <v>19513</v>
      </c>
      <c r="N6829">
        <v>1.221666666</v>
      </c>
      <c r="O6829">
        <v>0</v>
      </c>
      <c r="P6829">
        <v>7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3.0885019993496141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3.0885019993496141</v>
      </c>
    </row>
    <row r="6830" spans="1:31" x14ac:dyDescent="0.25">
      <c r="A6830">
        <v>2225038</v>
      </c>
      <c r="B6830">
        <v>1</v>
      </c>
      <c r="C6830" t="s">
        <v>80</v>
      </c>
      <c r="D6830" t="s">
        <v>96</v>
      </c>
      <c r="E6830" t="s">
        <v>156</v>
      </c>
      <c r="F6830" t="s">
        <v>19514</v>
      </c>
      <c r="G6830" t="s">
        <v>134</v>
      </c>
      <c r="H6830" t="s">
        <v>135</v>
      </c>
      <c r="I6830" t="s">
        <v>136</v>
      </c>
      <c r="J6830" t="s">
        <v>137</v>
      </c>
      <c r="K6830" t="s">
        <v>138</v>
      </c>
      <c r="L6830" t="s">
        <v>19515</v>
      </c>
      <c r="M6830" t="s">
        <v>19516</v>
      </c>
      <c r="N6830">
        <v>1.2622222219999999</v>
      </c>
      <c r="O6830">
        <v>0</v>
      </c>
      <c r="P6830">
        <v>1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0.97744095366833994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0.97744095366833994</v>
      </c>
    </row>
    <row r="6831" spans="1:31" x14ac:dyDescent="0.25">
      <c r="A6831">
        <v>2224036</v>
      </c>
      <c r="B6831">
        <v>1</v>
      </c>
      <c r="C6831" t="s">
        <v>80</v>
      </c>
      <c r="D6831" t="s">
        <v>82</v>
      </c>
      <c r="E6831" t="s">
        <v>151</v>
      </c>
      <c r="F6831" t="s">
        <v>3215</v>
      </c>
      <c r="G6831" t="s">
        <v>213</v>
      </c>
      <c r="H6831" t="s">
        <v>135</v>
      </c>
      <c r="I6831" t="s">
        <v>136</v>
      </c>
      <c r="J6831" t="s">
        <v>137</v>
      </c>
      <c r="K6831" t="s">
        <v>138</v>
      </c>
      <c r="L6831" t="s">
        <v>19517</v>
      </c>
      <c r="M6831" t="s">
        <v>19518</v>
      </c>
      <c r="N6831">
        <v>1.933611111</v>
      </c>
      <c r="O6831">
        <v>0</v>
      </c>
      <c r="P6831">
        <v>64</v>
      </c>
      <c r="Q6831">
        <v>0</v>
      </c>
      <c r="R6831">
        <v>0</v>
      </c>
      <c r="S6831">
        <v>0</v>
      </c>
      <c r="T6831">
        <v>4</v>
      </c>
      <c r="U6831">
        <v>0</v>
      </c>
      <c r="V6831">
        <v>0</v>
      </c>
      <c r="W6831">
        <v>0</v>
      </c>
      <c r="X6831">
        <v>81.603320001259064</v>
      </c>
      <c r="Y6831">
        <v>0</v>
      </c>
      <c r="Z6831">
        <v>0</v>
      </c>
      <c r="AA6831">
        <v>0</v>
      </c>
      <c r="AB6831">
        <v>27.39848319250035</v>
      </c>
      <c r="AC6831">
        <v>0</v>
      </c>
      <c r="AD6831">
        <v>0</v>
      </c>
      <c r="AE6831">
        <v>109.00180319375941</v>
      </c>
    </row>
    <row r="6832" spans="1:31" x14ac:dyDescent="0.25">
      <c r="A6832">
        <v>2227053</v>
      </c>
      <c r="B6832">
        <v>1</v>
      </c>
      <c r="C6832" t="s">
        <v>80</v>
      </c>
      <c r="D6832" t="s">
        <v>82</v>
      </c>
      <c r="E6832" t="s">
        <v>141</v>
      </c>
      <c r="F6832" t="s">
        <v>19519</v>
      </c>
      <c r="G6832" t="s">
        <v>1136</v>
      </c>
      <c r="H6832" t="s">
        <v>144</v>
      </c>
      <c r="I6832" t="s">
        <v>136</v>
      </c>
      <c r="J6832" t="s">
        <v>137</v>
      </c>
      <c r="K6832" t="s">
        <v>138</v>
      </c>
      <c r="L6832" t="s">
        <v>19520</v>
      </c>
      <c r="M6832" t="s">
        <v>19521</v>
      </c>
      <c r="N6832">
        <v>2.0411111110000002</v>
      </c>
      <c r="O6832">
        <v>0</v>
      </c>
      <c r="P6832">
        <v>0</v>
      </c>
      <c r="Q6832">
        <v>0</v>
      </c>
      <c r="R6832">
        <v>0</v>
      </c>
      <c r="S6832">
        <v>1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35.025489299719077</v>
      </c>
      <c r="AB6832">
        <v>0</v>
      </c>
      <c r="AC6832">
        <v>0</v>
      </c>
      <c r="AD6832">
        <v>0</v>
      </c>
      <c r="AE6832">
        <v>35.025489299719077</v>
      </c>
    </row>
    <row r="6833" spans="1:31" x14ac:dyDescent="0.25">
      <c r="A6833">
        <v>2216233</v>
      </c>
      <c r="B6833">
        <v>1</v>
      </c>
      <c r="C6833" t="s">
        <v>80</v>
      </c>
      <c r="D6833" t="s">
        <v>82</v>
      </c>
      <c r="E6833" t="s">
        <v>225</v>
      </c>
      <c r="F6833" t="s">
        <v>2374</v>
      </c>
      <c r="G6833" t="s">
        <v>213</v>
      </c>
      <c r="H6833" t="s">
        <v>135</v>
      </c>
      <c r="I6833" t="s">
        <v>136</v>
      </c>
      <c r="J6833" t="s">
        <v>137</v>
      </c>
      <c r="K6833" t="s">
        <v>138</v>
      </c>
      <c r="L6833" t="s">
        <v>19522</v>
      </c>
      <c r="M6833" t="s">
        <v>19523</v>
      </c>
      <c r="N6833">
        <v>0.93055555499999998</v>
      </c>
      <c r="O6833">
        <v>0</v>
      </c>
      <c r="P6833">
        <v>24</v>
      </c>
      <c r="Q6833">
        <v>0</v>
      </c>
      <c r="R6833">
        <v>0</v>
      </c>
      <c r="S6833">
        <v>0</v>
      </c>
      <c r="T6833">
        <v>36</v>
      </c>
      <c r="U6833">
        <v>0</v>
      </c>
      <c r="V6833">
        <v>0</v>
      </c>
      <c r="W6833">
        <v>0</v>
      </c>
      <c r="X6833">
        <v>9.9344711616111656</v>
      </c>
      <c r="Y6833">
        <v>0</v>
      </c>
      <c r="Z6833">
        <v>0</v>
      </c>
      <c r="AA6833">
        <v>0</v>
      </c>
      <c r="AB6833">
        <v>17.568767669535351</v>
      </c>
      <c r="AC6833">
        <v>0</v>
      </c>
      <c r="AD6833">
        <v>0</v>
      </c>
      <c r="AE6833">
        <v>27.503238831146518</v>
      </c>
    </row>
    <row r="6834" spans="1:31" x14ac:dyDescent="0.25">
      <c r="A6834">
        <v>2214241</v>
      </c>
      <c r="B6834">
        <v>1</v>
      </c>
      <c r="C6834" t="s">
        <v>80</v>
      </c>
      <c r="D6834" t="s">
        <v>82</v>
      </c>
      <c r="E6834" t="s">
        <v>156</v>
      </c>
      <c r="F6834" t="s">
        <v>19524</v>
      </c>
      <c r="G6834" t="s">
        <v>134</v>
      </c>
      <c r="H6834" t="s">
        <v>135</v>
      </c>
      <c r="I6834" t="s">
        <v>136</v>
      </c>
      <c r="J6834" t="s">
        <v>137</v>
      </c>
      <c r="K6834" t="s">
        <v>138</v>
      </c>
      <c r="L6834" t="s">
        <v>19525</v>
      </c>
      <c r="M6834" t="s">
        <v>19526</v>
      </c>
      <c r="N6834">
        <v>4.2652777769999997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4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4.1226942665575557</v>
      </c>
      <c r="AC6834">
        <v>0</v>
      </c>
      <c r="AD6834">
        <v>0</v>
      </c>
      <c r="AE6834">
        <v>4.1226942665575557</v>
      </c>
    </row>
    <row r="6835" spans="1:31" x14ac:dyDescent="0.25">
      <c r="A6835">
        <v>2227594</v>
      </c>
      <c r="B6835">
        <v>1</v>
      </c>
      <c r="C6835" t="s">
        <v>80</v>
      </c>
      <c r="D6835" t="s">
        <v>88</v>
      </c>
      <c r="E6835" t="s">
        <v>141</v>
      </c>
      <c r="F6835" t="s">
        <v>19527</v>
      </c>
      <c r="G6835" t="s">
        <v>280</v>
      </c>
      <c r="H6835" t="s">
        <v>144</v>
      </c>
      <c r="I6835" t="s">
        <v>136</v>
      </c>
      <c r="J6835" t="s">
        <v>3</v>
      </c>
      <c r="K6835" t="s">
        <v>138</v>
      </c>
      <c r="L6835" t="s">
        <v>19528</v>
      </c>
      <c r="M6835" t="s">
        <v>19529</v>
      </c>
      <c r="N6835">
        <v>2.4666666660000001</v>
      </c>
      <c r="O6835">
        <v>0</v>
      </c>
      <c r="P6835">
        <v>871</v>
      </c>
      <c r="Q6835">
        <v>0</v>
      </c>
      <c r="R6835">
        <v>0</v>
      </c>
      <c r="S6835">
        <v>0</v>
      </c>
      <c r="T6835">
        <v>740</v>
      </c>
      <c r="U6835">
        <v>0</v>
      </c>
      <c r="V6835">
        <v>0</v>
      </c>
      <c r="W6835">
        <v>0</v>
      </c>
      <c r="X6835">
        <v>776.00263998303194</v>
      </c>
      <c r="Y6835">
        <v>0</v>
      </c>
      <c r="Z6835">
        <v>0</v>
      </c>
      <c r="AA6835">
        <v>0</v>
      </c>
      <c r="AB6835">
        <v>1639.6022421290456</v>
      </c>
      <c r="AC6835">
        <v>0</v>
      </c>
      <c r="AD6835">
        <v>0</v>
      </c>
      <c r="AE6835">
        <v>2415.6048821120776</v>
      </c>
    </row>
    <row r="6836" spans="1:31" x14ac:dyDescent="0.25">
      <c r="A6836">
        <v>2225602</v>
      </c>
      <c r="B6836">
        <v>1</v>
      </c>
      <c r="C6836" t="s">
        <v>80</v>
      </c>
      <c r="D6836" t="s">
        <v>95</v>
      </c>
      <c r="E6836" t="s">
        <v>147</v>
      </c>
      <c r="F6836" t="s">
        <v>6474</v>
      </c>
      <c r="G6836" t="s">
        <v>143</v>
      </c>
      <c r="H6836" t="s">
        <v>144</v>
      </c>
      <c r="I6836" t="s">
        <v>136</v>
      </c>
      <c r="J6836" t="s">
        <v>137</v>
      </c>
      <c r="K6836" t="s">
        <v>138</v>
      </c>
      <c r="L6836" t="s">
        <v>19530</v>
      </c>
      <c r="M6836" t="s">
        <v>19531</v>
      </c>
      <c r="N6836">
        <v>0.64638888800000005</v>
      </c>
      <c r="O6836">
        <v>6</v>
      </c>
      <c r="P6836">
        <v>2142</v>
      </c>
      <c r="Q6836">
        <v>27</v>
      </c>
      <c r="R6836">
        <v>21</v>
      </c>
      <c r="S6836">
        <v>33</v>
      </c>
      <c r="T6836">
        <v>131</v>
      </c>
      <c r="U6836">
        <v>1</v>
      </c>
      <c r="V6836">
        <v>0</v>
      </c>
      <c r="W6836">
        <v>3.4044987076215159</v>
      </c>
      <c r="X6836">
        <v>370.47791818638456</v>
      </c>
      <c r="Y6836">
        <v>27.938040722017</v>
      </c>
      <c r="Z6836">
        <v>3.7741174794588921</v>
      </c>
      <c r="AA6836">
        <v>124.13382088133409</v>
      </c>
      <c r="AB6836">
        <v>79.597945625482467</v>
      </c>
      <c r="AC6836">
        <v>3.3289613156294733</v>
      </c>
      <c r="AD6836">
        <v>0</v>
      </c>
      <c r="AE6836">
        <v>612.655302917928</v>
      </c>
    </row>
    <row r="6837" spans="1:31" x14ac:dyDescent="0.25">
      <c r="A6837">
        <v>2213677</v>
      </c>
      <c r="B6837">
        <v>1</v>
      </c>
      <c r="C6837" t="s">
        <v>80</v>
      </c>
      <c r="D6837" t="s">
        <v>82</v>
      </c>
      <c r="E6837" t="s">
        <v>156</v>
      </c>
      <c r="F6837" t="s">
        <v>19532</v>
      </c>
      <c r="G6837" t="s">
        <v>172</v>
      </c>
      <c r="H6837" t="s">
        <v>135</v>
      </c>
      <c r="I6837" t="s">
        <v>136</v>
      </c>
      <c r="J6837" t="s">
        <v>137</v>
      </c>
      <c r="K6837" t="s">
        <v>138</v>
      </c>
      <c r="L6837" t="s">
        <v>19533</v>
      </c>
      <c r="M6837" t="s">
        <v>19534</v>
      </c>
      <c r="N6837">
        <v>2.36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1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5.3612890720542179</v>
      </c>
      <c r="AC6837">
        <v>0</v>
      </c>
      <c r="AD6837">
        <v>0</v>
      </c>
      <c r="AE6837">
        <v>5.3612890720542179</v>
      </c>
    </row>
    <row r="6838" spans="1:31" x14ac:dyDescent="0.25">
      <c r="A6838">
        <v>2222333</v>
      </c>
      <c r="B6838">
        <v>1</v>
      </c>
      <c r="C6838" t="s">
        <v>80</v>
      </c>
      <c r="D6838" t="s">
        <v>91</v>
      </c>
      <c r="E6838" t="s">
        <v>151</v>
      </c>
      <c r="F6838" t="s">
        <v>19535</v>
      </c>
      <c r="G6838" t="s">
        <v>153</v>
      </c>
      <c r="H6838" t="s">
        <v>135</v>
      </c>
      <c r="I6838" t="s">
        <v>136</v>
      </c>
      <c r="J6838" t="s">
        <v>137</v>
      </c>
      <c r="K6838" t="s">
        <v>138</v>
      </c>
      <c r="L6838" t="s">
        <v>19536</v>
      </c>
      <c r="M6838" t="s">
        <v>19537</v>
      </c>
      <c r="N6838">
        <v>1.1625000000000001</v>
      </c>
      <c r="O6838">
        <v>0</v>
      </c>
      <c r="P6838">
        <v>2</v>
      </c>
      <c r="Q6838">
        <v>0</v>
      </c>
      <c r="R6838">
        <v>2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0.14589874921500001</v>
      </c>
      <c r="Y6838">
        <v>0</v>
      </c>
      <c r="Z6838">
        <v>0.4374243720805</v>
      </c>
      <c r="AA6838">
        <v>0</v>
      </c>
      <c r="AB6838">
        <v>0</v>
      </c>
      <c r="AC6838">
        <v>0</v>
      </c>
      <c r="AD6838">
        <v>0</v>
      </c>
      <c r="AE6838">
        <v>0.58332312129550001</v>
      </c>
    </row>
    <row r="6839" spans="1:31" x14ac:dyDescent="0.25">
      <c r="A6839">
        <v>2223564</v>
      </c>
      <c r="B6839">
        <v>1</v>
      </c>
      <c r="C6839" t="s">
        <v>80</v>
      </c>
      <c r="D6839" t="s">
        <v>83</v>
      </c>
      <c r="E6839" t="s">
        <v>151</v>
      </c>
      <c r="F6839" t="s">
        <v>9428</v>
      </c>
      <c r="G6839" t="s">
        <v>213</v>
      </c>
      <c r="H6839" t="s">
        <v>135</v>
      </c>
      <c r="I6839" t="s">
        <v>136</v>
      </c>
      <c r="J6839" t="s">
        <v>137</v>
      </c>
      <c r="K6839" t="s">
        <v>138</v>
      </c>
      <c r="L6839" t="s">
        <v>19538</v>
      </c>
      <c r="M6839" t="s">
        <v>19539</v>
      </c>
      <c r="N6839">
        <v>0.95527777700000005</v>
      </c>
      <c r="O6839">
        <v>0</v>
      </c>
      <c r="P6839">
        <v>62</v>
      </c>
      <c r="Q6839">
        <v>0</v>
      </c>
      <c r="R6839">
        <v>0</v>
      </c>
      <c r="S6839">
        <v>0</v>
      </c>
      <c r="T6839">
        <v>7</v>
      </c>
      <c r="U6839">
        <v>0</v>
      </c>
      <c r="V6839">
        <v>0</v>
      </c>
      <c r="W6839">
        <v>0</v>
      </c>
      <c r="X6839">
        <v>13.411547498806108</v>
      </c>
      <c r="Y6839">
        <v>0</v>
      </c>
      <c r="Z6839">
        <v>0</v>
      </c>
      <c r="AA6839">
        <v>0</v>
      </c>
      <c r="AB6839">
        <v>1.5352374023973874</v>
      </c>
      <c r="AC6839">
        <v>0</v>
      </c>
      <c r="AD6839">
        <v>0</v>
      </c>
      <c r="AE6839">
        <v>14.946784901203495</v>
      </c>
    </row>
    <row r="6840" spans="1:31" x14ac:dyDescent="0.25">
      <c r="A6840">
        <v>2220318</v>
      </c>
      <c r="B6840">
        <v>1</v>
      </c>
      <c r="C6840" t="s">
        <v>81</v>
      </c>
      <c r="D6840" t="s">
        <v>118</v>
      </c>
      <c r="E6840" t="s">
        <v>156</v>
      </c>
      <c r="F6840" t="s">
        <v>19540</v>
      </c>
      <c r="G6840" t="s">
        <v>280</v>
      </c>
      <c r="H6840" t="s">
        <v>135</v>
      </c>
      <c r="I6840" t="s">
        <v>136</v>
      </c>
      <c r="J6840" t="s">
        <v>3</v>
      </c>
      <c r="K6840" t="s">
        <v>138</v>
      </c>
      <c r="L6840" t="s">
        <v>19541</v>
      </c>
      <c r="M6840" t="s">
        <v>19542</v>
      </c>
      <c r="N6840">
        <v>1.1469444440000001</v>
      </c>
      <c r="O6840">
        <v>0</v>
      </c>
      <c r="P6840">
        <v>1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0.1338630843164067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0.1338630843164067</v>
      </c>
    </row>
    <row r="6841" spans="1:31" x14ac:dyDescent="0.25">
      <c r="A6841">
        <v>2229203</v>
      </c>
      <c r="B6841">
        <v>1</v>
      </c>
      <c r="C6841" t="s">
        <v>80</v>
      </c>
      <c r="D6841" t="s">
        <v>88</v>
      </c>
      <c r="E6841" t="s">
        <v>156</v>
      </c>
      <c r="F6841" t="s">
        <v>19543</v>
      </c>
      <c r="G6841" t="s">
        <v>161</v>
      </c>
      <c r="H6841" t="s">
        <v>135</v>
      </c>
      <c r="I6841" t="s">
        <v>136</v>
      </c>
      <c r="J6841" t="s">
        <v>137</v>
      </c>
      <c r="K6841" t="s">
        <v>138</v>
      </c>
      <c r="L6841" t="s">
        <v>19544</v>
      </c>
      <c r="M6841" t="s">
        <v>19545</v>
      </c>
      <c r="N6841">
        <v>1.5480555549999999</v>
      </c>
      <c r="O6841">
        <v>0</v>
      </c>
      <c r="P6841">
        <v>79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40.712618869961226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40.712618869961226</v>
      </c>
    </row>
    <row r="6842" spans="1:31" x14ac:dyDescent="0.25">
      <c r="A6842">
        <v>2222954</v>
      </c>
      <c r="B6842">
        <v>1</v>
      </c>
      <c r="C6842" t="s">
        <v>80</v>
      </c>
      <c r="D6842" t="s">
        <v>96</v>
      </c>
      <c r="E6842" t="s">
        <v>147</v>
      </c>
      <c r="F6842" t="s">
        <v>19546</v>
      </c>
      <c r="G6842" t="s">
        <v>143</v>
      </c>
      <c r="H6842" t="s">
        <v>144</v>
      </c>
      <c r="I6842" t="s">
        <v>136</v>
      </c>
      <c r="J6842" t="s">
        <v>137</v>
      </c>
      <c r="K6842" t="s">
        <v>138</v>
      </c>
      <c r="L6842" t="s">
        <v>19547</v>
      </c>
      <c r="M6842" t="s">
        <v>19548</v>
      </c>
      <c r="N6842">
        <v>0.47055555500000001</v>
      </c>
      <c r="O6842">
        <v>0</v>
      </c>
      <c r="P6842">
        <v>1971</v>
      </c>
      <c r="Q6842">
        <v>0</v>
      </c>
      <c r="R6842">
        <v>2</v>
      </c>
      <c r="S6842">
        <v>1</v>
      </c>
      <c r="T6842">
        <v>642</v>
      </c>
      <c r="U6842">
        <v>0</v>
      </c>
      <c r="V6842">
        <v>0</v>
      </c>
      <c r="W6842">
        <v>0</v>
      </c>
      <c r="X6842">
        <v>351.28071031703246</v>
      </c>
      <c r="Y6842">
        <v>0</v>
      </c>
      <c r="Z6842">
        <v>1.6463192366500002E-2</v>
      </c>
      <c r="AA6842">
        <v>48.172774828545315</v>
      </c>
      <c r="AB6842">
        <v>209.81015510623092</v>
      </c>
      <c r="AC6842">
        <v>0</v>
      </c>
      <c r="AD6842">
        <v>0</v>
      </c>
      <c r="AE6842">
        <v>609.28010344417521</v>
      </c>
    </row>
    <row r="6843" spans="1:31" x14ac:dyDescent="0.25">
      <c r="A6843">
        <v>2218875</v>
      </c>
      <c r="B6843">
        <v>1</v>
      </c>
      <c r="C6843" t="s">
        <v>81</v>
      </c>
      <c r="D6843" t="s">
        <v>121</v>
      </c>
      <c r="E6843" t="s">
        <v>151</v>
      </c>
      <c r="F6843" t="s">
        <v>19549</v>
      </c>
      <c r="G6843" t="s">
        <v>213</v>
      </c>
      <c r="H6843" t="s">
        <v>135</v>
      </c>
      <c r="I6843" t="s">
        <v>136</v>
      </c>
      <c r="J6843" t="s">
        <v>137</v>
      </c>
      <c r="K6843" t="s">
        <v>138</v>
      </c>
      <c r="L6843" t="s">
        <v>19550</v>
      </c>
      <c r="M6843" t="s">
        <v>19551</v>
      </c>
      <c r="N6843">
        <v>0.73583333299999998</v>
      </c>
      <c r="O6843">
        <v>0</v>
      </c>
      <c r="P6843">
        <v>24</v>
      </c>
      <c r="Q6843">
        <v>0</v>
      </c>
      <c r="R6843">
        <v>6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2.4022611226139987</v>
      </c>
      <c r="Y6843">
        <v>0</v>
      </c>
      <c r="Z6843">
        <v>0.14076983447452918</v>
      </c>
      <c r="AA6843">
        <v>0</v>
      </c>
      <c r="AB6843">
        <v>0</v>
      </c>
      <c r="AC6843">
        <v>0</v>
      </c>
      <c r="AD6843">
        <v>0</v>
      </c>
      <c r="AE6843">
        <v>2.5430309570885279</v>
      </c>
    </row>
    <row r="6844" spans="1:31" x14ac:dyDescent="0.25">
      <c r="A6844">
        <v>2226120</v>
      </c>
      <c r="B6844">
        <v>1</v>
      </c>
      <c r="C6844" t="s">
        <v>80</v>
      </c>
      <c r="D6844" t="s">
        <v>105</v>
      </c>
      <c r="E6844" t="s">
        <v>156</v>
      </c>
      <c r="F6844" t="s">
        <v>19552</v>
      </c>
      <c r="G6844" t="s">
        <v>161</v>
      </c>
      <c r="H6844" t="s">
        <v>135</v>
      </c>
      <c r="I6844" t="s">
        <v>136</v>
      </c>
      <c r="J6844" t="s">
        <v>137</v>
      </c>
      <c r="K6844" t="s">
        <v>138</v>
      </c>
      <c r="L6844" t="s">
        <v>19553</v>
      </c>
      <c r="M6844" t="s">
        <v>19554</v>
      </c>
      <c r="N6844">
        <v>5.3949999999999996</v>
      </c>
      <c r="O6844">
        <v>0</v>
      </c>
      <c r="P6844">
        <v>1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1.4441493369782701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1.4441493369782701</v>
      </c>
    </row>
    <row r="6845" spans="1:31" x14ac:dyDescent="0.25">
      <c r="A6845">
        <v>2212887</v>
      </c>
      <c r="B6845">
        <v>1</v>
      </c>
      <c r="C6845" t="s">
        <v>81</v>
      </c>
      <c r="D6845" t="s">
        <v>128</v>
      </c>
      <c r="E6845" t="s">
        <v>198</v>
      </c>
      <c r="F6845" t="s">
        <v>19555</v>
      </c>
      <c r="G6845" t="s">
        <v>143</v>
      </c>
      <c r="H6845" t="s">
        <v>144</v>
      </c>
      <c r="I6845" t="s">
        <v>136</v>
      </c>
      <c r="J6845" t="s">
        <v>137</v>
      </c>
      <c r="K6845" t="s">
        <v>138</v>
      </c>
      <c r="L6845" t="s">
        <v>19556</v>
      </c>
      <c r="M6845" t="s">
        <v>19557</v>
      </c>
      <c r="N6845">
        <v>1.1377777769999999</v>
      </c>
      <c r="O6845">
        <v>7</v>
      </c>
      <c r="P6845">
        <v>1312</v>
      </c>
      <c r="Q6845">
        <v>23</v>
      </c>
      <c r="R6845">
        <v>18</v>
      </c>
      <c r="S6845">
        <v>23</v>
      </c>
      <c r="T6845">
        <v>118</v>
      </c>
      <c r="U6845">
        <v>1</v>
      </c>
      <c r="V6845">
        <v>0</v>
      </c>
      <c r="W6845">
        <v>3.0420011658871666</v>
      </c>
      <c r="X6845">
        <v>185.02358371656311</v>
      </c>
      <c r="Y6845">
        <v>94.836290166769146</v>
      </c>
      <c r="Z6845">
        <v>5.1529289691194675</v>
      </c>
      <c r="AA6845">
        <v>81.347813249566187</v>
      </c>
      <c r="AB6845">
        <v>42.42957697957187</v>
      </c>
      <c r="AC6845">
        <v>15.301123204831734</v>
      </c>
      <c r="AD6845">
        <v>0</v>
      </c>
      <c r="AE6845">
        <v>427.13331745230869</v>
      </c>
    </row>
    <row r="6846" spans="1:31" x14ac:dyDescent="0.25">
      <c r="A6846">
        <v>2225871</v>
      </c>
      <c r="B6846">
        <v>1</v>
      </c>
      <c r="C6846" t="s">
        <v>80</v>
      </c>
      <c r="D6846" t="s">
        <v>99</v>
      </c>
      <c r="E6846" t="s">
        <v>147</v>
      </c>
      <c r="F6846" t="s">
        <v>9592</v>
      </c>
      <c r="G6846" t="s">
        <v>143</v>
      </c>
      <c r="H6846" t="s">
        <v>144</v>
      </c>
      <c r="I6846" t="s">
        <v>136</v>
      </c>
      <c r="J6846" t="s">
        <v>137</v>
      </c>
      <c r="K6846" t="s">
        <v>138</v>
      </c>
      <c r="L6846" t="s">
        <v>19558</v>
      </c>
      <c r="M6846" t="s">
        <v>19559</v>
      </c>
      <c r="N6846">
        <v>0.324444444</v>
      </c>
      <c r="O6846">
        <v>4</v>
      </c>
      <c r="P6846">
        <v>886</v>
      </c>
      <c r="Q6846">
        <v>13</v>
      </c>
      <c r="R6846">
        <v>117</v>
      </c>
      <c r="S6846">
        <v>19</v>
      </c>
      <c r="T6846">
        <v>66</v>
      </c>
      <c r="U6846">
        <v>0</v>
      </c>
      <c r="V6846">
        <v>4</v>
      </c>
      <c r="W6846">
        <v>3.4045873111347107</v>
      </c>
      <c r="X6846">
        <v>42.135829590604132</v>
      </c>
      <c r="Y6846">
        <v>3.41025551960464</v>
      </c>
      <c r="Z6846">
        <v>7.2434825720541163</v>
      </c>
      <c r="AA6846">
        <v>10.49960838940242</v>
      </c>
      <c r="AB6846">
        <v>4.6504193358097057</v>
      </c>
      <c r="AC6846">
        <v>0</v>
      </c>
      <c r="AD6846">
        <v>64.293854335795331</v>
      </c>
      <c r="AE6846">
        <v>135.63803705440506</v>
      </c>
    </row>
    <row r="6847" spans="1:31" x14ac:dyDescent="0.25">
      <c r="A6847">
        <v>2223807</v>
      </c>
      <c r="B6847">
        <v>1</v>
      </c>
      <c r="C6847" t="s">
        <v>80</v>
      </c>
      <c r="D6847" t="s">
        <v>104</v>
      </c>
      <c r="E6847" t="s">
        <v>198</v>
      </c>
      <c r="F6847" t="s">
        <v>19560</v>
      </c>
      <c r="G6847" t="s">
        <v>143</v>
      </c>
      <c r="H6847" t="s">
        <v>144</v>
      </c>
      <c r="I6847" t="s">
        <v>136</v>
      </c>
      <c r="J6847" t="s">
        <v>137</v>
      </c>
      <c r="K6847" t="s">
        <v>138</v>
      </c>
      <c r="L6847" t="s">
        <v>19561</v>
      </c>
      <c r="M6847" t="s">
        <v>19562</v>
      </c>
      <c r="N6847">
        <v>0.45972222200000001</v>
      </c>
      <c r="O6847">
        <v>0</v>
      </c>
      <c r="P6847">
        <v>5532</v>
      </c>
      <c r="Q6847">
        <v>6</v>
      </c>
      <c r="R6847">
        <v>36</v>
      </c>
      <c r="S6847">
        <v>8</v>
      </c>
      <c r="T6847">
        <v>444</v>
      </c>
      <c r="U6847">
        <v>7</v>
      </c>
      <c r="V6847">
        <v>2</v>
      </c>
      <c r="W6847">
        <v>0</v>
      </c>
      <c r="X6847">
        <v>704.30520360758658</v>
      </c>
      <c r="Y6847">
        <v>1.8065200324358734</v>
      </c>
      <c r="Z6847">
        <v>11.257403569615153</v>
      </c>
      <c r="AA6847">
        <v>16.209094185455779</v>
      </c>
      <c r="AB6847">
        <v>211.62000304622686</v>
      </c>
      <c r="AC6847">
        <v>491.9516457371837</v>
      </c>
      <c r="AD6847">
        <v>12.181999617789788</v>
      </c>
      <c r="AE6847">
        <v>1449.3318697962939</v>
      </c>
    </row>
    <row r="6848" spans="1:31" x14ac:dyDescent="0.25">
      <c r="A6848">
        <v>2221188</v>
      </c>
      <c r="B6848">
        <v>1</v>
      </c>
      <c r="C6848" t="s">
        <v>80</v>
      </c>
      <c r="D6848" t="s">
        <v>97</v>
      </c>
      <c r="E6848" t="s">
        <v>151</v>
      </c>
      <c r="F6848" t="s">
        <v>469</v>
      </c>
      <c r="G6848" t="s">
        <v>213</v>
      </c>
      <c r="H6848" t="s">
        <v>135</v>
      </c>
      <c r="I6848" t="s">
        <v>136</v>
      </c>
      <c r="J6848" t="s">
        <v>137</v>
      </c>
      <c r="K6848" t="s">
        <v>138</v>
      </c>
      <c r="L6848" t="s">
        <v>19563</v>
      </c>
      <c r="M6848" t="s">
        <v>19564</v>
      </c>
      <c r="N6848">
        <v>0.28638888800000001</v>
      </c>
      <c r="O6848">
        <v>0</v>
      </c>
      <c r="P6848">
        <v>70</v>
      </c>
      <c r="Q6848">
        <v>0</v>
      </c>
      <c r="R6848">
        <v>0</v>
      </c>
      <c r="S6848">
        <v>0</v>
      </c>
      <c r="T6848">
        <v>2</v>
      </c>
      <c r="U6848">
        <v>0</v>
      </c>
      <c r="V6848">
        <v>0</v>
      </c>
      <c r="W6848">
        <v>0</v>
      </c>
      <c r="X6848">
        <v>7.2320567345866529</v>
      </c>
      <c r="Y6848">
        <v>0</v>
      </c>
      <c r="Z6848">
        <v>0</v>
      </c>
      <c r="AA6848">
        <v>0</v>
      </c>
      <c r="AB6848">
        <v>0.47439522279826668</v>
      </c>
      <c r="AC6848">
        <v>0</v>
      </c>
      <c r="AD6848">
        <v>0</v>
      </c>
      <c r="AE6848">
        <v>7.7064519573849193</v>
      </c>
    </row>
    <row r="6849" spans="1:31" x14ac:dyDescent="0.25">
      <c r="A6849">
        <v>2226512</v>
      </c>
      <c r="B6849">
        <v>1</v>
      </c>
      <c r="C6849" t="s">
        <v>80</v>
      </c>
      <c r="D6849" t="s">
        <v>98</v>
      </c>
      <c r="E6849" t="s">
        <v>151</v>
      </c>
      <c r="F6849" t="s">
        <v>19565</v>
      </c>
      <c r="G6849" t="s">
        <v>213</v>
      </c>
      <c r="H6849" t="s">
        <v>135</v>
      </c>
      <c r="I6849" t="s">
        <v>136</v>
      </c>
      <c r="J6849" t="s">
        <v>137</v>
      </c>
      <c r="K6849" t="s">
        <v>138</v>
      </c>
      <c r="L6849" t="s">
        <v>19566</v>
      </c>
      <c r="M6849" t="s">
        <v>19567</v>
      </c>
      <c r="N6849">
        <v>0.67500000000000004</v>
      </c>
      <c r="O6849">
        <v>0</v>
      </c>
      <c r="P6849">
        <v>1</v>
      </c>
      <c r="Q6849">
        <v>0</v>
      </c>
      <c r="R6849">
        <v>0</v>
      </c>
      <c r="S6849">
        <v>0</v>
      </c>
      <c r="T6849">
        <v>4</v>
      </c>
      <c r="U6849">
        <v>0</v>
      </c>
      <c r="V6849">
        <v>0</v>
      </c>
      <c r="W6849">
        <v>0</v>
      </c>
      <c r="X6849">
        <v>0.21862884566461668</v>
      </c>
      <c r="Y6849">
        <v>0</v>
      </c>
      <c r="Z6849">
        <v>0</v>
      </c>
      <c r="AA6849">
        <v>0</v>
      </c>
      <c r="AB6849">
        <v>1.3396441720294774</v>
      </c>
      <c r="AC6849">
        <v>0</v>
      </c>
      <c r="AD6849">
        <v>0</v>
      </c>
      <c r="AE6849">
        <v>1.558273017694094</v>
      </c>
    </row>
    <row r="6850" spans="1:31" x14ac:dyDescent="0.25">
      <c r="A6850">
        <v>2225479</v>
      </c>
      <c r="B6850">
        <v>1</v>
      </c>
      <c r="C6850" t="s">
        <v>81</v>
      </c>
      <c r="D6850" t="s">
        <v>113</v>
      </c>
      <c r="E6850" t="s">
        <v>151</v>
      </c>
      <c r="F6850" t="s">
        <v>19568</v>
      </c>
      <c r="G6850" t="s">
        <v>213</v>
      </c>
      <c r="H6850" t="s">
        <v>135</v>
      </c>
      <c r="I6850" t="s">
        <v>136</v>
      </c>
      <c r="J6850" t="s">
        <v>137</v>
      </c>
      <c r="K6850" t="s">
        <v>138</v>
      </c>
      <c r="L6850" t="s">
        <v>19569</v>
      </c>
      <c r="M6850" t="s">
        <v>19570</v>
      </c>
      <c r="N6850">
        <v>0.42805555499999998</v>
      </c>
      <c r="O6850">
        <v>0</v>
      </c>
      <c r="P6850">
        <v>6</v>
      </c>
      <c r="Q6850">
        <v>0</v>
      </c>
      <c r="R6850">
        <v>6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0.18766021129557336</v>
      </c>
      <c r="Y6850">
        <v>0</v>
      </c>
      <c r="Z6850">
        <v>0.86640980275562263</v>
      </c>
      <c r="AA6850">
        <v>0</v>
      </c>
      <c r="AB6850">
        <v>0</v>
      </c>
      <c r="AC6850">
        <v>0</v>
      </c>
      <c r="AD6850">
        <v>0</v>
      </c>
      <c r="AE6850">
        <v>1.054070014051196</v>
      </c>
    </row>
    <row r="6851" spans="1:31" x14ac:dyDescent="0.25">
      <c r="A6851">
        <v>2228135</v>
      </c>
      <c r="B6851">
        <v>1</v>
      </c>
      <c r="C6851" t="s">
        <v>80</v>
      </c>
      <c r="D6851" t="s">
        <v>92</v>
      </c>
      <c r="E6851" t="s">
        <v>156</v>
      </c>
      <c r="F6851" t="s">
        <v>19571</v>
      </c>
      <c r="G6851" t="s">
        <v>165</v>
      </c>
      <c r="H6851" t="s">
        <v>135</v>
      </c>
      <c r="I6851" t="s">
        <v>136</v>
      </c>
      <c r="J6851" t="s">
        <v>137</v>
      </c>
      <c r="K6851" t="s">
        <v>138</v>
      </c>
      <c r="L6851" t="s">
        <v>19572</v>
      </c>
      <c r="M6851" t="s">
        <v>19573</v>
      </c>
      <c r="N6851">
        <v>0.98972222200000004</v>
      </c>
      <c r="O6851">
        <v>0</v>
      </c>
      <c r="P6851">
        <v>12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4.7554359691923613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4.7554359691923613</v>
      </c>
    </row>
    <row r="6852" spans="1:31" x14ac:dyDescent="0.25">
      <c r="A6852">
        <v>2212675</v>
      </c>
      <c r="B6852">
        <v>1</v>
      </c>
      <c r="C6852" t="s">
        <v>81</v>
      </c>
      <c r="D6852" t="s">
        <v>128</v>
      </c>
      <c r="E6852" t="s">
        <v>198</v>
      </c>
      <c r="F6852" t="s">
        <v>3033</v>
      </c>
      <c r="G6852" t="s">
        <v>143</v>
      </c>
      <c r="H6852" t="s">
        <v>144</v>
      </c>
      <c r="I6852" t="s">
        <v>136</v>
      </c>
      <c r="J6852" t="s">
        <v>137</v>
      </c>
      <c r="K6852" t="s">
        <v>138</v>
      </c>
      <c r="L6852" t="s">
        <v>19574</v>
      </c>
      <c r="M6852" t="s">
        <v>19575</v>
      </c>
      <c r="N6852">
        <v>0.49055555499999998</v>
      </c>
      <c r="O6852">
        <v>7</v>
      </c>
      <c r="P6852">
        <v>1312</v>
      </c>
      <c r="Q6852">
        <v>23</v>
      </c>
      <c r="R6852">
        <v>18</v>
      </c>
      <c r="S6852">
        <v>23</v>
      </c>
      <c r="T6852">
        <v>118</v>
      </c>
      <c r="U6852">
        <v>1</v>
      </c>
      <c r="V6852">
        <v>0</v>
      </c>
      <c r="W6852">
        <v>1.014074885296292</v>
      </c>
      <c r="X6852">
        <v>69.840492597391957</v>
      </c>
      <c r="Y6852">
        <v>46.821003379940187</v>
      </c>
      <c r="Z6852">
        <v>2.0265699306224003</v>
      </c>
      <c r="AA6852">
        <v>33.93517155453528</v>
      </c>
      <c r="AB6852">
        <v>19.507575949881669</v>
      </c>
      <c r="AC6852">
        <v>6.4369559321172245</v>
      </c>
      <c r="AD6852">
        <v>0</v>
      </c>
      <c r="AE6852">
        <v>179.58184422978502</v>
      </c>
    </row>
    <row r="6853" spans="1:31" x14ac:dyDescent="0.25">
      <c r="A6853">
        <v>2221331</v>
      </c>
      <c r="B6853">
        <v>1</v>
      </c>
      <c r="C6853" t="s">
        <v>81</v>
      </c>
      <c r="D6853" t="s">
        <v>122</v>
      </c>
      <c r="E6853" t="s">
        <v>198</v>
      </c>
      <c r="F6853" t="s">
        <v>19576</v>
      </c>
      <c r="G6853" t="s">
        <v>200</v>
      </c>
      <c r="H6853" t="s">
        <v>144</v>
      </c>
      <c r="I6853" t="s">
        <v>451</v>
      </c>
      <c r="J6853" t="s">
        <v>5</v>
      </c>
      <c r="K6853" t="s">
        <v>234</v>
      </c>
      <c r="L6853" t="s">
        <v>19577</v>
      </c>
      <c r="M6853" t="s">
        <v>19578</v>
      </c>
      <c r="N6853">
        <v>3.286944E-3</v>
      </c>
      <c r="O6853">
        <v>0</v>
      </c>
      <c r="P6853">
        <v>45</v>
      </c>
      <c r="Q6853">
        <v>0</v>
      </c>
      <c r="R6853">
        <v>0</v>
      </c>
      <c r="S6853">
        <v>14</v>
      </c>
      <c r="T6853">
        <v>0</v>
      </c>
      <c r="U6853">
        <v>1</v>
      </c>
      <c r="V6853">
        <v>0</v>
      </c>
      <c r="W6853">
        <v>0</v>
      </c>
      <c r="X6853">
        <v>3.4039927323899995E-2</v>
      </c>
      <c r="Y6853">
        <v>0</v>
      </c>
      <c r="Z6853">
        <v>0</v>
      </c>
      <c r="AA6853">
        <v>3.20928430926E-2</v>
      </c>
      <c r="AB6853">
        <v>0</v>
      </c>
      <c r="AC6853">
        <v>1.0191295012991999</v>
      </c>
      <c r="AD6853">
        <v>0</v>
      </c>
      <c r="AE6853">
        <v>1.0852622717156999</v>
      </c>
    </row>
    <row r="6854" spans="1:31" x14ac:dyDescent="0.25">
      <c r="A6854">
        <v>2221580</v>
      </c>
      <c r="B6854">
        <v>1</v>
      </c>
      <c r="C6854" t="s">
        <v>80</v>
      </c>
      <c r="D6854" t="s">
        <v>87</v>
      </c>
      <c r="E6854" t="s">
        <v>156</v>
      </c>
      <c r="F6854" t="s">
        <v>19579</v>
      </c>
      <c r="G6854" t="s">
        <v>161</v>
      </c>
      <c r="H6854" t="s">
        <v>135</v>
      </c>
      <c r="I6854" t="s">
        <v>136</v>
      </c>
      <c r="J6854" t="s">
        <v>137</v>
      </c>
      <c r="K6854" t="s">
        <v>138</v>
      </c>
      <c r="L6854" t="s">
        <v>19580</v>
      </c>
      <c r="M6854" t="s">
        <v>19581</v>
      </c>
      <c r="N6854">
        <v>1.2116666659999999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1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1.9089452805185583</v>
      </c>
      <c r="AC6854">
        <v>0</v>
      </c>
      <c r="AD6854">
        <v>0</v>
      </c>
      <c r="AE6854">
        <v>1.9089452805185583</v>
      </c>
    </row>
    <row r="6855" spans="1:31" x14ac:dyDescent="0.25">
      <c r="A6855">
        <v>2224248</v>
      </c>
      <c r="B6855">
        <v>1</v>
      </c>
      <c r="C6855" t="s">
        <v>80</v>
      </c>
      <c r="D6855" t="s">
        <v>96</v>
      </c>
      <c r="E6855" t="s">
        <v>225</v>
      </c>
      <c r="F6855" t="s">
        <v>14131</v>
      </c>
      <c r="G6855" t="s">
        <v>345</v>
      </c>
      <c r="H6855" t="s">
        <v>135</v>
      </c>
      <c r="I6855" t="s">
        <v>136</v>
      </c>
      <c r="J6855" t="s">
        <v>137</v>
      </c>
      <c r="K6855" t="s">
        <v>138</v>
      </c>
      <c r="L6855" t="s">
        <v>19582</v>
      </c>
      <c r="M6855" t="s">
        <v>19583</v>
      </c>
      <c r="N6855">
        <v>2.1741666660000001</v>
      </c>
      <c r="O6855">
        <v>0</v>
      </c>
      <c r="P6855">
        <v>29</v>
      </c>
      <c r="Q6855">
        <v>0</v>
      </c>
      <c r="R6855">
        <v>0</v>
      </c>
      <c r="S6855">
        <v>0</v>
      </c>
      <c r="T6855">
        <v>6</v>
      </c>
      <c r="U6855">
        <v>0</v>
      </c>
      <c r="V6855">
        <v>0</v>
      </c>
      <c r="W6855">
        <v>0</v>
      </c>
      <c r="X6855">
        <v>37.988249810128927</v>
      </c>
      <c r="Y6855">
        <v>0</v>
      </c>
      <c r="Z6855">
        <v>0</v>
      </c>
      <c r="AA6855">
        <v>0</v>
      </c>
      <c r="AB6855">
        <v>8.0010770418327439</v>
      </c>
      <c r="AC6855">
        <v>0</v>
      </c>
      <c r="AD6855">
        <v>0</v>
      </c>
      <c r="AE6855">
        <v>45.989326851961671</v>
      </c>
    </row>
    <row r="6856" spans="1:31" x14ac:dyDescent="0.25">
      <c r="A6856">
        <v>2215592</v>
      </c>
      <c r="B6856">
        <v>1</v>
      </c>
      <c r="C6856" t="s">
        <v>80</v>
      </c>
      <c r="D6856" t="s">
        <v>90</v>
      </c>
      <c r="E6856" t="s">
        <v>156</v>
      </c>
      <c r="F6856" t="s">
        <v>19584</v>
      </c>
      <c r="G6856" t="s">
        <v>161</v>
      </c>
      <c r="H6856" t="s">
        <v>135</v>
      </c>
      <c r="I6856" t="s">
        <v>136</v>
      </c>
      <c r="J6856" t="s">
        <v>137</v>
      </c>
      <c r="K6856" t="s">
        <v>138</v>
      </c>
      <c r="L6856" t="s">
        <v>19585</v>
      </c>
      <c r="M6856" t="s">
        <v>19586</v>
      </c>
      <c r="N6856">
        <v>2.2627777770000002</v>
      </c>
      <c r="O6856">
        <v>0</v>
      </c>
      <c r="P6856">
        <v>1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0.33980346286069785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0.33980346286069785</v>
      </c>
    </row>
    <row r="6857" spans="1:31" x14ac:dyDescent="0.25">
      <c r="A6857">
        <v>2220498</v>
      </c>
      <c r="B6857">
        <v>1</v>
      </c>
      <c r="C6857" t="s">
        <v>80</v>
      </c>
      <c r="D6857" t="s">
        <v>87</v>
      </c>
      <c r="E6857" t="s">
        <v>156</v>
      </c>
      <c r="F6857" t="s">
        <v>19587</v>
      </c>
      <c r="G6857" t="s">
        <v>161</v>
      </c>
      <c r="H6857" t="s">
        <v>135</v>
      </c>
      <c r="I6857" t="s">
        <v>136</v>
      </c>
      <c r="J6857" t="s">
        <v>137</v>
      </c>
      <c r="K6857" t="s">
        <v>138</v>
      </c>
      <c r="L6857" t="s">
        <v>19588</v>
      </c>
      <c r="M6857" t="s">
        <v>19589</v>
      </c>
      <c r="N6857">
        <v>2.1061111110000001</v>
      </c>
      <c r="O6857">
        <v>0</v>
      </c>
      <c r="P6857">
        <v>2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1.9404896356987156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1.9404896356987156</v>
      </c>
    </row>
    <row r="6858" spans="1:31" x14ac:dyDescent="0.25">
      <c r="A6858">
        <v>2225181</v>
      </c>
      <c r="B6858">
        <v>1</v>
      </c>
      <c r="C6858" t="s">
        <v>80</v>
      </c>
      <c r="D6858" t="s">
        <v>83</v>
      </c>
      <c r="E6858" t="s">
        <v>151</v>
      </c>
      <c r="F6858" t="s">
        <v>5579</v>
      </c>
      <c r="G6858" t="s">
        <v>213</v>
      </c>
      <c r="H6858" t="s">
        <v>135</v>
      </c>
      <c r="I6858" t="s">
        <v>136</v>
      </c>
      <c r="J6858" t="s">
        <v>137</v>
      </c>
      <c r="K6858" t="s">
        <v>138</v>
      </c>
      <c r="L6858" t="s">
        <v>19590</v>
      </c>
      <c r="M6858" t="s">
        <v>19591</v>
      </c>
      <c r="N6858">
        <v>0.51833333299999995</v>
      </c>
      <c r="O6858">
        <v>0</v>
      </c>
      <c r="P6858">
        <v>258</v>
      </c>
      <c r="Q6858">
        <v>0</v>
      </c>
      <c r="R6858">
        <v>0</v>
      </c>
      <c r="S6858">
        <v>0</v>
      </c>
      <c r="T6858">
        <v>6</v>
      </c>
      <c r="U6858">
        <v>0</v>
      </c>
      <c r="V6858">
        <v>0</v>
      </c>
      <c r="W6858">
        <v>0</v>
      </c>
      <c r="X6858">
        <v>55.016449916382712</v>
      </c>
      <c r="Y6858">
        <v>0</v>
      </c>
      <c r="Z6858">
        <v>0</v>
      </c>
      <c r="AA6858">
        <v>0</v>
      </c>
      <c r="AB6858">
        <v>0.71870178621681324</v>
      </c>
      <c r="AC6858">
        <v>0</v>
      </c>
      <c r="AD6858">
        <v>0</v>
      </c>
      <c r="AE6858">
        <v>55.735151702599524</v>
      </c>
    </row>
    <row r="6859" spans="1:31" x14ac:dyDescent="0.25">
      <c r="A6859">
        <v>2214902</v>
      </c>
      <c r="B6859">
        <v>1</v>
      </c>
      <c r="C6859" t="s">
        <v>80</v>
      </c>
      <c r="D6859" t="s">
        <v>96</v>
      </c>
      <c r="E6859" t="s">
        <v>151</v>
      </c>
      <c r="F6859" t="s">
        <v>313</v>
      </c>
      <c r="G6859" t="s">
        <v>213</v>
      </c>
      <c r="H6859" t="s">
        <v>135</v>
      </c>
      <c r="I6859" t="s">
        <v>136</v>
      </c>
      <c r="J6859" t="s">
        <v>137</v>
      </c>
      <c r="K6859" t="s">
        <v>138</v>
      </c>
      <c r="L6859" t="s">
        <v>19592</v>
      </c>
      <c r="M6859" t="s">
        <v>19593</v>
      </c>
      <c r="N6859">
        <v>2.3777777769999999</v>
      </c>
      <c r="O6859">
        <v>0</v>
      </c>
      <c r="P6859">
        <v>143</v>
      </c>
      <c r="Q6859">
        <v>0</v>
      </c>
      <c r="R6859">
        <v>1</v>
      </c>
      <c r="S6859">
        <v>0</v>
      </c>
      <c r="T6859">
        <v>8</v>
      </c>
      <c r="U6859">
        <v>0</v>
      </c>
      <c r="V6859">
        <v>0</v>
      </c>
      <c r="W6859">
        <v>0</v>
      </c>
      <c r="X6859">
        <v>126.30932360838258</v>
      </c>
      <c r="Y6859">
        <v>0</v>
      </c>
      <c r="Z6859">
        <v>4.8572392535258455</v>
      </c>
      <c r="AA6859">
        <v>0</v>
      </c>
      <c r="AB6859">
        <v>27.976515431730199</v>
      </c>
      <c r="AC6859">
        <v>0</v>
      </c>
      <c r="AD6859">
        <v>0</v>
      </c>
      <c r="AE6859">
        <v>159.14307829363864</v>
      </c>
    </row>
    <row r="6860" spans="1:31" x14ac:dyDescent="0.25">
      <c r="A6860">
        <v>2213279</v>
      </c>
      <c r="B6860">
        <v>1</v>
      </c>
      <c r="C6860" t="s">
        <v>80</v>
      </c>
      <c r="D6860" t="s">
        <v>94</v>
      </c>
      <c r="E6860" t="s">
        <v>141</v>
      </c>
      <c r="F6860" t="s">
        <v>19594</v>
      </c>
      <c r="G6860" t="s">
        <v>143</v>
      </c>
      <c r="H6860" t="s">
        <v>144</v>
      </c>
      <c r="I6860" t="s">
        <v>136</v>
      </c>
      <c r="J6860" t="s">
        <v>137</v>
      </c>
      <c r="K6860" t="s">
        <v>138</v>
      </c>
      <c r="L6860" t="s">
        <v>19595</v>
      </c>
      <c r="M6860" t="s">
        <v>19596</v>
      </c>
      <c r="N6860">
        <v>0.60222222199999997</v>
      </c>
      <c r="O6860">
        <v>0</v>
      </c>
      <c r="P6860">
        <v>67</v>
      </c>
      <c r="Q6860">
        <v>0</v>
      </c>
      <c r="R6860">
        <v>155</v>
      </c>
      <c r="S6860">
        <v>4</v>
      </c>
      <c r="T6860">
        <v>30</v>
      </c>
      <c r="U6860">
        <v>0</v>
      </c>
      <c r="V6860">
        <v>0</v>
      </c>
      <c r="W6860">
        <v>0</v>
      </c>
      <c r="X6860">
        <v>8.5977411769524821</v>
      </c>
      <c r="Y6860">
        <v>0</v>
      </c>
      <c r="Z6860">
        <v>32.878833238221802</v>
      </c>
      <c r="AA6860">
        <v>53.774020729365127</v>
      </c>
      <c r="AB6860">
        <v>12.343465680409672</v>
      </c>
      <c r="AC6860">
        <v>0</v>
      </c>
      <c r="AD6860">
        <v>0</v>
      </c>
      <c r="AE6860">
        <v>107.59406082494908</v>
      </c>
    </row>
    <row r="6861" spans="1:31" x14ac:dyDescent="0.25">
      <c r="A6861">
        <v>2228121</v>
      </c>
      <c r="B6861">
        <v>1</v>
      </c>
      <c r="C6861" t="s">
        <v>80</v>
      </c>
      <c r="D6861" t="s">
        <v>85</v>
      </c>
      <c r="E6861" t="s">
        <v>156</v>
      </c>
      <c r="F6861" t="s">
        <v>19597</v>
      </c>
      <c r="G6861" t="s">
        <v>165</v>
      </c>
      <c r="H6861" t="s">
        <v>135</v>
      </c>
      <c r="I6861" t="s">
        <v>136</v>
      </c>
      <c r="J6861" t="s">
        <v>137</v>
      </c>
      <c r="K6861" t="s">
        <v>138</v>
      </c>
      <c r="L6861" t="s">
        <v>19598</v>
      </c>
      <c r="M6861" t="s">
        <v>19599</v>
      </c>
      <c r="N6861">
        <v>1.065555555</v>
      </c>
      <c r="O6861">
        <v>0</v>
      </c>
      <c r="P6861">
        <v>26</v>
      </c>
      <c r="Q6861">
        <v>0</v>
      </c>
      <c r="R6861">
        <v>0</v>
      </c>
      <c r="S6861">
        <v>0</v>
      </c>
      <c r="T6861">
        <v>7</v>
      </c>
      <c r="U6861">
        <v>0</v>
      </c>
      <c r="V6861">
        <v>0</v>
      </c>
      <c r="W6861">
        <v>0</v>
      </c>
      <c r="X6861">
        <v>11.31362820975567</v>
      </c>
      <c r="Y6861">
        <v>0</v>
      </c>
      <c r="Z6861">
        <v>0</v>
      </c>
      <c r="AA6861">
        <v>0</v>
      </c>
      <c r="AB6861">
        <v>3.7778536316563271</v>
      </c>
      <c r="AC6861">
        <v>0</v>
      </c>
      <c r="AD6861">
        <v>0</v>
      </c>
      <c r="AE6861">
        <v>15.091481841411998</v>
      </c>
    </row>
    <row r="6862" spans="1:31" x14ac:dyDescent="0.25">
      <c r="A6862">
        <v>2228762</v>
      </c>
      <c r="B6862">
        <v>1</v>
      </c>
      <c r="C6862" t="s">
        <v>80</v>
      </c>
      <c r="D6862" t="s">
        <v>111</v>
      </c>
      <c r="E6862" t="s">
        <v>156</v>
      </c>
      <c r="F6862" t="s">
        <v>19600</v>
      </c>
      <c r="G6862" t="s">
        <v>165</v>
      </c>
      <c r="H6862" t="s">
        <v>135</v>
      </c>
      <c r="I6862" t="s">
        <v>136</v>
      </c>
      <c r="J6862" t="s">
        <v>137</v>
      </c>
      <c r="K6862" t="s">
        <v>138</v>
      </c>
      <c r="L6862" t="s">
        <v>19601</v>
      </c>
      <c r="M6862" t="s">
        <v>19602</v>
      </c>
      <c r="N6862">
        <v>0.52583333300000001</v>
      </c>
      <c r="O6862">
        <v>0</v>
      </c>
      <c r="P6862">
        <v>16</v>
      </c>
      <c r="Q6862">
        <v>0</v>
      </c>
      <c r="R6862">
        <v>0</v>
      </c>
      <c r="S6862">
        <v>0</v>
      </c>
      <c r="T6862">
        <v>2</v>
      </c>
      <c r="U6862">
        <v>0</v>
      </c>
      <c r="V6862">
        <v>0</v>
      </c>
      <c r="W6862">
        <v>0</v>
      </c>
      <c r="X6862">
        <v>2.0237714528193997</v>
      </c>
      <c r="Y6862">
        <v>0</v>
      </c>
      <c r="Z6862">
        <v>0</v>
      </c>
      <c r="AA6862">
        <v>0</v>
      </c>
      <c r="AB6862">
        <v>0.88584909173470083</v>
      </c>
      <c r="AC6862">
        <v>0</v>
      </c>
      <c r="AD6862">
        <v>0</v>
      </c>
      <c r="AE6862">
        <v>2.9096205445541008</v>
      </c>
    </row>
    <row r="6863" spans="1:31" x14ac:dyDescent="0.25">
      <c r="A6863">
        <v>2220106</v>
      </c>
      <c r="B6863">
        <v>1</v>
      </c>
      <c r="C6863" t="s">
        <v>80</v>
      </c>
      <c r="D6863" t="s">
        <v>102</v>
      </c>
      <c r="E6863" t="s">
        <v>156</v>
      </c>
      <c r="F6863" t="s">
        <v>19603</v>
      </c>
      <c r="G6863" t="s">
        <v>165</v>
      </c>
      <c r="H6863" t="s">
        <v>135</v>
      </c>
      <c r="I6863" t="s">
        <v>136</v>
      </c>
      <c r="J6863" t="s">
        <v>137</v>
      </c>
      <c r="K6863" t="s">
        <v>138</v>
      </c>
      <c r="L6863" t="s">
        <v>19604</v>
      </c>
      <c r="M6863" t="s">
        <v>19605</v>
      </c>
      <c r="N6863">
        <v>0.95027777700000005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7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1.6144539648690333</v>
      </c>
      <c r="AC6863">
        <v>0</v>
      </c>
      <c r="AD6863">
        <v>0</v>
      </c>
      <c r="AE6863">
        <v>1.6144539648690333</v>
      </c>
    </row>
    <row r="6864" spans="1:31" x14ac:dyDescent="0.25">
      <c r="A6864">
        <v>2217942</v>
      </c>
      <c r="B6864">
        <v>1</v>
      </c>
      <c r="C6864" t="s">
        <v>80</v>
      </c>
      <c r="D6864" t="s">
        <v>101</v>
      </c>
      <c r="E6864" t="s">
        <v>151</v>
      </c>
      <c r="F6864" t="s">
        <v>16914</v>
      </c>
      <c r="G6864" t="s">
        <v>233</v>
      </c>
      <c r="H6864" t="s">
        <v>135</v>
      </c>
      <c r="I6864" t="s">
        <v>136</v>
      </c>
      <c r="J6864" t="s">
        <v>137</v>
      </c>
      <c r="K6864" t="s">
        <v>234</v>
      </c>
      <c r="L6864" t="s">
        <v>19606</v>
      </c>
      <c r="M6864" t="s">
        <v>19607</v>
      </c>
      <c r="N6864">
        <v>8.3000000000000007</v>
      </c>
      <c r="O6864">
        <v>0</v>
      </c>
      <c r="P6864">
        <v>28</v>
      </c>
      <c r="Q6864">
        <v>0</v>
      </c>
      <c r="R6864">
        <v>0</v>
      </c>
      <c r="S6864">
        <v>0</v>
      </c>
      <c r="T6864">
        <v>20</v>
      </c>
      <c r="U6864">
        <v>0</v>
      </c>
      <c r="V6864">
        <v>0</v>
      </c>
      <c r="W6864">
        <v>0</v>
      </c>
      <c r="X6864">
        <v>59.036361415994861</v>
      </c>
      <c r="Y6864">
        <v>0</v>
      </c>
      <c r="Z6864">
        <v>0</v>
      </c>
      <c r="AA6864">
        <v>0</v>
      </c>
      <c r="AB6864">
        <v>72.965619709176039</v>
      </c>
      <c r="AC6864">
        <v>0</v>
      </c>
      <c r="AD6864">
        <v>0</v>
      </c>
      <c r="AE6864">
        <v>132.00198112517091</v>
      </c>
    </row>
    <row r="6865" spans="1:31" x14ac:dyDescent="0.25">
      <c r="A6865">
        <v>2228221</v>
      </c>
      <c r="B6865">
        <v>1</v>
      </c>
      <c r="C6865" t="s">
        <v>81</v>
      </c>
      <c r="D6865" t="s">
        <v>113</v>
      </c>
      <c r="E6865" t="s">
        <v>151</v>
      </c>
      <c r="F6865" t="s">
        <v>15702</v>
      </c>
      <c r="G6865" t="s">
        <v>233</v>
      </c>
      <c r="H6865" t="s">
        <v>135</v>
      </c>
      <c r="I6865" t="s">
        <v>136</v>
      </c>
      <c r="J6865" t="s">
        <v>137</v>
      </c>
      <c r="K6865" t="s">
        <v>234</v>
      </c>
      <c r="L6865" t="s">
        <v>19608</v>
      </c>
      <c r="M6865" t="s">
        <v>19609</v>
      </c>
      <c r="N6865">
        <v>8.3449702769999998</v>
      </c>
      <c r="O6865">
        <v>0</v>
      </c>
      <c r="P6865">
        <v>174</v>
      </c>
      <c r="Q6865">
        <v>0</v>
      </c>
      <c r="R6865">
        <v>0</v>
      </c>
      <c r="S6865">
        <v>0</v>
      </c>
      <c r="T6865">
        <v>4</v>
      </c>
      <c r="U6865">
        <v>0</v>
      </c>
      <c r="V6865">
        <v>0</v>
      </c>
      <c r="W6865">
        <v>0</v>
      </c>
      <c r="X6865">
        <v>357.1712001786056</v>
      </c>
      <c r="Y6865">
        <v>0</v>
      </c>
      <c r="Z6865">
        <v>0</v>
      </c>
      <c r="AA6865">
        <v>0</v>
      </c>
      <c r="AB6865">
        <v>16.172007094431308</v>
      </c>
      <c r="AC6865">
        <v>0</v>
      </c>
      <c r="AD6865">
        <v>0</v>
      </c>
      <c r="AE6865">
        <v>373.34320727303691</v>
      </c>
    </row>
    <row r="6866" spans="1:31" x14ac:dyDescent="0.25">
      <c r="A6866">
        <v>2219173</v>
      </c>
      <c r="B6866">
        <v>1</v>
      </c>
      <c r="C6866" t="s">
        <v>81</v>
      </c>
      <c r="D6866" t="s">
        <v>112</v>
      </c>
      <c r="E6866" t="s">
        <v>147</v>
      </c>
      <c r="F6866" t="s">
        <v>19610</v>
      </c>
      <c r="G6866" t="s">
        <v>831</v>
      </c>
      <c r="H6866" t="s">
        <v>144</v>
      </c>
      <c r="I6866" t="s">
        <v>136</v>
      </c>
      <c r="J6866" t="s">
        <v>137</v>
      </c>
      <c r="K6866" t="s">
        <v>138</v>
      </c>
      <c r="L6866" t="s">
        <v>19611</v>
      </c>
      <c r="M6866" t="s">
        <v>19612</v>
      </c>
      <c r="N6866">
        <v>1.6997222219999999</v>
      </c>
      <c r="O6866">
        <v>0</v>
      </c>
      <c r="P6866">
        <v>2292</v>
      </c>
      <c r="Q6866">
        <v>268</v>
      </c>
      <c r="R6866">
        <v>250</v>
      </c>
      <c r="S6866">
        <v>29</v>
      </c>
      <c r="T6866">
        <v>290</v>
      </c>
      <c r="U6866">
        <v>4</v>
      </c>
      <c r="V6866">
        <v>1</v>
      </c>
      <c r="W6866">
        <v>0</v>
      </c>
      <c r="X6866">
        <v>716.37456220670595</v>
      </c>
      <c r="Y6866">
        <v>55.790637558247383</v>
      </c>
      <c r="Z6866">
        <v>95.480477359266843</v>
      </c>
      <c r="AA6866">
        <v>163.90276505294935</v>
      </c>
      <c r="AB6866">
        <v>141.42080691557547</v>
      </c>
      <c r="AC6866">
        <v>152.79337404114062</v>
      </c>
      <c r="AD6866">
        <v>6.8191016731305554E-4</v>
      </c>
      <c r="AE6866">
        <v>1325.7633050440527</v>
      </c>
    </row>
    <row r="6867" spans="1:31" x14ac:dyDescent="0.25">
      <c r="A6867">
        <v>2226747</v>
      </c>
      <c r="B6867">
        <v>1</v>
      </c>
      <c r="C6867" t="s">
        <v>80</v>
      </c>
      <c r="D6867" t="s">
        <v>107</v>
      </c>
      <c r="E6867" t="s">
        <v>132</v>
      </c>
      <c r="F6867" t="s">
        <v>19613</v>
      </c>
      <c r="G6867" t="s">
        <v>176</v>
      </c>
      <c r="H6867" t="s">
        <v>135</v>
      </c>
      <c r="I6867" t="s">
        <v>136</v>
      </c>
      <c r="J6867" t="s">
        <v>137</v>
      </c>
      <c r="K6867" t="s">
        <v>138</v>
      </c>
      <c r="L6867" t="s">
        <v>19614</v>
      </c>
      <c r="M6867" t="s">
        <v>19615</v>
      </c>
      <c r="N6867">
        <v>1.3438888879999999</v>
      </c>
      <c r="O6867">
        <v>0</v>
      </c>
      <c r="P6867">
        <v>134</v>
      </c>
      <c r="Q6867">
        <v>0</v>
      </c>
      <c r="R6867">
        <v>0</v>
      </c>
      <c r="S6867">
        <v>0</v>
      </c>
      <c r="T6867">
        <v>1</v>
      </c>
      <c r="U6867">
        <v>0</v>
      </c>
      <c r="V6867">
        <v>1</v>
      </c>
      <c r="W6867">
        <v>0</v>
      </c>
      <c r="X6867">
        <v>29.545359354562674</v>
      </c>
      <c r="Y6867">
        <v>0</v>
      </c>
      <c r="Z6867">
        <v>0</v>
      </c>
      <c r="AA6867">
        <v>0</v>
      </c>
      <c r="AB6867">
        <v>9.6327313347030541E-2</v>
      </c>
      <c r="AC6867">
        <v>0</v>
      </c>
      <c r="AD6867">
        <v>0</v>
      </c>
      <c r="AE6867">
        <v>29.641686667909703</v>
      </c>
    </row>
    <row r="6868" spans="1:31" x14ac:dyDescent="0.25">
      <c r="A6868">
        <v>2227829</v>
      </c>
      <c r="B6868">
        <v>1</v>
      </c>
      <c r="C6868" t="s">
        <v>81</v>
      </c>
      <c r="D6868" t="s">
        <v>128</v>
      </c>
      <c r="E6868" t="s">
        <v>151</v>
      </c>
      <c r="F6868" t="s">
        <v>19616</v>
      </c>
      <c r="G6868" t="s">
        <v>213</v>
      </c>
      <c r="H6868" t="s">
        <v>135</v>
      </c>
      <c r="I6868" t="s">
        <v>136</v>
      </c>
      <c r="J6868" t="s">
        <v>137</v>
      </c>
      <c r="K6868" t="s">
        <v>138</v>
      </c>
      <c r="L6868" t="s">
        <v>19617</v>
      </c>
      <c r="M6868" t="s">
        <v>19618</v>
      </c>
      <c r="N6868">
        <v>1.9213888880000001</v>
      </c>
      <c r="O6868">
        <v>0</v>
      </c>
      <c r="P6868">
        <v>8</v>
      </c>
      <c r="Q6868">
        <v>0</v>
      </c>
      <c r="R6868">
        <v>3</v>
      </c>
      <c r="S6868">
        <v>0</v>
      </c>
      <c r="T6868">
        <v>1</v>
      </c>
      <c r="U6868">
        <v>0</v>
      </c>
      <c r="V6868">
        <v>0</v>
      </c>
      <c r="W6868">
        <v>0</v>
      </c>
      <c r="X6868">
        <v>13.877770149878009</v>
      </c>
      <c r="Y6868">
        <v>0</v>
      </c>
      <c r="Z6868">
        <v>2.6256616629657681</v>
      </c>
      <c r="AA6868">
        <v>0</v>
      </c>
      <c r="AB6868">
        <v>0</v>
      </c>
      <c r="AC6868">
        <v>0</v>
      </c>
      <c r="AD6868">
        <v>0</v>
      </c>
      <c r="AE6868">
        <v>16.503431812843775</v>
      </c>
    </row>
    <row r="6869" spans="1:31" x14ac:dyDescent="0.25">
      <c r="A6869">
        <v>2218091</v>
      </c>
      <c r="B6869">
        <v>1</v>
      </c>
      <c r="C6869" t="s">
        <v>80</v>
      </c>
      <c r="D6869" t="s">
        <v>96</v>
      </c>
      <c r="E6869" t="s">
        <v>151</v>
      </c>
      <c r="F6869" t="s">
        <v>1767</v>
      </c>
      <c r="G6869" t="s">
        <v>213</v>
      </c>
      <c r="H6869" t="s">
        <v>135</v>
      </c>
      <c r="I6869" t="s">
        <v>136</v>
      </c>
      <c r="J6869" t="s">
        <v>137</v>
      </c>
      <c r="K6869" t="s">
        <v>138</v>
      </c>
      <c r="L6869" t="s">
        <v>19619</v>
      </c>
      <c r="M6869" t="s">
        <v>19620</v>
      </c>
      <c r="N6869">
        <v>7.9933333329999998</v>
      </c>
      <c r="O6869">
        <v>0</v>
      </c>
      <c r="P6869">
        <v>25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49.737754213663287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49.737754213663287</v>
      </c>
    </row>
    <row r="6870" spans="1:31" x14ac:dyDescent="0.25">
      <c r="A6870">
        <v>2227039</v>
      </c>
      <c r="B6870">
        <v>1</v>
      </c>
      <c r="C6870" t="s">
        <v>80</v>
      </c>
      <c r="D6870" t="s">
        <v>85</v>
      </c>
      <c r="E6870" t="s">
        <v>156</v>
      </c>
      <c r="F6870" t="s">
        <v>19621</v>
      </c>
      <c r="G6870" t="s">
        <v>165</v>
      </c>
      <c r="H6870" t="s">
        <v>135</v>
      </c>
      <c r="I6870" t="s">
        <v>136</v>
      </c>
      <c r="J6870" t="s">
        <v>137</v>
      </c>
      <c r="K6870" t="s">
        <v>138</v>
      </c>
      <c r="L6870" t="s">
        <v>19622</v>
      </c>
      <c r="M6870" t="s">
        <v>19623</v>
      </c>
      <c r="N6870">
        <v>4.841388888</v>
      </c>
      <c r="O6870">
        <v>0</v>
      </c>
      <c r="P6870">
        <v>1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</row>
    <row r="6871" spans="1:31" x14ac:dyDescent="0.25">
      <c r="A6871">
        <v>2216296</v>
      </c>
      <c r="B6871">
        <v>1</v>
      </c>
      <c r="C6871" t="s">
        <v>80</v>
      </c>
      <c r="D6871" t="s">
        <v>87</v>
      </c>
      <c r="E6871" t="s">
        <v>156</v>
      </c>
      <c r="F6871" t="s">
        <v>19624</v>
      </c>
      <c r="G6871" t="s">
        <v>172</v>
      </c>
      <c r="H6871" t="s">
        <v>135</v>
      </c>
      <c r="I6871" t="s">
        <v>136</v>
      </c>
      <c r="J6871" t="s">
        <v>137</v>
      </c>
      <c r="K6871" t="s">
        <v>138</v>
      </c>
      <c r="L6871" t="s">
        <v>19625</v>
      </c>
      <c r="M6871" t="s">
        <v>19626</v>
      </c>
      <c r="N6871">
        <v>9.7213888879999999</v>
      </c>
      <c r="O6871">
        <v>0</v>
      </c>
      <c r="P6871">
        <v>9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23.370512776308935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23.370512776308935</v>
      </c>
    </row>
    <row r="6872" spans="1:31" x14ac:dyDescent="0.25">
      <c r="A6872">
        <v>2219213</v>
      </c>
      <c r="B6872">
        <v>1</v>
      </c>
      <c r="C6872" t="s">
        <v>80</v>
      </c>
      <c r="D6872" t="s">
        <v>104</v>
      </c>
      <c r="E6872" t="s">
        <v>151</v>
      </c>
      <c r="F6872" t="s">
        <v>19627</v>
      </c>
      <c r="G6872" t="s">
        <v>153</v>
      </c>
      <c r="H6872" t="s">
        <v>135</v>
      </c>
      <c r="I6872" t="s">
        <v>136</v>
      </c>
      <c r="J6872" t="s">
        <v>137</v>
      </c>
      <c r="K6872" t="s">
        <v>138</v>
      </c>
      <c r="L6872" t="s">
        <v>19628</v>
      </c>
      <c r="M6872" t="s">
        <v>19629</v>
      </c>
      <c r="N6872">
        <v>2.2102777769999999</v>
      </c>
      <c r="O6872">
        <v>0</v>
      </c>
      <c r="P6872">
        <v>120</v>
      </c>
      <c r="Q6872">
        <v>0</v>
      </c>
      <c r="R6872">
        <v>1</v>
      </c>
      <c r="S6872">
        <v>0</v>
      </c>
      <c r="T6872">
        <v>4</v>
      </c>
      <c r="U6872">
        <v>0</v>
      </c>
      <c r="V6872">
        <v>0</v>
      </c>
      <c r="W6872">
        <v>0</v>
      </c>
      <c r="X6872">
        <v>91.238907901076487</v>
      </c>
      <c r="Y6872">
        <v>0</v>
      </c>
      <c r="Z6872">
        <v>2.1261482496893337E-2</v>
      </c>
      <c r="AA6872">
        <v>0</v>
      </c>
      <c r="AB6872">
        <v>2.9245530966234665</v>
      </c>
      <c r="AC6872">
        <v>0</v>
      </c>
      <c r="AD6872">
        <v>0</v>
      </c>
      <c r="AE6872">
        <v>94.184722480196854</v>
      </c>
    </row>
    <row r="6873" spans="1:31" x14ac:dyDescent="0.25">
      <c r="A6873">
        <v>2220209</v>
      </c>
      <c r="B6873">
        <v>1</v>
      </c>
      <c r="C6873" t="s">
        <v>80</v>
      </c>
      <c r="D6873" t="s">
        <v>85</v>
      </c>
      <c r="E6873" t="s">
        <v>225</v>
      </c>
      <c r="F6873" t="s">
        <v>2179</v>
      </c>
      <c r="G6873" t="s">
        <v>213</v>
      </c>
      <c r="H6873" t="s">
        <v>135</v>
      </c>
      <c r="I6873" t="s">
        <v>136</v>
      </c>
      <c r="J6873" t="s">
        <v>137</v>
      </c>
      <c r="K6873" t="s">
        <v>138</v>
      </c>
      <c r="L6873" t="s">
        <v>19630</v>
      </c>
      <c r="M6873" t="s">
        <v>19631</v>
      </c>
      <c r="N6873">
        <v>6.5036111109999997</v>
      </c>
      <c r="O6873">
        <v>0</v>
      </c>
      <c r="P6873">
        <v>61</v>
      </c>
      <c r="Q6873">
        <v>0</v>
      </c>
      <c r="R6873">
        <v>0</v>
      </c>
      <c r="S6873">
        <v>0</v>
      </c>
      <c r="T6873">
        <v>25</v>
      </c>
      <c r="U6873">
        <v>0</v>
      </c>
      <c r="V6873">
        <v>0</v>
      </c>
      <c r="W6873">
        <v>0</v>
      </c>
      <c r="X6873">
        <v>103.81509467085618</v>
      </c>
      <c r="Y6873">
        <v>0</v>
      </c>
      <c r="Z6873">
        <v>0</v>
      </c>
      <c r="AA6873">
        <v>0</v>
      </c>
      <c r="AB6873">
        <v>255.00456077697032</v>
      </c>
      <c r="AC6873">
        <v>0</v>
      </c>
      <c r="AD6873">
        <v>0</v>
      </c>
      <c r="AE6873">
        <v>358.81965544782651</v>
      </c>
    </row>
    <row r="6874" spans="1:31" x14ac:dyDescent="0.25">
      <c r="A6874">
        <v>2219167</v>
      </c>
      <c r="B6874">
        <v>1</v>
      </c>
      <c r="C6874" t="s">
        <v>80</v>
      </c>
      <c r="D6874" t="s">
        <v>104</v>
      </c>
      <c r="E6874" t="s">
        <v>151</v>
      </c>
      <c r="F6874" t="s">
        <v>19632</v>
      </c>
      <c r="G6874" t="s">
        <v>134</v>
      </c>
      <c r="H6874" t="s">
        <v>135</v>
      </c>
      <c r="I6874" t="s">
        <v>136</v>
      </c>
      <c r="J6874" t="s">
        <v>137</v>
      </c>
      <c r="K6874" t="s">
        <v>138</v>
      </c>
      <c r="L6874" t="s">
        <v>19633</v>
      </c>
      <c r="M6874" t="s">
        <v>19634</v>
      </c>
      <c r="N6874">
        <v>1.2908333329999999</v>
      </c>
      <c r="O6874">
        <v>0</v>
      </c>
      <c r="P6874">
        <v>58</v>
      </c>
      <c r="Q6874">
        <v>0</v>
      </c>
      <c r="R6874">
        <v>0</v>
      </c>
      <c r="S6874">
        <v>0</v>
      </c>
      <c r="T6874">
        <v>5</v>
      </c>
      <c r="U6874">
        <v>0</v>
      </c>
      <c r="V6874">
        <v>0</v>
      </c>
      <c r="W6874">
        <v>0</v>
      </c>
      <c r="X6874">
        <v>17.13012163131302</v>
      </c>
      <c r="Y6874">
        <v>0</v>
      </c>
      <c r="Z6874">
        <v>0</v>
      </c>
      <c r="AA6874">
        <v>0</v>
      </c>
      <c r="AB6874">
        <v>2.2423952333636459</v>
      </c>
      <c r="AC6874">
        <v>0</v>
      </c>
      <c r="AD6874">
        <v>0</v>
      </c>
      <c r="AE6874">
        <v>19.372516864676665</v>
      </c>
    </row>
    <row r="6875" spans="1:31" x14ac:dyDescent="0.25">
      <c r="A6875">
        <v>2217175</v>
      </c>
      <c r="B6875">
        <v>1</v>
      </c>
      <c r="C6875" t="s">
        <v>80</v>
      </c>
      <c r="D6875" t="s">
        <v>96</v>
      </c>
      <c r="E6875" t="s">
        <v>198</v>
      </c>
      <c r="F6875" t="s">
        <v>19635</v>
      </c>
      <c r="G6875" t="s">
        <v>561</v>
      </c>
      <c r="H6875" t="s">
        <v>144</v>
      </c>
      <c r="I6875" t="s">
        <v>136</v>
      </c>
      <c r="J6875" t="s">
        <v>137</v>
      </c>
      <c r="K6875" t="s">
        <v>138</v>
      </c>
      <c r="L6875" t="s">
        <v>19636</v>
      </c>
      <c r="M6875" t="s">
        <v>19637</v>
      </c>
      <c r="N6875">
        <v>1.1958333329999999</v>
      </c>
      <c r="O6875">
        <v>1</v>
      </c>
      <c r="P6875">
        <v>19</v>
      </c>
      <c r="Q6875">
        <v>0</v>
      </c>
      <c r="R6875">
        <v>0</v>
      </c>
      <c r="S6875">
        <v>4</v>
      </c>
      <c r="T6875">
        <v>33</v>
      </c>
      <c r="U6875">
        <v>0</v>
      </c>
      <c r="V6875">
        <v>0</v>
      </c>
      <c r="W6875">
        <v>0</v>
      </c>
      <c r="X6875">
        <v>37.852468101207215</v>
      </c>
      <c r="Y6875">
        <v>0</v>
      </c>
      <c r="Z6875">
        <v>0</v>
      </c>
      <c r="AA6875">
        <v>127.89577766411347</v>
      </c>
      <c r="AB6875">
        <v>134.06025267500183</v>
      </c>
      <c r="AC6875">
        <v>0</v>
      </c>
      <c r="AD6875">
        <v>0</v>
      </c>
      <c r="AE6875">
        <v>299.80849844032252</v>
      </c>
    </row>
    <row r="6876" spans="1:31" x14ac:dyDescent="0.25">
      <c r="A6876">
        <v>2218171</v>
      </c>
      <c r="B6876">
        <v>1</v>
      </c>
      <c r="C6876" t="s">
        <v>80</v>
      </c>
      <c r="D6876" t="s">
        <v>84</v>
      </c>
      <c r="E6876" t="s">
        <v>151</v>
      </c>
      <c r="F6876" t="s">
        <v>19638</v>
      </c>
      <c r="G6876" t="s">
        <v>280</v>
      </c>
      <c r="H6876" t="s">
        <v>135</v>
      </c>
      <c r="I6876" t="s">
        <v>136</v>
      </c>
      <c r="J6876" t="s">
        <v>3</v>
      </c>
      <c r="K6876" t="s">
        <v>138</v>
      </c>
      <c r="L6876" t="s">
        <v>19639</v>
      </c>
      <c r="M6876" t="s">
        <v>19640</v>
      </c>
      <c r="N6876">
        <v>3.6147222220000002</v>
      </c>
      <c r="O6876">
        <v>0</v>
      </c>
      <c r="P6876">
        <v>124</v>
      </c>
      <c r="Q6876">
        <v>0</v>
      </c>
      <c r="R6876">
        <v>0</v>
      </c>
      <c r="S6876">
        <v>0</v>
      </c>
      <c r="T6876">
        <v>3</v>
      </c>
      <c r="U6876">
        <v>0</v>
      </c>
      <c r="V6876">
        <v>0</v>
      </c>
      <c r="W6876">
        <v>0</v>
      </c>
      <c r="X6876">
        <v>121.26929656398976</v>
      </c>
      <c r="Y6876">
        <v>0</v>
      </c>
      <c r="Z6876">
        <v>0</v>
      </c>
      <c r="AA6876">
        <v>0</v>
      </c>
      <c r="AB6876">
        <v>6.1982257455452876</v>
      </c>
      <c r="AC6876">
        <v>0</v>
      </c>
      <c r="AD6876">
        <v>0</v>
      </c>
      <c r="AE6876">
        <v>127.46752230953504</v>
      </c>
    </row>
    <row r="6877" spans="1:31" x14ac:dyDescent="0.25">
      <c r="A6877">
        <v>2223103</v>
      </c>
      <c r="B6877">
        <v>1</v>
      </c>
      <c r="C6877" t="s">
        <v>80</v>
      </c>
      <c r="D6877" t="s">
        <v>100</v>
      </c>
      <c r="E6877" t="s">
        <v>141</v>
      </c>
      <c r="F6877" t="s">
        <v>19641</v>
      </c>
      <c r="G6877" t="s">
        <v>280</v>
      </c>
      <c r="H6877" t="s">
        <v>144</v>
      </c>
      <c r="I6877" t="s">
        <v>136</v>
      </c>
      <c r="J6877" t="s">
        <v>3</v>
      </c>
      <c r="K6877" t="s">
        <v>138</v>
      </c>
      <c r="L6877" t="s">
        <v>19642</v>
      </c>
      <c r="M6877" t="s">
        <v>19643</v>
      </c>
      <c r="N6877">
        <v>0.81777777699999998</v>
      </c>
      <c r="O6877">
        <v>0</v>
      </c>
      <c r="P6877">
        <v>1441</v>
      </c>
      <c r="Q6877">
        <v>0</v>
      </c>
      <c r="R6877">
        <v>0</v>
      </c>
      <c r="S6877">
        <v>0</v>
      </c>
      <c r="T6877">
        <v>75</v>
      </c>
      <c r="U6877">
        <v>0</v>
      </c>
      <c r="V6877">
        <v>0</v>
      </c>
      <c r="W6877">
        <v>0</v>
      </c>
      <c r="X6877">
        <v>309.08855863231969</v>
      </c>
      <c r="Y6877">
        <v>0</v>
      </c>
      <c r="Z6877">
        <v>0</v>
      </c>
      <c r="AA6877">
        <v>0</v>
      </c>
      <c r="AB6877">
        <v>94.153498621342138</v>
      </c>
      <c r="AC6877">
        <v>0</v>
      </c>
      <c r="AD6877">
        <v>0</v>
      </c>
      <c r="AE6877">
        <v>403.24205725366181</v>
      </c>
    </row>
    <row r="6878" spans="1:31" x14ac:dyDescent="0.25">
      <c r="A6878">
        <v>2217152</v>
      </c>
      <c r="B6878">
        <v>1</v>
      </c>
      <c r="C6878" t="s">
        <v>80</v>
      </c>
      <c r="D6878" t="s">
        <v>104</v>
      </c>
      <c r="E6878" t="s">
        <v>151</v>
      </c>
      <c r="F6878" t="s">
        <v>640</v>
      </c>
      <c r="G6878" t="s">
        <v>280</v>
      </c>
      <c r="H6878" t="s">
        <v>135</v>
      </c>
      <c r="I6878" t="s">
        <v>136</v>
      </c>
      <c r="J6878" t="s">
        <v>137</v>
      </c>
      <c r="K6878" t="s">
        <v>138</v>
      </c>
      <c r="L6878" t="s">
        <v>19644</v>
      </c>
      <c r="M6878" t="s">
        <v>19645</v>
      </c>
      <c r="N6878">
        <v>1.3305555549999999</v>
      </c>
      <c r="O6878">
        <v>0</v>
      </c>
      <c r="P6878">
        <v>105</v>
      </c>
      <c r="Q6878">
        <v>0</v>
      </c>
      <c r="R6878">
        <v>0</v>
      </c>
      <c r="S6878">
        <v>0</v>
      </c>
      <c r="T6878">
        <v>3</v>
      </c>
      <c r="U6878">
        <v>0</v>
      </c>
      <c r="V6878">
        <v>0</v>
      </c>
      <c r="W6878">
        <v>0</v>
      </c>
      <c r="X6878">
        <v>50.761765566950032</v>
      </c>
      <c r="Y6878">
        <v>0</v>
      </c>
      <c r="Z6878">
        <v>0</v>
      </c>
      <c r="AA6878">
        <v>0</v>
      </c>
      <c r="AB6878">
        <v>2.1372777869332906</v>
      </c>
      <c r="AC6878">
        <v>0</v>
      </c>
      <c r="AD6878">
        <v>0</v>
      </c>
      <c r="AE6878">
        <v>52.899043353883322</v>
      </c>
    </row>
    <row r="6879" spans="1:31" x14ac:dyDescent="0.25">
      <c r="A6879">
        <v>2222107</v>
      </c>
      <c r="B6879">
        <v>1</v>
      </c>
      <c r="C6879" t="s">
        <v>80</v>
      </c>
      <c r="D6879" t="s">
        <v>98</v>
      </c>
      <c r="E6879" t="s">
        <v>132</v>
      </c>
      <c r="F6879" t="s">
        <v>19646</v>
      </c>
      <c r="G6879" t="s">
        <v>610</v>
      </c>
      <c r="H6879" t="s">
        <v>135</v>
      </c>
      <c r="I6879" t="s">
        <v>136</v>
      </c>
      <c r="J6879" t="s">
        <v>137</v>
      </c>
      <c r="K6879" t="s">
        <v>138</v>
      </c>
      <c r="L6879" t="s">
        <v>19647</v>
      </c>
      <c r="M6879" t="s">
        <v>19648</v>
      </c>
      <c r="N6879">
        <v>0.40111111100000002</v>
      </c>
      <c r="O6879">
        <v>0</v>
      </c>
      <c r="P6879">
        <v>285</v>
      </c>
      <c r="Q6879">
        <v>0</v>
      </c>
      <c r="R6879">
        <v>0</v>
      </c>
      <c r="S6879">
        <v>0</v>
      </c>
      <c r="T6879">
        <v>28</v>
      </c>
      <c r="U6879">
        <v>0</v>
      </c>
      <c r="V6879">
        <v>0</v>
      </c>
      <c r="W6879">
        <v>0</v>
      </c>
      <c r="X6879">
        <v>29.175391452079225</v>
      </c>
      <c r="Y6879">
        <v>0</v>
      </c>
      <c r="Z6879">
        <v>0</v>
      </c>
      <c r="AA6879">
        <v>0</v>
      </c>
      <c r="AB6879">
        <v>19.24977777915398</v>
      </c>
      <c r="AC6879">
        <v>0</v>
      </c>
      <c r="AD6879">
        <v>0</v>
      </c>
      <c r="AE6879">
        <v>48.425169231233205</v>
      </c>
    </row>
    <row r="6880" spans="1:31" x14ac:dyDescent="0.25">
      <c r="A6880">
        <v>2215795</v>
      </c>
      <c r="B6880">
        <v>1</v>
      </c>
      <c r="C6880" t="s">
        <v>80</v>
      </c>
      <c r="D6880" t="s">
        <v>83</v>
      </c>
      <c r="E6880" t="s">
        <v>141</v>
      </c>
      <c r="F6880" t="s">
        <v>19649</v>
      </c>
      <c r="G6880" t="s">
        <v>405</v>
      </c>
      <c r="H6880" t="s">
        <v>144</v>
      </c>
      <c r="I6880" t="s">
        <v>136</v>
      </c>
      <c r="J6880" t="s">
        <v>137</v>
      </c>
      <c r="K6880" t="s">
        <v>234</v>
      </c>
      <c r="L6880" t="s">
        <v>19650</v>
      </c>
      <c r="M6880" t="s">
        <v>19651</v>
      </c>
      <c r="N6880">
        <v>7.8630555549999999</v>
      </c>
      <c r="O6880">
        <v>0</v>
      </c>
      <c r="P6880">
        <v>4</v>
      </c>
      <c r="Q6880">
        <v>0</v>
      </c>
      <c r="R6880">
        <v>0</v>
      </c>
      <c r="S6880">
        <v>1</v>
      </c>
      <c r="T6880">
        <v>5</v>
      </c>
      <c r="U6880">
        <v>0</v>
      </c>
      <c r="V6880">
        <v>0</v>
      </c>
      <c r="W6880">
        <v>0</v>
      </c>
      <c r="X6880">
        <v>8.5935342782216626</v>
      </c>
      <c r="Y6880">
        <v>0</v>
      </c>
      <c r="Z6880">
        <v>0</v>
      </c>
      <c r="AA6880">
        <v>9.8549158161948007</v>
      </c>
      <c r="AB6880">
        <v>237.74051081123352</v>
      </c>
      <c r="AC6880">
        <v>0</v>
      </c>
      <c r="AD6880">
        <v>0</v>
      </c>
      <c r="AE6880">
        <v>256.18896090564999</v>
      </c>
    </row>
    <row r="6881" spans="1:31" x14ac:dyDescent="0.25">
      <c r="A6881">
        <v>2220710</v>
      </c>
      <c r="B6881">
        <v>1</v>
      </c>
      <c r="C6881" t="s">
        <v>81</v>
      </c>
      <c r="D6881" t="s">
        <v>118</v>
      </c>
      <c r="E6881" t="s">
        <v>156</v>
      </c>
      <c r="F6881" t="s">
        <v>19652</v>
      </c>
      <c r="G6881" t="s">
        <v>172</v>
      </c>
      <c r="H6881" t="s">
        <v>135</v>
      </c>
      <c r="I6881" t="s">
        <v>136</v>
      </c>
      <c r="J6881" t="s">
        <v>137</v>
      </c>
      <c r="K6881" t="s">
        <v>138</v>
      </c>
      <c r="L6881" t="s">
        <v>19653</v>
      </c>
      <c r="M6881" t="s">
        <v>19654</v>
      </c>
      <c r="N6881">
        <v>1.1425000000000001</v>
      </c>
      <c r="O6881">
        <v>0</v>
      </c>
      <c r="P6881">
        <v>11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2.4192151703877673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2.4192151703877673</v>
      </c>
    </row>
    <row r="6882" spans="1:31" x14ac:dyDescent="0.25">
      <c r="A6882">
        <v>2224623</v>
      </c>
      <c r="B6882">
        <v>1</v>
      </c>
      <c r="C6882" t="s">
        <v>80</v>
      </c>
      <c r="D6882" t="s">
        <v>94</v>
      </c>
      <c r="E6882" t="s">
        <v>132</v>
      </c>
      <c r="F6882" t="s">
        <v>7997</v>
      </c>
      <c r="G6882" t="s">
        <v>176</v>
      </c>
      <c r="H6882" t="s">
        <v>135</v>
      </c>
      <c r="I6882" t="s">
        <v>136</v>
      </c>
      <c r="J6882" t="s">
        <v>137</v>
      </c>
      <c r="K6882" t="s">
        <v>138</v>
      </c>
      <c r="L6882" t="s">
        <v>19655</v>
      </c>
      <c r="M6882" t="s">
        <v>19656</v>
      </c>
      <c r="N6882">
        <v>1.4416666659999999</v>
      </c>
      <c r="O6882">
        <v>0</v>
      </c>
      <c r="P6882">
        <v>209</v>
      </c>
      <c r="Q6882">
        <v>0</v>
      </c>
      <c r="R6882">
        <v>0</v>
      </c>
      <c r="S6882">
        <v>0</v>
      </c>
      <c r="T6882">
        <v>10</v>
      </c>
      <c r="U6882">
        <v>0</v>
      </c>
      <c r="V6882">
        <v>0</v>
      </c>
      <c r="W6882">
        <v>0</v>
      </c>
      <c r="X6882">
        <v>70.967015410410298</v>
      </c>
      <c r="Y6882">
        <v>0</v>
      </c>
      <c r="Z6882">
        <v>0</v>
      </c>
      <c r="AA6882">
        <v>0</v>
      </c>
      <c r="AB6882">
        <v>3.8075831225129759</v>
      </c>
      <c r="AC6882">
        <v>0</v>
      </c>
      <c r="AD6882">
        <v>0</v>
      </c>
      <c r="AE6882">
        <v>74.774598532923278</v>
      </c>
    </row>
    <row r="6883" spans="1:31" x14ac:dyDescent="0.25">
      <c r="A6883">
        <v>2222725</v>
      </c>
      <c r="B6883">
        <v>1</v>
      </c>
      <c r="C6883" t="s">
        <v>81</v>
      </c>
      <c r="D6883" t="s">
        <v>118</v>
      </c>
      <c r="E6883" t="s">
        <v>151</v>
      </c>
      <c r="F6883" t="s">
        <v>19657</v>
      </c>
      <c r="G6883" t="s">
        <v>9256</v>
      </c>
      <c r="H6883" t="s">
        <v>135</v>
      </c>
      <c r="I6883" t="s">
        <v>136</v>
      </c>
      <c r="J6883" t="s">
        <v>5</v>
      </c>
      <c r="K6883" t="s">
        <v>138</v>
      </c>
      <c r="L6883" t="s">
        <v>19658</v>
      </c>
      <c r="M6883" t="s">
        <v>19659</v>
      </c>
      <c r="N6883">
        <v>0.6825</v>
      </c>
      <c r="O6883">
        <v>0</v>
      </c>
      <c r="P6883">
        <v>88</v>
      </c>
      <c r="Q6883">
        <v>0</v>
      </c>
      <c r="R6883">
        <v>0</v>
      </c>
      <c r="S6883">
        <v>0</v>
      </c>
      <c r="T6883">
        <v>52</v>
      </c>
      <c r="U6883">
        <v>0</v>
      </c>
      <c r="V6883">
        <v>0</v>
      </c>
      <c r="W6883">
        <v>0</v>
      </c>
      <c r="X6883">
        <v>17.690673272402123</v>
      </c>
      <c r="Y6883">
        <v>0</v>
      </c>
      <c r="Z6883">
        <v>0</v>
      </c>
      <c r="AA6883">
        <v>0</v>
      </c>
      <c r="AB6883">
        <v>39.571778294671354</v>
      </c>
      <c r="AC6883">
        <v>0</v>
      </c>
      <c r="AD6883">
        <v>0</v>
      </c>
      <c r="AE6883">
        <v>57.262451567073477</v>
      </c>
    </row>
    <row r="6884" spans="1:31" x14ac:dyDescent="0.25">
      <c r="A6884">
        <v>2213239</v>
      </c>
      <c r="B6884">
        <v>1</v>
      </c>
      <c r="C6884" t="s">
        <v>81</v>
      </c>
      <c r="D6884" t="s">
        <v>128</v>
      </c>
      <c r="E6884" t="s">
        <v>151</v>
      </c>
      <c r="F6884" t="s">
        <v>12391</v>
      </c>
      <c r="G6884" t="s">
        <v>213</v>
      </c>
      <c r="H6884" t="s">
        <v>135</v>
      </c>
      <c r="I6884" t="s">
        <v>136</v>
      </c>
      <c r="J6884" t="s">
        <v>137</v>
      </c>
      <c r="K6884" t="s">
        <v>138</v>
      </c>
      <c r="L6884" t="s">
        <v>19660</v>
      </c>
      <c r="M6884" t="s">
        <v>19661</v>
      </c>
      <c r="N6884">
        <v>1.5294444439999999</v>
      </c>
      <c r="O6884">
        <v>0</v>
      </c>
      <c r="P6884">
        <v>113</v>
      </c>
      <c r="Q6884">
        <v>0</v>
      </c>
      <c r="R6884">
        <v>1</v>
      </c>
      <c r="S6884">
        <v>0</v>
      </c>
      <c r="T6884">
        <v>1</v>
      </c>
      <c r="U6884">
        <v>0</v>
      </c>
      <c r="V6884">
        <v>0</v>
      </c>
      <c r="W6884">
        <v>0</v>
      </c>
      <c r="X6884">
        <v>40.268571590606072</v>
      </c>
      <c r="Y6884">
        <v>0</v>
      </c>
      <c r="Z6884">
        <v>0.71034861879773725</v>
      </c>
      <c r="AA6884">
        <v>0</v>
      </c>
      <c r="AB6884">
        <v>0.38462353238169006</v>
      </c>
      <c r="AC6884">
        <v>0</v>
      </c>
      <c r="AD6884">
        <v>0</v>
      </c>
      <c r="AE6884">
        <v>41.363543741785499</v>
      </c>
    </row>
    <row r="6885" spans="1:31" x14ac:dyDescent="0.25">
      <c r="A6885">
        <v>2225164</v>
      </c>
      <c r="B6885">
        <v>1</v>
      </c>
      <c r="C6885" t="s">
        <v>80</v>
      </c>
      <c r="D6885" t="s">
        <v>110</v>
      </c>
      <c r="E6885" t="s">
        <v>151</v>
      </c>
      <c r="F6885" t="s">
        <v>11504</v>
      </c>
      <c r="G6885" t="s">
        <v>213</v>
      </c>
      <c r="H6885" t="s">
        <v>135</v>
      </c>
      <c r="I6885" t="s">
        <v>136</v>
      </c>
      <c r="J6885" t="s">
        <v>137</v>
      </c>
      <c r="K6885" t="s">
        <v>138</v>
      </c>
      <c r="L6885" t="s">
        <v>19662</v>
      </c>
      <c r="M6885" t="s">
        <v>19663</v>
      </c>
      <c r="N6885">
        <v>0.80027777700000002</v>
      </c>
      <c r="O6885">
        <v>0</v>
      </c>
      <c r="P6885">
        <v>391</v>
      </c>
      <c r="Q6885">
        <v>0</v>
      </c>
      <c r="R6885">
        <v>0</v>
      </c>
      <c r="S6885">
        <v>0</v>
      </c>
      <c r="T6885">
        <v>20</v>
      </c>
      <c r="U6885">
        <v>0</v>
      </c>
      <c r="V6885">
        <v>0</v>
      </c>
      <c r="W6885">
        <v>0</v>
      </c>
      <c r="X6885">
        <v>126.02190869101319</v>
      </c>
      <c r="Y6885">
        <v>0</v>
      </c>
      <c r="Z6885">
        <v>0</v>
      </c>
      <c r="AA6885">
        <v>0</v>
      </c>
      <c r="AB6885">
        <v>6.1074012403595859</v>
      </c>
      <c r="AC6885">
        <v>0</v>
      </c>
      <c r="AD6885">
        <v>0</v>
      </c>
      <c r="AE6885">
        <v>132.12930993137277</v>
      </c>
    </row>
    <row r="6886" spans="1:31" x14ac:dyDescent="0.25">
      <c r="A6886">
        <v>2215841</v>
      </c>
      <c r="B6886">
        <v>1</v>
      </c>
      <c r="C6886" t="s">
        <v>80</v>
      </c>
      <c r="D6886" t="s">
        <v>94</v>
      </c>
      <c r="E6886" t="s">
        <v>156</v>
      </c>
      <c r="F6886" t="s">
        <v>19664</v>
      </c>
      <c r="G6886" t="s">
        <v>161</v>
      </c>
      <c r="H6886" t="s">
        <v>135</v>
      </c>
      <c r="I6886" t="s">
        <v>136</v>
      </c>
      <c r="J6886" t="s">
        <v>137</v>
      </c>
      <c r="K6886" t="s">
        <v>138</v>
      </c>
      <c r="L6886" t="s">
        <v>19665</v>
      </c>
      <c r="M6886" t="s">
        <v>19666</v>
      </c>
      <c r="N6886">
        <v>1.3447222219999999</v>
      </c>
      <c r="O6886">
        <v>0</v>
      </c>
      <c r="P6886">
        <v>1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0.47241789034576387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0.47241789034576387</v>
      </c>
    </row>
    <row r="6887" spans="1:31" x14ac:dyDescent="0.25">
      <c r="A6887">
        <v>2219754</v>
      </c>
      <c r="B6887">
        <v>1</v>
      </c>
      <c r="C6887" t="s">
        <v>80</v>
      </c>
      <c r="D6887" t="s">
        <v>97</v>
      </c>
      <c r="E6887" t="s">
        <v>141</v>
      </c>
      <c r="F6887" t="s">
        <v>19667</v>
      </c>
      <c r="G6887" t="s">
        <v>200</v>
      </c>
      <c r="H6887" t="s">
        <v>144</v>
      </c>
      <c r="I6887" t="s">
        <v>136</v>
      </c>
      <c r="J6887" t="s">
        <v>137</v>
      </c>
      <c r="K6887" t="s">
        <v>234</v>
      </c>
      <c r="L6887" t="s">
        <v>19668</v>
      </c>
      <c r="M6887" t="s">
        <v>19669</v>
      </c>
      <c r="N6887">
        <v>1.028888888</v>
      </c>
      <c r="O6887">
        <v>7</v>
      </c>
      <c r="P6887">
        <v>905</v>
      </c>
      <c r="Q6887">
        <v>0</v>
      </c>
      <c r="R6887">
        <v>22</v>
      </c>
      <c r="S6887">
        <v>5</v>
      </c>
      <c r="T6887">
        <v>51</v>
      </c>
      <c r="U6887">
        <v>0</v>
      </c>
      <c r="V6887">
        <v>1</v>
      </c>
      <c r="W6887">
        <v>174.94396420401233</v>
      </c>
      <c r="X6887">
        <v>620.29565908626182</v>
      </c>
      <c r="Y6887">
        <v>0</v>
      </c>
      <c r="Z6887">
        <v>12.991355158211976</v>
      </c>
      <c r="AA6887">
        <v>148.55509168452602</v>
      </c>
      <c r="AB6887">
        <v>105.36468593884707</v>
      </c>
      <c r="AC6887">
        <v>0</v>
      </c>
      <c r="AD6887">
        <v>4.4419340976063113</v>
      </c>
      <c r="AE6887">
        <v>1066.5926901694654</v>
      </c>
    </row>
    <row r="6888" spans="1:31" x14ac:dyDescent="0.25">
      <c r="A6888">
        <v>2215254</v>
      </c>
      <c r="B6888">
        <v>1</v>
      </c>
      <c r="C6888" t="s">
        <v>80</v>
      </c>
      <c r="D6888" t="s">
        <v>90</v>
      </c>
      <c r="E6888" t="s">
        <v>132</v>
      </c>
      <c r="F6888" t="s">
        <v>19670</v>
      </c>
      <c r="G6888" t="s">
        <v>176</v>
      </c>
      <c r="H6888" t="s">
        <v>135</v>
      </c>
      <c r="I6888" t="s">
        <v>136</v>
      </c>
      <c r="J6888" t="s">
        <v>137</v>
      </c>
      <c r="K6888" t="s">
        <v>138</v>
      </c>
      <c r="L6888" t="s">
        <v>19671</v>
      </c>
      <c r="M6888" t="s">
        <v>19672</v>
      </c>
      <c r="N6888">
        <v>1.038888888</v>
      </c>
      <c r="O6888">
        <v>0</v>
      </c>
      <c r="P6888">
        <v>720</v>
      </c>
      <c r="Q6888">
        <v>0</v>
      </c>
      <c r="R6888">
        <v>0</v>
      </c>
      <c r="S6888">
        <v>0</v>
      </c>
      <c r="T6888">
        <v>145</v>
      </c>
      <c r="U6888">
        <v>0</v>
      </c>
      <c r="V6888">
        <v>1</v>
      </c>
      <c r="W6888">
        <v>0</v>
      </c>
      <c r="X6888">
        <v>302.02562183595052</v>
      </c>
      <c r="Y6888">
        <v>0</v>
      </c>
      <c r="Z6888">
        <v>0</v>
      </c>
      <c r="AA6888">
        <v>0</v>
      </c>
      <c r="AB6888">
        <v>64.695022510884385</v>
      </c>
      <c r="AC6888">
        <v>0</v>
      </c>
      <c r="AD6888">
        <v>0.50602452795787556</v>
      </c>
      <c r="AE6888">
        <v>367.22666887479278</v>
      </c>
    </row>
    <row r="6889" spans="1:31" x14ac:dyDescent="0.25">
      <c r="A6889">
        <v>2213262</v>
      </c>
      <c r="B6889">
        <v>1</v>
      </c>
      <c r="C6889" t="s">
        <v>80</v>
      </c>
      <c r="D6889" t="s">
        <v>92</v>
      </c>
      <c r="E6889" t="s">
        <v>151</v>
      </c>
      <c r="F6889" t="s">
        <v>19673</v>
      </c>
      <c r="G6889" t="s">
        <v>213</v>
      </c>
      <c r="H6889" t="s">
        <v>135</v>
      </c>
      <c r="I6889" t="s">
        <v>136</v>
      </c>
      <c r="J6889" t="s">
        <v>137</v>
      </c>
      <c r="K6889" t="s">
        <v>138</v>
      </c>
      <c r="L6889" t="s">
        <v>19674</v>
      </c>
      <c r="M6889" t="s">
        <v>19675</v>
      </c>
      <c r="N6889">
        <v>0.56055555499999998</v>
      </c>
      <c r="O6889">
        <v>0</v>
      </c>
      <c r="P6889">
        <v>252</v>
      </c>
      <c r="Q6889">
        <v>0</v>
      </c>
      <c r="R6889">
        <v>0</v>
      </c>
      <c r="S6889">
        <v>0</v>
      </c>
      <c r="T6889">
        <v>18</v>
      </c>
      <c r="U6889">
        <v>0</v>
      </c>
      <c r="V6889">
        <v>0</v>
      </c>
      <c r="W6889">
        <v>0</v>
      </c>
      <c r="X6889">
        <v>50.008756835053632</v>
      </c>
      <c r="Y6889">
        <v>0</v>
      </c>
      <c r="Z6889">
        <v>0</v>
      </c>
      <c r="AA6889">
        <v>0</v>
      </c>
      <c r="AB6889">
        <v>8.8529704147079684</v>
      </c>
      <c r="AC6889">
        <v>0</v>
      </c>
      <c r="AD6889">
        <v>0</v>
      </c>
      <c r="AE6889">
        <v>58.8617272497616</v>
      </c>
    </row>
    <row r="6890" spans="1:31" x14ac:dyDescent="0.25">
      <c r="A6890">
        <v>2220664</v>
      </c>
      <c r="B6890">
        <v>1</v>
      </c>
      <c r="C6890" t="s">
        <v>80</v>
      </c>
      <c r="D6890" t="s">
        <v>82</v>
      </c>
      <c r="E6890" t="s">
        <v>225</v>
      </c>
      <c r="F6890" t="s">
        <v>19676</v>
      </c>
      <c r="G6890" t="s">
        <v>213</v>
      </c>
      <c r="H6890" t="s">
        <v>135</v>
      </c>
      <c r="I6890" t="s">
        <v>136</v>
      </c>
      <c r="J6890" t="s">
        <v>137</v>
      </c>
      <c r="K6890" t="s">
        <v>138</v>
      </c>
      <c r="L6890" t="s">
        <v>19677</v>
      </c>
      <c r="M6890" t="s">
        <v>19678</v>
      </c>
      <c r="N6890">
        <v>2.093611111</v>
      </c>
      <c r="O6890">
        <v>0</v>
      </c>
      <c r="P6890">
        <v>4</v>
      </c>
      <c r="Q6890">
        <v>0</v>
      </c>
      <c r="R6890">
        <v>0</v>
      </c>
      <c r="S6890">
        <v>0</v>
      </c>
      <c r="T6890">
        <v>22</v>
      </c>
      <c r="U6890">
        <v>0</v>
      </c>
      <c r="V6890">
        <v>0</v>
      </c>
      <c r="W6890">
        <v>0</v>
      </c>
      <c r="X6890">
        <v>1.8820778494492707</v>
      </c>
      <c r="Y6890">
        <v>0</v>
      </c>
      <c r="Z6890">
        <v>0</v>
      </c>
      <c r="AA6890">
        <v>0</v>
      </c>
      <c r="AB6890">
        <v>17.686070419772854</v>
      </c>
      <c r="AC6890">
        <v>0</v>
      </c>
      <c r="AD6890">
        <v>0</v>
      </c>
      <c r="AE6890">
        <v>19.568148269222124</v>
      </c>
    </row>
    <row r="6891" spans="1:31" x14ac:dyDescent="0.25">
      <c r="A6891">
        <v>2227179</v>
      </c>
      <c r="B6891">
        <v>1</v>
      </c>
      <c r="C6891" t="s">
        <v>80</v>
      </c>
      <c r="D6891" t="s">
        <v>88</v>
      </c>
      <c r="E6891" t="s">
        <v>225</v>
      </c>
      <c r="F6891" t="s">
        <v>7844</v>
      </c>
      <c r="G6891" t="s">
        <v>600</v>
      </c>
      <c r="H6891" t="s">
        <v>135</v>
      </c>
      <c r="I6891" t="s">
        <v>136</v>
      </c>
      <c r="J6891" t="s">
        <v>137</v>
      </c>
      <c r="K6891" t="s">
        <v>138</v>
      </c>
      <c r="L6891" t="s">
        <v>19679</v>
      </c>
      <c r="M6891" t="s">
        <v>19680</v>
      </c>
      <c r="N6891">
        <v>2.133611111</v>
      </c>
      <c r="O6891">
        <v>0</v>
      </c>
      <c r="P6891">
        <v>18</v>
      </c>
      <c r="Q6891">
        <v>0</v>
      </c>
      <c r="R6891">
        <v>0</v>
      </c>
      <c r="S6891">
        <v>0</v>
      </c>
      <c r="T6891">
        <v>14</v>
      </c>
      <c r="U6891">
        <v>0</v>
      </c>
      <c r="V6891">
        <v>0</v>
      </c>
      <c r="W6891">
        <v>0</v>
      </c>
      <c r="X6891">
        <v>8.8414299875272278</v>
      </c>
      <c r="Y6891">
        <v>0</v>
      </c>
      <c r="Z6891">
        <v>0</v>
      </c>
      <c r="AA6891">
        <v>0</v>
      </c>
      <c r="AB6891">
        <v>19.237388049498012</v>
      </c>
      <c r="AC6891">
        <v>0</v>
      </c>
      <c r="AD6891">
        <v>0</v>
      </c>
      <c r="AE6891">
        <v>28.07881803702524</v>
      </c>
    </row>
    <row r="6892" spans="1:31" x14ac:dyDescent="0.25">
      <c r="A6892">
        <v>2225187</v>
      </c>
      <c r="B6892">
        <v>1</v>
      </c>
      <c r="C6892" t="s">
        <v>80</v>
      </c>
      <c r="D6892" t="s">
        <v>90</v>
      </c>
      <c r="E6892" t="s">
        <v>151</v>
      </c>
      <c r="F6892" t="s">
        <v>5991</v>
      </c>
      <c r="G6892" t="s">
        <v>213</v>
      </c>
      <c r="H6892" t="s">
        <v>135</v>
      </c>
      <c r="I6892" t="s">
        <v>136</v>
      </c>
      <c r="J6892" t="s">
        <v>137</v>
      </c>
      <c r="K6892" t="s">
        <v>138</v>
      </c>
      <c r="L6892" t="s">
        <v>19681</v>
      </c>
      <c r="M6892" t="s">
        <v>19682</v>
      </c>
      <c r="N6892">
        <v>3.148055555</v>
      </c>
      <c r="O6892">
        <v>0</v>
      </c>
      <c r="P6892">
        <v>49</v>
      </c>
      <c r="Q6892">
        <v>0</v>
      </c>
      <c r="R6892">
        <v>0</v>
      </c>
      <c r="S6892">
        <v>0</v>
      </c>
      <c r="T6892">
        <v>2</v>
      </c>
      <c r="U6892">
        <v>0</v>
      </c>
      <c r="V6892">
        <v>0</v>
      </c>
      <c r="W6892">
        <v>0</v>
      </c>
      <c r="X6892">
        <v>57.024123125059276</v>
      </c>
      <c r="Y6892">
        <v>0</v>
      </c>
      <c r="Z6892">
        <v>0</v>
      </c>
      <c r="AA6892">
        <v>0</v>
      </c>
      <c r="AB6892">
        <v>0.15242053663777777</v>
      </c>
      <c r="AC6892">
        <v>0</v>
      </c>
      <c r="AD6892">
        <v>0</v>
      </c>
      <c r="AE6892">
        <v>57.176543661697053</v>
      </c>
    </row>
    <row r="6893" spans="1:31" x14ac:dyDescent="0.25">
      <c r="A6893">
        <v>2215818</v>
      </c>
      <c r="B6893">
        <v>1</v>
      </c>
      <c r="C6893" t="s">
        <v>80</v>
      </c>
      <c r="D6893" t="s">
        <v>93</v>
      </c>
      <c r="E6893" t="s">
        <v>132</v>
      </c>
      <c r="F6893" t="s">
        <v>19683</v>
      </c>
      <c r="G6893" t="s">
        <v>405</v>
      </c>
      <c r="H6893" t="s">
        <v>135</v>
      </c>
      <c r="I6893" t="s">
        <v>136</v>
      </c>
      <c r="J6893" t="s">
        <v>137</v>
      </c>
      <c r="K6893" t="s">
        <v>234</v>
      </c>
      <c r="L6893" t="s">
        <v>19684</v>
      </c>
      <c r="M6893" t="s">
        <v>19685</v>
      </c>
      <c r="N6893">
        <v>7.2747841659999999</v>
      </c>
      <c r="O6893">
        <v>0</v>
      </c>
      <c r="P6893">
        <v>7</v>
      </c>
      <c r="Q6893">
        <v>0</v>
      </c>
      <c r="R6893">
        <v>29</v>
      </c>
      <c r="S6893">
        <v>0</v>
      </c>
      <c r="T6893">
        <v>14</v>
      </c>
      <c r="U6893">
        <v>0</v>
      </c>
      <c r="V6893">
        <v>0</v>
      </c>
      <c r="W6893">
        <v>0</v>
      </c>
      <c r="X6893">
        <v>9.3775283363669431</v>
      </c>
      <c r="Y6893">
        <v>0</v>
      </c>
      <c r="Z6893">
        <v>44.963163413063342</v>
      </c>
      <c r="AA6893">
        <v>0</v>
      </c>
      <c r="AB6893">
        <v>55.640751998951004</v>
      </c>
      <c r="AC6893">
        <v>0</v>
      </c>
      <c r="AD6893">
        <v>0</v>
      </c>
      <c r="AE6893">
        <v>109.98144374838128</v>
      </c>
    </row>
    <row r="6894" spans="1:31" x14ac:dyDescent="0.25">
      <c r="A6894">
        <v>2216634</v>
      </c>
      <c r="B6894">
        <v>1</v>
      </c>
      <c r="C6894" t="s">
        <v>80</v>
      </c>
      <c r="D6894" t="s">
        <v>83</v>
      </c>
      <c r="E6894" t="s">
        <v>132</v>
      </c>
      <c r="F6894" t="s">
        <v>19686</v>
      </c>
      <c r="G6894" t="s">
        <v>176</v>
      </c>
      <c r="H6894" t="s">
        <v>135</v>
      </c>
      <c r="I6894" t="s">
        <v>136</v>
      </c>
      <c r="J6894" t="s">
        <v>137</v>
      </c>
      <c r="K6894" t="s">
        <v>138</v>
      </c>
      <c r="L6894" t="s">
        <v>19687</v>
      </c>
      <c r="M6894" t="s">
        <v>19688</v>
      </c>
      <c r="N6894">
        <v>1.329722222</v>
      </c>
      <c r="O6894">
        <v>0</v>
      </c>
      <c r="P6894">
        <v>159</v>
      </c>
      <c r="Q6894">
        <v>0</v>
      </c>
      <c r="R6894">
        <v>0</v>
      </c>
      <c r="S6894">
        <v>0</v>
      </c>
      <c r="T6894">
        <v>9</v>
      </c>
      <c r="U6894">
        <v>0</v>
      </c>
      <c r="V6894">
        <v>0</v>
      </c>
      <c r="W6894">
        <v>0</v>
      </c>
      <c r="X6894">
        <v>76.841759614055931</v>
      </c>
      <c r="Y6894">
        <v>0</v>
      </c>
      <c r="Z6894">
        <v>0</v>
      </c>
      <c r="AA6894">
        <v>0</v>
      </c>
      <c r="AB6894">
        <v>8.555455563335693</v>
      </c>
      <c r="AC6894">
        <v>0</v>
      </c>
      <c r="AD6894">
        <v>0</v>
      </c>
      <c r="AE6894">
        <v>85.397215177391629</v>
      </c>
    </row>
    <row r="6895" spans="1:31" x14ac:dyDescent="0.25">
      <c r="A6895">
        <v>2224709</v>
      </c>
      <c r="B6895">
        <v>1</v>
      </c>
      <c r="C6895" t="s">
        <v>80</v>
      </c>
      <c r="D6895" t="s">
        <v>90</v>
      </c>
      <c r="E6895" t="s">
        <v>151</v>
      </c>
      <c r="F6895" t="s">
        <v>19689</v>
      </c>
      <c r="G6895" t="s">
        <v>280</v>
      </c>
      <c r="H6895" t="s">
        <v>135</v>
      </c>
      <c r="I6895" t="s">
        <v>136</v>
      </c>
      <c r="J6895" t="s">
        <v>137</v>
      </c>
      <c r="K6895" t="s">
        <v>138</v>
      </c>
      <c r="L6895" t="s">
        <v>19690</v>
      </c>
      <c r="M6895" t="s">
        <v>19691</v>
      </c>
      <c r="N6895">
        <v>1.6305555549999999</v>
      </c>
      <c r="O6895">
        <v>0</v>
      </c>
      <c r="P6895">
        <v>132</v>
      </c>
      <c r="Q6895">
        <v>0</v>
      </c>
      <c r="R6895">
        <v>0</v>
      </c>
      <c r="S6895">
        <v>0</v>
      </c>
      <c r="T6895">
        <v>5</v>
      </c>
      <c r="U6895">
        <v>0</v>
      </c>
      <c r="V6895">
        <v>0</v>
      </c>
      <c r="W6895">
        <v>0</v>
      </c>
      <c r="X6895">
        <v>53.6297591860598</v>
      </c>
      <c r="Y6895">
        <v>0</v>
      </c>
      <c r="Z6895">
        <v>0</v>
      </c>
      <c r="AA6895">
        <v>0</v>
      </c>
      <c r="AB6895">
        <v>1.6883491845461454</v>
      </c>
      <c r="AC6895">
        <v>0</v>
      </c>
      <c r="AD6895">
        <v>0</v>
      </c>
      <c r="AE6895">
        <v>55.318108370605948</v>
      </c>
    </row>
    <row r="6896" spans="1:31" x14ac:dyDescent="0.25">
      <c r="A6896">
        <v>2217630</v>
      </c>
      <c r="B6896">
        <v>1</v>
      </c>
      <c r="C6896" t="s">
        <v>80</v>
      </c>
      <c r="D6896" t="s">
        <v>97</v>
      </c>
      <c r="E6896" t="s">
        <v>156</v>
      </c>
      <c r="F6896" t="s">
        <v>19692</v>
      </c>
      <c r="G6896" t="s">
        <v>165</v>
      </c>
      <c r="H6896" t="s">
        <v>135</v>
      </c>
      <c r="I6896" t="s">
        <v>136</v>
      </c>
      <c r="J6896" t="s">
        <v>137</v>
      </c>
      <c r="K6896" t="s">
        <v>138</v>
      </c>
      <c r="L6896" t="s">
        <v>19693</v>
      </c>
      <c r="M6896" t="s">
        <v>19694</v>
      </c>
      <c r="N6896">
        <v>1.1319444439999999</v>
      </c>
      <c r="O6896">
        <v>0</v>
      </c>
      <c r="P6896">
        <v>1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2.3248411202836947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2.3248411202836947</v>
      </c>
    </row>
    <row r="6897" spans="1:31" x14ac:dyDescent="0.25">
      <c r="A6897">
        <v>2213302</v>
      </c>
      <c r="B6897">
        <v>1</v>
      </c>
      <c r="C6897" t="s">
        <v>80</v>
      </c>
      <c r="D6897" t="s">
        <v>100</v>
      </c>
      <c r="E6897" t="s">
        <v>132</v>
      </c>
      <c r="F6897" t="s">
        <v>19695</v>
      </c>
      <c r="G6897" t="s">
        <v>280</v>
      </c>
      <c r="H6897" t="s">
        <v>135</v>
      </c>
      <c r="I6897" t="s">
        <v>136</v>
      </c>
      <c r="J6897" t="s">
        <v>137</v>
      </c>
      <c r="K6897" t="s">
        <v>138</v>
      </c>
      <c r="L6897" t="s">
        <v>19696</v>
      </c>
      <c r="M6897" t="s">
        <v>19697</v>
      </c>
      <c r="N6897">
        <v>1.6286111109999999</v>
      </c>
      <c r="O6897">
        <v>0</v>
      </c>
      <c r="P6897">
        <v>91</v>
      </c>
      <c r="Q6897">
        <v>0</v>
      </c>
      <c r="R6897">
        <v>3</v>
      </c>
      <c r="S6897">
        <v>0</v>
      </c>
      <c r="T6897">
        <v>7</v>
      </c>
      <c r="U6897">
        <v>0</v>
      </c>
      <c r="V6897">
        <v>0</v>
      </c>
      <c r="W6897">
        <v>0</v>
      </c>
      <c r="X6897">
        <v>36.050048355504515</v>
      </c>
      <c r="Y6897">
        <v>0</v>
      </c>
      <c r="Z6897">
        <v>5.4544230323581973</v>
      </c>
      <c r="AA6897">
        <v>0</v>
      </c>
      <c r="AB6897">
        <v>3.0000974952023922</v>
      </c>
      <c r="AC6897">
        <v>0</v>
      </c>
      <c r="AD6897">
        <v>0</v>
      </c>
      <c r="AE6897">
        <v>44.504568883065105</v>
      </c>
    </row>
    <row r="6898" spans="1:31" x14ac:dyDescent="0.25">
      <c r="A6898">
        <v>2213694</v>
      </c>
      <c r="B6898">
        <v>1</v>
      </c>
      <c r="C6898" t="s">
        <v>80</v>
      </c>
      <c r="D6898" t="s">
        <v>97</v>
      </c>
      <c r="E6898" t="s">
        <v>141</v>
      </c>
      <c r="F6898" t="s">
        <v>19698</v>
      </c>
      <c r="G6898" t="s">
        <v>233</v>
      </c>
      <c r="H6898" t="s">
        <v>144</v>
      </c>
      <c r="I6898" t="s">
        <v>136</v>
      </c>
      <c r="J6898" t="s">
        <v>137</v>
      </c>
      <c r="K6898" t="s">
        <v>234</v>
      </c>
      <c r="L6898" t="s">
        <v>19699</v>
      </c>
      <c r="M6898" t="s">
        <v>19700</v>
      </c>
      <c r="N6898">
        <v>4.3787127769999996</v>
      </c>
      <c r="O6898">
        <v>0</v>
      </c>
      <c r="P6898">
        <v>223</v>
      </c>
      <c r="Q6898">
        <v>0</v>
      </c>
      <c r="R6898">
        <v>13</v>
      </c>
      <c r="S6898">
        <v>0</v>
      </c>
      <c r="T6898">
        <v>47</v>
      </c>
      <c r="U6898">
        <v>0</v>
      </c>
      <c r="V6898">
        <v>0</v>
      </c>
      <c r="W6898">
        <v>0</v>
      </c>
      <c r="X6898">
        <v>426.30793477204179</v>
      </c>
      <c r="Y6898">
        <v>0</v>
      </c>
      <c r="Z6898">
        <v>14.846466850618368</v>
      </c>
      <c r="AA6898">
        <v>0</v>
      </c>
      <c r="AB6898">
        <v>188.2907547292136</v>
      </c>
      <c r="AC6898">
        <v>0</v>
      </c>
      <c r="AD6898">
        <v>0</v>
      </c>
      <c r="AE6898">
        <v>629.44515635187372</v>
      </c>
    </row>
    <row r="6899" spans="1:31" x14ac:dyDescent="0.25">
      <c r="A6899">
        <v>2225682</v>
      </c>
      <c r="B6899">
        <v>1</v>
      </c>
      <c r="C6899" t="s">
        <v>80</v>
      </c>
      <c r="D6899" t="s">
        <v>104</v>
      </c>
      <c r="E6899" t="s">
        <v>156</v>
      </c>
      <c r="F6899" t="s">
        <v>19701</v>
      </c>
      <c r="G6899" t="s">
        <v>161</v>
      </c>
      <c r="H6899" t="s">
        <v>135</v>
      </c>
      <c r="I6899" t="s">
        <v>136</v>
      </c>
      <c r="J6899" t="s">
        <v>137</v>
      </c>
      <c r="K6899" t="s">
        <v>138</v>
      </c>
      <c r="L6899" t="s">
        <v>19702</v>
      </c>
      <c r="M6899" t="s">
        <v>19703</v>
      </c>
      <c r="N6899">
        <v>2.8416666660000001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1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0.78574514263392015</v>
      </c>
      <c r="AC6899">
        <v>0</v>
      </c>
      <c r="AD6899">
        <v>0</v>
      </c>
      <c r="AE6899">
        <v>0.78574514263392015</v>
      </c>
    </row>
    <row r="6900" spans="1:31" x14ac:dyDescent="0.25">
      <c r="A6900">
        <v>2223667</v>
      </c>
      <c r="B6900">
        <v>1</v>
      </c>
      <c r="C6900" t="s">
        <v>80</v>
      </c>
      <c r="D6900" t="s">
        <v>93</v>
      </c>
      <c r="E6900" t="s">
        <v>151</v>
      </c>
      <c r="F6900" t="s">
        <v>19704</v>
      </c>
      <c r="G6900" t="s">
        <v>213</v>
      </c>
      <c r="H6900" t="s">
        <v>135</v>
      </c>
      <c r="I6900" t="s">
        <v>136</v>
      </c>
      <c r="J6900" t="s">
        <v>137</v>
      </c>
      <c r="K6900" t="s">
        <v>138</v>
      </c>
      <c r="L6900" t="s">
        <v>19705</v>
      </c>
      <c r="M6900" t="s">
        <v>19706</v>
      </c>
      <c r="N6900">
        <v>2.835555555</v>
      </c>
      <c r="O6900">
        <v>0</v>
      </c>
      <c r="P6900">
        <v>3</v>
      </c>
      <c r="Q6900">
        <v>0</v>
      </c>
      <c r="R6900">
        <v>1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0.1719725662904</v>
      </c>
      <c r="Y6900">
        <v>0</v>
      </c>
      <c r="Z6900">
        <v>3.5502678487133336E-2</v>
      </c>
      <c r="AA6900">
        <v>0</v>
      </c>
      <c r="AB6900">
        <v>0</v>
      </c>
      <c r="AC6900">
        <v>0</v>
      </c>
      <c r="AD6900">
        <v>0</v>
      </c>
      <c r="AE6900">
        <v>0.20747524477753335</v>
      </c>
    </row>
    <row r="6901" spans="1:31" x14ac:dyDescent="0.25">
      <c r="A6901">
        <v>2222585</v>
      </c>
      <c r="B6901">
        <v>1</v>
      </c>
      <c r="C6901" t="s">
        <v>80</v>
      </c>
      <c r="D6901" t="s">
        <v>99</v>
      </c>
      <c r="E6901" t="s">
        <v>156</v>
      </c>
      <c r="F6901" t="s">
        <v>19707</v>
      </c>
      <c r="G6901" t="s">
        <v>161</v>
      </c>
      <c r="H6901" t="s">
        <v>135</v>
      </c>
      <c r="I6901" t="s">
        <v>136</v>
      </c>
      <c r="J6901" t="s">
        <v>137</v>
      </c>
      <c r="K6901" t="s">
        <v>138</v>
      </c>
      <c r="L6901" t="s">
        <v>19708</v>
      </c>
      <c r="M6901" t="s">
        <v>19709</v>
      </c>
      <c r="N6901">
        <v>6.4186111109999997</v>
      </c>
      <c r="O6901">
        <v>0</v>
      </c>
      <c r="P6901">
        <v>1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0.92640928581785342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0.92640928581785342</v>
      </c>
    </row>
    <row r="6902" spans="1:31" x14ac:dyDescent="0.25">
      <c r="A6902">
        <v>2217238</v>
      </c>
      <c r="B6902">
        <v>1</v>
      </c>
      <c r="C6902" t="s">
        <v>81</v>
      </c>
      <c r="D6902" t="s">
        <v>120</v>
      </c>
      <c r="E6902" t="s">
        <v>151</v>
      </c>
      <c r="F6902" t="s">
        <v>13022</v>
      </c>
      <c r="G6902" t="s">
        <v>213</v>
      </c>
      <c r="H6902" t="s">
        <v>135</v>
      </c>
      <c r="I6902" t="s">
        <v>136</v>
      </c>
      <c r="J6902" t="s">
        <v>137</v>
      </c>
      <c r="K6902" t="s">
        <v>138</v>
      </c>
      <c r="L6902" t="s">
        <v>19710</v>
      </c>
      <c r="M6902" t="s">
        <v>19711</v>
      </c>
      <c r="N6902">
        <v>0.88388888799999998</v>
      </c>
      <c r="O6902">
        <v>0</v>
      </c>
      <c r="P6902">
        <v>67</v>
      </c>
      <c r="Q6902">
        <v>0</v>
      </c>
      <c r="R6902">
        <v>0</v>
      </c>
      <c r="S6902">
        <v>0</v>
      </c>
      <c r="T6902">
        <v>6</v>
      </c>
      <c r="U6902">
        <v>0</v>
      </c>
      <c r="V6902">
        <v>0</v>
      </c>
      <c r="W6902">
        <v>0</v>
      </c>
      <c r="X6902">
        <v>20.982964879633514</v>
      </c>
      <c r="Y6902">
        <v>0</v>
      </c>
      <c r="Z6902">
        <v>0</v>
      </c>
      <c r="AA6902">
        <v>0</v>
      </c>
      <c r="AB6902">
        <v>3.7833157512014437</v>
      </c>
      <c r="AC6902">
        <v>0</v>
      </c>
      <c r="AD6902">
        <v>0</v>
      </c>
      <c r="AE6902">
        <v>24.766280630834956</v>
      </c>
    </row>
    <row r="6903" spans="1:31" x14ac:dyDescent="0.25">
      <c r="A6903">
        <v>2222648</v>
      </c>
      <c r="B6903">
        <v>1</v>
      </c>
      <c r="C6903" t="s">
        <v>80</v>
      </c>
      <c r="D6903" t="s">
        <v>88</v>
      </c>
      <c r="E6903" t="s">
        <v>156</v>
      </c>
      <c r="F6903" t="s">
        <v>19712</v>
      </c>
      <c r="G6903" t="s">
        <v>172</v>
      </c>
      <c r="H6903" t="s">
        <v>135</v>
      </c>
      <c r="I6903" t="s">
        <v>136</v>
      </c>
      <c r="J6903" t="s">
        <v>137</v>
      </c>
      <c r="K6903" t="s">
        <v>138</v>
      </c>
      <c r="L6903" t="s">
        <v>19713</v>
      </c>
      <c r="M6903" t="s">
        <v>19714</v>
      </c>
      <c r="N6903">
        <v>0.94750000000000001</v>
      </c>
      <c r="O6903">
        <v>0</v>
      </c>
      <c r="P6903">
        <v>3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0.47783418203510003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0.47783418203510003</v>
      </c>
    </row>
    <row r="6904" spans="1:31" x14ac:dyDescent="0.25">
      <c r="A6904">
        <v>2223189</v>
      </c>
      <c r="B6904">
        <v>1</v>
      </c>
      <c r="C6904" t="s">
        <v>80</v>
      </c>
      <c r="D6904" t="s">
        <v>100</v>
      </c>
      <c r="E6904" t="s">
        <v>151</v>
      </c>
      <c r="F6904" t="s">
        <v>19715</v>
      </c>
      <c r="G6904" t="s">
        <v>153</v>
      </c>
      <c r="H6904" t="s">
        <v>135</v>
      </c>
      <c r="I6904" t="s">
        <v>136</v>
      </c>
      <c r="J6904" t="s">
        <v>137</v>
      </c>
      <c r="K6904" t="s">
        <v>138</v>
      </c>
      <c r="L6904" t="s">
        <v>19716</v>
      </c>
      <c r="M6904" t="s">
        <v>19717</v>
      </c>
      <c r="N6904">
        <v>0.78666666600000001</v>
      </c>
      <c r="O6904">
        <v>0</v>
      </c>
      <c r="P6904">
        <v>47</v>
      </c>
      <c r="Q6904">
        <v>0</v>
      </c>
      <c r="R6904">
        <v>1</v>
      </c>
      <c r="S6904">
        <v>0</v>
      </c>
      <c r="T6904">
        <v>3</v>
      </c>
      <c r="U6904">
        <v>0</v>
      </c>
      <c r="V6904">
        <v>0</v>
      </c>
      <c r="W6904">
        <v>0</v>
      </c>
      <c r="X6904">
        <v>10.571884550538174</v>
      </c>
      <c r="Y6904">
        <v>0</v>
      </c>
      <c r="Z6904">
        <v>8.2105070644346662E-2</v>
      </c>
      <c r="AA6904">
        <v>0</v>
      </c>
      <c r="AB6904">
        <v>0.11413419895953333</v>
      </c>
      <c r="AC6904">
        <v>0</v>
      </c>
      <c r="AD6904">
        <v>0</v>
      </c>
      <c r="AE6904">
        <v>10.768123820142053</v>
      </c>
    </row>
    <row r="6905" spans="1:31" x14ac:dyDescent="0.25">
      <c r="A6905">
        <v>2223040</v>
      </c>
      <c r="B6905">
        <v>1</v>
      </c>
      <c r="C6905" t="s">
        <v>81</v>
      </c>
      <c r="D6905" t="s">
        <v>118</v>
      </c>
      <c r="E6905" t="s">
        <v>141</v>
      </c>
      <c r="F6905" t="s">
        <v>19718</v>
      </c>
      <c r="G6905" t="s">
        <v>233</v>
      </c>
      <c r="H6905" t="s">
        <v>144</v>
      </c>
      <c r="I6905" t="s">
        <v>136</v>
      </c>
      <c r="J6905" t="s">
        <v>137</v>
      </c>
      <c r="K6905" t="s">
        <v>234</v>
      </c>
      <c r="L6905" t="s">
        <v>19719</v>
      </c>
      <c r="M6905" t="s">
        <v>19720</v>
      </c>
      <c r="N6905">
        <v>8.7294230549999998</v>
      </c>
      <c r="O6905">
        <v>0</v>
      </c>
      <c r="P6905">
        <v>64</v>
      </c>
      <c r="Q6905">
        <v>1</v>
      </c>
      <c r="R6905">
        <v>15</v>
      </c>
      <c r="S6905">
        <v>0</v>
      </c>
      <c r="T6905">
        <v>2</v>
      </c>
      <c r="U6905">
        <v>0</v>
      </c>
      <c r="V6905">
        <v>0</v>
      </c>
      <c r="W6905">
        <v>0</v>
      </c>
      <c r="X6905">
        <v>53.394170616896417</v>
      </c>
      <c r="Y6905">
        <v>11.091706130181937</v>
      </c>
      <c r="Z6905">
        <v>30.857405174829623</v>
      </c>
      <c r="AA6905">
        <v>0</v>
      </c>
      <c r="AB6905">
        <v>15.363345213910165</v>
      </c>
      <c r="AC6905">
        <v>0</v>
      </c>
      <c r="AD6905">
        <v>0</v>
      </c>
      <c r="AE6905">
        <v>110.70662713581814</v>
      </c>
    </row>
    <row r="6906" spans="1:31" x14ac:dyDescent="0.25">
      <c r="A6906">
        <v>2225204</v>
      </c>
      <c r="B6906">
        <v>1</v>
      </c>
      <c r="C6906" t="s">
        <v>80</v>
      </c>
      <c r="D6906" t="s">
        <v>97</v>
      </c>
      <c r="E6906" t="s">
        <v>141</v>
      </c>
      <c r="F6906" t="s">
        <v>19721</v>
      </c>
      <c r="G6906" t="s">
        <v>1628</v>
      </c>
      <c r="H6906" t="s">
        <v>144</v>
      </c>
      <c r="I6906" t="s">
        <v>136</v>
      </c>
      <c r="J6906" t="s">
        <v>137</v>
      </c>
      <c r="K6906" t="s">
        <v>138</v>
      </c>
      <c r="L6906" t="s">
        <v>19722</v>
      </c>
      <c r="M6906" t="s">
        <v>19723</v>
      </c>
      <c r="N6906">
        <v>0.24222222199999999</v>
      </c>
      <c r="O6906">
        <v>0</v>
      </c>
      <c r="P6906">
        <v>128</v>
      </c>
      <c r="Q6906">
        <v>0</v>
      </c>
      <c r="R6906">
        <v>1</v>
      </c>
      <c r="S6906">
        <v>0</v>
      </c>
      <c r="T6906">
        <v>11</v>
      </c>
      <c r="U6906">
        <v>0</v>
      </c>
      <c r="V6906">
        <v>0</v>
      </c>
      <c r="W6906">
        <v>0</v>
      </c>
      <c r="X6906">
        <v>13.62065593880283</v>
      </c>
      <c r="Y6906">
        <v>0</v>
      </c>
      <c r="Z6906">
        <v>0.12048943401035112</v>
      </c>
      <c r="AA6906">
        <v>0</v>
      </c>
      <c r="AB6906">
        <v>1.1446437163411023</v>
      </c>
      <c r="AC6906">
        <v>0</v>
      </c>
      <c r="AD6906">
        <v>0</v>
      </c>
      <c r="AE6906">
        <v>14.885789089154283</v>
      </c>
    </row>
    <row r="6907" spans="1:31" x14ac:dyDescent="0.25">
      <c r="A6907">
        <v>2221706</v>
      </c>
      <c r="B6907">
        <v>1</v>
      </c>
      <c r="C6907" t="s">
        <v>80</v>
      </c>
      <c r="D6907" t="s">
        <v>86</v>
      </c>
      <c r="E6907" t="s">
        <v>151</v>
      </c>
      <c r="F6907" t="s">
        <v>12909</v>
      </c>
      <c r="G6907" t="s">
        <v>213</v>
      </c>
      <c r="H6907" t="s">
        <v>135</v>
      </c>
      <c r="I6907" t="s">
        <v>136</v>
      </c>
      <c r="J6907" t="s">
        <v>137</v>
      </c>
      <c r="K6907" t="s">
        <v>138</v>
      </c>
      <c r="L6907" t="s">
        <v>19724</v>
      </c>
      <c r="M6907" t="s">
        <v>19725</v>
      </c>
      <c r="N6907">
        <v>0.94388888800000004</v>
      </c>
      <c r="O6907">
        <v>0</v>
      </c>
      <c r="P6907">
        <v>61</v>
      </c>
      <c r="Q6907">
        <v>0</v>
      </c>
      <c r="R6907">
        <v>4</v>
      </c>
      <c r="S6907">
        <v>0</v>
      </c>
      <c r="T6907">
        <v>3</v>
      </c>
      <c r="U6907">
        <v>0</v>
      </c>
      <c r="V6907">
        <v>0</v>
      </c>
      <c r="W6907">
        <v>0</v>
      </c>
      <c r="X6907">
        <v>62.230866546845405</v>
      </c>
      <c r="Y6907">
        <v>0</v>
      </c>
      <c r="Z6907">
        <v>1.2040944679366734</v>
      </c>
      <c r="AA6907">
        <v>0</v>
      </c>
      <c r="AB6907">
        <v>0.96150177992486219</v>
      </c>
      <c r="AC6907">
        <v>0</v>
      </c>
      <c r="AD6907">
        <v>0</v>
      </c>
      <c r="AE6907">
        <v>64.396462794706935</v>
      </c>
    </row>
    <row r="6908" spans="1:31" x14ac:dyDescent="0.25">
      <c r="A6908">
        <v>2217378</v>
      </c>
      <c r="B6908">
        <v>1</v>
      </c>
      <c r="C6908" t="s">
        <v>81</v>
      </c>
      <c r="D6908" t="s">
        <v>118</v>
      </c>
      <c r="E6908" t="s">
        <v>198</v>
      </c>
      <c r="F6908" t="s">
        <v>19726</v>
      </c>
      <c r="G6908" t="s">
        <v>405</v>
      </c>
      <c r="H6908" t="s">
        <v>144</v>
      </c>
      <c r="I6908" t="s">
        <v>136</v>
      </c>
      <c r="J6908" t="s">
        <v>137</v>
      </c>
      <c r="K6908" t="s">
        <v>234</v>
      </c>
      <c r="L6908" t="s">
        <v>19727</v>
      </c>
      <c r="M6908" t="s">
        <v>19728</v>
      </c>
      <c r="N6908">
        <v>1.4686127769999999</v>
      </c>
      <c r="O6908">
        <v>0</v>
      </c>
      <c r="P6908">
        <v>1</v>
      </c>
      <c r="Q6908">
        <v>42</v>
      </c>
      <c r="R6908">
        <v>78</v>
      </c>
      <c r="S6908">
        <v>10</v>
      </c>
      <c r="T6908">
        <v>7</v>
      </c>
      <c r="U6908">
        <v>0</v>
      </c>
      <c r="V6908">
        <v>0</v>
      </c>
      <c r="W6908">
        <v>0</v>
      </c>
      <c r="X6908">
        <v>0.12466091612923669</v>
      </c>
      <c r="Y6908">
        <v>143.36298911856636</v>
      </c>
      <c r="Z6908">
        <v>74.564162278170841</v>
      </c>
      <c r="AA6908">
        <v>50.009612138646808</v>
      </c>
      <c r="AB6908">
        <v>6.1663617038994074</v>
      </c>
      <c r="AC6908">
        <v>0</v>
      </c>
      <c r="AD6908">
        <v>0</v>
      </c>
      <c r="AE6908">
        <v>274.22778615541262</v>
      </c>
    </row>
    <row r="6909" spans="1:31" x14ac:dyDescent="0.25">
      <c r="A6909">
        <v>2215214</v>
      </c>
      <c r="B6909">
        <v>1</v>
      </c>
      <c r="C6909" t="s">
        <v>80</v>
      </c>
      <c r="D6909" t="s">
        <v>93</v>
      </c>
      <c r="E6909" t="s">
        <v>156</v>
      </c>
      <c r="F6909" t="s">
        <v>19729</v>
      </c>
      <c r="G6909" t="s">
        <v>161</v>
      </c>
      <c r="H6909" t="s">
        <v>135</v>
      </c>
      <c r="I6909" t="s">
        <v>136</v>
      </c>
      <c r="J6909" t="s">
        <v>137</v>
      </c>
      <c r="K6909" t="s">
        <v>138</v>
      </c>
      <c r="L6909" t="s">
        <v>19730</v>
      </c>
      <c r="M6909" t="s">
        <v>19731</v>
      </c>
      <c r="N6909">
        <v>3.1752777769999998</v>
      </c>
      <c r="O6909">
        <v>0</v>
      </c>
      <c r="P6909">
        <v>1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0.37672052505481834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0.37672052505481834</v>
      </c>
    </row>
    <row r="6910" spans="1:31" x14ac:dyDescent="0.25">
      <c r="A6910">
        <v>2228198</v>
      </c>
      <c r="B6910">
        <v>1</v>
      </c>
      <c r="C6910" t="s">
        <v>80</v>
      </c>
      <c r="D6910" t="s">
        <v>92</v>
      </c>
      <c r="E6910" t="s">
        <v>147</v>
      </c>
      <c r="F6910" t="s">
        <v>8086</v>
      </c>
      <c r="G6910" t="s">
        <v>143</v>
      </c>
      <c r="H6910" t="s">
        <v>144</v>
      </c>
      <c r="I6910" t="s">
        <v>136</v>
      </c>
      <c r="J6910" t="s">
        <v>137</v>
      </c>
      <c r="K6910" t="s">
        <v>138</v>
      </c>
      <c r="L6910" t="s">
        <v>19732</v>
      </c>
      <c r="M6910" t="s">
        <v>19733</v>
      </c>
      <c r="N6910">
        <v>1.95</v>
      </c>
      <c r="O6910">
        <v>0</v>
      </c>
      <c r="P6910">
        <v>904</v>
      </c>
      <c r="Q6910">
        <v>2</v>
      </c>
      <c r="R6910">
        <v>305</v>
      </c>
      <c r="S6910">
        <v>7</v>
      </c>
      <c r="T6910">
        <v>87</v>
      </c>
      <c r="U6910">
        <v>0</v>
      </c>
      <c r="V6910">
        <v>1</v>
      </c>
      <c r="W6910">
        <v>0</v>
      </c>
      <c r="X6910">
        <v>344.56168335517117</v>
      </c>
      <c r="Y6910">
        <v>1.12021484580645</v>
      </c>
      <c r="Z6910">
        <v>96.394237971274094</v>
      </c>
      <c r="AA6910">
        <v>14.9925904978889</v>
      </c>
      <c r="AB6910">
        <v>79.785689040965607</v>
      </c>
      <c r="AC6910">
        <v>0</v>
      </c>
      <c r="AD6910">
        <v>3.4110635609316504</v>
      </c>
      <c r="AE6910">
        <v>540.26547927203785</v>
      </c>
    </row>
    <row r="6911" spans="1:31" x14ac:dyDescent="0.25">
      <c r="A6911">
        <v>2214776</v>
      </c>
      <c r="B6911">
        <v>1</v>
      </c>
      <c r="C6911" t="s">
        <v>80</v>
      </c>
      <c r="D6911" t="s">
        <v>84</v>
      </c>
      <c r="E6911" t="s">
        <v>225</v>
      </c>
      <c r="F6911" t="s">
        <v>19734</v>
      </c>
      <c r="G6911" t="s">
        <v>600</v>
      </c>
      <c r="H6911" t="s">
        <v>135</v>
      </c>
      <c r="I6911" t="s">
        <v>136</v>
      </c>
      <c r="J6911" t="s">
        <v>137</v>
      </c>
      <c r="K6911" t="s">
        <v>138</v>
      </c>
      <c r="L6911" t="s">
        <v>19735</v>
      </c>
      <c r="M6911" t="s">
        <v>19736</v>
      </c>
      <c r="N6911">
        <v>4.1702777769999999</v>
      </c>
      <c r="O6911">
        <v>0</v>
      </c>
      <c r="P6911">
        <v>32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40.762250922180812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40.762250922180812</v>
      </c>
    </row>
    <row r="6912" spans="1:31" x14ac:dyDescent="0.25">
      <c r="A6912">
        <v>2220727</v>
      </c>
      <c r="B6912">
        <v>1</v>
      </c>
      <c r="C6912" t="s">
        <v>80</v>
      </c>
      <c r="D6912" t="s">
        <v>93</v>
      </c>
      <c r="E6912" t="s">
        <v>141</v>
      </c>
      <c r="F6912" t="s">
        <v>7797</v>
      </c>
      <c r="G6912" t="s">
        <v>143</v>
      </c>
      <c r="H6912" t="s">
        <v>144</v>
      </c>
      <c r="I6912" t="s">
        <v>136</v>
      </c>
      <c r="J6912" t="s">
        <v>137</v>
      </c>
      <c r="K6912" t="s">
        <v>138</v>
      </c>
      <c r="L6912" t="s">
        <v>19737</v>
      </c>
      <c r="M6912" t="s">
        <v>19738</v>
      </c>
      <c r="N6912">
        <v>0.46055555500000001</v>
      </c>
      <c r="O6912">
        <v>0</v>
      </c>
      <c r="P6912">
        <v>182</v>
      </c>
      <c r="Q6912">
        <v>0</v>
      </c>
      <c r="R6912">
        <v>35</v>
      </c>
      <c r="S6912">
        <v>2</v>
      </c>
      <c r="T6912">
        <v>37</v>
      </c>
      <c r="U6912">
        <v>0</v>
      </c>
      <c r="V6912">
        <v>0</v>
      </c>
      <c r="W6912">
        <v>0</v>
      </c>
      <c r="X6912">
        <v>7.6663791689417238</v>
      </c>
      <c r="Y6912">
        <v>0</v>
      </c>
      <c r="Z6912">
        <v>1.7917032172042002</v>
      </c>
      <c r="AA6912">
        <v>0.85591144991553336</v>
      </c>
      <c r="AB6912">
        <v>2.9971289840876953</v>
      </c>
      <c r="AC6912">
        <v>0</v>
      </c>
      <c r="AD6912">
        <v>0</v>
      </c>
      <c r="AE6912">
        <v>13.311122820149151</v>
      </c>
    </row>
    <row r="6913" spans="1:31" x14ac:dyDescent="0.25">
      <c r="A6913">
        <v>2219104</v>
      </c>
      <c r="B6913">
        <v>1</v>
      </c>
      <c r="C6913" t="s">
        <v>81</v>
      </c>
      <c r="D6913" t="s">
        <v>123</v>
      </c>
      <c r="E6913" t="s">
        <v>132</v>
      </c>
      <c r="F6913" t="s">
        <v>19739</v>
      </c>
      <c r="G6913" t="s">
        <v>176</v>
      </c>
      <c r="H6913" t="s">
        <v>135</v>
      </c>
      <c r="I6913" t="s">
        <v>136</v>
      </c>
      <c r="J6913" t="s">
        <v>137</v>
      </c>
      <c r="K6913" t="s">
        <v>138</v>
      </c>
      <c r="L6913" t="s">
        <v>19740</v>
      </c>
      <c r="M6913" t="s">
        <v>19741</v>
      </c>
      <c r="N6913">
        <v>1.5452777769999999</v>
      </c>
      <c r="O6913">
        <v>0</v>
      </c>
      <c r="P6913">
        <v>1</v>
      </c>
      <c r="Q6913">
        <v>0</v>
      </c>
      <c r="R6913">
        <v>59</v>
      </c>
      <c r="S6913">
        <v>0</v>
      </c>
      <c r="T6913">
        <v>13</v>
      </c>
      <c r="U6913">
        <v>0</v>
      </c>
      <c r="V6913">
        <v>0</v>
      </c>
      <c r="W6913">
        <v>0</v>
      </c>
      <c r="X6913">
        <v>4.341955602516305E-2</v>
      </c>
      <c r="Y6913">
        <v>0</v>
      </c>
      <c r="Z6913">
        <v>16.00027465908849</v>
      </c>
      <c r="AA6913">
        <v>0</v>
      </c>
      <c r="AB6913">
        <v>11.415959163051253</v>
      </c>
      <c r="AC6913">
        <v>0</v>
      </c>
      <c r="AD6913">
        <v>0</v>
      </c>
      <c r="AE6913">
        <v>27.459653378164909</v>
      </c>
    </row>
    <row r="6914" spans="1:31" x14ac:dyDescent="0.25">
      <c r="A6914">
        <v>2225250</v>
      </c>
      <c r="B6914">
        <v>1</v>
      </c>
      <c r="C6914" t="s">
        <v>80</v>
      </c>
      <c r="D6914" t="s">
        <v>111</v>
      </c>
      <c r="E6914" t="s">
        <v>132</v>
      </c>
      <c r="F6914" t="s">
        <v>19742</v>
      </c>
      <c r="G6914" t="s">
        <v>134</v>
      </c>
      <c r="H6914" t="s">
        <v>135</v>
      </c>
      <c r="I6914" t="s">
        <v>136</v>
      </c>
      <c r="J6914" t="s">
        <v>137</v>
      </c>
      <c r="K6914" t="s">
        <v>138</v>
      </c>
      <c r="L6914" t="s">
        <v>19743</v>
      </c>
      <c r="M6914" t="s">
        <v>19744</v>
      </c>
      <c r="N6914">
        <v>2.5538888879999999</v>
      </c>
      <c r="O6914">
        <v>0</v>
      </c>
      <c r="P6914">
        <v>15</v>
      </c>
      <c r="Q6914">
        <v>0</v>
      </c>
      <c r="R6914">
        <v>16</v>
      </c>
      <c r="S6914">
        <v>0</v>
      </c>
      <c r="T6914">
        <v>21</v>
      </c>
      <c r="U6914">
        <v>0</v>
      </c>
      <c r="V6914">
        <v>0</v>
      </c>
      <c r="W6914">
        <v>0</v>
      </c>
      <c r="X6914">
        <v>110.40257887604874</v>
      </c>
      <c r="Y6914">
        <v>0</v>
      </c>
      <c r="Z6914">
        <v>20.338033318773679</v>
      </c>
      <c r="AA6914">
        <v>0</v>
      </c>
      <c r="AB6914">
        <v>111.64189504743625</v>
      </c>
      <c r="AC6914">
        <v>0</v>
      </c>
      <c r="AD6914">
        <v>0</v>
      </c>
      <c r="AE6914">
        <v>242.38250724225867</v>
      </c>
    </row>
    <row r="6915" spans="1:31" x14ac:dyDescent="0.25">
      <c r="A6915">
        <v>2228739</v>
      </c>
      <c r="B6915">
        <v>1</v>
      </c>
      <c r="C6915" t="s">
        <v>81</v>
      </c>
      <c r="D6915" t="s">
        <v>127</v>
      </c>
      <c r="E6915" t="s">
        <v>156</v>
      </c>
      <c r="F6915" t="s">
        <v>19745</v>
      </c>
      <c r="G6915" t="s">
        <v>161</v>
      </c>
      <c r="H6915" t="s">
        <v>135</v>
      </c>
      <c r="I6915" t="s">
        <v>136</v>
      </c>
      <c r="J6915" t="s">
        <v>137</v>
      </c>
      <c r="K6915" t="s">
        <v>138</v>
      </c>
      <c r="L6915" t="s">
        <v>19746</v>
      </c>
      <c r="M6915" t="s">
        <v>19747</v>
      </c>
      <c r="N6915">
        <v>4.1224999999999996</v>
      </c>
      <c r="O6915">
        <v>0</v>
      </c>
      <c r="P6915">
        <v>1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1.3779239041520361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1.3779239041520361</v>
      </c>
    </row>
    <row r="6916" spans="1:31" x14ac:dyDescent="0.25">
      <c r="A6916">
        <v>2228496</v>
      </c>
      <c r="B6916">
        <v>1</v>
      </c>
      <c r="C6916" t="s">
        <v>80</v>
      </c>
      <c r="D6916" t="s">
        <v>105</v>
      </c>
      <c r="E6916" t="s">
        <v>151</v>
      </c>
      <c r="F6916" t="s">
        <v>15857</v>
      </c>
      <c r="G6916" t="s">
        <v>368</v>
      </c>
      <c r="H6916" t="s">
        <v>135</v>
      </c>
      <c r="I6916" t="s">
        <v>136</v>
      </c>
      <c r="J6916" t="s">
        <v>137</v>
      </c>
      <c r="K6916" t="s">
        <v>138</v>
      </c>
      <c r="L6916" t="s">
        <v>19748</v>
      </c>
      <c r="M6916" t="s">
        <v>19749</v>
      </c>
      <c r="N6916">
        <v>1.1058333330000001</v>
      </c>
      <c r="O6916">
        <v>0</v>
      </c>
      <c r="P6916">
        <v>4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1.5051222902335881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1.5051222902335881</v>
      </c>
    </row>
    <row r="6917" spans="1:31" x14ac:dyDescent="0.25">
      <c r="A6917">
        <v>2220773</v>
      </c>
      <c r="B6917">
        <v>1</v>
      </c>
      <c r="C6917" t="s">
        <v>80</v>
      </c>
      <c r="D6917" t="s">
        <v>108</v>
      </c>
      <c r="E6917" t="s">
        <v>151</v>
      </c>
      <c r="F6917" t="s">
        <v>19750</v>
      </c>
      <c r="G6917" t="s">
        <v>213</v>
      </c>
      <c r="H6917" t="s">
        <v>135</v>
      </c>
      <c r="I6917" t="s">
        <v>136</v>
      </c>
      <c r="J6917" t="s">
        <v>137</v>
      </c>
      <c r="K6917" t="s">
        <v>138</v>
      </c>
      <c r="L6917" t="s">
        <v>19751</v>
      </c>
      <c r="M6917" t="s">
        <v>19752</v>
      </c>
      <c r="N6917">
        <v>2.153333333</v>
      </c>
      <c r="O6917">
        <v>0</v>
      </c>
      <c r="P6917">
        <v>12</v>
      </c>
      <c r="Q6917">
        <v>0</v>
      </c>
      <c r="R6917">
        <v>9</v>
      </c>
      <c r="S6917">
        <v>0</v>
      </c>
      <c r="T6917">
        <v>7</v>
      </c>
      <c r="U6917">
        <v>0</v>
      </c>
      <c r="V6917">
        <v>0</v>
      </c>
      <c r="W6917">
        <v>0</v>
      </c>
      <c r="X6917">
        <v>5.3821934182184412</v>
      </c>
      <c r="Y6917">
        <v>0</v>
      </c>
      <c r="Z6917">
        <v>4.5537076171053217</v>
      </c>
      <c r="AA6917">
        <v>0</v>
      </c>
      <c r="AB6917">
        <v>7.5102554425821744</v>
      </c>
      <c r="AC6917">
        <v>0</v>
      </c>
      <c r="AD6917">
        <v>0</v>
      </c>
      <c r="AE6917">
        <v>17.446156477905937</v>
      </c>
    </row>
    <row r="6918" spans="1:31" x14ac:dyDescent="0.25">
      <c r="A6918">
        <v>2219150</v>
      </c>
      <c r="B6918">
        <v>1</v>
      </c>
      <c r="C6918" t="s">
        <v>80</v>
      </c>
      <c r="D6918" t="s">
        <v>103</v>
      </c>
      <c r="E6918" t="s">
        <v>198</v>
      </c>
      <c r="F6918" t="s">
        <v>19753</v>
      </c>
      <c r="G6918" t="s">
        <v>143</v>
      </c>
      <c r="H6918" t="s">
        <v>144</v>
      </c>
      <c r="I6918" t="s">
        <v>136</v>
      </c>
      <c r="J6918" t="s">
        <v>137</v>
      </c>
      <c r="K6918" t="s">
        <v>138</v>
      </c>
      <c r="L6918" t="s">
        <v>19754</v>
      </c>
      <c r="M6918" t="s">
        <v>19755</v>
      </c>
      <c r="N6918">
        <v>0.99166666599999997</v>
      </c>
      <c r="O6918">
        <v>20</v>
      </c>
      <c r="P6918">
        <v>2455</v>
      </c>
      <c r="Q6918">
        <v>32</v>
      </c>
      <c r="R6918">
        <v>190</v>
      </c>
      <c r="S6918">
        <v>62</v>
      </c>
      <c r="T6918">
        <v>637</v>
      </c>
      <c r="U6918">
        <v>6</v>
      </c>
      <c r="V6918">
        <v>1</v>
      </c>
      <c r="W6918">
        <v>16.726012245692864</v>
      </c>
      <c r="X6918">
        <v>552.55632979350935</v>
      </c>
      <c r="Y6918">
        <v>135.32704144588621</v>
      </c>
      <c r="Z6918">
        <v>53.141706713448578</v>
      </c>
      <c r="AA6918">
        <v>299.28491272714717</v>
      </c>
      <c r="AB6918">
        <v>424.09163659250208</v>
      </c>
      <c r="AC6918">
        <v>677.40854632458843</v>
      </c>
      <c r="AD6918">
        <v>22.788745342151248</v>
      </c>
      <c r="AE6918">
        <v>2181.3249311849258</v>
      </c>
    </row>
    <row r="6919" spans="1:31" x14ac:dyDescent="0.25">
      <c r="A6919">
        <v>2214281</v>
      </c>
      <c r="B6919">
        <v>1</v>
      </c>
      <c r="C6919" t="s">
        <v>80</v>
      </c>
      <c r="D6919" t="s">
        <v>85</v>
      </c>
      <c r="E6919" t="s">
        <v>225</v>
      </c>
      <c r="F6919" t="s">
        <v>19756</v>
      </c>
      <c r="G6919" t="s">
        <v>3242</v>
      </c>
      <c r="H6919" t="s">
        <v>135</v>
      </c>
      <c r="I6919" t="s">
        <v>136</v>
      </c>
      <c r="J6919" t="s">
        <v>137</v>
      </c>
      <c r="K6919" t="s">
        <v>138</v>
      </c>
      <c r="L6919" t="s">
        <v>19757</v>
      </c>
      <c r="M6919" t="s">
        <v>19758</v>
      </c>
      <c r="N6919">
        <v>2.8577777769999999</v>
      </c>
      <c r="O6919">
        <v>0</v>
      </c>
      <c r="P6919">
        <v>23</v>
      </c>
      <c r="Q6919">
        <v>0</v>
      </c>
      <c r="R6919">
        <v>0</v>
      </c>
      <c r="S6919">
        <v>0</v>
      </c>
      <c r="T6919">
        <v>1</v>
      </c>
      <c r="U6919">
        <v>0</v>
      </c>
      <c r="V6919">
        <v>0</v>
      </c>
      <c r="W6919">
        <v>0</v>
      </c>
      <c r="X6919">
        <v>17.37614147132243</v>
      </c>
      <c r="Y6919">
        <v>0</v>
      </c>
      <c r="Z6919">
        <v>0</v>
      </c>
      <c r="AA6919">
        <v>0</v>
      </c>
      <c r="AB6919">
        <v>0.33740206323259891</v>
      </c>
      <c r="AC6919">
        <v>0</v>
      </c>
      <c r="AD6919">
        <v>0</v>
      </c>
      <c r="AE6919">
        <v>17.713543534555029</v>
      </c>
    </row>
    <row r="6920" spans="1:31" x14ac:dyDescent="0.25">
      <c r="A6920">
        <v>2219691</v>
      </c>
      <c r="B6920">
        <v>1</v>
      </c>
      <c r="C6920" t="s">
        <v>80</v>
      </c>
      <c r="D6920" t="s">
        <v>83</v>
      </c>
      <c r="E6920" t="s">
        <v>151</v>
      </c>
      <c r="F6920" t="s">
        <v>1791</v>
      </c>
      <c r="G6920" t="s">
        <v>233</v>
      </c>
      <c r="H6920" t="s">
        <v>135</v>
      </c>
      <c r="I6920" t="s">
        <v>136</v>
      </c>
      <c r="J6920" t="s">
        <v>137</v>
      </c>
      <c r="K6920" t="s">
        <v>234</v>
      </c>
      <c r="L6920" t="s">
        <v>19759</v>
      </c>
      <c r="M6920" t="s">
        <v>19760</v>
      </c>
      <c r="N6920">
        <v>7.534444444</v>
      </c>
      <c r="O6920">
        <v>0</v>
      </c>
      <c r="P6920">
        <v>152</v>
      </c>
      <c r="Q6920">
        <v>0</v>
      </c>
      <c r="R6920">
        <v>0</v>
      </c>
      <c r="S6920">
        <v>0</v>
      </c>
      <c r="T6920">
        <v>2</v>
      </c>
      <c r="U6920">
        <v>0</v>
      </c>
      <c r="V6920">
        <v>0</v>
      </c>
      <c r="W6920">
        <v>0</v>
      </c>
      <c r="X6920">
        <v>437.15813931589247</v>
      </c>
      <c r="Y6920">
        <v>0</v>
      </c>
      <c r="Z6920">
        <v>0</v>
      </c>
      <c r="AA6920">
        <v>0</v>
      </c>
      <c r="AB6920">
        <v>2.5705678038393329E-2</v>
      </c>
      <c r="AC6920">
        <v>0</v>
      </c>
      <c r="AD6920">
        <v>0</v>
      </c>
      <c r="AE6920">
        <v>437.18384499393085</v>
      </c>
    </row>
    <row r="6921" spans="1:31" x14ac:dyDescent="0.25">
      <c r="A6921">
        <v>2225642</v>
      </c>
      <c r="B6921">
        <v>1</v>
      </c>
      <c r="C6921" t="s">
        <v>80</v>
      </c>
      <c r="D6921" t="s">
        <v>90</v>
      </c>
      <c r="E6921" t="s">
        <v>132</v>
      </c>
      <c r="F6921" t="s">
        <v>3296</v>
      </c>
      <c r="G6921" t="s">
        <v>345</v>
      </c>
      <c r="H6921" t="s">
        <v>135</v>
      </c>
      <c r="I6921" t="s">
        <v>136</v>
      </c>
      <c r="J6921" t="s">
        <v>137</v>
      </c>
      <c r="K6921" t="s">
        <v>138</v>
      </c>
      <c r="L6921" t="s">
        <v>19761</v>
      </c>
      <c r="M6921" t="s">
        <v>19762</v>
      </c>
      <c r="N6921">
        <v>1.1727777770000001</v>
      </c>
      <c r="O6921">
        <v>0</v>
      </c>
      <c r="P6921">
        <v>949</v>
      </c>
      <c r="Q6921">
        <v>0</v>
      </c>
      <c r="R6921">
        <v>0</v>
      </c>
      <c r="S6921">
        <v>0</v>
      </c>
      <c r="T6921">
        <v>100</v>
      </c>
      <c r="U6921">
        <v>0</v>
      </c>
      <c r="V6921">
        <v>0</v>
      </c>
      <c r="W6921">
        <v>0</v>
      </c>
      <c r="X6921">
        <v>354.13702913163706</v>
      </c>
      <c r="Y6921">
        <v>0</v>
      </c>
      <c r="Z6921">
        <v>0</v>
      </c>
      <c r="AA6921">
        <v>0</v>
      </c>
      <c r="AB6921">
        <v>84.708016520502682</v>
      </c>
      <c r="AC6921">
        <v>0</v>
      </c>
      <c r="AD6921">
        <v>0</v>
      </c>
      <c r="AE6921">
        <v>438.84504565213973</v>
      </c>
    </row>
    <row r="6922" spans="1:31" x14ac:dyDescent="0.25">
      <c r="A6922">
        <v>2213199</v>
      </c>
      <c r="B6922">
        <v>1</v>
      </c>
      <c r="C6922" t="s">
        <v>80</v>
      </c>
      <c r="D6922" t="s">
        <v>100</v>
      </c>
      <c r="E6922" t="s">
        <v>141</v>
      </c>
      <c r="F6922" t="s">
        <v>19763</v>
      </c>
      <c r="G6922" t="s">
        <v>349</v>
      </c>
      <c r="H6922" t="s">
        <v>144</v>
      </c>
      <c r="I6922" t="s">
        <v>136</v>
      </c>
      <c r="J6922" t="s">
        <v>137</v>
      </c>
      <c r="K6922" t="s">
        <v>138</v>
      </c>
      <c r="L6922" t="s">
        <v>19764</v>
      </c>
      <c r="M6922" t="s">
        <v>19765</v>
      </c>
      <c r="N6922">
        <v>4.1741666659999996</v>
      </c>
      <c r="O6922">
        <v>0</v>
      </c>
      <c r="P6922">
        <v>4</v>
      </c>
      <c r="Q6922">
        <v>0</v>
      </c>
      <c r="R6922">
        <v>16</v>
      </c>
      <c r="S6922">
        <v>1</v>
      </c>
      <c r="T6922">
        <v>6</v>
      </c>
      <c r="U6922">
        <v>0</v>
      </c>
      <c r="V6922">
        <v>0</v>
      </c>
      <c r="W6922">
        <v>0</v>
      </c>
      <c r="X6922">
        <v>3.3801288505530831</v>
      </c>
      <c r="Y6922">
        <v>0</v>
      </c>
      <c r="Z6922">
        <v>10.543021700557018</v>
      </c>
      <c r="AA6922">
        <v>24.288995618551489</v>
      </c>
      <c r="AB6922">
        <v>6.6565102014089206</v>
      </c>
      <c r="AC6922">
        <v>0</v>
      </c>
      <c r="AD6922">
        <v>0</v>
      </c>
      <c r="AE6922">
        <v>44.868656371070514</v>
      </c>
    </row>
    <row r="6923" spans="1:31" x14ac:dyDescent="0.25">
      <c r="A6923">
        <v>2218798</v>
      </c>
      <c r="B6923">
        <v>1</v>
      </c>
      <c r="C6923" t="s">
        <v>80</v>
      </c>
      <c r="D6923" t="s">
        <v>102</v>
      </c>
      <c r="E6923" t="s">
        <v>141</v>
      </c>
      <c r="F6923" t="s">
        <v>2483</v>
      </c>
      <c r="G6923" t="s">
        <v>349</v>
      </c>
      <c r="H6923" t="s">
        <v>144</v>
      </c>
      <c r="I6923" t="s">
        <v>136</v>
      </c>
      <c r="J6923" t="s">
        <v>137</v>
      </c>
      <c r="K6923" t="s">
        <v>138</v>
      </c>
      <c r="L6923" t="s">
        <v>19766</v>
      </c>
      <c r="M6923" t="s">
        <v>19767</v>
      </c>
      <c r="N6923">
        <v>0.21555555500000001</v>
      </c>
      <c r="O6923">
        <v>0</v>
      </c>
      <c r="P6923">
        <v>831</v>
      </c>
      <c r="Q6923">
        <v>1</v>
      </c>
      <c r="R6923">
        <v>12</v>
      </c>
      <c r="S6923">
        <v>1</v>
      </c>
      <c r="T6923">
        <v>68</v>
      </c>
      <c r="U6923">
        <v>0</v>
      </c>
      <c r="V6923">
        <v>0</v>
      </c>
      <c r="W6923">
        <v>0</v>
      </c>
      <c r="X6923">
        <v>23.456732395303138</v>
      </c>
      <c r="Y6923">
        <v>5.6859429120588903E-2</v>
      </c>
      <c r="Z6923">
        <v>1.2492108112667553</v>
      </c>
      <c r="AA6923">
        <v>0.50734809985464679</v>
      </c>
      <c r="AB6923">
        <v>13.080252023612614</v>
      </c>
      <c r="AC6923">
        <v>0</v>
      </c>
      <c r="AD6923">
        <v>0</v>
      </c>
      <c r="AE6923">
        <v>38.350402759157745</v>
      </c>
    </row>
    <row r="6924" spans="1:31" x14ac:dyDescent="0.25">
      <c r="A6924">
        <v>2224537</v>
      </c>
      <c r="B6924">
        <v>1</v>
      </c>
      <c r="C6924" t="s">
        <v>81</v>
      </c>
      <c r="D6924" t="s">
        <v>127</v>
      </c>
      <c r="E6924" t="s">
        <v>156</v>
      </c>
      <c r="F6924" t="s">
        <v>19768</v>
      </c>
      <c r="G6924" t="s">
        <v>161</v>
      </c>
      <c r="H6924" t="s">
        <v>135</v>
      </c>
      <c r="I6924" t="s">
        <v>136</v>
      </c>
      <c r="J6924" t="s">
        <v>137</v>
      </c>
      <c r="K6924" t="s">
        <v>138</v>
      </c>
      <c r="L6924" t="s">
        <v>19769</v>
      </c>
      <c r="M6924" t="s">
        <v>19770</v>
      </c>
      <c r="N6924">
        <v>5.6691666659999997</v>
      </c>
      <c r="O6924">
        <v>0</v>
      </c>
      <c r="P6924">
        <v>1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3.1109453938034668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3.1109453938034668</v>
      </c>
    </row>
    <row r="6925" spans="1:31" x14ac:dyDescent="0.25">
      <c r="A6925">
        <v>2227454</v>
      </c>
      <c r="B6925">
        <v>1</v>
      </c>
      <c r="C6925" t="s">
        <v>80</v>
      </c>
      <c r="D6925" t="s">
        <v>97</v>
      </c>
      <c r="E6925" t="s">
        <v>156</v>
      </c>
      <c r="F6925" t="s">
        <v>19771</v>
      </c>
      <c r="G6925" t="s">
        <v>161</v>
      </c>
      <c r="H6925" t="s">
        <v>135</v>
      </c>
      <c r="I6925" t="s">
        <v>136</v>
      </c>
      <c r="J6925" t="s">
        <v>137</v>
      </c>
      <c r="K6925" t="s">
        <v>138</v>
      </c>
      <c r="L6925" t="s">
        <v>19772</v>
      </c>
      <c r="M6925" t="s">
        <v>19773</v>
      </c>
      <c r="N6925">
        <v>3.1927777769999999</v>
      </c>
      <c r="O6925">
        <v>0</v>
      </c>
      <c r="P6925">
        <v>1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3.9606048574080033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3.9606048574080033</v>
      </c>
    </row>
    <row r="6926" spans="1:31" x14ac:dyDescent="0.25">
      <c r="A6926">
        <v>2214885</v>
      </c>
      <c r="B6926">
        <v>1</v>
      </c>
      <c r="C6926" t="s">
        <v>80</v>
      </c>
      <c r="D6926" t="s">
        <v>99</v>
      </c>
      <c r="E6926" t="s">
        <v>156</v>
      </c>
      <c r="F6926" t="s">
        <v>19774</v>
      </c>
      <c r="G6926" t="s">
        <v>161</v>
      </c>
      <c r="H6926" t="s">
        <v>135</v>
      </c>
      <c r="I6926" t="s">
        <v>136</v>
      </c>
      <c r="J6926" t="s">
        <v>137</v>
      </c>
      <c r="K6926" t="s">
        <v>138</v>
      </c>
      <c r="L6926" t="s">
        <v>19775</v>
      </c>
      <c r="M6926" t="s">
        <v>19776</v>
      </c>
      <c r="N6926">
        <v>4.5724999999999998</v>
      </c>
      <c r="O6926">
        <v>1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1.4250082407051585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1.4250082407051585</v>
      </c>
    </row>
    <row r="6927" spans="1:31" x14ac:dyDescent="0.25">
      <c r="A6927">
        <v>2214862</v>
      </c>
      <c r="B6927">
        <v>1</v>
      </c>
      <c r="C6927" t="s">
        <v>81</v>
      </c>
      <c r="D6927" t="s">
        <v>128</v>
      </c>
      <c r="E6927" t="s">
        <v>151</v>
      </c>
      <c r="F6927" t="s">
        <v>19777</v>
      </c>
      <c r="G6927" t="s">
        <v>213</v>
      </c>
      <c r="H6927" t="s">
        <v>135</v>
      </c>
      <c r="I6927" t="s">
        <v>136</v>
      </c>
      <c r="J6927" t="s">
        <v>137</v>
      </c>
      <c r="K6927" t="s">
        <v>138</v>
      </c>
      <c r="L6927" t="s">
        <v>19778</v>
      </c>
      <c r="M6927" t="s">
        <v>19779</v>
      </c>
      <c r="N6927">
        <v>3.116666666</v>
      </c>
      <c r="O6927">
        <v>0</v>
      </c>
      <c r="P6927">
        <v>44</v>
      </c>
      <c r="Q6927">
        <v>0</v>
      </c>
      <c r="R6927">
        <v>0</v>
      </c>
      <c r="S6927">
        <v>0</v>
      </c>
      <c r="T6927">
        <v>3</v>
      </c>
      <c r="U6927">
        <v>0</v>
      </c>
      <c r="V6927">
        <v>0</v>
      </c>
      <c r="W6927">
        <v>0</v>
      </c>
      <c r="X6927">
        <v>52.872306385657822</v>
      </c>
      <c r="Y6927">
        <v>0</v>
      </c>
      <c r="Z6927">
        <v>0</v>
      </c>
      <c r="AA6927">
        <v>0</v>
      </c>
      <c r="AB6927">
        <v>3.4370562900087274</v>
      </c>
      <c r="AC6927">
        <v>0</v>
      </c>
      <c r="AD6927">
        <v>0</v>
      </c>
      <c r="AE6927">
        <v>56.309362675666549</v>
      </c>
    </row>
    <row r="6928" spans="1:31" x14ac:dyDescent="0.25">
      <c r="A6928">
        <v>2223518</v>
      </c>
      <c r="B6928">
        <v>1</v>
      </c>
      <c r="C6928" t="s">
        <v>80</v>
      </c>
      <c r="D6928" t="s">
        <v>99</v>
      </c>
      <c r="E6928" t="s">
        <v>151</v>
      </c>
      <c r="F6928" t="s">
        <v>19780</v>
      </c>
      <c r="G6928" t="s">
        <v>238</v>
      </c>
      <c r="H6928" t="s">
        <v>135</v>
      </c>
      <c r="I6928" t="s">
        <v>136</v>
      </c>
      <c r="J6928" t="s">
        <v>137</v>
      </c>
      <c r="K6928" t="s">
        <v>138</v>
      </c>
      <c r="L6928" t="s">
        <v>19781</v>
      </c>
      <c r="M6928" t="s">
        <v>19782</v>
      </c>
      <c r="N6928">
        <v>2.3336111110000002</v>
      </c>
      <c r="O6928">
        <v>0</v>
      </c>
      <c r="P6928">
        <v>65</v>
      </c>
      <c r="Q6928">
        <v>0</v>
      </c>
      <c r="R6928">
        <v>0</v>
      </c>
      <c r="S6928">
        <v>0</v>
      </c>
      <c r="T6928">
        <v>5</v>
      </c>
      <c r="U6928">
        <v>0</v>
      </c>
      <c r="V6928">
        <v>0</v>
      </c>
      <c r="W6928">
        <v>0</v>
      </c>
      <c r="X6928">
        <v>46.533458013475617</v>
      </c>
      <c r="Y6928">
        <v>0</v>
      </c>
      <c r="Z6928">
        <v>0</v>
      </c>
      <c r="AA6928">
        <v>0</v>
      </c>
      <c r="AB6928">
        <v>5.0174045507340583</v>
      </c>
      <c r="AC6928">
        <v>0</v>
      </c>
      <c r="AD6928">
        <v>0</v>
      </c>
      <c r="AE6928">
        <v>51.550862564209673</v>
      </c>
    </row>
    <row r="6929" spans="1:31" x14ac:dyDescent="0.25">
      <c r="A6929">
        <v>2228473</v>
      </c>
      <c r="B6929">
        <v>1</v>
      </c>
      <c r="C6929" t="s">
        <v>80</v>
      </c>
      <c r="D6929" t="s">
        <v>93</v>
      </c>
      <c r="E6929" t="s">
        <v>156</v>
      </c>
      <c r="F6929" t="s">
        <v>19783</v>
      </c>
      <c r="G6929" t="s">
        <v>172</v>
      </c>
      <c r="H6929" t="s">
        <v>135</v>
      </c>
      <c r="I6929" t="s">
        <v>136</v>
      </c>
      <c r="J6929" t="s">
        <v>137</v>
      </c>
      <c r="K6929" t="s">
        <v>138</v>
      </c>
      <c r="L6929" t="s">
        <v>19784</v>
      </c>
      <c r="M6929" t="s">
        <v>19785</v>
      </c>
      <c r="N6929">
        <v>1.4850000000000001</v>
      </c>
      <c r="O6929">
        <v>0</v>
      </c>
      <c r="P6929">
        <v>5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1.8905863367649764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1.8905863367649764</v>
      </c>
    </row>
    <row r="6930" spans="1:31" x14ac:dyDescent="0.25">
      <c r="A6930">
        <v>2213866</v>
      </c>
      <c r="B6930">
        <v>1</v>
      </c>
      <c r="C6930" t="s">
        <v>80</v>
      </c>
      <c r="D6930" t="s">
        <v>100</v>
      </c>
      <c r="E6930" t="s">
        <v>156</v>
      </c>
      <c r="F6930" t="s">
        <v>7753</v>
      </c>
      <c r="G6930" t="s">
        <v>172</v>
      </c>
      <c r="H6930" t="s">
        <v>135</v>
      </c>
      <c r="I6930" t="s">
        <v>136</v>
      </c>
      <c r="J6930" t="s">
        <v>137</v>
      </c>
      <c r="K6930" t="s">
        <v>138</v>
      </c>
      <c r="L6930" t="s">
        <v>19786</v>
      </c>
      <c r="M6930" t="s">
        <v>19787</v>
      </c>
      <c r="N6930">
        <v>3.994722222</v>
      </c>
      <c r="O6930">
        <v>0</v>
      </c>
      <c r="P6930">
        <v>3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0.50316612277927775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0.50316612277927775</v>
      </c>
    </row>
    <row r="6931" spans="1:31" x14ac:dyDescent="0.25">
      <c r="A6931">
        <v>2216093</v>
      </c>
      <c r="B6931">
        <v>1</v>
      </c>
      <c r="C6931" t="s">
        <v>81</v>
      </c>
      <c r="D6931" t="s">
        <v>122</v>
      </c>
      <c r="E6931" t="s">
        <v>156</v>
      </c>
      <c r="F6931" t="s">
        <v>19788</v>
      </c>
      <c r="G6931" t="s">
        <v>161</v>
      </c>
      <c r="H6931" t="s">
        <v>135</v>
      </c>
      <c r="I6931" t="s">
        <v>136</v>
      </c>
      <c r="J6931" t="s">
        <v>137</v>
      </c>
      <c r="K6931" t="s">
        <v>138</v>
      </c>
      <c r="L6931" t="s">
        <v>19789</v>
      </c>
      <c r="M6931" t="s">
        <v>19790</v>
      </c>
      <c r="N6931">
        <v>2.0680555549999999</v>
      </c>
      <c r="O6931">
        <v>0</v>
      </c>
      <c r="P6931">
        <v>4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1.8360506652340862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1.8360506652340862</v>
      </c>
    </row>
    <row r="6932" spans="1:31" x14ac:dyDescent="0.25">
      <c r="A6932">
        <v>2213388</v>
      </c>
      <c r="B6932">
        <v>1</v>
      </c>
      <c r="C6932" t="s">
        <v>81</v>
      </c>
      <c r="D6932" t="s">
        <v>113</v>
      </c>
      <c r="E6932" t="s">
        <v>156</v>
      </c>
      <c r="F6932" t="s">
        <v>19791</v>
      </c>
      <c r="G6932" t="s">
        <v>161</v>
      </c>
      <c r="H6932" t="s">
        <v>135</v>
      </c>
      <c r="I6932" t="s">
        <v>136</v>
      </c>
      <c r="J6932" t="s">
        <v>137</v>
      </c>
      <c r="K6932" t="s">
        <v>138</v>
      </c>
      <c r="L6932" t="s">
        <v>19792</v>
      </c>
      <c r="M6932" t="s">
        <v>19793</v>
      </c>
      <c r="N6932">
        <v>1.3833333329999999</v>
      </c>
      <c r="O6932">
        <v>0</v>
      </c>
      <c r="P6932">
        <v>1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0.33830975943111502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0.33830975943111502</v>
      </c>
    </row>
    <row r="6933" spans="1:31" x14ac:dyDescent="0.25">
      <c r="A6933">
        <v>2228951</v>
      </c>
      <c r="B6933">
        <v>1</v>
      </c>
      <c r="C6933" t="s">
        <v>80</v>
      </c>
      <c r="D6933" t="s">
        <v>93</v>
      </c>
      <c r="E6933" t="s">
        <v>156</v>
      </c>
      <c r="F6933" t="s">
        <v>19794</v>
      </c>
      <c r="G6933" t="s">
        <v>172</v>
      </c>
      <c r="H6933" t="s">
        <v>135</v>
      </c>
      <c r="I6933" t="s">
        <v>136</v>
      </c>
      <c r="J6933" t="s">
        <v>137</v>
      </c>
      <c r="K6933" t="s">
        <v>138</v>
      </c>
      <c r="L6933" t="s">
        <v>19795</v>
      </c>
      <c r="M6933" t="s">
        <v>19796</v>
      </c>
      <c r="N6933">
        <v>3.381388888</v>
      </c>
      <c r="O6933">
        <v>0</v>
      </c>
      <c r="P6933">
        <v>1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1.0374152565809833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1.0374152565809833</v>
      </c>
    </row>
    <row r="6934" spans="1:31" x14ac:dyDescent="0.25">
      <c r="A6934">
        <v>2224208</v>
      </c>
      <c r="B6934">
        <v>1</v>
      </c>
      <c r="C6934" t="s">
        <v>81</v>
      </c>
      <c r="D6934" t="s">
        <v>121</v>
      </c>
      <c r="E6934" t="s">
        <v>141</v>
      </c>
      <c r="F6934" t="s">
        <v>19797</v>
      </c>
      <c r="G6934" t="s">
        <v>143</v>
      </c>
      <c r="H6934" t="s">
        <v>144</v>
      </c>
      <c r="I6934" t="s">
        <v>451</v>
      </c>
      <c r="J6934" t="s">
        <v>137</v>
      </c>
      <c r="K6934" t="s">
        <v>138</v>
      </c>
      <c r="L6934" t="s">
        <v>19798</v>
      </c>
      <c r="M6934" t="s">
        <v>19799</v>
      </c>
      <c r="N6934">
        <v>1.6666666E-2</v>
      </c>
      <c r="O6934">
        <v>0</v>
      </c>
      <c r="P6934">
        <v>1161</v>
      </c>
      <c r="Q6934">
        <v>1</v>
      </c>
      <c r="R6934">
        <v>27</v>
      </c>
      <c r="S6934">
        <v>5</v>
      </c>
      <c r="T6934">
        <v>59</v>
      </c>
      <c r="U6934">
        <v>0</v>
      </c>
      <c r="V6934">
        <v>0</v>
      </c>
      <c r="W6934">
        <v>0</v>
      </c>
      <c r="X6934">
        <v>1.5485344504471359</v>
      </c>
      <c r="Y6934">
        <v>6.0672183200000005E-3</v>
      </c>
      <c r="Z6934">
        <v>2.5424664014066668E-2</v>
      </c>
      <c r="AA6934">
        <v>0.14920708566330002</v>
      </c>
      <c r="AB6934">
        <v>0.18732957880803328</v>
      </c>
      <c r="AC6934">
        <v>0</v>
      </c>
      <c r="AD6934">
        <v>0</v>
      </c>
      <c r="AE6934">
        <v>1.916562997252536</v>
      </c>
    </row>
    <row r="6935" spans="1:31" x14ac:dyDescent="0.25">
      <c r="A6935">
        <v>2226787</v>
      </c>
      <c r="B6935">
        <v>1</v>
      </c>
      <c r="C6935" t="s">
        <v>80</v>
      </c>
      <c r="D6935" t="s">
        <v>88</v>
      </c>
      <c r="E6935" t="s">
        <v>156</v>
      </c>
      <c r="F6935" t="s">
        <v>19800</v>
      </c>
      <c r="G6935" t="s">
        <v>161</v>
      </c>
      <c r="H6935" t="s">
        <v>135</v>
      </c>
      <c r="I6935" t="s">
        <v>136</v>
      </c>
      <c r="J6935" t="s">
        <v>137</v>
      </c>
      <c r="K6935" t="s">
        <v>138</v>
      </c>
      <c r="L6935" t="s">
        <v>19801</v>
      </c>
      <c r="M6935" t="s">
        <v>19802</v>
      </c>
      <c r="N6935">
        <v>3.1924999999999999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1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2.8167959257434778</v>
      </c>
      <c r="AC6935">
        <v>0</v>
      </c>
      <c r="AD6935">
        <v>0</v>
      </c>
      <c r="AE6935">
        <v>2.8167959257434778</v>
      </c>
    </row>
    <row r="6936" spans="1:31" x14ac:dyDescent="0.25">
      <c r="A6936">
        <v>2220295</v>
      </c>
      <c r="B6936">
        <v>1</v>
      </c>
      <c r="C6936" t="s">
        <v>81</v>
      </c>
      <c r="D6936" t="s">
        <v>115</v>
      </c>
      <c r="E6936" t="s">
        <v>141</v>
      </c>
      <c r="F6936" t="s">
        <v>19803</v>
      </c>
      <c r="G6936" t="s">
        <v>233</v>
      </c>
      <c r="H6936" t="s">
        <v>144</v>
      </c>
      <c r="I6936" t="s">
        <v>136</v>
      </c>
      <c r="J6936" t="s">
        <v>137</v>
      </c>
      <c r="K6936" t="s">
        <v>234</v>
      </c>
      <c r="L6936" t="s">
        <v>19804</v>
      </c>
      <c r="M6936" t="s">
        <v>19805</v>
      </c>
      <c r="N6936">
        <v>8.8955555549999996</v>
      </c>
      <c r="O6936">
        <v>0</v>
      </c>
      <c r="P6936">
        <v>147</v>
      </c>
      <c r="Q6936">
        <v>0</v>
      </c>
      <c r="R6936">
        <v>0</v>
      </c>
      <c r="S6936">
        <v>0</v>
      </c>
      <c r="T6936">
        <v>8</v>
      </c>
      <c r="U6936">
        <v>0</v>
      </c>
      <c r="V6936">
        <v>0</v>
      </c>
      <c r="W6936">
        <v>0</v>
      </c>
      <c r="X6936">
        <v>149.65089019389612</v>
      </c>
      <c r="Y6936">
        <v>0</v>
      </c>
      <c r="Z6936">
        <v>0</v>
      </c>
      <c r="AA6936">
        <v>0</v>
      </c>
      <c r="AB6936">
        <v>90.992387028825078</v>
      </c>
      <c r="AC6936">
        <v>0</v>
      </c>
      <c r="AD6936">
        <v>0</v>
      </c>
      <c r="AE6936">
        <v>240.6432772227212</v>
      </c>
    </row>
    <row r="6937" spans="1:31" x14ac:dyDescent="0.25">
      <c r="A6937">
        <v>2215552</v>
      </c>
      <c r="B6937">
        <v>1</v>
      </c>
      <c r="C6937" t="s">
        <v>81</v>
      </c>
      <c r="D6937" t="s">
        <v>118</v>
      </c>
      <c r="E6937" t="s">
        <v>141</v>
      </c>
      <c r="F6937" t="s">
        <v>7932</v>
      </c>
      <c r="G6937" t="s">
        <v>1136</v>
      </c>
      <c r="H6937" t="s">
        <v>144</v>
      </c>
      <c r="I6937" t="s">
        <v>136</v>
      </c>
      <c r="J6937" t="s">
        <v>137</v>
      </c>
      <c r="K6937" t="s">
        <v>138</v>
      </c>
      <c r="L6937" t="s">
        <v>19806</v>
      </c>
      <c r="M6937" t="s">
        <v>19807</v>
      </c>
      <c r="N6937">
        <v>0.91777777699999996</v>
      </c>
      <c r="O6937">
        <v>0</v>
      </c>
      <c r="P6937">
        <v>0</v>
      </c>
      <c r="Q6937">
        <v>15</v>
      </c>
      <c r="R6937">
        <v>0</v>
      </c>
      <c r="S6937">
        <v>3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10.078287578508203</v>
      </c>
      <c r="Z6937">
        <v>0</v>
      </c>
      <c r="AA6937">
        <v>26.473633133974857</v>
      </c>
      <c r="AB6937">
        <v>0</v>
      </c>
      <c r="AC6937">
        <v>0</v>
      </c>
      <c r="AD6937">
        <v>0</v>
      </c>
      <c r="AE6937">
        <v>36.55192071248306</v>
      </c>
    </row>
    <row r="6938" spans="1:31" x14ac:dyDescent="0.25">
      <c r="A6938">
        <v>2226223</v>
      </c>
      <c r="B6938">
        <v>1</v>
      </c>
      <c r="C6938" t="s">
        <v>80</v>
      </c>
      <c r="D6938" t="s">
        <v>108</v>
      </c>
      <c r="E6938" t="s">
        <v>151</v>
      </c>
      <c r="F6938" t="s">
        <v>19808</v>
      </c>
      <c r="G6938" t="s">
        <v>213</v>
      </c>
      <c r="H6938" t="s">
        <v>135</v>
      </c>
      <c r="I6938" t="s">
        <v>136</v>
      </c>
      <c r="J6938" t="s">
        <v>137</v>
      </c>
      <c r="K6938" t="s">
        <v>138</v>
      </c>
      <c r="L6938" t="s">
        <v>19809</v>
      </c>
      <c r="M6938" t="s">
        <v>19810</v>
      </c>
      <c r="N6938">
        <v>1.2622222219999999</v>
      </c>
      <c r="O6938">
        <v>0</v>
      </c>
      <c r="P6938">
        <v>11</v>
      </c>
      <c r="Q6938">
        <v>0</v>
      </c>
      <c r="R6938">
        <v>0</v>
      </c>
      <c r="S6938">
        <v>0</v>
      </c>
      <c r="T6938">
        <v>1</v>
      </c>
      <c r="U6938">
        <v>0</v>
      </c>
      <c r="V6938">
        <v>0</v>
      </c>
      <c r="W6938">
        <v>0</v>
      </c>
      <c r="X6938">
        <v>1.5435242136608001</v>
      </c>
      <c r="Y6938">
        <v>0</v>
      </c>
      <c r="Z6938">
        <v>0</v>
      </c>
      <c r="AA6938">
        <v>0</v>
      </c>
      <c r="AB6938">
        <v>2.1355369610743669</v>
      </c>
      <c r="AC6938">
        <v>0</v>
      </c>
      <c r="AD6938">
        <v>0</v>
      </c>
      <c r="AE6938">
        <v>3.6790611747351667</v>
      </c>
    </row>
    <row r="6939" spans="1:31" x14ac:dyDescent="0.25">
      <c r="A6939">
        <v>2226764</v>
      </c>
      <c r="B6939">
        <v>1</v>
      </c>
      <c r="C6939" t="s">
        <v>80</v>
      </c>
      <c r="D6939" t="s">
        <v>96</v>
      </c>
      <c r="E6939" t="s">
        <v>156</v>
      </c>
      <c r="F6939" t="s">
        <v>19811</v>
      </c>
      <c r="G6939" t="s">
        <v>280</v>
      </c>
      <c r="H6939" t="s">
        <v>135</v>
      </c>
      <c r="I6939" t="s">
        <v>136</v>
      </c>
      <c r="J6939" t="s">
        <v>137</v>
      </c>
      <c r="K6939" t="s">
        <v>138</v>
      </c>
      <c r="L6939" t="s">
        <v>19812</v>
      </c>
      <c r="M6939" t="s">
        <v>19813</v>
      </c>
      <c r="N6939">
        <v>2.4308333329999998</v>
      </c>
      <c r="O6939">
        <v>0</v>
      </c>
      <c r="P6939">
        <v>1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7.0915790188444449E-4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7.0915790188444449E-4</v>
      </c>
    </row>
    <row r="6940" spans="1:31" x14ac:dyDescent="0.25">
      <c r="A6940">
        <v>2220272</v>
      </c>
      <c r="B6940">
        <v>1</v>
      </c>
      <c r="C6940" t="s">
        <v>81</v>
      </c>
      <c r="D6940" t="s">
        <v>128</v>
      </c>
      <c r="E6940" t="s">
        <v>151</v>
      </c>
      <c r="F6940" t="s">
        <v>19814</v>
      </c>
      <c r="G6940" t="s">
        <v>213</v>
      </c>
      <c r="H6940" t="s">
        <v>135</v>
      </c>
      <c r="I6940" t="s">
        <v>136</v>
      </c>
      <c r="J6940" t="s">
        <v>137</v>
      </c>
      <c r="K6940" t="s">
        <v>138</v>
      </c>
      <c r="L6940" t="s">
        <v>4423</v>
      </c>
      <c r="M6940" t="s">
        <v>19815</v>
      </c>
      <c r="N6940">
        <v>5.0083333330000004</v>
      </c>
      <c r="O6940">
        <v>0</v>
      </c>
      <c r="P6940">
        <v>45</v>
      </c>
      <c r="Q6940">
        <v>0</v>
      </c>
      <c r="R6940">
        <v>0</v>
      </c>
      <c r="S6940">
        <v>0</v>
      </c>
      <c r="T6940">
        <v>4</v>
      </c>
      <c r="U6940">
        <v>0</v>
      </c>
      <c r="V6940">
        <v>0</v>
      </c>
      <c r="W6940">
        <v>0</v>
      </c>
      <c r="X6940">
        <v>43.040213095870818</v>
      </c>
      <c r="Y6940">
        <v>0</v>
      </c>
      <c r="Z6940">
        <v>0</v>
      </c>
      <c r="AA6940">
        <v>0</v>
      </c>
      <c r="AB6940">
        <v>14.997003522255298</v>
      </c>
      <c r="AC6940">
        <v>0</v>
      </c>
      <c r="AD6940">
        <v>0</v>
      </c>
      <c r="AE6940">
        <v>58.037216618126116</v>
      </c>
    </row>
    <row r="6941" spans="1:31" x14ac:dyDescent="0.25">
      <c r="A6941">
        <v>2223000</v>
      </c>
      <c r="B6941">
        <v>1</v>
      </c>
      <c r="C6941" t="s">
        <v>80</v>
      </c>
      <c r="D6941" t="s">
        <v>97</v>
      </c>
      <c r="E6941" t="s">
        <v>156</v>
      </c>
      <c r="F6941" t="s">
        <v>19816</v>
      </c>
      <c r="G6941" t="s">
        <v>161</v>
      </c>
      <c r="H6941" t="s">
        <v>135</v>
      </c>
      <c r="I6941" t="s">
        <v>136</v>
      </c>
      <c r="J6941" t="s">
        <v>137</v>
      </c>
      <c r="K6941" t="s">
        <v>138</v>
      </c>
      <c r="L6941" t="s">
        <v>19817</v>
      </c>
      <c r="M6941" t="s">
        <v>19818</v>
      </c>
      <c r="N6941">
        <v>2.7002777770000002</v>
      </c>
      <c r="O6941">
        <v>0</v>
      </c>
      <c r="P6941">
        <v>1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0.36757212759715996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0.36757212759715996</v>
      </c>
    </row>
    <row r="6942" spans="1:31" x14ac:dyDescent="0.25">
      <c r="A6942">
        <v>2214344</v>
      </c>
      <c r="B6942">
        <v>1</v>
      </c>
      <c r="C6942" t="s">
        <v>80</v>
      </c>
      <c r="D6942" t="s">
        <v>84</v>
      </c>
      <c r="E6942" t="s">
        <v>156</v>
      </c>
      <c r="F6942" t="s">
        <v>19819</v>
      </c>
      <c r="G6942" t="s">
        <v>165</v>
      </c>
      <c r="H6942" t="s">
        <v>135</v>
      </c>
      <c r="I6942" t="s">
        <v>136</v>
      </c>
      <c r="J6942" t="s">
        <v>137</v>
      </c>
      <c r="K6942" t="s">
        <v>138</v>
      </c>
      <c r="L6942" t="s">
        <v>19820</v>
      </c>
      <c r="M6942" t="s">
        <v>19821</v>
      </c>
      <c r="N6942">
        <v>1.3405555549999999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1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0.33494678621575114</v>
      </c>
      <c r="AC6942">
        <v>0</v>
      </c>
      <c r="AD6942">
        <v>0</v>
      </c>
      <c r="AE6942">
        <v>0.33494678621575114</v>
      </c>
    </row>
    <row r="6943" spans="1:31" x14ac:dyDescent="0.25">
      <c r="A6943">
        <v>2217590</v>
      </c>
      <c r="B6943">
        <v>1</v>
      </c>
      <c r="C6943" t="s">
        <v>81</v>
      </c>
      <c r="D6943" t="s">
        <v>118</v>
      </c>
      <c r="E6943" t="s">
        <v>151</v>
      </c>
      <c r="F6943" t="s">
        <v>19822</v>
      </c>
      <c r="G6943" t="s">
        <v>213</v>
      </c>
      <c r="H6943" t="s">
        <v>135</v>
      </c>
      <c r="I6943" t="s">
        <v>136</v>
      </c>
      <c r="J6943" t="s">
        <v>137</v>
      </c>
      <c r="K6943" t="s">
        <v>138</v>
      </c>
      <c r="L6943" t="s">
        <v>19823</v>
      </c>
      <c r="M6943" t="s">
        <v>19824</v>
      </c>
      <c r="N6943">
        <v>2.423333333</v>
      </c>
      <c r="O6943">
        <v>0</v>
      </c>
      <c r="P6943">
        <v>16</v>
      </c>
      <c r="Q6943">
        <v>0</v>
      </c>
      <c r="R6943">
        <v>0</v>
      </c>
      <c r="S6943">
        <v>0</v>
      </c>
      <c r="T6943">
        <v>2</v>
      </c>
      <c r="U6943">
        <v>0</v>
      </c>
      <c r="V6943">
        <v>0</v>
      </c>
      <c r="W6943">
        <v>0</v>
      </c>
      <c r="X6943">
        <v>4.6178158987903632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4.6178158987903632</v>
      </c>
    </row>
    <row r="6944" spans="1:31" x14ac:dyDescent="0.25">
      <c r="A6944">
        <v>2215426</v>
      </c>
      <c r="B6944">
        <v>1</v>
      </c>
      <c r="C6944" t="s">
        <v>80</v>
      </c>
      <c r="D6944" t="s">
        <v>85</v>
      </c>
      <c r="E6944" t="s">
        <v>151</v>
      </c>
      <c r="F6944" t="s">
        <v>19825</v>
      </c>
      <c r="G6944" t="s">
        <v>233</v>
      </c>
      <c r="H6944" t="s">
        <v>135</v>
      </c>
      <c r="I6944" t="s">
        <v>136</v>
      </c>
      <c r="J6944" t="s">
        <v>137</v>
      </c>
      <c r="K6944" t="s">
        <v>234</v>
      </c>
      <c r="L6944" t="s">
        <v>19826</v>
      </c>
      <c r="M6944" t="s">
        <v>19827</v>
      </c>
      <c r="N6944">
        <v>9.7429888879999993</v>
      </c>
      <c r="O6944">
        <v>0</v>
      </c>
      <c r="P6944">
        <v>157</v>
      </c>
      <c r="Q6944">
        <v>0</v>
      </c>
      <c r="R6944">
        <v>0</v>
      </c>
      <c r="S6944">
        <v>0</v>
      </c>
      <c r="T6944">
        <v>3</v>
      </c>
      <c r="U6944">
        <v>0</v>
      </c>
      <c r="V6944">
        <v>0</v>
      </c>
      <c r="W6944">
        <v>0</v>
      </c>
      <c r="X6944">
        <v>452.88156391779046</v>
      </c>
      <c r="Y6944">
        <v>0</v>
      </c>
      <c r="Z6944">
        <v>0</v>
      </c>
      <c r="AA6944">
        <v>0</v>
      </c>
      <c r="AB6944">
        <v>16.544927049234079</v>
      </c>
      <c r="AC6944">
        <v>0</v>
      </c>
      <c r="AD6944">
        <v>0</v>
      </c>
      <c r="AE6944">
        <v>469.42649096702456</v>
      </c>
    </row>
    <row r="6945" spans="1:31" x14ac:dyDescent="0.25">
      <c r="A6945">
        <v>2228802</v>
      </c>
      <c r="B6945">
        <v>1</v>
      </c>
      <c r="C6945" t="s">
        <v>80</v>
      </c>
      <c r="D6945" t="s">
        <v>82</v>
      </c>
      <c r="E6945" t="s">
        <v>151</v>
      </c>
      <c r="F6945" t="s">
        <v>1080</v>
      </c>
      <c r="G6945" t="s">
        <v>213</v>
      </c>
      <c r="H6945" t="s">
        <v>135</v>
      </c>
      <c r="I6945" t="s">
        <v>136</v>
      </c>
      <c r="J6945" t="s">
        <v>137</v>
      </c>
      <c r="K6945" t="s">
        <v>138</v>
      </c>
      <c r="L6945" t="s">
        <v>19828</v>
      </c>
      <c r="M6945" t="s">
        <v>19829</v>
      </c>
      <c r="N6945">
        <v>0.46583333300000002</v>
      </c>
      <c r="O6945">
        <v>0</v>
      </c>
      <c r="P6945">
        <v>98</v>
      </c>
      <c r="Q6945">
        <v>0</v>
      </c>
      <c r="R6945">
        <v>0</v>
      </c>
      <c r="S6945">
        <v>0</v>
      </c>
      <c r="T6945">
        <v>6</v>
      </c>
      <c r="U6945">
        <v>0</v>
      </c>
      <c r="V6945">
        <v>0</v>
      </c>
      <c r="W6945">
        <v>0</v>
      </c>
      <c r="X6945">
        <v>17.184460916721882</v>
      </c>
      <c r="Y6945">
        <v>0</v>
      </c>
      <c r="Z6945">
        <v>0</v>
      </c>
      <c r="AA6945">
        <v>0</v>
      </c>
      <c r="AB6945">
        <v>0.64749224474404332</v>
      </c>
      <c r="AC6945">
        <v>0</v>
      </c>
      <c r="AD6945">
        <v>0</v>
      </c>
      <c r="AE6945">
        <v>17.831953161465925</v>
      </c>
    </row>
    <row r="6946" spans="1:31" x14ac:dyDescent="0.25">
      <c r="A6946">
        <v>2226097</v>
      </c>
      <c r="B6946">
        <v>1</v>
      </c>
      <c r="C6946" t="s">
        <v>81</v>
      </c>
      <c r="D6946" t="s">
        <v>115</v>
      </c>
      <c r="E6946" t="s">
        <v>141</v>
      </c>
      <c r="F6946" t="s">
        <v>19830</v>
      </c>
      <c r="G6946" t="s">
        <v>1136</v>
      </c>
      <c r="H6946" t="s">
        <v>144</v>
      </c>
      <c r="I6946" t="s">
        <v>136</v>
      </c>
      <c r="J6946" t="s">
        <v>137</v>
      </c>
      <c r="K6946" t="s">
        <v>138</v>
      </c>
      <c r="L6946" t="s">
        <v>19831</v>
      </c>
      <c r="M6946" t="s">
        <v>19832</v>
      </c>
      <c r="N6946">
        <v>4.1875</v>
      </c>
      <c r="O6946">
        <v>0</v>
      </c>
      <c r="P6946">
        <v>31</v>
      </c>
      <c r="Q6946">
        <v>0</v>
      </c>
      <c r="R6946">
        <v>4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5.338001618343756</v>
      </c>
      <c r="Y6946">
        <v>0</v>
      </c>
      <c r="Z6946">
        <v>4.5801844659920592</v>
      </c>
      <c r="AA6946">
        <v>0</v>
      </c>
      <c r="AB6946">
        <v>0</v>
      </c>
      <c r="AC6946">
        <v>0</v>
      </c>
      <c r="AD6946">
        <v>0</v>
      </c>
      <c r="AE6946">
        <v>9.9181860843358152</v>
      </c>
    </row>
    <row r="6947" spans="1:31" x14ac:dyDescent="0.25">
      <c r="A6947">
        <v>2219064</v>
      </c>
      <c r="B6947">
        <v>1</v>
      </c>
      <c r="C6947" t="s">
        <v>80</v>
      </c>
      <c r="D6947" t="s">
        <v>104</v>
      </c>
      <c r="E6947" t="s">
        <v>141</v>
      </c>
      <c r="F6947" t="s">
        <v>19833</v>
      </c>
      <c r="G6947" t="s">
        <v>405</v>
      </c>
      <c r="H6947" t="s">
        <v>144</v>
      </c>
      <c r="I6947" t="s">
        <v>136</v>
      </c>
      <c r="J6947" t="s">
        <v>137</v>
      </c>
      <c r="K6947" t="s">
        <v>234</v>
      </c>
      <c r="L6947" t="s">
        <v>19834</v>
      </c>
      <c r="M6947" t="s">
        <v>19835</v>
      </c>
      <c r="N6947">
        <v>0.99339888799999998</v>
      </c>
      <c r="O6947">
        <v>0</v>
      </c>
      <c r="P6947">
        <v>0</v>
      </c>
      <c r="Q6947">
        <v>0</v>
      </c>
      <c r="R6947">
        <v>0</v>
      </c>
      <c r="S6947">
        <v>1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5.2113401167876612</v>
      </c>
      <c r="AB6947">
        <v>0</v>
      </c>
      <c r="AC6947">
        <v>0</v>
      </c>
      <c r="AD6947">
        <v>0</v>
      </c>
      <c r="AE6947">
        <v>5.2113401167876612</v>
      </c>
    </row>
    <row r="6948" spans="1:31" x14ac:dyDescent="0.25">
      <c r="A6948">
        <v>2214195</v>
      </c>
      <c r="B6948">
        <v>1</v>
      </c>
      <c r="C6948" t="s">
        <v>81</v>
      </c>
      <c r="D6948" t="s">
        <v>122</v>
      </c>
      <c r="E6948" t="s">
        <v>156</v>
      </c>
      <c r="F6948" t="s">
        <v>19836</v>
      </c>
      <c r="G6948" t="s">
        <v>161</v>
      </c>
      <c r="H6948" t="s">
        <v>135</v>
      </c>
      <c r="I6948" t="s">
        <v>136</v>
      </c>
      <c r="J6948" t="s">
        <v>137</v>
      </c>
      <c r="K6948" t="s">
        <v>138</v>
      </c>
      <c r="L6948" t="s">
        <v>19837</v>
      </c>
      <c r="M6948" t="s">
        <v>19838</v>
      </c>
      <c r="N6948">
        <v>1.892222222</v>
      </c>
      <c r="O6948">
        <v>0</v>
      </c>
      <c r="P6948">
        <v>1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0.83372135491175114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0.83372135491175114</v>
      </c>
    </row>
    <row r="6949" spans="1:31" x14ac:dyDescent="0.25">
      <c r="A6949">
        <v>2219605</v>
      </c>
      <c r="B6949">
        <v>1</v>
      </c>
      <c r="C6949" t="s">
        <v>80</v>
      </c>
      <c r="D6949" t="s">
        <v>99</v>
      </c>
      <c r="E6949" t="s">
        <v>151</v>
      </c>
      <c r="F6949" t="s">
        <v>19839</v>
      </c>
      <c r="G6949" t="s">
        <v>153</v>
      </c>
      <c r="H6949" t="s">
        <v>135</v>
      </c>
      <c r="I6949" t="s">
        <v>136</v>
      </c>
      <c r="J6949" t="s">
        <v>137</v>
      </c>
      <c r="K6949" t="s">
        <v>138</v>
      </c>
      <c r="L6949" t="s">
        <v>19840</v>
      </c>
      <c r="M6949" t="s">
        <v>19841</v>
      </c>
      <c r="N6949">
        <v>3.0474999999999999</v>
      </c>
      <c r="O6949">
        <v>0</v>
      </c>
      <c r="P6949">
        <v>16</v>
      </c>
      <c r="Q6949">
        <v>0</v>
      </c>
      <c r="R6949">
        <v>6</v>
      </c>
      <c r="S6949">
        <v>0</v>
      </c>
      <c r="T6949">
        <v>6</v>
      </c>
      <c r="U6949">
        <v>0</v>
      </c>
      <c r="V6949">
        <v>0</v>
      </c>
      <c r="W6949">
        <v>0</v>
      </c>
      <c r="X6949">
        <v>26.378461067018559</v>
      </c>
      <c r="Y6949">
        <v>0</v>
      </c>
      <c r="Z6949">
        <v>0.57650792384748173</v>
      </c>
      <c r="AA6949">
        <v>0</v>
      </c>
      <c r="AB6949">
        <v>14.985080514677632</v>
      </c>
      <c r="AC6949">
        <v>0</v>
      </c>
      <c r="AD6949">
        <v>0</v>
      </c>
      <c r="AE6949">
        <v>41.940049505543676</v>
      </c>
    </row>
    <row r="6950" spans="1:31" x14ac:dyDescent="0.25">
      <c r="A6950">
        <v>2222310</v>
      </c>
      <c r="B6950">
        <v>1</v>
      </c>
      <c r="C6950" t="s">
        <v>81</v>
      </c>
      <c r="D6950" t="s">
        <v>123</v>
      </c>
      <c r="E6950" t="s">
        <v>156</v>
      </c>
      <c r="F6950" t="s">
        <v>19842</v>
      </c>
      <c r="G6950" t="s">
        <v>134</v>
      </c>
      <c r="H6950" t="s">
        <v>135</v>
      </c>
      <c r="I6950" t="s">
        <v>136</v>
      </c>
      <c r="J6950" t="s">
        <v>137</v>
      </c>
      <c r="K6950" t="s">
        <v>138</v>
      </c>
      <c r="L6950" t="s">
        <v>19843</v>
      </c>
      <c r="M6950" t="s">
        <v>19844</v>
      </c>
      <c r="N6950">
        <v>1.7777777770000001</v>
      </c>
      <c r="O6950">
        <v>0</v>
      </c>
      <c r="P6950">
        <v>5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2.5182854126288756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2.5182854126288756</v>
      </c>
    </row>
    <row r="6951" spans="1:31" x14ac:dyDescent="0.25">
      <c r="A6951">
        <v>2227720</v>
      </c>
      <c r="B6951">
        <v>1</v>
      </c>
      <c r="C6951" t="s">
        <v>80</v>
      </c>
      <c r="D6951" t="s">
        <v>111</v>
      </c>
      <c r="E6951" t="s">
        <v>151</v>
      </c>
      <c r="F6951" t="s">
        <v>19845</v>
      </c>
      <c r="G6951" t="s">
        <v>153</v>
      </c>
      <c r="H6951" t="s">
        <v>135</v>
      </c>
      <c r="I6951" t="s">
        <v>136</v>
      </c>
      <c r="J6951" t="s">
        <v>137</v>
      </c>
      <c r="K6951" t="s">
        <v>138</v>
      </c>
      <c r="L6951" t="s">
        <v>19846</v>
      </c>
      <c r="M6951" t="s">
        <v>19847</v>
      </c>
      <c r="N6951">
        <v>1.649444444</v>
      </c>
      <c r="O6951">
        <v>0</v>
      </c>
      <c r="P6951">
        <v>1</v>
      </c>
      <c r="Q6951">
        <v>0</v>
      </c>
      <c r="R6951">
        <v>1</v>
      </c>
      <c r="S6951">
        <v>0</v>
      </c>
      <c r="T6951">
        <v>2</v>
      </c>
      <c r="U6951">
        <v>0</v>
      </c>
      <c r="V6951">
        <v>0</v>
      </c>
      <c r="W6951">
        <v>0</v>
      </c>
      <c r="X6951">
        <v>6.3263975311191807</v>
      </c>
      <c r="Y6951">
        <v>0</v>
      </c>
      <c r="Z6951">
        <v>2.9139575912959552</v>
      </c>
      <c r="AA6951">
        <v>0</v>
      </c>
      <c r="AB6951">
        <v>6.0394858505273596</v>
      </c>
      <c r="AC6951">
        <v>0</v>
      </c>
      <c r="AD6951">
        <v>0</v>
      </c>
      <c r="AE6951">
        <v>15.279840972942495</v>
      </c>
    </row>
    <row r="6952" spans="1:31" x14ac:dyDescent="0.25">
      <c r="A6952">
        <v>2228261</v>
      </c>
      <c r="B6952">
        <v>1</v>
      </c>
      <c r="C6952" t="s">
        <v>80</v>
      </c>
      <c r="D6952" t="s">
        <v>96</v>
      </c>
      <c r="E6952" t="s">
        <v>156</v>
      </c>
      <c r="F6952" t="s">
        <v>19848</v>
      </c>
      <c r="G6952" t="s">
        <v>165</v>
      </c>
      <c r="H6952" t="s">
        <v>135</v>
      </c>
      <c r="I6952" t="s">
        <v>136</v>
      </c>
      <c r="J6952" t="s">
        <v>137</v>
      </c>
      <c r="K6952" t="s">
        <v>138</v>
      </c>
      <c r="L6952" t="s">
        <v>19849</v>
      </c>
      <c r="M6952" t="s">
        <v>5619</v>
      </c>
      <c r="N6952">
        <v>1.1744444439999999</v>
      </c>
      <c r="O6952">
        <v>0</v>
      </c>
      <c r="P6952">
        <v>1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1.4368367553742929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1.4368367553742929</v>
      </c>
    </row>
    <row r="6953" spans="1:31" x14ac:dyDescent="0.25">
      <c r="A6953">
        <v>2213717</v>
      </c>
      <c r="B6953">
        <v>1</v>
      </c>
      <c r="C6953" t="s">
        <v>80</v>
      </c>
      <c r="D6953" t="s">
        <v>83</v>
      </c>
      <c r="E6953" t="s">
        <v>156</v>
      </c>
      <c r="F6953" t="s">
        <v>19850</v>
      </c>
      <c r="G6953" t="s">
        <v>280</v>
      </c>
      <c r="H6953" t="s">
        <v>135</v>
      </c>
      <c r="I6953" t="s">
        <v>136</v>
      </c>
      <c r="J6953" t="s">
        <v>137</v>
      </c>
      <c r="K6953" t="s">
        <v>138</v>
      </c>
      <c r="L6953" t="s">
        <v>19851</v>
      </c>
      <c r="M6953" t="s">
        <v>19852</v>
      </c>
      <c r="N6953">
        <v>3.7069444439999999</v>
      </c>
      <c r="O6953">
        <v>0</v>
      </c>
      <c r="P6953">
        <v>4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2.5696858613517701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2.5696858613517701</v>
      </c>
    </row>
    <row r="6954" spans="1:31" x14ac:dyDescent="0.25">
      <c r="A6954">
        <v>2222373</v>
      </c>
      <c r="B6954">
        <v>1</v>
      </c>
      <c r="C6954" t="s">
        <v>80</v>
      </c>
      <c r="D6954" t="s">
        <v>96</v>
      </c>
      <c r="E6954" t="s">
        <v>225</v>
      </c>
      <c r="F6954" t="s">
        <v>19853</v>
      </c>
      <c r="G6954" t="s">
        <v>213</v>
      </c>
      <c r="H6954" t="s">
        <v>135</v>
      </c>
      <c r="I6954" t="s">
        <v>136</v>
      </c>
      <c r="J6954" t="s">
        <v>137</v>
      </c>
      <c r="K6954" t="s">
        <v>138</v>
      </c>
      <c r="L6954" t="s">
        <v>19854</v>
      </c>
      <c r="M6954" t="s">
        <v>19855</v>
      </c>
      <c r="N6954">
        <v>1.8138888879999999</v>
      </c>
      <c r="O6954">
        <v>0</v>
      </c>
      <c r="P6954">
        <v>67</v>
      </c>
      <c r="Q6954">
        <v>0</v>
      </c>
      <c r="R6954">
        <v>0</v>
      </c>
      <c r="S6954">
        <v>0</v>
      </c>
      <c r="T6954">
        <v>3</v>
      </c>
      <c r="U6954">
        <v>0</v>
      </c>
      <c r="V6954">
        <v>0</v>
      </c>
      <c r="W6954">
        <v>0</v>
      </c>
      <c r="X6954">
        <v>61.266426652698264</v>
      </c>
      <c r="Y6954">
        <v>0</v>
      </c>
      <c r="Z6954">
        <v>0</v>
      </c>
      <c r="AA6954">
        <v>0</v>
      </c>
      <c r="AB6954">
        <v>9.4035673767596446</v>
      </c>
      <c r="AC6954">
        <v>0</v>
      </c>
      <c r="AD6954">
        <v>0</v>
      </c>
      <c r="AE6954">
        <v>70.669994029457911</v>
      </c>
    </row>
    <row r="6955" spans="1:31" x14ac:dyDescent="0.25">
      <c r="A6955">
        <v>2225705</v>
      </c>
      <c r="B6955">
        <v>1</v>
      </c>
      <c r="C6955" t="s">
        <v>81</v>
      </c>
      <c r="D6955" t="s">
        <v>113</v>
      </c>
      <c r="E6955" t="s">
        <v>156</v>
      </c>
      <c r="F6955" t="s">
        <v>19856</v>
      </c>
      <c r="G6955" t="s">
        <v>161</v>
      </c>
      <c r="H6955" t="s">
        <v>135</v>
      </c>
      <c r="I6955" t="s">
        <v>136</v>
      </c>
      <c r="J6955" t="s">
        <v>137</v>
      </c>
      <c r="K6955" t="s">
        <v>138</v>
      </c>
      <c r="L6955" t="s">
        <v>19857</v>
      </c>
      <c r="M6955" t="s">
        <v>19858</v>
      </c>
      <c r="N6955">
        <v>5.0358333330000002</v>
      </c>
      <c r="O6955">
        <v>0</v>
      </c>
      <c r="P6955">
        <v>1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5.3632310940337505E-2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5.3632310940337505E-2</v>
      </c>
    </row>
    <row r="6956" spans="1:31" x14ac:dyDescent="0.25">
      <c r="A6956">
        <v>2218045</v>
      </c>
      <c r="B6956">
        <v>1</v>
      </c>
      <c r="C6956" t="s">
        <v>80</v>
      </c>
      <c r="D6956" t="s">
        <v>105</v>
      </c>
      <c r="E6956" t="s">
        <v>141</v>
      </c>
      <c r="F6956" t="s">
        <v>19859</v>
      </c>
      <c r="G6956" t="s">
        <v>143</v>
      </c>
      <c r="H6956" t="s">
        <v>144</v>
      </c>
      <c r="I6956" t="s">
        <v>136</v>
      </c>
      <c r="J6956" t="s">
        <v>137</v>
      </c>
      <c r="K6956" t="s">
        <v>138</v>
      </c>
      <c r="L6956" t="s">
        <v>19860</v>
      </c>
      <c r="M6956" t="s">
        <v>19861</v>
      </c>
      <c r="N6956">
        <v>3.2980555549999999</v>
      </c>
      <c r="O6956">
        <v>0</v>
      </c>
      <c r="P6956">
        <v>15</v>
      </c>
      <c r="Q6956">
        <v>0</v>
      </c>
      <c r="R6956">
        <v>3</v>
      </c>
      <c r="S6956">
        <v>0</v>
      </c>
      <c r="T6956">
        <v>3</v>
      </c>
      <c r="U6956">
        <v>1</v>
      </c>
      <c r="V6956">
        <v>0</v>
      </c>
      <c r="W6956">
        <v>0</v>
      </c>
      <c r="X6956">
        <v>14.578582347858374</v>
      </c>
      <c r="Y6956">
        <v>0</v>
      </c>
      <c r="Z6956">
        <v>4.9403050072878214</v>
      </c>
      <c r="AA6956">
        <v>0</v>
      </c>
      <c r="AB6956">
        <v>12.057119506067167</v>
      </c>
      <c r="AC6956">
        <v>515.76539163524433</v>
      </c>
      <c r="AD6956">
        <v>0</v>
      </c>
      <c r="AE6956">
        <v>547.34139849645771</v>
      </c>
    </row>
    <row r="6957" spans="1:31" x14ac:dyDescent="0.25">
      <c r="A6957">
        <v>2216030</v>
      </c>
      <c r="B6957">
        <v>1</v>
      </c>
      <c r="C6957" t="s">
        <v>80</v>
      </c>
      <c r="D6957" t="s">
        <v>97</v>
      </c>
      <c r="E6957" t="s">
        <v>156</v>
      </c>
      <c r="F6957" t="s">
        <v>19862</v>
      </c>
      <c r="G6957" t="s">
        <v>161</v>
      </c>
      <c r="H6957" t="s">
        <v>135</v>
      </c>
      <c r="I6957" t="s">
        <v>136</v>
      </c>
      <c r="J6957" t="s">
        <v>137</v>
      </c>
      <c r="K6957" t="s">
        <v>138</v>
      </c>
      <c r="L6957" t="s">
        <v>19863</v>
      </c>
      <c r="M6957" t="s">
        <v>19864</v>
      </c>
      <c r="N6957">
        <v>2.0158333329999998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1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1.4929090659908466</v>
      </c>
      <c r="AC6957">
        <v>0</v>
      </c>
      <c r="AD6957">
        <v>0</v>
      </c>
      <c r="AE6957">
        <v>1.4929090659908466</v>
      </c>
    </row>
    <row r="6958" spans="1:31" x14ac:dyDescent="0.25">
      <c r="A6958">
        <v>2229014</v>
      </c>
      <c r="B6958">
        <v>1</v>
      </c>
      <c r="C6958" t="s">
        <v>80</v>
      </c>
      <c r="D6958" t="s">
        <v>103</v>
      </c>
      <c r="E6958" t="s">
        <v>198</v>
      </c>
      <c r="F6958" t="s">
        <v>11818</v>
      </c>
      <c r="G6958" t="s">
        <v>349</v>
      </c>
      <c r="H6958" t="s">
        <v>144</v>
      </c>
      <c r="I6958" t="s">
        <v>136</v>
      </c>
      <c r="J6958" t="s">
        <v>137</v>
      </c>
      <c r="K6958" t="s">
        <v>138</v>
      </c>
      <c r="L6958" t="s">
        <v>19865</v>
      </c>
      <c r="M6958" t="s">
        <v>19866</v>
      </c>
      <c r="N6958">
        <v>0.99194444400000004</v>
      </c>
      <c r="O6958">
        <v>0</v>
      </c>
      <c r="P6958">
        <v>0</v>
      </c>
      <c r="Q6958">
        <v>0</v>
      </c>
      <c r="R6958">
        <v>0</v>
      </c>
      <c r="S6958">
        <v>4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98.599001109981657</v>
      </c>
      <c r="AB6958">
        <v>0</v>
      </c>
      <c r="AC6958">
        <v>0</v>
      </c>
      <c r="AD6958">
        <v>0</v>
      </c>
      <c r="AE6958">
        <v>98.599001109981657</v>
      </c>
    </row>
    <row r="6959" spans="1:31" x14ac:dyDescent="0.25">
      <c r="A6959">
        <v>2221981</v>
      </c>
      <c r="B6959">
        <v>1</v>
      </c>
      <c r="C6959" t="s">
        <v>80</v>
      </c>
      <c r="D6959" t="s">
        <v>106</v>
      </c>
      <c r="E6959" t="s">
        <v>156</v>
      </c>
      <c r="F6959" t="s">
        <v>19867</v>
      </c>
      <c r="G6959" t="s">
        <v>161</v>
      </c>
      <c r="H6959" t="s">
        <v>135</v>
      </c>
      <c r="I6959" t="s">
        <v>136</v>
      </c>
      <c r="J6959" t="s">
        <v>137</v>
      </c>
      <c r="K6959" t="s">
        <v>138</v>
      </c>
      <c r="L6959" t="s">
        <v>19868</v>
      </c>
      <c r="M6959" t="s">
        <v>19869</v>
      </c>
      <c r="N6959">
        <v>1.088055555</v>
      </c>
      <c r="O6959">
        <v>0</v>
      </c>
      <c r="P6959">
        <v>7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1.3721284292586833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1.3721284292586833</v>
      </c>
    </row>
    <row r="6960" spans="1:31" x14ac:dyDescent="0.25">
      <c r="A6960">
        <v>2224686</v>
      </c>
      <c r="B6960">
        <v>1</v>
      </c>
      <c r="C6960" t="s">
        <v>80</v>
      </c>
      <c r="D6960" t="s">
        <v>82</v>
      </c>
      <c r="E6960" t="s">
        <v>151</v>
      </c>
      <c r="F6960" t="s">
        <v>11107</v>
      </c>
      <c r="G6960" t="s">
        <v>213</v>
      </c>
      <c r="H6960" t="s">
        <v>135</v>
      </c>
      <c r="I6960" t="s">
        <v>136</v>
      </c>
      <c r="J6960" t="s">
        <v>137</v>
      </c>
      <c r="K6960" t="s">
        <v>138</v>
      </c>
      <c r="L6960" t="s">
        <v>19870</v>
      </c>
      <c r="M6960" t="s">
        <v>19871</v>
      </c>
      <c r="N6960">
        <v>0.48333333299999998</v>
      </c>
      <c r="O6960">
        <v>0</v>
      </c>
      <c r="P6960">
        <v>37</v>
      </c>
      <c r="Q6960">
        <v>0</v>
      </c>
      <c r="R6960">
        <v>0</v>
      </c>
      <c r="S6960">
        <v>0</v>
      </c>
      <c r="T6960">
        <v>6</v>
      </c>
      <c r="U6960">
        <v>0</v>
      </c>
      <c r="V6960">
        <v>0</v>
      </c>
      <c r="W6960">
        <v>0</v>
      </c>
      <c r="X6960">
        <v>4.5053070562525672</v>
      </c>
      <c r="Y6960">
        <v>0</v>
      </c>
      <c r="Z6960">
        <v>0</v>
      </c>
      <c r="AA6960">
        <v>0</v>
      </c>
      <c r="AB6960">
        <v>1.0718457874399112</v>
      </c>
      <c r="AC6960">
        <v>0</v>
      </c>
      <c r="AD6960">
        <v>0</v>
      </c>
      <c r="AE6960">
        <v>5.5771528436924784</v>
      </c>
    </row>
    <row r="6961" spans="1:31" x14ac:dyDescent="0.25">
      <c r="A6961">
        <v>2217653</v>
      </c>
      <c r="B6961">
        <v>1</v>
      </c>
      <c r="C6961" t="s">
        <v>80</v>
      </c>
      <c r="D6961" t="s">
        <v>95</v>
      </c>
      <c r="E6961" t="s">
        <v>151</v>
      </c>
      <c r="F6961" t="s">
        <v>4404</v>
      </c>
      <c r="G6961" t="s">
        <v>213</v>
      </c>
      <c r="H6961" t="s">
        <v>135</v>
      </c>
      <c r="I6961" t="s">
        <v>136</v>
      </c>
      <c r="J6961" t="s">
        <v>137</v>
      </c>
      <c r="K6961" t="s">
        <v>138</v>
      </c>
      <c r="L6961" t="s">
        <v>19872</v>
      </c>
      <c r="M6961" t="s">
        <v>19873</v>
      </c>
      <c r="N6961">
        <v>1.0147222220000001</v>
      </c>
      <c r="O6961">
        <v>0</v>
      </c>
      <c r="P6961">
        <v>42</v>
      </c>
      <c r="Q6961">
        <v>0</v>
      </c>
      <c r="R6961">
        <v>0</v>
      </c>
      <c r="S6961">
        <v>0</v>
      </c>
      <c r="T6961">
        <v>6</v>
      </c>
      <c r="U6961">
        <v>0</v>
      </c>
      <c r="V6961">
        <v>0</v>
      </c>
      <c r="W6961">
        <v>0</v>
      </c>
      <c r="X6961">
        <v>14.609346060141291</v>
      </c>
      <c r="Y6961">
        <v>0</v>
      </c>
      <c r="Z6961">
        <v>0</v>
      </c>
      <c r="AA6961">
        <v>0</v>
      </c>
      <c r="AB6961">
        <v>8.14617015191142</v>
      </c>
      <c r="AC6961">
        <v>0</v>
      </c>
      <c r="AD6961">
        <v>0</v>
      </c>
      <c r="AE6961">
        <v>22.755516212052711</v>
      </c>
    </row>
    <row r="6962" spans="1:31" x14ac:dyDescent="0.25">
      <c r="A6962">
        <v>2220358</v>
      </c>
      <c r="B6962">
        <v>1</v>
      </c>
      <c r="C6962" t="s">
        <v>80</v>
      </c>
      <c r="D6962" t="s">
        <v>104</v>
      </c>
      <c r="E6962" t="s">
        <v>151</v>
      </c>
      <c r="F6962" t="s">
        <v>19874</v>
      </c>
      <c r="G6962" t="s">
        <v>134</v>
      </c>
      <c r="H6962" t="s">
        <v>135</v>
      </c>
      <c r="I6962" t="s">
        <v>136</v>
      </c>
      <c r="J6962" t="s">
        <v>137</v>
      </c>
      <c r="K6962" t="s">
        <v>138</v>
      </c>
      <c r="L6962" t="s">
        <v>19875</v>
      </c>
      <c r="M6962" t="s">
        <v>19876</v>
      </c>
      <c r="N6962">
        <v>1.043055555</v>
      </c>
      <c r="O6962">
        <v>0</v>
      </c>
      <c r="P6962">
        <v>246</v>
      </c>
      <c r="Q6962">
        <v>0</v>
      </c>
      <c r="R6962">
        <v>0</v>
      </c>
      <c r="S6962">
        <v>0</v>
      </c>
      <c r="T6962">
        <v>40</v>
      </c>
      <c r="U6962">
        <v>0</v>
      </c>
      <c r="V6962">
        <v>0</v>
      </c>
      <c r="W6962">
        <v>0</v>
      </c>
      <c r="X6962">
        <v>61.774867488928784</v>
      </c>
      <c r="Y6962">
        <v>0</v>
      </c>
      <c r="Z6962">
        <v>0</v>
      </c>
      <c r="AA6962">
        <v>0</v>
      </c>
      <c r="AB6962">
        <v>24.872982718365279</v>
      </c>
      <c r="AC6962">
        <v>0</v>
      </c>
      <c r="AD6962">
        <v>0</v>
      </c>
      <c r="AE6962">
        <v>86.647850207294056</v>
      </c>
    </row>
    <row r="6963" spans="1:31" x14ac:dyDescent="0.25">
      <c r="A6963">
        <v>2223455</v>
      </c>
      <c r="B6963">
        <v>1</v>
      </c>
      <c r="C6963" t="s">
        <v>80</v>
      </c>
      <c r="D6963" t="s">
        <v>105</v>
      </c>
      <c r="E6963" t="s">
        <v>156</v>
      </c>
      <c r="F6963" t="s">
        <v>19877</v>
      </c>
      <c r="G6963" t="s">
        <v>172</v>
      </c>
      <c r="H6963" t="s">
        <v>135</v>
      </c>
      <c r="I6963" t="s">
        <v>136</v>
      </c>
      <c r="J6963" t="s">
        <v>137</v>
      </c>
      <c r="K6963" t="s">
        <v>138</v>
      </c>
      <c r="L6963" t="s">
        <v>19878</v>
      </c>
      <c r="M6963" t="s">
        <v>19879</v>
      </c>
      <c r="N6963">
        <v>7.7491666659999998</v>
      </c>
      <c r="O6963">
        <v>0</v>
      </c>
      <c r="P6963">
        <v>3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2.0207293738899801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2.0207293738899801</v>
      </c>
    </row>
    <row r="6964" spans="1:31" x14ac:dyDescent="0.25">
      <c r="A6964">
        <v>2216571</v>
      </c>
      <c r="B6964">
        <v>1</v>
      </c>
      <c r="C6964" t="s">
        <v>80</v>
      </c>
      <c r="D6964" t="s">
        <v>101</v>
      </c>
      <c r="E6964" t="s">
        <v>198</v>
      </c>
      <c r="F6964" t="s">
        <v>11759</v>
      </c>
      <c r="G6964" t="s">
        <v>143</v>
      </c>
      <c r="H6964" t="s">
        <v>144</v>
      </c>
      <c r="I6964" t="s">
        <v>136</v>
      </c>
      <c r="J6964" t="s">
        <v>137</v>
      </c>
      <c r="K6964" t="s">
        <v>138</v>
      </c>
      <c r="L6964" t="s">
        <v>19880</v>
      </c>
      <c r="M6964" t="s">
        <v>19881</v>
      </c>
      <c r="N6964">
        <v>0.61138888800000002</v>
      </c>
      <c r="O6964">
        <v>20</v>
      </c>
      <c r="P6964">
        <v>16</v>
      </c>
      <c r="Q6964">
        <v>20</v>
      </c>
      <c r="R6964">
        <v>2</v>
      </c>
      <c r="S6964">
        <v>19</v>
      </c>
      <c r="T6964">
        <v>4</v>
      </c>
      <c r="U6964">
        <v>0</v>
      </c>
      <c r="V6964">
        <v>0</v>
      </c>
      <c r="W6964">
        <v>6.2722258526309789</v>
      </c>
      <c r="X6964">
        <v>4.5567643413953371</v>
      </c>
      <c r="Y6964">
        <v>5.2292997528694469</v>
      </c>
      <c r="Z6964">
        <v>1.1204377865205555E-3</v>
      </c>
      <c r="AA6964">
        <v>172.26474266655094</v>
      </c>
      <c r="AB6964">
        <v>2.3958275245478369</v>
      </c>
      <c r="AC6964">
        <v>0</v>
      </c>
      <c r="AD6964">
        <v>0</v>
      </c>
      <c r="AE6964">
        <v>190.71998057578105</v>
      </c>
    </row>
    <row r="6965" spans="1:31" x14ac:dyDescent="0.25">
      <c r="A6965">
        <v>2220899</v>
      </c>
      <c r="B6965">
        <v>1</v>
      </c>
      <c r="C6965" t="s">
        <v>80</v>
      </c>
      <c r="D6965" t="s">
        <v>108</v>
      </c>
      <c r="E6965" t="s">
        <v>151</v>
      </c>
      <c r="F6965" t="s">
        <v>19882</v>
      </c>
      <c r="G6965" t="s">
        <v>153</v>
      </c>
      <c r="H6965" t="s">
        <v>135</v>
      </c>
      <c r="I6965" t="s">
        <v>136</v>
      </c>
      <c r="J6965" t="s">
        <v>137</v>
      </c>
      <c r="K6965" t="s">
        <v>138</v>
      </c>
      <c r="L6965" t="s">
        <v>19883</v>
      </c>
      <c r="M6965" t="s">
        <v>19884</v>
      </c>
      <c r="N6965">
        <v>4.346944444</v>
      </c>
      <c r="O6965">
        <v>0</v>
      </c>
      <c r="P6965">
        <v>10</v>
      </c>
      <c r="Q6965">
        <v>0</v>
      </c>
      <c r="R6965">
        <v>1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4.0154550045142354</v>
      </c>
      <c r="Y6965">
        <v>0</v>
      </c>
      <c r="Z6965">
        <v>0.31910574509432005</v>
      </c>
      <c r="AA6965">
        <v>0</v>
      </c>
      <c r="AB6965">
        <v>0</v>
      </c>
      <c r="AC6965">
        <v>0</v>
      </c>
      <c r="AD6965">
        <v>0</v>
      </c>
      <c r="AE6965">
        <v>4.3345607496085554</v>
      </c>
    </row>
    <row r="6966" spans="1:31" x14ac:dyDescent="0.25">
      <c r="A6966">
        <v>2223063</v>
      </c>
      <c r="B6966">
        <v>1</v>
      </c>
      <c r="C6966" t="s">
        <v>81</v>
      </c>
      <c r="D6966" t="s">
        <v>128</v>
      </c>
      <c r="E6966" t="s">
        <v>156</v>
      </c>
      <c r="F6966" t="s">
        <v>19885</v>
      </c>
      <c r="G6966" t="s">
        <v>172</v>
      </c>
      <c r="H6966" t="s">
        <v>135</v>
      </c>
      <c r="I6966" t="s">
        <v>136</v>
      </c>
      <c r="J6966" t="s">
        <v>137</v>
      </c>
      <c r="K6966" t="s">
        <v>138</v>
      </c>
      <c r="L6966" t="s">
        <v>19886</v>
      </c>
      <c r="M6966" t="s">
        <v>19887</v>
      </c>
      <c r="N6966">
        <v>3.4424999999999999</v>
      </c>
      <c r="O6966">
        <v>0</v>
      </c>
      <c r="P6966">
        <v>10</v>
      </c>
      <c r="Q6966">
        <v>0</v>
      </c>
      <c r="R6966">
        <v>0</v>
      </c>
      <c r="S6966">
        <v>0</v>
      </c>
      <c r="T6966">
        <v>1</v>
      </c>
      <c r="U6966">
        <v>0</v>
      </c>
      <c r="V6966">
        <v>0</v>
      </c>
      <c r="W6966">
        <v>0</v>
      </c>
      <c r="X6966">
        <v>8.9782042861135629</v>
      </c>
      <c r="Y6966">
        <v>0</v>
      </c>
      <c r="Z6966">
        <v>0</v>
      </c>
      <c r="AA6966">
        <v>0</v>
      </c>
      <c r="AB6966">
        <v>6.5791026062662246</v>
      </c>
      <c r="AC6966">
        <v>0</v>
      </c>
      <c r="AD6966">
        <v>0</v>
      </c>
      <c r="AE6966">
        <v>15.557306892379788</v>
      </c>
    </row>
    <row r="6967" spans="1:31" x14ac:dyDescent="0.25">
      <c r="A6967">
        <v>2212784</v>
      </c>
      <c r="B6967">
        <v>1</v>
      </c>
      <c r="C6967" t="s">
        <v>80</v>
      </c>
      <c r="D6967" t="s">
        <v>88</v>
      </c>
      <c r="E6967" t="s">
        <v>156</v>
      </c>
      <c r="F6967" t="s">
        <v>19888</v>
      </c>
      <c r="G6967" t="s">
        <v>172</v>
      </c>
      <c r="H6967" t="s">
        <v>135</v>
      </c>
      <c r="I6967" t="s">
        <v>136</v>
      </c>
      <c r="J6967" t="s">
        <v>137</v>
      </c>
      <c r="K6967" t="s">
        <v>138</v>
      </c>
      <c r="L6967" t="s">
        <v>19889</v>
      </c>
      <c r="M6967" t="s">
        <v>19890</v>
      </c>
      <c r="N6967">
        <v>1.4013888880000001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1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</row>
    <row r="6968" spans="1:31" x14ac:dyDescent="0.25">
      <c r="A6968">
        <v>2221440</v>
      </c>
      <c r="B6968">
        <v>1</v>
      </c>
      <c r="C6968" t="s">
        <v>80</v>
      </c>
      <c r="D6968" t="s">
        <v>97</v>
      </c>
      <c r="E6968" t="s">
        <v>147</v>
      </c>
      <c r="F6968" t="s">
        <v>19891</v>
      </c>
      <c r="G6968" t="s">
        <v>143</v>
      </c>
      <c r="H6968" t="s">
        <v>144</v>
      </c>
      <c r="I6968" t="s">
        <v>136</v>
      </c>
      <c r="J6968" t="s">
        <v>137</v>
      </c>
      <c r="K6968" t="s">
        <v>138</v>
      </c>
      <c r="L6968" t="s">
        <v>19892</v>
      </c>
      <c r="M6968" t="s">
        <v>19893</v>
      </c>
      <c r="N6968">
        <v>0.27916666600000001</v>
      </c>
      <c r="O6968">
        <v>0</v>
      </c>
      <c r="P6968">
        <v>122</v>
      </c>
      <c r="Q6968">
        <v>0</v>
      </c>
      <c r="R6968">
        <v>263</v>
      </c>
      <c r="S6968">
        <v>2</v>
      </c>
      <c r="T6968">
        <v>60</v>
      </c>
      <c r="U6968">
        <v>0</v>
      </c>
      <c r="V6968">
        <v>0</v>
      </c>
      <c r="W6968">
        <v>0</v>
      </c>
      <c r="X6968">
        <v>34.429894495071487</v>
      </c>
      <c r="Y6968">
        <v>0</v>
      </c>
      <c r="Z6968">
        <v>25.089713672023642</v>
      </c>
      <c r="AA6968">
        <v>0.85903928029849996</v>
      </c>
      <c r="AB6968">
        <v>15.460367613413027</v>
      </c>
      <c r="AC6968">
        <v>0</v>
      </c>
      <c r="AD6968">
        <v>0</v>
      </c>
      <c r="AE6968">
        <v>75.839015060806645</v>
      </c>
    </row>
    <row r="6969" spans="1:31" x14ac:dyDescent="0.25">
      <c r="A6969">
        <v>2217112</v>
      </c>
      <c r="B6969">
        <v>1</v>
      </c>
      <c r="C6969" t="s">
        <v>80</v>
      </c>
      <c r="D6969" t="s">
        <v>109</v>
      </c>
      <c r="E6969" t="s">
        <v>156</v>
      </c>
      <c r="F6969" t="s">
        <v>19894</v>
      </c>
      <c r="G6969" t="s">
        <v>161</v>
      </c>
      <c r="H6969" t="s">
        <v>135</v>
      </c>
      <c r="I6969" t="s">
        <v>136</v>
      </c>
      <c r="J6969" t="s">
        <v>137</v>
      </c>
      <c r="K6969" t="s">
        <v>138</v>
      </c>
      <c r="L6969" t="s">
        <v>19895</v>
      </c>
      <c r="M6969" t="s">
        <v>19896</v>
      </c>
      <c r="N6969">
        <v>0.78916666599999996</v>
      </c>
      <c r="O6969">
        <v>0</v>
      </c>
      <c r="P6969">
        <v>1</v>
      </c>
      <c r="Q6969">
        <v>0</v>
      </c>
      <c r="R6969">
        <v>0</v>
      </c>
      <c r="S6969">
        <v>0</v>
      </c>
      <c r="T6969">
        <v>1</v>
      </c>
      <c r="U6969">
        <v>0</v>
      </c>
      <c r="V6969">
        <v>0</v>
      </c>
      <c r="W6969">
        <v>0</v>
      </c>
      <c r="X6969">
        <v>6.7958651711850001E-3</v>
      </c>
      <c r="Y6969">
        <v>0</v>
      </c>
      <c r="Z6969">
        <v>0</v>
      </c>
      <c r="AA6969">
        <v>0</v>
      </c>
      <c r="AB6969">
        <v>0.28025930071612082</v>
      </c>
      <c r="AC6969">
        <v>0</v>
      </c>
      <c r="AD6969">
        <v>0</v>
      </c>
      <c r="AE6969">
        <v>0.28705516588730584</v>
      </c>
    </row>
    <row r="6970" spans="1:31" x14ac:dyDescent="0.25">
      <c r="A6970">
        <v>2227391</v>
      </c>
      <c r="B6970">
        <v>1</v>
      </c>
      <c r="C6970" t="s">
        <v>80</v>
      </c>
      <c r="D6970" t="s">
        <v>90</v>
      </c>
      <c r="E6970" t="s">
        <v>141</v>
      </c>
      <c r="F6970" t="s">
        <v>19897</v>
      </c>
      <c r="G6970" t="s">
        <v>143</v>
      </c>
      <c r="H6970" t="s">
        <v>144</v>
      </c>
      <c r="I6970" t="s">
        <v>136</v>
      </c>
      <c r="J6970" t="s">
        <v>137</v>
      </c>
      <c r="K6970" t="s">
        <v>138</v>
      </c>
      <c r="L6970" t="s">
        <v>19898</v>
      </c>
      <c r="M6970" t="s">
        <v>19899</v>
      </c>
      <c r="N6970">
        <v>2.889444444</v>
      </c>
      <c r="O6970">
        <v>0</v>
      </c>
      <c r="P6970">
        <v>10640</v>
      </c>
      <c r="Q6970">
        <v>0</v>
      </c>
      <c r="R6970">
        <v>0</v>
      </c>
      <c r="S6970">
        <v>1</v>
      </c>
      <c r="T6970">
        <v>896</v>
      </c>
      <c r="U6970">
        <v>0</v>
      </c>
      <c r="V6970">
        <v>2</v>
      </c>
      <c r="W6970">
        <v>0</v>
      </c>
      <c r="X6970">
        <v>9783.6795554509772</v>
      </c>
      <c r="Y6970">
        <v>0</v>
      </c>
      <c r="Z6970">
        <v>0</v>
      </c>
      <c r="AA6970">
        <v>393.41634638624157</v>
      </c>
      <c r="AB6970">
        <v>2385.3948923188195</v>
      </c>
      <c r="AC6970">
        <v>0</v>
      </c>
      <c r="AD6970">
        <v>63.179939960968483</v>
      </c>
      <c r="AE6970">
        <v>12625.670734117008</v>
      </c>
    </row>
    <row r="6971" spans="1:31" x14ac:dyDescent="0.25">
      <c r="A6971">
        <v>2214407</v>
      </c>
      <c r="B6971">
        <v>1</v>
      </c>
      <c r="C6971" t="s">
        <v>80</v>
      </c>
      <c r="D6971" t="s">
        <v>82</v>
      </c>
      <c r="E6971" t="s">
        <v>151</v>
      </c>
      <c r="F6971" t="s">
        <v>19900</v>
      </c>
      <c r="G6971" t="s">
        <v>345</v>
      </c>
      <c r="H6971" t="s">
        <v>135</v>
      </c>
      <c r="I6971" t="s">
        <v>136</v>
      </c>
      <c r="J6971" t="s">
        <v>137</v>
      </c>
      <c r="K6971" t="s">
        <v>138</v>
      </c>
      <c r="L6971" t="s">
        <v>19901</v>
      </c>
      <c r="M6971" t="s">
        <v>19902</v>
      </c>
      <c r="N6971">
        <v>1.3591666659999999</v>
      </c>
      <c r="O6971">
        <v>0</v>
      </c>
      <c r="P6971">
        <v>22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11.855764698546075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11.855764698546075</v>
      </c>
    </row>
    <row r="6972" spans="1:31" x14ac:dyDescent="0.25">
      <c r="A6972">
        <v>2214948</v>
      </c>
      <c r="B6972">
        <v>1</v>
      </c>
      <c r="C6972" t="s">
        <v>81</v>
      </c>
      <c r="D6972" t="s">
        <v>126</v>
      </c>
      <c r="E6972" t="s">
        <v>198</v>
      </c>
      <c r="F6972" t="s">
        <v>19903</v>
      </c>
      <c r="G6972" t="s">
        <v>143</v>
      </c>
      <c r="H6972" t="s">
        <v>144</v>
      </c>
      <c r="I6972" t="s">
        <v>451</v>
      </c>
      <c r="J6972" t="s">
        <v>137</v>
      </c>
      <c r="K6972" t="s">
        <v>138</v>
      </c>
      <c r="L6972" t="s">
        <v>19904</v>
      </c>
      <c r="M6972" t="s">
        <v>19905</v>
      </c>
      <c r="N6972">
        <v>8.3333330000000001E-3</v>
      </c>
      <c r="O6972">
        <v>0</v>
      </c>
      <c r="P6972">
        <v>1905</v>
      </c>
      <c r="Q6972">
        <v>43</v>
      </c>
      <c r="R6972">
        <v>197</v>
      </c>
      <c r="S6972">
        <v>17</v>
      </c>
      <c r="T6972">
        <v>240</v>
      </c>
      <c r="U6972">
        <v>2</v>
      </c>
      <c r="V6972">
        <v>0</v>
      </c>
      <c r="W6972">
        <v>0</v>
      </c>
      <c r="X6972">
        <v>2.0712252207367494</v>
      </c>
      <c r="Y6972">
        <v>0.58256875399232511</v>
      </c>
      <c r="Z6972">
        <v>0.19511872935622496</v>
      </c>
      <c r="AA6972">
        <v>0.49000870090057497</v>
      </c>
      <c r="AB6972">
        <v>1.3253804560705</v>
      </c>
      <c r="AC6972">
        <v>2.7596677137533339E-2</v>
      </c>
      <c r="AD6972">
        <v>0</v>
      </c>
      <c r="AE6972">
        <v>4.6918985381939082</v>
      </c>
    </row>
    <row r="6973" spans="1:31" x14ac:dyDescent="0.25">
      <c r="A6973">
        <v>2227932</v>
      </c>
      <c r="B6973">
        <v>1</v>
      </c>
      <c r="C6973" t="s">
        <v>80</v>
      </c>
      <c r="D6973" t="s">
        <v>85</v>
      </c>
      <c r="E6973" t="s">
        <v>156</v>
      </c>
      <c r="F6973" t="s">
        <v>19906</v>
      </c>
      <c r="G6973" t="s">
        <v>165</v>
      </c>
      <c r="H6973" t="s">
        <v>135</v>
      </c>
      <c r="I6973" t="s">
        <v>136</v>
      </c>
      <c r="J6973" t="s">
        <v>137</v>
      </c>
      <c r="K6973" t="s">
        <v>138</v>
      </c>
      <c r="L6973" t="s">
        <v>19907</v>
      </c>
      <c r="M6973" t="s">
        <v>19908</v>
      </c>
      <c r="N6973">
        <v>2.8169444440000002</v>
      </c>
      <c r="O6973">
        <v>0</v>
      </c>
      <c r="P6973">
        <v>1</v>
      </c>
      <c r="Q6973">
        <v>0</v>
      </c>
      <c r="R6973">
        <v>0</v>
      </c>
      <c r="S6973">
        <v>0</v>
      </c>
      <c r="T6973">
        <v>1</v>
      </c>
      <c r="U6973">
        <v>0</v>
      </c>
      <c r="V6973">
        <v>0</v>
      </c>
      <c r="W6973">
        <v>0</v>
      </c>
      <c r="X6973">
        <v>0.59870119131101918</v>
      </c>
      <c r="Y6973">
        <v>0</v>
      </c>
      <c r="Z6973">
        <v>0</v>
      </c>
      <c r="AA6973">
        <v>0</v>
      </c>
      <c r="AB6973">
        <v>99.687642807435481</v>
      </c>
      <c r="AC6973">
        <v>0</v>
      </c>
      <c r="AD6973">
        <v>0</v>
      </c>
      <c r="AE6973">
        <v>100.2863439987465</v>
      </c>
    </row>
    <row r="6974" spans="1:31" x14ac:dyDescent="0.25">
      <c r="A6974">
        <v>2225768</v>
      </c>
      <c r="B6974">
        <v>1</v>
      </c>
      <c r="C6974" t="s">
        <v>80</v>
      </c>
      <c r="D6974" t="s">
        <v>88</v>
      </c>
      <c r="E6974" t="s">
        <v>151</v>
      </c>
      <c r="F6974" t="s">
        <v>4766</v>
      </c>
      <c r="G6974" t="s">
        <v>213</v>
      </c>
      <c r="H6974" t="s">
        <v>135</v>
      </c>
      <c r="I6974" t="s">
        <v>136</v>
      </c>
      <c r="J6974" t="s">
        <v>137</v>
      </c>
      <c r="K6974" t="s">
        <v>138</v>
      </c>
      <c r="L6974" t="s">
        <v>19909</v>
      </c>
      <c r="M6974" t="s">
        <v>19910</v>
      </c>
      <c r="N6974">
        <v>1.3461111109999999</v>
      </c>
      <c r="O6974">
        <v>0</v>
      </c>
      <c r="P6974">
        <v>57</v>
      </c>
      <c r="Q6974">
        <v>0</v>
      </c>
      <c r="R6974">
        <v>0</v>
      </c>
      <c r="S6974">
        <v>0</v>
      </c>
      <c r="T6974">
        <v>1</v>
      </c>
      <c r="U6974">
        <v>0</v>
      </c>
      <c r="V6974">
        <v>0</v>
      </c>
      <c r="W6974">
        <v>0</v>
      </c>
      <c r="X6974">
        <v>18.641289113396592</v>
      </c>
      <c r="Y6974">
        <v>0</v>
      </c>
      <c r="Z6974">
        <v>0</v>
      </c>
      <c r="AA6974">
        <v>0</v>
      </c>
      <c r="AB6974">
        <v>0.1489542561543111</v>
      </c>
      <c r="AC6974">
        <v>0</v>
      </c>
      <c r="AD6974">
        <v>0</v>
      </c>
      <c r="AE6974">
        <v>18.790243369550904</v>
      </c>
    </row>
    <row r="6975" spans="1:31" x14ac:dyDescent="0.25">
      <c r="A6975">
        <v>2225078</v>
      </c>
      <c r="B6975">
        <v>1</v>
      </c>
      <c r="C6975" t="s">
        <v>81</v>
      </c>
      <c r="D6975" t="s">
        <v>120</v>
      </c>
      <c r="E6975" t="s">
        <v>198</v>
      </c>
      <c r="F6975" t="s">
        <v>19911</v>
      </c>
      <c r="G6975" t="s">
        <v>143</v>
      </c>
      <c r="H6975" t="s">
        <v>144</v>
      </c>
      <c r="I6975" t="s">
        <v>136</v>
      </c>
      <c r="J6975" t="s">
        <v>137</v>
      </c>
      <c r="K6975" t="s">
        <v>138</v>
      </c>
      <c r="L6975" t="s">
        <v>19912</v>
      </c>
      <c r="M6975" t="s">
        <v>19913</v>
      </c>
      <c r="N6975">
        <v>0.76416666600000005</v>
      </c>
      <c r="O6975">
        <v>0</v>
      </c>
      <c r="P6975">
        <v>75</v>
      </c>
      <c r="Q6975">
        <v>74</v>
      </c>
      <c r="R6975">
        <v>23</v>
      </c>
      <c r="S6975">
        <v>15</v>
      </c>
      <c r="T6975">
        <v>6</v>
      </c>
      <c r="U6975">
        <v>0</v>
      </c>
      <c r="V6975">
        <v>0</v>
      </c>
      <c r="W6975">
        <v>0</v>
      </c>
      <c r="X6975">
        <v>17.566995929826977</v>
      </c>
      <c r="Y6975">
        <v>29.660784029270239</v>
      </c>
      <c r="Z6975">
        <v>12.680714238806829</v>
      </c>
      <c r="AA6975">
        <v>19.0229917078074</v>
      </c>
      <c r="AB6975">
        <v>1.0391965375405217</v>
      </c>
      <c r="AC6975">
        <v>0</v>
      </c>
      <c r="AD6975">
        <v>0</v>
      </c>
      <c r="AE6975">
        <v>79.97068244325196</v>
      </c>
    </row>
    <row r="6976" spans="1:31" x14ac:dyDescent="0.25">
      <c r="A6976">
        <v>2227242</v>
      </c>
      <c r="B6976">
        <v>1</v>
      </c>
      <c r="C6976" t="s">
        <v>81</v>
      </c>
      <c r="D6976" t="s">
        <v>112</v>
      </c>
      <c r="E6976" t="s">
        <v>156</v>
      </c>
      <c r="F6976" t="s">
        <v>19914</v>
      </c>
      <c r="G6976" t="s">
        <v>172</v>
      </c>
      <c r="H6976" t="s">
        <v>135</v>
      </c>
      <c r="I6976" t="s">
        <v>136</v>
      </c>
      <c r="J6976" t="s">
        <v>137</v>
      </c>
      <c r="K6976" t="s">
        <v>138</v>
      </c>
      <c r="L6976" t="s">
        <v>19915</v>
      </c>
      <c r="M6976" t="s">
        <v>19916</v>
      </c>
      <c r="N6976">
        <v>1.9113888880000001</v>
      </c>
      <c r="O6976">
        <v>0</v>
      </c>
      <c r="P6976">
        <v>1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0.81716885530882344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0.81716885530882344</v>
      </c>
    </row>
    <row r="6977" spans="1:31" x14ac:dyDescent="0.25">
      <c r="A6977">
        <v>2218586</v>
      </c>
      <c r="B6977">
        <v>1</v>
      </c>
      <c r="C6977" t="s">
        <v>80</v>
      </c>
      <c r="D6977" t="s">
        <v>107</v>
      </c>
      <c r="E6977" t="s">
        <v>147</v>
      </c>
      <c r="F6977" t="s">
        <v>7224</v>
      </c>
      <c r="G6977" t="s">
        <v>143</v>
      </c>
      <c r="H6977" t="s">
        <v>144</v>
      </c>
      <c r="I6977" t="s">
        <v>136</v>
      </c>
      <c r="J6977" t="s">
        <v>137</v>
      </c>
      <c r="K6977" t="s">
        <v>138</v>
      </c>
      <c r="L6977" t="s">
        <v>19917</v>
      </c>
      <c r="M6977" t="s">
        <v>18862</v>
      </c>
      <c r="N6977">
        <v>0.212777777</v>
      </c>
      <c r="O6977">
        <v>4</v>
      </c>
      <c r="P6977">
        <v>1502</v>
      </c>
      <c r="Q6977">
        <v>3</v>
      </c>
      <c r="R6977">
        <v>14</v>
      </c>
      <c r="S6977">
        <v>12</v>
      </c>
      <c r="T6977">
        <v>204</v>
      </c>
      <c r="U6977">
        <v>0</v>
      </c>
      <c r="V6977">
        <v>1</v>
      </c>
      <c r="W6977">
        <v>9.8537240761213241</v>
      </c>
      <c r="X6977">
        <v>60.816794463664046</v>
      </c>
      <c r="Y6977">
        <v>82.526402465106372</v>
      </c>
      <c r="Z6977">
        <v>0.63055142681027387</v>
      </c>
      <c r="AA6977">
        <v>21.554173304224545</v>
      </c>
      <c r="AB6977">
        <v>16.064051417937169</v>
      </c>
      <c r="AC6977">
        <v>0</v>
      </c>
      <c r="AD6977">
        <v>1.2043242255515973</v>
      </c>
      <c r="AE6977">
        <v>192.65002137941536</v>
      </c>
    </row>
    <row r="6978" spans="1:31" x14ac:dyDescent="0.25">
      <c r="A6978">
        <v>2221832</v>
      </c>
      <c r="B6978">
        <v>1</v>
      </c>
      <c r="C6978" t="s">
        <v>80</v>
      </c>
      <c r="D6978" t="s">
        <v>101</v>
      </c>
      <c r="E6978" t="s">
        <v>198</v>
      </c>
      <c r="F6978" t="s">
        <v>19918</v>
      </c>
      <c r="G6978" t="s">
        <v>143</v>
      </c>
      <c r="H6978" t="s">
        <v>144</v>
      </c>
      <c r="I6978" t="s">
        <v>136</v>
      </c>
      <c r="J6978" t="s">
        <v>137</v>
      </c>
      <c r="K6978" t="s">
        <v>138</v>
      </c>
      <c r="L6978" t="s">
        <v>19919</v>
      </c>
      <c r="M6978" t="s">
        <v>19920</v>
      </c>
      <c r="N6978">
        <v>1.248611111</v>
      </c>
      <c r="O6978">
        <v>3</v>
      </c>
      <c r="P6978">
        <v>257</v>
      </c>
      <c r="Q6978">
        <v>2</v>
      </c>
      <c r="R6978">
        <v>0</v>
      </c>
      <c r="S6978">
        <v>17</v>
      </c>
      <c r="T6978">
        <v>105</v>
      </c>
      <c r="U6978">
        <v>0</v>
      </c>
      <c r="V6978">
        <v>0</v>
      </c>
      <c r="W6978">
        <v>19.478679666986363</v>
      </c>
      <c r="X6978">
        <v>57.983936835672054</v>
      </c>
      <c r="Y6978">
        <v>17.738520603594775</v>
      </c>
      <c r="Z6978">
        <v>0</v>
      </c>
      <c r="AA6978">
        <v>517.70668038919882</v>
      </c>
      <c r="AB6978">
        <v>53.851904674358714</v>
      </c>
      <c r="AC6978">
        <v>0</v>
      </c>
      <c r="AD6978">
        <v>0</v>
      </c>
      <c r="AE6978">
        <v>666.75972216981074</v>
      </c>
    </row>
    <row r="6979" spans="1:31" x14ac:dyDescent="0.25">
      <c r="A6979">
        <v>2219668</v>
      </c>
      <c r="B6979">
        <v>1</v>
      </c>
      <c r="C6979" t="s">
        <v>80</v>
      </c>
      <c r="D6979" t="s">
        <v>83</v>
      </c>
      <c r="E6979" t="s">
        <v>151</v>
      </c>
      <c r="F6979" t="s">
        <v>19921</v>
      </c>
      <c r="G6979" t="s">
        <v>233</v>
      </c>
      <c r="H6979" t="s">
        <v>135</v>
      </c>
      <c r="I6979" t="s">
        <v>136</v>
      </c>
      <c r="J6979" t="s">
        <v>137</v>
      </c>
      <c r="K6979" t="s">
        <v>234</v>
      </c>
      <c r="L6979" t="s">
        <v>19922</v>
      </c>
      <c r="M6979" t="s">
        <v>19923</v>
      </c>
      <c r="N6979">
        <v>4.29</v>
      </c>
      <c r="O6979">
        <v>0</v>
      </c>
      <c r="P6979">
        <v>160</v>
      </c>
      <c r="Q6979">
        <v>0</v>
      </c>
      <c r="R6979">
        <v>0</v>
      </c>
      <c r="S6979">
        <v>0</v>
      </c>
      <c r="T6979">
        <v>6</v>
      </c>
      <c r="U6979">
        <v>0</v>
      </c>
      <c r="V6979">
        <v>0</v>
      </c>
      <c r="W6979">
        <v>0</v>
      </c>
      <c r="X6979">
        <v>192.89623914938264</v>
      </c>
      <c r="Y6979">
        <v>0</v>
      </c>
      <c r="Z6979">
        <v>0</v>
      </c>
      <c r="AA6979">
        <v>0</v>
      </c>
      <c r="AB6979">
        <v>20.033834778914301</v>
      </c>
      <c r="AC6979">
        <v>0</v>
      </c>
      <c r="AD6979">
        <v>0</v>
      </c>
      <c r="AE6979">
        <v>212.93007392829693</v>
      </c>
    </row>
    <row r="6980" spans="1:31" x14ac:dyDescent="0.25">
      <c r="A6980">
        <v>2213176</v>
      </c>
      <c r="B6980">
        <v>1</v>
      </c>
      <c r="C6980" t="s">
        <v>80</v>
      </c>
      <c r="D6980" t="s">
        <v>107</v>
      </c>
      <c r="E6980" t="s">
        <v>151</v>
      </c>
      <c r="F6980" t="s">
        <v>19924</v>
      </c>
      <c r="G6980" t="s">
        <v>233</v>
      </c>
      <c r="H6980" t="s">
        <v>135</v>
      </c>
      <c r="I6980" t="s">
        <v>136</v>
      </c>
      <c r="J6980" t="s">
        <v>137</v>
      </c>
      <c r="K6980" t="s">
        <v>234</v>
      </c>
      <c r="L6980" t="s">
        <v>19925</v>
      </c>
      <c r="M6980" t="s">
        <v>19926</v>
      </c>
      <c r="N6980">
        <v>8.15</v>
      </c>
      <c r="O6980">
        <v>0</v>
      </c>
      <c r="P6980">
        <v>33</v>
      </c>
      <c r="Q6980">
        <v>0</v>
      </c>
      <c r="R6980">
        <v>0</v>
      </c>
      <c r="S6980">
        <v>0</v>
      </c>
      <c r="T6980">
        <v>24</v>
      </c>
      <c r="U6980">
        <v>0</v>
      </c>
      <c r="V6980">
        <v>0</v>
      </c>
      <c r="W6980">
        <v>0</v>
      </c>
      <c r="X6980">
        <v>76.599539959532521</v>
      </c>
      <c r="Y6980">
        <v>0</v>
      </c>
      <c r="Z6980">
        <v>0</v>
      </c>
      <c r="AA6980">
        <v>0</v>
      </c>
      <c r="AB6980">
        <v>105.51419288532317</v>
      </c>
      <c r="AC6980">
        <v>0</v>
      </c>
      <c r="AD6980">
        <v>0</v>
      </c>
      <c r="AE6980">
        <v>182.11373284485569</v>
      </c>
    </row>
    <row r="6981" spans="1:31" x14ac:dyDescent="0.25">
      <c r="A6981">
        <v>2213568</v>
      </c>
      <c r="B6981">
        <v>1</v>
      </c>
      <c r="C6981" t="s">
        <v>80</v>
      </c>
      <c r="D6981" t="s">
        <v>82</v>
      </c>
      <c r="E6981" t="s">
        <v>151</v>
      </c>
      <c r="F6981" t="s">
        <v>10902</v>
      </c>
      <c r="G6981" t="s">
        <v>600</v>
      </c>
      <c r="H6981" t="s">
        <v>135</v>
      </c>
      <c r="I6981" t="s">
        <v>136</v>
      </c>
      <c r="J6981" t="s">
        <v>137</v>
      </c>
      <c r="K6981" t="s">
        <v>138</v>
      </c>
      <c r="L6981" t="s">
        <v>19927</v>
      </c>
      <c r="M6981" t="s">
        <v>19928</v>
      </c>
      <c r="N6981">
        <v>1.2627777769999999</v>
      </c>
      <c r="O6981">
        <v>0</v>
      </c>
      <c r="P6981">
        <v>232</v>
      </c>
      <c r="Q6981">
        <v>0</v>
      </c>
      <c r="R6981">
        <v>0</v>
      </c>
      <c r="S6981">
        <v>0</v>
      </c>
      <c r="T6981">
        <v>17</v>
      </c>
      <c r="U6981">
        <v>0</v>
      </c>
      <c r="V6981">
        <v>0</v>
      </c>
      <c r="W6981">
        <v>0</v>
      </c>
      <c r="X6981">
        <v>115.49689088619</v>
      </c>
      <c r="Y6981">
        <v>0</v>
      </c>
      <c r="Z6981">
        <v>0</v>
      </c>
      <c r="AA6981">
        <v>0</v>
      </c>
      <c r="AB6981">
        <v>14.062290749229659</v>
      </c>
      <c r="AC6981">
        <v>0</v>
      </c>
      <c r="AD6981">
        <v>0</v>
      </c>
      <c r="AE6981">
        <v>129.55918163541966</v>
      </c>
    </row>
    <row r="6982" spans="1:31" x14ac:dyDescent="0.25">
      <c r="A6982">
        <v>2214109</v>
      </c>
      <c r="B6982">
        <v>1</v>
      </c>
      <c r="C6982" t="s">
        <v>80</v>
      </c>
      <c r="D6982" t="s">
        <v>98</v>
      </c>
      <c r="E6982" t="s">
        <v>151</v>
      </c>
      <c r="F6982" t="s">
        <v>19929</v>
      </c>
      <c r="G6982" t="s">
        <v>238</v>
      </c>
      <c r="H6982" t="s">
        <v>135</v>
      </c>
      <c r="I6982" t="s">
        <v>136</v>
      </c>
      <c r="J6982" t="s">
        <v>137</v>
      </c>
      <c r="K6982" t="s">
        <v>138</v>
      </c>
      <c r="L6982" t="s">
        <v>19930</v>
      </c>
      <c r="M6982" t="s">
        <v>19931</v>
      </c>
      <c r="N6982">
        <v>1.6875</v>
      </c>
      <c r="O6982">
        <v>0</v>
      </c>
      <c r="P6982">
        <v>0</v>
      </c>
      <c r="Q6982">
        <v>0</v>
      </c>
      <c r="R6982">
        <v>9</v>
      </c>
      <c r="S6982">
        <v>0</v>
      </c>
      <c r="T6982">
        <v>3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6.0818145381143749</v>
      </c>
      <c r="AA6982">
        <v>0</v>
      </c>
      <c r="AB6982">
        <v>7.5370956990385629</v>
      </c>
      <c r="AC6982">
        <v>0</v>
      </c>
      <c r="AD6982">
        <v>0</v>
      </c>
      <c r="AE6982">
        <v>13.618910237152939</v>
      </c>
    </row>
    <row r="6983" spans="1:31" x14ac:dyDescent="0.25">
      <c r="A6983">
        <v>2215191</v>
      </c>
      <c r="B6983">
        <v>1</v>
      </c>
      <c r="C6983" t="s">
        <v>80</v>
      </c>
      <c r="D6983" t="s">
        <v>96</v>
      </c>
      <c r="E6983" t="s">
        <v>141</v>
      </c>
      <c r="F6983" t="s">
        <v>19932</v>
      </c>
      <c r="G6983" t="s">
        <v>349</v>
      </c>
      <c r="H6983" t="s">
        <v>144</v>
      </c>
      <c r="I6983" t="s">
        <v>136</v>
      </c>
      <c r="J6983" t="s">
        <v>137</v>
      </c>
      <c r="K6983" t="s">
        <v>138</v>
      </c>
      <c r="L6983" t="s">
        <v>19933</v>
      </c>
      <c r="M6983" t="s">
        <v>19934</v>
      </c>
      <c r="N6983">
        <v>4.0838888879999997</v>
      </c>
      <c r="O6983">
        <v>0</v>
      </c>
      <c r="P6983">
        <v>5</v>
      </c>
      <c r="Q6983">
        <v>0</v>
      </c>
      <c r="R6983">
        <v>25</v>
      </c>
      <c r="S6983">
        <v>0</v>
      </c>
      <c r="T6983">
        <v>3</v>
      </c>
      <c r="U6983">
        <v>0</v>
      </c>
      <c r="V6983">
        <v>0</v>
      </c>
      <c r="W6983">
        <v>0</v>
      </c>
      <c r="X6983">
        <v>4.8833263649499177</v>
      </c>
      <c r="Y6983">
        <v>0</v>
      </c>
      <c r="Z6983">
        <v>72.687196813457462</v>
      </c>
      <c r="AA6983">
        <v>0</v>
      </c>
      <c r="AB6983">
        <v>1.1439549622451499</v>
      </c>
      <c r="AC6983">
        <v>0</v>
      </c>
      <c r="AD6983">
        <v>0</v>
      </c>
      <c r="AE6983">
        <v>78.714478140652531</v>
      </c>
    </row>
    <row r="6984" spans="1:31" x14ac:dyDescent="0.25">
      <c r="A6984">
        <v>2216059</v>
      </c>
      <c r="B6984">
        <v>1</v>
      </c>
      <c r="C6984" t="s">
        <v>80</v>
      </c>
      <c r="D6984" t="s">
        <v>93</v>
      </c>
      <c r="E6984" t="s">
        <v>156</v>
      </c>
      <c r="F6984" t="s">
        <v>19935</v>
      </c>
      <c r="G6984" t="s">
        <v>161</v>
      </c>
      <c r="H6984" t="s">
        <v>135</v>
      </c>
      <c r="I6984" t="s">
        <v>136</v>
      </c>
      <c r="J6984" t="s">
        <v>137</v>
      </c>
      <c r="K6984" t="s">
        <v>138</v>
      </c>
      <c r="L6984" t="s">
        <v>19936</v>
      </c>
      <c r="M6984" t="s">
        <v>19937</v>
      </c>
      <c r="N6984">
        <v>1.754444444</v>
      </c>
      <c r="O6984">
        <v>0</v>
      </c>
      <c r="P6984">
        <v>1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0.13734384331019334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0.13734384331019334</v>
      </c>
    </row>
    <row r="6985" spans="1:31" x14ac:dyDescent="0.25">
      <c r="A6985">
        <v>2224549</v>
      </c>
      <c r="B6985">
        <v>1</v>
      </c>
      <c r="C6985" t="s">
        <v>80</v>
      </c>
      <c r="D6985" t="s">
        <v>106</v>
      </c>
      <c r="E6985" t="s">
        <v>198</v>
      </c>
      <c r="F6985" t="s">
        <v>19938</v>
      </c>
      <c r="G6985" t="s">
        <v>143</v>
      </c>
      <c r="H6985" t="s">
        <v>144</v>
      </c>
      <c r="I6985" t="s">
        <v>136</v>
      </c>
      <c r="J6985" t="s">
        <v>137</v>
      </c>
      <c r="K6985" t="s">
        <v>138</v>
      </c>
      <c r="L6985" t="s">
        <v>19939</v>
      </c>
      <c r="M6985" t="s">
        <v>19940</v>
      </c>
      <c r="N6985">
        <v>0.53833333299999997</v>
      </c>
      <c r="O6985">
        <v>1</v>
      </c>
      <c r="P6985">
        <v>547</v>
      </c>
      <c r="Q6985">
        <v>38</v>
      </c>
      <c r="R6985">
        <v>29</v>
      </c>
      <c r="S6985">
        <v>7</v>
      </c>
      <c r="T6985">
        <v>57</v>
      </c>
      <c r="U6985">
        <v>1</v>
      </c>
      <c r="V6985">
        <v>0</v>
      </c>
      <c r="W6985">
        <v>0.18871547276483999</v>
      </c>
      <c r="X6985">
        <v>69.18425615723315</v>
      </c>
      <c r="Y6985">
        <v>58.794883003498846</v>
      </c>
      <c r="Z6985">
        <v>5.4540420813076196</v>
      </c>
      <c r="AA6985">
        <v>2.2767081242551566</v>
      </c>
      <c r="AB6985">
        <v>9.5669918688992031</v>
      </c>
      <c r="AC6985">
        <v>44.046812909450935</v>
      </c>
      <c r="AD6985">
        <v>0</v>
      </c>
      <c r="AE6985">
        <v>189.51240961740973</v>
      </c>
    </row>
    <row r="6986" spans="1:31" x14ac:dyDescent="0.25">
      <c r="A6986">
        <v>2220304</v>
      </c>
      <c r="B6986">
        <v>1</v>
      </c>
      <c r="C6986" t="s">
        <v>80</v>
      </c>
      <c r="D6986" t="s">
        <v>106</v>
      </c>
      <c r="E6986" t="s">
        <v>198</v>
      </c>
      <c r="F6986" t="s">
        <v>1111</v>
      </c>
      <c r="G6986" t="s">
        <v>405</v>
      </c>
      <c r="H6986" t="s">
        <v>144</v>
      </c>
      <c r="I6986" t="s">
        <v>136</v>
      </c>
      <c r="J6986" t="s">
        <v>137</v>
      </c>
      <c r="K6986" t="s">
        <v>234</v>
      </c>
      <c r="L6986" t="s">
        <v>19941</v>
      </c>
      <c r="M6986" t="s">
        <v>19942</v>
      </c>
      <c r="N6986">
        <v>4.6522416660000001</v>
      </c>
      <c r="O6986">
        <v>2</v>
      </c>
      <c r="P6986">
        <v>126</v>
      </c>
      <c r="Q6986">
        <v>45</v>
      </c>
      <c r="R6986">
        <v>46</v>
      </c>
      <c r="S6986">
        <v>3</v>
      </c>
      <c r="T6986">
        <v>24</v>
      </c>
      <c r="U6986">
        <v>0</v>
      </c>
      <c r="V6986">
        <v>0</v>
      </c>
      <c r="W6986">
        <v>3.7465837376254001</v>
      </c>
      <c r="X6986">
        <v>185.68847943916012</v>
      </c>
      <c r="Y6986">
        <v>137.20618195396375</v>
      </c>
      <c r="Z6986">
        <v>312.94583619400066</v>
      </c>
      <c r="AA6986">
        <v>23.078241792940894</v>
      </c>
      <c r="AB6986">
        <v>69.408535628329133</v>
      </c>
      <c r="AC6986">
        <v>0</v>
      </c>
      <c r="AD6986">
        <v>0</v>
      </c>
      <c r="AE6986">
        <v>732.07385874601994</v>
      </c>
    </row>
    <row r="6987" spans="1:31" x14ac:dyDescent="0.25">
      <c r="A6987">
        <v>2213142</v>
      </c>
      <c r="B6987">
        <v>1</v>
      </c>
      <c r="C6987" t="s">
        <v>80</v>
      </c>
      <c r="D6987" t="s">
        <v>83</v>
      </c>
      <c r="E6987" t="s">
        <v>156</v>
      </c>
      <c r="F6987" t="s">
        <v>3279</v>
      </c>
      <c r="G6987" t="s">
        <v>172</v>
      </c>
      <c r="H6987" t="s">
        <v>135</v>
      </c>
      <c r="I6987" t="s">
        <v>136</v>
      </c>
      <c r="J6987" t="s">
        <v>137</v>
      </c>
      <c r="K6987" t="s">
        <v>138</v>
      </c>
      <c r="L6987" t="s">
        <v>19943</v>
      </c>
      <c r="M6987" t="s">
        <v>19944</v>
      </c>
      <c r="N6987">
        <v>9.2433333330000007</v>
      </c>
      <c r="O6987">
        <v>0</v>
      </c>
      <c r="P6987">
        <v>13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37.293136278936586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37.293136278936586</v>
      </c>
    </row>
    <row r="6988" spans="1:31" x14ac:dyDescent="0.25">
      <c r="A6988">
        <v>2225877</v>
      </c>
      <c r="B6988">
        <v>1</v>
      </c>
      <c r="C6988" t="s">
        <v>80</v>
      </c>
      <c r="D6988" t="s">
        <v>84</v>
      </c>
      <c r="E6988" t="s">
        <v>151</v>
      </c>
      <c r="F6988" t="s">
        <v>19945</v>
      </c>
      <c r="G6988" t="s">
        <v>153</v>
      </c>
      <c r="H6988" t="s">
        <v>135</v>
      </c>
      <c r="I6988" t="s">
        <v>136</v>
      </c>
      <c r="J6988" t="s">
        <v>137</v>
      </c>
      <c r="K6988" t="s">
        <v>138</v>
      </c>
      <c r="L6988" t="s">
        <v>19946</v>
      </c>
      <c r="M6988" t="s">
        <v>19947</v>
      </c>
      <c r="N6988">
        <v>1.4422222220000001</v>
      </c>
      <c r="O6988">
        <v>0</v>
      </c>
      <c r="P6988">
        <v>83</v>
      </c>
      <c r="Q6988">
        <v>0</v>
      </c>
      <c r="R6988">
        <v>0</v>
      </c>
      <c r="S6988">
        <v>0</v>
      </c>
      <c r="T6988">
        <v>7</v>
      </c>
      <c r="U6988">
        <v>0</v>
      </c>
      <c r="V6988">
        <v>0</v>
      </c>
      <c r="W6988">
        <v>0</v>
      </c>
      <c r="X6988">
        <v>32.530940452626588</v>
      </c>
      <c r="Y6988">
        <v>0</v>
      </c>
      <c r="Z6988">
        <v>0</v>
      </c>
      <c r="AA6988">
        <v>0</v>
      </c>
      <c r="AB6988">
        <v>11.445251120564068</v>
      </c>
      <c r="AC6988">
        <v>0</v>
      </c>
      <c r="AD6988">
        <v>0</v>
      </c>
      <c r="AE6988">
        <v>43.976191573190654</v>
      </c>
    </row>
    <row r="6989" spans="1:31" x14ac:dyDescent="0.25">
      <c r="A6989">
        <v>2221655</v>
      </c>
      <c r="B6989">
        <v>1</v>
      </c>
      <c r="C6989" t="s">
        <v>80</v>
      </c>
      <c r="D6989" t="s">
        <v>101</v>
      </c>
      <c r="E6989" t="s">
        <v>132</v>
      </c>
      <c r="F6989" t="s">
        <v>19948</v>
      </c>
      <c r="G6989" t="s">
        <v>3574</v>
      </c>
      <c r="H6989" t="s">
        <v>135</v>
      </c>
      <c r="I6989" t="s">
        <v>136</v>
      </c>
      <c r="J6989" t="s">
        <v>137</v>
      </c>
      <c r="K6989" t="s">
        <v>138</v>
      </c>
      <c r="L6989" t="s">
        <v>19949</v>
      </c>
      <c r="M6989" t="s">
        <v>19950</v>
      </c>
      <c r="N6989">
        <v>0.22333333299999999</v>
      </c>
      <c r="O6989">
        <v>0</v>
      </c>
      <c r="P6989">
        <v>449</v>
      </c>
      <c r="Q6989">
        <v>0</v>
      </c>
      <c r="R6989">
        <v>0</v>
      </c>
      <c r="S6989">
        <v>0</v>
      </c>
      <c r="T6989">
        <v>5</v>
      </c>
      <c r="U6989">
        <v>0</v>
      </c>
      <c r="V6989">
        <v>0</v>
      </c>
      <c r="W6989">
        <v>0</v>
      </c>
      <c r="X6989">
        <v>32.638973608828032</v>
      </c>
      <c r="Y6989">
        <v>0</v>
      </c>
      <c r="Z6989">
        <v>0</v>
      </c>
      <c r="AA6989">
        <v>0</v>
      </c>
      <c r="AB6989">
        <v>1.8980013258726995</v>
      </c>
      <c r="AC6989">
        <v>0</v>
      </c>
      <c r="AD6989">
        <v>0</v>
      </c>
      <c r="AE6989">
        <v>34.53697493470073</v>
      </c>
    </row>
    <row r="6990" spans="1:31" x14ac:dyDescent="0.25">
      <c r="A6990">
        <v>2224526</v>
      </c>
      <c r="B6990">
        <v>1</v>
      </c>
      <c r="C6990" t="s">
        <v>80</v>
      </c>
      <c r="D6990" t="s">
        <v>91</v>
      </c>
      <c r="E6990" t="s">
        <v>147</v>
      </c>
      <c r="F6990" t="s">
        <v>1245</v>
      </c>
      <c r="G6990" t="s">
        <v>200</v>
      </c>
      <c r="H6990" t="s">
        <v>144</v>
      </c>
      <c r="I6990" t="s">
        <v>136</v>
      </c>
      <c r="J6990" t="s">
        <v>137</v>
      </c>
      <c r="K6990" t="s">
        <v>138</v>
      </c>
      <c r="L6990" t="s">
        <v>19951</v>
      </c>
      <c r="M6990" t="s">
        <v>19952</v>
      </c>
      <c r="N6990">
        <v>0.14583333300000001</v>
      </c>
      <c r="O6990">
        <v>1</v>
      </c>
      <c r="P6990">
        <v>40</v>
      </c>
      <c r="Q6990">
        <v>21</v>
      </c>
      <c r="R6990">
        <v>276</v>
      </c>
      <c r="S6990">
        <v>12</v>
      </c>
      <c r="T6990">
        <v>64</v>
      </c>
      <c r="U6990">
        <v>2</v>
      </c>
      <c r="V6990">
        <v>0</v>
      </c>
      <c r="W6990">
        <v>1.6193597875000004E-2</v>
      </c>
      <c r="X6990">
        <v>1.5071924260172502</v>
      </c>
      <c r="Y6990">
        <v>2.2073949558761043</v>
      </c>
      <c r="Z6990">
        <v>8.2878393088964302</v>
      </c>
      <c r="AA6990">
        <v>34.874012375572995</v>
      </c>
      <c r="AB6990">
        <v>6.1715132596512481</v>
      </c>
      <c r="AC6990">
        <v>1.14221374341375</v>
      </c>
      <c r="AD6990">
        <v>0</v>
      </c>
      <c r="AE6990">
        <v>54.206359667302777</v>
      </c>
    </row>
    <row r="6991" spans="1:31" x14ac:dyDescent="0.25">
      <c r="A6991">
        <v>2223006</v>
      </c>
      <c r="B6991">
        <v>1</v>
      </c>
      <c r="C6991" t="s">
        <v>80</v>
      </c>
      <c r="D6991" t="s">
        <v>110</v>
      </c>
      <c r="E6991" t="s">
        <v>156</v>
      </c>
      <c r="F6991" t="s">
        <v>19953</v>
      </c>
      <c r="G6991" t="s">
        <v>280</v>
      </c>
      <c r="H6991" t="s">
        <v>135</v>
      </c>
      <c r="I6991" t="s">
        <v>136</v>
      </c>
      <c r="J6991" t="s">
        <v>137</v>
      </c>
      <c r="K6991" t="s">
        <v>138</v>
      </c>
      <c r="L6991" t="s">
        <v>19954</v>
      </c>
      <c r="M6991" t="s">
        <v>19955</v>
      </c>
      <c r="N6991">
        <v>3.4202777769999999</v>
      </c>
      <c r="O6991">
        <v>0</v>
      </c>
      <c r="P6991">
        <v>3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2.1892226885712724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2.1892226885712724</v>
      </c>
    </row>
    <row r="6992" spans="1:31" x14ac:dyDescent="0.25">
      <c r="A6992">
        <v>2228748</v>
      </c>
      <c r="B6992">
        <v>1</v>
      </c>
      <c r="C6992" t="s">
        <v>81</v>
      </c>
      <c r="D6992" t="s">
        <v>121</v>
      </c>
      <c r="E6992" t="s">
        <v>132</v>
      </c>
      <c r="F6992" t="s">
        <v>19956</v>
      </c>
      <c r="G6992" t="s">
        <v>176</v>
      </c>
      <c r="H6992" t="s">
        <v>135</v>
      </c>
      <c r="I6992" t="s">
        <v>136</v>
      </c>
      <c r="J6992" t="s">
        <v>137</v>
      </c>
      <c r="K6992" t="s">
        <v>138</v>
      </c>
      <c r="L6992" t="s">
        <v>19957</v>
      </c>
      <c r="M6992" t="s">
        <v>19958</v>
      </c>
      <c r="N6992">
        <v>1.042777777</v>
      </c>
      <c r="O6992">
        <v>0</v>
      </c>
      <c r="P6992">
        <v>132</v>
      </c>
      <c r="Q6992">
        <v>0</v>
      </c>
      <c r="R6992">
        <v>1</v>
      </c>
      <c r="S6992">
        <v>0</v>
      </c>
      <c r="T6992">
        <v>1</v>
      </c>
      <c r="U6992">
        <v>0</v>
      </c>
      <c r="V6992">
        <v>0</v>
      </c>
      <c r="W6992">
        <v>0</v>
      </c>
      <c r="X6992">
        <v>26.230769326267595</v>
      </c>
      <c r="Y6992">
        <v>0</v>
      </c>
      <c r="Z6992">
        <v>0.288234531341025</v>
      </c>
      <c r="AA6992">
        <v>0</v>
      </c>
      <c r="AB6992">
        <v>0</v>
      </c>
      <c r="AC6992">
        <v>0</v>
      </c>
      <c r="AD6992">
        <v>0</v>
      </c>
      <c r="AE6992">
        <v>26.51900385760862</v>
      </c>
    </row>
    <row r="6993" spans="1:31" x14ac:dyDescent="0.25">
      <c r="A6993">
        <v>2224503</v>
      </c>
      <c r="B6993">
        <v>1</v>
      </c>
      <c r="C6993" t="s">
        <v>80</v>
      </c>
      <c r="D6993" t="s">
        <v>90</v>
      </c>
      <c r="E6993" t="s">
        <v>156</v>
      </c>
      <c r="F6993" t="s">
        <v>19959</v>
      </c>
      <c r="G6993" t="s">
        <v>161</v>
      </c>
      <c r="H6993" t="s">
        <v>135</v>
      </c>
      <c r="I6993" t="s">
        <v>136</v>
      </c>
      <c r="J6993" t="s">
        <v>137</v>
      </c>
      <c r="K6993" t="s">
        <v>138</v>
      </c>
      <c r="L6993" t="s">
        <v>19960</v>
      </c>
      <c r="M6993" t="s">
        <v>2269</v>
      </c>
      <c r="N6993">
        <v>1.8419444439999999</v>
      </c>
      <c r="O6993">
        <v>0</v>
      </c>
      <c r="P6993">
        <v>1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0.35462915054573779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0.35462915054573779</v>
      </c>
    </row>
    <row r="6994" spans="1:31" x14ac:dyDescent="0.25">
      <c r="A6994">
        <v>2217433</v>
      </c>
      <c r="B6994">
        <v>1</v>
      </c>
      <c r="C6994" t="s">
        <v>80</v>
      </c>
      <c r="D6994" t="s">
        <v>87</v>
      </c>
      <c r="E6994" t="s">
        <v>151</v>
      </c>
      <c r="F6994" t="s">
        <v>19961</v>
      </c>
      <c r="G6994" t="s">
        <v>134</v>
      </c>
      <c r="H6994" t="s">
        <v>135</v>
      </c>
      <c r="I6994" t="s">
        <v>136</v>
      </c>
      <c r="J6994" t="s">
        <v>137</v>
      </c>
      <c r="K6994" t="s">
        <v>138</v>
      </c>
      <c r="L6994" t="s">
        <v>19962</v>
      </c>
      <c r="M6994" t="s">
        <v>19963</v>
      </c>
      <c r="N6994">
        <v>0.61416666600000003</v>
      </c>
      <c r="O6994">
        <v>0</v>
      </c>
      <c r="P6994">
        <v>124</v>
      </c>
      <c r="Q6994">
        <v>0</v>
      </c>
      <c r="R6994">
        <v>0</v>
      </c>
      <c r="S6994">
        <v>0</v>
      </c>
      <c r="T6994">
        <v>7</v>
      </c>
      <c r="U6994">
        <v>0</v>
      </c>
      <c r="V6994">
        <v>0</v>
      </c>
      <c r="W6994">
        <v>0</v>
      </c>
      <c r="X6994">
        <v>25.339858691454825</v>
      </c>
      <c r="Y6994">
        <v>0</v>
      </c>
      <c r="Z6994">
        <v>0</v>
      </c>
      <c r="AA6994">
        <v>0</v>
      </c>
      <c r="AB6994">
        <v>0.90143818407830001</v>
      </c>
      <c r="AC6994">
        <v>0</v>
      </c>
      <c r="AD6994">
        <v>0</v>
      </c>
      <c r="AE6994">
        <v>26.241296875533127</v>
      </c>
    </row>
    <row r="6995" spans="1:31" x14ac:dyDescent="0.25">
      <c r="A6995">
        <v>2218738</v>
      </c>
      <c r="B6995">
        <v>1</v>
      </c>
      <c r="C6995" t="s">
        <v>81</v>
      </c>
      <c r="D6995" t="s">
        <v>112</v>
      </c>
      <c r="E6995" t="s">
        <v>132</v>
      </c>
      <c r="F6995" t="s">
        <v>19964</v>
      </c>
      <c r="G6995" t="s">
        <v>233</v>
      </c>
      <c r="H6995" t="s">
        <v>135</v>
      </c>
      <c r="I6995" t="s">
        <v>136</v>
      </c>
      <c r="J6995" t="s">
        <v>137</v>
      </c>
      <c r="K6995" t="s">
        <v>234</v>
      </c>
      <c r="L6995" t="s">
        <v>19965</v>
      </c>
      <c r="M6995" t="s">
        <v>19966</v>
      </c>
      <c r="N6995">
        <v>1.3347222219999999</v>
      </c>
      <c r="O6995">
        <v>0</v>
      </c>
      <c r="P6995">
        <v>197</v>
      </c>
      <c r="Q6995">
        <v>0</v>
      </c>
      <c r="R6995">
        <v>2</v>
      </c>
      <c r="S6995">
        <v>0</v>
      </c>
      <c r="T6995">
        <v>5</v>
      </c>
      <c r="U6995">
        <v>0</v>
      </c>
      <c r="V6995">
        <v>0</v>
      </c>
      <c r="W6995">
        <v>0</v>
      </c>
      <c r="X6995">
        <v>55.69115268452493</v>
      </c>
      <c r="Y6995">
        <v>0</v>
      </c>
      <c r="Z6995">
        <v>3.8112646975000004E-3</v>
      </c>
      <c r="AA6995">
        <v>0</v>
      </c>
      <c r="AB6995">
        <v>0.92724315121408607</v>
      </c>
      <c r="AC6995">
        <v>0</v>
      </c>
      <c r="AD6995">
        <v>0</v>
      </c>
      <c r="AE6995">
        <v>56.622207100436512</v>
      </c>
    </row>
    <row r="6996" spans="1:31" x14ac:dyDescent="0.25">
      <c r="A6996">
        <v>2223152</v>
      </c>
      <c r="B6996">
        <v>1</v>
      </c>
      <c r="C6996" t="s">
        <v>80</v>
      </c>
      <c r="D6996" t="s">
        <v>83</v>
      </c>
      <c r="E6996" t="s">
        <v>156</v>
      </c>
      <c r="F6996" t="s">
        <v>12108</v>
      </c>
      <c r="G6996" t="s">
        <v>280</v>
      </c>
      <c r="H6996" t="s">
        <v>135</v>
      </c>
      <c r="I6996" t="s">
        <v>136</v>
      </c>
      <c r="J6996" t="s">
        <v>3</v>
      </c>
      <c r="K6996" t="s">
        <v>138</v>
      </c>
      <c r="L6996" t="s">
        <v>19967</v>
      </c>
      <c r="M6996" t="s">
        <v>19968</v>
      </c>
      <c r="N6996">
        <v>3.3291666659999999</v>
      </c>
      <c r="O6996">
        <v>0</v>
      </c>
      <c r="P6996">
        <v>10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8.1016253940070246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8.1016253940070246</v>
      </c>
    </row>
    <row r="6997" spans="1:31" x14ac:dyDescent="0.25">
      <c r="A6997">
        <v>2228771</v>
      </c>
      <c r="B6997">
        <v>1</v>
      </c>
      <c r="C6997" t="s">
        <v>80</v>
      </c>
      <c r="D6997" t="s">
        <v>110</v>
      </c>
      <c r="E6997" t="s">
        <v>151</v>
      </c>
      <c r="F6997" t="s">
        <v>17192</v>
      </c>
      <c r="G6997" t="s">
        <v>213</v>
      </c>
      <c r="H6997" t="s">
        <v>135</v>
      </c>
      <c r="I6997" t="s">
        <v>136</v>
      </c>
      <c r="J6997" t="s">
        <v>137</v>
      </c>
      <c r="K6997" t="s">
        <v>138</v>
      </c>
      <c r="L6997" t="s">
        <v>19969</v>
      </c>
      <c r="M6997" t="s">
        <v>19970</v>
      </c>
      <c r="N6997">
        <v>1.208611111</v>
      </c>
      <c r="O6997">
        <v>0</v>
      </c>
      <c r="P6997">
        <v>122</v>
      </c>
      <c r="Q6997">
        <v>0</v>
      </c>
      <c r="R6997">
        <v>0</v>
      </c>
      <c r="S6997">
        <v>0</v>
      </c>
      <c r="T6997">
        <v>7</v>
      </c>
      <c r="U6997">
        <v>0</v>
      </c>
      <c r="V6997">
        <v>0</v>
      </c>
      <c r="W6997">
        <v>0</v>
      </c>
      <c r="X6997">
        <v>71.985779557802445</v>
      </c>
      <c r="Y6997">
        <v>0</v>
      </c>
      <c r="Z6997">
        <v>0</v>
      </c>
      <c r="AA6997">
        <v>0</v>
      </c>
      <c r="AB6997">
        <v>5.4969373128495436</v>
      </c>
      <c r="AC6997">
        <v>0</v>
      </c>
      <c r="AD6997">
        <v>0</v>
      </c>
      <c r="AE6997">
        <v>77.482716870651984</v>
      </c>
    </row>
    <row r="6998" spans="1:31" x14ac:dyDescent="0.25">
      <c r="A6998">
        <v>2217410</v>
      </c>
      <c r="B6998">
        <v>1</v>
      </c>
      <c r="C6998" t="s">
        <v>80</v>
      </c>
      <c r="D6998" t="s">
        <v>101</v>
      </c>
      <c r="E6998" t="s">
        <v>151</v>
      </c>
      <c r="F6998" t="s">
        <v>5274</v>
      </c>
      <c r="G6998" t="s">
        <v>233</v>
      </c>
      <c r="H6998" t="s">
        <v>135</v>
      </c>
      <c r="I6998" t="s">
        <v>136</v>
      </c>
      <c r="J6998" t="s">
        <v>137</v>
      </c>
      <c r="K6998" t="s">
        <v>234</v>
      </c>
      <c r="L6998" t="s">
        <v>19971</v>
      </c>
      <c r="M6998" t="s">
        <v>19972</v>
      </c>
      <c r="N6998">
        <v>7.4928433329999997</v>
      </c>
      <c r="O6998">
        <v>0</v>
      </c>
      <c r="P6998">
        <v>24</v>
      </c>
      <c r="Q6998">
        <v>0</v>
      </c>
      <c r="R6998">
        <v>0</v>
      </c>
      <c r="S6998">
        <v>0</v>
      </c>
      <c r="T6998">
        <v>5</v>
      </c>
      <c r="U6998">
        <v>0</v>
      </c>
      <c r="V6998">
        <v>0</v>
      </c>
      <c r="W6998">
        <v>0</v>
      </c>
      <c r="X6998">
        <v>52.326218560251668</v>
      </c>
      <c r="Y6998">
        <v>0</v>
      </c>
      <c r="Z6998">
        <v>0</v>
      </c>
      <c r="AA6998">
        <v>0</v>
      </c>
      <c r="AB6998">
        <v>47.371581868706308</v>
      </c>
      <c r="AC6998">
        <v>0</v>
      </c>
      <c r="AD6998">
        <v>0</v>
      </c>
      <c r="AE6998">
        <v>99.697800428957976</v>
      </c>
    </row>
    <row r="6999" spans="1:31" x14ac:dyDescent="0.25">
      <c r="A6999">
        <v>2214639</v>
      </c>
      <c r="B6999">
        <v>1</v>
      </c>
      <c r="C6999" t="s">
        <v>80</v>
      </c>
      <c r="D6999" t="s">
        <v>92</v>
      </c>
      <c r="E6999" t="s">
        <v>198</v>
      </c>
      <c r="F6999" t="s">
        <v>7388</v>
      </c>
      <c r="G6999" t="s">
        <v>349</v>
      </c>
      <c r="H6999" t="s">
        <v>144</v>
      </c>
      <c r="I6999" t="s">
        <v>136</v>
      </c>
      <c r="J6999" t="s">
        <v>137</v>
      </c>
      <c r="K6999" t="s">
        <v>138</v>
      </c>
      <c r="L6999" t="s">
        <v>19973</v>
      </c>
      <c r="M6999" t="s">
        <v>19974</v>
      </c>
      <c r="N6999">
        <v>0.48944444399999998</v>
      </c>
      <c r="O6999">
        <v>0</v>
      </c>
      <c r="P6999">
        <v>2211</v>
      </c>
      <c r="Q6999">
        <v>0</v>
      </c>
      <c r="R6999">
        <v>3</v>
      </c>
      <c r="S6999">
        <v>3</v>
      </c>
      <c r="T6999">
        <v>90</v>
      </c>
      <c r="U6999">
        <v>1</v>
      </c>
      <c r="V6999">
        <v>5</v>
      </c>
      <c r="W6999">
        <v>0</v>
      </c>
      <c r="X6999">
        <v>273.79549401514583</v>
      </c>
      <c r="Y6999">
        <v>0</v>
      </c>
      <c r="Z6999">
        <v>0.35437099013329781</v>
      </c>
      <c r="AA6999">
        <v>11.953878375882855</v>
      </c>
      <c r="AB6999">
        <v>56.257570047494013</v>
      </c>
      <c r="AC6999">
        <v>77.011710901405635</v>
      </c>
      <c r="AD6999">
        <v>1.6381785124050654</v>
      </c>
      <c r="AE6999">
        <v>421.01120284246679</v>
      </c>
    </row>
    <row r="7000" spans="1:31" x14ac:dyDescent="0.25">
      <c r="A7000">
        <v>2223052</v>
      </c>
      <c r="B7000">
        <v>1</v>
      </c>
      <c r="C7000" t="s">
        <v>80</v>
      </c>
      <c r="D7000" t="s">
        <v>108</v>
      </c>
      <c r="E7000" t="s">
        <v>132</v>
      </c>
      <c r="F7000" t="s">
        <v>19975</v>
      </c>
      <c r="G7000" t="s">
        <v>233</v>
      </c>
      <c r="H7000" t="s">
        <v>135</v>
      </c>
      <c r="I7000" t="s">
        <v>136</v>
      </c>
      <c r="J7000" t="s">
        <v>137</v>
      </c>
      <c r="K7000" t="s">
        <v>234</v>
      </c>
      <c r="L7000" t="s">
        <v>19976</v>
      </c>
      <c r="M7000" t="s">
        <v>19977</v>
      </c>
      <c r="N7000">
        <v>8.2988888880000005</v>
      </c>
      <c r="O7000">
        <v>0</v>
      </c>
      <c r="P7000">
        <v>51</v>
      </c>
      <c r="Q7000">
        <v>0</v>
      </c>
      <c r="R7000">
        <v>13</v>
      </c>
      <c r="S7000">
        <v>0</v>
      </c>
      <c r="T7000">
        <v>6</v>
      </c>
      <c r="U7000">
        <v>0</v>
      </c>
      <c r="V7000">
        <v>0</v>
      </c>
      <c r="W7000">
        <v>0</v>
      </c>
      <c r="X7000">
        <v>64.450215270970318</v>
      </c>
      <c r="Y7000">
        <v>0</v>
      </c>
      <c r="Z7000">
        <v>10.657528496450228</v>
      </c>
      <c r="AA7000">
        <v>0</v>
      </c>
      <c r="AB7000">
        <v>3.6790912641613431</v>
      </c>
      <c r="AC7000">
        <v>0</v>
      </c>
      <c r="AD7000">
        <v>0</v>
      </c>
      <c r="AE7000">
        <v>78.786835031581887</v>
      </c>
    </row>
    <row r="7001" spans="1:31" x14ac:dyDescent="0.25">
      <c r="A7001">
        <v>2227297</v>
      </c>
      <c r="B7001">
        <v>1</v>
      </c>
      <c r="C7001" t="s">
        <v>80</v>
      </c>
      <c r="D7001" t="s">
        <v>110</v>
      </c>
      <c r="E7001" t="s">
        <v>151</v>
      </c>
      <c r="F7001" t="s">
        <v>10015</v>
      </c>
      <c r="G7001" t="s">
        <v>610</v>
      </c>
      <c r="H7001" t="s">
        <v>135</v>
      </c>
      <c r="I7001" t="s">
        <v>136</v>
      </c>
      <c r="J7001" t="s">
        <v>137</v>
      </c>
      <c r="K7001" t="s">
        <v>138</v>
      </c>
      <c r="L7001" t="s">
        <v>19978</v>
      </c>
      <c r="M7001" t="s">
        <v>19979</v>
      </c>
      <c r="N7001">
        <v>4.5591666660000003</v>
      </c>
      <c r="O7001">
        <v>0</v>
      </c>
      <c r="P7001">
        <v>219</v>
      </c>
      <c r="Q7001">
        <v>0</v>
      </c>
      <c r="R7001">
        <v>0</v>
      </c>
      <c r="S7001">
        <v>0</v>
      </c>
      <c r="T7001">
        <v>12</v>
      </c>
      <c r="U7001">
        <v>0</v>
      </c>
      <c r="V7001">
        <v>0</v>
      </c>
      <c r="W7001">
        <v>0</v>
      </c>
      <c r="X7001">
        <v>463.87544572089519</v>
      </c>
      <c r="Y7001">
        <v>0</v>
      </c>
      <c r="Z7001">
        <v>0</v>
      </c>
      <c r="AA7001">
        <v>0</v>
      </c>
      <c r="AB7001">
        <v>73.912970357625767</v>
      </c>
      <c r="AC7001">
        <v>0</v>
      </c>
      <c r="AD7001">
        <v>0</v>
      </c>
      <c r="AE7001">
        <v>537.78841607852098</v>
      </c>
    </row>
    <row r="7002" spans="1:31" x14ac:dyDescent="0.25">
      <c r="A7002">
        <v>2215890</v>
      </c>
      <c r="B7002">
        <v>1</v>
      </c>
      <c r="C7002" t="s">
        <v>80</v>
      </c>
      <c r="D7002" t="s">
        <v>90</v>
      </c>
      <c r="E7002" t="s">
        <v>151</v>
      </c>
      <c r="F7002" t="s">
        <v>19980</v>
      </c>
      <c r="G7002" t="s">
        <v>153</v>
      </c>
      <c r="H7002" t="s">
        <v>135</v>
      </c>
      <c r="I7002" t="s">
        <v>136</v>
      </c>
      <c r="J7002" t="s">
        <v>137</v>
      </c>
      <c r="K7002" t="s">
        <v>138</v>
      </c>
      <c r="L7002" t="s">
        <v>19981</v>
      </c>
      <c r="M7002" t="s">
        <v>19982</v>
      </c>
      <c r="N7002">
        <v>0.47166666600000001</v>
      </c>
      <c r="O7002">
        <v>0</v>
      </c>
      <c r="P7002">
        <v>222</v>
      </c>
      <c r="Q7002">
        <v>0</v>
      </c>
      <c r="R7002">
        <v>0</v>
      </c>
      <c r="S7002">
        <v>0</v>
      </c>
      <c r="T7002">
        <v>7</v>
      </c>
      <c r="U7002">
        <v>0</v>
      </c>
      <c r="V7002">
        <v>0</v>
      </c>
      <c r="W7002">
        <v>0</v>
      </c>
      <c r="X7002">
        <v>25.406039582870068</v>
      </c>
      <c r="Y7002">
        <v>0</v>
      </c>
      <c r="Z7002">
        <v>0</v>
      </c>
      <c r="AA7002">
        <v>0</v>
      </c>
      <c r="AB7002">
        <v>1.7639932164798535</v>
      </c>
      <c r="AC7002">
        <v>0</v>
      </c>
      <c r="AD7002">
        <v>0</v>
      </c>
      <c r="AE7002">
        <v>27.170032799349922</v>
      </c>
    </row>
    <row r="7003" spans="1:31" x14ac:dyDescent="0.25">
      <c r="A7003">
        <v>2228625</v>
      </c>
      <c r="B7003">
        <v>1</v>
      </c>
      <c r="C7003" t="s">
        <v>80</v>
      </c>
      <c r="D7003" t="s">
        <v>97</v>
      </c>
      <c r="E7003" t="s">
        <v>151</v>
      </c>
      <c r="F7003" t="s">
        <v>12641</v>
      </c>
      <c r="G7003" t="s">
        <v>213</v>
      </c>
      <c r="H7003" t="s">
        <v>135</v>
      </c>
      <c r="I7003" t="s">
        <v>136</v>
      </c>
      <c r="J7003" t="s">
        <v>137</v>
      </c>
      <c r="K7003" t="s">
        <v>138</v>
      </c>
      <c r="L7003" t="s">
        <v>19983</v>
      </c>
      <c r="M7003" t="s">
        <v>19984</v>
      </c>
      <c r="N7003">
        <v>1.810277777</v>
      </c>
      <c r="O7003">
        <v>0</v>
      </c>
      <c r="P7003">
        <v>7</v>
      </c>
      <c r="Q7003">
        <v>0</v>
      </c>
      <c r="R7003">
        <v>15</v>
      </c>
      <c r="S7003">
        <v>0</v>
      </c>
      <c r="T7003">
        <v>2</v>
      </c>
      <c r="U7003">
        <v>0</v>
      </c>
      <c r="V7003">
        <v>0</v>
      </c>
      <c r="W7003">
        <v>0</v>
      </c>
      <c r="X7003">
        <v>4.5825076533835398</v>
      </c>
      <c r="Y7003">
        <v>0</v>
      </c>
      <c r="Z7003">
        <v>16.744597602536228</v>
      </c>
      <c r="AA7003">
        <v>0</v>
      </c>
      <c r="AB7003">
        <v>1.7372336011622627</v>
      </c>
      <c r="AC7003">
        <v>0</v>
      </c>
      <c r="AD7003">
        <v>0</v>
      </c>
      <c r="AE7003">
        <v>23.064338857082031</v>
      </c>
    </row>
    <row r="7004" spans="1:31" x14ac:dyDescent="0.25">
      <c r="A7004">
        <v>2224380</v>
      </c>
      <c r="B7004">
        <v>1</v>
      </c>
      <c r="C7004" t="s">
        <v>80</v>
      </c>
      <c r="D7004" t="s">
        <v>83</v>
      </c>
      <c r="E7004" t="s">
        <v>156</v>
      </c>
      <c r="F7004" t="s">
        <v>19985</v>
      </c>
      <c r="G7004" t="s">
        <v>161</v>
      </c>
      <c r="H7004" t="s">
        <v>135</v>
      </c>
      <c r="I7004" t="s">
        <v>136</v>
      </c>
      <c r="J7004" t="s">
        <v>137</v>
      </c>
      <c r="K7004" t="s">
        <v>138</v>
      </c>
      <c r="L7004" t="s">
        <v>19986</v>
      </c>
      <c r="M7004" t="s">
        <v>19987</v>
      </c>
      <c r="N7004">
        <v>2.5819444439999999</v>
      </c>
      <c r="O7004">
        <v>0</v>
      </c>
      <c r="P7004">
        <v>9</v>
      </c>
      <c r="Q7004">
        <v>0</v>
      </c>
      <c r="R7004">
        <v>0</v>
      </c>
      <c r="S7004">
        <v>0</v>
      </c>
      <c r="T7004">
        <v>1</v>
      </c>
      <c r="U7004">
        <v>0</v>
      </c>
      <c r="V7004">
        <v>0</v>
      </c>
      <c r="W7004">
        <v>0</v>
      </c>
      <c r="X7004">
        <v>5.3901626168293673</v>
      </c>
      <c r="Y7004">
        <v>0</v>
      </c>
      <c r="Z7004">
        <v>0</v>
      </c>
      <c r="AA7004">
        <v>0</v>
      </c>
      <c r="AB7004">
        <v>2.9718605089231667</v>
      </c>
      <c r="AC7004">
        <v>0</v>
      </c>
      <c r="AD7004">
        <v>0</v>
      </c>
      <c r="AE7004">
        <v>8.3620231257525344</v>
      </c>
    </row>
    <row r="7005" spans="1:31" x14ac:dyDescent="0.25">
      <c r="A7005">
        <v>2227374</v>
      </c>
      <c r="B7005">
        <v>1</v>
      </c>
      <c r="C7005" t="s">
        <v>81</v>
      </c>
      <c r="D7005" t="s">
        <v>128</v>
      </c>
      <c r="E7005" t="s">
        <v>156</v>
      </c>
      <c r="F7005" t="s">
        <v>19988</v>
      </c>
      <c r="G7005" t="s">
        <v>165</v>
      </c>
      <c r="H7005" t="s">
        <v>135</v>
      </c>
      <c r="I7005" t="s">
        <v>136</v>
      </c>
      <c r="J7005" t="s">
        <v>137</v>
      </c>
      <c r="K7005" t="s">
        <v>138</v>
      </c>
      <c r="L7005" t="s">
        <v>19989</v>
      </c>
      <c r="M7005" t="s">
        <v>19990</v>
      </c>
      <c r="N7005">
        <v>1.8663888879999999</v>
      </c>
      <c r="O7005">
        <v>0</v>
      </c>
      <c r="P7005">
        <v>7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3.1601719867127342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3.1601719867127342</v>
      </c>
    </row>
    <row r="7006" spans="1:31" x14ac:dyDescent="0.25">
      <c r="A7006">
        <v>2217218</v>
      </c>
      <c r="B7006">
        <v>1</v>
      </c>
      <c r="C7006" t="s">
        <v>80</v>
      </c>
      <c r="D7006" t="s">
        <v>90</v>
      </c>
      <c r="E7006" t="s">
        <v>156</v>
      </c>
      <c r="F7006" t="s">
        <v>19991</v>
      </c>
      <c r="G7006" t="s">
        <v>161</v>
      </c>
      <c r="H7006" t="s">
        <v>135</v>
      </c>
      <c r="I7006" t="s">
        <v>136</v>
      </c>
      <c r="J7006" t="s">
        <v>137</v>
      </c>
      <c r="K7006" t="s">
        <v>138</v>
      </c>
      <c r="L7006" t="s">
        <v>19992</v>
      </c>
      <c r="M7006" t="s">
        <v>19993</v>
      </c>
      <c r="N7006">
        <v>0.69499999999999995</v>
      </c>
      <c r="O7006">
        <v>0</v>
      </c>
      <c r="P7006">
        <v>9</v>
      </c>
      <c r="Q7006">
        <v>0</v>
      </c>
      <c r="R7006">
        <v>0</v>
      </c>
      <c r="S7006">
        <v>0</v>
      </c>
      <c r="T7006">
        <v>1</v>
      </c>
      <c r="U7006">
        <v>0</v>
      </c>
      <c r="V7006">
        <v>0</v>
      </c>
      <c r="W7006">
        <v>0</v>
      </c>
      <c r="X7006">
        <v>1.90782299987615</v>
      </c>
      <c r="Y7006">
        <v>0</v>
      </c>
      <c r="Z7006">
        <v>0</v>
      </c>
      <c r="AA7006">
        <v>0</v>
      </c>
      <c r="AB7006">
        <v>0.20587308393036</v>
      </c>
      <c r="AC7006">
        <v>0</v>
      </c>
      <c r="AD7006">
        <v>0</v>
      </c>
      <c r="AE7006">
        <v>2.1136960838065102</v>
      </c>
    </row>
    <row r="7007" spans="1:31" x14ac:dyDescent="0.25">
      <c r="A7007">
        <v>2225708</v>
      </c>
      <c r="B7007">
        <v>1</v>
      </c>
      <c r="C7007" t="s">
        <v>80</v>
      </c>
      <c r="D7007" t="s">
        <v>82</v>
      </c>
      <c r="E7007" t="s">
        <v>151</v>
      </c>
      <c r="F7007" t="s">
        <v>19994</v>
      </c>
      <c r="G7007" t="s">
        <v>176</v>
      </c>
      <c r="H7007" t="s">
        <v>135</v>
      </c>
      <c r="I7007" t="s">
        <v>136</v>
      </c>
      <c r="J7007" t="s">
        <v>137</v>
      </c>
      <c r="K7007" t="s">
        <v>138</v>
      </c>
      <c r="L7007" t="s">
        <v>19995</v>
      </c>
      <c r="M7007" t="s">
        <v>19996</v>
      </c>
      <c r="N7007">
        <v>1.2313888879999999</v>
      </c>
      <c r="O7007">
        <v>0</v>
      </c>
      <c r="P7007">
        <v>150</v>
      </c>
      <c r="Q7007">
        <v>0</v>
      </c>
      <c r="R7007">
        <v>0</v>
      </c>
      <c r="S7007">
        <v>0</v>
      </c>
      <c r="T7007">
        <v>17</v>
      </c>
      <c r="U7007">
        <v>0</v>
      </c>
      <c r="V7007">
        <v>1</v>
      </c>
      <c r="W7007">
        <v>0</v>
      </c>
      <c r="X7007">
        <v>47.866355259616832</v>
      </c>
      <c r="Y7007">
        <v>0</v>
      </c>
      <c r="Z7007">
        <v>0</v>
      </c>
      <c r="AA7007">
        <v>0</v>
      </c>
      <c r="AB7007">
        <v>6.0480461348724743</v>
      </c>
      <c r="AC7007">
        <v>0</v>
      </c>
      <c r="AD7007">
        <v>7.8033723036900593</v>
      </c>
      <c r="AE7007">
        <v>61.717773698179364</v>
      </c>
    </row>
    <row r="7008" spans="1:31" x14ac:dyDescent="0.25">
      <c r="A7008">
        <v>2227274</v>
      </c>
      <c r="B7008">
        <v>1</v>
      </c>
      <c r="C7008" t="s">
        <v>80</v>
      </c>
      <c r="D7008" t="s">
        <v>99</v>
      </c>
      <c r="E7008" t="s">
        <v>151</v>
      </c>
      <c r="F7008" t="s">
        <v>15725</v>
      </c>
      <c r="G7008" t="s">
        <v>238</v>
      </c>
      <c r="H7008" t="s">
        <v>135</v>
      </c>
      <c r="I7008" t="s">
        <v>136</v>
      </c>
      <c r="J7008" t="s">
        <v>137</v>
      </c>
      <c r="K7008" t="s">
        <v>138</v>
      </c>
      <c r="L7008" t="s">
        <v>19997</v>
      </c>
      <c r="M7008" t="s">
        <v>19998</v>
      </c>
      <c r="N7008">
        <v>3.5508333329999999</v>
      </c>
      <c r="O7008">
        <v>0</v>
      </c>
      <c r="P7008">
        <v>76</v>
      </c>
      <c r="Q7008">
        <v>0</v>
      </c>
      <c r="R7008">
        <v>3</v>
      </c>
      <c r="S7008">
        <v>0</v>
      </c>
      <c r="T7008">
        <v>9</v>
      </c>
      <c r="U7008">
        <v>0</v>
      </c>
      <c r="V7008">
        <v>1</v>
      </c>
      <c r="W7008">
        <v>0</v>
      </c>
      <c r="X7008">
        <v>66.372832829774879</v>
      </c>
      <c r="Y7008">
        <v>0</v>
      </c>
      <c r="Z7008">
        <v>0.46566108776890014</v>
      </c>
      <c r="AA7008">
        <v>0</v>
      </c>
      <c r="AB7008">
        <v>13.790865214955932</v>
      </c>
      <c r="AC7008">
        <v>0</v>
      </c>
      <c r="AD7008">
        <v>650.46514263756842</v>
      </c>
      <c r="AE7008">
        <v>731.09450177006806</v>
      </c>
    </row>
    <row r="7009" spans="1:31" x14ac:dyDescent="0.25">
      <c r="A7009">
        <v>2215913</v>
      </c>
      <c r="B7009">
        <v>1</v>
      </c>
      <c r="C7009" t="s">
        <v>81</v>
      </c>
      <c r="D7009" t="s">
        <v>112</v>
      </c>
      <c r="E7009" t="s">
        <v>141</v>
      </c>
      <c r="F7009" t="s">
        <v>19999</v>
      </c>
      <c r="G7009" t="s">
        <v>349</v>
      </c>
      <c r="H7009" t="s">
        <v>144</v>
      </c>
      <c r="I7009" t="s">
        <v>136</v>
      </c>
      <c r="J7009" t="s">
        <v>137</v>
      </c>
      <c r="K7009" t="s">
        <v>138</v>
      </c>
      <c r="L7009" t="s">
        <v>20000</v>
      </c>
      <c r="M7009" t="s">
        <v>20001</v>
      </c>
      <c r="N7009">
        <v>4.6919444439999998</v>
      </c>
      <c r="O7009">
        <v>0</v>
      </c>
      <c r="P7009">
        <v>75</v>
      </c>
      <c r="Q7009">
        <v>52</v>
      </c>
      <c r="R7009">
        <v>83</v>
      </c>
      <c r="S7009">
        <v>8</v>
      </c>
      <c r="T7009">
        <v>1</v>
      </c>
      <c r="U7009">
        <v>0</v>
      </c>
      <c r="V7009">
        <v>0</v>
      </c>
      <c r="W7009">
        <v>0</v>
      </c>
      <c r="X7009">
        <v>28.794546602412197</v>
      </c>
      <c r="Y7009">
        <v>50.047962920004757</v>
      </c>
      <c r="Z7009">
        <v>50.807338806308032</v>
      </c>
      <c r="AA7009">
        <v>36.118102717992535</v>
      </c>
      <c r="AB7009">
        <v>12.88261096936742</v>
      </c>
      <c r="AC7009">
        <v>0</v>
      </c>
      <c r="AD7009">
        <v>0</v>
      </c>
      <c r="AE7009">
        <v>178.65056201608493</v>
      </c>
    </row>
    <row r="7010" spans="1:31" x14ac:dyDescent="0.25">
      <c r="A7010">
        <v>2224403</v>
      </c>
      <c r="B7010">
        <v>1</v>
      </c>
      <c r="C7010" t="s">
        <v>80</v>
      </c>
      <c r="D7010" t="s">
        <v>83</v>
      </c>
      <c r="E7010" t="s">
        <v>225</v>
      </c>
      <c r="F7010" t="s">
        <v>14454</v>
      </c>
      <c r="G7010" t="s">
        <v>345</v>
      </c>
      <c r="H7010" t="s">
        <v>135</v>
      </c>
      <c r="I7010" t="s">
        <v>136</v>
      </c>
      <c r="J7010" t="s">
        <v>137</v>
      </c>
      <c r="K7010" t="s">
        <v>138</v>
      </c>
      <c r="L7010" t="s">
        <v>20002</v>
      </c>
      <c r="M7010" t="s">
        <v>20003</v>
      </c>
      <c r="N7010">
        <v>3.7861111109999999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15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112.27996493437969</v>
      </c>
      <c r="AC7010">
        <v>0</v>
      </c>
      <c r="AD7010">
        <v>0</v>
      </c>
      <c r="AE7010">
        <v>112.27996493437969</v>
      </c>
    </row>
    <row r="7011" spans="1:31" x14ac:dyDescent="0.25">
      <c r="A7011">
        <v>2217241</v>
      </c>
      <c r="B7011">
        <v>1</v>
      </c>
      <c r="C7011" t="s">
        <v>80</v>
      </c>
      <c r="D7011" t="s">
        <v>103</v>
      </c>
      <c r="E7011" t="s">
        <v>156</v>
      </c>
      <c r="F7011" t="s">
        <v>5482</v>
      </c>
      <c r="G7011" t="s">
        <v>165</v>
      </c>
      <c r="H7011" t="s">
        <v>135</v>
      </c>
      <c r="I7011" t="s">
        <v>136</v>
      </c>
      <c r="J7011" t="s">
        <v>137</v>
      </c>
      <c r="K7011" t="s">
        <v>138</v>
      </c>
      <c r="L7011" t="s">
        <v>20004</v>
      </c>
      <c r="M7011" t="s">
        <v>20005</v>
      </c>
      <c r="N7011">
        <v>0.566111111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1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</row>
    <row r="7012" spans="1:31" x14ac:dyDescent="0.25">
      <c r="A7012">
        <v>2225731</v>
      </c>
      <c r="B7012">
        <v>1</v>
      </c>
      <c r="C7012" t="s">
        <v>80</v>
      </c>
      <c r="D7012" t="s">
        <v>90</v>
      </c>
      <c r="E7012" t="s">
        <v>151</v>
      </c>
      <c r="F7012" t="s">
        <v>496</v>
      </c>
      <c r="G7012" t="s">
        <v>802</v>
      </c>
      <c r="H7012" t="s">
        <v>135</v>
      </c>
      <c r="I7012" t="s">
        <v>136</v>
      </c>
      <c r="J7012" t="s">
        <v>137</v>
      </c>
      <c r="K7012" t="s">
        <v>138</v>
      </c>
      <c r="L7012" t="s">
        <v>20006</v>
      </c>
      <c r="M7012" t="s">
        <v>20007</v>
      </c>
      <c r="N7012">
        <v>2.6319444440000002</v>
      </c>
      <c r="O7012">
        <v>0</v>
      </c>
      <c r="P7012">
        <v>140</v>
      </c>
      <c r="Q7012">
        <v>0</v>
      </c>
      <c r="R7012">
        <v>0</v>
      </c>
      <c r="S7012">
        <v>0</v>
      </c>
      <c r="T7012">
        <v>4</v>
      </c>
      <c r="U7012">
        <v>0</v>
      </c>
      <c r="V7012">
        <v>0</v>
      </c>
      <c r="W7012">
        <v>0</v>
      </c>
      <c r="X7012">
        <v>164.9035149507626</v>
      </c>
      <c r="Y7012">
        <v>0</v>
      </c>
      <c r="Z7012">
        <v>0</v>
      </c>
      <c r="AA7012">
        <v>0</v>
      </c>
      <c r="AB7012">
        <v>4.6987840416070252</v>
      </c>
      <c r="AC7012">
        <v>0</v>
      </c>
      <c r="AD7012">
        <v>0</v>
      </c>
      <c r="AE7012">
        <v>169.60229899236961</v>
      </c>
    </row>
    <row r="7013" spans="1:31" x14ac:dyDescent="0.25">
      <c r="A7013">
        <v>2213288</v>
      </c>
      <c r="B7013">
        <v>1</v>
      </c>
      <c r="C7013" t="s">
        <v>80</v>
      </c>
      <c r="D7013" t="s">
        <v>94</v>
      </c>
      <c r="E7013" t="s">
        <v>141</v>
      </c>
      <c r="F7013" t="s">
        <v>20008</v>
      </c>
      <c r="G7013" t="s">
        <v>561</v>
      </c>
      <c r="H7013" t="s">
        <v>144</v>
      </c>
      <c r="I7013" t="s">
        <v>136</v>
      </c>
      <c r="J7013" t="s">
        <v>137</v>
      </c>
      <c r="K7013" t="s">
        <v>138</v>
      </c>
      <c r="L7013" t="s">
        <v>20009</v>
      </c>
      <c r="M7013" t="s">
        <v>20010</v>
      </c>
      <c r="N7013">
        <v>1.3758333330000001</v>
      </c>
      <c r="O7013">
        <v>0</v>
      </c>
      <c r="P7013">
        <v>38</v>
      </c>
      <c r="Q7013">
        <v>0</v>
      </c>
      <c r="R7013">
        <v>82</v>
      </c>
      <c r="S7013">
        <v>0</v>
      </c>
      <c r="T7013">
        <v>12</v>
      </c>
      <c r="U7013">
        <v>0</v>
      </c>
      <c r="V7013">
        <v>0</v>
      </c>
      <c r="W7013">
        <v>0</v>
      </c>
      <c r="X7013">
        <v>3.125926389198102</v>
      </c>
      <c r="Y7013">
        <v>0</v>
      </c>
      <c r="Z7013">
        <v>24.234087529816673</v>
      </c>
      <c r="AA7013">
        <v>0</v>
      </c>
      <c r="AB7013">
        <v>7.5229687392586664</v>
      </c>
      <c r="AC7013">
        <v>0</v>
      </c>
      <c r="AD7013">
        <v>0</v>
      </c>
      <c r="AE7013">
        <v>34.882982658273441</v>
      </c>
    </row>
    <row r="7014" spans="1:31" x14ac:dyDescent="0.25">
      <c r="A7014">
        <v>2214516</v>
      </c>
      <c r="B7014">
        <v>1</v>
      </c>
      <c r="C7014" t="s">
        <v>80</v>
      </c>
      <c r="D7014" t="s">
        <v>94</v>
      </c>
      <c r="E7014" t="s">
        <v>156</v>
      </c>
      <c r="F7014" t="s">
        <v>20011</v>
      </c>
      <c r="G7014" t="s">
        <v>161</v>
      </c>
      <c r="H7014" t="s">
        <v>135</v>
      </c>
      <c r="I7014" t="s">
        <v>136</v>
      </c>
      <c r="J7014" t="s">
        <v>137</v>
      </c>
      <c r="K7014" t="s">
        <v>138</v>
      </c>
      <c r="L7014" t="s">
        <v>20012</v>
      </c>
      <c r="M7014" t="s">
        <v>20013</v>
      </c>
      <c r="N7014">
        <v>2.88</v>
      </c>
      <c r="O7014">
        <v>0</v>
      </c>
      <c r="P7014">
        <v>3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2.6976957532526593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2.6976957532526593</v>
      </c>
    </row>
    <row r="7015" spans="1:31" x14ac:dyDescent="0.25">
      <c r="A7015">
        <v>2227082</v>
      </c>
      <c r="B7015">
        <v>1</v>
      </c>
      <c r="C7015" t="s">
        <v>80</v>
      </c>
      <c r="D7015" t="s">
        <v>93</v>
      </c>
      <c r="E7015" t="s">
        <v>156</v>
      </c>
      <c r="F7015" t="s">
        <v>20014</v>
      </c>
      <c r="G7015" t="s">
        <v>161</v>
      </c>
      <c r="H7015" t="s">
        <v>135</v>
      </c>
      <c r="I7015" t="s">
        <v>136</v>
      </c>
      <c r="J7015" t="s">
        <v>137</v>
      </c>
      <c r="K7015" t="s">
        <v>138</v>
      </c>
      <c r="L7015" t="s">
        <v>20015</v>
      </c>
      <c r="M7015" t="s">
        <v>20016</v>
      </c>
      <c r="N7015">
        <v>1.6277777769999999</v>
      </c>
      <c r="O7015">
        <v>0</v>
      </c>
      <c r="P7015">
        <v>0</v>
      </c>
      <c r="Q7015">
        <v>0</v>
      </c>
      <c r="R7015">
        <v>1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2.6203855504088889E-3</v>
      </c>
      <c r="AA7015">
        <v>0</v>
      </c>
      <c r="AB7015">
        <v>0</v>
      </c>
      <c r="AC7015">
        <v>0</v>
      </c>
      <c r="AD7015">
        <v>0</v>
      </c>
      <c r="AE7015">
        <v>2.6203855504088889E-3</v>
      </c>
    </row>
    <row r="7016" spans="1:31" x14ac:dyDescent="0.25">
      <c r="A7016">
        <v>2226000</v>
      </c>
      <c r="B7016">
        <v>1</v>
      </c>
      <c r="C7016" t="s">
        <v>80</v>
      </c>
      <c r="D7016" t="s">
        <v>93</v>
      </c>
      <c r="E7016" t="s">
        <v>132</v>
      </c>
      <c r="F7016" t="s">
        <v>3788</v>
      </c>
      <c r="G7016" t="s">
        <v>134</v>
      </c>
      <c r="H7016" t="s">
        <v>135</v>
      </c>
      <c r="I7016" t="s">
        <v>136</v>
      </c>
      <c r="J7016" t="s">
        <v>137</v>
      </c>
      <c r="K7016" t="s">
        <v>138</v>
      </c>
      <c r="L7016" t="s">
        <v>20017</v>
      </c>
      <c r="M7016" t="s">
        <v>20018</v>
      </c>
      <c r="N7016">
        <v>0.66277777699999996</v>
      </c>
      <c r="O7016">
        <v>0</v>
      </c>
      <c r="P7016">
        <v>1</v>
      </c>
      <c r="Q7016">
        <v>0</v>
      </c>
      <c r="R7016">
        <v>1</v>
      </c>
      <c r="S7016">
        <v>0</v>
      </c>
      <c r="T7016">
        <v>137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0.23588062084445502</v>
      </c>
      <c r="AA7016">
        <v>0</v>
      </c>
      <c r="AB7016">
        <v>50.633557797025631</v>
      </c>
      <c r="AC7016">
        <v>0</v>
      </c>
      <c r="AD7016">
        <v>0</v>
      </c>
      <c r="AE7016">
        <v>50.869438417870086</v>
      </c>
    </row>
    <row r="7017" spans="1:31" x14ac:dyDescent="0.25">
      <c r="A7017">
        <v>2215844</v>
      </c>
      <c r="B7017">
        <v>1</v>
      </c>
      <c r="C7017" t="s">
        <v>80</v>
      </c>
      <c r="D7017" t="s">
        <v>104</v>
      </c>
      <c r="E7017" t="s">
        <v>141</v>
      </c>
      <c r="F7017" t="s">
        <v>20019</v>
      </c>
      <c r="G7017" t="s">
        <v>349</v>
      </c>
      <c r="H7017" t="s">
        <v>144</v>
      </c>
      <c r="I7017" t="s">
        <v>136</v>
      </c>
      <c r="J7017" t="s">
        <v>137</v>
      </c>
      <c r="K7017" t="s">
        <v>138</v>
      </c>
      <c r="L7017" t="s">
        <v>20020</v>
      </c>
      <c r="M7017" t="s">
        <v>20021</v>
      </c>
      <c r="N7017">
        <v>2.3544444439999999</v>
      </c>
      <c r="O7017">
        <v>0</v>
      </c>
      <c r="P7017">
        <v>1</v>
      </c>
      <c r="Q7017">
        <v>0</v>
      </c>
      <c r="R7017">
        <v>7</v>
      </c>
      <c r="S7017">
        <v>0</v>
      </c>
      <c r="T7017">
        <v>1</v>
      </c>
      <c r="U7017">
        <v>0</v>
      </c>
      <c r="V7017">
        <v>0</v>
      </c>
      <c r="W7017">
        <v>0</v>
      </c>
      <c r="X7017">
        <v>1.0188419239133334E-3</v>
      </c>
      <c r="Y7017">
        <v>0</v>
      </c>
      <c r="Z7017">
        <v>2.581814059191466</v>
      </c>
      <c r="AA7017">
        <v>0</v>
      </c>
      <c r="AB7017">
        <v>1.394927580417778E-2</v>
      </c>
      <c r="AC7017">
        <v>0</v>
      </c>
      <c r="AD7017">
        <v>0</v>
      </c>
      <c r="AE7017">
        <v>2.5967821769195574</v>
      </c>
    </row>
    <row r="7018" spans="1:31" x14ac:dyDescent="0.25">
      <c r="A7018">
        <v>2216013</v>
      </c>
      <c r="B7018">
        <v>1</v>
      </c>
      <c r="C7018" t="s">
        <v>81</v>
      </c>
      <c r="D7018" t="s">
        <v>123</v>
      </c>
      <c r="E7018" t="s">
        <v>156</v>
      </c>
      <c r="F7018" t="s">
        <v>20022</v>
      </c>
      <c r="G7018" t="s">
        <v>161</v>
      </c>
      <c r="H7018" t="s">
        <v>135</v>
      </c>
      <c r="I7018" t="s">
        <v>136</v>
      </c>
      <c r="J7018" t="s">
        <v>137</v>
      </c>
      <c r="K7018" t="s">
        <v>138</v>
      </c>
      <c r="L7018" t="s">
        <v>20023</v>
      </c>
      <c r="M7018" t="s">
        <v>20024</v>
      </c>
      <c r="N7018">
        <v>0.8175</v>
      </c>
      <c r="O7018">
        <v>0</v>
      </c>
      <c r="P7018">
        <v>5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0.70034145225454658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0.70034145225454658</v>
      </c>
    </row>
    <row r="7019" spans="1:31" x14ac:dyDescent="0.25">
      <c r="A7019">
        <v>2224672</v>
      </c>
      <c r="B7019">
        <v>1</v>
      </c>
      <c r="C7019" t="s">
        <v>80</v>
      </c>
      <c r="D7019" t="s">
        <v>90</v>
      </c>
      <c r="E7019" t="s">
        <v>156</v>
      </c>
      <c r="F7019" t="s">
        <v>20025</v>
      </c>
      <c r="G7019" t="s">
        <v>172</v>
      </c>
      <c r="H7019" t="s">
        <v>135</v>
      </c>
      <c r="I7019" t="s">
        <v>136</v>
      </c>
      <c r="J7019" t="s">
        <v>137</v>
      </c>
      <c r="K7019" t="s">
        <v>138</v>
      </c>
      <c r="L7019" t="s">
        <v>20026</v>
      </c>
      <c r="M7019" t="s">
        <v>20027</v>
      </c>
      <c r="N7019">
        <v>13.380833333</v>
      </c>
      <c r="O7019">
        <v>0</v>
      </c>
      <c r="P7019">
        <v>10</v>
      </c>
      <c r="Q7019">
        <v>0</v>
      </c>
      <c r="R7019">
        <v>0</v>
      </c>
      <c r="S7019">
        <v>0</v>
      </c>
      <c r="T7019">
        <v>1</v>
      </c>
      <c r="U7019">
        <v>0</v>
      </c>
      <c r="V7019">
        <v>0</v>
      </c>
      <c r="W7019">
        <v>0</v>
      </c>
      <c r="X7019">
        <v>32.560517144025859</v>
      </c>
      <c r="Y7019">
        <v>0</v>
      </c>
      <c r="Z7019">
        <v>0</v>
      </c>
      <c r="AA7019">
        <v>0</v>
      </c>
      <c r="AB7019">
        <v>63.445117923383989</v>
      </c>
      <c r="AC7019">
        <v>0</v>
      </c>
      <c r="AD7019">
        <v>0</v>
      </c>
      <c r="AE7019">
        <v>96.005635067409855</v>
      </c>
    </row>
    <row r="7020" spans="1:31" x14ac:dyDescent="0.25">
      <c r="A7020">
        <v>2225754</v>
      </c>
      <c r="B7020">
        <v>1</v>
      </c>
      <c r="C7020" t="s">
        <v>80</v>
      </c>
      <c r="D7020" t="s">
        <v>84</v>
      </c>
      <c r="E7020" t="s">
        <v>156</v>
      </c>
      <c r="F7020" t="s">
        <v>20028</v>
      </c>
      <c r="G7020" t="s">
        <v>161</v>
      </c>
      <c r="H7020" t="s">
        <v>135</v>
      </c>
      <c r="I7020" t="s">
        <v>136</v>
      </c>
      <c r="J7020" t="s">
        <v>137</v>
      </c>
      <c r="K7020" t="s">
        <v>138</v>
      </c>
      <c r="L7020" t="s">
        <v>20029</v>
      </c>
      <c r="M7020" t="s">
        <v>20030</v>
      </c>
      <c r="N7020">
        <v>1.1713888880000001</v>
      </c>
      <c r="O7020">
        <v>0</v>
      </c>
      <c r="P7020">
        <v>5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0.76226738273118333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0.76226738273118333</v>
      </c>
    </row>
    <row r="7021" spans="1:31" x14ac:dyDescent="0.25">
      <c r="A7021">
        <v>2214539</v>
      </c>
      <c r="B7021">
        <v>1</v>
      </c>
      <c r="C7021" t="s">
        <v>80</v>
      </c>
      <c r="D7021" t="s">
        <v>92</v>
      </c>
      <c r="E7021" t="s">
        <v>156</v>
      </c>
      <c r="F7021" t="s">
        <v>20031</v>
      </c>
      <c r="G7021" t="s">
        <v>161</v>
      </c>
      <c r="H7021" t="s">
        <v>135</v>
      </c>
      <c r="I7021" t="s">
        <v>136</v>
      </c>
      <c r="J7021" t="s">
        <v>137</v>
      </c>
      <c r="K7021" t="s">
        <v>138</v>
      </c>
      <c r="L7021" t="s">
        <v>20032</v>
      </c>
      <c r="M7021" t="s">
        <v>20033</v>
      </c>
      <c r="N7021">
        <v>1.4422222220000001</v>
      </c>
      <c r="O7021">
        <v>0</v>
      </c>
      <c r="P7021">
        <v>1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</row>
    <row r="7022" spans="1:31" x14ac:dyDescent="0.25">
      <c r="A7022">
        <v>2214662</v>
      </c>
      <c r="B7022">
        <v>1</v>
      </c>
      <c r="C7022" t="s">
        <v>81</v>
      </c>
      <c r="D7022" t="s">
        <v>113</v>
      </c>
      <c r="E7022" t="s">
        <v>151</v>
      </c>
      <c r="F7022" t="s">
        <v>20034</v>
      </c>
      <c r="G7022" t="s">
        <v>280</v>
      </c>
      <c r="H7022" t="s">
        <v>135</v>
      </c>
      <c r="I7022" t="s">
        <v>136</v>
      </c>
      <c r="J7022" t="s">
        <v>3</v>
      </c>
      <c r="K7022" t="s">
        <v>138</v>
      </c>
      <c r="L7022" t="s">
        <v>20035</v>
      </c>
      <c r="M7022" t="s">
        <v>20036</v>
      </c>
      <c r="N7022">
        <v>4.1333333330000004</v>
      </c>
      <c r="O7022">
        <v>0</v>
      </c>
      <c r="P7022">
        <v>1</v>
      </c>
      <c r="Q7022">
        <v>0</v>
      </c>
      <c r="R7022">
        <v>0</v>
      </c>
      <c r="S7022">
        <v>0</v>
      </c>
      <c r="T7022">
        <v>1</v>
      </c>
      <c r="U7022">
        <v>0</v>
      </c>
      <c r="V7022">
        <v>0</v>
      </c>
      <c r="W7022">
        <v>0</v>
      </c>
      <c r="X7022">
        <v>0.68220741861620326</v>
      </c>
      <c r="Y7022">
        <v>0</v>
      </c>
      <c r="Z7022">
        <v>0</v>
      </c>
      <c r="AA7022">
        <v>0</v>
      </c>
      <c r="AB7022">
        <v>2.1242656226482577</v>
      </c>
      <c r="AC7022">
        <v>0</v>
      </c>
      <c r="AD7022">
        <v>0</v>
      </c>
      <c r="AE7022">
        <v>2.8064730412644607</v>
      </c>
    </row>
    <row r="7023" spans="1:31" x14ac:dyDescent="0.25">
      <c r="A7023">
        <v>2227228</v>
      </c>
      <c r="B7023">
        <v>1</v>
      </c>
      <c r="C7023" t="s">
        <v>80</v>
      </c>
      <c r="D7023" t="s">
        <v>94</v>
      </c>
      <c r="E7023" t="s">
        <v>151</v>
      </c>
      <c r="F7023" t="s">
        <v>5726</v>
      </c>
      <c r="G7023" t="s">
        <v>213</v>
      </c>
      <c r="H7023" t="s">
        <v>135</v>
      </c>
      <c r="I7023" t="s">
        <v>136</v>
      </c>
      <c r="J7023" t="s">
        <v>137</v>
      </c>
      <c r="K7023" t="s">
        <v>138</v>
      </c>
      <c r="L7023" t="s">
        <v>20037</v>
      </c>
      <c r="M7023" t="s">
        <v>20038</v>
      </c>
      <c r="N7023">
        <v>2.057222222</v>
      </c>
      <c r="O7023">
        <v>0</v>
      </c>
      <c r="P7023">
        <v>59</v>
      </c>
      <c r="Q7023">
        <v>0</v>
      </c>
      <c r="R7023">
        <v>0</v>
      </c>
      <c r="S7023">
        <v>0</v>
      </c>
      <c r="T7023">
        <v>4</v>
      </c>
      <c r="U7023">
        <v>0</v>
      </c>
      <c r="V7023">
        <v>0</v>
      </c>
      <c r="W7023">
        <v>0</v>
      </c>
      <c r="X7023">
        <v>27.50944133974318</v>
      </c>
      <c r="Y7023">
        <v>0</v>
      </c>
      <c r="Z7023">
        <v>0</v>
      </c>
      <c r="AA7023">
        <v>0</v>
      </c>
      <c r="AB7023">
        <v>10.415753808818998</v>
      </c>
      <c r="AC7023">
        <v>0</v>
      </c>
      <c r="AD7023">
        <v>0</v>
      </c>
      <c r="AE7023">
        <v>37.925195148562182</v>
      </c>
    </row>
    <row r="7024" spans="1:31" x14ac:dyDescent="0.25">
      <c r="A7024">
        <v>2215990</v>
      </c>
      <c r="B7024">
        <v>1</v>
      </c>
      <c r="C7024" t="s">
        <v>80</v>
      </c>
      <c r="D7024" t="s">
        <v>96</v>
      </c>
      <c r="E7024" t="s">
        <v>156</v>
      </c>
      <c r="F7024" t="s">
        <v>20039</v>
      </c>
      <c r="G7024" t="s">
        <v>165</v>
      </c>
      <c r="H7024" t="s">
        <v>135</v>
      </c>
      <c r="I7024" t="s">
        <v>136</v>
      </c>
      <c r="J7024" t="s">
        <v>137</v>
      </c>
      <c r="K7024" t="s">
        <v>138</v>
      </c>
      <c r="L7024" t="s">
        <v>20040</v>
      </c>
      <c r="M7024" t="s">
        <v>20041</v>
      </c>
      <c r="N7024">
        <v>1.5522222219999999</v>
      </c>
      <c r="O7024">
        <v>0</v>
      </c>
      <c r="P7024">
        <v>1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0.24664649235041669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0.24664649235041669</v>
      </c>
    </row>
    <row r="7025" spans="1:31" x14ac:dyDescent="0.25">
      <c r="A7025">
        <v>2224695</v>
      </c>
      <c r="B7025">
        <v>1</v>
      </c>
      <c r="C7025" t="s">
        <v>80</v>
      </c>
      <c r="D7025" t="s">
        <v>94</v>
      </c>
      <c r="E7025" t="s">
        <v>151</v>
      </c>
      <c r="F7025" t="s">
        <v>20042</v>
      </c>
      <c r="G7025" t="s">
        <v>213</v>
      </c>
      <c r="H7025" t="s">
        <v>135</v>
      </c>
      <c r="I7025" t="s">
        <v>136</v>
      </c>
      <c r="J7025" t="s">
        <v>137</v>
      </c>
      <c r="K7025" t="s">
        <v>138</v>
      </c>
      <c r="L7025" t="s">
        <v>20043</v>
      </c>
      <c r="M7025" t="s">
        <v>20044</v>
      </c>
      <c r="N7025">
        <v>2.4052777769999998</v>
      </c>
      <c r="O7025">
        <v>0</v>
      </c>
      <c r="P7025">
        <v>35</v>
      </c>
      <c r="Q7025">
        <v>0</v>
      </c>
      <c r="R7025">
        <v>0</v>
      </c>
      <c r="S7025">
        <v>0</v>
      </c>
      <c r="T7025">
        <v>1</v>
      </c>
      <c r="U7025">
        <v>0</v>
      </c>
      <c r="V7025">
        <v>0</v>
      </c>
      <c r="W7025">
        <v>0</v>
      </c>
      <c r="X7025">
        <v>21.854595044227413</v>
      </c>
      <c r="Y7025">
        <v>0</v>
      </c>
      <c r="Z7025">
        <v>0</v>
      </c>
      <c r="AA7025">
        <v>0</v>
      </c>
      <c r="AB7025">
        <v>0.96567702580003445</v>
      </c>
      <c r="AC7025">
        <v>0</v>
      </c>
      <c r="AD7025">
        <v>0</v>
      </c>
      <c r="AE7025">
        <v>22.820272070027446</v>
      </c>
    </row>
    <row r="7026" spans="1:31" x14ac:dyDescent="0.25">
      <c r="A7026">
        <v>2225900</v>
      </c>
      <c r="B7026">
        <v>1</v>
      </c>
      <c r="C7026" t="s">
        <v>80</v>
      </c>
      <c r="D7026" t="s">
        <v>94</v>
      </c>
      <c r="E7026" t="s">
        <v>147</v>
      </c>
      <c r="F7026" t="s">
        <v>17712</v>
      </c>
      <c r="G7026" t="s">
        <v>143</v>
      </c>
      <c r="H7026" t="s">
        <v>144</v>
      </c>
      <c r="I7026" t="s">
        <v>136</v>
      </c>
      <c r="J7026" t="s">
        <v>137</v>
      </c>
      <c r="K7026" t="s">
        <v>138</v>
      </c>
      <c r="L7026" t="s">
        <v>20045</v>
      </c>
      <c r="M7026" t="s">
        <v>20046</v>
      </c>
      <c r="N7026">
        <v>0.97416666600000001</v>
      </c>
      <c r="O7026">
        <v>0</v>
      </c>
      <c r="P7026">
        <v>510</v>
      </c>
      <c r="Q7026">
        <v>4</v>
      </c>
      <c r="R7026">
        <v>46</v>
      </c>
      <c r="S7026">
        <v>3</v>
      </c>
      <c r="T7026">
        <v>46</v>
      </c>
      <c r="U7026">
        <v>2</v>
      </c>
      <c r="V7026">
        <v>0</v>
      </c>
      <c r="W7026">
        <v>0</v>
      </c>
      <c r="X7026">
        <v>57.034597171437113</v>
      </c>
      <c r="Y7026">
        <v>0.19779810753655749</v>
      </c>
      <c r="Z7026">
        <v>10.34045653826942</v>
      </c>
      <c r="AA7026">
        <v>19.45471169797176</v>
      </c>
      <c r="AB7026">
        <v>13.32833715771549</v>
      </c>
      <c r="AC7026">
        <v>9.9069800315050678</v>
      </c>
      <c r="AD7026">
        <v>0</v>
      </c>
      <c r="AE7026">
        <v>110.26288070443542</v>
      </c>
    </row>
    <row r="7027" spans="1:31" x14ac:dyDescent="0.25">
      <c r="A7027">
        <v>2222883</v>
      </c>
      <c r="B7027">
        <v>1</v>
      </c>
      <c r="C7027" t="s">
        <v>80</v>
      </c>
      <c r="D7027" t="s">
        <v>110</v>
      </c>
      <c r="E7027" t="s">
        <v>132</v>
      </c>
      <c r="F7027" t="s">
        <v>20047</v>
      </c>
      <c r="G7027" t="s">
        <v>176</v>
      </c>
      <c r="H7027" t="s">
        <v>135</v>
      </c>
      <c r="I7027" t="s">
        <v>136</v>
      </c>
      <c r="J7027" t="s">
        <v>137</v>
      </c>
      <c r="K7027" t="s">
        <v>138</v>
      </c>
      <c r="L7027" t="s">
        <v>20048</v>
      </c>
      <c r="M7027" t="s">
        <v>20049</v>
      </c>
      <c r="N7027">
        <v>1.3897222220000001</v>
      </c>
      <c r="O7027">
        <v>0</v>
      </c>
      <c r="P7027">
        <v>860</v>
      </c>
      <c r="Q7027">
        <v>0</v>
      </c>
      <c r="R7027">
        <v>0</v>
      </c>
      <c r="S7027">
        <v>0</v>
      </c>
      <c r="T7027">
        <v>29</v>
      </c>
      <c r="U7027">
        <v>0</v>
      </c>
      <c r="V7027">
        <v>0</v>
      </c>
      <c r="W7027">
        <v>0</v>
      </c>
      <c r="X7027">
        <v>532.60079293409945</v>
      </c>
      <c r="Y7027">
        <v>0</v>
      </c>
      <c r="Z7027">
        <v>0</v>
      </c>
      <c r="AA7027">
        <v>0</v>
      </c>
      <c r="AB7027">
        <v>15.641823781063053</v>
      </c>
      <c r="AC7027">
        <v>0</v>
      </c>
      <c r="AD7027">
        <v>0</v>
      </c>
      <c r="AE7027">
        <v>548.24261671516251</v>
      </c>
    </row>
    <row r="7028" spans="1:31" x14ac:dyDescent="0.25">
      <c r="A7028">
        <v>2227128</v>
      </c>
      <c r="B7028">
        <v>1</v>
      </c>
      <c r="C7028" t="s">
        <v>80</v>
      </c>
      <c r="D7028" t="s">
        <v>96</v>
      </c>
      <c r="E7028" t="s">
        <v>156</v>
      </c>
      <c r="F7028" t="s">
        <v>20050</v>
      </c>
      <c r="G7028" t="s">
        <v>161</v>
      </c>
      <c r="H7028" t="s">
        <v>135</v>
      </c>
      <c r="I7028" t="s">
        <v>136</v>
      </c>
      <c r="J7028" t="s">
        <v>137</v>
      </c>
      <c r="K7028" t="s">
        <v>138</v>
      </c>
      <c r="L7028" t="s">
        <v>20051</v>
      </c>
      <c r="M7028" t="s">
        <v>20052</v>
      </c>
      <c r="N7028">
        <v>0.87416666600000004</v>
      </c>
      <c r="O7028">
        <v>0</v>
      </c>
      <c r="P7028">
        <v>1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0.31696603645917171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0.31696603645917171</v>
      </c>
    </row>
    <row r="7029" spans="1:31" x14ac:dyDescent="0.25">
      <c r="A7029">
        <v>2219053</v>
      </c>
      <c r="B7029">
        <v>1</v>
      </c>
      <c r="C7029" t="s">
        <v>80</v>
      </c>
      <c r="D7029" t="s">
        <v>82</v>
      </c>
      <c r="E7029" t="s">
        <v>151</v>
      </c>
      <c r="F7029" t="s">
        <v>2353</v>
      </c>
      <c r="G7029" t="s">
        <v>405</v>
      </c>
      <c r="H7029" t="s">
        <v>135</v>
      </c>
      <c r="I7029" t="s">
        <v>136</v>
      </c>
      <c r="J7029" t="s">
        <v>137</v>
      </c>
      <c r="K7029" t="s">
        <v>234</v>
      </c>
      <c r="L7029" t="s">
        <v>20053</v>
      </c>
      <c r="M7029" t="s">
        <v>20054</v>
      </c>
      <c r="N7029">
        <v>1.292511111</v>
      </c>
      <c r="O7029">
        <v>0</v>
      </c>
      <c r="P7029">
        <v>189</v>
      </c>
      <c r="Q7029">
        <v>0</v>
      </c>
      <c r="R7029">
        <v>0</v>
      </c>
      <c r="S7029">
        <v>0</v>
      </c>
      <c r="T7029">
        <v>11</v>
      </c>
      <c r="U7029">
        <v>0</v>
      </c>
      <c r="V7029">
        <v>0</v>
      </c>
      <c r="W7029">
        <v>0</v>
      </c>
      <c r="X7029">
        <v>83.406828436758076</v>
      </c>
      <c r="Y7029">
        <v>0</v>
      </c>
      <c r="Z7029">
        <v>0</v>
      </c>
      <c r="AA7029">
        <v>0</v>
      </c>
      <c r="AB7029">
        <v>9.1472207922237097</v>
      </c>
      <c r="AC7029">
        <v>0</v>
      </c>
      <c r="AD7029">
        <v>0</v>
      </c>
      <c r="AE7029">
        <v>92.554049228981782</v>
      </c>
    </row>
    <row r="7030" spans="1:31" x14ac:dyDescent="0.25">
      <c r="A7030">
        <v>2224211</v>
      </c>
      <c r="B7030">
        <v>1</v>
      </c>
      <c r="C7030" t="s">
        <v>80</v>
      </c>
      <c r="D7030" t="s">
        <v>87</v>
      </c>
      <c r="E7030" t="s">
        <v>151</v>
      </c>
      <c r="F7030" t="s">
        <v>20055</v>
      </c>
      <c r="G7030" t="s">
        <v>213</v>
      </c>
      <c r="H7030" t="s">
        <v>135</v>
      </c>
      <c r="I7030" t="s">
        <v>136</v>
      </c>
      <c r="J7030" t="s">
        <v>137</v>
      </c>
      <c r="K7030" t="s">
        <v>138</v>
      </c>
      <c r="L7030" t="s">
        <v>20056</v>
      </c>
      <c r="M7030" t="s">
        <v>20057</v>
      </c>
      <c r="N7030">
        <v>2.3533333330000001</v>
      </c>
      <c r="O7030">
        <v>0</v>
      </c>
      <c r="P7030">
        <v>23</v>
      </c>
      <c r="Q7030">
        <v>0</v>
      </c>
      <c r="R7030">
        <v>0</v>
      </c>
      <c r="S7030">
        <v>0</v>
      </c>
      <c r="T7030">
        <v>3</v>
      </c>
      <c r="U7030">
        <v>0</v>
      </c>
      <c r="V7030">
        <v>0</v>
      </c>
      <c r="W7030">
        <v>0</v>
      </c>
      <c r="X7030">
        <v>13.910762854357944</v>
      </c>
      <c r="Y7030">
        <v>0</v>
      </c>
      <c r="Z7030">
        <v>0</v>
      </c>
      <c r="AA7030">
        <v>0</v>
      </c>
      <c r="AB7030">
        <v>4.7322464444586929</v>
      </c>
      <c r="AC7030">
        <v>0</v>
      </c>
      <c r="AD7030">
        <v>0</v>
      </c>
      <c r="AE7030">
        <v>18.643009298816636</v>
      </c>
    </row>
    <row r="7031" spans="1:31" x14ac:dyDescent="0.25">
      <c r="A7031">
        <v>2220381</v>
      </c>
      <c r="B7031">
        <v>1</v>
      </c>
      <c r="C7031" t="s">
        <v>80</v>
      </c>
      <c r="D7031" t="s">
        <v>84</v>
      </c>
      <c r="E7031" t="s">
        <v>156</v>
      </c>
      <c r="F7031" t="s">
        <v>20058</v>
      </c>
      <c r="G7031" t="s">
        <v>161</v>
      </c>
      <c r="H7031" t="s">
        <v>135</v>
      </c>
      <c r="I7031" t="s">
        <v>136</v>
      </c>
      <c r="J7031" t="s">
        <v>137</v>
      </c>
      <c r="K7031" t="s">
        <v>138</v>
      </c>
      <c r="L7031" t="s">
        <v>20059</v>
      </c>
      <c r="M7031" t="s">
        <v>20060</v>
      </c>
      <c r="N7031">
        <v>4.9783333330000001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1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3.3194420897004102</v>
      </c>
      <c r="AC7031">
        <v>0</v>
      </c>
      <c r="AD7031">
        <v>0</v>
      </c>
      <c r="AE7031">
        <v>3.3194420897004102</v>
      </c>
    </row>
    <row r="7032" spans="1:31" x14ac:dyDescent="0.25">
      <c r="A7032">
        <v>2216159</v>
      </c>
      <c r="B7032">
        <v>1</v>
      </c>
      <c r="C7032" t="s">
        <v>80</v>
      </c>
      <c r="D7032" t="s">
        <v>92</v>
      </c>
      <c r="E7032" t="s">
        <v>141</v>
      </c>
      <c r="F7032" t="s">
        <v>20061</v>
      </c>
      <c r="G7032" t="s">
        <v>561</v>
      </c>
      <c r="H7032" t="s">
        <v>144</v>
      </c>
      <c r="I7032" t="s">
        <v>136</v>
      </c>
      <c r="J7032" t="s">
        <v>137</v>
      </c>
      <c r="K7032" t="s">
        <v>138</v>
      </c>
      <c r="L7032" t="s">
        <v>20062</v>
      </c>
      <c r="M7032" t="s">
        <v>20063</v>
      </c>
      <c r="N7032">
        <v>0.74138888800000002</v>
      </c>
      <c r="O7032">
        <v>1</v>
      </c>
      <c r="P7032">
        <v>1310</v>
      </c>
      <c r="Q7032">
        <v>0</v>
      </c>
      <c r="R7032">
        <v>3</v>
      </c>
      <c r="S7032">
        <v>1</v>
      </c>
      <c r="T7032">
        <v>53</v>
      </c>
      <c r="U7032">
        <v>0</v>
      </c>
      <c r="V7032">
        <v>0</v>
      </c>
      <c r="W7032">
        <v>7.8099369500602434</v>
      </c>
      <c r="X7032">
        <v>205.30507173253693</v>
      </c>
      <c r="Y7032">
        <v>0</v>
      </c>
      <c r="Z7032">
        <v>0.37038560021088107</v>
      </c>
      <c r="AA7032">
        <v>0.74298597021705826</v>
      </c>
      <c r="AB7032">
        <v>20.702509496854514</v>
      </c>
      <c r="AC7032">
        <v>0</v>
      </c>
      <c r="AD7032">
        <v>0</v>
      </c>
      <c r="AE7032">
        <v>234.93088974987961</v>
      </c>
    </row>
    <row r="7033" spans="1:31" x14ac:dyDescent="0.25">
      <c r="A7033">
        <v>2226192</v>
      </c>
      <c r="B7033">
        <v>1</v>
      </c>
      <c r="C7033" t="s">
        <v>80</v>
      </c>
      <c r="D7033" t="s">
        <v>88</v>
      </c>
      <c r="E7033" t="s">
        <v>151</v>
      </c>
      <c r="F7033" t="s">
        <v>20064</v>
      </c>
      <c r="G7033" t="s">
        <v>238</v>
      </c>
      <c r="H7033" t="s">
        <v>135</v>
      </c>
      <c r="I7033" t="s">
        <v>136</v>
      </c>
      <c r="J7033" t="s">
        <v>137</v>
      </c>
      <c r="K7033" t="s">
        <v>138</v>
      </c>
      <c r="L7033" t="s">
        <v>20065</v>
      </c>
      <c r="M7033" t="s">
        <v>20066</v>
      </c>
      <c r="N7033">
        <v>1.916388888</v>
      </c>
      <c r="O7033">
        <v>0</v>
      </c>
      <c r="P7033">
        <v>56</v>
      </c>
      <c r="Q7033">
        <v>0</v>
      </c>
      <c r="R7033">
        <v>0</v>
      </c>
      <c r="S7033">
        <v>0</v>
      </c>
      <c r="T7033">
        <v>4</v>
      </c>
      <c r="U7033">
        <v>0</v>
      </c>
      <c r="V7033">
        <v>0</v>
      </c>
      <c r="W7033">
        <v>0</v>
      </c>
      <c r="X7033">
        <v>48.556095460092273</v>
      </c>
      <c r="Y7033">
        <v>0</v>
      </c>
      <c r="Z7033">
        <v>0</v>
      </c>
      <c r="AA7033">
        <v>0</v>
      </c>
      <c r="AB7033">
        <v>7.2154635283902397</v>
      </c>
      <c r="AC7033">
        <v>0</v>
      </c>
      <c r="AD7033">
        <v>0</v>
      </c>
      <c r="AE7033">
        <v>55.771558988482511</v>
      </c>
    </row>
    <row r="7034" spans="1:31" x14ac:dyDescent="0.25">
      <c r="A7034">
        <v>2221317</v>
      </c>
      <c r="B7034">
        <v>1</v>
      </c>
      <c r="C7034" t="s">
        <v>81</v>
      </c>
      <c r="D7034" t="s">
        <v>122</v>
      </c>
      <c r="E7034" t="s">
        <v>198</v>
      </c>
      <c r="F7034" t="s">
        <v>20067</v>
      </c>
      <c r="G7034" t="s">
        <v>200</v>
      </c>
      <c r="H7034" t="s">
        <v>144</v>
      </c>
      <c r="I7034" t="s">
        <v>136</v>
      </c>
      <c r="J7034" t="s">
        <v>5</v>
      </c>
      <c r="K7034" t="s">
        <v>234</v>
      </c>
      <c r="L7034" t="s">
        <v>20068</v>
      </c>
      <c r="M7034" t="s">
        <v>20069</v>
      </c>
      <c r="N7034">
        <v>0.16455916600000001</v>
      </c>
      <c r="O7034">
        <v>0</v>
      </c>
      <c r="P7034">
        <v>117</v>
      </c>
      <c r="Q7034">
        <v>0</v>
      </c>
      <c r="R7034">
        <v>0</v>
      </c>
      <c r="S7034">
        <v>11</v>
      </c>
      <c r="T7034">
        <v>14</v>
      </c>
      <c r="U7034">
        <v>0</v>
      </c>
      <c r="V7034">
        <v>0</v>
      </c>
      <c r="W7034">
        <v>0</v>
      </c>
      <c r="X7034">
        <v>2.229213381829295</v>
      </c>
      <c r="Y7034">
        <v>0</v>
      </c>
      <c r="Z7034">
        <v>0</v>
      </c>
      <c r="AA7034">
        <v>1.0572808863284333</v>
      </c>
      <c r="AB7034">
        <v>1.3816351405256613</v>
      </c>
      <c r="AC7034">
        <v>0</v>
      </c>
      <c r="AD7034">
        <v>0</v>
      </c>
      <c r="AE7034">
        <v>4.6681294086833898</v>
      </c>
    </row>
    <row r="7035" spans="1:31" x14ac:dyDescent="0.25">
      <c r="A7035">
        <v>2219989</v>
      </c>
      <c r="B7035">
        <v>1</v>
      </c>
      <c r="C7035" t="s">
        <v>80</v>
      </c>
      <c r="D7035" t="s">
        <v>99</v>
      </c>
      <c r="E7035" t="s">
        <v>151</v>
      </c>
      <c r="F7035" t="s">
        <v>12575</v>
      </c>
      <c r="G7035" t="s">
        <v>213</v>
      </c>
      <c r="H7035" t="s">
        <v>135</v>
      </c>
      <c r="I7035" t="s">
        <v>136</v>
      </c>
      <c r="J7035" t="s">
        <v>137</v>
      </c>
      <c r="K7035" t="s">
        <v>138</v>
      </c>
      <c r="L7035" t="s">
        <v>20070</v>
      </c>
      <c r="M7035" t="s">
        <v>20071</v>
      </c>
      <c r="N7035">
        <v>3.3513888879999998</v>
      </c>
      <c r="O7035">
        <v>0</v>
      </c>
      <c r="P7035">
        <v>31</v>
      </c>
      <c r="Q7035">
        <v>0</v>
      </c>
      <c r="R7035">
        <v>0</v>
      </c>
      <c r="S7035">
        <v>0</v>
      </c>
      <c r="T7035">
        <v>3</v>
      </c>
      <c r="U7035">
        <v>0</v>
      </c>
      <c r="V7035">
        <v>0</v>
      </c>
      <c r="W7035">
        <v>0</v>
      </c>
      <c r="X7035">
        <v>19.220626453754857</v>
      </c>
      <c r="Y7035">
        <v>0</v>
      </c>
      <c r="Z7035">
        <v>0</v>
      </c>
      <c r="AA7035">
        <v>0</v>
      </c>
      <c r="AB7035">
        <v>5.6606736688661492</v>
      </c>
      <c r="AC7035">
        <v>0</v>
      </c>
      <c r="AD7035">
        <v>0</v>
      </c>
      <c r="AE7035">
        <v>24.881300122621006</v>
      </c>
    </row>
    <row r="7036" spans="1:31" x14ac:dyDescent="0.25">
      <c r="A7036">
        <v>2228502</v>
      </c>
      <c r="B7036">
        <v>1</v>
      </c>
      <c r="C7036" t="s">
        <v>80</v>
      </c>
      <c r="D7036" t="s">
        <v>104</v>
      </c>
      <c r="E7036" t="s">
        <v>198</v>
      </c>
      <c r="F7036" t="s">
        <v>4727</v>
      </c>
      <c r="G7036" t="s">
        <v>143</v>
      </c>
      <c r="H7036" t="s">
        <v>144</v>
      </c>
      <c r="I7036" t="s">
        <v>136</v>
      </c>
      <c r="J7036" t="s">
        <v>137</v>
      </c>
      <c r="K7036" t="s">
        <v>138</v>
      </c>
      <c r="L7036" t="s">
        <v>20072</v>
      </c>
      <c r="M7036" t="s">
        <v>20073</v>
      </c>
      <c r="N7036">
        <v>0.85</v>
      </c>
      <c r="O7036">
        <v>0</v>
      </c>
      <c r="P7036">
        <v>133</v>
      </c>
      <c r="Q7036">
        <v>0</v>
      </c>
      <c r="R7036">
        <v>17</v>
      </c>
      <c r="S7036">
        <v>0</v>
      </c>
      <c r="T7036">
        <v>20</v>
      </c>
      <c r="U7036">
        <v>0</v>
      </c>
      <c r="V7036">
        <v>0</v>
      </c>
      <c r="W7036">
        <v>0</v>
      </c>
      <c r="X7036">
        <v>51.646153195481787</v>
      </c>
      <c r="Y7036">
        <v>0</v>
      </c>
      <c r="Z7036">
        <v>3.2146910251907759</v>
      </c>
      <c r="AA7036">
        <v>0</v>
      </c>
      <c r="AB7036">
        <v>6.6971476420327525</v>
      </c>
      <c r="AC7036">
        <v>0</v>
      </c>
      <c r="AD7036">
        <v>0</v>
      </c>
      <c r="AE7036">
        <v>61.557991862705315</v>
      </c>
    </row>
    <row r="7037" spans="1:31" x14ac:dyDescent="0.25">
      <c r="A7037">
        <v>2224257</v>
      </c>
      <c r="B7037">
        <v>1</v>
      </c>
      <c r="C7037" t="s">
        <v>81</v>
      </c>
      <c r="D7037" t="s">
        <v>120</v>
      </c>
      <c r="E7037" t="s">
        <v>132</v>
      </c>
      <c r="F7037" t="s">
        <v>20074</v>
      </c>
      <c r="G7037" t="s">
        <v>233</v>
      </c>
      <c r="H7037" t="s">
        <v>135</v>
      </c>
      <c r="I7037" t="s">
        <v>136</v>
      </c>
      <c r="J7037" t="s">
        <v>137</v>
      </c>
      <c r="K7037" t="s">
        <v>234</v>
      </c>
      <c r="L7037" t="s">
        <v>20075</v>
      </c>
      <c r="M7037" t="s">
        <v>20076</v>
      </c>
      <c r="N7037">
        <v>2.6386111109999999</v>
      </c>
      <c r="O7037">
        <v>0</v>
      </c>
      <c r="P7037">
        <v>61</v>
      </c>
      <c r="Q7037">
        <v>0</v>
      </c>
      <c r="R7037">
        <v>6</v>
      </c>
      <c r="S7037">
        <v>0</v>
      </c>
      <c r="T7037">
        <v>5</v>
      </c>
      <c r="U7037">
        <v>0</v>
      </c>
      <c r="V7037">
        <v>0</v>
      </c>
      <c r="W7037">
        <v>0</v>
      </c>
      <c r="X7037">
        <v>25.006741480136025</v>
      </c>
      <c r="Y7037">
        <v>0</v>
      </c>
      <c r="Z7037">
        <v>1.5694472811968443</v>
      </c>
      <c r="AA7037">
        <v>0</v>
      </c>
      <c r="AB7037">
        <v>5.8517043473343371</v>
      </c>
      <c r="AC7037">
        <v>0</v>
      </c>
      <c r="AD7037">
        <v>0</v>
      </c>
      <c r="AE7037">
        <v>32.427893108667206</v>
      </c>
    </row>
    <row r="7038" spans="1:31" x14ac:dyDescent="0.25">
      <c r="A7038">
        <v>2217679</v>
      </c>
      <c r="B7038">
        <v>1</v>
      </c>
      <c r="C7038" t="s">
        <v>80</v>
      </c>
      <c r="D7038" t="s">
        <v>97</v>
      </c>
      <c r="E7038" t="s">
        <v>151</v>
      </c>
      <c r="F7038" t="s">
        <v>20077</v>
      </c>
      <c r="G7038" t="s">
        <v>213</v>
      </c>
      <c r="H7038" t="s">
        <v>135</v>
      </c>
      <c r="I7038" t="s">
        <v>136</v>
      </c>
      <c r="J7038" t="s">
        <v>137</v>
      </c>
      <c r="K7038" t="s">
        <v>138</v>
      </c>
      <c r="L7038" t="s">
        <v>20078</v>
      </c>
      <c r="M7038" t="s">
        <v>20079</v>
      </c>
      <c r="N7038">
        <v>0.92527777700000002</v>
      </c>
      <c r="O7038">
        <v>0</v>
      </c>
      <c r="P7038">
        <v>64</v>
      </c>
      <c r="Q7038">
        <v>0</v>
      </c>
      <c r="R7038">
        <v>0</v>
      </c>
      <c r="S7038">
        <v>0</v>
      </c>
      <c r="T7038">
        <v>6</v>
      </c>
      <c r="U7038">
        <v>0</v>
      </c>
      <c r="V7038">
        <v>0</v>
      </c>
      <c r="W7038">
        <v>0</v>
      </c>
      <c r="X7038">
        <v>43.290743470504829</v>
      </c>
      <c r="Y7038">
        <v>0</v>
      </c>
      <c r="Z7038">
        <v>0</v>
      </c>
      <c r="AA7038">
        <v>0</v>
      </c>
      <c r="AB7038">
        <v>5.9590171305500768</v>
      </c>
      <c r="AC7038">
        <v>0</v>
      </c>
      <c r="AD7038">
        <v>0</v>
      </c>
      <c r="AE7038">
        <v>49.249760601054902</v>
      </c>
    </row>
    <row r="7039" spans="1:31" x14ac:dyDescent="0.25">
      <c r="A7039">
        <v>2225585</v>
      </c>
      <c r="B7039">
        <v>1</v>
      </c>
      <c r="C7039" t="s">
        <v>80</v>
      </c>
      <c r="D7039" t="s">
        <v>95</v>
      </c>
      <c r="E7039" t="s">
        <v>147</v>
      </c>
      <c r="F7039" t="s">
        <v>2216</v>
      </c>
      <c r="G7039" t="s">
        <v>143</v>
      </c>
      <c r="H7039" t="s">
        <v>144</v>
      </c>
      <c r="I7039" t="s">
        <v>136</v>
      </c>
      <c r="J7039" t="s">
        <v>137</v>
      </c>
      <c r="K7039" t="s">
        <v>138</v>
      </c>
      <c r="L7039" t="s">
        <v>20080</v>
      </c>
      <c r="M7039" t="s">
        <v>20081</v>
      </c>
      <c r="N7039">
        <v>9.7500000000000003E-2</v>
      </c>
      <c r="O7039">
        <v>6</v>
      </c>
      <c r="P7039">
        <v>2142</v>
      </c>
      <c r="Q7039">
        <v>27</v>
      </c>
      <c r="R7039">
        <v>21</v>
      </c>
      <c r="S7039">
        <v>33</v>
      </c>
      <c r="T7039">
        <v>131</v>
      </c>
      <c r="U7039">
        <v>1</v>
      </c>
      <c r="V7039">
        <v>0</v>
      </c>
      <c r="W7039">
        <v>0.49643691184181254</v>
      </c>
      <c r="X7039">
        <v>55.544680809420107</v>
      </c>
      <c r="Y7039">
        <v>4.2662093301539423</v>
      </c>
      <c r="Z7039">
        <v>0.50567168415036001</v>
      </c>
      <c r="AA7039">
        <v>20.034452563022132</v>
      </c>
      <c r="AB7039">
        <v>12.897040091357175</v>
      </c>
      <c r="AC7039">
        <v>0.57093882965905507</v>
      </c>
      <c r="AD7039">
        <v>0</v>
      </c>
      <c r="AE7039">
        <v>94.315430219604579</v>
      </c>
    </row>
    <row r="7040" spans="1:31" x14ac:dyDescent="0.25">
      <c r="A7040">
        <v>2218615</v>
      </c>
      <c r="B7040">
        <v>1</v>
      </c>
      <c r="C7040" t="s">
        <v>80</v>
      </c>
      <c r="D7040" t="s">
        <v>95</v>
      </c>
      <c r="E7040" t="s">
        <v>147</v>
      </c>
      <c r="F7040" t="s">
        <v>3001</v>
      </c>
      <c r="G7040" t="s">
        <v>143</v>
      </c>
      <c r="H7040" t="s">
        <v>144</v>
      </c>
      <c r="I7040" t="s">
        <v>136</v>
      </c>
      <c r="J7040" t="s">
        <v>137</v>
      </c>
      <c r="K7040" t="s">
        <v>138</v>
      </c>
      <c r="L7040" t="s">
        <v>20082</v>
      </c>
      <c r="M7040" t="s">
        <v>20083</v>
      </c>
      <c r="N7040">
        <v>1.2</v>
      </c>
      <c r="O7040">
        <v>0</v>
      </c>
      <c r="P7040">
        <v>1890</v>
      </c>
      <c r="Q7040">
        <v>0</v>
      </c>
      <c r="R7040">
        <v>1</v>
      </c>
      <c r="S7040">
        <v>1</v>
      </c>
      <c r="T7040">
        <v>156</v>
      </c>
      <c r="U7040">
        <v>0</v>
      </c>
      <c r="V7040">
        <v>2</v>
      </c>
      <c r="W7040">
        <v>0</v>
      </c>
      <c r="X7040">
        <v>620.66333662905754</v>
      </c>
      <c r="Y7040">
        <v>0</v>
      </c>
      <c r="Z7040">
        <v>0</v>
      </c>
      <c r="AA7040">
        <v>0.71855650420131867</v>
      </c>
      <c r="AB7040">
        <v>84.26932684339495</v>
      </c>
      <c r="AC7040">
        <v>0</v>
      </c>
      <c r="AD7040">
        <v>6.3210670697166993</v>
      </c>
      <c r="AE7040">
        <v>711.97228704637052</v>
      </c>
    </row>
    <row r="7041" spans="1:31" x14ac:dyDescent="0.25">
      <c r="A7041">
        <v>2228894</v>
      </c>
      <c r="B7041">
        <v>1</v>
      </c>
      <c r="C7041" t="s">
        <v>81</v>
      </c>
      <c r="D7041" t="s">
        <v>120</v>
      </c>
      <c r="E7041" t="s">
        <v>198</v>
      </c>
      <c r="F7041" t="s">
        <v>13184</v>
      </c>
      <c r="G7041" t="s">
        <v>143</v>
      </c>
      <c r="H7041" t="s">
        <v>144</v>
      </c>
      <c r="I7041" t="s">
        <v>136</v>
      </c>
      <c r="J7041" t="s">
        <v>137</v>
      </c>
      <c r="K7041" t="s">
        <v>138</v>
      </c>
      <c r="L7041" t="s">
        <v>20084</v>
      </c>
      <c r="M7041" t="s">
        <v>20085</v>
      </c>
      <c r="N7041">
        <v>2.9950000000000001</v>
      </c>
      <c r="O7041">
        <v>5</v>
      </c>
      <c r="P7041">
        <v>2</v>
      </c>
      <c r="Q7041">
        <v>124</v>
      </c>
      <c r="R7041">
        <v>2</v>
      </c>
      <c r="S7041">
        <v>5</v>
      </c>
      <c r="T7041">
        <v>0</v>
      </c>
      <c r="U7041">
        <v>0</v>
      </c>
      <c r="V7041">
        <v>0</v>
      </c>
      <c r="W7041">
        <v>4.4126422573291206</v>
      </c>
      <c r="X7041">
        <v>0.57219970581581681</v>
      </c>
      <c r="Y7041">
        <v>143.46380941209023</v>
      </c>
      <c r="Z7041">
        <v>0.116673828910695</v>
      </c>
      <c r="AA7041">
        <v>6.5704251198533328</v>
      </c>
      <c r="AB7041">
        <v>0</v>
      </c>
      <c r="AC7041">
        <v>0</v>
      </c>
      <c r="AD7041">
        <v>0</v>
      </c>
      <c r="AE7041">
        <v>155.13575032399919</v>
      </c>
    </row>
    <row r="7042" spans="1:31" x14ac:dyDescent="0.25">
      <c r="A7042">
        <v>2221947</v>
      </c>
      <c r="B7042">
        <v>1</v>
      </c>
      <c r="C7042" t="s">
        <v>80</v>
      </c>
      <c r="D7042" t="s">
        <v>84</v>
      </c>
      <c r="E7042" t="s">
        <v>151</v>
      </c>
      <c r="F7042" t="s">
        <v>2489</v>
      </c>
      <c r="G7042" t="s">
        <v>345</v>
      </c>
      <c r="H7042" t="s">
        <v>135</v>
      </c>
      <c r="I7042" t="s">
        <v>136</v>
      </c>
      <c r="J7042" t="s">
        <v>137</v>
      </c>
      <c r="K7042" t="s">
        <v>138</v>
      </c>
      <c r="L7042" t="s">
        <v>20086</v>
      </c>
      <c r="M7042" t="s">
        <v>20087</v>
      </c>
      <c r="N7042">
        <v>7.5747222220000001</v>
      </c>
      <c r="O7042">
        <v>0</v>
      </c>
      <c r="P7042">
        <v>186</v>
      </c>
      <c r="Q7042">
        <v>0</v>
      </c>
      <c r="R7042">
        <v>0</v>
      </c>
      <c r="S7042">
        <v>0</v>
      </c>
      <c r="T7042">
        <v>7</v>
      </c>
      <c r="U7042">
        <v>0</v>
      </c>
      <c r="V7042">
        <v>0</v>
      </c>
      <c r="W7042">
        <v>0</v>
      </c>
      <c r="X7042">
        <v>326.07499237716962</v>
      </c>
      <c r="Y7042">
        <v>0</v>
      </c>
      <c r="Z7042">
        <v>0</v>
      </c>
      <c r="AA7042">
        <v>0</v>
      </c>
      <c r="AB7042">
        <v>8.7580295026778963</v>
      </c>
      <c r="AC7042">
        <v>0</v>
      </c>
      <c r="AD7042">
        <v>0</v>
      </c>
      <c r="AE7042">
        <v>334.83302187984754</v>
      </c>
    </row>
    <row r="7043" spans="1:31" x14ac:dyDescent="0.25">
      <c r="A7043">
        <v>2227566</v>
      </c>
      <c r="B7043">
        <v>1</v>
      </c>
      <c r="C7043" t="s">
        <v>81</v>
      </c>
      <c r="D7043" t="s">
        <v>122</v>
      </c>
      <c r="E7043" t="s">
        <v>156</v>
      </c>
      <c r="F7043" t="s">
        <v>20088</v>
      </c>
      <c r="G7043" t="s">
        <v>161</v>
      </c>
      <c r="H7043" t="s">
        <v>135</v>
      </c>
      <c r="I7043" t="s">
        <v>136</v>
      </c>
      <c r="J7043" t="s">
        <v>137</v>
      </c>
      <c r="K7043" t="s">
        <v>138</v>
      </c>
      <c r="L7043" t="s">
        <v>20089</v>
      </c>
      <c r="M7043" t="s">
        <v>20090</v>
      </c>
      <c r="N7043">
        <v>2.6683333330000001</v>
      </c>
      <c r="O7043">
        <v>0</v>
      </c>
      <c r="P7043">
        <v>1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0.14696072115516001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0.14696072115516001</v>
      </c>
    </row>
    <row r="7044" spans="1:31" x14ac:dyDescent="0.25">
      <c r="A7044">
        <v>2221463</v>
      </c>
      <c r="B7044">
        <v>1</v>
      </c>
      <c r="C7044" t="s">
        <v>81</v>
      </c>
      <c r="D7044" t="s">
        <v>113</v>
      </c>
      <c r="E7044" t="s">
        <v>151</v>
      </c>
      <c r="F7044" t="s">
        <v>20091</v>
      </c>
      <c r="G7044" t="s">
        <v>815</v>
      </c>
      <c r="H7044" t="s">
        <v>135</v>
      </c>
      <c r="I7044" t="s">
        <v>136</v>
      </c>
      <c r="J7044" t="s">
        <v>137</v>
      </c>
      <c r="K7044" t="s">
        <v>138</v>
      </c>
      <c r="L7044" t="s">
        <v>20092</v>
      </c>
      <c r="M7044" t="s">
        <v>20093</v>
      </c>
      <c r="N7044">
        <v>1.4369444440000001</v>
      </c>
      <c r="O7044">
        <v>0</v>
      </c>
      <c r="P7044">
        <v>46</v>
      </c>
      <c r="Q7044">
        <v>0</v>
      </c>
      <c r="R7044">
        <v>2</v>
      </c>
      <c r="S7044">
        <v>0</v>
      </c>
      <c r="T7044">
        <v>9</v>
      </c>
      <c r="U7044">
        <v>0</v>
      </c>
      <c r="V7044">
        <v>0</v>
      </c>
      <c r="W7044">
        <v>0</v>
      </c>
      <c r="X7044">
        <v>12.268835198529663</v>
      </c>
      <c r="Y7044">
        <v>0</v>
      </c>
      <c r="Z7044">
        <v>8.0511490596794438E-2</v>
      </c>
      <c r="AA7044">
        <v>0</v>
      </c>
      <c r="AB7044">
        <v>6.3758033382765156</v>
      </c>
      <c r="AC7044">
        <v>0</v>
      </c>
      <c r="AD7044">
        <v>0</v>
      </c>
      <c r="AE7044">
        <v>18.725150027402975</v>
      </c>
    </row>
    <row r="7045" spans="1:31" x14ac:dyDescent="0.25">
      <c r="A7045">
        <v>2229040</v>
      </c>
      <c r="B7045">
        <v>1</v>
      </c>
      <c r="C7045" t="s">
        <v>81</v>
      </c>
      <c r="D7045" t="s">
        <v>128</v>
      </c>
      <c r="E7045" t="s">
        <v>156</v>
      </c>
      <c r="F7045" t="s">
        <v>20094</v>
      </c>
      <c r="G7045" t="s">
        <v>172</v>
      </c>
      <c r="H7045" t="s">
        <v>135</v>
      </c>
      <c r="I7045" t="s">
        <v>136</v>
      </c>
      <c r="J7045" t="s">
        <v>137</v>
      </c>
      <c r="K7045" t="s">
        <v>138</v>
      </c>
      <c r="L7045" t="s">
        <v>20095</v>
      </c>
      <c r="M7045" t="s">
        <v>20096</v>
      </c>
      <c r="N7045">
        <v>7.6580555549999998</v>
      </c>
      <c r="O7045">
        <v>0</v>
      </c>
      <c r="P7045">
        <v>3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3.896759397344367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3.896759397344367</v>
      </c>
    </row>
    <row r="7046" spans="1:31" x14ac:dyDescent="0.25">
      <c r="A7046">
        <v>2220135</v>
      </c>
      <c r="B7046">
        <v>1</v>
      </c>
      <c r="C7046" t="s">
        <v>80</v>
      </c>
      <c r="D7046" t="s">
        <v>97</v>
      </c>
      <c r="E7046" t="s">
        <v>156</v>
      </c>
      <c r="F7046" t="s">
        <v>20097</v>
      </c>
      <c r="G7046" t="s">
        <v>172</v>
      </c>
      <c r="H7046" t="s">
        <v>135</v>
      </c>
      <c r="I7046" t="s">
        <v>136</v>
      </c>
      <c r="J7046" t="s">
        <v>137</v>
      </c>
      <c r="K7046" t="s">
        <v>138</v>
      </c>
      <c r="L7046" t="s">
        <v>20098</v>
      </c>
      <c r="M7046" t="s">
        <v>20099</v>
      </c>
      <c r="N7046">
        <v>2.6702777769999999</v>
      </c>
      <c r="O7046">
        <v>0</v>
      </c>
      <c r="P7046">
        <v>1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1.5703445382880727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1.5703445382880727</v>
      </c>
    </row>
    <row r="7047" spans="1:31" x14ac:dyDescent="0.25">
      <c r="A7047">
        <v>2218907</v>
      </c>
      <c r="B7047">
        <v>1</v>
      </c>
      <c r="C7047" t="s">
        <v>81</v>
      </c>
      <c r="D7047" t="s">
        <v>128</v>
      </c>
      <c r="E7047" t="s">
        <v>225</v>
      </c>
      <c r="F7047" t="s">
        <v>20100</v>
      </c>
      <c r="G7047" t="s">
        <v>600</v>
      </c>
      <c r="H7047" t="s">
        <v>135</v>
      </c>
      <c r="I7047" t="s">
        <v>136</v>
      </c>
      <c r="J7047" t="s">
        <v>137</v>
      </c>
      <c r="K7047" t="s">
        <v>138</v>
      </c>
      <c r="L7047" t="s">
        <v>20101</v>
      </c>
      <c r="M7047" t="s">
        <v>20102</v>
      </c>
      <c r="N7047">
        <v>13.254166666</v>
      </c>
      <c r="O7047">
        <v>0</v>
      </c>
      <c r="P7047">
        <v>201</v>
      </c>
      <c r="Q7047">
        <v>0</v>
      </c>
      <c r="R7047">
        <v>0</v>
      </c>
      <c r="S7047">
        <v>0</v>
      </c>
      <c r="T7047">
        <v>26</v>
      </c>
      <c r="U7047">
        <v>0</v>
      </c>
      <c r="V7047">
        <v>0</v>
      </c>
      <c r="W7047">
        <v>0</v>
      </c>
      <c r="X7047">
        <v>638.64686478891235</v>
      </c>
      <c r="Y7047">
        <v>0</v>
      </c>
      <c r="Z7047">
        <v>0</v>
      </c>
      <c r="AA7047">
        <v>0</v>
      </c>
      <c r="AB7047">
        <v>207.79201790694989</v>
      </c>
      <c r="AC7047">
        <v>0</v>
      </c>
      <c r="AD7047">
        <v>0</v>
      </c>
      <c r="AE7047">
        <v>846.43888269586228</v>
      </c>
    </row>
    <row r="7048" spans="1:31" x14ac:dyDescent="0.25">
      <c r="A7048">
        <v>2220235</v>
      </c>
      <c r="B7048">
        <v>1</v>
      </c>
      <c r="C7048" t="s">
        <v>80</v>
      </c>
      <c r="D7048" t="s">
        <v>90</v>
      </c>
      <c r="E7048" t="s">
        <v>151</v>
      </c>
      <c r="F7048" t="s">
        <v>3408</v>
      </c>
      <c r="G7048" t="s">
        <v>213</v>
      </c>
      <c r="H7048" t="s">
        <v>135</v>
      </c>
      <c r="I7048" t="s">
        <v>136</v>
      </c>
      <c r="J7048" t="s">
        <v>137</v>
      </c>
      <c r="K7048" t="s">
        <v>138</v>
      </c>
      <c r="L7048" t="s">
        <v>20103</v>
      </c>
      <c r="M7048" t="s">
        <v>20104</v>
      </c>
      <c r="N7048">
        <v>1.698611111</v>
      </c>
      <c r="O7048">
        <v>0</v>
      </c>
      <c r="P7048">
        <v>169</v>
      </c>
      <c r="Q7048">
        <v>0</v>
      </c>
      <c r="R7048">
        <v>0</v>
      </c>
      <c r="S7048">
        <v>0</v>
      </c>
      <c r="T7048">
        <v>20</v>
      </c>
      <c r="U7048">
        <v>0</v>
      </c>
      <c r="V7048">
        <v>0</v>
      </c>
      <c r="W7048">
        <v>0</v>
      </c>
      <c r="X7048">
        <v>76.380019270140011</v>
      </c>
      <c r="Y7048">
        <v>0</v>
      </c>
      <c r="Z7048">
        <v>0</v>
      </c>
      <c r="AA7048">
        <v>0</v>
      </c>
      <c r="AB7048">
        <v>10.298673370130349</v>
      </c>
      <c r="AC7048">
        <v>0</v>
      </c>
      <c r="AD7048">
        <v>0</v>
      </c>
      <c r="AE7048">
        <v>86.678692640270356</v>
      </c>
    </row>
    <row r="7049" spans="1:31" x14ac:dyDescent="0.25">
      <c r="A7049">
        <v>2220573</v>
      </c>
      <c r="B7049">
        <v>1</v>
      </c>
      <c r="C7049" t="s">
        <v>80</v>
      </c>
      <c r="D7049" t="s">
        <v>87</v>
      </c>
      <c r="E7049" t="s">
        <v>156</v>
      </c>
      <c r="F7049" t="s">
        <v>20105</v>
      </c>
      <c r="G7049" t="s">
        <v>165</v>
      </c>
      <c r="H7049" t="s">
        <v>135</v>
      </c>
      <c r="I7049" t="s">
        <v>136</v>
      </c>
      <c r="J7049" t="s">
        <v>137</v>
      </c>
      <c r="K7049" t="s">
        <v>138</v>
      </c>
      <c r="L7049" t="s">
        <v>20106</v>
      </c>
      <c r="M7049" t="s">
        <v>20107</v>
      </c>
      <c r="N7049">
        <v>0.96583333299999996</v>
      </c>
      <c r="O7049">
        <v>0</v>
      </c>
      <c r="P7049">
        <v>7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1.7940869000622499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1.7940869000622499</v>
      </c>
    </row>
    <row r="7050" spans="1:31" x14ac:dyDescent="0.25">
      <c r="A7050">
        <v>2221509</v>
      </c>
      <c r="B7050">
        <v>1</v>
      </c>
      <c r="C7050" t="s">
        <v>80</v>
      </c>
      <c r="D7050" t="s">
        <v>90</v>
      </c>
      <c r="E7050" t="s">
        <v>156</v>
      </c>
      <c r="F7050" t="s">
        <v>20108</v>
      </c>
      <c r="G7050" t="s">
        <v>165</v>
      </c>
      <c r="H7050" t="s">
        <v>135</v>
      </c>
      <c r="I7050" t="s">
        <v>136</v>
      </c>
      <c r="J7050" t="s">
        <v>137</v>
      </c>
      <c r="K7050" t="s">
        <v>138</v>
      </c>
      <c r="L7050" t="s">
        <v>20109</v>
      </c>
      <c r="M7050" t="s">
        <v>20110</v>
      </c>
      <c r="N7050">
        <v>1.0780555549999999</v>
      </c>
      <c r="O7050">
        <v>0</v>
      </c>
      <c r="P7050">
        <v>5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0.99640741959578727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0.99640741959578727</v>
      </c>
    </row>
    <row r="7051" spans="1:31" x14ac:dyDescent="0.25">
      <c r="A7051">
        <v>2229232</v>
      </c>
      <c r="B7051">
        <v>1</v>
      </c>
      <c r="C7051" t="s">
        <v>80</v>
      </c>
      <c r="D7051" t="s">
        <v>100</v>
      </c>
      <c r="E7051" t="s">
        <v>156</v>
      </c>
      <c r="F7051" t="s">
        <v>20111</v>
      </c>
      <c r="G7051" t="s">
        <v>172</v>
      </c>
      <c r="H7051" t="s">
        <v>135</v>
      </c>
      <c r="I7051" t="s">
        <v>136</v>
      </c>
      <c r="J7051" t="s">
        <v>137</v>
      </c>
      <c r="K7051" t="s">
        <v>138</v>
      </c>
      <c r="L7051" t="s">
        <v>20112</v>
      </c>
      <c r="M7051" t="s">
        <v>20113</v>
      </c>
      <c r="N7051">
        <v>2.9305555550000002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2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47.147071762927062</v>
      </c>
      <c r="AC7051">
        <v>0</v>
      </c>
      <c r="AD7051">
        <v>0</v>
      </c>
      <c r="AE7051">
        <v>47.147071762927062</v>
      </c>
    </row>
    <row r="7052" spans="1:31" x14ac:dyDescent="0.25">
      <c r="A7052">
        <v>2222691</v>
      </c>
      <c r="B7052">
        <v>1</v>
      </c>
      <c r="C7052" t="s">
        <v>80</v>
      </c>
      <c r="D7052" t="s">
        <v>98</v>
      </c>
      <c r="E7052" t="s">
        <v>156</v>
      </c>
      <c r="F7052" t="s">
        <v>20114</v>
      </c>
      <c r="G7052" t="s">
        <v>161</v>
      </c>
      <c r="H7052" t="s">
        <v>135</v>
      </c>
      <c r="I7052" t="s">
        <v>136</v>
      </c>
      <c r="J7052" t="s">
        <v>137</v>
      </c>
      <c r="K7052" t="s">
        <v>138</v>
      </c>
      <c r="L7052" t="s">
        <v>20115</v>
      </c>
      <c r="M7052" t="s">
        <v>20116</v>
      </c>
      <c r="N7052">
        <v>1.521111111</v>
      </c>
      <c r="O7052">
        <v>0</v>
      </c>
      <c r="P7052">
        <v>1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</row>
    <row r="7053" spans="1:31" x14ac:dyDescent="0.25">
      <c r="A7053">
        <v>2226292</v>
      </c>
      <c r="B7053">
        <v>1</v>
      </c>
      <c r="C7053" t="s">
        <v>80</v>
      </c>
      <c r="D7053" t="s">
        <v>92</v>
      </c>
      <c r="E7053" t="s">
        <v>156</v>
      </c>
      <c r="F7053" t="s">
        <v>20117</v>
      </c>
      <c r="G7053" t="s">
        <v>161</v>
      </c>
      <c r="H7053" t="s">
        <v>135</v>
      </c>
      <c r="I7053" t="s">
        <v>136</v>
      </c>
      <c r="J7053" t="s">
        <v>137</v>
      </c>
      <c r="K7053" t="s">
        <v>138</v>
      </c>
      <c r="L7053" t="s">
        <v>20118</v>
      </c>
      <c r="M7053" t="s">
        <v>20119</v>
      </c>
      <c r="N7053">
        <v>3.3233333329999999</v>
      </c>
      <c r="O7053">
        <v>0</v>
      </c>
      <c r="P7053">
        <v>1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7.367357422016111E-3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7.367357422016111E-3</v>
      </c>
    </row>
    <row r="7054" spans="1:31" x14ac:dyDescent="0.25">
      <c r="A7054">
        <v>2216474</v>
      </c>
      <c r="B7054">
        <v>1</v>
      </c>
      <c r="C7054" t="s">
        <v>80</v>
      </c>
      <c r="D7054" t="s">
        <v>94</v>
      </c>
      <c r="E7054" t="s">
        <v>147</v>
      </c>
      <c r="F7054" t="s">
        <v>3531</v>
      </c>
      <c r="G7054" t="s">
        <v>143</v>
      </c>
      <c r="H7054" t="s">
        <v>144</v>
      </c>
      <c r="I7054" t="s">
        <v>136</v>
      </c>
      <c r="J7054" t="s">
        <v>137</v>
      </c>
      <c r="K7054" t="s">
        <v>138</v>
      </c>
      <c r="L7054" t="s">
        <v>20120</v>
      </c>
      <c r="M7054" t="s">
        <v>20121</v>
      </c>
      <c r="N7054">
        <v>9.5000000000000001E-2</v>
      </c>
      <c r="O7054">
        <v>0</v>
      </c>
      <c r="P7054">
        <v>2906</v>
      </c>
      <c r="Q7054">
        <v>0</v>
      </c>
      <c r="R7054">
        <v>14</v>
      </c>
      <c r="S7054">
        <v>1</v>
      </c>
      <c r="T7054">
        <v>992</v>
      </c>
      <c r="U7054">
        <v>0</v>
      </c>
      <c r="V7054">
        <v>0</v>
      </c>
      <c r="W7054">
        <v>0</v>
      </c>
      <c r="X7054">
        <v>58.701565118592981</v>
      </c>
      <c r="Y7054">
        <v>0</v>
      </c>
      <c r="Z7054">
        <v>0.86822642565267005</v>
      </c>
      <c r="AA7054">
        <v>9.5352601847999999E-2</v>
      </c>
      <c r="AB7054">
        <v>28.416027435787942</v>
      </c>
      <c r="AC7054">
        <v>0</v>
      </c>
      <c r="AD7054">
        <v>0</v>
      </c>
      <c r="AE7054">
        <v>88.081171581881591</v>
      </c>
    </row>
    <row r="7055" spans="1:31" x14ac:dyDescent="0.25">
      <c r="A7055">
        <v>2224987</v>
      </c>
      <c r="B7055">
        <v>1</v>
      </c>
      <c r="C7055" t="s">
        <v>80</v>
      </c>
      <c r="D7055" t="s">
        <v>93</v>
      </c>
      <c r="E7055" t="s">
        <v>156</v>
      </c>
      <c r="F7055" t="s">
        <v>20122</v>
      </c>
      <c r="G7055" t="s">
        <v>172</v>
      </c>
      <c r="H7055" t="s">
        <v>135</v>
      </c>
      <c r="I7055" t="s">
        <v>136</v>
      </c>
      <c r="J7055" t="s">
        <v>137</v>
      </c>
      <c r="K7055" t="s">
        <v>138</v>
      </c>
      <c r="L7055" t="s">
        <v>20123</v>
      </c>
      <c r="M7055" t="s">
        <v>20124</v>
      </c>
      <c r="N7055">
        <v>2.560277777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1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0.21617024530119336</v>
      </c>
      <c r="AC7055">
        <v>0</v>
      </c>
      <c r="AD7055">
        <v>0</v>
      </c>
      <c r="AE7055">
        <v>0.21617024530119336</v>
      </c>
    </row>
    <row r="7056" spans="1:31" x14ac:dyDescent="0.25">
      <c r="A7056">
        <v>2219153</v>
      </c>
      <c r="B7056">
        <v>1</v>
      </c>
      <c r="C7056" t="s">
        <v>80</v>
      </c>
      <c r="D7056" t="s">
        <v>90</v>
      </c>
      <c r="E7056" t="s">
        <v>156</v>
      </c>
      <c r="F7056" t="s">
        <v>20125</v>
      </c>
      <c r="G7056" t="s">
        <v>161</v>
      </c>
      <c r="H7056" t="s">
        <v>135</v>
      </c>
      <c r="I7056" t="s">
        <v>136</v>
      </c>
      <c r="J7056" t="s">
        <v>137</v>
      </c>
      <c r="K7056" t="s">
        <v>138</v>
      </c>
      <c r="L7056" t="s">
        <v>20126</v>
      </c>
      <c r="M7056" t="s">
        <v>20127</v>
      </c>
      <c r="N7056">
        <v>3.446666666</v>
      </c>
      <c r="O7056">
        <v>0</v>
      </c>
      <c r="P7056">
        <v>13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12.823998159180215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12.823998159180215</v>
      </c>
    </row>
    <row r="7057" spans="1:31" x14ac:dyDescent="0.25">
      <c r="A7057">
        <v>2216995</v>
      </c>
      <c r="B7057">
        <v>1</v>
      </c>
      <c r="C7057" t="s">
        <v>81</v>
      </c>
      <c r="D7057" t="s">
        <v>120</v>
      </c>
      <c r="E7057" t="s">
        <v>147</v>
      </c>
      <c r="F7057" t="s">
        <v>20128</v>
      </c>
      <c r="G7057" t="s">
        <v>143</v>
      </c>
      <c r="H7057" t="s">
        <v>144</v>
      </c>
      <c r="I7057" t="s">
        <v>136</v>
      </c>
      <c r="J7057" t="s">
        <v>137</v>
      </c>
      <c r="K7057" t="s">
        <v>138</v>
      </c>
      <c r="L7057" t="s">
        <v>20129</v>
      </c>
      <c r="M7057" t="s">
        <v>20130</v>
      </c>
      <c r="N7057">
        <v>1.7891666660000001</v>
      </c>
      <c r="O7057">
        <v>1</v>
      </c>
      <c r="P7057">
        <v>345</v>
      </c>
      <c r="Q7057">
        <v>109</v>
      </c>
      <c r="R7057">
        <v>43</v>
      </c>
      <c r="S7057">
        <v>10</v>
      </c>
      <c r="T7057">
        <v>53</v>
      </c>
      <c r="U7057">
        <v>4</v>
      </c>
      <c r="V7057">
        <v>0</v>
      </c>
      <c r="W7057">
        <v>0</v>
      </c>
      <c r="X7057">
        <v>117.3950506114541</v>
      </c>
      <c r="Y7057">
        <v>320.49774566886225</v>
      </c>
      <c r="Z7057">
        <v>49.153877957037103</v>
      </c>
      <c r="AA7057">
        <v>214.51084402131056</v>
      </c>
      <c r="AB7057">
        <v>36.430405891842895</v>
      </c>
      <c r="AC7057">
        <v>502.0986390269872</v>
      </c>
      <c r="AD7057">
        <v>0</v>
      </c>
      <c r="AE7057">
        <v>1240.0865631774941</v>
      </c>
    </row>
    <row r="7058" spans="1:31" x14ac:dyDescent="0.25">
      <c r="A7058">
        <v>2227858</v>
      </c>
      <c r="B7058">
        <v>1</v>
      </c>
      <c r="C7058" t="s">
        <v>81</v>
      </c>
      <c r="D7058" t="s">
        <v>113</v>
      </c>
      <c r="E7058" t="s">
        <v>141</v>
      </c>
      <c r="F7058" t="s">
        <v>20131</v>
      </c>
      <c r="G7058" t="s">
        <v>143</v>
      </c>
      <c r="H7058" t="s">
        <v>144</v>
      </c>
      <c r="I7058" t="s">
        <v>136</v>
      </c>
      <c r="J7058" t="s">
        <v>137</v>
      </c>
      <c r="K7058" t="s">
        <v>138</v>
      </c>
      <c r="L7058" t="s">
        <v>20132</v>
      </c>
      <c r="M7058" t="s">
        <v>20133</v>
      </c>
      <c r="N7058">
        <v>1.3797222220000001</v>
      </c>
      <c r="O7058">
        <v>4</v>
      </c>
      <c r="P7058">
        <v>119</v>
      </c>
      <c r="Q7058">
        <v>18</v>
      </c>
      <c r="R7058">
        <v>38</v>
      </c>
      <c r="S7058">
        <v>3</v>
      </c>
      <c r="T7058">
        <v>47</v>
      </c>
      <c r="U7058">
        <v>1</v>
      </c>
      <c r="V7058">
        <v>0</v>
      </c>
      <c r="W7058">
        <v>11.20765066096244</v>
      </c>
      <c r="X7058">
        <v>32.724501534304508</v>
      </c>
      <c r="Y7058">
        <v>13.504070986714616</v>
      </c>
      <c r="Z7058">
        <v>18.027695543445112</v>
      </c>
      <c r="AA7058">
        <v>12.810578122500333</v>
      </c>
      <c r="AB7058">
        <v>33.199543766966336</v>
      </c>
      <c r="AC7058">
        <v>0</v>
      </c>
      <c r="AD7058">
        <v>0</v>
      </c>
      <c r="AE7058">
        <v>121.47404061489334</v>
      </c>
    </row>
    <row r="7059" spans="1:31" x14ac:dyDescent="0.25">
      <c r="A7059">
        <v>2218346</v>
      </c>
      <c r="B7059">
        <v>1</v>
      </c>
      <c r="C7059" t="s">
        <v>80</v>
      </c>
      <c r="D7059" t="s">
        <v>100</v>
      </c>
      <c r="E7059" t="s">
        <v>198</v>
      </c>
      <c r="F7059" t="s">
        <v>20134</v>
      </c>
      <c r="G7059" t="s">
        <v>200</v>
      </c>
      <c r="H7059" t="s">
        <v>144</v>
      </c>
      <c r="I7059" t="s">
        <v>136</v>
      </c>
      <c r="J7059" t="s">
        <v>137</v>
      </c>
      <c r="K7059" t="s">
        <v>138</v>
      </c>
      <c r="L7059" t="s">
        <v>20135</v>
      </c>
      <c r="M7059" t="s">
        <v>20136</v>
      </c>
      <c r="N7059">
        <v>0.168333333</v>
      </c>
      <c r="O7059">
        <v>0</v>
      </c>
      <c r="P7059">
        <v>3</v>
      </c>
      <c r="Q7059">
        <v>57</v>
      </c>
      <c r="R7059">
        <v>72</v>
      </c>
      <c r="S7059">
        <v>3</v>
      </c>
      <c r="T7059">
        <v>5</v>
      </c>
      <c r="U7059">
        <v>0</v>
      </c>
      <c r="V7059">
        <v>0</v>
      </c>
      <c r="W7059">
        <v>0</v>
      </c>
      <c r="X7059">
        <v>0.14705700375520003</v>
      </c>
      <c r="Y7059">
        <v>19.054633318415476</v>
      </c>
      <c r="Z7059">
        <v>16.840330683060813</v>
      </c>
      <c r="AA7059">
        <v>0.44681596266927326</v>
      </c>
      <c r="AB7059">
        <v>0.55946941120415994</v>
      </c>
      <c r="AC7059">
        <v>0</v>
      </c>
      <c r="AD7059">
        <v>0</v>
      </c>
      <c r="AE7059">
        <v>37.048306379104929</v>
      </c>
    </row>
    <row r="7060" spans="1:31" x14ac:dyDescent="0.25">
      <c r="A7060">
        <v>2219843</v>
      </c>
      <c r="B7060">
        <v>1</v>
      </c>
      <c r="C7060" t="s">
        <v>81</v>
      </c>
      <c r="D7060" t="s">
        <v>115</v>
      </c>
      <c r="E7060" t="s">
        <v>141</v>
      </c>
      <c r="F7060" t="s">
        <v>20137</v>
      </c>
      <c r="G7060" t="s">
        <v>349</v>
      </c>
      <c r="H7060" t="s">
        <v>144</v>
      </c>
      <c r="I7060" t="s">
        <v>136</v>
      </c>
      <c r="J7060" t="s">
        <v>137</v>
      </c>
      <c r="K7060" t="s">
        <v>138</v>
      </c>
      <c r="L7060" t="s">
        <v>20138</v>
      </c>
      <c r="M7060" t="s">
        <v>20139</v>
      </c>
      <c r="N7060">
        <v>2.648055555</v>
      </c>
      <c r="O7060">
        <v>0</v>
      </c>
      <c r="P7060">
        <v>72</v>
      </c>
      <c r="Q7060">
        <v>0</v>
      </c>
      <c r="R7060">
        <v>5</v>
      </c>
      <c r="S7060">
        <v>1</v>
      </c>
      <c r="T7060">
        <v>4</v>
      </c>
      <c r="U7060">
        <v>0</v>
      </c>
      <c r="V7060">
        <v>0</v>
      </c>
      <c r="W7060">
        <v>0</v>
      </c>
      <c r="X7060">
        <v>12.318455458624594</v>
      </c>
      <c r="Y7060">
        <v>0</v>
      </c>
      <c r="Z7060">
        <v>1.1736786400724428</v>
      </c>
      <c r="AA7060">
        <v>4.0560898031196251</v>
      </c>
      <c r="AB7060">
        <v>0.54878932774516676</v>
      </c>
      <c r="AC7060">
        <v>0</v>
      </c>
      <c r="AD7060">
        <v>0</v>
      </c>
      <c r="AE7060">
        <v>18.097013229561828</v>
      </c>
    </row>
    <row r="7061" spans="1:31" x14ac:dyDescent="0.25">
      <c r="A7061">
        <v>2215429</v>
      </c>
      <c r="B7061">
        <v>1</v>
      </c>
      <c r="C7061" t="s">
        <v>81</v>
      </c>
      <c r="D7061" t="s">
        <v>115</v>
      </c>
      <c r="E7061" t="s">
        <v>198</v>
      </c>
      <c r="F7061" t="s">
        <v>20140</v>
      </c>
      <c r="G7061" t="s">
        <v>233</v>
      </c>
      <c r="H7061" t="s">
        <v>144</v>
      </c>
      <c r="I7061" t="s">
        <v>136</v>
      </c>
      <c r="J7061" t="s">
        <v>137</v>
      </c>
      <c r="K7061" t="s">
        <v>234</v>
      </c>
      <c r="L7061" t="s">
        <v>20141</v>
      </c>
      <c r="M7061" t="s">
        <v>20142</v>
      </c>
      <c r="N7061">
        <v>3.6858333330000002</v>
      </c>
      <c r="O7061">
        <v>0</v>
      </c>
      <c r="P7061">
        <v>153</v>
      </c>
      <c r="Q7061">
        <v>4</v>
      </c>
      <c r="R7061">
        <v>109</v>
      </c>
      <c r="S7061">
        <v>0</v>
      </c>
      <c r="T7061">
        <v>9</v>
      </c>
      <c r="U7061">
        <v>1</v>
      </c>
      <c r="V7061">
        <v>0</v>
      </c>
      <c r="W7061">
        <v>0</v>
      </c>
      <c r="X7061">
        <v>64.964838239961566</v>
      </c>
      <c r="Y7061">
        <v>9.6380971797038342</v>
      </c>
      <c r="Z7061">
        <v>82.473159629550494</v>
      </c>
      <c r="AA7061">
        <v>0</v>
      </c>
      <c r="AB7061">
        <v>64.403526551316702</v>
      </c>
      <c r="AC7061">
        <v>159.57037504608857</v>
      </c>
      <c r="AD7061">
        <v>0</v>
      </c>
      <c r="AE7061">
        <v>381.04999664662114</v>
      </c>
    </row>
    <row r="7062" spans="1:31" x14ac:dyDescent="0.25">
      <c r="A7062">
        <v>2223421</v>
      </c>
      <c r="B7062">
        <v>1</v>
      </c>
      <c r="C7062" t="s">
        <v>80</v>
      </c>
      <c r="D7062" t="s">
        <v>108</v>
      </c>
      <c r="E7062" t="s">
        <v>156</v>
      </c>
      <c r="F7062" t="s">
        <v>20143</v>
      </c>
      <c r="G7062" t="s">
        <v>161</v>
      </c>
      <c r="H7062" t="s">
        <v>135</v>
      </c>
      <c r="I7062" t="s">
        <v>136</v>
      </c>
      <c r="J7062" t="s">
        <v>137</v>
      </c>
      <c r="K7062" t="s">
        <v>138</v>
      </c>
      <c r="L7062" t="s">
        <v>20144</v>
      </c>
      <c r="M7062" t="s">
        <v>20145</v>
      </c>
      <c r="N7062">
        <v>4.4480555549999998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1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0.43193904438753838</v>
      </c>
      <c r="AC7062">
        <v>0</v>
      </c>
      <c r="AD7062">
        <v>0</v>
      </c>
      <c r="AE7062">
        <v>0.43193904438753838</v>
      </c>
    </row>
    <row r="7063" spans="1:31" x14ac:dyDescent="0.25">
      <c r="A7063">
        <v>2212750</v>
      </c>
      <c r="B7063">
        <v>1</v>
      </c>
      <c r="C7063" t="s">
        <v>80</v>
      </c>
      <c r="D7063" t="s">
        <v>93</v>
      </c>
      <c r="E7063" t="s">
        <v>132</v>
      </c>
      <c r="F7063" t="s">
        <v>20146</v>
      </c>
      <c r="G7063" t="s">
        <v>134</v>
      </c>
      <c r="H7063" t="s">
        <v>135</v>
      </c>
      <c r="I7063" t="s">
        <v>136</v>
      </c>
      <c r="J7063" t="s">
        <v>137</v>
      </c>
      <c r="K7063" t="s">
        <v>138</v>
      </c>
      <c r="L7063" t="s">
        <v>20147</v>
      </c>
      <c r="M7063" t="s">
        <v>20148</v>
      </c>
      <c r="N7063">
        <v>0.42111111099999998</v>
      </c>
      <c r="O7063">
        <v>0</v>
      </c>
      <c r="P7063">
        <v>135</v>
      </c>
      <c r="Q7063">
        <v>0</v>
      </c>
      <c r="R7063">
        <v>1</v>
      </c>
      <c r="S7063">
        <v>0</v>
      </c>
      <c r="T7063">
        <v>22</v>
      </c>
      <c r="U7063">
        <v>0</v>
      </c>
      <c r="V7063">
        <v>0</v>
      </c>
      <c r="W7063">
        <v>0</v>
      </c>
      <c r="X7063">
        <v>12.498932668378346</v>
      </c>
      <c r="Y7063">
        <v>0</v>
      </c>
      <c r="Z7063">
        <v>0.62980884756680566</v>
      </c>
      <c r="AA7063">
        <v>0</v>
      </c>
      <c r="AB7063">
        <v>2.3398246242923935</v>
      </c>
      <c r="AC7063">
        <v>0</v>
      </c>
      <c r="AD7063">
        <v>0</v>
      </c>
      <c r="AE7063">
        <v>15.468566140237545</v>
      </c>
    </row>
    <row r="7064" spans="1:31" x14ac:dyDescent="0.25">
      <c r="A7064">
        <v>2226484</v>
      </c>
      <c r="B7064">
        <v>1</v>
      </c>
      <c r="C7064" t="s">
        <v>81</v>
      </c>
      <c r="D7064" t="s">
        <v>120</v>
      </c>
      <c r="E7064" t="s">
        <v>151</v>
      </c>
      <c r="F7064" t="s">
        <v>20149</v>
      </c>
      <c r="G7064" t="s">
        <v>213</v>
      </c>
      <c r="H7064" t="s">
        <v>135</v>
      </c>
      <c r="I7064" t="s">
        <v>136</v>
      </c>
      <c r="J7064" t="s">
        <v>137</v>
      </c>
      <c r="K7064" t="s">
        <v>138</v>
      </c>
      <c r="L7064" t="s">
        <v>20150</v>
      </c>
      <c r="M7064" t="s">
        <v>20151</v>
      </c>
      <c r="N7064">
        <v>1.7652777770000001</v>
      </c>
      <c r="O7064">
        <v>0</v>
      </c>
      <c r="P7064">
        <v>48</v>
      </c>
      <c r="Q7064">
        <v>0</v>
      </c>
      <c r="R7064">
        <v>1</v>
      </c>
      <c r="S7064">
        <v>0</v>
      </c>
      <c r="T7064">
        <v>1</v>
      </c>
      <c r="U7064">
        <v>0</v>
      </c>
      <c r="V7064">
        <v>0</v>
      </c>
      <c r="W7064">
        <v>0</v>
      </c>
      <c r="X7064">
        <v>23.850400950931</v>
      </c>
      <c r="Y7064">
        <v>0</v>
      </c>
      <c r="Z7064">
        <v>0.14617210853198334</v>
      </c>
      <c r="AA7064">
        <v>0</v>
      </c>
      <c r="AB7064">
        <v>1.2307953799182224E-2</v>
      </c>
      <c r="AC7064">
        <v>0</v>
      </c>
      <c r="AD7064">
        <v>0</v>
      </c>
      <c r="AE7064">
        <v>24.008881013262165</v>
      </c>
    </row>
    <row r="7065" spans="1:31" x14ac:dyDescent="0.25">
      <c r="A7065">
        <v>2229017</v>
      </c>
      <c r="B7065">
        <v>1</v>
      </c>
      <c r="C7065" t="s">
        <v>80</v>
      </c>
      <c r="D7065" t="s">
        <v>106</v>
      </c>
      <c r="E7065" t="s">
        <v>147</v>
      </c>
      <c r="F7065" t="s">
        <v>4748</v>
      </c>
      <c r="G7065" t="s">
        <v>200</v>
      </c>
      <c r="H7065" t="s">
        <v>144</v>
      </c>
      <c r="I7065" t="s">
        <v>136</v>
      </c>
      <c r="J7065" t="s">
        <v>137</v>
      </c>
      <c r="K7065" t="s">
        <v>138</v>
      </c>
      <c r="L7065" t="s">
        <v>20152</v>
      </c>
      <c r="M7065" t="s">
        <v>20153</v>
      </c>
      <c r="N7065">
        <v>0.200833333</v>
      </c>
      <c r="O7065">
        <v>0</v>
      </c>
      <c r="P7065">
        <v>5</v>
      </c>
      <c r="Q7065">
        <v>57</v>
      </c>
      <c r="R7065">
        <v>227</v>
      </c>
      <c r="S7065">
        <v>16</v>
      </c>
      <c r="T7065">
        <v>44</v>
      </c>
      <c r="U7065">
        <v>0</v>
      </c>
      <c r="V7065">
        <v>0</v>
      </c>
      <c r="W7065">
        <v>0</v>
      </c>
      <c r="X7065">
        <v>0.40382333810280002</v>
      </c>
      <c r="Y7065">
        <v>74.58427289815873</v>
      </c>
      <c r="Z7065">
        <v>27.888168201853052</v>
      </c>
      <c r="AA7065">
        <v>3.9261978960465562</v>
      </c>
      <c r="AB7065">
        <v>11.491252814513192</v>
      </c>
      <c r="AC7065">
        <v>0</v>
      </c>
      <c r="AD7065">
        <v>0</v>
      </c>
      <c r="AE7065">
        <v>118.29371514867432</v>
      </c>
    </row>
    <row r="7066" spans="1:31" x14ac:dyDescent="0.25">
      <c r="A7066">
        <v>2222070</v>
      </c>
      <c r="B7066">
        <v>1</v>
      </c>
      <c r="C7066" t="s">
        <v>80</v>
      </c>
      <c r="D7066" t="s">
        <v>96</v>
      </c>
      <c r="E7066" t="s">
        <v>151</v>
      </c>
      <c r="F7066" t="s">
        <v>20154</v>
      </c>
      <c r="G7066" t="s">
        <v>213</v>
      </c>
      <c r="H7066" t="s">
        <v>135</v>
      </c>
      <c r="I7066" t="s">
        <v>136</v>
      </c>
      <c r="J7066" t="s">
        <v>137</v>
      </c>
      <c r="K7066" t="s">
        <v>138</v>
      </c>
      <c r="L7066" t="s">
        <v>20155</v>
      </c>
      <c r="M7066" t="s">
        <v>20156</v>
      </c>
      <c r="N7066">
        <v>3.1575000000000002</v>
      </c>
      <c r="O7066">
        <v>0</v>
      </c>
      <c r="P7066">
        <v>4</v>
      </c>
      <c r="Q7066">
        <v>0</v>
      </c>
      <c r="R7066">
        <v>1</v>
      </c>
      <c r="S7066">
        <v>0</v>
      </c>
      <c r="T7066">
        <v>5</v>
      </c>
      <c r="U7066">
        <v>0</v>
      </c>
      <c r="V7066">
        <v>0</v>
      </c>
      <c r="W7066">
        <v>0</v>
      </c>
      <c r="X7066">
        <v>10.005247367752489</v>
      </c>
      <c r="Y7066">
        <v>0</v>
      </c>
      <c r="Z7066">
        <v>0.61047731319089493</v>
      </c>
      <c r="AA7066">
        <v>0</v>
      </c>
      <c r="AB7066">
        <v>21.692991738108773</v>
      </c>
      <c r="AC7066">
        <v>0</v>
      </c>
      <c r="AD7066">
        <v>0</v>
      </c>
      <c r="AE7066">
        <v>32.308716419052161</v>
      </c>
    </row>
    <row r="7067" spans="1:31" x14ac:dyDescent="0.25">
      <c r="A7067">
        <v>2215123</v>
      </c>
      <c r="B7067">
        <v>1</v>
      </c>
      <c r="C7067" t="s">
        <v>80</v>
      </c>
      <c r="D7067" t="s">
        <v>92</v>
      </c>
      <c r="E7067" t="s">
        <v>156</v>
      </c>
      <c r="F7067" t="s">
        <v>8586</v>
      </c>
      <c r="G7067" t="s">
        <v>172</v>
      </c>
      <c r="H7067" t="s">
        <v>135</v>
      </c>
      <c r="I7067" t="s">
        <v>136</v>
      </c>
      <c r="J7067" t="s">
        <v>137</v>
      </c>
      <c r="K7067" t="s">
        <v>138</v>
      </c>
      <c r="L7067" t="s">
        <v>20157</v>
      </c>
      <c r="M7067" t="s">
        <v>20158</v>
      </c>
      <c r="N7067">
        <v>2.7475000000000001</v>
      </c>
      <c r="O7067">
        <v>0</v>
      </c>
      <c r="P7067">
        <v>9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7.9468304688049258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7.9468304688049258</v>
      </c>
    </row>
    <row r="7068" spans="1:31" x14ac:dyDescent="0.25">
      <c r="A7068">
        <v>2216803</v>
      </c>
      <c r="B7068">
        <v>1</v>
      </c>
      <c r="C7068" t="s">
        <v>81</v>
      </c>
      <c r="D7068" t="s">
        <v>118</v>
      </c>
      <c r="E7068" t="s">
        <v>156</v>
      </c>
      <c r="F7068" t="s">
        <v>20159</v>
      </c>
      <c r="G7068" t="s">
        <v>161</v>
      </c>
      <c r="H7068" t="s">
        <v>135</v>
      </c>
      <c r="I7068" t="s">
        <v>136</v>
      </c>
      <c r="J7068" t="s">
        <v>137</v>
      </c>
      <c r="K7068" t="s">
        <v>138</v>
      </c>
      <c r="L7068" t="s">
        <v>20160</v>
      </c>
      <c r="M7068" t="s">
        <v>20161</v>
      </c>
      <c r="N7068">
        <v>0.94861111099999995</v>
      </c>
      <c r="O7068">
        <v>0</v>
      </c>
      <c r="P7068">
        <v>1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0.10753711223799305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0.10753711223799305</v>
      </c>
    </row>
    <row r="7069" spans="1:31" x14ac:dyDescent="0.25">
      <c r="A7069">
        <v>2213726</v>
      </c>
      <c r="B7069">
        <v>1</v>
      </c>
      <c r="C7069" t="s">
        <v>80</v>
      </c>
      <c r="D7069" t="s">
        <v>105</v>
      </c>
      <c r="E7069" t="s">
        <v>156</v>
      </c>
      <c r="F7069" t="s">
        <v>7438</v>
      </c>
      <c r="G7069" t="s">
        <v>172</v>
      </c>
      <c r="H7069" t="s">
        <v>135</v>
      </c>
      <c r="I7069" t="s">
        <v>136</v>
      </c>
      <c r="J7069" t="s">
        <v>137</v>
      </c>
      <c r="K7069" t="s">
        <v>138</v>
      </c>
      <c r="L7069" t="s">
        <v>20162</v>
      </c>
      <c r="M7069" t="s">
        <v>20163</v>
      </c>
      <c r="N7069">
        <v>1.874166666</v>
      </c>
      <c r="O7069">
        <v>0</v>
      </c>
      <c r="P7069">
        <v>4</v>
      </c>
      <c r="Q7069">
        <v>0</v>
      </c>
      <c r="R7069">
        <v>0</v>
      </c>
      <c r="S7069">
        <v>0</v>
      </c>
      <c r="T7069">
        <v>1</v>
      </c>
      <c r="U7069">
        <v>0</v>
      </c>
      <c r="V7069">
        <v>0</v>
      </c>
      <c r="W7069">
        <v>0</v>
      </c>
      <c r="X7069">
        <v>8.3745038732787993</v>
      </c>
      <c r="Y7069">
        <v>0</v>
      </c>
      <c r="Z7069">
        <v>0</v>
      </c>
      <c r="AA7069">
        <v>0</v>
      </c>
      <c r="AB7069">
        <v>1.3309254229108651</v>
      </c>
      <c r="AC7069">
        <v>0</v>
      </c>
      <c r="AD7069">
        <v>0</v>
      </c>
      <c r="AE7069">
        <v>9.7054292961896635</v>
      </c>
    </row>
    <row r="7070" spans="1:31" x14ac:dyDescent="0.25">
      <c r="A7070">
        <v>2226461</v>
      </c>
      <c r="B7070">
        <v>1</v>
      </c>
      <c r="C7070" t="s">
        <v>81</v>
      </c>
      <c r="D7070" t="s">
        <v>128</v>
      </c>
      <c r="E7070" t="s">
        <v>156</v>
      </c>
      <c r="F7070" t="s">
        <v>20164</v>
      </c>
      <c r="G7070" t="s">
        <v>161</v>
      </c>
      <c r="H7070" t="s">
        <v>135</v>
      </c>
      <c r="I7070" t="s">
        <v>136</v>
      </c>
      <c r="J7070" t="s">
        <v>137</v>
      </c>
      <c r="K7070" t="s">
        <v>138</v>
      </c>
      <c r="L7070" t="s">
        <v>20165</v>
      </c>
      <c r="M7070" t="s">
        <v>20166</v>
      </c>
      <c r="N7070">
        <v>0.59944444399999997</v>
      </c>
      <c r="O7070">
        <v>0</v>
      </c>
      <c r="P7070">
        <v>5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0.73210497926187545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0.73210497926187545</v>
      </c>
    </row>
    <row r="7071" spans="1:31" x14ac:dyDescent="0.25">
      <c r="A7071">
        <v>2224795</v>
      </c>
      <c r="B7071">
        <v>1</v>
      </c>
      <c r="C7071" t="s">
        <v>80</v>
      </c>
      <c r="D7071" t="s">
        <v>83</v>
      </c>
      <c r="E7071" t="s">
        <v>198</v>
      </c>
      <c r="F7071" t="s">
        <v>20167</v>
      </c>
      <c r="G7071" t="s">
        <v>143</v>
      </c>
      <c r="H7071" t="s">
        <v>144</v>
      </c>
      <c r="I7071" t="s">
        <v>136</v>
      </c>
      <c r="J7071" t="s">
        <v>137</v>
      </c>
      <c r="K7071" t="s">
        <v>138</v>
      </c>
      <c r="L7071" t="s">
        <v>20168</v>
      </c>
      <c r="M7071" t="s">
        <v>20169</v>
      </c>
      <c r="N7071">
        <v>1.365</v>
      </c>
      <c r="O7071">
        <v>13</v>
      </c>
      <c r="P7071">
        <v>1294</v>
      </c>
      <c r="Q7071">
        <v>17</v>
      </c>
      <c r="R7071">
        <v>66</v>
      </c>
      <c r="S7071">
        <v>55</v>
      </c>
      <c r="T7071">
        <v>139</v>
      </c>
      <c r="U7071">
        <v>1</v>
      </c>
      <c r="V7071">
        <v>0</v>
      </c>
      <c r="W7071">
        <v>108.70392496348595</v>
      </c>
      <c r="X7071">
        <v>602.03157029686815</v>
      </c>
      <c r="Y7071">
        <v>29.70133366887444</v>
      </c>
      <c r="Z7071">
        <v>52.494186245694564</v>
      </c>
      <c r="AA7071">
        <v>614.53212696640878</v>
      </c>
      <c r="AB7071">
        <v>329.11828430063974</v>
      </c>
      <c r="AC7071">
        <v>6.8421672567166105</v>
      </c>
      <c r="AD7071">
        <v>0</v>
      </c>
      <c r="AE7071">
        <v>1743.4235936986884</v>
      </c>
    </row>
    <row r="7072" spans="1:31" x14ac:dyDescent="0.25">
      <c r="A7072">
        <v>2216282</v>
      </c>
      <c r="B7072">
        <v>1</v>
      </c>
      <c r="C7072" t="s">
        <v>81</v>
      </c>
      <c r="D7072" t="s">
        <v>118</v>
      </c>
      <c r="E7072" t="s">
        <v>132</v>
      </c>
      <c r="F7072" t="s">
        <v>20170</v>
      </c>
      <c r="G7072" t="s">
        <v>176</v>
      </c>
      <c r="H7072" t="s">
        <v>135</v>
      </c>
      <c r="I7072" t="s">
        <v>136</v>
      </c>
      <c r="J7072" t="s">
        <v>137</v>
      </c>
      <c r="K7072" t="s">
        <v>138</v>
      </c>
      <c r="L7072" t="s">
        <v>20171</v>
      </c>
      <c r="M7072" t="s">
        <v>20172</v>
      </c>
      <c r="N7072">
        <v>0.91333333299999997</v>
      </c>
      <c r="O7072">
        <v>0</v>
      </c>
      <c r="P7072">
        <v>15</v>
      </c>
      <c r="Q7072">
        <v>0</v>
      </c>
      <c r="R7072">
        <v>1</v>
      </c>
      <c r="S7072">
        <v>0</v>
      </c>
      <c r="T7072">
        <v>1</v>
      </c>
      <c r="U7072">
        <v>0</v>
      </c>
      <c r="V7072">
        <v>0</v>
      </c>
      <c r="W7072">
        <v>0</v>
      </c>
      <c r="X7072">
        <v>1.8004339660098083</v>
      </c>
      <c r="Y7072">
        <v>0</v>
      </c>
      <c r="Z7072">
        <v>7.0331867113762228E-2</v>
      </c>
      <c r="AA7072">
        <v>0</v>
      </c>
      <c r="AB7072">
        <v>0.88120918221162492</v>
      </c>
      <c r="AC7072">
        <v>0</v>
      </c>
      <c r="AD7072">
        <v>0</v>
      </c>
      <c r="AE7072">
        <v>2.7519750153351956</v>
      </c>
    </row>
    <row r="7073" spans="1:31" x14ac:dyDescent="0.25">
      <c r="A7073">
        <v>2214247</v>
      </c>
      <c r="B7073">
        <v>1</v>
      </c>
      <c r="C7073" t="s">
        <v>80</v>
      </c>
      <c r="D7073" t="s">
        <v>96</v>
      </c>
      <c r="E7073" t="s">
        <v>156</v>
      </c>
      <c r="F7073" t="s">
        <v>20173</v>
      </c>
      <c r="G7073" t="s">
        <v>165</v>
      </c>
      <c r="H7073" t="s">
        <v>135</v>
      </c>
      <c r="I7073" t="s">
        <v>136</v>
      </c>
      <c r="J7073" t="s">
        <v>137</v>
      </c>
      <c r="K7073" t="s">
        <v>138</v>
      </c>
      <c r="L7073" t="s">
        <v>20174</v>
      </c>
      <c r="M7073" t="s">
        <v>20175</v>
      </c>
      <c r="N7073">
        <v>3.0755555550000002</v>
      </c>
      <c r="O7073">
        <v>0</v>
      </c>
      <c r="P7073">
        <v>1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0.22395279795903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0.22395279795903</v>
      </c>
    </row>
    <row r="7074" spans="1:31" x14ac:dyDescent="0.25">
      <c r="A7074">
        <v>2225608</v>
      </c>
      <c r="B7074">
        <v>1</v>
      </c>
      <c r="C7074" t="s">
        <v>80</v>
      </c>
      <c r="D7074" t="s">
        <v>92</v>
      </c>
      <c r="E7074" t="s">
        <v>156</v>
      </c>
      <c r="F7074" t="s">
        <v>20176</v>
      </c>
      <c r="G7074" t="s">
        <v>172</v>
      </c>
      <c r="H7074" t="s">
        <v>135</v>
      </c>
      <c r="I7074" t="s">
        <v>136</v>
      </c>
      <c r="J7074" t="s">
        <v>137</v>
      </c>
      <c r="K7074" t="s">
        <v>138</v>
      </c>
      <c r="L7074" t="s">
        <v>20177</v>
      </c>
      <c r="M7074" t="s">
        <v>20178</v>
      </c>
      <c r="N7074">
        <v>1.3447222219999999</v>
      </c>
      <c r="O7074">
        <v>0</v>
      </c>
      <c r="P7074">
        <v>7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2.7011937728845767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2.7011937728845767</v>
      </c>
    </row>
    <row r="7075" spans="1:31" x14ac:dyDescent="0.25">
      <c r="A7075">
        <v>2228233</v>
      </c>
      <c r="B7075">
        <v>1</v>
      </c>
      <c r="C7075" t="s">
        <v>81</v>
      </c>
      <c r="D7075" t="s">
        <v>123</v>
      </c>
      <c r="E7075" t="s">
        <v>151</v>
      </c>
      <c r="F7075" t="s">
        <v>20179</v>
      </c>
      <c r="G7075" t="s">
        <v>233</v>
      </c>
      <c r="H7075" t="s">
        <v>135</v>
      </c>
      <c r="I7075" t="s">
        <v>136</v>
      </c>
      <c r="J7075" t="s">
        <v>137</v>
      </c>
      <c r="K7075" t="s">
        <v>234</v>
      </c>
      <c r="L7075" t="s">
        <v>20180</v>
      </c>
      <c r="M7075" t="s">
        <v>20181</v>
      </c>
      <c r="N7075">
        <v>5.3579897220000001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2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1.6387185792920833</v>
      </c>
      <c r="AC7075">
        <v>0</v>
      </c>
      <c r="AD7075">
        <v>0</v>
      </c>
      <c r="AE7075">
        <v>1.6387185792920833</v>
      </c>
    </row>
    <row r="7076" spans="1:31" x14ac:dyDescent="0.25">
      <c r="A7076">
        <v>2226169</v>
      </c>
      <c r="B7076">
        <v>1</v>
      </c>
      <c r="C7076" t="s">
        <v>80</v>
      </c>
      <c r="D7076" t="s">
        <v>110</v>
      </c>
      <c r="E7076" t="s">
        <v>156</v>
      </c>
      <c r="F7076" t="s">
        <v>20182</v>
      </c>
      <c r="G7076" t="s">
        <v>165</v>
      </c>
      <c r="H7076" t="s">
        <v>135</v>
      </c>
      <c r="I7076" t="s">
        <v>136</v>
      </c>
      <c r="J7076" t="s">
        <v>137</v>
      </c>
      <c r="K7076" t="s">
        <v>138</v>
      </c>
      <c r="L7076" t="s">
        <v>20183</v>
      </c>
      <c r="M7076" t="s">
        <v>20184</v>
      </c>
      <c r="N7076">
        <v>0.68055555499999998</v>
      </c>
      <c r="O7076">
        <v>0</v>
      </c>
      <c r="P7076">
        <v>12</v>
      </c>
      <c r="Q7076">
        <v>0</v>
      </c>
      <c r="R7076">
        <v>0</v>
      </c>
      <c r="S7076">
        <v>0</v>
      </c>
      <c r="T7076">
        <v>1</v>
      </c>
      <c r="U7076">
        <v>0</v>
      </c>
      <c r="V7076">
        <v>0</v>
      </c>
      <c r="W7076">
        <v>0</v>
      </c>
      <c r="X7076">
        <v>2.3254694297944747</v>
      </c>
      <c r="Y7076">
        <v>0</v>
      </c>
      <c r="Z7076">
        <v>0</v>
      </c>
      <c r="AA7076">
        <v>0</v>
      </c>
      <c r="AB7076">
        <v>9.3616972434944451E-4</v>
      </c>
      <c r="AC7076">
        <v>0</v>
      </c>
      <c r="AD7076">
        <v>0</v>
      </c>
      <c r="AE7076">
        <v>2.3264055995188242</v>
      </c>
    </row>
    <row r="7077" spans="1:31" x14ac:dyDescent="0.25">
      <c r="A7077">
        <v>2214931</v>
      </c>
      <c r="B7077">
        <v>1</v>
      </c>
      <c r="C7077" t="s">
        <v>80</v>
      </c>
      <c r="D7077" t="s">
        <v>92</v>
      </c>
      <c r="E7077" t="s">
        <v>151</v>
      </c>
      <c r="F7077" t="s">
        <v>20185</v>
      </c>
      <c r="G7077" t="s">
        <v>213</v>
      </c>
      <c r="H7077" t="s">
        <v>135</v>
      </c>
      <c r="I7077" t="s">
        <v>136</v>
      </c>
      <c r="J7077" t="s">
        <v>137</v>
      </c>
      <c r="K7077" t="s">
        <v>138</v>
      </c>
      <c r="L7077" t="s">
        <v>20186</v>
      </c>
      <c r="M7077" t="s">
        <v>20187</v>
      </c>
      <c r="N7077">
        <v>2.1002777770000001</v>
      </c>
      <c r="O7077">
        <v>0</v>
      </c>
      <c r="P7077">
        <v>32</v>
      </c>
      <c r="Q7077">
        <v>0</v>
      </c>
      <c r="R7077">
        <v>0</v>
      </c>
      <c r="S7077">
        <v>0</v>
      </c>
      <c r="T7077">
        <v>1</v>
      </c>
      <c r="U7077">
        <v>0</v>
      </c>
      <c r="V7077">
        <v>0</v>
      </c>
      <c r="W7077">
        <v>0</v>
      </c>
      <c r="X7077">
        <v>14.317418171969626</v>
      </c>
      <c r="Y7077">
        <v>0</v>
      </c>
      <c r="Z7077">
        <v>0</v>
      </c>
      <c r="AA7077">
        <v>0</v>
      </c>
      <c r="AB7077">
        <v>0.67285126734059031</v>
      </c>
      <c r="AC7077">
        <v>0</v>
      </c>
      <c r="AD7077">
        <v>0</v>
      </c>
      <c r="AE7077">
        <v>14.990269439310216</v>
      </c>
    </row>
    <row r="7078" spans="1:31" x14ac:dyDescent="0.25">
      <c r="A7078">
        <v>2228164</v>
      </c>
      <c r="B7078">
        <v>1</v>
      </c>
      <c r="C7078" t="s">
        <v>80</v>
      </c>
      <c r="D7078" t="s">
        <v>83</v>
      </c>
      <c r="E7078" t="s">
        <v>141</v>
      </c>
      <c r="F7078" t="s">
        <v>20188</v>
      </c>
      <c r="G7078" t="s">
        <v>405</v>
      </c>
      <c r="H7078" t="s">
        <v>144</v>
      </c>
      <c r="I7078" t="s">
        <v>136</v>
      </c>
      <c r="J7078" t="s">
        <v>137</v>
      </c>
      <c r="K7078" t="s">
        <v>234</v>
      </c>
      <c r="L7078" t="s">
        <v>3096</v>
      </c>
      <c r="M7078" t="s">
        <v>20189</v>
      </c>
      <c r="N7078">
        <v>2.5127777770000002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1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6249.4511470883854</v>
      </c>
      <c r="AD7078">
        <v>0</v>
      </c>
      <c r="AE7078">
        <v>6249.4511470883854</v>
      </c>
    </row>
    <row r="7079" spans="1:31" x14ac:dyDescent="0.25">
      <c r="A7079">
        <v>2215598</v>
      </c>
      <c r="B7079">
        <v>1</v>
      </c>
      <c r="C7079" t="s">
        <v>80</v>
      </c>
      <c r="D7079" t="s">
        <v>108</v>
      </c>
      <c r="E7079" t="s">
        <v>156</v>
      </c>
      <c r="F7079" t="s">
        <v>20190</v>
      </c>
      <c r="G7079" t="s">
        <v>161</v>
      </c>
      <c r="H7079" t="s">
        <v>135</v>
      </c>
      <c r="I7079" t="s">
        <v>136</v>
      </c>
      <c r="J7079" t="s">
        <v>137</v>
      </c>
      <c r="K7079" t="s">
        <v>138</v>
      </c>
      <c r="L7079" t="s">
        <v>20191</v>
      </c>
      <c r="M7079" t="s">
        <v>20192</v>
      </c>
      <c r="N7079">
        <v>5.8483333330000002</v>
      </c>
      <c r="O7079">
        <v>0</v>
      </c>
      <c r="P7079">
        <v>0</v>
      </c>
      <c r="Q7079">
        <v>0</v>
      </c>
      <c r="R7079">
        <v>1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0.16078811017727498</v>
      </c>
      <c r="AA7079">
        <v>0</v>
      </c>
      <c r="AB7079">
        <v>0</v>
      </c>
      <c r="AC7079">
        <v>0</v>
      </c>
      <c r="AD7079">
        <v>0</v>
      </c>
      <c r="AE7079">
        <v>0.16078811017727498</v>
      </c>
    </row>
    <row r="7080" spans="1:31" x14ac:dyDescent="0.25">
      <c r="A7080">
        <v>2228333</v>
      </c>
      <c r="B7080">
        <v>1</v>
      </c>
      <c r="C7080" t="s">
        <v>80</v>
      </c>
      <c r="D7080" t="s">
        <v>101</v>
      </c>
      <c r="E7080" t="s">
        <v>156</v>
      </c>
      <c r="F7080" t="s">
        <v>20193</v>
      </c>
      <c r="G7080" t="s">
        <v>161</v>
      </c>
      <c r="H7080" t="s">
        <v>135</v>
      </c>
      <c r="I7080" t="s">
        <v>136</v>
      </c>
      <c r="J7080" t="s">
        <v>137</v>
      </c>
      <c r="K7080" t="s">
        <v>138</v>
      </c>
      <c r="L7080" t="s">
        <v>20194</v>
      </c>
      <c r="M7080" t="s">
        <v>20195</v>
      </c>
      <c r="N7080">
        <v>3.0508333329999999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1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3.0704396566476895</v>
      </c>
      <c r="AC7080">
        <v>0</v>
      </c>
      <c r="AD7080">
        <v>0</v>
      </c>
      <c r="AE7080">
        <v>3.0704396566476895</v>
      </c>
    </row>
    <row r="7081" spans="1:31" x14ac:dyDescent="0.25">
      <c r="A7081">
        <v>2218177</v>
      </c>
      <c r="B7081">
        <v>1</v>
      </c>
      <c r="C7081" t="s">
        <v>80</v>
      </c>
      <c r="D7081" t="s">
        <v>99</v>
      </c>
      <c r="E7081" t="s">
        <v>156</v>
      </c>
      <c r="F7081" t="s">
        <v>20196</v>
      </c>
      <c r="G7081" t="s">
        <v>161</v>
      </c>
      <c r="H7081" t="s">
        <v>135</v>
      </c>
      <c r="I7081" t="s">
        <v>136</v>
      </c>
      <c r="J7081" t="s">
        <v>137</v>
      </c>
      <c r="K7081" t="s">
        <v>138</v>
      </c>
      <c r="L7081" t="s">
        <v>20197</v>
      </c>
      <c r="M7081" t="s">
        <v>20198</v>
      </c>
      <c r="N7081">
        <v>4.3119444439999999</v>
      </c>
      <c r="O7081">
        <v>0</v>
      </c>
      <c r="P7081">
        <v>1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1.3387881160057693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1.3387881160057693</v>
      </c>
    </row>
    <row r="7082" spans="1:31" x14ac:dyDescent="0.25">
      <c r="A7082">
        <v>2226982</v>
      </c>
      <c r="B7082">
        <v>1</v>
      </c>
      <c r="C7082" t="s">
        <v>80</v>
      </c>
      <c r="D7082" t="s">
        <v>100</v>
      </c>
      <c r="E7082" t="s">
        <v>156</v>
      </c>
      <c r="F7082" t="s">
        <v>20199</v>
      </c>
      <c r="G7082" t="s">
        <v>161</v>
      </c>
      <c r="H7082" t="s">
        <v>135</v>
      </c>
      <c r="I7082" t="s">
        <v>136</v>
      </c>
      <c r="J7082" t="s">
        <v>137</v>
      </c>
      <c r="K7082" t="s">
        <v>138</v>
      </c>
      <c r="L7082" t="s">
        <v>20200</v>
      </c>
      <c r="M7082" t="s">
        <v>20201</v>
      </c>
      <c r="N7082">
        <v>2.9386111110000002</v>
      </c>
      <c r="O7082">
        <v>0</v>
      </c>
      <c r="P7082">
        <v>1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2.731879735569688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2.731879735569688</v>
      </c>
    </row>
    <row r="7083" spans="1:31" x14ac:dyDescent="0.25">
      <c r="A7083">
        <v>2213457</v>
      </c>
      <c r="B7083">
        <v>1</v>
      </c>
      <c r="C7083" t="s">
        <v>81</v>
      </c>
      <c r="D7083" t="s">
        <v>115</v>
      </c>
      <c r="E7083" t="s">
        <v>141</v>
      </c>
      <c r="F7083" t="s">
        <v>13072</v>
      </c>
      <c r="G7083" t="s">
        <v>349</v>
      </c>
      <c r="H7083" t="s">
        <v>144</v>
      </c>
      <c r="I7083" t="s">
        <v>136</v>
      </c>
      <c r="J7083" t="s">
        <v>137</v>
      </c>
      <c r="K7083" t="s">
        <v>138</v>
      </c>
      <c r="L7083" t="s">
        <v>20202</v>
      </c>
      <c r="M7083" t="s">
        <v>20203</v>
      </c>
      <c r="N7083">
        <v>1.426388888</v>
      </c>
      <c r="O7083">
        <v>0</v>
      </c>
      <c r="P7083">
        <v>80</v>
      </c>
      <c r="Q7083">
        <v>0</v>
      </c>
      <c r="R7083">
        <v>4</v>
      </c>
      <c r="S7083">
        <v>1</v>
      </c>
      <c r="T7083">
        <v>1</v>
      </c>
      <c r="U7083">
        <v>0</v>
      </c>
      <c r="V7083">
        <v>0</v>
      </c>
      <c r="W7083">
        <v>0</v>
      </c>
      <c r="X7083">
        <v>4.3436089729076404</v>
      </c>
      <c r="Y7083">
        <v>0</v>
      </c>
      <c r="Z7083">
        <v>2.0378369149108346</v>
      </c>
      <c r="AA7083">
        <v>7.3488587382847763</v>
      </c>
      <c r="AB7083">
        <v>2.1343352674566668E-3</v>
      </c>
      <c r="AC7083">
        <v>0</v>
      </c>
      <c r="AD7083">
        <v>0</v>
      </c>
      <c r="AE7083">
        <v>13.732438961370708</v>
      </c>
    </row>
    <row r="7084" spans="1:31" x14ac:dyDescent="0.25">
      <c r="A7084">
        <v>2214908</v>
      </c>
      <c r="B7084">
        <v>1</v>
      </c>
      <c r="C7084" t="s">
        <v>80</v>
      </c>
      <c r="D7084" t="s">
        <v>84</v>
      </c>
      <c r="E7084" t="s">
        <v>132</v>
      </c>
      <c r="F7084" t="s">
        <v>20204</v>
      </c>
      <c r="G7084" t="s">
        <v>233</v>
      </c>
      <c r="H7084" t="s">
        <v>135</v>
      </c>
      <c r="I7084" t="s">
        <v>136</v>
      </c>
      <c r="J7084" t="s">
        <v>137</v>
      </c>
      <c r="K7084" t="s">
        <v>234</v>
      </c>
      <c r="L7084" t="s">
        <v>20205</v>
      </c>
      <c r="M7084" t="s">
        <v>20206</v>
      </c>
      <c r="N7084">
        <v>6.4059072219999997</v>
      </c>
      <c r="O7084">
        <v>0</v>
      </c>
      <c r="P7084">
        <v>723</v>
      </c>
      <c r="Q7084">
        <v>0</v>
      </c>
      <c r="R7084">
        <v>1</v>
      </c>
      <c r="S7084">
        <v>0</v>
      </c>
      <c r="T7084">
        <v>34</v>
      </c>
      <c r="U7084">
        <v>0</v>
      </c>
      <c r="V7084">
        <v>0</v>
      </c>
      <c r="W7084">
        <v>0</v>
      </c>
      <c r="X7084">
        <v>1466.9432134396657</v>
      </c>
      <c r="Y7084">
        <v>0</v>
      </c>
      <c r="Z7084">
        <v>0</v>
      </c>
      <c r="AA7084">
        <v>0</v>
      </c>
      <c r="AB7084">
        <v>334.15149545449924</v>
      </c>
      <c r="AC7084">
        <v>0</v>
      </c>
      <c r="AD7084">
        <v>0</v>
      </c>
      <c r="AE7084">
        <v>1801.0947088941648</v>
      </c>
    </row>
    <row r="7085" spans="1:31" x14ac:dyDescent="0.25">
      <c r="A7085">
        <v>2215621</v>
      </c>
      <c r="B7085">
        <v>1</v>
      </c>
      <c r="C7085" t="s">
        <v>80</v>
      </c>
      <c r="D7085" t="s">
        <v>85</v>
      </c>
      <c r="E7085" t="s">
        <v>156</v>
      </c>
      <c r="F7085" t="s">
        <v>20207</v>
      </c>
      <c r="G7085" t="s">
        <v>280</v>
      </c>
      <c r="H7085" t="s">
        <v>135</v>
      </c>
      <c r="I7085" t="s">
        <v>136</v>
      </c>
      <c r="J7085" t="s">
        <v>3</v>
      </c>
      <c r="K7085" t="s">
        <v>138</v>
      </c>
      <c r="L7085" t="s">
        <v>20208</v>
      </c>
      <c r="M7085" t="s">
        <v>20209</v>
      </c>
      <c r="N7085">
        <v>5.37</v>
      </c>
      <c r="O7085">
        <v>0</v>
      </c>
      <c r="P7085">
        <v>2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2.3574560680429184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2.3574560680429184</v>
      </c>
    </row>
    <row r="7086" spans="1:31" x14ac:dyDescent="0.25">
      <c r="A7086">
        <v>2218154</v>
      </c>
      <c r="B7086">
        <v>1</v>
      </c>
      <c r="C7086" t="s">
        <v>81</v>
      </c>
      <c r="D7086" t="s">
        <v>118</v>
      </c>
      <c r="E7086" t="s">
        <v>156</v>
      </c>
      <c r="F7086" t="s">
        <v>20210</v>
      </c>
      <c r="G7086" t="s">
        <v>165</v>
      </c>
      <c r="H7086" t="s">
        <v>135</v>
      </c>
      <c r="I7086" t="s">
        <v>136</v>
      </c>
      <c r="J7086" t="s">
        <v>137</v>
      </c>
      <c r="K7086" t="s">
        <v>138</v>
      </c>
      <c r="L7086" t="s">
        <v>20211</v>
      </c>
      <c r="M7086" t="s">
        <v>20212</v>
      </c>
      <c r="N7086">
        <v>3.9608333330000001</v>
      </c>
      <c r="O7086">
        <v>0</v>
      </c>
      <c r="P7086">
        <v>9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9.7063308975614131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9.7063308975614131</v>
      </c>
    </row>
    <row r="7087" spans="1:31" x14ac:dyDescent="0.25">
      <c r="A7087">
        <v>2218638</v>
      </c>
      <c r="B7087">
        <v>1</v>
      </c>
      <c r="C7087" t="s">
        <v>81</v>
      </c>
      <c r="D7087" t="s">
        <v>113</v>
      </c>
      <c r="E7087" t="s">
        <v>198</v>
      </c>
      <c r="F7087" t="s">
        <v>20213</v>
      </c>
      <c r="G7087" t="s">
        <v>143</v>
      </c>
      <c r="H7087" t="s">
        <v>144</v>
      </c>
      <c r="I7087" t="s">
        <v>451</v>
      </c>
      <c r="J7087" t="s">
        <v>137</v>
      </c>
      <c r="K7087" t="s">
        <v>138</v>
      </c>
      <c r="L7087" t="s">
        <v>20214</v>
      </c>
      <c r="M7087" t="s">
        <v>20215</v>
      </c>
      <c r="N7087">
        <v>4.0277777000000001E-2</v>
      </c>
      <c r="O7087">
        <v>1</v>
      </c>
      <c r="P7087">
        <v>1566</v>
      </c>
      <c r="Q7087">
        <v>16</v>
      </c>
      <c r="R7087">
        <v>412</v>
      </c>
      <c r="S7087">
        <v>13</v>
      </c>
      <c r="T7087">
        <v>127</v>
      </c>
      <c r="U7087">
        <v>0</v>
      </c>
      <c r="V7087">
        <v>1</v>
      </c>
      <c r="W7087">
        <v>2.0801672421000002E-2</v>
      </c>
      <c r="X7087">
        <v>10.364453394351177</v>
      </c>
      <c r="Y7087">
        <v>1.6917607342087362</v>
      </c>
      <c r="Z7087">
        <v>5.5680885726370919</v>
      </c>
      <c r="AA7087">
        <v>11.930447599730055</v>
      </c>
      <c r="AB7087">
        <v>2.3853657506657351</v>
      </c>
      <c r="AC7087">
        <v>0</v>
      </c>
      <c r="AD7087">
        <v>0</v>
      </c>
      <c r="AE7087">
        <v>31.960917724013793</v>
      </c>
    </row>
    <row r="7088" spans="1:31" x14ac:dyDescent="0.25">
      <c r="A7088">
        <v>2227543</v>
      </c>
      <c r="B7088">
        <v>1</v>
      </c>
      <c r="C7088" t="s">
        <v>81</v>
      </c>
      <c r="D7088" t="s">
        <v>121</v>
      </c>
      <c r="E7088" t="s">
        <v>156</v>
      </c>
      <c r="F7088" t="s">
        <v>20216</v>
      </c>
      <c r="G7088" t="s">
        <v>161</v>
      </c>
      <c r="H7088" t="s">
        <v>135</v>
      </c>
      <c r="I7088" t="s">
        <v>136</v>
      </c>
      <c r="J7088" t="s">
        <v>137</v>
      </c>
      <c r="K7088" t="s">
        <v>138</v>
      </c>
      <c r="L7088" t="s">
        <v>20217</v>
      </c>
      <c r="M7088" t="s">
        <v>20218</v>
      </c>
      <c r="N7088">
        <v>2.304444444</v>
      </c>
      <c r="O7088">
        <v>0</v>
      </c>
      <c r="P7088">
        <v>1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</row>
    <row r="7089" spans="1:31" x14ac:dyDescent="0.25">
      <c r="A7089">
        <v>2222468</v>
      </c>
      <c r="B7089">
        <v>1</v>
      </c>
      <c r="C7089" t="s">
        <v>80</v>
      </c>
      <c r="D7089" t="s">
        <v>90</v>
      </c>
      <c r="E7089" t="s">
        <v>132</v>
      </c>
      <c r="F7089" t="s">
        <v>20219</v>
      </c>
      <c r="G7089" t="s">
        <v>405</v>
      </c>
      <c r="H7089" t="s">
        <v>135</v>
      </c>
      <c r="I7089" t="s">
        <v>136</v>
      </c>
      <c r="J7089" t="s">
        <v>137</v>
      </c>
      <c r="K7089" t="s">
        <v>234</v>
      </c>
      <c r="L7089" t="s">
        <v>20220</v>
      </c>
      <c r="M7089" t="s">
        <v>20221</v>
      </c>
      <c r="N7089">
        <v>2.6910563879999998</v>
      </c>
      <c r="O7089">
        <v>0</v>
      </c>
      <c r="P7089">
        <v>269</v>
      </c>
      <c r="Q7089">
        <v>0</v>
      </c>
      <c r="R7089">
        <v>3</v>
      </c>
      <c r="S7089">
        <v>0</v>
      </c>
      <c r="T7089">
        <v>16</v>
      </c>
      <c r="U7089">
        <v>0</v>
      </c>
      <c r="V7089">
        <v>0</v>
      </c>
      <c r="W7089">
        <v>0</v>
      </c>
      <c r="X7089">
        <v>160.32182441682551</v>
      </c>
      <c r="Y7089">
        <v>0</v>
      </c>
      <c r="Z7089">
        <v>0.51696307609895675</v>
      </c>
      <c r="AA7089">
        <v>0</v>
      </c>
      <c r="AB7089">
        <v>21.389996072747756</v>
      </c>
      <c r="AC7089">
        <v>0</v>
      </c>
      <c r="AD7089">
        <v>0</v>
      </c>
      <c r="AE7089">
        <v>182.22878356567222</v>
      </c>
    </row>
    <row r="7090" spans="1:31" x14ac:dyDescent="0.25">
      <c r="A7090">
        <v>2218140</v>
      </c>
      <c r="B7090">
        <v>1</v>
      </c>
      <c r="C7090" t="s">
        <v>80</v>
      </c>
      <c r="D7090" t="s">
        <v>105</v>
      </c>
      <c r="E7090" t="s">
        <v>225</v>
      </c>
      <c r="F7090" t="s">
        <v>9013</v>
      </c>
      <c r="G7090" t="s">
        <v>345</v>
      </c>
      <c r="H7090" t="s">
        <v>135</v>
      </c>
      <c r="I7090" t="s">
        <v>136</v>
      </c>
      <c r="J7090" t="s">
        <v>137</v>
      </c>
      <c r="K7090" t="s">
        <v>138</v>
      </c>
      <c r="L7090" t="s">
        <v>20222</v>
      </c>
      <c r="M7090" t="s">
        <v>20223</v>
      </c>
      <c r="N7090">
        <v>2.8311111109999998</v>
      </c>
      <c r="O7090">
        <v>0</v>
      </c>
      <c r="P7090">
        <v>40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31.511595940997307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31.511595940997307</v>
      </c>
    </row>
    <row r="7091" spans="1:31" x14ac:dyDescent="0.25">
      <c r="A7091">
        <v>2219030</v>
      </c>
      <c r="B7091">
        <v>1</v>
      </c>
      <c r="C7091" t="s">
        <v>80</v>
      </c>
      <c r="D7091" t="s">
        <v>102</v>
      </c>
      <c r="E7091" t="s">
        <v>141</v>
      </c>
      <c r="F7091" t="s">
        <v>20224</v>
      </c>
      <c r="G7091" t="s">
        <v>1136</v>
      </c>
      <c r="H7091" t="s">
        <v>144</v>
      </c>
      <c r="I7091" t="s">
        <v>136</v>
      </c>
      <c r="J7091" t="s">
        <v>137</v>
      </c>
      <c r="K7091" t="s">
        <v>138</v>
      </c>
      <c r="L7091" t="s">
        <v>20225</v>
      </c>
      <c r="M7091" t="s">
        <v>20226</v>
      </c>
      <c r="N7091">
        <v>2.2549999999999999</v>
      </c>
      <c r="O7091">
        <v>0</v>
      </c>
      <c r="P7091">
        <v>80</v>
      </c>
      <c r="Q7091">
        <v>0</v>
      </c>
      <c r="R7091">
        <v>0</v>
      </c>
      <c r="S7091">
        <v>0</v>
      </c>
      <c r="T7091">
        <v>4</v>
      </c>
      <c r="U7091">
        <v>0</v>
      </c>
      <c r="V7091">
        <v>0</v>
      </c>
      <c r="W7091">
        <v>0</v>
      </c>
      <c r="X7091">
        <v>16.283140660839983</v>
      </c>
      <c r="Y7091">
        <v>0</v>
      </c>
      <c r="Z7091">
        <v>0</v>
      </c>
      <c r="AA7091">
        <v>0</v>
      </c>
      <c r="AB7091">
        <v>9.409419819564345</v>
      </c>
      <c r="AC7091">
        <v>0</v>
      </c>
      <c r="AD7091">
        <v>0</v>
      </c>
      <c r="AE7091">
        <v>25.692560480404328</v>
      </c>
    </row>
    <row r="7092" spans="1:31" x14ac:dyDescent="0.25">
      <c r="A7092">
        <v>2226690</v>
      </c>
      <c r="B7092">
        <v>1</v>
      </c>
      <c r="C7092" t="s">
        <v>80</v>
      </c>
      <c r="D7092" t="s">
        <v>110</v>
      </c>
      <c r="E7092" t="s">
        <v>156</v>
      </c>
      <c r="F7092" t="s">
        <v>20227</v>
      </c>
      <c r="G7092" t="s">
        <v>165</v>
      </c>
      <c r="H7092" t="s">
        <v>135</v>
      </c>
      <c r="I7092" t="s">
        <v>136</v>
      </c>
      <c r="J7092" t="s">
        <v>137</v>
      </c>
      <c r="K7092" t="s">
        <v>138</v>
      </c>
      <c r="L7092" t="s">
        <v>20228</v>
      </c>
      <c r="M7092" t="s">
        <v>20229</v>
      </c>
      <c r="N7092">
        <v>2.5533333329999999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1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</row>
    <row r="7093" spans="1:31" x14ac:dyDescent="0.25">
      <c r="A7093">
        <v>2215200</v>
      </c>
      <c r="B7093">
        <v>1</v>
      </c>
      <c r="C7093" t="s">
        <v>80</v>
      </c>
      <c r="D7093" t="s">
        <v>83</v>
      </c>
      <c r="E7093" t="s">
        <v>156</v>
      </c>
      <c r="F7093" t="s">
        <v>1869</v>
      </c>
      <c r="G7093" t="s">
        <v>161</v>
      </c>
      <c r="H7093" t="s">
        <v>135</v>
      </c>
      <c r="I7093" t="s">
        <v>136</v>
      </c>
      <c r="J7093" t="s">
        <v>137</v>
      </c>
      <c r="K7093" t="s">
        <v>138</v>
      </c>
      <c r="L7093" t="s">
        <v>20230</v>
      </c>
      <c r="M7093" t="s">
        <v>20231</v>
      </c>
      <c r="N7093">
        <v>2.12</v>
      </c>
      <c r="O7093">
        <v>0</v>
      </c>
      <c r="P7093">
        <v>2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3.2589956211386646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3.2589956211386646</v>
      </c>
    </row>
    <row r="7094" spans="1:31" x14ac:dyDescent="0.25">
      <c r="A7094">
        <v>2223842</v>
      </c>
      <c r="B7094">
        <v>1</v>
      </c>
      <c r="C7094" t="s">
        <v>81</v>
      </c>
      <c r="D7094" t="s">
        <v>120</v>
      </c>
      <c r="E7094" t="s">
        <v>132</v>
      </c>
      <c r="F7094" t="s">
        <v>1979</v>
      </c>
      <c r="G7094" t="s">
        <v>233</v>
      </c>
      <c r="H7094" t="s">
        <v>135</v>
      </c>
      <c r="I7094" t="s">
        <v>136</v>
      </c>
      <c r="J7094" t="s">
        <v>137</v>
      </c>
      <c r="K7094" t="s">
        <v>234</v>
      </c>
      <c r="L7094" t="s">
        <v>20232</v>
      </c>
      <c r="M7094" t="s">
        <v>20233</v>
      </c>
      <c r="N7094">
        <v>2.301388888</v>
      </c>
      <c r="O7094">
        <v>0</v>
      </c>
      <c r="P7094">
        <v>241</v>
      </c>
      <c r="Q7094">
        <v>0</v>
      </c>
      <c r="R7094">
        <v>8</v>
      </c>
      <c r="S7094">
        <v>0</v>
      </c>
      <c r="T7094">
        <v>29</v>
      </c>
      <c r="U7094">
        <v>0</v>
      </c>
      <c r="V7094">
        <v>0</v>
      </c>
      <c r="W7094">
        <v>0</v>
      </c>
      <c r="X7094">
        <v>103.9948081238883</v>
      </c>
      <c r="Y7094">
        <v>0</v>
      </c>
      <c r="Z7094">
        <v>1.2545789050985778</v>
      </c>
      <c r="AA7094">
        <v>0</v>
      </c>
      <c r="AB7094">
        <v>15.828524953434975</v>
      </c>
      <c r="AC7094">
        <v>0</v>
      </c>
      <c r="AD7094">
        <v>0</v>
      </c>
      <c r="AE7094">
        <v>121.07791198242187</v>
      </c>
    </row>
    <row r="7095" spans="1:31" x14ac:dyDescent="0.25">
      <c r="A7095">
        <v>2219514</v>
      </c>
      <c r="B7095">
        <v>1</v>
      </c>
      <c r="C7095" t="s">
        <v>80</v>
      </c>
      <c r="D7095" t="s">
        <v>107</v>
      </c>
      <c r="E7095" t="s">
        <v>151</v>
      </c>
      <c r="F7095" t="s">
        <v>20234</v>
      </c>
      <c r="G7095" t="s">
        <v>213</v>
      </c>
      <c r="H7095" t="s">
        <v>135</v>
      </c>
      <c r="I7095" t="s">
        <v>136</v>
      </c>
      <c r="J7095" t="s">
        <v>137</v>
      </c>
      <c r="K7095" t="s">
        <v>138</v>
      </c>
      <c r="L7095" t="s">
        <v>20235</v>
      </c>
      <c r="M7095" t="s">
        <v>20236</v>
      </c>
      <c r="N7095">
        <v>3.8113888880000002</v>
      </c>
      <c r="O7095">
        <v>0</v>
      </c>
      <c r="P7095">
        <v>314</v>
      </c>
      <c r="Q7095">
        <v>0</v>
      </c>
      <c r="R7095">
        <v>0</v>
      </c>
      <c r="S7095">
        <v>0</v>
      </c>
      <c r="T7095">
        <v>6</v>
      </c>
      <c r="U7095">
        <v>0</v>
      </c>
      <c r="V7095">
        <v>0</v>
      </c>
      <c r="W7095">
        <v>0</v>
      </c>
      <c r="X7095">
        <v>319.97398752693158</v>
      </c>
      <c r="Y7095">
        <v>0</v>
      </c>
      <c r="Z7095">
        <v>0</v>
      </c>
      <c r="AA7095">
        <v>0</v>
      </c>
      <c r="AB7095">
        <v>4.4732646710552899</v>
      </c>
      <c r="AC7095">
        <v>0</v>
      </c>
      <c r="AD7095">
        <v>0</v>
      </c>
      <c r="AE7095">
        <v>324.44725219798687</v>
      </c>
    </row>
    <row r="7096" spans="1:31" x14ac:dyDescent="0.25">
      <c r="A7096">
        <v>2220596</v>
      </c>
      <c r="B7096">
        <v>1</v>
      </c>
      <c r="C7096" t="s">
        <v>80</v>
      </c>
      <c r="D7096" t="s">
        <v>97</v>
      </c>
      <c r="E7096" t="s">
        <v>147</v>
      </c>
      <c r="F7096" t="s">
        <v>10024</v>
      </c>
      <c r="G7096" t="s">
        <v>200</v>
      </c>
      <c r="H7096" t="s">
        <v>144</v>
      </c>
      <c r="I7096" t="s">
        <v>451</v>
      </c>
      <c r="J7096" t="s">
        <v>137</v>
      </c>
      <c r="K7096" t="s">
        <v>138</v>
      </c>
      <c r="L7096" t="s">
        <v>20237</v>
      </c>
      <c r="M7096" t="s">
        <v>20238</v>
      </c>
      <c r="N7096">
        <v>1.2222222E-2</v>
      </c>
      <c r="O7096">
        <v>0</v>
      </c>
      <c r="P7096">
        <v>581</v>
      </c>
      <c r="Q7096">
        <v>0</v>
      </c>
      <c r="R7096">
        <v>0</v>
      </c>
      <c r="S7096">
        <v>1</v>
      </c>
      <c r="T7096">
        <v>37</v>
      </c>
      <c r="U7096">
        <v>0</v>
      </c>
      <c r="V7096">
        <v>0</v>
      </c>
      <c r="W7096">
        <v>0</v>
      </c>
      <c r="X7096">
        <v>3.991605719128354</v>
      </c>
      <c r="Y7096">
        <v>0</v>
      </c>
      <c r="Z7096">
        <v>0</v>
      </c>
      <c r="AA7096">
        <v>0.24415035761243109</v>
      </c>
      <c r="AB7096">
        <v>0.31229969348629344</v>
      </c>
      <c r="AC7096">
        <v>0</v>
      </c>
      <c r="AD7096">
        <v>0</v>
      </c>
      <c r="AE7096">
        <v>4.5480557702270783</v>
      </c>
    </row>
    <row r="7097" spans="1:31" x14ac:dyDescent="0.25">
      <c r="A7097">
        <v>2213265</v>
      </c>
      <c r="B7097">
        <v>1</v>
      </c>
      <c r="C7097" t="s">
        <v>80</v>
      </c>
      <c r="D7097" t="s">
        <v>99</v>
      </c>
      <c r="E7097" t="s">
        <v>156</v>
      </c>
      <c r="F7097" t="s">
        <v>20239</v>
      </c>
      <c r="G7097" t="s">
        <v>165</v>
      </c>
      <c r="H7097" t="s">
        <v>135</v>
      </c>
      <c r="I7097" t="s">
        <v>136</v>
      </c>
      <c r="J7097" t="s">
        <v>137</v>
      </c>
      <c r="K7097" t="s">
        <v>138</v>
      </c>
      <c r="L7097" t="s">
        <v>20240</v>
      </c>
      <c r="M7097" t="s">
        <v>20241</v>
      </c>
      <c r="N7097">
        <v>1.7175</v>
      </c>
      <c r="O7097">
        <v>0</v>
      </c>
      <c r="P7097">
        <v>4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1.7232990008269224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1.7232990008269224</v>
      </c>
    </row>
    <row r="7098" spans="1:31" x14ac:dyDescent="0.25">
      <c r="A7098">
        <v>2220988</v>
      </c>
      <c r="B7098">
        <v>1</v>
      </c>
      <c r="C7098" t="s">
        <v>81</v>
      </c>
      <c r="D7098" t="s">
        <v>119</v>
      </c>
      <c r="E7098" t="s">
        <v>198</v>
      </c>
      <c r="F7098" t="s">
        <v>20242</v>
      </c>
      <c r="G7098" t="s">
        <v>143</v>
      </c>
      <c r="H7098" t="s">
        <v>144</v>
      </c>
      <c r="I7098" t="s">
        <v>136</v>
      </c>
      <c r="J7098" t="s">
        <v>137</v>
      </c>
      <c r="K7098" t="s">
        <v>138</v>
      </c>
      <c r="L7098" t="s">
        <v>20243</v>
      </c>
      <c r="M7098" t="s">
        <v>20244</v>
      </c>
      <c r="N7098">
        <v>1.6755555550000001</v>
      </c>
      <c r="O7098">
        <v>0</v>
      </c>
      <c r="P7098">
        <v>385</v>
      </c>
      <c r="Q7098">
        <v>33</v>
      </c>
      <c r="R7098">
        <v>54</v>
      </c>
      <c r="S7098">
        <v>1</v>
      </c>
      <c r="T7098">
        <v>29</v>
      </c>
      <c r="U7098">
        <v>0</v>
      </c>
      <c r="V7098">
        <v>0</v>
      </c>
      <c r="W7098">
        <v>0</v>
      </c>
      <c r="X7098">
        <v>103.87932841603208</v>
      </c>
      <c r="Y7098">
        <v>51.847662516442107</v>
      </c>
      <c r="Z7098">
        <v>29.605114948812574</v>
      </c>
      <c r="AA7098">
        <v>9.893083064384335</v>
      </c>
      <c r="AB7098">
        <v>20.403141786365143</v>
      </c>
      <c r="AC7098">
        <v>0</v>
      </c>
      <c r="AD7098">
        <v>0</v>
      </c>
      <c r="AE7098">
        <v>215.62833073203626</v>
      </c>
    </row>
    <row r="7099" spans="1:31" x14ac:dyDescent="0.25">
      <c r="A7099">
        <v>2225316</v>
      </c>
      <c r="B7099">
        <v>1</v>
      </c>
      <c r="C7099" t="s">
        <v>80</v>
      </c>
      <c r="D7099" t="s">
        <v>92</v>
      </c>
      <c r="E7099" t="s">
        <v>156</v>
      </c>
      <c r="F7099" t="s">
        <v>20245</v>
      </c>
      <c r="G7099" t="s">
        <v>165</v>
      </c>
      <c r="H7099" t="s">
        <v>135</v>
      </c>
      <c r="I7099" t="s">
        <v>136</v>
      </c>
      <c r="J7099" t="s">
        <v>137</v>
      </c>
      <c r="K7099" t="s">
        <v>138</v>
      </c>
      <c r="L7099" t="s">
        <v>20246</v>
      </c>
      <c r="M7099" t="s">
        <v>20247</v>
      </c>
      <c r="N7099">
        <v>0.762222222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1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0.68072129031518136</v>
      </c>
      <c r="AC7099">
        <v>0</v>
      </c>
      <c r="AD7099">
        <v>0</v>
      </c>
      <c r="AE7099">
        <v>0.68072129031518136</v>
      </c>
    </row>
    <row r="7100" spans="1:31" x14ac:dyDescent="0.25">
      <c r="A7100">
        <v>2212873</v>
      </c>
      <c r="B7100">
        <v>1</v>
      </c>
      <c r="C7100" t="s">
        <v>80</v>
      </c>
      <c r="D7100" t="s">
        <v>92</v>
      </c>
      <c r="E7100" t="s">
        <v>156</v>
      </c>
      <c r="F7100" t="s">
        <v>20248</v>
      </c>
      <c r="G7100" t="s">
        <v>165</v>
      </c>
      <c r="H7100" t="s">
        <v>135</v>
      </c>
      <c r="I7100" t="s">
        <v>136</v>
      </c>
      <c r="J7100" t="s">
        <v>137</v>
      </c>
      <c r="K7100" t="s">
        <v>138</v>
      </c>
      <c r="L7100" t="s">
        <v>20249</v>
      </c>
      <c r="M7100" t="s">
        <v>20250</v>
      </c>
      <c r="N7100">
        <v>1.1174999999999999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1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</row>
    <row r="7101" spans="1:31" x14ac:dyDescent="0.25">
      <c r="A7101">
        <v>2217556</v>
      </c>
      <c r="B7101">
        <v>1</v>
      </c>
      <c r="C7101" t="s">
        <v>80</v>
      </c>
      <c r="D7101" t="s">
        <v>96</v>
      </c>
      <c r="E7101" t="s">
        <v>156</v>
      </c>
      <c r="F7101" t="s">
        <v>20251</v>
      </c>
      <c r="G7101" t="s">
        <v>172</v>
      </c>
      <c r="H7101" t="s">
        <v>135</v>
      </c>
      <c r="I7101" t="s">
        <v>136</v>
      </c>
      <c r="J7101" t="s">
        <v>137</v>
      </c>
      <c r="K7101" t="s">
        <v>138</v>
      </c>
      <c r="L7101" t="s">
        <v>20252</v>
      </c>
      <c r="M7101" t="s">
        <v>20253</v>
      </c>
      <c r="N7101">
        <v>1.2661111110000001</v>
      </c>
      <c r="O7101">
        <v>0</v>
      </c>
      <c r="P7101">
        <v>1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9.4061524629999999E-5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9.4061524629999999E-5</v>
      </c>
    </row>
    <row r="7102" spans="1:31" x14ac:dyDescent="0.25">
      <c r="A7102">
        <v>2215137</v>
      </c>
      <c r="B7102">
        <v>1</v>
      </c>
      <c r="C7102" t="s">
        <v>81</v>
      </c>
      <c r="D7102" t="s">
        <v>127</v>
      </c>
      <c r="E7102" t="s">
        <v>141</v>
      </c>
      <c r="F7102" t="s">
        <v>2152</v>
      </c>
      <c r="G7102" t="s">
        <v>143</v>
      </c>
      <c r="H7102" t="s">
        <v>144</v>
      </c>
      <c r="I7102" t="s">
        <v>136</v>
      </c>
      <c r="J7102" t="s">
        <v>137</v>
      </c>
      <c r="K7102" t="s">
        <v>138</v>
      </c>
      <c r="L7102" t="s">
        <v>20254</v>
      </c>
      <c r="M7102" t="s">
        <v>20255</v>
      </c>
      <c r="N7102">
        <v>8.0555555000000001E-2</v>
      </c>
      <c r="O7102">
        <v>1</v>
      </c>
      <c r="P7102">
        <v>442</v>
      </c>
      <c r="Q7102">
        <v>114</v>
      </c>
      <c r="R7102">
        <v>74</v>
      </c>
      <c r="S7102">
        <v>7</v>
      </c>
      <c r="T7102">
        <v>59</v>
      </c>
      <c r="U7102">
        <v>0</v>
      </c>
      <c r="V7102">
        <v>1</v>
      </c>
      <c r="W7102">
        <v>0</v>
      </c>
      <c r="X7102">
        <v>9.6577882077521728</v>
      </c>
      <c r="Y7102">
        <v>5.9754293405189793</v>
      </c>
      <c r="Z7102">
        <v>0.72799637738095269</v>
      </c>
      <c r="AA7102">
        <v>4.2683815182470246</v>
      </c>
      <c r="AB7102">
        <v>1.6226535700935467</v>
      </c>
      <c r="AC7102">
        <v>0</v>
      </c>
      <c r="AD7102">
        <v>0.51167519355172786</v>
      </c>
      <c r="AE7102">
        <v>22.763924207544406</v>
      </c>
    </row>
    <row r="7103" spans="1:31" x14ac:dyDescent="0.25">
      <c r="A7103">
        <v>2223942</v>
      </c>
      <c r="B7103">
        <v>1</v>
      </c>
      <c r="C7103" t="s">
        <v>80</v>
      </c>
      <c r="D7103" t="s">
        <v>86</v>
      </c>
      <c r="E7103" t="s">
        <v>251</v>
      </c>
      <c r="F7103" t="s">
        <v>20256</v>
      </c>
      <c r="G7103" t="s">
        <v>143</v>
      </c>
      <c r="H7103" t="s">
        <v>144</v>
      </c>
      <c r="I7103" t="s">
        <v>136</v>
      </c>
      <c r="J7103" t="s">
        <v>137</v>
      </c>
      <c r="K7103" t="s">
        <v>138</v>
      </c>
      <c r="L7103" t="s">
        <v>20257</v>
      </c>
      <c r="M7103" t="s">
        <v>20258</v>
      </c>
      <c r="N7103">
        <v>1.106666666</v>
      </c>
      <c r="O7103">
        <v>0</v>
      </c>
      <c r="P7103">
        <v>2991</v>
      </c>
      <c r="Q7103">
        <v>0</v>
      </c>
      <c r="R7103">
        <v>7</v>
      </c>
      <c r="S7103">
        <v>1</v>
      </c>
      <c r="T7103">
        <v>354</v>
      </c>
      <c r="U7103">
        <v>0</v>
      </c>
      <c r="V7103">
        <v>0</v>
      </c>
      <c r="W7103">
        <v>0</v>
      </c>
      <c r="X7103">
        <v>1108.1537887904767</v>
      </c>
      <c r="Y7103">
        <v>0</v>
      </c>
      <c r="Z7103">
        <v>2.1203997697410939</v>
      </c>
      <c r="AA7103">
        <v>1.3959047129043998</v>
      </c>
      <c r="AB7103">
        <v>354.04655732051731</v>
      </c>
      <c r="AC7103">
        <v>0</v>
      </c>
      <c r="AD7103">
        <v>0</v>
      </c>
      <c r="AE7103">
        <v>1465.7166505936398</v>
      </c>
    </row>
    <row r="7104" spans="1:31" x14ac:dyDescent="0.25">
      <c r="A7104">
        <v>2221778</v>
      </c>
      <c r="B7104">
        <v>1</v>
      </c>
      <c r="C7104" t="s">
        <v>80</v>
      </c>
      <c r="D7104" t="s">
        <v>99</v>
      </c>
      <c r="E7104" t="s">
        <v>147</v>
      </c>
      <c r="F7104" t="s">
        <v>8226</v>
      </c>
      <c r="G7104" t="s">
        <v>143</v>
      </c>
      <c r="H7104" t="s">
        <v>144</v>
      </c>
      <c r="I7104" t="s">
        <v>136</v>
      </c>
      <c r="J7104" t="s">
        <v>137</v>
      </c>
      <c r="K7104" t="s">
        <v>138</v>
      </c>
      <c r="L7104" t="s">
        <v>20259</v>
      </c>
      <c r="M7104" t="s">
        <v>20260</v>
      </c>
      <c r="N7104">
        <v>9.1388888000000001E-2</v>
      </c>
      <c r="O7104">
        <v>1</v>
      </c>
      <c r="P7104">
        <v>2147</v>
      </c>
      <c r="Q7104">
        <v>0</v>
      </c>
      <c r="R7104">
        <v>10</v>
      </c>
      <c r="S7104">
        <v>4</v>
      </c>
      <c r="T7104">
        <v>347</v>
      </c>
      <c r="U7104">
        <v>0</v>
      </c>
      <c r="V7104">
        <v>2</v>
      </c>
      <c r="W7104">
        <v>0.46315355748135834</v>
      </c>
      <c r="X7104">
        <v>51.794146911480901</v>
      </c>
      <c r="Y7104">
        <v>0</v>
      </c>
      <c r="Z7104">
        <v>5.4490991314814455E-2</v>
      </c>
      <c r="AA7104">
        <v>1.5998608510907477</v>
      </c>
      <c r="AB7104">
        <v>15.557640002759371</v>
      </c>
      <c r="AC7104">
        <v>0</v>
      </c>
      <c r="AD7104">
        <v>11.959755127901468</v>
      </c>
      <c r="AE7104">
        <v>81.429047442028661</v>
      </c>
    </row>
    <row r="7105" spans="1:31" x14ac:dyDescent="0.25">
      <c r="A7105">
        <v>2219614</v>
      </c>
      <c r="B7105">
        <v>1</v>
      </c>
      <c r="C7105" t="s">
        <v>81</v>
      </c>
      <c r="D7105" t="s">
        <v>127</v>
      </c>
      <c r="E7105" t="s">
        <v>151</v>
      </c>
      <c r="F7105" t="s">
        <v>6793</v>
      </c>
      <c r="G7105" t="s">
        <v>213</v>
      </c>
      <c r="H7105" t="s">
        <v>135</v>
      </c>
      <c r="I7105" t="s">
        <v>136</v>
      </c>
      <c r="J7105" t="s">
        <v>137</v>
      </c>
      <c r="K7105" t="s">
        <v>138</v>
      </c>
      <c r="L7105" t="s">
        <v>20261</v>
      </c>
      <c r="M7105" t="s">
        <v>20262</v>
      </c>
      <c r="N7105">
        <v>1.061388888</v>
      </c>
      <c r="O7105">
        <v>0</v>
      </c>
      <c r="P7105">
        <v>15</v>
      </c>
      <c r="Q7105">
        <v>0</v>
      </c>
      <c r="R7105">
        <v>2</v>
      </c>
      <c r="S7105">
        <v>0</v>
      </c>
      <c r="T7105">
        <v>5</v>
      </c>
      <c r="U7105">
        <v>0</v>
      </c>
      <c r="V7105">
        <v>0</v>
      </c>
      <c r="W7105">
        <v>0</v>
      </c>
      <c r="X7105">
        <v>2.9033395740783337</v>
      </c>
      <c r="Y7105">
        <v>0</v>
      </c>
      <c r="Z7105">
        <v>8.4636222531798894E-2</v>
      </c>
      <c r="AA7105">
        <v>0</v>
      </c>
      <c r="AB7105">
        <v>0.37776760350634447</v>
      </c>
      <c r="AC7105">
        <v>0</v>
      </c>
      <c r="AD7105">
        <v>0</v>
      </c>
      <c r="AE7105">
        <v>3.365743400116477</v>
      </c>
    </row>
    <row r="7106" spans="1:31" x14ac:dyDescent="0.25">
      <c r="A7106">
        <v>2220012</v>
      </c>
      <c r="B7106">
        <v>1</v>
      </c>
      <c r="C7106" t="s">
        <v>80</v>
      </c>
      <c r="D7106" t="s">
        <v>108</v>
      </c>
      <c r="E7106" t="s">
        <v>156</v>
      </c>
      <c r="F7106" t="s">
        <v>20263</v>
      </c>
      <c r="G7106" t="s">
        <v>161</v>
      </c>
      <c r="H7106" t="s">
        <v>135</v>
      </c>
      <c r="I7106" t="s">
        <v>136</v>
      </c>
      <c r="J7106" t="s">
        <v>137</v>
      </c>
      <c r="K7106" t="s">
        <v>138</v>
      </c>
      <c r="L7106" t="s">
        <v>20264</v>
      </c>
      <c r="M7106" t="s">
        <v>20265</v>
      </c>
      <c r="N7106">
        <v>4.9041666660000001</v>
      </c>
      <c r="O7106">
        <v>0</v>
      </c>
      <c r="P7106">
        <v>1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1.2167194647727184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1.2167194647727184</v>
      </c>
    </row>
    <row r="7107" spans="1:31" x14ac:dyDescent="0.25">
      <c r="A7107">
        <v>2218240</v>
      </c>
      <c r="B7107">
        <v>1</v>
      </c>
      <c r="C7107" t="s">
        <v>80</v>
      </c>
      <c r="D7107" t="s">
        <v>94</v>
      </c>
      <c r="E7107" t="s">
        <v>147</v>
      </c>
      <c r="F7107" t="s">
        <v>12673</v>
      </c>
      <c r="G7107" t="s">
        <v>143</v>
      </c>
      <c r="H7107" t="s">
        <v>144</v>
      </c>
      <c r="I7107" t="s">
        <v>451</v>
      </c>
      <c r="J7107" t="s">
        <v>137</v>
      </c>
      <c r="K7107" t="s">
        <v>138</v>
      </c>
      <c r="L7107" t="s">
        <v>20266</v>
      </c>
      <c r="M7107" t="s">
        <v>20267</v>
      </c>
      <c r="N7107">
        <v>8.6111109999999994E-3</v>
      </c>
      <c r="O7107">
        <v>1</v>
      </c>
      <c r="P7107">
        <v>1709</v>
      </c>
      <c r="Q7107">
        <v>14</v>
      </c>
      <c r="R7107">
        <v>55</v>
      </c>
      <c r="S7107">
        <v>24</v>
      </c>
      <c r="T7107">
        <v>373</v>
      </c>
      <c r="U7107">
        <v>12</v>
      </c>
      <c r="V7107">
        <v>1</v>
      </c>
      <c r="W7107">
        <v>8.9859598938449997E-3</v>
      </c>
      <c r="X7107">
        <v>2.598457425391941</v>
      </c>
      <c r="Y7107">
        <v>4.026290164910333E-2</v>
      </c>
      <c r="Z7107">
        <v>0.13252144541592251</v>
      </c>
      <c r="AA7107">
        <v>1.775414883826703</v>
      </c>
      <c r="AB7107">
        <v>1.3104211597061854</v>
      </c>
      <c r="AC7107">
        <v>10.063946531844463</v>
      </c>
      <c r="AD7107">
        <v>1.5208130501886221</v>
      </c>
      <c r="AE7107">
        <v>17.450823357916786</v>
      </c>
    </row>
    <row r="7108" spans="1:31" x14ac:dyDescent="0.25">
      <c r="A7108">
        <v>2223650</v>
      </c>
      <c r="B7108">
        <v>1</v>
      </c>
      <c r="C7108" t="s">
        <v>80</v>
      </c>
      <c r="D7108" t="s">
        <v>96</v>
      </c>
      <c r="E7108" t="s">
        <v>151</v>
      </c>
      <c r="F7108" t="s">
        <v>20268</v>
      </c>
      <c r="G7108" t="s">
        <v>405</v>
      </c>
      <c r="H7108" t="s">
        <v>135</v>
      </c>
      <c r="I7108" t="s">
        <v>136</v>
      </c>
      <c r="J7108" t="s">
        <v>137</v>
      </c>
      <c r="K7108" t="s">
        <v>234</v>
      </c>
      <c r="L7108" t="s">
        <v>12557</v>
      </c>
      <c r="M7108" t="s">
        <v>20269</v>
      </c>
      <c r="N7108">
        <v>4.9580555549999996</v>
      </c>
      <c r="O7108">
        <v>0</v>
      </c>
      <c r="P7108">
        <v>89</v>
      </c>
      <c r="Q7108">
        <v>0</v>
      </c>
      <c r="R7108">
        <v>0</v>
      </c>
      <c r="S7108">
        <v>0</v>
      </c>
      <c r="T7108">
        <v>5</v>
      </c>
      <c r="U7108">
        <v>0</v>
      </c>
      <c r="V7108">
        <v>0</v>
      </c>
      <c r="W7108">
        <v>0</v>
      </c>
      <c r="X7108">
        <v>175.47329334354086</v>
      </c>
      <c r="Y7108">
        <v>0</v>
      </c>
      <c r="Z7108">
        <v>0</v>
      </c>
      <c r="AA7108">
        <v>0</v>
      </c>
      <c r="AB7108">
        <v>20.753781219312319</v>
      </c>
      <c r="AC7108">
        <v>0</v>
      </c>
      <c r="AD7108">
        <v>0</v>
      </c>
      <c r="AE7108">
        <v>196.22707456285318</v>
      </c>
    </row>
    <row r="7109" spans="1:31" x14ac:dyDescent="0.25">
      <c r="A7109">
        <v>2219322</v>
      </c>
      <c r="B7109">
        <v>1</v>
      </c>
      <c r="C7109" t="s">
        <v>81</v>
      </c>
      <c r="D7109" t="s">
        <v>118</v>
      </c>
      <c r="E7109" t="s">
        <v>156</v>
      </c>
      <c r="F7109" t="s">
        <v>20270</v>
      </c>
      <c r="G7109" t="s">
        <v>134</v>
      </c>
      <c r="H7109" t="s">
        <v>135</v>
      </c>
      <c r="I7109" t="s">
        <v>136</v>
      </c>
      <c r="J7109" t="s">
        <v>137</v>
      </c>
      <c r="K7109" t="s">
        <v>138</v>
      </c>
      <c r="L7109" t="s">
        <v>20271</v>
      </c>
      <c r="M7109" t="s">
        <v>20272</v>
      </c>
      <c r="N7109">
        <v>0.98333333300000003</v>
      </c>
      <c r="O7109">
        <v>0</v>
      </c>
      <c r="P7109">
        <v>0</v>
      </c>
      <c r="Q7109">
        <v>0</v>
      </c>
      <c r="R7109">
        <v>2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1.2519735230502467</v>
      </c>
      <c r="AA7109">
        <v>0</v>
      </c>
      <c r="AB7109">
        <v>0</v>
      </c>
      <c r="AC7109">
        <v>0</v>
      </c>
      <c r="AD7109">
        <v>0</v>
      </c>
      <c r="AE7109">
        <v>1.2519735230502467</v>
      </c>
    </row>
    <row r="7110" spans="1:31" x14ac:dyDescent="0.25">
      <c r="A7110">
        <v>2220802</v>
      </c>
      <c r="B7110">
        <v>1</v>
      </c>
      <c r="C7110" t="s">
        <v>80</v>
      </c>
      <c r="D7110" t="s">
        <v>82</v>
      </c>
      <c r="E7110" t="s">
        <v>156</v>
      </c>
      <c r="F7110" t="s">
        <v>15894</v>
      </c>
      <c r="G7110" t="s">
        <v>134</v>
      </c>
      <c r="H7110" t="s">
        <v>135</v>
      </c>
      <c r="I7110" t="s">
        <v>136</v>
      </c>
      <c r="J7110" t="s">
        <v>137</v>
      </c>
      <c r="K7110" t="s">
        <v>138</v>
      </c>
      <c r="L7110" t="s">
        <v>20273</v>
      </c>
      <c r="M7110" t="s">
        <v>20274</v>
      </c>
      <c r="N7110">
        <v>0.88333333300000005</v>
      </c>
      <c r="O7110">
        <v>0</v>
      </c>
      <c r="P7110">
        <v>1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0.10155349307991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0.10155349307991</v>
      </c>
    </row>
    <row r="7111" spans="1:31" x14ac:dyDescent="0.25">
      <c r="A7111">
        <v>2212644</v>
      </c>
      <c r="B7111">
        <v>1</v>
      </c>
      <c r="C7111" t="s">
        <v>80</v>
      </c>
      <c r="D7111" t="s">
        <v>96</v>
      </c>
      <c r="E7111" t="s">
        <v>156</v>
      </c>
      <c r="F7111" t="s">
        <v>20275</v>
      </c>
      <c r="G7111" t="s">
        <v>161</v>
      </c>
      <c r="H7111" t="s">
        <v>135</v>
      </c>
      <c r="I7111" t="s">
        <v>136</v>
      </c>
      <c r="J7111" t="s">
        <v>137</v>
      </c>
      <c r="K7111" t="s">
        <v>138</v>
      </c>
      <c r="L7111" t="s">
        <v>20276</v>
      </c>
      <c r="M7111" t="s">
        <v>20277</v>
      </c>
      <c r="N7111">
        <v>3.8602777769999999</v>
      </c>
      <c r="O7111">
        <v>0</v>
      </c>
      <c r="P7111">
        <v>1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6.4948305232364518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6.4948305232364518</v>
      </c>
    </row>
    <row r="7112" spans="1:31" x14ac:dyDescent="0.25">
      <c r="A7112">
        <v>2226707</v>
      </c>
      <c r="B7112">
        <v>1</v>
      </c>
      <c r="C7112" t="s">
        <v>80</v>
      </c>
      <c r="D7112" t="s">
        <v>104</v>
      </c>
      <c r="E7112" t="s">
        <v>198</v>
      </c>
      <c r="F7112" t="s">
        <v>20278</v>
      </c>
      <c r="G7112" t="s">
        <v>200</v>
      </c>
      <c r="H7112" t="s">
        <v>144</v>
      </c>
      <c r="I7112" t="s">
        <v>451</v>
      </c>
      <c r="J7112" t="s">
        <v>137</v>
      </c>
      <c r="K7112" t="s">
        <v>234</v>
      </c>
      <c r="L7112" t="s">
        <v>20279</v>
      </c>
      <c r="M7112" t="s">
        <v>20280</v>
      </c>
      <c r="N7112">
        <v>4.0166665999999997E-2</v>
      </c>
      <c r="O7112">
        <v>4</v>
      </c>
      <c r="P7112">
        <v>24</v>
      </c>
      <c r="Q7112">
        <v>26</v>
      </c>
      <c r="R7112">
        <v>43</v>
      </c>
      <c r="S7112">
        <v>9</v>
      </c>
      <c r="T7112">
        <v>22</v>
      </c>
      <c r="U7112">
        <v>0</v>
      </c>
      <c r="V7112">
        <v>0</v>
      </c>
      <c r="W7112">
        <v>3.2174583496888891E-2</v>
      </c>
      <c r="X7112">
        <v>0.29031043399304995</v>
      </c>
      <c r="Y7112">
        <v>0.61048769698480554</v>
      </c>
      <c r="Z7112">
        <v>0.50421372596735425</v>
      </c>
      <c r="AA7112">
        <v>0.65796281872006257</v>
      </c>
      <c r="AB7112">
        <v>0.27672477739835838</v>
      </c>
      <c r="AC7112">
        <v>0</v>
      </c>
      <c r="AD7112">
        <v>0</v>
      </c>
      <c r="AE7112">
        <v>2.3718740365605195</v>
      </c>
    </row>
    <row r="7113" spans="1:31" x14ac:dyDescent="0.25">
      <c r="A7113">
        <v>2216557</v>
      </c>
      <c r="B7113">
        <v>1</v>
      </c>
      <c r="C7113" t="s">
        <v>81</v>
      </c>
      <c r="D7113" t="s">
        <v>124</v>
      </c>
      <c r="E7113" t="s">
        <v>156</v>
      </c>
      <c r="F7113" t="s">
        <v>20281</v>
      </c>
      <c r="G7113" t="s">
        <v>161</v>
      </c>
      <c r="H7113" t="s">
        <v>135</v>
      </c>
      <c r="I7113" t="s">
        <v>136</v>
      </c>
      <c r="J7113" t="s">
        <v>137</v>
      </c>
      <c r="K7113" t="s">
        <v>138</v>
      </c>
      <c r="L7113" t="s">
        <v>20282</v>
      </c>
      <c r="M7113" t="s">
        <v>20283</v>
      </c>
      <c r="N7113">
        <v>2.573611111</v>
      </c>
      <c r="O7113">
        <v>0</v>
      </c>
      <c r="P7113">
        <v>1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0.71255245665924005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0.71255245665924005</v>
      </c>
    </row>
    <row r="7114" spans="1:31" x14ac:dyDescent="0.25">
      <c r="A7114">
        <v>2216866</v>
      </c>
      <c r="B7114">
        <v>1</v>
      </c>
      <c r="C7114" t="s">
        <v>80</v>
      </c>
      <c r="D7114" t="s">
        <v>105</v>
      </c>
      <c r="E7114" t="s">
        <v>156</v>
      </c>
      <c r="F7114" t="s">
        <v>20284</v>
      </c>
      <c r="G7114" t="s">
        <v>161</v>
      </c>
      <c r="H7114" t="s">
        <v>135</v>
      </c>
      <c r="I7114" t="s">
        <v>136</v>
      </c>
      <c r="J7114" t="s">
        <v>137</v>
      </c>
      <c r="K7114" t="s">
        <v>138</v>
      </c>
      <c r="L7114" t="s">
        <v>20285</v>
      </c>
      <c r="M7114" t="s">
        <v>20286</v>
      </c>
      <c r="N7114">
        <v>4.119722222</v>
      </c>
      <c r="O7114">
        <v>0</v>
      </c>
      <c r="P7114">
        <v>1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0.54010924180696673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0.54010924180696673</v>
      </c>
    </row>
    <row r="7115" spans="1:31" x14ac:dyDescent="0.25">
      <c r="A7115">
        <v>2223696</v>
      </c>
      <c r="B7115">
        <v>1</v>
      </c>
      <c r="C7115" t="s">
        <v>80</v>
      </c>
      <c r="D7115" t="s">
        <v>85</v>
      </c>
      <c r="E7115" t="s">
        <v>225</v>
      </c>
      <c r="F7115" t="s">
        <v>20287</v>
      </c>
      <c r="G7115" t="s">
        <v>345</v>
      </c>
      <c r="H7115" t="s">
        <v>135</v>
      </c>
      <c r="I7115" t="s">
        <v>136</v>
      </c>
      <c r="J7115" t="s">
        <v>137</v>
      </c>
      <c r="K7115" t="s">
        <v>138</v>
      </c>
      <c r="L7115" t="s">
        <v>20288</v>
      </c>
      <c r="M7115" t="s">
        <v>20289</v>
      </c>
      <c r="N7115">
        <v>8.9952777770000001</v>
      </c>
      <c r="O7115">
        <v>0</v>
      </c>
      <c r="P7115">
        <v>52</v>
      </c>
      <c r="Q7115">
        <v>0</v>
      </c>
      <c r="R7115">
        <v>0</v>
      </c>
      <c r="S7115">
        <v>0</v>
      </c>
      <c r="T7115">
        <v>20</v>
      </c>
      <c r="U7115">
        <v>0</v>
      </c>
      <c r="V7115">
        <v>0</v>
      </c>
      <c r="W7115">
        <v>0</v>
      </c>
      <c r="X7115">
        <v>155.26498901102468</v>
      </c>
      <c r="Y7115">
        <v>0</v>
      </c>
      <c r="Z7115">
        <v>0</v>
      </c>
      <c r="AA7115">
        <v>0</v>
      </c>
      <c r="AB7115">
        <v>444.9339583157124</v>
      </c>
      <c r="AC7115">
        <v>0</v>
      </c>
      <c r="AD7115">
        <v>0</v>
      </c>
      <c r="AE7115">
        <v>600.19894732673708</v>
      </c>
    </row>
    <row r="7116" spans="1:31" x14ac:dyDescent="0.25">
      <c r="A7116">
        <v>2216534</v>
      </c>
      <c r="B7116">
        <v>1</v>
      </c>
      <c r="C7116" t="s">
        <v>81</v>
      </c>
      <c r="D7116" t="s">
        <v>114</v>
      </c>
      <c r="E7116" t="s">
        <v>151</v>
      </c>
      <c r="F7116" t="s">
        <v>20290</v>
      </c>
      <c r="G7116" t="s">
        <v>213</v>
      </c>
      <c r="H7116" t="s">
        <v>135</v>
      </c>
      <c r="I7116" t="s">
        <v>136</v>
      </c>
      <c r="J7116" t="s">
        <v>137</v>
      </c>
      <c r="K7116" t="s">
        <v>138</v>
      </c>
      <c r="L7116" t="s">
        <v>20291</v>
      </c>
      <c r="M7116" t="s">
        <v>20292</v>
      </c>
      <c r="N7116">
        <v>1.591111111</v>
      </c>
      <c r="O7116">
        <v>0</v>
      </c>
      <c r="P7116">
        <v>3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0.30887412713274442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0.30887412713274442</v>
      </c>
    </row>
    <row r="7117" spans="1:31" x14ac:dyDescent="0.25">
      <c r="A7117">
        <v>2222485</v>
      </c>
      <c r="B7117">
        <v>1</v>
      </c>
      <c r="C7117" t="s">
        <v>81</v>
      </c>
      <c r="D7117" t="s">
        <v>128</v>
      </c>
      <c r="E7117" t="s">
        <v>141</v>
      </c>
      <c r="F7117" t="s">
        <v>2098</v>
      </c>
      <c r="G7117" t="s">
        <v>233</v>
      </c>
      <c r="H7117" t="s">
        <v>144</v>
      </c>
      <c r="I7117" t="s">
        <v>136</v>
      </c>
      <c r="J7117" t="s">
        <v>137</v>
      </c>
      <c r="K7117" t="s">
        <v>234</v>
      </c>
      <c r="L7117" t="s">
        <v>20293</v>
      </c>
      <c r="M7117" t="s">
        <v>20294</v>
      </c>
      <c r="N7117">
        <v>10.710869444</v>
      </c>
      <c r="O7117">
        <v>0</v>
      </c>
      <c r="P7117">
        <v>109</v>
      </c>
      <c r="Q7117">
        <v>0</v>
      </c>
      <c r="R7117">
        <v>21</v>
      </c>
      <c r="S7117">
        <v>0</v>
      </c>
      <c r="T7117">
        <v>15</v>
      </c>
      <c r="U7117">
        <v>0</v>
      </c>
      <c r="V7117">
        <v>0</v>
      </c>
      <c r="W7117">
        <v>0</v>
      </c>
      <c r="X7117">
        <v>224.97638130890053</v>
      </c>
      <c r="Y7117">
        <v>0</v>
      </c>
      <c r="Z7117">
        <v>39.460429216087768</v>
      </c>
      <c r="AA7117">
        <v>0</v>
      </c>
      <c r="AB7117">
        <v>124.21202843046575</v>
      </c>
      <c r="AC7117">
        <v>0</v>
      </c>
      <c r="AD7117">
        <v>0</v>
      </c>
      <c r="AE7117">
        <v>388.64883895545404</v>
      </c>
    </row>
    <row r="7118" spans="1:31" x14ac:dyDescent="0.25">
      <c r="A7118">
        <v>2218432</v>
      </c>
      <c r="B7118">
        <v>1</v>
      </c>
      <c r="C7118" t="s">
        <v>81</v>
      </c>
      <c r="D7118" t="s">
        <v>128</v>
      </c>
      <c r="E7118" t="s">
        <v>151</v>
      </c>
      <c r="F7118" t="s">
        <v>20295</v>
      </c>
      <c r="G7118" t="s">
        <v>213</v>
      </c>
      <c r="H7118" t="s">
        <v>135</v>
      </c>
      <c r="I7118" t="s">
        <v>136</v>
      </c>
      <c r="J7118" t="s">
        <v>137</v>
      </c>
      <c r="K7118" t="s">
        <v>138</v>
      </c>
      <c r="L7118" t="s">
        <v>20296</v>
      </c>
      <c r="M7118" t="s">
        <v>20297</v>
      </c>
      <c r="N7118">
        <v>9.2863888879999994</v>
      </c>
      <c r="O7118">
        <v>0</v>
      </c>
      <c r="P7118">
        <v>72</v>
      </c>
      <c r="Q7118">
        <v>0</v>
      </c>
      <c r="R7118">
        <v>0</v>
      </c>
      <c r="S7118">
        <v>0</v>
      </c>
      <c r="T7118">
        <v>7</v>
      </c>
      <c r="U7118">
        <v>0</v>
      </c>
      <c r="V7118">
        <v>0</v>
      </c>
      <c r="W7118">
        <v>0</v>
      </c>
      <c r="X7118">
        <v>85.260422336603042</v>
      </c>
      <c r="Y7118">
        <v>0</v>
      </c>
      <c r="Z7118">
        <v>0</v>
      </c>
      <c r="AA7118">
        <v>0</v>
      </c>
      <c r="AB7118">
        <v>12.033584988164902</v>
      </c>
      <c r="AC7118">
        <v>0</v>
      </c>
      <c r="AD7118">
        <v>0</v>
      </c>
      <c r="AE7118">
        <v>97.294007324767946</v>
      </c>
    </row>
    <row r="7119" spans="1:31" x14ac:dyDescent="0.25">
      <c r="A7119">
        <v>2226421</v>
      </c>
      <c r="B7119">
        <v>1</v>
      </c>
      <c r="C7119" t="s">
        <v>80</v>
      </c>
      <c r="D7119" t="s">
        <v>95</v>
      </c>
      <c r="E7119" t="s">
        <v>156</v>
      </c>
      <c r="F7119" t="s">
        <v>20298</v>
      </c>
      <c r="G7119" t="s">
        <v>161</v>
      </c>
      <c r="H7119" t="s">
        <v>135</v>
      </c>
      <c r="I7119" t="s">
        <v>136</v>
      </c>
      <c r="J7119" t="s">
        <v>137</v>
      </c>
      <c r="K7119" t="s">
        <v>138</v>
      </c>
      <c r="L7119" t="s">
        <v>20299</v>
      </c>
      <c r="M7119" t="s">
        <v>20300</v>
      </c>
      <c r="N7119">
        <v>0.39861111100000002</v>
      </c>
      <c r="O7119">
        <v>0</v>
      </c>
      <c r="P7119">
        <v>2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0.13694557944613028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0.13694557944613028</v>
      </c>
    </row>
    <row r="7120" spans="1:31" x14ac:dyDescent="0.25">
      <c r="A7120">
        <v>2227749</v>
      </c>
      <c r="B7120">
        <v>1</v>
      </c>
      <c r="C7120" t="s">
        <v>80</v>
      </c>
      <c r="D7120" t="s">
        <v>108</v>
      </c>
      <c r="E7120" t="s">
        <v>132</v>
      </c>
      <c r="F7120" t="s">
        <v>1603</v>
      </c>
      <c r="G7120" t="s">
        <v>233</v>
      </c>
      <c r="H7120" t="s">
        <v>135</v>
      </c>
      <c r="I7120" t="s">
        <v>136</v>
      </c>
      <c r="J7120" t="s">
        <v>137</v>
      </c>
      <c r="K7120" t="s">
        <v>234</v>
      </c>
      <c r="L7120" t="s">
        <v>20301</v>
      </c>
      <c r="M7120" t="s">
        <v>20302</v>
      </c>
      <c r="N7120">
        <v>8.1665091660000009</v>
      </c>
      <c r="O7120">
        <v>0</v>
      </c>
      <c r="P7120">
        <v>16</v>
      </c>
      <c r="Q7120">
        <v>0</v>
      </c>
      <c r="R7120">
        <v>10</v>
      </c>
      <c r="S7120">
        <v>0</v>
      </c>
      <c r="T7120">
        <v>4</v>
      </c>
      <c r="U7120">
        <v>0</v>
      </c>
      <c r="V7120">
        <v>0</v>
      </c>
      <c r="W7120">
        <v>0</v>
      </c>
      <c r="X7120">
        <v>22.213550790933443</v>
      </c>
      <c r="Y7120">
        <v>0</v>
      </c>
      <c r="Z7120">
        <v>4.8306595073385088</v>
      </c>
      <c r="AA7120">
        <v>0</v>
      </c>
      <c r="AB7120">
        <v>15.145471279276482</v>
      </c>
      <c r="AC7120">
        <v>0</v>
      </c>
      <c r="AD7120">
        <v>0</v>
      </c>
      <c r="AE7120">
        <v>42.189681577548434</v>
      </c>
    </row>
    <row r="7121" spans="1:31" x14ac:dyDescent="0.25">
      <c r="A7121">
        <v>2215515</v>
      </c>
      <c r="B7121">
        <v>1</v>
      </c>
      <c r="C7121" t="s">
        <v>81</v>
      </c>
      <c r="D7121" t="s">
        <v>127</v>
      </c>
      <c r="E7121" t="s">
        <v>156</v>
      </c>
      <c r="F7121" t="s">
        <v>20303</v>
      </c>
      <c r="G7121" t="s">
        <v>161</v>
      </c>
      <c r="H7121" t="s">
        <v>135</v>
      </c>
      <c r="I7121" t="s">
        <v>136</v>
      </c>
      <c r="J7121" t="s">
        <v>137</v>
      </c>
      <c r="K7121" t="s">
        <v>138</v>
      </c>
      <c r="L7121" t="s">
        <v>20304</v>
      </c>
      <c r="M7121" t="s">
        <v>20305</v>
      </c>
      <c r="N7121">
        <v>2.7780555549999999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1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0.19246712051092502</v>
      </c>
      <c r="AC7121">
        <v>0</v>
      </c>
      <c r="AD7121">
        <v>0</v>
      </c>
      <c r="AE7121">
        <v>0.19246712051092502</v>
      </c>
    </row>
    <row r="7122" spans="1:31" x14ac:dyDescent="0.25">
      <c r="A7122">
        <v>2220779</v>
      </c>
      <c r="B7122">
        <v>1</v>
      </c>
      <c r="C7122" t="s">
        <v>81</v>
      </c>
      <c r="D7122" t="s">
        <v>122</v>
      </c>
      <c r="E7122" t="s">
        <v>141</v>
      </c>
      <c r="F7122" t="s">
        <v>20306</v>
      </c>
      <c r="G7122" t="s">
        <v>233</v>
      </c>
      <c r="H7122" t="s">
        <v>144</v>
      </c>
      <c r="I7122" t="s">
        <v>136</v>
      </c>
      <c r="J7122" t="s">
        <v>137</v>
      </c>
      <c r="K7122" t="s">
        <v>234</v>
      </c>
      <c r="L7122" t="s">
        <v>20307</v>
      </c>
      <c r="M7122" t="s">
        <v>5733</v>
      </c>
      <c r="N7122">
        <v>5.9313888879999999</v>
      </c>
      <c r="O7122">
        <v>0</v>
      </c>
      <c r="P7122">
        <v>1444</v>
      </c>
      <c r="Q7122">
        <v>0</v>
      </c>
      <c r="R7122">
        <v>0</v>
      </c>
      <c r="S7122">
        <v>2</v>
      </c>
      <c r="T7122">
        <v>74</v>
      </c>
      <c r="U7122">
        <v>0</v>
      </c>
      <c r="V7122">
        <v>0</v>
      </c>
      <c r="W7122">
        <v>0</v>
      </c>
      <c r="X7122">
        <v>1825.5160434813683</v>
      </c>
      <c r="Y7122">
        <v>0</v>
      </c>
      <c r="Z7122">
        <v>0</v>
      </c>
      <c r="AA7122">
        <v>762.58093917130327</v>
      </c>
      <c r="AB7122">
        <v>416.93583403491198</v>
      </c>
      <c r="AC7122">
        <v>0</v>
      </c>
      <c r="AD7122">
        <v>0</v>
      </c>
      <c r="AE7122">
        <v>3005.0328166875834</v>
      </c>
    </row>
    <row r="7123" spans="1:31" x14ac:dyDescent="0.25">
      <c r="A7123">
        <v>2226398</v>
      </c>
      <c r="B7123">
        <v>1</v>
      </c>
      <c r="C7123" t="s">
        <v>80</v>
      </c>
      <c r="D7123" t="s">
        <v>90</v>
      </c>
      <c r="E7123" t="s">
        <v>151</v>
      </c>
      <c r="F7123" t="s">
        <v>20308</v>
      </c>
      <c r="G7123" t="s">
        <v>213</v>
      </c>
      <c r="H7123" t="s">
        <v>135</v>
      </c>
      <c r="I7123" t="s">
        <v>136</v>
      </c>
      <c r="J7123" t="s">
        <v>137</v>
      </c>
      <c r="K7123" t="s">
        <v>138</v>
      </c>
      <c r="L7123" t="s">
        <v>20309</v>
      </c>
      <c r="M7123" t="s">
        <v>20310</v>
      </c>
      <c r="N7123">
        <v>2.2261111109999998</v>
      </c>
      <c r="O7123">
        <v>0</v>
      </c>
      <c r="P7123">
        <v>139</v>
      </c>
      <c r="Q7123">
        <v>0</v>
      </c>
      <c r="R7123">
        <v>0</v>
      </c>
      <c r="S7123">
        <v>0</v>
      </c>
      <c r="T7123">
        <v>43</v>
      </c>
      <c r="U7123">
        <v>0</v>
      </c>
      <c r="V7123">
        <v>0</v>
      </c>
      <c r="W7123">
        <v>0</v>
      </c>
      <c r="X7123">
        <v>112.18129771345302</v>
      </c>
      <c r="Y7123">
        <v>0</v>
      </c>
      <c r="Z7123">
        <v>0</v>
      </c>
      <c r="AA7123">
        <v>0</v>
      </c>
      <c r="AB7123">
        <v>25.097741017007362</v>
      </c>
      <c r="AC7123">
        <v>0</v>
      </c>
      <c r="AD7123">
        <v>0</v>
      </c>
      <c r="AE7123">
        <v>137.27903873046037</v>
      </c>
    </row>
    <row r="7124" spans="1:31" x14ac:dyDescent="0.25">
      <c r="A7124">
        <v>2213832</v>
      </c>
      <c r="B7124">
        <v>1</v>
      </c>
      <c r="C7124" t="s">
        <v>81</v>
      </c>
      <c r="D7124" t="s">
        <v>120</v>
      </c>
      <c r="E7124" t="s">
        <v>198</v>
      </c>
      <c r="F7124" t="s">
        <v>18822</v>
      </c>
      <c r="G7124" t="s">
        <v>143</v>
      </c>
      <c r="H7124" t="s">
        <v>144</v>
      </c>
      <c r="I7124" t="s">
        <v>136</v>
      </c>
      <c r="J7124" t="s">
        <v>137</v>
      </c>
      <c r="K7124" t="s">
        <v>138</v>
      </c>
      <c r="L7124" t="s">
        <v>20311</v>
      </c>
      <c r="M7124" t="s">
        <v>20312</v>
      </c>
      <c r="N7124">
        <v>0.35527777700000002</v>
      </c>
      <c r="O7124">
        <v>0</v>
      </c>
      <c r="P7124">
        <v>494</v>
      </c>
      <c r="Q7124">
        <v>31</v>
      </c>
      <c r="R7124">
        <v>54</v>
      </c>
      <c r="S7124">
        <v>3</v>
      </c>
      <c r="T7124">
        <v>29</v>
      </c>
      <c r="U7124">
        <v>0</v>
      </c>
      <c r="V7124">
        <v>1</v>
      </c>
      <c r="W7124">
        <v>0</v>
      </c>
      <c r="X7124">
        <v>44.158807169984037</v>
      </c>
      <c r="Y7124">
        <v>5.4146922143206986</v>
      </c>
      <c r="Z7124">
        <v>10.905367852031102</v>
      </c>
      <c r="AA7124">
        <v>2.8204265424987907</v>
      </c>
      <c r="AB7124">
        <v>3.6239788974033775</v>
      </c>
      <c r="AC7124">
        <v>0</v>
      </c>
      <c r="AD7124">
        <v>1.0979677322383734</v>
      </c>
      <c r="AE7124">
        <v>68.021240408476388</v>
      </c>
    </row>
    <row r="7125" spans="1:31" x14ac:dyDescent="0.25">
      <c r="A7125">
        <v>2216365</v>
      </c>
      <c r="B7125">
        <v>1</v>
      </c>
      <c r="C7125" t="s">
        <v>80</v>
      </c>
      <c r="D7125" t="s">
        <v>92</v>
      </c>
      <c r="E7125" t="s">
        <v>156</v>
      </c>
      <c r="F7125" t="s">
        <v>20313</v>
      </c>
      <c r="G7125" t="s">
        <v>161</v>
      </c>
      <c r="H7125" t="s">
        <v>135</v>
      </c>
      <c r="I7125" t="s">
        <v>136</v>
      </c>
      <c r="J7125" t="s">
        <v>137</v>
      </c>
      <c r="K7125" t="s">
        <v>138</v>
      </c>
      <c r="L7125" t="s">
        <v>20314</v>
      </c>
      <c r="M7125" t="s">
        <v>20315</v>
      </c>
      <c r="N7125">
        <v>2.0391666659999999</v>
      </c>
      <c r="O7125">
        <v>0</v>
      </c>
      <c r="P7125">
        <v>1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2.3968845655665607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2.3968845655665607</v>
      </c>
    </row>
    <row r="7126" spans="1:31" x14ac:dyDescent="0.25">
      <c r="A7126">
        <v>2226730</v>
      </c>
      <c r="B7126">
        <v>1</v>
      </c>
      <c r="C7126" t="s">
        <v>81</v>
      </c>
      <c r="D7126" t="s">
        <v>112</v>
      </c>
      <c r="E7126" t="s">
        <v>156</v>
      </c>
      <c r="F7126" t="s">
        <v>20316</v>
      </c>
      <c r="G7126" t="s">
        <v>161</v>
      </c>
      <c r="H7126" t="s">
        <v>135</v>
      </c>
      <c r="I7126" t="s">
        <v>136</v>
      </c>
      <c r="J7126" t="s">
        <v>137</v>
      </c>
      <c r="K7126" t="s">
        <v>138</v>
      </c>
      <c r="L7126" t="s">
        <v>20317</v>
      </c>
      <c r="M7126" t="s">
        <v>20318</v>
      </c>
      <c r="N7126">
        <v>1.2413888879999999</v>
      </c>
      <c r="O7126">
        <v>0</v>
      </c>
      <c r="P7126">
        <v>1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0.30901715772488003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0.30901715772488003</v>
      </c>
    </row>
    <row r="7127" spans="1:31" x14ac:dyDescent="0.25">
      <c r="A7127">
        <v>2219451</v>
      </c>
      <c r="B7127">
        <v>1</v>
      </c>
      <c r="C7127" t="s">
        <v>80</v>
      </c>
      <c r="D7127" t="s">
        <v>82</v>
      </c>
      <c r="E7127" t="s">
        <v>151</v>
      </c>
      <c r="F7127" t="s">
        <v>16414</v>
      </c>
      <c r="G7127" t="s">
        <v>213</v>
      </c>
      <c r="H7127" t="s">
        <v>135</v>
      </c>
      <c r="I7127" t="s">
        <v>136</v>
      </c>
      <c r="J7127" t="s">
        <v>137</v>
      </c>
      <c r="K7127" t="s">
        <v>138</v>
      </c>
      <c r="L7127" t="s">
        <v>20319</v>
      </c>
      <c r="M7127" t="s">
        <v>20320</v>
      </c>
      <c r="N7127">
        <v>1.3149999999999999</v>
      </c>
      <c r="O7127">
        <v>0</v>
      </c>
      <c r="P7127">
        <v>117</v>
      </c>
      <c r="Q7127">
        <v>0</v>
      </c>
      <c r="R7127">
        <v>0</v>
      </c>
      <c r="S7127">
        <v>0</v>
      </c>
      <c r="T7127">
        <v>33</v>
      </c>
      <c r="U7127">
        <v>0</v>
      </c>
      <c r="V7127">
        <v>0</v>
      </c>
      <c r="W7127">
        <v>0</v>
      </c>
      <c r="X7127">
        <v>52.405032267070702</v>
      </c>
      <c r="Y7127">
        <v>0</v>
      </c>
      <c r="Z7127">
        <v>0</v>
      </c>
      <c r="AA7127">
        <v>0</v>
      </c>
      <c r="AB7127">
        <v>23.182535720784191</v>
      </c>
      <c r="AC7127">
        <v>0</v>
      </c>
      <c r="AD7127">
        <v>0</v>
      </c>
      <c r="AE7127">
        <v>75.587567987854897</v>
      </c>
    </row>
    <row r="7128" spans="1:31" x14ac:dyDescent="0.25">
      <c r="A7128">
        <v>2219783</v>
      </c>
      <c r="B7128">
        <v>1</v>
      </c>
      <c r="C7128" t="s">
        <v>80</v>
      </c>
      <c r="D7128" t="s">
        <v>96</v>
      </c>
      <c r="E7128" t="s">
        <v>151</v>
      </c>
      <c r="F7128" t="s">
        <v>20321</v>
      </c>
      <c r="G7128" t="s">
        <v>153</v>
      </c>
      <c r="H7128" t="s">
        <v>135</v>
      </c>
      <c r="I7128" t="s">
        <v>136</v>
      </c>
      <c r="J7128" t="s">
        <v>137</v>
      </c>
      <c r="K7128" t="s">
        <v>138</v>
      </c>
      <c r="L7128" t="s">
        <v>20322</v>
      </c>
      <c r="M7128" t="s">
        <v>20323</v>
      </c>
      <c r="N7128">
        <v>2.696111111</v>
      </c>
      <c r="O7128">
        <v>0</v>
      </c>
      <c r="P7128">
        <v>8</v>
      </c>
      <c r="Q7128">
        <v>0</v>
      </c>
      <c r="R7128">
        <v>4</v>
      </c>
      <c r="S7128">
        <v>0</v>
      </c>
      <c r="T7128">
        <v>5</v>
      </c>
      <c r="U7128">
        <v>0</v>
      </c>
      <c r="V7128">
        <v>0</v>
      </c>
      <c r="W7128">
        <v>0</v>
      </c>
      <c r="X7128">
        <v>10.824711126060906</v>
      </c>
      <c r="Y7128">
        <v>0</v>
      </c>
      <c r="Z7128">
        <v>4.4175757740690589</v>
      </c>
      <c r="AA7128">
        <v>0</v>
      </c>
      <c r="AB7128">
        <v>1.4201564176494041</v>
      </c>
      <c r="AC7128">
        <v>0</v>
      </c>
      <c r="AD7128">
        <v>0</v>
      </c>
      <c r="AE7128">
        <v>16.66244331777937</v>
      </c>
    </row>
    <row r="7129" spans="1:31" x14ac:dyDescent="0.25">
      <c r="A7129">
        <v>2225402</v>
      </c>
      <c r="B7129">
        <v>1</v>
      </c>
      <c r="C7129" t="s">
        <v>80</v>
      </c>
      <c r="D7129" t="s">
        <v>108</v>
      </c>
      <c r="E7129" t="s">
        <v>151</v>
      </c>
      <c r="F7129" t="s">
        <v>20324</v>
      </c>
      <c r="G7129" t="s">
        <v>238</v>
      </c>
      <c r="H7129" t="s">
        <v>135</v>
      </c>
      <c r="I7129" t="s">
        <v>136</v>
      </c>
      <c r="J7129" t="s">
        <v>137</v>
      </c>
      <c r="K7129" t="s">
        <v>138</v>
      </c>
      <c r="L7129" t="s">
        <v>20325</v>
      </c>
      <c r="M7129" t="s">
        <v>20326</v>
      </c>
      <c r="N7129">
        <v>4.2450000000000001</v>
      </c>
      <c r="O7129">
        <v>0</v>
      </c>
      <c r="P7129">
        <v>39</v>
      </c>
      <c r="Q7129">
        <v>0</v>
      </c>
      <c r="R7129">
        <v>5</v>
      </c>
      <c r="S7129">
        <v>0</v>
      </c>
      <c r="T7129">
        <v>2</v>
      </c>
      <c r="U7129">
        <v>0</v>
      </c>
      <c r="V7129">
        <v>0</v>
      </c>
      <c r="W7129">
        <v>0</v>
      </c>
      <c r="X7129">
        <v>20.775762947957855</v>
      </c>
      <c r="Y7129">
        <v>0</v>
      </c>
      <c r="Z7129">
        <v>1.6280761575504075</v>
      </c>
      <c r="AA7129">
        <v>0</v>
      </c>
      <c r="AB7129">
        <v>8.2083730993875004E-2</v>
      </c>
      <c r="AC7129">
        <v>0</v>
      </c>
      <c r="AD7129">
        <v>0</v>
      </c>
      <c r="AE7129">
        <v>22.485922836502137</v>
      </c>
    </row>
    <row r="7130" spans="1:31" x14ac:dyDescent="0.25">
      <c r="A7130">
        <v>2216388</v>
      </c>
      <c r="B7130">
        <v>1</v>
      </c>
      <c r="C7130" t="s">
        <v>81</v>
      </c>
      <c r="D7130" t="s">
        <v>128</v>
      </c>
      <c r="E7130" t="s">
        <v>156</v>
      </c>
      <c r="F7130" t="s">
        <v>20327</v>
      </c>
      <c r="G7130" t="s">
        <v>165</v>
      </c>
      <c r="H7130" t="s">
        <v>135</v>
      </c>
      <c r="I7130" t="s">
        <v>136</v>
      </c>
      <c r="J7130" t="s">
        <v>137</v>
      </c>
      <c r="K7130" t="s">
        <v>138</v>
      </c>
      <c r="L7130" t="s">
        <v>20328</v>
      </c>
      <c r="M7130" t="s">
        <v>20329</v>
      </c>
      <c r="N7130">
        <v>2.5952777770000002</v>
      </c>
      <c r="O7130">
        <v>0</v>
      </c>
      <c r="P7130">
        <v>2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0.41092061436427008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0.41092061436427008</v>
      </c>
    </row>
    <row r="7131" spans="1:31" x14ac:dyDescent="0.25">
      <c r="A7131">
        <v>2215060</v>
      </c>
      <c r="B7131">
        <v>1</v>
      </c>
      <c r="C7131" t="s">
        <v>80</v>
      </c>
      <c r="D7131" t="s">
        <v>103</v>
      </c>
      <c r="E7131" t="s">
        <v>147</v>
      </c>
      <c r="F7131" t="s">
        <v>932</v>
      </c>
      <c r="G7131" t="s">
        <v>143</v>
      </c>
      <c r="H7131" t="s">
        <v>144</v>
      </c>
      <c r="I7131" t="s">
        <v>136</v>
      </c>
      <c r="J7131" t="s">
        <v>137</v>
      </c>
      <c r="K7131" t="s">
        <v>138</v>
      </c>
      <c r="L7131" t="s">
        <v>20330</v>
      </c>
      <c r="M7131" t="s">
        <v>20331</v>
      </c>
      <c r="N7131">
        <v>0.72611111100000003</v>
      </c>
      <c r="O7131">
        <v>0</v>
      </c>
      <c r="P7131">
        <v>13</v>
      </c>
      <c r="Q7131">
        <v>13</v>
      </c>
      <c r="R7131">
        <v>80</v>
      </c>
      <c r="S7131">
        <v>7</v>
      </c>
      <c r="T7131">
        <v>13</v>
      </c>
      <c r="U7131">
        <v>1</v>
      </c>
      <c r="V7131">
        <v>0</v>
      </c>
      <c r="W7131">
        <v>0</v>
      </c>
      <c r="X7131">
        <v>3.8838108463398728</v>
      </c>
      <c r="Y7131">
        <v>4.9718026071905097</v>
      </c>
      <c r="Z7131">
        <v>52.584669102102943</v>
      </c>
      <c r="AA7131">
        <v>21.895988481855767</v>
      </c>
      <c r="AB7131">
        <v>5.5491246912938532</v>
      </c>
      <c r="AC7131">
        <v>133.83656437643782</v>
      </c>
      <c r="AD7131">
        <v>0</v>
      </c>
      <c r="AE7131">
        <v>222.72196010522077</v>
      </c>
    </row>
    <row r="7132" spans="1:31" x14ac:dyDescent="0.25">
      <c r="A7132">
        <v>2218054</v>
      </c>
      <c r="B7132">
        <v>1</v>
      </c>
      <c r="C7132" t="s">
        <v>80</v>
      </c>
      <c r="D7132" t="s">
        <v>107</v>
      </c>
      <c r="E7132" t="s">
        <v>156</v>
      </c>
      <c r="F7132" t="s">
        <v>20332</v>
      </c>
      <c r="G7132" t="s">
        <v>172</v>
      </c>
      <c r="H7132" t="s">
        <v>135</v>
      </c>
      <c r="I7132" t="s">
        <v>136</v>
      </c>
      <c r="J7132" t="s">
        <v>137</v>
      </c>
      <c r="K7132" t="s">
        <v>138</v>
      </c>
      <c r="L7132" t="s">
        <v>20333</v>
      </c>
      <c r="M7132" t="s">
        <v>20334</v>
      </c>
      <c r="N7132">
        <v>3.179166666</v>
      </c>
      <c r="O7132">
        <v>0</v>
      </c>
      <c r="P7132">
        <v>1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0.62198451621931938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0.62198451621931938</v>
      </c>
    </row>
    <row r="7133" spans="1:31" x14ac:dyDescent="0.25">
      <c r="A7133">
        <v>2212790</v>
      </c>
      <c r="B7133">
        <v>1</v>
      </c>
      <c r="C7133" t="s">
        <v>80</v>
      </c>
      <c r="D7133" t="s">
        <v>85</v>
      </c>
      <c r="E7133" t="s">
        <v>156</v>
      </c>
      <c r="F7133" t="s">
        <v>20335</v>
      </c>
      <c r="G7133" t="s">
        <v>165</v>
      </c>
      <c r="H7133" t="s">
        <v>135</v>
      </c>
      <c r="I7133" t="s">
        <v>136</v>
      </c>
      <c r="J7133" t="s">
        <v>137</v>
      </c>
      <c r="K7133" t="s">
        <v>138</v>
      </c>
      <c r="L7133" t="s">
        <v>20336</v>
      </c>
      <c r="M7133" t="s">
        <v>20337</v>
      </c>
      <c r="N7133">
        <v>3.2238888879999998</v>
      </c>
      <c r="O7133">
        <v>0</v>
      </c>
      <c r="P7133">
        <v>10</v>
      </c>
      <c r="Q7133">
        <v>0</v>
      </c>
      <c r="R7133">
        <v>0</v>
      </c>
      <c r="S7133">
        <v>0</v>
      </c>
      <c r="T7133">
        <v>1</v>
      </c>
      <c r="U7133">
        <v>0</v>
      </c>
      <c r="V7133">
        <v>0</v>
      </c>
      <c r="W7133">
        <v>0</v>
      </c>
      <c r="X7133">
        <v>5.3590916260474861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5.3590916260474861</v>
      </c>
    </row>
    <row r="7134" spans="1:31" x14ac:dyDescent="0.25">
      <c r="A7134">
        <v>2212767</v>
      </c>
      <c r="B7134">
        <v>1</v>
      </c>
      <c r="C7134" t="s">
        <v>80</v>
      </c>
      <c r="D7134" t="s">
        <v>87</v>
      </c>
      <c r="E7134" t="s">
        <v>156</v>
      </c>
      <c r="F7134" t="s">
        <v>20338</v>
      </c>
      <c r="G7134" t="s">
        <v>161</v>
      </c>
      <c r="H7134" t="s">
        <v>135</v>
      </c>
      <c r="I7134" t="s">
        <v>136</v>
      </c>
      <c r="J7134" t="s">
        <v>137</v>
      </c>
      <c r="K7134" t="s">
        <v>138</v>
      </c>
      <c r="L7134" t="s">
        <v>20339</v>
      </c>
      <c r="M7134" t="s">
        <v>20340</v>
      </c>
      <c r="N7134">
        <v>2.8344444439999998</v>
      </c>
      <c r="O7134">
        <v>0</v>
      </c>
      <c r="P7134">
        <v>2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0.42696952625255957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0.42696952625255957</v>
      </c>
    </row>
    <row r="7135" spans="1:31" x14ac:dyDescent="0.25">
      <c r="A7135">
        <v>2219259</v>
      </c>
      <c r="B7135">
        <v>1</v>
      </c>
      <c r="C7135" t="s">
        <v>80</v>
      </c>
      <c r="D7135" t="s">
        <v>82</v>
      </c>
      <c r="E7135" t="s">
        <v>156</v>
      </c>
      <c r="F7135" t="s">
        <v>20341</v>
      </c>
      <c r="G7135" t="s">
        <v>161</v>
      </c>
      <c r="H7135" t="s">
        <v>135</v>
      </c>
      <c r="I7135" t="s">
        <v>136</v>
      </c>
      <c r="J7135" t="s">
        <v>137</v>
      </c>
      <c r="K7135" t="s">
        <v>138</v>
      </c>
      <c r="L7135" t="s">
        <v>20342</v>
      </c>
      <c r="M7135" t="s">
        <v>20343</v>
      </c>
      <c r="N7135">
        <v>2.6002777770000001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1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0.23947464506239999</v>
      </c>
      <c r="AC7135">
        <v>0</v>
      </c>
      <c r="AD7135">
        <v>0</v>
      </c>
      <c r="AE7135">
        <v>0.23947464506239999</v>
      </c>
    </row>
    <row r="7136" spans="1:31" x14ac:dyDescent="0.25">
      <c r="A7136">
        <v>2216703</v>
      </c>
      <c r="B7136">
        <v>1</v>
      </c>
      <c r="C7136" t="s">
        <v>81</v>
      </c>
      <c r="D7136" t="s">
        <v>128</v>
      </c>
      <c r="E7136" t="s">
        <v>156</v>
      </c>
      <c r="F7136" t="s">
        <v>20344</v>
      </c>
      <c r="G7136" t="s">
        <v>165</v>
      </c>
      <c r="H7136" t="s">
        <v>135</v>
      </c>
      <c r="I7136" t="s">
        <v>136</v>
      </c>
      <c r="J7136" t="s">
        <v>137</v>
      </c>
      <c r="K7136" t="s">
        <v>138</v>
      </c>
      <c r="L7136" t="s">
        <v>20345</v>
      </c>
      <c r="M7136" t="s">
        <v>20346</v>
      </c>
      <c r="N7136">
        <v>1.047222222</v>
      </c>
      <c r="O7136">
        <v>0</v>
      </c>
      <c r="P7136">
        <v>2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0.82477774239446111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0.82477774239446111</v>
      </c>
    </row>
    <row r="7137" spans="1:31" x14ac:dyDescent="0.25">
      <c r="A7137">
        <v>2223982</v>
      </c>
      <c r="B7137">
        <v>1</v>
      </c>
      <c r="C7137" t="s">
        <v>80</v>
      </c>
      <c r="D7137" t="s">
        <v>95</v>
      </c>
      <c r="E7137" t="s">
        <v>147</v>
      </c>
      <c r="F7137" t="s">
        <v>2216</v>
      </c>
      <c r="G7137" t="s">
        <v>143</v>
      </c>
      <c r="H7137" t="s">
        <v>144</v>
      </c>
      <c r="I7137" t="s">
        <v>136</v>
      </c>
      <c r="J7137" t="s">
        <v>137</v>
      </c>
      <c r="K7137" t="s">
        <v>138</v>
      </c>
      <c r="L7137" t="s">
        <v>20347</v>
      </c>
      <c r="M7137" t="s">
        <v>20348</v>
      </c>
      <c r="N7137">
        <v>0.270555555</v>
      </c>
      <c r="O7137">
        <v>6</v>
      </c>
      <c r="P7137">
        <v>2145</v>
      </c>
      <c r="Q7137">
        <v>27</v>
      </c>
      <c r="R7137">
        <v>21</v>
      </c>
      <c r="S7137">
        <v>33</v>
      </c>
      <c r="T7137">
        <v>131</v>
      </c>
      <c r="U7137">
        <v>1</v>
      </c>
      <c r="V7137">
        <v>0</v>
      </c>
      <c r="W7137">
        <v>2.0011302538215086</v>
      </c>
      <c r="X7137">
        <v>179.73149832762786</v>
      </c>
      <c r="Y7137">
        <v>12.468531565772095</v>
      </c>
      <c r="Z7137">
        <v>1.8304607204461198</v>
      </c>
      <c r="AA7137">
        <v>49.681289962907414</v>
      </c>
      <c r="AB7137">
        <v>30.517170439292258</v>
      </c>
      <c r="AC7137">
        <v>0.98308610151652998</v>
      </c>
      <c r="AD7137">
        <v>0</v>
      </c>
      <c r="AE7137">
        <v>277.21316737138375</v>
      </c>
    </row>
    <row r="7138" spans="1:31" x14ac:dyDescent="0.25">
      <c r="A7138">
        <v>2219113</v>
      </c>
      <c r="B7138">
        <v>1</v>
      </c>
      <c r="C7138" t="s">
        <v>81</v>
      </c>
      <c r="D7138" t="s">
        <v>120</v>
      </c>
      <c r="E7138" t="s">
        <v>151</v>
      </c>
      <c r="F7138" t="s">
        <v>20349</v>
      </c>
      <c r="G7138" t="s">
        <v>213</v>
      </c>
      <c r="H7138" t="s">
        <v>135</v>
      </c>
      <c r="I7138" t="s">
        <v>136</v>
      </c>
      <c r="J7138" t="s">
        <v>137</v>
      </c>
      <c r="K7138" t="s">
        <v>138</v>
      </c>
      <c r="L7138" t="s">
        <v>20350</v>
      </c>
      <c r="M7138" t="s">
        <v>20351</v>
      </c>
      <c r="N7138">
        <v>1.2583333329999999</v>
      </c>
      <c r="O7138">
        <v>0</v>
      </c>
      <c r="P7138">
        <v>111</v>
      </c>
      <c r="Q7138">
        <v>0</v>
      </c>
      <c r="R7138">
        <v>1</v>
      </c>
      <c r="S7138">
        <v>0</v>
      </c>
      <c r="T7138">
        <v>5</v>
      </c>
      <c r="U7138">
        <v>0</v>
      </c>
      <c r="V7138">
        <v>0</v>
      </c>
      <c r="W7138">
        <v>0</v>
      </c>
      <c r="X7138">
        <v>38.39953668662703</v>
      </c>
      <c r="Y7138">
        <v>0</v>
      </c>
      <c r="Z7138">
        <v>0</v>
      </c>
      <c r="AA7138">
        <v>0</v>
      </c>
      <c r="AB7138">
        <v>1.6801568344552393</v>
      </c>
      <c r="AC7138">
        <v>0</v>
      </c>
      <c r="AD7138">
        <v>0</v>
      </c>
      <c r="AE7138">
        <v>40.07969352108227</v>
      </c>
    </row>
    <row r="7139" spans="1:31" x14ac:dyDescent="0.25">
      <c r="A7139">
        <v>2217785</v>
      </c>
      <c r="B7139">
        <v>1</v>
      </c>
      <c r="C7139" t="s">
        <v>80</v>
      </c>
      <c r="D7139" t="s">
        <v>86</v>
      </c>
      <c r="E7139" t="s">
        <v>156</v>
      </c>
      <c r="F7139" t="s">
        <v>20352</v>
      </c>
      <c r="G7139" t="s">
        <v>161</v>
      </c>
      <c r="H7139" t="s">
        <v>135</v>
      </c>
      <c r="I7139" t="s">
        <v>136</v>
      </c>
      <c r="J7139" t="s">
        <v>137</v>
      </c>
      <c r="K7139" t="s">
        <v>138</v>
      </c>
      <c r="L7139" t="s">
        <v>20353</v>
      </c>
      <c r="M7139" t="s">
        <v>20354</v>
      </c>
      <c r="N7139">
        <v>1.2480555550000001</v>
      </c>
      <c r="O7139">
        <v>0</v>
      </c>
      <c r="P7139">
        <v>1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0.45572427367928758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0.45572427367928758</v>
      </c>
    </row>
    <row r="7140" spans="1:31" x14ac:dyDescent="0.25">
      <c r="A7140">
        <v>2228064</v>
      </c>
      <c r="B7140">
        <v>1</v>
      </c>
      <c r="C7140" t="s">
        <v>80</v>
      </c>
      <c r="D7140" t="s">
        <v>85</v>
      </c>
      <c r="E7140" t="s">
        <v>156</v>
      </c>
      <c r="F7140" t="s">
        <v>20355</v>
      </c>
      <c r="G7140" t="s">
        <v>172</v>
      </c>
      <c r="H7140" t="s">
        <v>135</v>
      </c>
      <c r="I7140" t="s">
        <v>136</v>
      </c>
      <c r="J7140" t="s">
        <v>137</v>
      </c>
      <c r="K7140" t="s">
        <v>138</v>
      </c>
      <c r="L7140" t="s">
        <v>20356</v>
      </c>
      <c r="M7140" t="s">
        <v>20357</v>
      </c>
      <c r="N7140">
        <v>1.8772222220000001</v>
      </c>
      <c r="O7140">
        <v>0</v>
      </c>
      <c r="P7140">
        <v>10</v>
      </c>
      <c r="Q7140">
        <v>0</v>
      </c>
      <c r="R7140">
        <v>0</v>
      </c>
      <c r="S7140">
        <v>0</v>
      </c>
      <c r="T7140">
        <v>2</v>
      </c>
      <c r="U7140">
        <v>0</v>
      </c>
      <c r="V7140">
        <v>0</v>
      </c>
      <c r="W7140">
        <v>0</v>
      </c>
      <c r="X7140">
        <v>5.8239714222225123</v>
      </c>
      <c r="Y7140">
        <v>0</v>
      </c>
      <c r="Z7140">
        <v>0</v>
      </c>
      <c r="AA7140">
        <v>0</v>
      </c>
      <c r="AB7140">
        <v>1.7025657389032933</v>
      </c>
      <c r="AC7140">
        <v>0</v>
      </c>
      <c r="AD7140">
        <v>0</v>
      </c>
      <c r="AE7140">
        <v>7.5265371611258054</v>
      </c>
    </row>
    <row r="7141" spans="1:31" x14ac:dyDescent="0.25">
      <c r="A7141">
        <v>2218031</v>
      </c>
      <c r="B7141">
        <v>1</v>
      </c>
      <c r="C7141" t="s">
        <v>80</v>
      </c>
      <c r="D7141" t="s">
        <v>82</v>
      </c>
      <c r="E7141" t="s">
        <v>251</v>
      </c>
      <c r="F7141" t="s">
        <v>20358</v>
      </c>
      <c r="G7141" t="s">
        <v>280</v>
      </c>
      <c r="H7141" t="s">
        <v>144</v>
      </c>
      <c r="I7141" t="s">
        <v>136</v>
      </c>
      <c r="J7141" t="s">
        <v>3</v>
      </c>
      <c r="K7141" t="s">
        <v>138</v>
      </c>
      <c r="L7141" t="s">
        <v>20359</v>
      </c>
      <c r="M7141" t="s">
        <v>20360</v>
      </c>
      <c r="N7141">
        <v>0.71666666599999995</v>
      </c>
      <c r="O7141">
        <v>0</v>
      </c>
      <c r="P7141">
        <v>8648</v>
      </c>
      <c r="Q7141">
        <v>0</v>
      </c>
      <c r="R7141">
        <v>0</v>
      </c>
      <c r="S7141">
        <v>2</v>
      </c>
      <c r="T7141">
        <v>1052</v>
      </c>
      <c r="U7141">
        <v>0</v>
      </c>
      <c r="V7141">
        <v>0</v>
      </c>
      <c r="W7141">
        <v>0</v>
      </c>
      <c r="X7141">
        <v>2362.2161397625514</v>
      </c>
      <c r="Y7141">
        <v>0</v>
      </c>
      <c r="Z7141">
        <v>0</v>
      </c>
      <c r="AA7141">
        <v>878.00991786985696</v>
      </c>
      <c r="AB7141">
        <v>660.88217877665966</v>
      </c>
      <c r="AC7141">
        <v>0</v>
      </c>
      <c r="AD7141">
        <v>0</v>
      </c>
      <c r="AE7141">
        <v>3901.108236409068</v>
      </c>
    </row>
    <row r="7142" spans="1:31" x14ac:dyDescent="0.25">
      <c r="A7142">
        <v>2218223</v>
      </c>
      <c r="B7142">
        <v>1</v>
      </c>
      <c r="C7142" t="s">
        <v>80</v>
      </c>
      <c r="D7142" t="s">
        <v>87</v>
      </c>
      <c r="E7142" t="s">
        <v>156</v>
      </c>
      <c r="F7142" t="s">
        <v>20361</v>
      </c>
      <c r="G7142" t="s">
        <v>165</v>
      </c>
      <c r="H7142" t="s">
        <v>135</v>
      </c>
      <c r="I7142" t="s">
        <v>136</v>
      </c>
      <c r="J7142" t="s">
        <v>137</v>
      </c>
      <c r="K7142" t="s">
        <v>138</v>
      </c>
      <c r="L7142" t="s">
        <v>20362</v>
      </c>
      <c r="M7142" t="s">
        <v>20363</v>
      </c>
      <c r="N7142">
        <v>2.025833333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1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1.8884322458639167</v>
      </c>
      <c r="AC7142">
        <v>0</v>
      </c>
      <c r="AD7142">
        <v>0</v>
      </c>
      <c r="AE7142">
        <v>1.8884322458639167</v>
      </c>
    </row>
    <row r="7143" spans="1:31" x14ac:dyDescent="0.25">
      <c r="A7143">
        <v>2220819</v>
      </c>
      <c r="B7143">
        <v>1</v>
      </c>
      <c r="C7143" t="s">
        <v>81</v>
      </c>
      <c r="D7143" t="s">
        <v>128</v>
      </c>
      <c r="E7143" t="s">
        <v>141</v>
      </c>
      <c r="F7143" t="s">
        <v>20364</v>
      </c>
      <c r="G7143" t="s">
        <v>405</v>
      </c>
      <c r="H7143" t="s">
        <v>144</v>
      </c>
      <c r="I7143" t="s">
        <v>136</v>
      </c>
      <c r="J7143" t="s">
        <v>137</v>
      </c>
      <c r="K7143" t="s">
        <v>234</v>
      </c>
      <c r="L7143" t="s">
        <v>20365</v>
      </c>
      <c r="M7143" t="s">
        <v>20366</v>
      </c>
      <c r="N7143">
        <v>7.3652777770000002</v>
      </c>
      <c r="O7143">
        <v>0</v>
      </c>
      <c r="P7143">
        <v>1463</v>
      </c>
      <c r="Q7143">
        <v>0</v>
      </c>
      <c r="R7143">
        <v>0</v>
      </c>
      <c r="S7143">
        <v>0</v>
      </c>
      <c r="T7143">
        <v>14</v>
      </c>
      <c r="U7143">
        <v>0</v>
      </c>
      <c r="V7143">
        <v>0</v>
      </c>
      <c r="W7143">
        <v>0</v>
      </c>
      <c r="X7143">
        <v>2161.8885529947074</v>
      </c>
      <c r="Y7143">
        <v>0</v>
      </c>
      <c r="Z7143">
        <v>0</v>
      </c>
      <c r="AA7143">
        <v>0</v>
      </c>
      <c r="AB7143">
        <v>114.88949077220217</v>
      </c>
      <c r="AC7143">
        <v>0</v>
      </c>
      <c r="AD7143">
        <v>0</v>
      </c>
      <c r="AE7143">
        <v>2276.7780437669094</v>
      </c>
    </row>
    <row r="7144" spans="1:31" x14ac:dyDescent="0.25">
      <c r="A7144">
        <v>2225147</v>
      </c>
      <c r="B7144">
        <v>1</v>
      </c>
      <c r="C7144" t="s">
        <v>80</v>
      </c>
      <c r="D7144" t="s">
        <v>104</v>
      </c>
      <c r="E7144" t="s">
        <v>156</v>
      </c>
      <c r="F7144" t="s">
        <v>20367</v>
      </c>
      <c r="G7144" t="s">
        <v>161</v>
      </c>
      <c r="H7144" t="s">
        <v>135</v>
      </c>
      <c r="I7144" t="s">
        <v>136</v>
      </c>
      <c r="J7144" t="s">
        <v>137</v>
      </c>
      <c r="K7144" t="s">
        <v>138</v>
      </c>
      <c r="L7144" t="s">
        <v>20368</v>
      </c>
      <c r="M7144" t="s">
        <v>20369</v>
      </c>
      <c r="N7144">
        <v>2.2197222220000001</v>
      </c>
      <c r="O7144">
        <v>0</v>
      </c>
      <c r="P7144">
        <v>5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2.1456014023569008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2.1456014023569008</v>
      </c>
    </row>
    <row r="7145" spans="1:31" x14ac:dyDescent="0.25">
      <c r="A7145">
        <v>2214868</v>
      </c>
      <c r="B7145">
        <v>1</v>
      </c>
      <c r="C7145" t="s">
        <v>80</v>
      </c>
      <c r="D7145" t="s">
        <v>88</v>
      </c>
      <c r="E7145" t="s">
        <v>147</v>
      </c>
      <c r="F7145" t="s">
        <v>20370</v>
      </c>
      <c r="G7145" t="s">
        <v>143</v>
      </c>
      <c r="H7145" t="s">
        <v>144</v>
      </c>
      <c r="I7145" t="s">
        <v>136</v>
      </c>
      <c r="J7145" t="s">
        <v>137</v>
      </c>
      <c r="K7145" t="s">
        <v>138</v>
      </c>
      <c r="L7145" t="s">
        <v>20371</v>
      </c>
      <c r="M7145" t="s">
        <v>5469</v>
      </c>
      <c r="N7145">
        <v>0.39861111100000002</v>
      </c>
      <c r="O7145">
        <v>0</v>
      </c>
      <c r="P7145">
        <v>2798</v>
      </c>
      <c r="Q7145">
        <v>0</v>
      </c>
      <c r="R7145">
        <v>0</v>
      </c>
      <c r="S7145">
        <v>3</v>
      </c>
      <c r="T7145">
        <v>58</v>
      </c>
      <c r="U7145">
        <v>1</v>
      </c>
      <c r="V7145">
        <v>0</v>
      </c>
      <c r="W7145">
        <v>0</v>
      </c>
      <c r="X7145">
        <v>356.66146228364528</v>
      </c>
      <c r="Y7145">
        <v>0</v>
      </c>
      <c r="Z7145">
        <v>0</v>
      </c>
      <c r="AA7145">
        <v>1.8360545182171015</v>
      </c>
      <c r="AB7145">
        <v>38.652684863063818</v>
      </c>
      <c r="AC7145">
        <v>10.921375392695952</v>
      </c>
      <c r="AD7145">
        <v>0</v>
      </c>
      <c r="AE7145">
        <v>408.07157705762216</v>
      </c>
    </row>
    <row r="7146" spans="1:31" x14ac:dyDescent="0.25">
      <c r="A7146">
        <v>2216989</v>
      </c>
      <c r="B7146">
        <v>1</v>
      </c>
      <c r="C7146" t="s">
        <v>81</v>
      </c>
      <c r="D7146" t="s">
        <v>112</v>
      </c>
      <c r="E7146" t="s">
        <v>156</v>
      </c>
      <c r="F7146" t="s">
        <v>20372</v>
      </c>
      <c r="G7146" t="s">
        <v>134</v>
      </c>
      <c r="H7146" t="s">
        <v>135</v>
      </c>
      <c r="I7146" t="s">
        <v>136</v>
      </c>
      <c r="J7146" t="s">
        <v>137</v>
      </c>
      <c r="K7146" t="s">
        <v>138</v>
      </c>
      <c r="L7146" t="s">
        <v>20373</v>
      </c>
      <c r="M7146" t="s">
        <v>20374</v>
      </c>
      <c r="N7146">
        <v>1.815833333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1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2.0310979563477783E-3</v>
      </c>
      <c r="AC7146">
        <v>0</v>
      </c>
      <c r="AD7146">
        <v>0</v>
      </c>
      <c r="AE7146">
        <v>2.0310979563477783E-3</v>
      </c>
    </row>
    <row r="7147" spans="1:31" x14ac:dyDescent="0.25">
      <c r="A7147">
        <v>2216597</v>
      </c>
      <c r="B7147">
        <v>1</v>
      </c>
      <c r="C7147" t="s">
        <v>81</v>
      </c>
      <c r="D7147" t="s">
        <v>122</v>
      </c>
      <c r="E7147" t="s">
        <v>156</v>
      </c>
      <c r="F7147" t="s">
        <v>20375</v>
      </c>
      <c r="G7147" t="s">
        <v>161</v>
      </c>
      <c r="H7147" t="s">
        <v>135</v>
      </c>
      <c r="I7147" t="s">
        <v>136</v>
      </c>
      <c r="J7147" t="s">
        <v>137</v>
      </c>
      <c r="K7147" t="s">
        <v>138</v>
      </c>
      <c r="L7147" t="s">
        <v>20376</v>
      </c>
      <c r="M7147" t="s">
        <v>20377</v>
      </c>
      <c r="N7147">
        <v>1.554166666</v>
      </c>
      <c r="O7147">
        <v>0</v>
      </c>
      <c r="P7147">
        <v>4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0.9715000927341777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0.9715000927341777</v>
      </c>
    </row>
    <row r="7148" spans="1:31" x14ac:dyDescent="0.25">
      <c r="A7148">
        <v>2220925</v>
      </c>
      <c r="B7148">
        <v>1</v>
      </c>
      <c r="C7148" t="s">
        <v>81</v>
      </c>
      <c r="D7148" t="s">
        <v>112</v>
      </c>
      <c r="E7148" t="s">
        <v>198</v>
      </c>
      <c r="F7148" t="s">
        <v>20378</v>
      </c>
      <c r="G7148" t="s">
        <v>405</v>
      </c>
      <c r="H7148" t="s">
        <v>144</v>
      </c>
      <c r="I7148" t="s">
        <v>136</v>
      </c>
      <c r="J7148" t="s">
        <v>137</v>
      </c>
      <c r="K7148" t="s">
        <v>234</v>
      </c>
      <c r="L7148" t="s">
        <v>20379</v>
      </c>
      <c r="M7148" t="s">
        <v>20380</v>
      </c>
      <c r="N7148">
        <v>0.67944444400000004</v>
      </c>
      <c r="O7148">
        <v>0</v>
      </c>
      <c r="P7148">
        <v>1074</v>
      </c>
      <c r="Q7148">
        <v>23</v>
      </c>
      <c r="R7148">
        <v>203</v>
      </c>
      <c r="S7148">
        <v>17</v>
      </c>
      <c r="T7148">
        <v>55</v>
      </c>
      <c r="U7148">
        <v>1</v>
      </c>
      <c r="V7148">
        <v>0</v>
      </c>
      <c r="W7148">
        <v>0</v>
      </c>
      <c r="X7148">
        <v>71.482413169388551</v>
      </c>
      <c r="Y7148">
        <v>58.159796900726562</v>
      </c>
      <c r="Z7148">
        <v>6.3519955929859551</v>
      </c>
      <c r="AA7148">
        <v>36.35146676235987</v>
      </c>
      <c r="AB7148">
        <v>12.209990346005704</v>
      </c>
      <c r="AC7148">
        <v>21.880630675777315</v>
      </c>
      <c r="AD7148">
        <v>0</v>
      </c>
      <c r="AE7148">
        <v>206.43629344724397</v>
      </c>
    </row>
    <row r="7149" spans="1:31" x14ac:dyDescent="0.25">
      <c r="A7149">
        <v>2221011</v>
      </c>
      <c r="B7149">
        <v>1</v>
      </c>
      <c r="C7149" t="s">
        <v>80</v>
      </c>
      <c r="D7149" t="s">
        <v>106</v>
      </c>
      <c r="E7149" t="s">
        <v>156</v>
      </c>
      <c r="F7149" t="s">
        <v>4736</v>
      </c>
      <c r="G7149" t="s">
        <v>165</v>
      </c>
      <c r="H7149" t="s">
        <v>135</v>
      </c>
      <c r="I7149" t="s">
        <v>136</v>
      </c>
      <c r="J7149" t="s">
        <v>137</v>
      </c>
      <c r="K7149" t="s">
        <v>138</v>
      </c>
      <c r="L7149" t="s">
        <v>20381</v>
      </c>
      <c r="M7149" t="s">
        <v>20382</v>
      </c>
      <c r="N7149">
        <v>0.70277777699999999</v>
      </c>
      <c r="O7149">
        <v>0</v>
      </c>
      <c r="P7149">
        <v>9</v>
      </c>
      <c r="Q7149">
        <v>0</v>
      </c>
      <c r="R7149">
        <v>0</v>
      </c>
      <c r="S7149">
        <v>0</v>
      </c>
      <c r="T7149">
        <v>2</v>
      </c>
      <c r="U7149">
        <v>0</v>
      </c>
      <c r="V7149">
        <v>0</v>
      </c>
      <c r="W7149">
        <v>0</v>
      </c>
      <c r="X7149">
        <v>1.3308057057866998</v>
      </c>
      <c r="Y7149">
        <v>0</v>
      </c>
      <c r="Z7149">
        <v>0</v>
      </c>
      <c r="AA7149">
        <v>0</v>
      </c>
      <c r="AB7149">
        <v>0.14750151018166666</v>
      </c>
      <c r="AC7149">
        <v>0</v>
      </c>
      <c r="AD7149">
        <v>0</v>
      </c>
      <c r="AE7149">
        <v>1.4783072159683663</v>
      </c>
    </row>
    <row r="7150" spans="1:31" x14ac:dyDescent="0.25">
      <c r="A7150">
        <v>2225256</v>
      </c>
      <c r="B7150">
        <v>1</v>
      </c>
      <c r="C7150" t="s">
        <v>81</v>
      </c>
      <c r="D7150" t="s">
        <v>112</v>
      </c>
      <c r="E7150" t="s">
        <v>156</v>
      </c>
      <c r="F7150" t="s">
        <v>20383</v>
      </c>
      <c r="G7150" t="s">
        <v>172</v>
      </c>
      <c r="H7150" t="s">
        <v>135</v>
      </c>
      <c r="I7150" t="s">
        <v>136</v>
      </c>
      <c r="J7150" t="s">
        <v>137</v>
      </c>
      <c r="K7150" t="s">
        <v>138</v>
      </c>
      <c r="L7150" t="s">
        <v>20384</v>
      </c>
      <c r="M7150" t="s">
        <v>20385</v>
      </c>
      <c r="N7150">
        <v>2.8897222220000001</v>
      </c>
      <c r="O7150">
        <v>0</v>
      </c>
      <c r="P7150">
        <v>0</v>
      </c>
      <c r="Q7150">
        <v>0</v>
      </c>
      <c r="R7150">
        <v>1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</row>
    <row r="7151" spans="1:31" x14ac:dyDescent="0.25">
      <c r="A7151">
        <v>2226667</v>
      </c>
      <c r="B7151">
        <v>1</v>
      </c>
      <c r="C7151" t="s">
        <v>80</v>
      </c>
      <c r="D7151" t="s">
        <v>91</v>
      </c>
      <c r="E7151" t="s">
        <v>151</v>
      </c>
      <c r="F7151" t="s">
        <v>9578</v>
      </c>
      <c r="G7151" t="s">
        <v>233</v>
      </c>
      <c r="H7151" t="s">
        <v>135</v>
      </c>
      <c r="I7151" t="s">
        <v>136</v>
      </c>
      <c r="J7151" t="s">
        <v>137</v>
      </c>
      <c r="K7151" t="s">
        <v>234</v>
      </c>
      <c r="L7151" t="s">
        <v>20386</v>
      </c>
      <c r="M7151" t="s">
        <v>20387</v>
      </c>
      <c r="N7151">
        <v>9.8359249999999996</v>
      </c>
      <c r="O7151">
        <v>0</v>
      </c>
      <c r="P7151">
        <v>210</v>
      </c>
      <c r="Q7151">
        <v>0</v>
      </c>
      <c r="R7151">
        <v>2</v>
      </c>
      <c r="S7151">
        <v>0</v>
      </c>
      <c r="T7151">
        <v>31</v>
      </c>
      <c r="U7151">
        <v>0</v>
      </c>
      <c r="V7151">
        <v>0</v>
      </c>
      <c r="W7151">
        <v>0</v>
      </c>
      <c r="X7151">
        <v>556.12591761539591</v>
      </c>
      <c r="Y7151">
        <v>0</v>
      </c>
      <c r="Z7151">
        <v>0.53837147836194332</v>
      </c>
      <c r="AA7151">
        <v>0</v>
      </c>
      <c r="AB7151">
        <v>203.18151527242645</v>
      </c>
      <c r="AC7151">
        <v>0</v>
      </c>
      <c r="AD7151">
        <v>0</v>
      </c>
      <c r="AE7151">
        <v>759.84580436618421</v>
      </c>
    </row>
    <row r="7152" spans="1:31" x14ac:dyDescent="0.25">
      <c r="A7152">
        <v>2217925</v>
      </c>
      <c r="B7152">
        <v>1</v>
      </c>
      <c r="C7152" t="s">
        <v>81</v>
      </c>
      <c r="D7152" t="s">
        <v>112</v>
      </c>
      <c r="E7152" t="s">
        <v>198</v>
      </c>
      <c r="F7152" t="s">
        <v>20388</v>
      </c>
      <c r="G7152" t="s">
        <v>143</v>
      </c>
      <c r="H7152" t="s">
        <v>144</v>
      </c>
      <c r="I7152" t="s">
        <v>136</v>
      </c>
      <c r="J7152" t="s">
        <v>137</v>
      </c>
      <c r="K7152" t="s">
        <v>138</v>
      </c>
      <c r="L7152" t="s">
        <v>20389</v>
      </c>
      <c r="M7152" t="s">
        <v>20390</v>
      </c>
      <c r="N7152">
        <v>0.75638888800000004</v>
      </c>
      <c r="O7152">
        <v>7</v>
      </c>
      <c r="P7152">
        <v>1655</v>
      </c>
      <c r="Q7152">
        <v>93</v>
      </c>
      <c r="R7152">
        <v>320</v>
      </c>
      <c r="S7152">
        <v>38</v>
      </c>
      <c r="T7152">
        <v>115</v>
      </c>
      <c r="U7152">
        <v>8</v>
      </c>
      <c r="V7152">
        <v>2</v>
      </c>
      <c r="W7152">
        <v>8.0394477715631343</v>
      </c>
      <c r="X7152">
        <v>188.6470980678647</v>
      </c>
      <c r="Y7152">
        <v>154.32199774749861</v>
      </c>
      <c r="Z7152">
        <v>44.292905906102384</v>
      </c>
      <c r="AA7152">
        <v>183.50565206778563</v>
      </c>
      <c r="AB7152">
        <v>45.497069334845939</v>
      </c>
      <c r="AC7152">
        <v>713.98838165753591</v>
      </c>
      <c r="AD7152">
        <v>2.7378891305416286</v>
      </c>
      <c r="AE7152">
        <v>1341.030441683738</v>
      </c>
    </row>
    <row r="7153" spans="1:31" x14ac:dyDescent="0.25">
      <c r="A7153">
        <v>2226275</v>
      </c>
      <c r="B7153">
        <v>1</v>
      </c>
      <c r="C7153" t="s">
        <v>81</v>
      </c>
      <c r="D7153" t="s">
        <v>127</v>
      </c>
      <c r="E7153" t="s">
        <v>156</v>
      </c>
      <c r="F7153" t="s">
        <v>20391</v>
      </c>
      <c r="G7153" t="s">
        <v>165</v>
      </c>
      <c r="H7153" t="s">
        <v>135</v>
      </c>
      <c r="I7153" t="s">
        <v>136</v>
      </c>
      <c r="J7153" t="s">
        <v>137</v>
      </c>
      <c r="K7153" t="s">
        <v>138</v>
      </c>
      <c r="L7153" t="s">
        <v>20392</v>
      </c>
      <c r="M7153" t="s">
        <v>20393</v>
      </c>
      <c r="N7153">
        <v>2.736388888</v>
      </c>
      <c r="O7153">
        <v>0</v>
      </c>
      <c r="P7153">
        <v>5</v>
      </c>
      <c r="Q7153">
        <v>0</v>
      </c>
      <c r="R7153">
        <v>0</v>
      </c>
      <c r="S7153">
        <v>0</v>
      </c>
      <c r="T7153">
        <v>2</v>
      </c>
      <c r="U7153">
        <v>0</v>
      </c>
      <c r="V7153">
        <v>0</v>
      </c>
      <c r="W7153">
        <v>0</v>
      </c>
      <c r="X7153">
        <v>5.4361515103567326</v>
      </c>
      <c r="Y7153">
        <v>0</v>
      </c>
      <c r="Z7153">
        <v>0</v>
      </c>
      <c r="AA7153">
        <v>0</v>
      </c>
      <c r="AB7153">
        <v>15.870073915161003</v>
      </c>
      <c r="AC7153">
        <v>0</v>
      </c>
      <c r="AD7153">
        <v>0</v>
      </c>
      <c r="AE7153">
        <v>21.306225425517734</v>
      </c>
    </row>
    <row r="7154" spans="1:31" x14ac:dyDescent="0.25">
      <c r="A7154">
        <v>2224320</v>
      </c>
      <c r="B7154">
        <v>1</v>
      </c>
      <c r="C7154" t="s">
        <v>80</v>
      </c>
      <c r="D7154" t="s">
        <v>107</v>
      </c>
      <c r="E7154" t="s">
        <v>151</v>
      </c>
      <c r="F7154" t="s">
        <v>20394</v>
      </c>
      <c r="G7154" t="s">
        <v>345</v>
      </c>
      <c r="H7154" t="s">
        <v>135</v>
      </c>
      <c r="I7154" t="s">
        <v>136</v>
      </c>
      <c r="J7154" t="s">
        <v>137</v>
      </c>
      <c r="K7154" t="s">
        <v>138</v>
      </c>
      <c r="L7154" t="s">
        <v>20395</v>
      </c>
      <c r="M7154" t="s">
        <v>20396</v>
      </c>
      <c r="N7154">
        <v>1.9327777770000001</v>
      </c>
      <c r="O7154">
        <v>0</v>
      </c>
      <c r="P7154">
        <v>133</v>
      </c>
      <c r="Q7154">
        <v>0</v>
      </c>
      <c r="R7154">
        <v>0</v>
      </c>
      <c r="S7154">
        <v>0</v>
      </c>
      <c r="T7154">
        <v>4</v>
      </c>
      <c r="U7154">
        <v>0</v>
      </c>
      <c r="V7154">
        <v>0</v>
      </c>
      <c r="W7154">
        <v>0</v>
      </c>
      <c r="X7154">
        <v>35.659288646795126</v>
      </c>
      <c r="Y7154">
        <v>0</v>
      </c>
      <c r="Z7154">
        <v>0</v>
      </c>
      <c r="AA7154">
        <v>0</v>
      </c>
      <c r="AB7154">
        <v>5.2235719863542824</v>
      </c>
      <c r="AC7154">
        <v>0</v>
      </c>
      <c r="AD7154">
        <v>0</v>
      </c>
      <c r="AE7154">
        <v>40.882860633149406</v>
      </c>
    </row>
    <row r="7155" spans="1:31" x14ac:dyDescent="0.25">
      <c r="A7155">
        <v>2214287</v>
      </c>
      <c r="B7155">
        <v>1</v>
      </c>
      <c r="C7155" t="s">
        <v>80</v>
      </c>
      <c r="D7155" t="s">
        <v>108</v>
      </c>
      <c r="E7155" t="s">
        <v>156</v>
      </c>
      <c r="F7155" t="s">
        <v>20397</v>
      </c>
      <c r="G7155" t="s">
        <v>172</v>
      </c>
      <c r="H7155" t="s">
        <v>135</v>
      </c>
      <c r="I7155" t="s">
        <v>136</v>
      </c>
      <c r="J7155" t="s">
        <v>137</v>
      </c>
      <c r="K7155" t="s">
        <v>138</v>
      </c>
      <c r="L7155" t="s">
        <v>20398</v>
      </c>
      <c r="M7155" t="s">
        <v>20399</v>
      </c>
      <c r="N7155">
        <v>0.34472222200000002</v>
      </c>
      <c r="O7155">
        <v>0</v>
      </c>
      <c r="P7155">
        <v>2</v>
      </c>
      <c r="Q7155">
        <v>0</v>
      </c>
      <c r="R7155">
        <v>0</v>
      </c>
      <c r="S7155">
        <v>0</v>
      </c>
      <c r="T7155">
        <v>1</v>
      </c>
      <c r="U7155">
        <v>0</v>
      </c>
      <c r="V7155">
        <v>0</v>
      </c>
      <c r="W7155">
        <v>0</v>
      </c>
      <c r="X7155">
        <v>0.21801335495424168</v>
      </c>
      <c r="Y7155">
        <v>0</v>
      </c>
      <c r="Z7155">
        <v>0</v>
      </c>
      <c r="AA7155">
        <v>0</v>
      </c>
      <c r="AB7155">
        <v>0.36246414418588169</v>
      </c>
      <c r="AC7155">
        <v>0</v>
      </c>
      <c r="AD7155">
        <v>0</v>
      </c>
      <c r="AE7155">
        <v>0.58047749914012337</v>
      </c>
    </row>
    <row r="7156" spans="1:31" x14ac:dyDescent="0.25">
      <c r="A7156">
        <v>2220533</v>
      </c>
      <c r="B7156">
        <v>1</v>
      </c>
      <c r="C7156" t="s">
        <v>81</v>
      </c>
      <c r="D7156" t="s">
        <v>122</v>
      </c>
      <c r="E7156" t="s">
        <v>251</v>
      </c>
      <c r="F7156" t="s">
        <v>20400</v>
      </c>
      <c r="G7156" t="s">
        <v>143</v>
      </c>
      <c r="H7156" t="s">
        <v>144</v>
      </c>
      <c r="I7156" t="s">
        <v>136</v>
      </c>
      <c r="J7156" t="s">
        <v>137</v>
      </c>
      <c r="K7156" t="s">
        <v>138</v>
      </c>
      <c r="L7156" t="s">
        <v>20401</v>
      </c>
      <c r="M7156" t="s">
        <v>20402</v>
      </c>
      <c r="N7156">
        <v>0.35416666600000002</v>
      </c>
      <c r="O7156">
        <v>14</v>
      </c>
      <c r="P7156">
        <v>3469</v>
      </c>
      <c r="Q7156">
        <v>12</v>
      </c>
      <c r="R7156">
        <v>25</v>
      </c>
      <c r="S7156">
        <v>13</v>
      </c>
      <c r="T7156">
        <v>302</v>
      </c>
      <c r="U7156">
        <v>4</v>
      </c>
      <c r="V7156">
        <v>1</v>
      </c>
      <c r="W7156">
        <v>1.0564194879561601</v>
      </c>
      <c r="X7156">
        <v>235.47844776582664</v>
      </c>
      <c r="Y7156">
        <v>0.55215420947032934</v>
      </c>
      <c r="Z7156">
        <v>1.2842861357179927</v>
      </c>
      <c r="AA7156">
        <v>287.68636509468683</v>
      </c>
      <c r="AB7156">
        <v>42.255710836576156</v>
      </c>
      <c r="AC7156">
        <v>52.639652447032596</v>
      </c>
      <c r="AD7156">
        <v>18.937641470515388</v>
      </c>
      <c r="AE7156">
        <v>639.8906774477822</v>
      </c>
    </row>
    <row r="7157" spans="1:31" x14ac:dyDescent="0.25">
      <c r="A7157">
        <v>2214722</v>
      </c>
      <c r="B7157">
        <v>1</v>
      </c>
      <c r="C7157" t="s">
        <v>81</v>
      </c>
      <c r="D7157" t="s">
        <v>122</v>
      </c>
      <c r="E7157" t="s">
        <v>198</v>
      </c>
      <c r="F7157" t="s">
        <v>587</v>
      </c>
      <c r="G7157" t="s">
        <v>143</v>
      </c>
      <c r="H7157" t="s">
        <v>144</v>
      </c>
      <c r="I7157" t="s">
        <v>136</v>
      </c>
      <c r="J7157" t="s">
        <v>137</v>
      </c>
      <c r="K7157" t="s">
        <v>138</v>
      </c>
      <c r="L7157" t="s">
        <v>20403</v>
      </c>
      <c r="M7157" t="s">
        <v>20404</v>
      </c>
      <c r="N7157">
        <v>0.29249999999999998</v>
      </c>
      <c r="O7157">
        <v>1</v>
      </c>
      <c r="P7157">
        <v>408</v>
      </c>
      <c r="Q7157">
        <v>4</v>
      </c>
      <c r="R7157">
        <v>0</v>
      </c>
      <c r="S7157">
        <v>5</v>
      </c>
      <c r="T7157">
        <v>17</v>
      </c>
      <c r="U7157">
        <v>1</v>
      </c>
      <c r="V7157">
        <v>0</v>
      </c>
      <c r="W7157">
        <v>3.9085229456975838E-2</v>
      </c>
      <c r="X7157">
        <v>10.816762789752307</v>
      </c>
      <c r="Y7157">
        <v>1.1539556984018002</v>
      </c>
      <c r="Z7157">
        <v>0</v>
      </c>
      <c r="AA7157">
        <v>4.0867272734394335</v>
      </c>
      <c r="AB7157">
        <v>1.3835247944194642</v>
      </c>
      <c r="AC7157">
        <v>0.4268723471223751</v>
      </c>
      <c r="AD7157">
        <v>0</v>
      </c>
      <c r="AE7157">
        <v>17.906928132592359</v>
      </c>
    </row>
    <row r="7158" spans="1:31" x14ac:dyDescent="0.25">
      <c r="A7158">
        <v>2228542</v>
      </c>
      <c r="B7158">
        <v>1</v>
      </c>
      <c r="C7158" t="s">
        <v>81</v>
      </c>
      <c r="D7158" t="s">
        <v>118</v>
      </c>
      <c r="E7158" t="s">
        <v>151</v>
      </c>
      <c r="F7158" t="s">
        <v>20405</v>
      </c>
      <c r="G7158" t="s">
        <v>815</v>
      </c>
      <c r="H7158" t="s">
        <v>135</v>
      </c>
      <c r="I7158" t="s">
        <v>136</v>
      </c>
      <c r="J7158" t="s">
        <v>137</v>
      </c>
      <c r="K7158" t="s">
        <v>138</v>
      </c>
      <c r="L7158" t="s">
        <v>20406</v>
      </c>
      <c r="M7158" t="s">
        <v>20407</v>
      </c>
      <c r="N7158">
        <v>3.5877777769999999</v>
      </c>
      <c r="O7158">
        <v>0</v>
      </c>
      <c r="P7158">
        <v>9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5.4402901316491166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5.4402901316491166</v>
      </c>
    </row>
    <row r="7159" spans="1:31" x14ac:dyDescent="0.25">
      <c r="A7159">
        <v>2226876</v>
      </c>
      <c r="B7159">
        <v>1</v>
      </c>
      <c r="C7159" t="s">
        <v>80</v>
      </c>
      <c r="D7159" t="s">
        <v>108</v>
      </c>
      <c r="E7159" t="s">
        <v>156</v>
      </c>
      <c r="F7159" t="s">
        <v>20408</v>
      </c>
      <c r="G7159" t="s">
        <v>161</v>
      </c>
      <c r="H7159" t="s">
        <v>135</v>
      </c>
      <c r="I7159" t="s">
        <v>136</v>
      </c>
      <c r="J7159" t="s">
        <v>137</v>
      </c>
      <c r="K7159" t="s">
        <v>138</v>
      </c>
      <c r="L7159" t="s">
        <v>20409</v>
      </c>
      <c r="M7159" t="s">
        <v>20410</v>
      </c>
      <c r="N7159">
        <v>3.3483333329999998</v>
      </c>
      <c r="O7159">
        <v>0</v>
      </c>
      <c r="P7159">
        <v>2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1.029699621721389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1.029699621721389</v>
      </c>
    </row>
    <row r="7160" spans="1:31" x14ac:dyDescent="0.25">
      <c r="A7160">
        <v>2225001</v>
      </c>
      <c r="B7160">
        <v>1</v>
      </c>
      <c r="C7160" t="s">
        <v>80</v>
      </c>
      <c r="D7160" t="s">
        <v>97</v>
      </c>
      <c r="E7160" t="s">
        <v>156</v>
      </c>
      <c r="F7160" t="s">
        <v>20411</v>
      </c>
      <c r="G7160" t="s">
        <v>161</v>
      </c>
      <c r="H7160" t="s">
        <v>135</v>
      </c>
      <c r="I7160" t="s">
        <v>136</v>
      </c>
      <c r="J7160" t="s">
        <v>137</v>
      </c>
      <c r="K7160" t="s">
        <v>138</v>
      </c>
      <c r="L7160" t="s">
        <v>20412</v>
      </c>
      <c r="M7160" t="s">
        <v>20413</v>
      </c>
      <c r="N7160">
        <v>4.8333333329999997</v>
      </c>
      <c r="O7160">
        <v>0</v>
      </c>
      <c r="P7160">
        <v>0</v>
      </c>
      <c r="Q7160">
        <v>0</v>
      </c>
      <c r="R7160">
        <v>1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</row>
    <row r="7161" spans="1:31" x14ac:dyDescent="0.25">
      <c r="A7161">
        <v>2226083</v>
      </c>
      <c r="B7161">
        <v>1</v>
      </c>
      <c r="C7161" t="s">
        <v>81</v>
      </c>
      <c r="D7161" t="s">
        <v>113</v>
      </c>
      <c r="E7161" t="s">
        <v>147</v>
      </c>
      <c r="F7161" t="s">
        <v>20414</v>
      </c>
      <c r="G7161" t="s">
        <v>405</v>
      </c>
      <c r="H7161" t="s">
        <v>144</v>
      </c>
      <c r="I7161" t="s">
        <v>136</v>
      </c>
      <c r="J7161" t="s">
        <v>137</v>
      </c>
      <c r="K7161" t="s">
        <v>234</v>
      </c>
      <c r="L7161" t="s">
        <v>20415</v>
      </c>
      <c r="M7161" t="s">
        <v>20416</v>
      </c>
      <c r="N7161">
        <v>3.371646111</v>
      </c>
      <c r="O7161">
        <v>0</v>
      </c>
      <c r="P7161">
        <v>2482</v>
      </c>
      <c r="Q7161">
        <v>2</v>
      </c>
      <c r="R7161">
        <v>476</v>
      </c>
      <c r="S7161">
        <v>6</v>
      </c>
      <c r="T7161">
        <v>276</v>
      </c>
      <c r="U7161">
        <v>0</v>
      </c>
      <c r="V7161">
        <v>3</v>
      </c>
      <c r="W7161">
        <v>0</v>
      </c>
      <c r="X7161">
        <v>896.09688247468512</v>
      </c>
      <c r="Y7161">
        <v>2.4831221457002783</v>
      </c>
      <c r="Z7161">
        <v>170.48706778942409</v>
      </c>
      <c r="AA7161">
        <v>63.737031806464209</v>
      </c>
      <c r="AB7161">
        <v>679.56909545725819</v>
      </c>
      <c r="AC7161">
        <v>0</v>
      </c>
      <c r="AD7161">
        <v>22.004311563094149</v>
      </c>
      <c r="AE7161">
        <v>1834.3775112366261</v>
      </c>
    </row>
    <row r="7162" spans="1:31" x14ac:dyDescent="0.25">
      <c r="A7162">
        <v>2223673</v>
      </c>
      <c r="B7162">
        <v>1</v>
      </c>
      <c r="C7162" t="s">
        <v>80</v>
      </c>
      <c r="D7162" t="s">
        <v>100</v>
      </c>
      <c r="E7162" t="s">
        <v>156</v>
      </c>
      <c r="F7162" t="s">
        <v>12334</v>
      </c>
      <c r="G7162" t="s">
        <v>172</v>
      </c>
      <c r="H7162" t="s">
        <v>135</v>
      </c>
      <c r="I7162" t="s">
        <v>136</v>
      </c>
      <c r="J7162" t="s">
        <v>137</v>
      </c>
      <c r="K7162" t="s">
        <v>138</v>
      </c>
      <c r="L7162" t="s">
        <v>20417</v>
      </c>
      <c r="M7162" t="s">
        <v>20418</v>
      </c>
      <c r="N7162">
        <v>1.68</v>
      </c>
      <c r="O7162">
        <v>0</v>
      </c>
      <c r="P7162">
        <v>5</v>
      </c>
      <c r="Q7162">
        <v>0</v>
      </c>
      <c r="R7162">
        <v>0</v>
      </c>
      <c r="S7162">
        <v>0</v>
      </c>
      <c r="T7162">
        <v>2</v>
      </c>
      <c r="U7162">
        <v>0</v>
      </c>
      <c r="V7162">
        <v>0</v>
      </c>
      <c r="W7162">
        <v>0</v>
      </c>
      <c r="X7162">
        <v>2.700237365094067</v>
      </c>
      <c r="Y7162">
        <v>0</v>
      </c>
      <c r="Z7162">
        <v>0</v>
      </c>
      <c r="AA7162">
        <v>0</v>
      </c>
      <c r="AB7162">
        <v>1.2252889827918003</v>
      </c>
      <c r="AC7162">
        <v>0</v>
      </c>
      <c r="AD7162">
        <v>0</v>
      </c>
      <c r="AE7162">
        <v>3.9255263478858673</v>
      </c>
    </row>
    <row r="7163" spans="1:31" x14ac:dyDescent="0.25">
      <c r="A7163">
        <v>2223919</v>
      </c>
      <c r="B7163">
        <v>1</v>
      </c>
      <c r="C7163" t="s">
        <v>80</v>
      </c>
      <c r="D7163" t="s">
        <v>103</v>
      </c>
      <c r="E7163" t="s">
        <v>156</v>
      </c>
      <c r="F7163" t="s">
        <v>20419</v>
      </c>
      <c r="G7163" t="s">
        <v>161</v>
      </c>
      <c r="H7163" t="s">
        <v>135</v>
      </c>
      <c r="I7163" t="s">
        <v>136</v>
      </c>
      <c r="J7163" t="s">
        <v>137</v>
      </c>
      <c r="K7163" t="s">
        <v>138</v>
      </c>
      <c r="L7163" t="s">
        <v>20420</v>
      </c>
      <c r="M7163" t="s">
        <v>20421</v>
      </c>
      <c r="N7163">
        <v>1.3330555550000001</v>
      </c>
      <c r="O7163">
        <v>0</v>
      </c>
      <c r="P7163">
        <v>93</v>
      </c>
      <c r="Q7163">
        <v>0</v>
      </c>
      <c r="R7163">
        <v>0</v>
      </c>
      <c r="S7163">
        <v>0</v>
      </c>
      <c r="T7163">
        <v>1</v>
      </c>
      <c r="U7163">
        <v>0</v>
      </c>
      <c r="V7163">
        <v>0</v>
      </c>
      <c r="W7163">
        <v>0</v>
      </c>
      <c r="X7163">
        <v>58.13381443272926</v>
      </c>
      <c r="Y7163">
        <v>0</v>
      </c>
      <c r="Z7163">
        <v>0</v>
      </c>
      <c r="AA7163">
        <v>0</v>
      </c>
      <c r="AB7163">
        <v>1.9907647179650749</v>
      </c>
      <c r="AC7163">
        <v>0</v>
      </c>
      <c r="AD7163">
        <v>0</v>
      </c>
      <c r="AE7163">
        <v>60.124579150694338</v>
      </c>
    </row>
    <row r="7164" spans="1:31" x14ac:dyDescent="0.25">
      <c r="A7164">
        <v>2219345</v>
      </c>
      <c r="B7164">
        <v>1</v>
      </c>
      <c r="C7164" t="s">
        <v>80</v>
      </c>
      <c r="D7164" t="s">
        <v>94</v>
      </c>
      <c r="E7164" t="s">
        <v>151</v>
      </c>
      <c r="F7164" t="s">
        <v>5726</v>
      </c>
      <c r="G7164" t="s">
        <v>213</v>
      </c>
      <c r="H7164" t="s">
        <v>135</v>
      </c>
      <c r="I7164" t="s">
        <v>136</v>
      </c>
      <c r="J7164" t="s">
        <v>137</v>
      </c>
      <c r="K7164" t="s">
        <v>138</v>
      </c>
      <c r="L7164" t="s">
        <v>20422</v>
      </c>
      <c r="M7164" t="s">
        <v>20423</v>
      </c>
      <c r="N7164">
        <v>1.036944444</v>
      </c>
      <c r="O7164">
        <v>0</v>
      </c>
      <c r="P7164">
        <v>61</v>
      </c>
      <c r="Q7164">
        <v>0</v>
      </c>
      <c r="R7164">
        <v>0</v>
      </c>
      <c r="S7164">
        <v>0</v>
      </c>
      <c r="T7164">
        <v>4</v>
      </c>
      <c r="U7164">
        <v>0</v>
      </c>
      <c r="V7164">
        <v>0</v>
      </c>
      <c r="W7164">
        <v>0</v>
      </c>
      <c r="X7164">
        <v>16.200379476530074</v>
      </c>
      <c r="Y7164">
        <v>0</v>
      </c>
      <c r="Z7164">
        <v>0</v>
      </c>
      <c r="AA7164">
        <v>0</v>
      </c>
      <c r="AB7164">
        <v>3.5803664669032504</v>
      </c>
      <c r="AC7164">
        <v>0</v>
      </c>
      <c r="AD7164">
        <v>0</v>
      </c>
      <c r="AE7164">
        <v>19.780745943433324</v>
      </c>
    </row>
    <row r="7165" spans="1:31" x14ac:dyDescent="0.25">
      <c r="A7165">
        <v>2226922</v>
      </c>
      <c r="B7165">
        <v>1</v>
      </c>
      <c r="C7165" t="s">
        <v>81</v>
      </c>
      <c r="D7165" t="s">
        <v>122</v>
      </c>
      <c r="E7165" t="s">
        <v>141</v>
      </c>
      <c r="F7165" t="s">
        <v>20424</v>
      </c>
      <c r="G7165" t="s">
        <v>349</v>
      </c>
      <c r="H7165" t="s">
        <v>144</v>
      </c>
      <c r="I7165" t="s">
        <v>136</v>
      </c>
      <c r="J7165" t="s">
        <v>137</v>
      </c>
      <c r="K7165" t="s">
        <v>138</v>
      </c>
      <c r="L7165" t="s">
        <v>20425</v>
      </c>
      <c r="M7165" t="s">
        <v>20426</v>
      </c>
      <c r="N7165">
        <v>0.39472222200000001</v>
      </c>
      <c r="O7165">
        <v>0</v>
      </c>
      <c r="P7165">
        <v>0</v>
      </c>
      <c r="Q7165">
        <v>0</v>
      </c>
      <c r="R7165">
        <v>0</v>
      </c>
      <c r="S7165">
        <v>1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1.4422548123975427</v>
      </c>
      <c r="AB7165">
        <v>0</v>
      </c>
      <c r="AC7165">
        <v>0</v>
      </c>
      <c r="AD7165">
        <v>0</v>
      </c>
      <c r="AE7165">
        <v>1.4422548123975427</v>
      </c>
    </row>
    <row r="7166" spans="1:31" x14ac:dyDescent="0.25">
      <c r="A7166">
        <v>2219591</v>
      </c>
      <c r="B7166">
        <v>1</v>
      </c>
      <c r="C7166" t="s">
        <v>80</v>
      </c>
      <c r="D7166" t="s">
        <v>108</v>
      </c>
      <c r="E7166" t="s">
        <v>151</v>
      </c>
      <c r="F7166" t="s">
        <v>16788</v>
      </c>
      <c r="G7166" t="s">
        <v>213</v>
      </c>
      <c r="H7166" t="s">
        <v>135</v>
      </c>
      <c r="I7166" t="s">
        <v>136</v>
      </c>
      <c r="J7166" t="s">
        <v>137</v>
      </c>
      <c r="K7166" t="s">
        <v>138</v>
      </c>
      <c r="L7166" t="s">
        <v>20427</v>
      </c>
      <c r="M7166" t="s">
        <v>20428</v>
      </c>
      <c r="N7166">
        <v>1.2908333329999999</v>
      </c>
      <c r="O7166">
        <v>0</v>
      </c>
      <c r="P7166">
        <v>23</v>
      </c>
      <c r="Q7166">
        <v>0</v>
      </c>
      <c r="R7166">
        <v>22</v>
      </c>
      <c r="S7166">
        <v>0</v>
      </c>
      <c r="T7166">
        <v>3</v>
      </c>
      <c r="U7166">
        <v>0</v>
      </c>
      <c r="V7166">
        <v>0</v>
      </c>
      <c r="W7166">
        <v>0</v>
      </c>
      <c r="X7166">
        <v>4.0769191041523731</v>
      </c>
      <c r="Y7166">
        <v>0</v>
      </c>
      <c r="Z7166">
        <v>2.6875164698555434</v>
      </c>
      <c r="AA7166">
        <v>0</v>
      </c>
      <c r="AB7166">
        <v>1.7616000264550027</v>
      </c>
      <c r="AC7166">
        <v>0</v>
      </c>
      <c r="AD7166">
        <v>0</v>
      </c>
      <c r="AE7166">
        <v>8.5260356004629188</v>
      </c>
    </row>
    <row r="7167" spans="1:31" x14ac:dyDescent="0.25">
      <c r="A7167">
        <v>2224755</v>
      </c>
      <c r="B7167">
        <v>1</v>
      </c>
      <c r="C7167" t="s">
        <v>80</v>
      </c>
      <c r="D7167" t="s">
        <v>92</v>
      </c>
      <c r="E7167" t="s">
        <v>151</v>
      </c>
      <c r="F7167" t="s">
        <v>20429</v>
      </c>
      <c r="G7167" t="s">
        <v>245</v>
      </c>
      <c r="H7167" t="s">
        <v>135</v>
      </c>
      <c r="I7167" t="s">
        <v>136</v>
      </c>
      <c r="J7167" t="s">
        <v>137</v>
      </c>
      <c r="K7167" t="s">
        <v>138</v>
      </c>
      <c r="L7167" t="s">
        <v>20430</v>
      </c>
      <c r="M7167" t="s">
        <v>20431</v>
      </c>
      <c r="N7167">
        <v>2.860833333</v>
      </c>
      <c r="O7167">
        <v>0</v>
      </c>
      <c r="P7167">
        <v>1</v>
      </c>
      <c r="Q7167">
        <v>0</v>
      </c>
      <c r="R7167">
        <v>0</v>
      </c>
      <c r="S7167">
        <v>0</v>
      </c>
      <c r="T7167">
        <v>1</v>
      </c>
      <c r="U7167">
        <v>0</v>
      </c>
      <c r="V7167">
        <v>0</v>
      </c>
      <c r="W7167">
        <v>0</v>
      </c>
      <c r="X7167">
        <v>2.838560525738889E-4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2.838560525738889E-4</v>
      </c>
    </row>
    <row r="7168" spans="1:31" x14ac:dyDescent="0.25">
      <c r="A7168">
        <v>2222591</v>
      </c>
      <c r="B7168">
        <v>1</v>
      </c>
      <c r="C7168" t="s">
        <v>80</v>
      </c>
      <c r="D7168" t="s">
        <v>99</v>
      </c>
      <c r="E7168" t="s">
        <v>151</v>
      </c>
      <c r="F7168" t="s">
        <v>20432</v>
      </c>
      <c r="G7168" t="s">
        <v>153</v>
      </c>
      <c r="H7168" t="s">
        <v>135</v>
      </c>
      <c r="I7168" t="s">
        <v>136</v>
      </c>
      <c r="J7168" t="s">
        <v>137</v>
      </c>
      <c r="K7168" t="s">
        <v>138</v>
      </c>
      <c r="L7168" t="s">
        <v>20433</v>
      </c>
      <c r="M7168" t="s">
        <v>20434</v>
      </c>
      <c r="N7168">
        <v>2.9775</v>
      </c>
      <c r="O7168">
        <v>0</v>
      </c>
      <c r="P7168">
        <v>47</v>
      </c>
      <c r="Q7168">
        <v>0</v>
      </c>
      <c r="R7168">
        <v>0</v>
      </c>
      <c r="S7168">
        <v>0</v>
      </c>
      <c r="T7168">
        <v>5</v>
      </c>
      <c r="U7168">
        <v>0</v>
      </c>
      <c r="V7168">
        <v>0</v>
      </c>
      <c r="W7168">
        <v>0</v>
      </c>
      <c r="X7168">
        <v>27.922842522169859</v>
      </c>
      <c r="Y7168">
        <v>0</v>
      </c>
      <c r="Z7168">
        <v>0</v>
      </c>
      <c r="AA7168">
        <v>0</v>
      </c>
      <c r="AB7168">
        <v>16.114814816382395</v>
      </c>
      <c r="AC7168">
        <v>0</v>
      </c>
      <c r="AD7168">
        <v>0</v>
      </c>
      <c r="AE7168">
        <v>44.037657338552251</v>
      </c>
    </row>
    <row r="7169" spans="1:31" x14ac:dyDescent="0.25">
      <c r="A7169">
        <v>2228004</v>
      </c>
      <c r="B7169">
        <v>1</v>
      </c>
      <c r="C7169" t="s">
        <v>81</v>
      </c>
      <c r="D7169" t="s">
        <v>113</v>
      </c>
      <c r="E7169" t="s">
        <v>151</v>
      </c>
      <c r="F7169" t="s">
        <v>20435</v>
      </c>
      <c r="G7169" t="s">
        <v>213</v>
      </c>
      <c r="H7169" t="s">
        <v>135</v>
      </c>
      <c r="I7169" t="s">
        <v>136</v>
      </c>
      <c r="J7169" t="s">
        <v>137</v>
      </c>
      <c r="K7169" t="s">
        <v>138</v>
      </c>
      <c r="L7169" t="s">
        <v>20436</v>
      </c>
      <c r="M7169" t="s">
        <v>20437</v>
      </c>
      <c r="N7169">
        <v>1.4211111110000001</v>
      </c>
      <c r="O7169">
        <v>0</v>
      </c>
      <c r="P7169">
        <v>24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6.2110518411766664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6.2110518411766664</v>
      </c>
    </row>
    <row r="7170" spans="1:31" x14ac:dyDescent="0.25">
      <c r="A7170">
        <v>2227068</v>
      </c>
      <c r="B7170">
        <v>1</v>
      </c>
      <c r="C7170" t="s">
        <v>81</v>
      </c>
      <c r="D7170" t="s">
        <v>115</v>
      </c>
      <c r="E7170" t="s">
        <v>156</v>
      </c>
      <c r="F7170" t="s">
        <v>20438</v>
      </c>
      <c r="G7170" t="s">
        <v>161</v>
      </c>
      <c r="H7170" t="s">
        <v>135</v>
      </c>
      <c r="I7170" t="s">
        <v>136</v>
      </c>
      <c r="J7170" t="s">
        <v>137</v>
      </c>
      <c r="K7170" t="s">
        <v>138</v>
      </c>
      <c r="L7170" t="s">
        <v>20439</v>
      </c>
      <c r="M7170" t="s">
        <v>20440</v>
      </c>
      <c r="N7170">
        <v>1.623611111</v>
      </c>
      <c r="O7170">
        <v>0</v>
      </c>
      <c r="P7170">
        <v>1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</row>
    <row r="7171" spans="1:31" x14ac:dyDescent="0.25">
      <c r="A7171">
        <v>2222445</v>
      </c>
      <c r="B7171">
        <v>1</v>
      </c>
      <c r="C7171" t="s">
        <v>81</v>
      </c>
      <c r="D7171" t="s">
        <v>127</v>
      </c>
      <c r="E7171" t="s">
        <v>156</v>
      </c>
      <c r="F7171" t="s">
        <v>20441</v>
      </c>
      <c r="G7171" t="s">
        <v>172</v>
      </c>
      <c r="H7171" t="s">
        <v>135</v>
      </c>
      <c r="I7171" t="s">
        <v>136</v>
      </c>
      <c r="J7171" t="s">
        <v>137</v>
      </c>
      <c r="K7171" t="s">
        <v>138</v>
      </c>
      <c r="L7171" t="s">
        <v>20442</v>
      </c>
      <c r="M7171" t="s">
        <v>20443</v>
      </c>
      <c r="N7171">
        <v>1.233333333</v>
      </c>
      <c r="O7171">
        <v>0</v>
      </c>
      <c r="P7171">
        <v>10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2.7462016778344847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2.7462016778344847</v>
      </c>
    </row>
    <row r="7172" spans="1:31" x14ac:dyDescent="0.25">
      <c r="A7172">
        <v>2228396</v>
      </c>
      <c r="B7172">
        <v>1</v>
      </c>
      <c r="C7172" t="s">
        <v>80</v>
      </c>
      <c r="D7172" t="s">
        <v>88</v>
      </c>
      <c r="E7172" t="s">
        <v>225</v>
      </c>
      <c r="F7172" t="s">
        <v>20444</v>
      </c>
      <c r="G7172" t="s">
        <v>213</v>
      </c>
      <c r="H7172" t="s">
        <v>135</v>
      </c>
      <c r="I7172" t="s">
        <v>136</v>
      </c>
      <c r="J7172" t="s">
        <v>137</v>
      </c>
      <c r="K7172" t="s">
        <v>138</v>
      </c>
      <c r="L7172" t="s">
        <v>20445</v>
      </c>
      <c r="M7172" t="s">
        <v>20446</v>
      </c>
      <c r="N7172">
        <v>1.4125000000000001</v>
      </c>
      <c r="O7172">
        <v>0</v>
      </c>
      <c r="P7172">
        <v>166</v>
      </c>
      <c r="Q7172">
        <v>0</v>
      </c>
      <c r="R7172">
        <v>0</v>
      </c>
      <c r="S7172">
        <v>0</v>
      </c>
      <c r="T7172">
        <v>5</v>
      </c>
      <c r="U7172">
        <v>0</v>
      </c>
      <c r="V7172">
        <v>0</v>
      </c>
      <c r="W7172">
        <v>0</v>
      </c>
      <c r="X7172">
        <v>56.569680282668948</v>
      </c>
      <c r="Y7172">
        <v>0</v>
      </c>
      <c r="Z7172">
        <v>0</v>
      </c>
      <c r="AA7172">
        <v>0</v>
      </c>
      <c r="AB7172">
        <v>2.4648731528089831</v>
      </c>
      <c r="AC7172">
        <v>0</v>
      </c>
      <c r="AD7172">
        <v>0</v>
      </c>
      <c r="AE7172">
        <v>59.034553435477932</v>
      </c>
    </row>
    <row r="7173" spans="1:31" x14ac:dyDescent="0.25">
      <c r="A7173">
        <v>2216142</v>
      </c>
      <c r="B7173">
        <v>1</v>
      </c>
      <c r="C7173" t="s">
        <v>80</v>
      </c>
      <c r="D7173" t="s">
        <v>96</v>
      </c>
      <c r="E7173" t="s">
        <v>198</v>
      </c>
      <c r="F7173" t="s">
        <v>20447</v>
      </c>
      <c r="G7173" t="s">
        <v>1057</v>
      </c>
      <c r="H7173" t="s">
        <v>144</v>
      </c>
      <c r="I7173" t="s">
        <v>136</v>
      </c>
      <c r="J7173" t="s">
        <v>137</v>
      </c>
      <c r="K7173" t="s">
        <v>138</v>
      </c>
      <c r="L7173" t="s">
        <v>20448</v>
      </c>
      <c r="M7173" t="s">
        <v>20449</v>
      </c>
      <c r="N7173">
        <v>6.818888888</v>
      </c>
      <c r="O7173">
        <v>1</v>
      </c>
      <c r="P7173">
        <v>19</v>
      </c>
      <c r="Q7173">
        <v>0</v>
      </c>
      <c r="R7173">
        <v>0</v>
      </c>
      <c r="S7173">
        <v>4</v>
      </c>
      <c r="T7173">
        <v>33</v>
      </c>
      <c r="U7173">
        <v>0</v>
      </c>
      <c r="V7173">
        <v>0</v>
      </c>
      <c r="W7173">
        <v>0</v>
      </c>
      <c r="X7173">
        <v>183.20600700270629</v>
      </c>
      <c r="Y7173">
        <v>0</v>
      </c>
      <c r="Z7173">
        <v>0</v>
      </c>
      <c r="AA7173">
        <v>584.51224274570131</v>
      </c>
      <c r="AB7173">
        <v>472.46575425658239</v>
      </c>
      <c r="AC7173">
        <v>0</v>
      </c>
      <c r="AD7173">
        <v>0</v>
      </c>
      <c r="AE7173">
        <v>1240.1840040049901</v>
      </c>
    </row>
    <row r="7174" spans="1:31" x14ac:dyDescent="0.25">
      <c r="A7174">
        <v>2218655</v>
      </c>
      <c r="B7174">
        <v>1</v>
      </c>
      <c r="C7174" t="s">
        <v>80</v>
      </c>
      <c r="D7174" t="s">
        <v>108</v>
      </c>
      <c r="E7174" t="s">
        <v>198</v>
      </c>
      <c r="F7174" t="s">
        <v>20450</v>
      </c>
      <c r="G7174" t="s">
        <v>143</v>
      </c>
      <c r="H7174" t="s">
        <v>144</v>
      </c>
      <c r="I7174" t="s">
        <v>136</v>
      </c>
      <c r="J7174" t="s">
        <v>137</v>
      </c>
      <c r="K7174" t="s">
        <v>138</v>
      </c>
      <c r="L7174" t="s">
        <v>20451</v>
      </c>
      <c r="M7174" t="s">
        <v>20452</v>
      </c>
      <c r="N7174">
        <v>0.81944444400000005</v>
      </c>
      <c r="O7174">
        <v>0</v>
      </c>
      <c r="P7174">
        <v>689</v>
      </c>
      <c r="Q7174">
        <v>2</v>
      </c>
      <c r="R7174">
        <v>106</v>
      </c>
      <c r="S7174">
        <v>3</v>
      </c>
      <c r="T7174">
        <v>196</v>
      </c>
      <c r="U7174">
        <v>0</v>
      </c>
      <c r="V7174">
        <v>0</v>
      </c>
      <c r="W7174">
        <v>0</v>
      </c>
      <c r="X7174">
        <v>107.91525791127046</v>
      </c>
      <c r="Y7174">
        <v>8.0602575414555566E-2</v>
      </c>
      <c r="Z7174">
        <v>37.532221774763258</v>
      </c>
      <c r="AA7174">
        <v>17.972918207888117</v>
      </c>
      <c r="AB7174">
        <v>71.321152422172361</v>
      </c>
      <c r="AC7174">
        <v>0</v>
      </c>
      <c r="AD7174">
        <v>0</v>
      </c>
      <c r="AE7174">
        <v>234.82215289150875</v>
      </c>
    </row>
    <row r="7175" spans="1:31" x14ac:dyDescent="0.25">
      <c r="A7175">
        <v>2212704</v>
      </c>
      <c r="B7175">
        <v>1</v>
      </c>
      <c r="C7175" t="s">
        <v>80</v>
      </c>
      <c r="D7175" t="s">
        <v>107</v>
      </c>
      <c r="E7175" t="s">
        <v>225</v>
      </c>
      <c r="F7175" t="s">
        <v>20453</v>
      </c>
      <c r="G7175" t="s">
        <v>213</v>
      </c>
      <c r="H7175" t="s">
        <v>135</v>
      </c>
      <c r="I7175" t="s">
        <v>136</v>
      </c>
      <c r="J7175" t="s">
        <v>137</v>
      </c>
      <c r="K7175" t="s">
        <v>138</v>
      </c>
      <c r="L7175" t="s">
        <v>20454</v>
      </c>
      <c r="M7175" t="s">
        <v>20455</v>
      </c>
      <c r="N7175">
        <v>1.2655555549999999</v>
      </c>
      <c r="O7175">
        <v>0</v>
      </c>
      <c r="P7175">
        <v>49</v>
      </c>
      <c r="Q7175">
        <v>0</v>
      </c>
      <c r="R7175">
        <v>0</v>
      </c>
      <c r="S7175">
        <v>0</v>
      </c>
      <c r="T7175">
        <v>48</v>
      </c>
      <c r="U7175">
        <v>0</v>
      </c>
      <c r="V7175">
        <v>0</v>
      </c>
      <c r="W7175">
        <v>0</v>
      </c>
      <c r="X7175">
        <v>12.960917405247734</v>
      </c>
      <c r="Y7175">
        <v>0</v>
      </c>
      <c r="Z7175">
        <v>0</v>
      </c>
      <c r="AA7175">
        <v>0</v>
      </c>
      <c r="AB7175">
        <v>43.078396690443824</v>
      </c>
      <c r="AC7175">
        <v>0</v>
      </c>
      <c r="AD7175">
        <v>0</v>
      </c>
      <c r="AE7175">
        <v>56.039314095691559</v>
      </c>
    </row>
    <row r="7176" spans="1:31" x14ac:dyDescent="0.25">
      <c r="A7176">
        <v>2227311</v>
      </c>
      <c r="B7176">
        <v>1</v>
      </c>
      <c r="C7176" t="s">
        <v>80</v>
      </c>
      <c r="D7176" t="s">
        <v>84</v>
      </c>
      <c r="E7176" t="s">
        <v>156</v>
      </c>
      <c r="F7176" t="s">
        <v>20456</v>
      </c>
      <c r="G7176" t="s">
        <v>161</v>
      </c>
      <c r="H7176" t="s">
        <v>135</v>
      </c>
      <c r="I7176" t="s">
        <v>136</v>
      </c>
      <c r="J7176" t="s">
        <v>137</v>
      </c>
      <c r="K7176" t="s">
        <v>138</v>
      </c>
      <c r="L7176" t="s">
        <v>20457</v>
      </c>
      <c r="M7176" t="s">
        <v>20458</v>
      </c>
      <c r="N7176">
        <v>3.8152777769999999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1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</row>
    <row r="7177" spans="1:31" x14ac:dyDescent="0.25">
      <c r="A7177">
        <v>2226315</v>
      </c>
      <c r="B7177">
        <v>1</v>
      </c>
      <c r="C7177" t="s">
        <v>80</v>
      </c>
      <c r="D7177" t="s">
        <v>92</v>
      </c>
      <c r="E7177" t="s">
        <v>151</v>
      </c>
      <c r="F7177" t="s">
        <v>20459</v>
      </c>
      <c r="G7177" t="s">
        <v>213</v>
      </c>
      <c r="H7177" t="s">
        <v>135</v>
      </c>
      <c r="I7177" t="s">
        <v>136</v>
      </c>
      <c r="J7177" t="s">
        <v>137</v>
      </c>
      <c r="K7177" t="s">
        <v>138</v>
      </c>
      <c r="L7177" t="s">
        <v>20460</v>
      </c>
      <c r="M7177" t="s">
        <v>20461</v>
      </c>
      <c r="N7177">
        <v>1.031666666</v>
      </c>
      <c r="O7177">
        <v>0</v>
      </c>
      <c r="P7177">
        <v>17</v>
      </c>
      <c r="Q7177">
        <v>0</v>
      </c>
      <c r="R7177">
        <v>0</v>
      </c>
      <c r="S7177">
        <v>0</v>
      </c>
      <c r="T7177">
        <v>2</v>
      </c>
      <c r="U7177">
        <v>0</v>
      </c>
      <c r="V7177">
        <v>0</v>
      </c>
      <c r="W7177">
        <v>0</v>
      </c>
      <c r="X7177">
        <v>12.568210269180758</v>
      </c>
      <c r="Y7177">
        <v>0</v>
      </c>
      <c r="Z7177">
        <v>0</v>
      </c>
      <c r="AA7177">
        <v>0</v>
      </c>
      <c r="AB7177">
        <v>6.7714012611862247</v>
      </c>
      <c r="AC7177">
        <v>0</v>
      </c>
      <c r="AD7177">
        <v>0</v>
      </c>
      <c r="AE7177">
        <v>19.339611530366984</v>
      </c>
    </row>
    <row r="7178" spans="1:31" x14ac:dyDescent="0.25">
      <c r="A7178">
        <v>2226813</v>
      </c>
      <c r="B7178">
        <v>1</v>
      </c>
      <c r="C7178" t="s">
        <v>80</v>
      </c>
      <c r="D7178" t="s">
        <v>96</v>
      </c>
      <c r="E7178" t="s">
        <v>132</v>
      </c>
      <c r="F7178" t="s">
        <v>20462</v>
      </c>
      <c r="G7178" t="s">
        <v>280</v>
      </c>
      <c r="H7178" t="s">
        <v>135</v>
      </c>
      <c r="I7178" t="s">
        <v>136</v>
      </c>
      <c r="J7178" t="s">
        <v>3</v>
      </c>
      <c r="K7178" t="s">
        <v>138</v>
      </c>
      <c r="L7178" t="s">
        <v>20463</v>
      </c>
      <c r="M7178" t="s">
        <v>20464</v>
      </c>
      <c r="N7178">
        <v>5.3744444439999999</v>
      </c>
      <c r="O7178">
        <v>0</v>
      </c>
      <c r="P7178">
        <v>301</v>
      </c>
      <c r="Q7178">
        <v>0</v>
      </c>
      <c r="R7178">
        <v>0</v>
      </c>
      <c r="S7178">
        <v>0</v>
      </c>
      <c r="T7178">
        <v>27</v>
      </c>
      <c r="U7178">
        <v>0</v>
      </c>
      <c r="V7178">
        <v>0</v>
      </c>
      <c r="W7178">
        <v>0</v>
      </c>
      <c r="X7178">
        <v>686.22283820571931</v>
      </c>
      <c r="Y7178">
        <v>0</v>
      </c>
      <c r="Z7178">
        <v>0</v>
      </c>
      <c r="AA7178">
        <v>0</v>
      </c>
      <c r="AB7178">
        <v>159.72242885607906</v>
      </c>
      <c r="AC7178">
        <v>0</v>
      </c>
      <c r="AD7178">
        <v>0</v>
      </c>
      <c r="AE7178">
        <v>845.9452670617984</v>
      </c>
    </row>
    <row r="7179" spans="1:31" x14ac:dyDescent="0.25">
      <c r="A7179">
        <v>2227526</v>
      </c>
      <c r="B7179">
        <v>1</v>
      </c>
      <c r="C7179" t="s">
        <v>80</v>
      </c>
      <c r="D7179" t="s">
        <v>82</v>
      </c>
      <c r="E7179" t="s">
        <v>156</v>
      </c>
      <c r="F7179" t="s">
        <v>20465</v>
      </c>
      <c r="G7179" t="s">
        <v>213</v>
      </c>
      <c r="H7179" t="s">
        <v>135</v>
      </c>
      <c r="I7179" t="s">
        <v>136</v>
      </c>
      <c r="J7179" t="s">
        <v>137</v>
      </c>
      <c r="K7179" t="s">
        <v>138</v>
      </c>
      <c r="L7179" t="s">
        <v>20466</v>
      </c>
      <c r="M7179" t="s">
        <v>20467</v>
      </c>
      <c r="N7179">
        <v>1.5977777769999999</v>
      </c>
      <c r="O7179">
        <v>0</v>
      </c>
      <c r="P7179">
        <v>8</v>
      </c>
      <c r="Q7179">
        <v>0</v>
      </c>
      <c r="R7179">
        <v>0</v>
      </c>
      <c r="S7179">
        <v>0</v>
      </c>
      <c r="T7179">
        <v>1</v>
      </c>
      <c r="U7179">
        <v>0</v>
      </c>
      <c r="V7179">
        <v>0</v>
      </c>
      <c r="W7179">
        <v>0</v>
      </c>
      <c r="X7179">
        <v>4.9289715108942902</v>
      </c>
      <c r="Y7179">
        <v>0</v>
      </c>
      <c r="Z7179">
        <v>0</v>
      </c>
      <c r="AA7179">
        <v>0</v>
      </c>
      <c r="AB7179">
        <v>1.3361866694863747</v>
      </c>
      <c r="AC7179">
        <v>0</v>
      </c>
      <c r="AD7179">
        <v>0</v>
      </c>
      <c r="AE7179">
        <v>6.2651581803806646</v>
      </c>
    </row>
    <row r="7180" spans="1:31" x14ac:dyDescent="0.25">
      <c r="A7180">
        <v>2225817</v>
      </c>
      <c r="B7180">
        <v>1</v>
      </c>
      <c r="C7180" t="s">
        <v>80</v>
      </c>
      <c r="D7180" t="s">
        <v>105</v>
      </c>
      <c r="E7180" t="s">
        <v>156</v>
      </c>
      <c r="F7180" t="s">
        <v>20468</v>
      </c>
      <c r="G7180" t="s">
        <v>161</v>
      </c>
      <c r="H7180" t="s">
        <v>135</v>
      </c>
      <c r="I7180" t="s">
        <v>136</v>
      </c>
      <c r="J7180" t="s">
        <v>137</v>
      </c>
      <c r="K7180" t="s">
        <v>138</v>
      </c>
      <c r="L7180" t="s">
        <v>20469</v>
      </c>
      <c r="M7180" t="s">
        <v>20470</v>
      </c>
      <c r="N7180">
        <v>1.3338888879999999</v>
      </c>
      <c r="O7180">
        <v>0</v>
      </c>
      <c r="P7180">
        <v>1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0.23822942873655781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0.23822942873655781</v>
      </c>
    </row>
    <row r="7181" spans="1:31" x14ac:dyDescent="0.25">
      <c r="A7181">
        <v>2218678</v>
      </c>
      <c r="B7181">
        <v>1</v>
      </c>
      <c r="C7181" t="s">
        <v>80</v>
      </c>
      <c r="D7181" t="s">
        <v>99</v>
      </c>
      <c r="E7181" t="s">
        <v>151</v>
      </c>
      <c r="F7181" t="s">
        <v>20471</v>
      </c>
      <c r="G7181" t="s">
        <v>213</v>
      </c>
      <c r="H7181" t="s">
        <v>135</v>
      </c>
      <c r="I7181" t="s">
        <v>136</v>
      </c>
      <c r="J7181" t="s">
        <v>137</v>
      </c>
      <c r="K7181" t="s">
        <v>138</v>
      </c>
      <c r="L7181" t="s">
        <v>20472</v>
      </c>
      <c r="M7181" t="s">
        <v>20473</v>
      </c>
      <c r="N7181">
        <v>8.307222222</v>
      </c>
      <c r="O7181">
        <v>0</v>
      </c>
      <c r="P7181">
        <v>42</v>
      </c>
      <c r="Q7181">
        <v>0</v>
      </c>
      <c r="R7181">
        <v>0</v>
      </c>
      <c r="S7181">
        <v>0</v>
      </c>
      <c r="T7181">
        <v>4</v>
      </c>
      <c r="U7181">
        <v>0</v>
      </c>
      <c r="V7181">
        <v>0</v>
      </c>
      <c r="W7181">
        <v>0</v>
      </c>
      <c r="X7181">
        <v>47.056332353814248</v>
      </c>
      <c r="Y7181">
        <v>0</v>
      </c>
      <c r="Z7181">
        <v>0</v>
      </c>
      <c r="AA7181">
        <v>0</v>
      </c>
      <c r="AB7181">
        <v>11.969142518432195</v>
      </c>
      <c r="AC7181">
        <v>0</v>
      </c>
      <c r="AD7181">
        <v>0</v>
      </c>
      <c r="AE7181">
        <v>59.025474872246441</v>
      </c>
    </row>
    <row r="7182" spans="1:31" x14ac:dyDescent="0.25">
      <c r="A7182">
        <v>2227334</v>
      </c>
      <c r="B7182">
        <v>1</v>
      </c>
      <c r="C7182" t="s">
        <v>80</v>
      </c>
      <c r="D7182" t="s">
        <v>90</v>
      </c>
      <c r="E7182" t="s">
        <v>251</v>
      </c>
      <c r="F7182" t="s">
        <v>20474</v>
      </c>
      <c r="G7182" t="s">
        <v>143</v>
      </c>
      <c r="H7182" t="s">
        <v>144</v>
      </c>
      <c r="I7182" t="s">
        <v>136</v>
      </c>
      <c r="J7182" t="s">
        <v>137</v>
      </c>
      <c r="K7182" t="s">
        <v>138</v>
      </c>
      <c r="L7182" t="s">
        <v>20475</v>
      </c>
      <c r="M7182" t="s">
        <v>19436</v>
      </c>
      <c r="N7182">
        <v>2.5166666659999999</v>
      </c>
      <c r="O7182">
        <v>0</v>
      </c>
      <c r="P7182">
        <v>15138</v>
      </c>
      <c r="Q7182">
        <v>0</v>
      </c>
      <c r="R7182">
        <v>0</v>
      </c>
      <c r="S7182">
        <v>2</v>
      </c>
      <c r="T7182">
        <v>1383</v>
      </c>
      <c r="U7182">
        <v>0</v>
      </c>
      <c r="V7182">
        <v>4</v>
      </c>
      <c r="W7182">
        <v>0</v>
      </c>
      <c r="X7182">
        <v>11801.359653088968</v>
      </c>
      <c r="Y7182">
        <v>0</v>
      </c>
      <c r="Z7182">
        <v>0</v>
      </c>
      <c r="AA7182">
        <v>436.76352106979931</v>
      </c>
      <c r="AB7182">
        <v>3241.3927894270641</v>
      </c>
      <c r="AC7182">
        <v>0</v>
      </c>
      <c r="AD7182">
        <v>189.78345525925289</v>
      </c>
      <c r="AE7182">
        <v>15669.299418845083</v>
      </c>
    </row>
    <row r="7183" spans="1:31" x14ac:dyDescent="0.25">
      <c r="A7183">
        <v>2216428</v>
      </c>
      <c r="B7183">
        <v>1</v>
      </c>
      <c r="C7183" t="s">
        <v>81</v>
      </c>
      <c r="D7183" t="s">
        <v>128</v>
      </c>
      <c r="E7183" t="s">
        <v>198</v>
      </c>
      <c r="F7183" t="s">
        <v>20476</v>
      </c>
      <c r="G7183" t="s">
        <v>143</v>
      </c>
      <c r="H7183" t="s">
        <v>144</v>
      </c>
      <c r="I7183" t="s">
        <v>136</v>
      </c>
      <c r="J7183" t="s">
        <v>137</v>
      </c>
      <c r="K7183" t="s">
        <v>138</v>
      </c>
      <c r="L7183" t="s">
        <v>20477</v>
      </c>
      <c r="M7183" t="s">
        <v>20478</v>
      </c>
      <c r="N7183">
        <v>1.8877777769999999</v>
      </c>
      <c r="O7183">
        <v>0</v>
      </c>
      <c r="P7183">
        <v>482</v>
      </c>
      <c r="Q7183">
        <v>4</v>
      </c>
      <c r="R7183">
        <v>7</v>
      </c>
      <c r="S7183">
        <v>15</v>
      </c>
      <c r="T7183">
        <v>45</v>
      </c>
      <c r="U7183">
        <v>4</v>
      </c>
      <c r="V7183">
        <v>0</v>
      </c>
      <c r="W7183">
        <v>0</v>
      </c>
      <c r="X7183">
        <v>186.20323267348141</v>
      </c>
      <c r="Y7183">
        <v>10.613763824944311</v>
      </c>
      <c r="Z7183">
        <v>20.932515868732708</v>
      </c>
      <c r="AA7183">
        <v>108.56394315548197</v>
      </c>
      <c r="AB7183">
        <v>57.457435132715858</v>
      </c>
      <c r="AC7183">
        <v>399.19966617001199</v>
      </c>
      <c r="AD7183">
        <v>0</v>
      </c>
      <c r="AE7183">
        <v>782.97055682536825</v>
      </c>
    </row>
    <row r="7184" spans="1:31" x14ac:dyDescent="0.25">
      <c r="A7184">
        <v>2222093</v>
      </c>
      <c r="B7184">
        <v>1</v>
      </c>
      <c r="C7184" t="s">
        <v>81</v>
      </c>
      <c r="D7184" t="s">
        <v>117</v>
      </c>
      <c r="E7184" t="s">
        <v>151</v>
      </c>
      <c r="F7184" t="s">
        <v>20479</v>
      </c>
      <c r="G7184" t="s">
        <v>507</v>
      </c>
      <c r="H7184" t="s">
        <v>135</v>
      </c>
      <c r="I7184" t="s">
        <v>136</v>
      </c>
      <c r="J7184" t="s">
        <v>137</v>
      </c>
      <c r="K7184" t="s">
        <v>138</v>
      </c>
      <c r="L7184" t="s">
        <v>20480</v>
      </c>
      <c r="M7184" t="s">
        <v>20481</v>
      </c>
      <c r="N7184">
        <v>1.7011111109999999</v>
      </c>
      <c r="O7184">
        <v>0</v>
      </c>
      <c r="P7184">
        <v>66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17.988797010174903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17.988797010174903</v>
      </c>
    </row>
    <row r="7185" spans="1:31" x14ac:dyDescent="0.25">
      <c r="A7185">
        <v>2219674</v>
      </c>
      <c r="B7185">
        <v>1</v>
      </c>
      <c r="C7185" t="s">
        <v>81</v>
      </c>
      <c r="D7185" t="s">
        <v>113</v>
      </c>
      <c r="E7185" t="s">
        <v>151</v>
      </c>
      <c r="F7185" t="s">
        <v>20482</v>
      </c>
      <c r="G7185" t="s">
        <v>1927</v>
      </c>
      <c r="H7185" t="s">
        <v>135</v>
      </c>
      <c r="I7185" t="s">
        <v>136</v>
      </c>
      <c r="J7185" t="s">
        <v>137</v>
      </c>
      <c r="K7185" t="s">
        <v>138</v>
      </c>
      <c r="L7185" t="s">
        <v>20483</v>
      </c>
      <c r="M7185" t="s">
        <v>20484</v>
      </c>
      <c r="N7185">
        <v>2.0702777769999998</v>
      </c>
      <c r="O7185">
        <v>0</v>
      </c>
      <c r="P7185">
        <v>0</v>
      </c>
      <c r="Q7185">
        <v>0</v>
      </c>
      <c r="R7185">
        <v>1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0.32004114706064835</v>
      </c>
      <c r="AA7185">
        <v>0</v>
      </c>
      <c r="AB7185">
        <v>0</v>
      </c>
      <c r="AC7185">
        <v>0</v>
      </c>
      <c r="AD7185">
        <v>0</v>
      </c>
      <c r="AE7185">
        <v>0.32004114706064835</v>
      </c>
    </row>
    <row r="7186" spans="1:31" x14ac:dyDescent="0.25">
      <c r="A7186">
        <v>2227503</v>
      </c>
      <c r="B7186">
        <v>1</v>
      </c>
      <c r="C7186" t="s">
        <v>80</v>
      </c>
      <c r="D7186" t="s">
        <v>99</v>
      </c>
      <c r="E7186" t="s">
        <v>151</v>
      </c>
      <c r="F7186" t="s">
        <v>808</v>
      </c>
      <c r="G7186" t="s">
        <v>153</v>
      </c>
      <c r="H7186" t="s">
        <v>135</v>
      </c>
      <c r="I7186" t="s">
        <v>136</v>
      </c>
      <c r="J7186" t="s">
        <v>137</v>
      </c>
      <c r="K7186" t="s">
        <v>138</v>
      </c>
      <c r="L7186" t="s">
        <v>20485</v>
      </c>
      <c r="M7186" t="s">
        <v>20486</v>
      </c>
      <c r="N7186">
        <v>1.180555555</v>
      </c>
      <c r="O7186">
        <v>0</v>
      </c>
      <c r="P7186">
        <v>38</v>
      </c>
      <c r="Q7186">
        <v>0</v>
      </c>
      <c r="R7186">
        <v>10</v>
      </c>
      <c r="S7186">
        <v>0</v>
      </c>
      <c r="T7186">
        <v>6</v>
      </c>
      <c r="U7186">
        <v>0</v>
      </c>
      <c r="V7186">
        <v>0</v>
      </c>
      <c r="W7186">
        <v>0</v>
      </c>
      <c r="X7186">
        <v>9.6186954026025635</v>
      </c>
      <c r="Y7186">
        <v>0</v>
      </c>
      <c r="Z7186">
        <v>5.5478234678455847</v>
      </c>
      <c r="AA7186">
        <v>0</v>
      </c>
      <c r="AB7186">
        <v>1.7696159040690178</v>
      </c>
      <c r="AC7186">
        <v>0</v>
      </c>
      <c r="AD7186">
        <v>0</v>
      </c>
      <c r="AE7186">
        <v>16.936134774517164</v>
      </c>
    </row>
    <row r="7187" spans="1:31" x14ac:dyDescent="0.25">
      <c r="A7187">
        <v>2227812</v>
      </c>
      <c r="B7187">
        <v>1</v>
      </c>
      <c r="C7187" t="s">
        <v>80</v>
      </c>
      <c r="D7187" t="s">
        <v>96</v>
      </c>
      <c r="E7187" t="s">
        <v>156</v>
      </c>
      <c r="F7187" t="s">
        <v>20487</v>
      </c>
      <c r="G7187" t="s">
        <v>172</v>
      </c>
      <c r="H7187" t="s">
        <v>135</v>
      </c>
      <c r="I7187" t="s">
        <v>136</v>
      </c>
      <c r="J7187" t="s">
        <v>137</v>
      </c>
      <c r="K7187" t="s">
        <v>138</v>
      </c>
      <c r="L7187" t="s">
        <v>20488</v>
      </c>
      <c r="M7187" t="s">
        <v>20489</v>
      </c>
      <c r="N7187">
        <v>1.2208333330000001</v>
      </c>
      <c r="O7187">
        <v>0</v>
      </c>
      <c r="P7187">
        <v>1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3.0677102323711081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3.0677102323711081</v>
      </c>
    </row>
    <row r="7188" spans="1:31" x14ac:dyDescent="0.25">
      <c r="A7188">
        <v>2214977</v>
      </c>
      <c r="B7188">
        <v>1</v>
      </c>
      <c r="C7188" t="s">
        <v>80</v>
      </c>
      <c r="D7188" t="s">
        <v>96</v>
      </c>
      <c r="E7188" t="s">
        <v>151</v>
      </c>
      <c r="F7188" t="s">
        <v>15543</v>
      </c>
      <c r="G7188" t="s">
        <v>1096</v>
      </c>
      <c r="H7188" t="s">
        <v>135</v>
      </c>
      <c r="I7188" t="s">
        <v>136</v>
      </c>
      <c r="J7188" t="s">
        <v>137</v>
      </c>
      <c r="K7188" t="s">
        <v>138</v>
      </c>
      <c r="L7188" t="s">
        <v>20490</v>
      </c>
      <c r="M7188" t="s">
        <v>20491</v>
      </c>
      <c r="N7188">
        <v>1.432222222</v>
      </c>
      <c r="O7188">
        <v>0</v>
      </c>
      <c r="P7188">
        <v>19</v>
      </c>
      <c r="Q7188">
        <v>0</v>
      </c>
      <c r="R7188">
        <v>0</v>
      </c>
      <c r="S7188">
        <v>0</v>
      </c>
      <c r="T7188">
        <v>2</v>
      </c>
      <c r="U7188">
        <v>0</v>
      </c>
      <c r="V7188">
        <v>0</v>
      </c>
      <c r="W7188">
        <v>0</v>
      </c>
      <c r="X7188">
        <v>24.376516604469202</v>
      </c>
      <c r="Y7188">
        <v>0</v>
      </c>
      <c r="Z7188">
        <v>0</v>
      </c>
      <c r="AA7188">
        <v>0</v>
      </c>
      <c r="AB7188">
        <v>4.6008690637608396</v>
      </c>
      <c r="AC7188">
        <v>0</v>
      </c>
      <c r="AD7188">
        <v>0</v>
      </c>
      <c r="AE7188">
        <v>28.977385668230042</v>
      </c>
    </row>
    <row r="7189" spans="1:31" x14ac:dyDescent="0.25">
      <c r="A7189">
        <v>2217639</v>
      </c>
      <c r="B7189">
        <v>1</v>
      </c>
      <c r="C7189" t="s">
        <v>81</v>
      </c>
      <c r="D7189" t="s">
        <v>113</v>
      </c>
      <c r="E7189" t="s">
        <v>156</v>
      </c>
      <c r="F7189" t="s">
        <v>20492</v>
      </c>
      <c r="G7189" t="s">
        <v>161</v>
      </c>
      <c r="H7189" t="s">
        <v>135</v>
      </c>
      <c r="I7189" t="s">
        <v>136</v>
      </c>
      <c r="J7189" t="s">
        <v>137</v>
      </c>
      <c r="K7189" t="s">
        <v>138</v>
      </c>
      <c r="L7189" t="s">
        <v>20493</v>
      </c>
      <c r="M7189" t="s">
        <v>20494</v>
      </c>
      <c r="N7189">
        <v>1.3477777769999999</v>
      </c>
      <c r="O7189">
        <v>0</v>
      </c>
      <c r="P7189">
        <v>1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0.40038854900861109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0.40038854900861109</v>
      </c>
    </row>
    <row r="7190" spans="1:31" x14ac:dyDescent="0.25">
      <c r="A7190">
        <v>2225625</v>
      </c>
      <c r="B7190">
        <v>1</v>
      </c>
      <c r="C7190" t="s">
        <v>80</v>
      </c>
      <c r="D7190" t="s">
        <v>93</v>
      </c>
      <c r="E7190" t="s">
        <v>156</v>
      </c>
      <c r="F7190" t="s">
        <v>20495</v>
      </c>
      <c r="G7190" t="s">
        <v>161</v>
      </c>
      <c r="H7190" t="s">
        <v>135</v>
      </c>
      <c r="I7190" t="s">
        <v>136</v>
      </c>
      <c r="J7190" t="s">
        <v>137</v>
      </c>
      <c r="K7190" t="s">
        <v>138</v>
      </c>
      <c r="L7190" t="s">
        <v>20496</v>
      </c>
      <c r="M7190" t="s">
        <v>20497</v>
      </c>
      <c r="N7190">
        <v>4.9583333329999997</v>
      </c>
      <c r="O7190">
        <v>0</v>
      </c>
      <c r="P7190">
        <v>0</v>
      </c>
      <c r="Q7190">
        <v>0</v>
      </c>
      <c r="R7190">
        <v>1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7.2159309099770974</v>
      </c>
      <c r="AA7190">
        <v>0</v>
      </c>
      <c r="AB7190">
        <v>0</v>
      </c>
      <c r="AC7190">
        <v>0</v>
      </c>
      <c r="AD7190">
        <v>0</v>
      </c>
      <c r="AE7190">
        <v>7.2159309099770974</v>
      </c>
    </row>
    <row r="7191" spans="1:31" x14ac:dyDescent="0.25">
      <c r="A7191">
        <v>2221403</v>
      </c>
      <c r="B7191">
        <v>1</v>
      </c>
      <c r="C7191" t="s">
        <v>81</v>
      </c>
      <c r="D7191" t="s">
        <v>112</v>
      </c>
      <c r="E7191" t="s">
        <v>151</v>
      </c>
      <c r="F7191" t="s">
        <v>20498</v>
      </c>
      <c r="G7191" t="s">
        <v>213</v>
      </c>
      <c r="H7191" t="s">
        <v>135</v>
      </c>
      <c r="I7191" t="s">
        <v>136</v>
      </c>
      <c r="J7191" t="s">
        <v>137</v>
      </c>
      <c r="K7191" t="s">
        <v>138</v>
      </c>
      <c r="L7191" t="s">
        <v>20499</v>
      </c>
      <c r="M7191" t="s">
        <v>20500</v>
      </c>
      <c r="N7191">
        <v>4.0897222219999998</v>
      </c>
      <c r="O7191">
        <v>0</v>
      </c>
      <c r="P7191">
        <v>5</v>
      </c>
      <c r="Q7191">
        <v>0</v>
      </c>
      <c r="R7191">
        <v>2</v>
      </c>
      <c r="S7191">
        <v>0</v>
      </c>
      <c r="T7191">
        <v>2</v>
      </c>
      <c r="U7191">
        <v>0</v>
      </c>
      <c r="V7191">
        <v>0</v>
      </c>
      <c r="W7191">
        <v>0</v>
      </c>
      <c r="X7191">
        <v>3.5251526339425374</v>
      </c>
      <c r="Y7191">
        <v>0</v>
      </c>
      <c r="Z7191">
        <v>0.78178407649481041</v>
      </c>
      <c r="AA7191">
        <v>0</v>
      </c>
      <c r="AB7191">
        <v>2.1842727574898304</v>
      </c>
      <c r="AC7191">
        <v>0</v>
      </c>
      <c r="AD7191">
        <v>0</v>
      </c>
      <c r="AE7191">
        <v>6.4912094679271775</v>
      </c>
    </row>
    <row r="7192" spans="1:31" x14ac:dyDescent="0.25">
      <c r="A7192">
        <v>2227005</v>
      </c>
      <c r="B7192">
        <v>1</v>
      </c>
      <c r="C7192" t="s">
        <v>80</v>
      </c>
      <c r="D7192" t="s">
        <v>98</v>
      </c>
      <c r="E7192" t="s">
        <v>132</v>
      </c>
      <c r="F7192" t="s">
        <v>20501</v>
      </c>
      <c r="G7192" t="s">
        <v>176</v>
      </c>
      <c r="H7192" t="s">
        <v>135</v>
      </c>
      <c r="I7192" t="s">
        <v>136</v>
      </c>
      <c r="J7192" t="s">
        <v>137</v>
      </c>
      <c r="K7192" t="s">
        <v>138</v>
      </c>
      <c r="L7192" t="s">
        <v>20502</v>
      </c>
      <c r="M7192" t="s">
        <v>20503</v>
      </c>
      <c r="N7192">
        <v>1.7905555550000001</v>
      </c>
      <c r="O7192">
        <v>0</v>
      </c>
      <c r="P7192">
        <v>124</v>
      </c>
      <c r="Q7192">
        <v>0</v>
      </c>
      <c r="R7192">
        <v>12</v>
      </c>
      <c r="S7192">
        <v>0</v>
      </c>
      <c r="T7192">
        <v>39</v>
      </c>
      <c r="U7192">
        <v>0</v>
      </c>
      <c r="V7192">
        <v>0</v>
      </c>
      <c r="W7192">
        <v>0</v>
      </c>
      <c r="X7192">
        <v>94.250433042967458</v>
      </c>
      <c r="Y7192">
        <v>0</v>
      </c>
      <c r="Z7192">
        <v>2.9225887278498246</v>
      </c>
      <c r="AA7192">
        <v>0</v>
      </c>
      <c r="AB7192">
        <v>32.615677204255121</v>
      </c>
      <c r="AC7192">
        <v>0</v>
      </c>
      <c r="AD7192">
        <v>0</v>
      </c>
      <c r="AE7192">
        <v>129.78869897507241</v>
      </c>
    </row>
    <row r="7193" spans="1:31" x14ac:dyDescent="0.25">
      <c r="A7193">
        <v>2216926</v>
      </c>
      <c r="B7193">
        <v>1</v>
      </c>
      <c r="C7193" t="s">
        <v>81</v>
      </c>
      <c r="D7193" t="s">
        <v>112</v>
      </c>
      <c r="E7193" t="s">
        <v>141</v>
      </c>
      <c r="F7193" t="s">
        <v>7127</v>
      </c>
      <c r="G7193" t="s">
        <v>349</v>
      </c>
      <c r="H7193" t="s">
        <v>144</v>
      </c>
      <c r="I7193" t="s">
        <v>136</v>
      </c>
      <c r="J7193" t="s">
        <v>137</v>
      </c>
      <c r="K7193" t="s">
        <v>138</v>
      </c>
      <c r="L7193" t="s">
        <v>20504</v>
      </c>
      <c r="M7193" t="s">
        <v>20505</v>
      </c>
      <c r="N7193">
        <v>2.04</v>
      </c>
      <c r="O7193">
        <v>0</v>
      </c>
      <c r="P7193">
        <v>55</v>
      </c>
      <c r="Q7193">
        <v>0</v>
      </c>
      <c r="R7193">
        <v>12</v>
      </c>
      <c r="S7193">
        <v>0</v>
      </c>
      <c r="T7193">
        <v>8</v>
      </c>
      <c r="U7193">
        <v>0</v>
      </c>
      <c r="V7193">
        <v>0</v>
      </c>
      <c r="W7193">
        <v>0</v>
      </c>
      <c r="X7193">
        <v>24.491769260359959</v>
      </c>
      <c r="Y7193">
        <v>0</v>
      </c>
      <c r="Z7193">
        <v>3.7677239608952822</v>
      </c>
      <c r="AA7193">
        <v>0</v>
      </c>
      <c r="AB7193">
        <v>5.9188981780804166</v>
      </c>
      <c r="AC7193">
        <v>0</v>
      </c>
      <c r="AD7193">
        <v>0</v>
      </c>
      <c r="AE7193">
        <v>34.178391399335659</v>
      </c>
    </row>
    <row r="7194" spans="1:31" x14ac:dyDescent="0.25">
      <c r="A7194">
        <v>2213680</v>
      </c>
      <c r="B7194">
        <v>1</v>
      </c>
      <c r="C7194" t="s">
        <v>80</v>
      </c>
      <c r="D7194" t="s">
        <v>87</v>
      </c>
      <c r="E7194" t="s">
        <v>225</v>
      </c>
      <c r="F7194" t="s">
        <v>10672</v>
      </c>
      <c r="G7194" t="s">
        <v>345</v>
      </c>
      <c r="H7194" t="s">
        <v>135</v>
      </c>
      <c r="I7194" t="s">
        <v>136</v>
      </c>
      <c r="J7194" t="s">
        <v>137</v>
      </c>
      <c r="K7194" t="s">
        <v>138</v>
      </c>
      <c r="L7194" t="s">
        <v>20506</v>
      </c>
      <c r="M7194" t="s">
        <v>20507</v>
      </c>
      <c r="N7194">
        <v>7.4744444440000004</v>
      </c>
      <c r="O7194">
        <v>0</v>
      </c>
      <c r="P7194">
        <v>36</v>
      </c>
      <c r="Q7194">
        <v>0</v>
      </c>
      <c r="R7194">
        <v>0</v>
      </c>
      <c r="S7194">
        <v>0</v>
      </c>
      <c r="T7194">
        <v>1</v>
      </c>
      <c r="U7194">
        <v>0</v>
      </c>
      <c r="V7194">
        <v>0</v>
      </c>
      <c r="W7194">
        <v>0</v>
      </c>
      <c r="X7194">
        <v>82.589008422739099</v>
      </c>
      <c r="Y7194">
        <v>0</v>
      </c>
      <c r="Z7194">
        <v>0</v>
      </c>
      <c r="AA7194">
        <v>0</v>
      </c>
      <c r="AB7194">
        <v>0.17377935959719112</v>
      </c>
      <c r="AC7194">
        <v>0</v>
      </c>
      <c r="AD7194">
        <v>0</v>
      </c>
      <c r="AE7194">
        <v>82.762787782336289</v>
      </c>
    </row>
    <row r="7195" spans="1:31" x14ac:dyDescent="0.25">
      <c r="A7195">
        <v>2221595</v>
      </c>
      <c r="B7195">
        <v>1</v>
      </c>
      <c r="C7195" t="s">
        <v>80</v>
      </c>
      <c r="D7195" t="s">
        <v>88</v>
      </c>
      <c r="E7195" t="s">
        <v>225</v>
      </c>
      <c r="F7195" t="s">
        <v>20508</v>
      </c>
      <c r="G7195" t="s">
        <v>280</v>
      </c>
      <c r="H7195" t="s">
        <v>135</v>
      </c>
      <c r="I7195" t="s">
        <v>136</v>
      </c>
      <c r="J7195" t="s">
        <v>137</v>
      </c>
      <c r="K7195" t="s">
        <v>138</v>
      </c>
      <c r="L7195" t="s">
        <v>20509</v>
      </c>
      <c r="M7195" t="s">
        <v>20510</v>
      </c>
      <c r="N7195">
        <v>5.363888888</v>
      </c>
      <c r="O7195">
        <v>0</v>
      </c>
      <c r="P7195">
        <v>231</v>
      </c>
      <c r="Q7195">
        <v>0</v>
      </c>
      <c r="R7195">
        <v>0</v>
      </c>
      <c r="S7195">
        <v>0</v>
      </c>
      <c r="T7195">
        <v>6</v>
      </c>
      <c r="U7195">
        <v>0</v>
      </c>
      <c r="V7195">
        <v>0</v>
      </c>
      <c r="W7195">
        <v>0</v>
      </c>
      <c r="X7195">
        <v>317.75356347214381</v>
      </c>
      <c r="Y7195">
        <v>0</v>
      </c>
      <c r="Z7195">
        <v>0</v>
      </c>
      <c r="AA7195">
        <v>0</v>
      </c>
      <c r="AB7195">
        <v>12.051841787072759</v>
      </c>
      <c r="AC7195">
        <v>0</v>
      </c>
      <c r="AD7195">
        <v>0</v>
      </c>
      <c r="AE7195">
        <v>329.80540525921657</v>
      </c>
    </row>
    <row r="7196" spans="1:31" x14ac:dyDescent="0.25">
      <c r="A7196">
        <v>2224841</v>
      </c>
      <c r="B7196">
        <v>1</v>
      </c>
      <c r="C7196" t="s">
        <v>80</v>
      </c>
      <c r="D7196" t="s">
        <v>95</v>
      </c>
      <c r="E7196" t="s">
        <v>251</v>
      </c>
      <c r="F7196" t="s">
        <v>6284</v>
      </c>
      <c r="G7196" t="s">
        <v>1851</v>
      </c>
      <c r="H7196" t="s">
        <v>1391</v>
      </c>
      <c r="I7196" t="s">
        <v>136</v>
      </c>
      <c r="J7196" t="s">
        <v>137</v>
      </c>
      <c r="K7196" t="s">
        <v>234</v>
      </c>
      <c r="L7196" t="s">
        <v>20511</v>
      </c>
      <c r="M7196" t="s">
        <v>20512</v>
      </c>
      <c r="N7196">
        <v>2.0349055549999999</v>
      </c>
      <c r="O7196">
        <v>7</v>
      </c>
      <c r="P7196">
        <v>644</v>
      </c>
      <c r="Q7196">
        <v>2</v>
      </c>
      <c r="R7196">
        <v>11</v>
      </c>
      <c r="S7196">
        <v>18</v>
      </c>
      <c r="T7196">
        <v>64</v>
      </c>
      <c r="U7196">
        <v>1</v>
      </c>
      <c r="V7196">
        <v>0</v>
      </c>
      <c r="W7196">
        <v>67.094741878679471</v>
      </c>
      <c r="X7196">
        <v>318.64036185180981</v>
      </c>
      <c r="Y7196">
        <v>2.6514120668754102</v>
      </c>
      <c r="Z7196">
        <v>6.4377785858076537</v>
      </c>
      <c r="AA7196">
        <v>86.108779661700225</v>
      </c>
      <c r="AB7196">
        <v>96.858740948033798</v>
      </c>
      <c r="AC7196">
        <v>88.263653243365226</v>
      </c>
      <c r="AD7196">
        <v>0</v>
      </c>
      <c r="AE7196">
        <v>666.05546823627162</v>
      </c>
    </row>
    <row r="7197" spans="1:31" x14ac:dyDescent="0.25">
      <c r="A7197">
        <v>2222900</v>
      </c>
      <c r="B7197">
        <v>1</v>
      </c>
      <c r="C7197" t="s">
        <v>80</v>
      </c>
      <c r="D7197" t="s">
        <v>83</v>
      </c>
      <c r="E7197" t="s">
        <v>156</v>
      </c>
      <c r="F7197" t="s">
        <v>20513</v>
      </c>
      <c r="G7197" t="s">
        <v>161</v>
      </c>
      <c r="H7197" t="s">
        <v>135</v>
      </c>
      <c r="I7197" t="s">
        <v>136</v>
      </c>
      <c r="J7197" t="s">
        <v>137</v>
      </c>
      <c r="K7197" t="s">
        <v>138</v>
      </c>
      <c r="L7197" t="s">
        <v>20514</v>
      </c>
      <c r="M7197" t="s">
        <v>20515</v>
      </c>
      <c r="N7197">
        <v>2.8880555550000002</v>
      </c>
      <c r="O7197">
        <v>0</v>
      </c>
      <c r="P7197">
        <v>2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0.7190060897504601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0.7190060897504601</v>
      </c>
    </row>
    <row r="7198" spans="1:31" x14ac:dyDescent="0.25">
      <c r="A7198">
        <v>2214785</v>
      </c>
      <c r="B7198">
        <v>1</v>
      </c>
      <c r="C7198" t="s">
        <v>80</v>
      </c>
      <c r="D7198" t="s">
        <v>96</v>
      </c>
      <c r="E7198" t="s">
        <v>147</v>
      </c>
      <c r="F7198" t="s">
        <v>20516</v>
      </c>
      <c r="G7198" t="s">
        <v>200</v>
      </c>
      <c r="H7198" t="s">
        <v>144</v>
      </c>
      <c r="I7198" t="s">
        <v>136</v>
      </c>
      <c r="J7198" t="s">
        <v>137</v>
      </c>
      <c r="K7198" t="s">
        <v>138</v>
      </c>
      <c r="L7198" t="s">
        <v>20517</v>
      </c>
      <c r="M7198" t="s">
        <v>20518</v>
      </c>
      <c r="N7198">
        <v>0.48499999999999999</v>
      </c>
      <c r="O7198">
        <v>1</v>
      </c>
      <c r="P7198">
        <v>258</v>
      </c>
      <c r="Q7198">
        <v>0</v>
      </c>
      <c r="R7198">
        <v>1</v>
      </c>
      <c r="S7198">
        <v>0</v>
      </c>
      <c r="T7198">
        <v>7</v>
      </c>
      <c r="U7198">
        <v>0</v>
      </c>
      <c r="V7198">
        <v>1</v>
      </c>
      <c r="W7198">
        <v>6.6564584454593598</v>
      </c>
      <c r="X7198">
        <v>30.050264778999317</v>
      </c>
      <c r="Y7198">
        <v>0</v>
      </c>
      <c r="Z7198">
        <v>0.24035119941989999</v>
      </c>
      <c r="AA7198">
        <v>0</v>
      </c>
      <c r="AB7198">
        <v>1.4458809569177746</v>
      </c>
      <c r="AC7198">
        <v>0</v>
      </c>
      <c r="AD7198">
        <v>0.260666340576655</v>
      </c>
      <c r="AE7198">
        <v>38.653621721373007</v>
      </c>
    </row>
    <row r="7199" spans="1:31" x14ac:dyDescent="0.25">
      <c r="A7199">
        <v>2226146</v>
      </c>
      <c r="B7199">
        <v>1</v>
      </c>
      <c r="C7199" t="s">
        <v>80</v>
      </c>
      <c r="D7199" t="s">
        <v>98</v>
      </c>
      <c r="E7199" t="s">
        <v>156</v>
      </c>
      <c r="F7199" t="s">
        <v>20519</v>
      </c>
      <c r="G7199" t="s">
        <v>161</v>
      </c>
      <c r="H7199" t="s">
        <v>135</v>
      </c>
      <c r="I7199" t="s">
        <v>136</v>
      </c>
      <c r="J7199" t="s">
        <v>137</v>
      </c>
      <c r="K7199" t="s">
        <v>138</v>
      </c>
      <c r="L7199" t="s">
        <v>20520</v>
      </c>
      <c r="M7199" t="s">
        <v>20521</v>
      </c>
      <c r="N7199">
        <v>1.338055555</v>
      </c>
      <c r="O7199">
        <v>0</v>
      </c>
      <c r="P7199">
        <v>0</v>
      </c>
      <c r="Q7199">
        <v>0</v>
      </c>
      <c r="R7199">
        <v>1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2.9320581232549999E-3</v>
      </c>
      <c r="AA7199">
        <v>0</v>
      </c>
      <c r="AB7199">
        <v>0</v>
      </c>
      <c r="AC7199">
        <v>0</v>
      </c>
      <c r="AD7199">
        <v>0</v>
      </c>
      <c r="AE7199">
        <v>2.9320581232549999E-3</v>
      </c>
    </row>
    <row r="7200" spans="1:31" x14ac:dyDescent="0.25">
      <c r="A7200">
        <v>2220195</v>
      </c>
      <c r="B7200">
        <v>1</v>
      </c>
      <c r="C7200" t="s">
        <v>80</v>
      </c>
      <c r="D7200" t="s">
        <v>102</v>
      </c>
      <c r="E7200" t="s">
        <v>151</v>
      </c>
      <c r="F7200" t="s">
        <v>20522</v>
      </c>
      <c r="G7200" t="s">
        <v>213</v>
      </c>
      <c r="H7200" t="s">
        <v>135</v>
      </c>
      <c r="I7200" t="s">
        <v>136</v>
      </c>
      <c r="J7200" t="s">
        <v>137</v>
      </c>
      <c r="K7200" t="s">
        <v>138</v>
      </c>
      <c r="L7200" t="s">
        <v>20523</v>
      </c>
      <c r="M7200" t="s">
        <v>20524</v>
      </c>
      <c r="N7200">
        <v>3.361111111</v>
      </c>
      <c r="O7200">
        <v>0</v>
      </c>
      <c r="P7200">
        <v>10</v>
      </c>
      <c r="Q7200">
        <v>0</v>
      </c>
      <c r="R7200">
        <v>2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2.1347599805180004</v>
      </c>
      <c r="Y7200">
        <v>0</v>
      </c>
      <c r="Z7200">
        <v>1.968153943962861</v>
      </c>
      <c r="AA7200">
        <v>0</v>
      </c>
      <c r="AB7200">
        <v>0</v>
      </c>
      <c r="AC7200">
        <v>0</v>
      </c>
      <c r="AD7200">
        <v>0</v>
      </c>
      <c r="AE7200">
        <v>4.1029139244808617</v>
      </c>
    </row>
    <row r="7201" spans="1:31" x14ac:dyDescent="0.25">
      <c r="A7201">
        <v>2228310</v>
      </c>
      <c r="B7201">
        <v>1</v>
      </c>
      <c r="C7201" t="s">
        <v>80</v>
      </c>
      <c r="D7201" t="s">
        <v>86</v>
      </c>
      <c r="E7201" t="s">
        <v>141</v>
      </c>
      <c r="F7201" t="s">
        <v>20525</v>
      </c>
      <c r="G7201" t="s">
        <v>4516</v>
      </c>
      <c r="H7201" t="s">
        <v>144</v>
      </c>
      <c r="I7201" t="s">
        <v>136</v>
      </c>
      <c r="J7201" t="s">
        <v>137</v>
      </c>
      <c r="K7201" t="s">
        <v>234</v>
      </c>
      <c r="L7201" t="s">
        <v>20526</v>
      </c>
      <c r="M7201" t="s">
        <v>20527</v>
      </c>
      <c r="N7201">
        <v>0.41960555500000002</v>
      </c>
      <c r="O7201">
        <v>0</v>
      </c>
      <c r="P7201">
        <v>19</v>
      </c>
      <c r="Q7201">
        <v>0</v>
      </c>
      <c r="R7201">
        <v>5</v>
      </c>
      <c r="S7201">
        <v>0</v>
      </c>
      <c r="T7201">
        <v>9</v>
      </c>
      <c r="U7201">
        <v>0</v>
      </c>
      <c r="V7201">
        <v>0</v>
      </c>
      <c r="W7201">
        <v>0</v>
      </c>
      <c r="X7201">
        <v>17.652762251800127</v>
      </c>
      <c r="Y7201">
        <v>0</v>
      </c>
      <c r="Z7201">
        <v>0.29418490414318887</v>
      </c>
      <c r="AA7201">
        <v>0</v>
      </c>
      <c r="AB7201">
        <v>6.9406361962680325</v>
      </c>
      <c r="AC7201">
        <v>0</v>
      </c>
      <c r="AD7201">
        <v>0</v>
      </c>
      <c r="AE7201">
        <v>24.887583352211351</v>
      </c>
    </row>
    <row r="7202" spans="1:31" x14ac:dyDescent="0.25">
      <c r="A7202">
        <v>2218721</v>
      </c>
      <c r="B7202">
        <v>1</v>
      </c>
      <c r="C7202" t="s">
        <v>81</v>
      </c>
      <c r="D7202" t="s">
        <v>127</v>
      </c>
      <c r="E7202" t="s">
        <v>151</v>
      </c>
      <c r="F7202" t="s">
        <v>20528</v>
      </c>
      <c r="G7202" t="s">
        <v>213</v>
      </c>
      <c r="H7202" t="s">
        <v>135</v>
      </c>
      <c r="I7202" t="s">
        <v>136</v>
      </c>
      <c r="J7202" t="s">
        <v>137</v>
      </c>
      <c r="K7202" t="s">
        <v>138</v>
      </c>
      <c r="L7202" t="s">
        <v>20529</v>
      </c>
      <c r="M7202" t="s">
        <v>20530</v>
      </c>
      <c r="N7202">
        <v>7.1061111109999997</v>
      </c>
      <c r="O7202">
        <v>0</v>
      </c>
      <c r="P7202">
        <v>9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13.830912442750199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13.830912442750199</v>
      </c>
    </row>
    <row r="7203" spans="1:31" x14ac:dyDescent="0.25">
      <c r="A7203">
        <v>2224543</v>
      </c>
      <c r="B7203">
        <v>1</v>
      </c>
      <c r="C7203" t="s">
        <v>80</v>
      </c>
      <c r="D7203" t="s">
        <v>95</v>
      </c>
      <c r="E7203" t="s">
        <v>141</v>
      </c>
      <c r="F7203" t="s">
        <v>20531</v>
      </c>
      <c r="G7203" t="s">
        <v>349</v>
      </c>
      <c r="H7203" t="s">
        <v>144</v>
      </c>
      <c r="I7203" t="s">
        <v>136</v>
      </c>
      <c r="J7203" t="s">
        <v>137</v>
      </c>
      <c r="K7203" t="s">
        <v>138</v>
      </c>
      <c r="L7203" t="s">
        <v>20532</v>
      </c>
      <c r="M7203" t="s">
        <v>20533</v>
      </c>
      <c r="N7203">
        <v>1.090833333</v>
      </c>
      <c r="O7203">
        <v>0</v>
      </c>
      <c r="P7203">
        <v>6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0.63926043818258627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0.63926043818258627</v>
      </c>
    </row>
    <row r="7204" spans="1:31" x14ac:dyDescent="0.25">
      <c r="A7204">
        <v>2214393</v>
      </c>
      <c r="B7204">
        <v>1</v>
      </c>
      <c r="C7204" t="s">
        <v>81</v>
      </c>
      <c r="D7204" t="s">
        <v>127</v>
      </c>
      <c r="E7204" t="s">
        <v>198</v>
      </c>
      <c r="F7204" t="s">
        <v>20534</v>
      </c>
      <c r="G7204" t="s">
        <v>143</v>
      </c>
      <c r="H7204" t="s">
        <v>144</v>
      </c>
      <c r="I7204" t="s">
        <v>136</v>
      </c>
      <c r="J7204" t="s">
        <v>137</v>
      </c>
      <c r="K7204" t="s">
        <v>138</v>
      </c>
      <c r="L7204" t="s">
        <v>20535</v>
      </c>
      <c r="M7204" t="s">
        <v>20536</v>
      </c>
      <c r="N7204">
        <v>3.0894444440000002</v>
      </c>
      <c r="O7204">
        <v>1</v>
      </c>
      <c r="P7204">
        <v>529</v>
      </c>
      <c r="Q7204">
        <v>39</v>
      </c>
      <c r="R7204">
        <v>46</v>
      </c>
      <c r="S7204">
        <v>5</v>
      </c>
      <c r="T7204">
        <v>51</v>
      </c>
      <c r="U7204">
        <v>0</v>
      </c>
      <c r="V7204">
        <v>0</v>
      </c>
      <c r="W7204">
        <v>0.50372931578919333</v>
      </c>
      <c r="X7204">
        <v>264.5022267152732</v>
      </c>
      <c r="Y7204">
        <v>40.987223656991809</v>
      </c>
      <c r="Z7204">
        <v>36.266375306874181</v>
      </c>
      <c r="AA7204">
        <v>26.345706226296357</v>
      </c>
      <c r="AB7204">
        <v>60.427472652624246</v>
      </c>
      <c r="AC7204">
        <v>0</v>
      </c>
      <c r="AD7204">
        <v>0</v>
      </c>
      <c r="AE7204">
        <v>429.032733873849</v>
      </c>
    </row>
    <row r="7205" spans="1:31" x14ac:dyDescent="0.25">
      <c r="A7205">
        <v>2214891</v>
      </c>
      <c r="B7205">
        <v>1</v>
      </c>
      <c r="C7205" t="s">
        <v>81</v>
      </c>
      <c r="D7205" t="s">
        <v>123</v>
      </c>
      <c r="E7205" t="s">
        <v>132</v>
      </c>
      <c r="F7205" t="s">
        <v>20537</v>
      </c>
      <c r="G7205" t="s">
        <v>176</v>
      </c>
      <c r="H7205" t="s">
        <v>135</v>
      </c>
      <c r="I7205" t="s">
        <v>136</v>
      </c>
      <c r="J7205" t="s">
        <v>137</v>
      </c>
      <c r="K7205" t="s">
        <v>138</v>
      </c>
      <c r="L7205" t="s">
        <v>20538</v>
      </c>
      <c r="M7205" t="s">
        <v>20539</v>
      </c>
      <c r="N7205">
        <v>2.1547222220000002</v>
      </c>
      <c r="O7205">
        <v>0</v>
      </c>
      <c r="P7205">
        <v>241</v>
      </c>
      <c r="Q7205">
        <v>0</v>
      </c>
      <c r="R7205">
        <v>1</v>
      </c>
      <c r="S7205">
        <v>0</v>
      </c>
      <c r="T7205">
        <v>28</v>
      </c>
      <c r="U7205">
        <v>0</v>
      </c>
      <c r="V7205">
        <v>0</v>
      </c>
      <c r="W7205">
        <v>0</v>
      </c>
      <c r="X7205">
        <v>122.09637245792302</v>
      </c>
      <c r="Y7205">
        <v>0</v>
      </c>
      <c r="Z7205">
        <v>1.4388485319754001</v>
      </c>
      <c r="AA7205">
        <v>0</v>
      </c>
      <c r="AB7205">
        <v>64.698643944292613</v>
      </c>
      <c r="AC7205">
        <v>0</v>
      </c>
      <c r="AD7205">
        <v>0</v>
      </c>
      <c r="AE7205">
        <v>188.23386493419105</v>
      </c>
    </row>
    <row r="7206" spans="1:31" x14ac:dyDescent="0.25">
      <c r="A7206">
        <v>2228373</v>
      </c>
      <c r="B7206">
        <v>1</v>
      </c>
      <c r="C7206" t="s">
        <v>80</v>
      </c>
      <c r="D7206" t="s">
        <v>99</v>
      </c>
      <c r="E7206" t="s">
        <v>156</v>
      </c>
      <c r="F7206" t="s">
        <v>20540</v>
      </c>
      <c r="G7206" t="s">
        <v>161</v>
      </c>
      <c r="H7206" t="s">
        <v>135</v>
      </c>
      <c r="I7206" t="s">
        <v>136</v>
      </c>
      <c r="J7206" t="s">
        <v>137</v>
      </c>
      <c r="K7206" t="s">
        <v>138</v>
      </c>
      <c r="L7206" t="s">
        <v>20541</v>
      </c>
      <c r="M7206" t="s">
        <v>20542</v>
      </c>
      <c r="N7206">
        <v>1.183888888</v>
      </c>
      <c r="O7206">
        <v>0</v>
      </c>
      <c r="P7206">
        <v>1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0.11567891606123416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0.11567891606123416</v>
      </c>
    </row>
    <row r="7207" spans="1:31" x14ac:dyDescent="0.25">
      <c r="A7207">
        <v>2221532</v>
      </c>
      <c r="B7207">
        <v>1</v>
      </c>
      <c r="C7207" t="s">
        <v>80</v>
      </c>
      <c r="D7207" t="s">
        <v>83</v>
      </c>
      <c r="E7207" t="s">
        <v>156</v>
      </c>
      <c r="F7207" t="s">
        <v>1688</v>
      </c>
      <c r="G7207" t="s">
        <v>165</v>
      </c>
      <c r="H7207" t="s">
        <v>135</v>
      </c>
      <c r="I7207" t="s">
        <v>136</v>
      </c>
      <c r="J7207" t="s">
        <v>137</v>
      </c>
      <c r="K7207" t="s">
        <v>138</v>
      </c>
      <c r="L7207" t="s">
        <v>20543</v>
      </c>
      <c r="M7207" t="s">
        <v>20544</v>
      </c>
      <c r="N7207">
        <v>5.8491666660000003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1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68.681570975663874</v>
      </c>
      <c r="AC7207">
        <v>0</v>
      </c>
      <c r="AD7207">
        <v>0</v>
      </c>
      <c r="AE7207">
        <v>68.681570975663874</v>
      </c>
    </row>
    <row r="7208" spans="1:31" x14ac:dyDescent="0.25">
      <c r="A7208">
        <v>2224151</v>
      </c>
      <c r="B7208">
        <v>1</v>
      </c>
      <c r="C7208" t="s">
        <v>80</v>
      </c>
      <c r="D7208" t="s">
        <v>95</v>
      </c>
      <c r="E7208" t="s">
        <v>147</v>
      </c>
      <c r="F7208" t="s">
        <v>6474</v>
      </c>
      <c r="G7208" t="s">
        <v>143</v>
      </c>
      <c r="H7208" t="s">
        <v>144</v>
      </c>
      <c r="I7208" t="s">
        <v>136</v>
      </c>
      <c r="J7208" t="s">
        <v>137</v>
      </c>
      <c r="K7208" t="s">
        <v>138</v>
      </c>
      <c r="L7208" t="s">
        <v>20545</v>
      </c>
      <c r="M7208" t="s">
        <v>20546</v>
      </c>
      <c r="N7208">
        <v>0.93583333300000004</v>
      </c>
      <c r="O7208">
        <v>6</v>
      </c>
      <c r="P7208">
        <v>2145</v>
      </c>
      <c r="Q7208">
        <v>27</v>
      </c>
      <c r="R7208">
        <v>21</v>
      </c>
      <c r="S7208">
        <v>33</v>
      </c>
      <c r="T7208">
        <v>131</v>
      </c>
      <c r="U7208">
        <v>1</v>
      </c>
      <c r="V7208">
        <v>0</v>
      </c>
      <c r="W7208">
        <v>4.8132772627164604</v>
      </c>
      <c r="X7208">
        <v>475.44897461643939</v>
      </c>
      <c r="Y7208">
        <v>36.30501036008706</v>
      </c>
      <c r="Z7208">
        <v>4.0194970183620704</v>
      </c>
      <c r="AA7208">
        <v>134.53096347870598</v>
      </c>
      <c r="AB7208">
        <v>62.496971094401303</v>
      </c>
      <c r="AC7208">
        <v>2.4936687709398853</v>
      </c>
      <c r="AD7208">
        <v>0</v>
      </c>
      <c r="AE7208">
        <v>720.10836260165195</v>
      </c>
    </row>
    <row r="7209" spans="1:31" x14ac:dyDescent="0.25">
      <c r="A7209">
        <v>2227981</v>
      </c>
      <c r="B7209">
        <v>1</v>
      </c>
      <c r="C7209" t="s">
        <v>80</v>
      </c>
      <c r="D7209" t="s">
        <v>88</v>
      </c>
      <c r="E7209" t="s">
        <v>156</v>
      </c>
      <c r="F7209" t="s">
        <v>20547</v>
      </c>
      <c r="G7209" t="s">
        <v>172</v>
      </c>
      <c r="H7209" t="s">
        <v>135</v>
      </c>
      <c r="I7209" t="s">
        <v>136</v>
      </c>
      <c r="J7209" t="s">
        <v>137</v>
      </c>
      <c r="K7209" t="s">
        <v>138</v>
      </c>
      <c r="L7209" t="s">
        <v>20548</v>
      </c>
      <c r="M7209" t="s">
        <v>20549</v>
      </c>
      <c r="N7209">
        <v>1.5805555549999999</v>
      </c>
      <c r="O7209">
        <v>0</v>
      </c>
      <c r="P7209">
        <v>8</v>
      </c>
      <c r="Q7209">
        <v>0</v>
      </c>
      <c r="R7209">
        <v>0</v>
      </c>
      <c r="S7209">
        <v>0</v>
      </c>
      <c r="T7209">
        <v>1</v>
      </c>
      <c r="U7209">
        <v>0</v>
      </c>
      <c r="V7209">
        <v>0</v>
      </c>
      <c r="W7209">
        <v>0</v>
      </c>
      <c r="X7209">
        <v>6.8825109633143748</v>
      </c>
      <c r="Y7209">
        <v>0</v>
      </c>
      <c r="Z7209">
        <v>0</v>
      </c>
      <c r="AA7209">
        <v>0</v>
      </c>
      <c r="AB7209">
        <v>2.6659249136564998</v>
      </c>
      <c r="AC7209">
        <v>0</v>
      </c>
      <c r="AD7209">
        <v>0</v>
      </c>
      <c r="AE7209">
        <v>9.5484358769708741</v>
      </c>
    </row>
    <row r="7210" spans="1:31" x14ac:dyDescent="0.25">
      <c r="A7210">
        <v>2225860</v>
      </c>
      <c r="B7210">
        <v>1</v>
      </c>
      <c r="C7210" t="s">
        <v>81</v>
      </c>
      <c r="D7210" t="s">
        <v>115</v>
      </c>
      <c r="E7210" t="s">
        <v>132</v>
      </c>
      <c r="F7210" t="s">
        <v>20550</v>
      </c>
      <c r="G7210" t="s">
        <v>610</v>
      </c>
      <c r="H7210" t="s">
        <v>135</v>
      </c>
      <c r="I7210" t="s">
        <v>136</v>
      </c>
      <c r="J7210" t="s">
        <v>137</v>
      </c>
      <c r="K7210" t="s">
        <v>138</v>
      </c>
      <c r="L7210" t="s">
        <v>20551</v>
      </c>
      <c r="M7210" t="s">
        <v>20552</v>
      </c>
      <c r="N7210">
        <v>1.3761111109999999</v>
      </c>
      <c r="O7210">
        <v>0</v>
      </c>
      <c r="P7210">
        <v>47</v>
      </c>
      <c r="Q7210">
        <v>0</v>
      </c>
      <c r="R7210">
        <v>3</v>
      </c>
      <c r="S7210">
        <v>0</v>
      </c>
      <c r="T7210">
        <v>2</v>
      </c>
      <c r="U7210">
        <v>0</v>
      </c>
      <c r="V7210">
        <v>0</v>
      </c>
      <c r="W7210">
        <v>0</v>
      </c>
      <c r="X7210">
        <v>4.6655002004406292</v>
      </c>
      <c r="Y7210">
        <v>0</v>
      </c>
      <c r="Z7210">
        <v>0</v>
      </c>
      <c r="AA7210">
        <v>0</v>
      </c>
      <c r="AB7210">
        <v>0.7502985156502</v>
      </c>
      <c r="AC7210">
        <v>0</v>
      </c>
      <c r="AD7210">
        <v>0</v>
      </c>
      <c r="AE7210">
        <v>5.415798716090829</v>
      </c>
    </row>
    <row r="7211" spans="1:31" x14ac:dyDescent="0.25">
      <c r="A7211">
        <v>2218200</v>
      </c>
      <c r="B7211">
        <v>1</v>
      </c>
      <c r="C7211" t="s">
        <v>80</v>
      </c>
      <c r="D7211" t="s">
        <v>82</v>
      </c>
      <c r="E7211" t="s">
        <v>156</v>
      </c>
      <c r="F7211" t="s">
        <v>20553</v>
      </c>
      <c r="G7211" t="s">
        <v>161</v>
      </c>
      <c r="H7211" t="s">
        <v>135</v>
      </c>
      <c r="I7211" t="s">
        <v>136</v>
      </c>
      <c r="J7211" t="s">
        <v>137</v>
      </c>
      <c r="K7211" t="s">
        <v>138</v>
      </c>
      <c r="L7211" t="s">
        <v>20554</v>
      </c>
      <c r="M7211" t="s">
        <v>20555</v>
      </c>
      <c r="N7211">
        <v>3.4536111109999998</v>
      </c>
      <c r="O7211">
        <v>0</v>
      </c>
      <c r="P7211">
        <v>3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0.8140999785955908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0.8140999785955908</v>
      </c>
    </row>
    <row r="7212" spans="1:31" x14ac:dyDescent="0.25">
      <c r="A7212">
        <v>2222920</v>
      </c>
      <c r="B7212">
        <v>1</v>
      </c>
      <c r="C7212" t="s">
        <v>80</v>
      </c>
      <c r="D7212" t="s">
        <v>82</v>
      </c>
      <c r="E7212" t="s">
        <v>225</v>
      </c>
      <c r="F7212" t="s">
        <v>20556</v>
      </c>
      <c r="G7212" t="s">
        <v>600</v>
      </c>
      <c r="H7212" t="s">
        <v>135</v>
      </c>
      <c r="I7212" t="s">
        <v>136</v>
      </c>
      <c r="J7212" t="s">
        <v>137</v>
      </c>
      <c r="K7212" t="s">
        <v>138</v>
      </c>
      <c r="L7212" t="s">
        <v>20557</v>
      </c>
      <c r="M7212" t="s">
        <v>20558</v>
      </c>
      <c r="N7212">
        <v>1.17</v>
      </c>
      <c r="O7212">
        <v>0</v>
      </c>
      <c r="P7212">
        <v>165</v>
      </c>
      <c r="Q7212">
        <v>0</v>
      </c>
      <c r="R7212">
        <v>0</v>
      </c>
      <c r="S7212">
        <v>0</v>
      </c>
      <c r="T7212">
        <v>20</v>
      </c>
      <c r="U7212">
        <v>0</v>
      </c>
      <c r="V7212">
        <v>0</v>
      </c>
      <c r="W7212">
        <v>0</v>
      </c>
      <c r="X7212">
        <v>54.433223032912409</v>
      </c>
      <c r="Y7212">
        <v>0</v>
      </c>
      <c r="Z7212">
        <v>0</v>
      </c>
      <c r="AA7212">
        <v>0</v>
      </c>
      <c r="AB7212">
        <v>10.379769856548</v>
      </c>
      <c r="AC7212">
        <v>0</v>
      </c>
      <c r="AD7212">
        <v>0</v>
      </c>
      <c r="AE7212">
        <v>64.812992889460403</v>
      </c>
    </row>
    <row r="7213" spans="1:31" x14ac:dyDescent="0.25">
      <c r="A7213">
        <v>2218592</v>
      </c>
      <c r="B7213">
        <v>1</v>
      </c>
      <c r="C7213" t="s">
        <v>81</v>
      </c>
      <c r="D7213" t="s">
        <v>112</v>
      </c>
      <c r="E7213" t="s">
        <v>151</v>
      </c>
      <c r="F7213" t="s">
        <v>3375</v>
      </c>
      <c r="G7213" t="s">
        <v>213</v>
      </c>
      <c r="H7213" t="s">
        <v>135</v>
      </c>
      <c r="I7213" t="s">
        <v>136</v>
      </c>
      <c r="J7213" t="s">
        <v>137</v>
      </c>
      <c r="K7213" t="s">
        <v>138</v>
      </c>
      <c r="L7213" t="s">
        <v>20559</v>
      </c>
      <c r="M7213" t="s">
        <v>20560</v>
      </c>
      <c r="N7213">
        <v>1.1599999999999999</v>
      </c>
      <c r="O7213">
        <v>0</v>
      </c>
      <c r="P7213">
        <v>207</v>
      </c>
      <c r="Q7213">
        <v>0</v>
      </c>
      <c r="R7213">
        <v>2</v>
      </c>
      <c r="S7213">
        <v>0</v>
      </c>
      <c r="T7213">
        <v>26</v>
      </c>
      <c r="U7213">
        <v>0</v>
      </c>
      <c r="V7213">
        <v>0</v>
      </c>
      <c r="W7213">
        <v>0</v>
      </c>
      <c r="X7213">
        <v>49.152951986912342</v>
      </c>
      <c r="Y7213">
        <v>0</v>
      </c>
      <c r="Z7213">
        <v>1.3132666505916667E-4</v>
      </c>
      <c r="AA7213">
        <v>0</v>
      </c>
      <c r="AB7213">
        <v>8.3925739727786155</v>
      </c>
      <c r="AC7213">
        <v>0</v>
      </c>
      <c r="AD7213">
        <v>0</v>
      </c>
      <c r="AE7213">
        <v>57.545657286356018</v>
      </c>
    </row>
    <row r="7214" spans="1:31" x14ac:dyDescent="0.25">
      <c r="A7214">
        <v>2226252</v>
      </c>
      <c r="B7214">
        <v>1</v>
      </c>
      <c r="C7214" t="s">
        <v>80</v>
      </c>
      <c r="D7214" t="s">
        <v>101</v>
      </c>
      <c r="E7214" t="s">
        <v>151</v>
      </c>
      <c r="F7214" t="s">
        <v>20561</v>
      </c>
      <c r="G7214" t="s">
        <v>213</v>
      </c>
      <c r="H7214" t="s">
        <v>135</v>
      </c>
      <c r="I7214" t="s">
        <v>136</v>
      </c>
      <c r="J7214" t="s">
        <v>137</v>
      </c>
      <c r="K7214" t="s">
        <v>138</v>
      </c>
      <c r="L7214" t="s">
        <v>20562</v>
      </c>
      <c r="M7214" t="s">
        <v>20563</v>
      </c>
      <c r="N7214">
        <v>0.46416666600000001</v>
      </c>
      <c r="O7214">
        <v>0</v>
      </c>
      <c r="P7214">
        <v>146</v>
      </c>
      <c r="Q7214">
        <v>0</v>
      </c>
      <c r="R7214">
        <v>0</v>
      </c>
      <c r="S7214">
        <v>0</v>
      </c>
      <c r="T7214">
        <v>4</v>
      </c>
      <c r="U7214">
        <v>0</v>
      </c>
      <c r="V7214">
        <v>0</v>
      </c>
      <c r="W7214">
        <v>0</v>
      </c>
      <c r="X7214">
        <v>29.789212630628775</v>
      </c>
      <c r="Y7214">
        <v>0</v>
      </c>
      <c r="Z7214">
        <v>0</v>
      </c>
      <c r="AA7214">
        <v>0</v>
      </c>
      <c r="AB7214">
        <v>3.0750301015620547</v>
      </c>
      <c r="AC7214">
        <v>0</v>
      </c>
      <c r="AD7214">
        <v>0</v>
      </c>
      <c r="AE7214">
        <v>32.864242732190831</v>
      </c>
    </row>
    <row r="7215" spans="1:31" x14ac:dyDescent="0.25">
      <c r="A7215">
        <v>2221838</v>
      </c>
      <c r="B7215">
        <v>1</v>
      </c>
      <c r="C7215" t="s">
        <v>80</v>
      </c>
      <c r="D7215" t="s">
        <v>88</v>
      </c>
      <c r="E7215" t="s">
        <v>156</v>
      </c>
      <c r="F7215" t="s">
        <v>20564</v>
      </c>
      <c r="G7215" t="s">
        <v>165</v>
      </c>
      <c r="H7215" t="s">
        <v>135</v>
      </c>
      <c r="I7215" t="s">
        <v>136</v>
      </c>
      <c r="J7215" t="s">
        <v>137</v>
      </c>
      <c r="K7215" t="s">
        <v>138</v>
      </c>
      <c r="L7215" t="s">
        <v>20565</v>
      </c>
      <c r="M7215" t="s">
        <v>20566</v>
      </c>
      <c r="N7215">
        <v>2.6150000000000002</v>
      </c>
      <c r="O7215">
        <v>0</v>
      </c>
      <c r="P7215">
        <v>13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10.181414089798082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10.181414089798082</v>
      </c>
    </row>
    <row r="7216" spans="1:31" x14ac:dyDescent="0.25">
      <c r="A7216">
        <v>2217510</v>
      </c>
      <c r="B7216">
        <v>1</v>
      </c>
      <c r="C7216" t="s">
        <v>80</v>
      </c>
      <c r="D7216" t="s">
        <v>94</v>
      </c>
      <c r="E7216" t="s">
        <v>198</v>
      </c>
      <c r="F7216" t="s">
        <v>20567</v>
      </c>
      <c r="G7216" t="s">
        <v>143</v>
      </c>
      <c r="H7216" t="s">
        <v>144</v>
      </c>
      <c r="I7216" t="s">
        <v>136</v>
      </c>
      <c r="J7216" t="s">
        <v>137</v>
      </c>
      <c r="K7216" t="s">
        <v>138</v>
      </c>
      <c r="L7216" t="s">
        <v>20568</v>
      </c>
      <c r="M7216" t="s">
        <v>20569</v>
      </c>
      <c r="N7216">
        <v>0.53305555500000001</v>
      </c>
      <c r="O7216">
        <v>0</v>
      </c>
      <c r="P7216">
        <v>851</v>
      </c>
      <c r="Q7216">
        <v>2</v>
      </c>
      <c r="R7216">
        <v>1</v>
      </c>
      <c r="S7216">
        <v>10</v>
      </c>
      <c r="T7216">
        <v>55</v>
      </c>
      <c r="U7216">
        <v>1</v>
      </c>
      <c r="V7216">
        <v>0</v>
      </c>
      <c r="W7216">
        <v>0</v>
      </c>
      <c r="X7216">
        <v>49.893400788006858</v>
      </c>
      <c r="Y7216">
        <v>0.58997612531539989</v>
      </c>
      <c r="Z7216">
        <v>3.4514806245461108E-3</v>
      </c>
      <c r="AA7216">
        <v>8.1622478930547171</v>
      </c>
      <c r="AB7216">
        <v>10.081044172133053</v>
      </c>
      <c r="AC7216">
        <v>38.478624967300256</v>
      </c>
      <c r="AD7216">
        <v>0</v>
      </c>
      <c r="AE7216">
        <v>107.20874542643483</v>
      </c>
    </row>
    <row r="7217" spans="1:31" x14ac:dyDescent="0.25">
      <c r="A7217">
        <v>2222316</v>
      </c>
      <c r="B7217">
        <v>1</v>
      </c>
      <c r="C7217" t="s">
        <v>80</v>
      </c>
      <c r="D7217" t="s">
        <v>97</v>
      </c>
      <c r="E7217" t="s">
        <v>151</v>
      </c>
      <c r="F7217" t="s">
        <v>20570</v>
      </c>
      <c r="G7217" t="s">
        <v>213</v>
      </c>
      <c r="H7217" t="s">
        <v>135</v>
      </c>
      <c r="I7217" t="s">
        <v>136</v>
      </c>
      <c r="J7217" t="s">
        <v>137</v>
      </c>
      <c r="K7217" t="s">
        <v>138</v>
      </c>
      <c r="L7217" t="s">
        <v>20571</v>
      </c>
      <c r="M7217" t="s">
        <v>20572</v>
      </c>
      <c r="N7217">
        <v>3.3080555550000001</v>
      </c>
      <c r="O7217">
        <v>0</v>
      </c>
      <c r="P7217">
        <v>7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16.669338875736578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16.669338875736578</v>
      </c>
    </row>
    <row r="7218" spans="1:31" x14ac:dyDescent="0.25">
      <c r="A7218">
        <v>2227291</v>
      </c>
      <c r="B7218">
        <v>1</v>
      </c>
      <c r="C7218" t="s">
        <v>80</v>
      </c>
      <c r="D7218" t="s">
        <v>105</v>
      </c>
      <c r="E7218" t="s">
        <v>141</v>
      </c>
      <c r="F7218" t="s">
        <v>20573</v>
      </c>
      <c r="G7218" t="s">
        <v>233</v>
      </c>
      <c r="H7218" t="s">
        <v>144</v>
      </c>
      <c r="I7218" t="s">
        <v>136</v>
      </c>
      <c r="J7218" t="s">
        <v>137</v>
      </c>
      <c r="K7218" t="s">
        <v>234</v>
      </c>
      <c r="L7218" t="s">
        <v>20574</v>
      </c>
      <c r="M7218" t="s">
        <v>20575</v>
      </c>
      <c r="N7218">
        <v>5.9802333330000002</v>
      </c>
      <c r="O7218">
        <v>0</v>
      </c>
      <c r="P7218">
        <v>485</v>
      </c>
      <c r="Q7218">
        <v>0</v>
      </c>
      <c r="R7218">
        <v>0</v>
      </c>
      <c r="S7218">
        <v>0</v>
      </c>
      <c r="T7218">
        <v>9</v>
      </c>
      <c r="U7218">
        <v>0</v>
      </c>
      <c r="V7218">
        <v>0</v>
      </c>
      <c r="W7218">
        <v>0</v>
      </c>
      <c r="X7218">
        <v>851.3799148301207</v>
      </c>
      <c r="Y7218">
        <v>0</v>
      </c>
      <c r="Z7218">
        <v>0</v>
      </c>
      <c r="AA7218">
        <v>0</v>
      </c>
      <c r="AB7218">
        <v>92.317355221661543</v>
      </c>
      <c r="AC7218">
        <v>0</v>
      </c>
      <c r="AD7218">
        <v>0</v>
      </c>
      <c r="AE7218">
        <v>943.6972700517822</v>
      </c>
    </row>
    <row r="7219" spans="1:31" x14ac:dyDescent="0.25">
      <c r="A7219">
        <v>2215973</v>
      </c>
      <c r="B7219">
        <v>1</v>
      </c>
      <c r="C7219" t="s">
        <v>81</v>
      </c>
      <c r="D7219" t="s">
        <v>127</v>
      </c>
      <c r="E7219" t="s">
        <v>141</v>
      </c>
      <c r="F7219" t="s">
        <v>20576</v>
      </c>
      <c r="G7219" t="s">
        <v>349</v>
      </c>
      <c r="H7219" t="s">
        <v>144</v>
      </c>
      <c r="I7219" t="s">
        <v>136</v>
      </c>
      <c r="J7219" t="s">
        <v>137</v>
      </c>
      <c r="K7219" t="s">
        <v>138</v>
      </c>
      <c r="L7219" t="s">
        <v>20577</v>
      </c>
      <c r="M7219" t="s">
        <v>20578</v>
      </c>
      <c r="N7219">
        <v>4.0444444439999998</v>
      </c>
      <c r="O7219">
        <v>0</v>
      </c>
      <c r="P7219">
        <v>0</v>
      </c>
      <c r="Q7219">
        <v>3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3.2322997620625835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3.2322997620625835</v>
      </c>
    </row>
    <row r="7220" spans="1:31" x14ac:dyDescent="0.25">
      <c r="A7220">
        <v>2228957</v>
      </c>
      <c r="B7220">
        <v>1</v>
      </c>
      <c r="C7220" t="s">
        <v>80</v>
      </c>
      <c r="D7220" t="s">
        <v>82</v>
      </c>
      <c r="E7220" t="s">
        <v>156</v>
      </c>
      <c r="F7220" t="s">
        <v>20579</v>
      </c>
      <c r="G7220" t="s">
        <v>165</v>
      </c>
      <c r="H7220" t="s">
        <v>135</v>
      </c>
      <c r="I7220" t="s">
        <v>136</v>
      </c>
      <c r="J7220" t="s">
        <v>137</v>
      </c>
      <c r="K7220" t="s">
        <v>138</v>
      </c>
      <c r="L7220" t="s">
        <v>20580</v>
      </c>
      <c r="M7220" t="s">
        <v>20581</v>
      </c>
      <c r="N7220">
        <v>1.5661111109999999</v>
      </c>
      <c r="O7220">
        <v>0</v>
      </c>
      <c r="P7220">
        <v>2</v>
      </c>
      <c r="Q7220">
        <v>0</v>
      </c>
      <c r="R7220">
        <v>0</v>
      </c>
      <c r="S7220">
        <v>0</v>
      </c>
      <c r="T7220">
        <v>71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43.45617986870748</v>
      </c>
      <c r="AC7220">
        <v>0</v>
      </c>
      <c r="AD7220">
        <v>0</v>
      </c>
      <c r="AE7220">
        <v>43.45617986870748</v>
      </c>
    </row>
    <row r="7221" spans="1:31" x14ac:dyDescent="0.25">
      <c r="A7221">
        <v>2218784</v>
      </c>
      <c r="B7221">
        <v>1</v>
      </c>
      <c r="C7221" t="s">
        <v>80</v>
      </c>
      <c r="D7221" t="s">
        <v>82</v>
      </c>
      <c r="E7221" t="s">
        <v>151</v>
      </c>
      <c r="F7221" t="s">
        <v>20582</v>
      </c>
      <c r="G7221" t="s">
        <v>405</v>
      </c>
      <c r="H7221" t="s">
        <v>135</v>
      </c>
      <c r="I7221" t="s">
        <v>136</v>
      </c>
      <c r="J7221" t="s">
        <v>137</v>
      </c>
      <c r="K7221" t="s">
        <v>234</v>
      </c>
      <c r="L7221" t="s">
        <v>20583</v>
      </c>
      <c r="M7221" t="s">
        <v>20584</v>
      </c>
      <c r="N7221">
        <v>1.715256388</v>
      </c>
      <c r="O7221">
        <v>0</v>
      </c>
      <c r="P7221">
        <v>196</v>
      </c>
      <c r="Q7221">
        <v>0</v>
      </c>
      <c r="R7221">
        <v>0</v>
      </c>
      <c r="S7221">
        <v>0</v>
      </c>
      <c r="T7221">
        <v>8</v>
      </c>
      <c r="U7221">
        <v>0</v>
      </c>
      <c r="V7221">
        <v>0</v>
      </c>
      <c r="W7221">
        <v>0</v>
      </c>
      <c r="X7221">
        <v>122.77217850789816</v>
      </c>
      <c r="Y7221">
        <v>0</v>
      </c>
      <c r="Z7221">
        <v>0</v>
      </c>
      <c r="AA7221">
        <v>0</v>
      </c>
      <c r="AB7221">
        <v>2.2895746756155</v>
      </c>
      <c r="AC7221">
        <v>0</v>
      </c>
      <c r="AD7221">
        <v>0</v>
      </c>
      <c r="AE7221">
        <v>125.06175318351366</v>
      </c>
    </row>
    <row r="7222" spans="1:31" x14ac:dyDescent="0.25">
      <c r="A7222">
        <v>2220948</v>
      </c>
      <c r="B7222">
        <v>1</v>
      </c>
      <c r="C7222" t="s">
        <v>80</v>
      </c>
      <c r="D7222" t="s">
        <v>97</v>
      </c>
      <c r="E7222" t="s">
        <v>156</v>
      </c>
      <c r="F7222" t="s">
        <v>20585</v>
      </c>
      <c r="G7222" t="s">
        <v>161</v>
      </c>
      <c r="H7222" t="s">
        <v>135</v>
      </c>
      <c r="I7222" t="s">
        <v>136</v>
      </c>
      <c r="J7222" t="s">
        <v>137</v>
      </c>
      <c r="K7222" t="s">
        <v>138</v>
      </c>
      <c r="L7222" t="s">
        <v>20586</v>
      </c>
      <c r="M7222" t="s">
        <v>20587</v>
      </c>
      <c r="N7222">
        <v>2.6124999999999998</v>
      </c>
      <c r="O7222">
        <v>0</v>
      </c>
      <c r="P7222">
        <v>1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1.6554644579314874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1.6554644579314874</v>
      </c>
    </row>
    <row r="7223" spans="1:31" x14ac:dyDescent="0.25">
      <c r="A7223">
        <v>2228565</v>
      </c>
      <c r="B7223">
        <v>1</v>
      </c>
      <c r="C7223" t="s">
        <v>81</v>
      </c>
      <c r="D7223" t="s">
        <v>113</v>
      </c>
      <c r="E7223" t="s">
        <v>147</v>
      </c>
      <c r="F7223" t="s">
        <v>20588</v>
      </c>
      <c r="G7223" t="s">
        <v>405</v>
      </c>
      <c r="H7223" t="s">
        <v>144</v>
      </c>
      <c r="I7223" t="s">
        <v>136</v>
      </c>
      <c r="J7223" t="s">
        <v>137</v>
      </c>
      <c r="K7223" t="s">
        <v>234</v>
      </c>
      <c r="L7223" t="s">
        <v>20589</v>
      </c>
      <c r="M7223" t="s">
        <v>20590</v>
      </c>
      <c r="N7223">
        <v>2.7124999999999999</v>
      </c>
      <c r="O7223">
        <v>0</v>
      </c>
      <c r="P7223">
        <v>619</v>
      </c>
      <c r="Q7223">
        <v>50</v>
      </c>
      <c r="R7223">
        <v>262</v>
      </c>
      <c r="S7223">
        <v>10</v>
      </c>
      <c r="T7223">
        <v>40</v>
      </c>
      <c r="U7223">
        <v>1</v>
      </c>
      <c r="V7223">
        <v>0</v>
      </c>
      <c r="W7223">
        <v>0</v>
      </c>
      <c r="X7223">
        <v>279.82701948675782</v>
      </c>
      <c r="Y7223">
        <v>116.03370931182742</v>
      </c>
      <c r="Z7223">
        <v>376.82035804868576</v>
      </c>
      <c r="AA7223">
        <v>409.61650070419341</v>
      </c>
      <c r="AB7223">
        <v>49.039451519987502</v>
      </c>
      <c r="AC7223">
        <v>43.866972150004003</v>
      </c>
      <c r="AD7223">
        <v>0</v>
      </c>
      <c r="AE7223">
        <v>1275.2040112214559</v>
      </c>
    </row>
    <row r="7224" spans="1:31" x14ac:dyDescent="0.25">
      <c r="A7224">
        <v>2226899</v>
      </c>
      <c r="B7224">
        <v>1</v>
      </c>
      <c r="C7224" t="s">
        <v>80</v>
      </c>
      <c r="D7224" t="s">
        <v>82</v>
      </c>
      <c r="E7224" t="s">
        <v>151</v>
      </c>
      <c r="F7224" t="s">
        <v>8774</v>
      </c>
      <c r="G7224" t="s">
        <v>213</v>
      </c>
      <c r="H7224" t="s">
        <v>135</v>
      </c>
      <c r="I7224" t="s">
        <v>136</v>
      </c>
      <c r="J7224" t="s">
        <v>137</v>
      </c>
      <c r="K7224" t="s">
        <v>138</v>
      </c>
      <c r="L7224" t="s">
        <v>20591</v>
      </c>
      <c r="M7224" t="s">
        <v>20592</v>
      </c>
      <c r="N7224">
        <v>1.467777777</v>
      </c>
      <c r="O7224">
        <v>0</v>
      </c>
      <c r="P7224">
        <v>105</v>
      </c>
      <c r="Q7224">
        <v>0</v>
      </c>
      <c r="R7224">
        <v>0</v>
      </c>
      <c r="S7224">
        <v>0</v>
      </c>
      <c r="T7224">
        <v>9</v>
      </c>
      <c r="U7224">
        <v>0</v>
      </c>
      <c r="V7224">
        <v>0</v>
      </c>
      <c r="W7224">
        <v>0</v>
      </c>
      <c r="X7224">
        <v>55.659654765495368</v>
      </c>
      <c r="Y7224">
        <v>0</v>
      </c>
      <c r="Z7224">
        <v>0</v>
      </c>
      <c r="AA7224">
        <v>0</v>
      </c>
      <c r="AB7224">
        <v>10.963212609795333</v>
      </c>
      <c r="AC7224">
        <v>0</v>
      </c>
      <c r="AD7224">
        <v>0</v>
      </c>
      <c r="AE7224">
        <v>66.622867375290696</v>
      </c>
    </row>
    <row r="7225" spans="1:31" x14ac:dyDescent="0.25">
      <c r="A7225">
        <v>2214456</v>
      </c>
      <c r="B7225">
        <v>1</v>
      </c>
      <c r="C7225" t="s">
        <v>80</v>
      </c>
      <c r="D7225" t="s">
        <v>88</v>
      </c>
      <c r="E7225" t="s">
        <v>132</v>
      </c>
      <c r="F7225" t="s">
        <v>20593</v>
      </c>
      <c r="G7225" t="s">
        <v>233</v>
      </c>
      <c r="H7225" t="s">
        <v>135</v>
      </c>
      <c r="I7225" t="s">
        <v>136</v>
      </c>
      <c r="J7225" t="s">
        <v>137</v>
      </c>
      <c r="K7225" t="s">
        <v>234</v>
      </c>
      <c r="L7225" t="s">
        <v>20594</v>
      </c>
      <c r="M7225" t="s">
        <v>20595</v>
      </c>
      <c r="N7225">
        <v>8.8983333330000001</v>
      </c>
      <c r="O7225">
        <v>0</v>
      </c>
      <c r="P7225">
        <v>409</v>
      </c>
      <c r="Q7225">
        <v>0</v>
      </c>
      <c r="R7225">
        <v>0</v>
      </c>
      <c r="S7225">
        <v>0</v>
      </c>
      <c r="T7225">
        <v>16</v>
      </c>
      <c r="U7225">
        <v>0</v>
      </c>
      <c r="V7225">
        <v>0</v>
      </c>
      <c r="W7225">
        <v>0</v>
      </c>
      <c r="X7225">
        <v>1049.2796878271124</v>
      </c>
      <c r="Y7225">
        <v>0</v>
      </c>
      <c r="Z7225">
        <v>0</v>
      </c>
      <c r="AA7225">
        <v>0</v>
      </c>
      <c r="AB7225">
        <v>113.38236241153592</v>
      </c>
      <c r="AC7225">
        <v>0</v>
      </c>
      <c r="AD7225">
        <v>0</v>
      </c>
      <c r="AE7225">
        <v>1162.6620502386484</v>
      </c>
    </row>
    <row r="7226" spans="1:31" x14ac:dyDescent="0.25">
      <c r="A7226">
        <v>2224735</v>
      </c>
      <c r="B7226">
        <v>1</v>
      </c>
      <c r="C7226" t="s">
        <v>80</v>
      </c>
      <c r="D7226" t="s">
        <v>108</v>
      </c>
      <c r="E7226" t="s">
        <v>151</v>
      </c>
      <c r="F7226" t="s">
        <v>12325</v>
      </c>
      <c r="G7226" t="s">
        <v>213</v>
      </c>
      <c r="H7226" t="s">
        <v>135</v>
      </c>
      <c r="I7226" t="s">
        <v>136</v>
      </c>
      <c r="J7226" t="s">
        <v>137</v>
      </c>
      <c r="K7226" t="s">
        <v>138</v>
      </c>
      <c r="L7226" t="s">
        <v>20596</v>
      </c>
      <c r="M7226" t="s">
        <v>20597</v>
      </c>
      <c r="N7226">
        <v>1.360833333</v>
      </c>
      <c r="O7226">
        <v>0</v>
      </c>
      <c r="P7226">
        <v>4</v>
      </c>
      <c r="Q7226">
        <v>0</v>
      </c>
      <c r="R7226">
        <v>1</v>
      </c>
      <c r="S7226">
        <v>0</v>
      </c>
      <c r="T7226">
        <v>1</v>
      </c>
      <c r="U7226">
        <v>0</v>
      </c>
      <c r="V7226">
        <v>0</v>
      </c>
      <c r="W7226">
        <v>0</v>
      </c>
      <c r="X7226">
        <v>0.69689318818430002</v>
      </c>
      <c r="Y7226">
        <v>0</v>
      </c>
      <c r="Z7226">
        <v>3.4432739067145009E-2</v>
      </c>
      <c r="AA7226">
        <v>0</v>
      </c>
      <c r="AB7226">
        <v>1.5225435421875003E-2</v>
      </c>
      <c r="AC7226">
        <v>0</v>
      </c>
      <c r="AD7226">
        <v>0</v>
      </c>
      <c r="AE7226">
        <v>0.74655136267332012</v>
      </c>
    </row>
    <row r="7227" spans="1:31" x14ac:dyDescent="0.25">
      <c r="A7227">
        <v>2224778</v>
      </c>
      <c r="B7227">
        <v>1</v>
      </c>
      <c r="C7227" t="s">
        <v>80</v>
      </c>
      <c r="D7227" t="s">
        <v>110</v>
      </c>
      <c r="E7227" t="s">
        <v>147</v>
      </c>
      <c r="F7227" t="s">
        <v>20598</v>
      </c>
      <c r="G7227" t="s">
        <v>143</v>
      </c>
      <c r="H7227" t="s">
        <v>144</v>
      </c>
      <c r="I7227" t="s">
        <v>136</v>
      </c>
      <c r="J7227" t="s">
        <v>137</v>
      </c>
      <c r="K7227" t="s">
        <v>138</v>
      </c>
      <c r="L7227" t="s">
        <v>20168</v>
      </c>
      <c r="M7227" t="s">
        <v>20599</v>
      </c>
      <c r="N7227">
        <v>0.445833333</v>
      </c>
      <c r="O7227">
        <v>0</v>
      </c>
      <c r="P7227">
        <v>24872</v>
      </c>
      <c r="Q7227">
        <v>0</v>
      </c>
      <c r="R7227">
        <v>0</v>
      </c>
      <c r="S7227">
        <v>4</v>
      </c>
      <c r="T7227">
        <v>2102</v>
      </c>
      <c r="U7227">
        <v>0</v>
      </c>
      <c r="V7227">
        <v>5</v>
      </c>
      <c r="W7227">
        <v>0</v>
      </c>
      <c r="X7227">
        <v>3433.7569786880354</v>
      </c>
      <c r="Y7227">
        <v>0</v>
      </c>
      <c r="Z7227">
        <v>0</v>
      </c>
      <c r="AA7227">
        <v>339.14830352599114</v>
      </c>
      <c r="AB7227">
        <v>560.23332300296693</v>
      </c>
      <c r="AC7227">
        <v>0</v>
      </c>
      <c r="AD7227">
        <v>6.4698572322864401</v>
      </c>
      <c r="AE7227">
        <v>4339.6084624492805</v>
      </c>
    </row>
    <row r="7228" spans="1:31" x14ac:dyDescent="0.25">
      <c r="A7228">
        <v>2222614</v>
      </c>
      <c r="B7228">
        <v>1</v>
      </c>
      <c r="C7228" t="s">
        <v>80</v>
      </c>
      <c r="D7228" t="s">
        <v>96</v>
      </c>
      <c r="E7228" t="s">
        <v>156</v>
      </c>
      <c r="F7228" t="s">
        <v>20600</v>
      </c>
      <c r="G7228" t="s">
        <v>161</v>
      </c>
      <c r="H7228" t="s">
        <v>135</v>
      </c>
      <c r="I7228" t="s">
        <v>136</v>
      </c>
      <c r="J7228" t="s">
        <v>137</v>
      </c>
      <c r="K7228" t="s">
        <v>138</v>
      </c>
      <c r="L7228" t="s">
        <v>20601</v>
      </c>
      <c r="M7228" t="s">
        <v>20602</v>
      </c>
      <c r="N7228">
        <v>9.8830555550000003</v>
      </c>
      <c r="O7228">
        <v>0</v>
      </c>
      <c r="P7228">
        <v>1</v>
      </c>
      <c r="Q7228">
        <v>0</v>
      </c>
      <c r="R7228">
        <v>0</v>
      </c>
      <c r="S7228">
        <v>0</v>
      </c>
      <c r="T7228">
        <v>1</v>
      </c>
      <c r="U7228">
        <v>0</v>
      </c>
      <c r="V7228">
        <v>0</v>
      </c>
      <c r="W7228">
        <v>0</v>
      </c>
      <c r="X7228">
        <v>3.1533156833891836</v>
      </c>
      <c r="Y7228">
        <v>0</v>
      </c>
      <c r="Z7228">
        <v>0</v>
      </c>
      <c r="AA7228">
        <v>0</v>
      </c>
      <c r="AB7228">
        <v>14.178058536453408</v>
      </c>
      <c r="AC7228">
        <v>0</v>
      </c>
      <c r="AD7228">
        <v>0</v>
      </c>
      <c r="AE7228">
        <v>17.331374219842591</v>
      </c>
    </row>
    <row r="7229" spans="1:31" x14ac:dyDescent="0.25">
      <c r="A7229">
        <v>2221340</v>
      </c>
      <c r="B7229">
        <v>1</v>
      </c>
      <c r="C7229" t="s">
        <v>80</v>
      </c>
      <c r="D7229" t="s">
        <v>89</v>
      </c>
      <c r="E7229" t="s">
        <v>132</v>
      </c>
      <c r="F7229" t="s">
        <v>20603</v>
      </c>
      <c r="G7229" t="s">
        <v>233</v>
      </c>
      <c r="H7229" t="s">
        <v>135</v>
      </c>
      <c r="I7229" t="s">
        <v>136</v>
      </c>
      <c r="J7229" t="s">
        <v>137</v>
      </c>
      <c r="K7229" t="s">
        <v>234</v>
      </c>
      <c r="L7229" t="s">
        <v>20604</v>
      </c>
      <c r="M7229" t="s">
        <v>20605</v>
      </c>
      <c r="N7229">
        <v>5.1074999999999999</v>
      </c>
      <c r="O7229">
        <v>0</v>
      </c>
      <c r="P7229">
        <v>89</v>
      </c>
      <c r="Q7229">
        <v>0</v>
      </c>
      <c r="R7229">
        <v>0</v>
      </c>
      <c r="S7229">
        <v>0</v>
      </c>
      <c r="T7229">
        <v>7</v>
      </c>
      <c r="U7229">
        <v>0</v>
      </c>
      <c r="V7229">
        <v>0</v>
      </c>
      <c r="W7229">
        <v>0</v>
      </c>
      <c r="X7229">
        <v>700.4446101449937</v>
      </c>
      <c r="Y7229">
        <v>0</v>
      </c>
      <c r="Z7229">
        <v>0</v>
      </c>
      <c r="AA7229">
        <v>0</v>
      </c>
      <c r="AB7229">
        <v>97.685274017125437</v>
      </c>
      <c r="AC7229">
        <v>0</v>
      </c>
      <c r="AD7229">
        <v>0</v>
      </c>
      <c r="AE7229">
        <v>798.1298841621192</v>
      </c>
    </row>
    <row r="7230" spans="1:31" x14ac:dyDescent="0.25">
      <c r="A7230">
        <v>2223504</v>
      </c>
      <c r="B7230">
        <v>1</v>
      </c>
      <c r="C7230" t="s">
        <v>80</v>
      </c>
      <c r="D7230" t="s">
        <v>101</v>
      </c>
      <c r="E7230" t="s">
        <v>156</v>
      </c>
      <c r="F7230" t="s">
        <v>20606</v>
      </c>
      <c r="G7230" t="s">
        <v>161</v>
      </c>
      <c r="H7230" t="s">
        <v>135</v>
      </c>
      <c r="I7230" t="s">
        <v>136</v>
      </c>
      <c r="J7230" t="s">
        <v>137</v>
      </c>
      <c r="K7230" t="s">
        <v>138</v>
      </c>
      <c r="L7230" t="s">
        <v>20607</v>
      </c>
      <c r="M7230" t="s">
        <v>20608</v>
      </c>
      <c r="N7230">
        <v>1.52</v>
      </c>
      <c r="O7230">
        <v>0</v>
      </c>
      <c r="P7230">
        <v>1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0.64905721022902674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0.64905721022902674</v>
      </c>
    </row>
    <row r="7231" spans="1:31" x14ac:dyDescent="0.25">
      <c r="A7231">
        <v>2217012</v>
      </c>
      <c r="B7231">
        <v>1</v>
      </c>
      <c r="C7231" t="s">
        <v>80</v>
      </c>
      <c r="D7231" t="s">
        <v>93</v>
      </c>
      <c r="E7231" t="s">
        <v>156</v>
      </c>
      <c r="F7231" t="s">
        <v>20609</v>
      </c>
      <c r="G7231" t="s">
        <v>172</v>
      </c>
      <c r="H7231" t="s">
        <v>135</v>
      </c>
      <c r="I7231" t="s">
        <v>136</v>
      </c>
      <c r="J7231" t="s">
        <v>137</v>
      </c>
      <c r="K7231" t="s">
        <v>138</v>
      </c>
      <c r="L7231" t="s">
        <v>20610</v>
      </c>
      <c r="M7231" t="s">
        <v>20611</v>
      </c>
      <c r="N7231">
        <v>3.8019444440000001</v>
      </c>
      <c r="O7231">
        <v>0</v>
      </c>
      <c r="P7231">
        <v>1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1.1098863053349501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1.1098863053349501</v>
      </c>
    </row>
    <row r="7232" spans="1:31" x14ac:dyDescent="0.25">
      <c r="A7232">
        <v>2224586</v>
      </c>
      <c r="B7232">
        <v>1</v>
      </c>
      <c r="C7232" t="s">
        <v>81</v>
      </c>
      <c r="D7232" t="s">
        <v>128</v>
      </c>
      <c r="E7232" t="s">
        <v>156</v>
      </c>
      <c r="F7232" t="s">
        <v>20612</v>
      </c>
      <c r="G7232" t="s">
        <v>165</v>
      </c>
      <c r="H7232" t="s">
        <v>135</v>
      </c>
      <c r="I7232" t="s">
        <v>136</v>
      </c>
      <c r="J7232" t="s">
        <v>137</v>
      </c>
      <c r="K7232" t="s">
        <v>138</v>
      </c>
      <c r="L7232" t="s">
        <v>20613</v>
      </c>
      <c r="M7232" t="s">
        <v>20614</v>
      </c>
      <c r="N7232">
        <v>1.3330555550000001</v>
      </c>
      <c r="O7232">
        <v>0</v>
      </c>
      <c r="P7232">
        <v>7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2.6028555787769241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2.6028555787769241</v>
      </c>
    </row>
    <row r="7233" spans="1:31" x14ac:dyDescent="0.25">
      <c r="A7233">
        <v>2222422</v>
      </c>
      <c r="B7233">
        <v>1</v>
      </c>
      <c r="C7233" t="s">
        <v>80</v>
      </c>
      <c r="D7233" t="s">
        <v>84</v>
      </c>
      <c r="E7233" t="s">
        <v>151</v>
      </c>
      <c r="F7233" t="s">
        <v>20615</v>
      </c>
      <c r="G7233" t="s">
        <v>213</v>
      </c>
      <c r="H7233" t="s">
        <v>135</v>
      </c>
      <c r="I7233" t="s">
        <v>136</v>
      </c>
      <c r="J7233" t="s">
        <v>137</v>
      </c>
      <c r="K7233" t="s">
        <v>138</v>
      </c>
      <c r="L7233" t="s">
        <v>20616</v>
      </c>
      <c r="M7233" t="s">
        <v>20617</v>
      </c>
      <c r="N7233">
        <v>3.298611111</v>
      </c>
      <c r="O7233">
        <v>0</v>
      </c>
      <c r="P7233">
        <v>218</v>
      </c>
      <c r="Q7233">
        <v>0</v>
      </c>
      <c r="R7233">
        <v>0</v>
      </c>
      <c r="S7233">
        <v>0</v>
      </c>
      <c r="T7233">
        <v>17</v>
      </c>
      <c r="U7233">
        <v>0</v>
      </c>
      <c r="V7233">
        <v>0</v>
      </c>
      <c r="W7233">
        <v>0</v>
      </c>
      <c r="X7233">
        <v>166.68041430789606</v>
      </c>
      <c r="Y7233">
        <v>0</v>
      </c>
      <c r="Z7233">
        <v>0</v>
      </c>
      <c r="AA7233">
        <v>0</v>
      </c>
      <c r="AB7233">
        <v>32.29637923187623</v>
      </c>
      <c r="AC7233">
        <v>0</v>
      </c>
      <c r="AD7233">
        <v>0</v>
      </c>
      <c r="AE7233">
        <v>198.9767935397723</v>
      </c>
    </row>
    <row r="7234" spans="1:31" x14ac:dyDescent="0.25">
      <c r="A7234">
        <v>2218094</v>
      </c>
      <c r="B7234">
        <v>1</v>
      </c>
      <c r="C7234" t="s">
        <v>80</v>
      </c>
      <c r="D7234" t="s">
        <v>97</v>
      </c>
      <c r="E7234" t="s">
        <v>156</v>
      </c>
      <c r="F7234" t="s">
        <v>20618</v>
      </c>
      <c r="G7234" t="s">
        <v>161</v>
      </c>
      <c r="H7234" t="s">
        <v>135</v>
      </c>
      <c r="I7234" t="s">
        <v>136</v>
      </c>
      <c r="J7234" t="s">
        <v>137</v>
      </c>
      <c r="K7234" t="s">
        <v>138</v>
      </c>
      <c r="L7234" t="s">
        <v>20619</v>
      </c>
      <c r="M7234" t="s">
        <v>20620</v>
      </c>
      <c r="N7234">
        <v>3.5166666659999999</v>
      </c>
      <c r="O7234">
        <v>0</v>
      </c>
      <c r="P7234">
        <v>1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1.859629326460619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1.859629326460619</v>
      </c>
    </row>
    <row r="7235" spans="1:31" x14ac:dyDescent="0.25">
      <c r="A7235">
        <v>2229126</v>
      </c>
      <c r="B7235">
        <v>1</v>
      </c>
      <c r="C7235" t="s">
        <v>80</v>
      </c>
      <c r="D7235" t="s">
        <v>97</v>
      </c>
      <c r="E7235" t="s">
        <v>156</v>
      </c>
      <c r="F7235" t="s">
        <v>20621</v>
      </c>
      <c r="G7235" t="s">
        <v>161</v>
      </c>
      <c r="H7235" t="s">
        <v>135</v>
      </c>
      <c r="I7235" t="s">
        <v>136</v>
      </c>
      <c r="J7235" t="s">
        <v>137</v>
      </c>
      <c r="K7235" t="s">
        <v>138</v>
      </c>
      <c r="L7235" t="s">
        <v>20622</v>
      </c>
      <c r="M7235" t="s">
        <v>20623</v>
      </c>
      <c r="N7235">
        <v>1.643611111</v>
      </c>
      <c r="O7235">
        <v>0</v>
      </c>
      <c r="P7235">
        <v>29</v>
      </c>
      <c r="Q7235">
        <v>0</v>
      </c>
      <c r="R7235">
        <v>0</v>
      </c>
      <c r="S7235">
        <v>0</v>
      </c>
      <c r="T7235">
        <v>1</v>
      </c>
      <c r="U7235">
        <v>0</v>
      </c>
      <c r="V7235">
        <v>0</v>
      </c>
      <c r="W7235">
        <v>0</v>
      </c>
      <c r="X7235">
        <v>16.142090276272825</v>
      </c>
      <c r="Y7235">
        <v>0</v>
      </c>
      <c r="Z7235">
        <v>0</v>
      </c>
      <c r="AA7235">
        <v>0</v>
      </c>
      <c r="AB7235">
        <v>1.7968732242771022</v>
      </c>
      <c r="AC7235">
        <v>0</v>
      </c>
      <c r="AD7235">
        <v>0</v>
      </c>
      <c r="AE7235">
        <v>17.938963500549928</v>
      </c>
    </row>
    <row r="7236" spans="1:31" x14ac:dyDescent="0.25">
      <c r="A7236">
        <v>2217055</v>
      </c>
      <c r="B7236">
        <v>1</v>
      </c>
      <c r="C7236" t="s">
        <v>80</v>
      </c>
      <c r="D7236" t="s">
        <v>82</v>
      </c>
      <c r="E7236" t="s">
        <v>156</v>
      </c>
      <c r="F7236" t="s">
        <v>20624</v>
      </c>
      <c r="G7236" t="s">
        <v>161</v>
      </c>
      <c r="H7236" t="s">
        <v>135</v>
      </c>
      <c r="I7236" t="s">
        <v>136</v>
      </c>
      <c r="J7236" t="s">
        <v>137</v>
      </c>
      <c r="K7236" t="s">
        <v>138</v>
      </c>
      <c r="L7236" t="s">
        <v>20625</v>
      </c>
      <c r="M7236" t="s">
        <v>20626</v>
      </c>
      <c r="N7236">
        <v>6.8313888880000002</v>
      </c>
      <c r="O7236">
        <v>0</v>
      </c>
      <c r="P7236">
        <v>5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9.5693658087252835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9.5693658087252835</v>
      </c>
    </row>
    <row r="7237" spans="1:31" x14ac:dyDescent="0.25">
      <c r="A7237">
        <v>2212810</v>
      </c>
      <c r="B7237">
        <v>1</v>
      </c>
      <c r="C7237" t="s">
        <v>81</v>
      </c>
      <c r="D7237" t="s">
        <v>128</v>
      </c>
      <c r="E7237" t="s">
        <v>198</v>
      </c>
      <c r="F7237" t="s">
        <v>20627</v>
      </c>
      <c r="G7237" t="s">
        <v>143</v>
      </c>
      <c r="H7237" t="s">
        <v>144</v>
      </c>
      <c r="I7237" t="s">
        <v>136</v>
      </c>
      <c r="J7237" t="s">
        <v>137</v>
      </c>
      <c r="K7237" t="s">
        <v>138</v>
      </c>
      <c r="L7237" t="s">
        <v>20628</v>
      </c>
      <c r="M7237" t="s">
        <v>20629</v>
      </c>
      <c r="N7237">
        <v>0.84972222200000003</v>
      </c>
      <c r="O7237">
        <v>0</v>
      </c>
      <c r="P7237">
        <v>0</v>
      </c>
      <c r="Q7237">
        <v>0</v>
      </c>
      <c r="R7237">
        <v>0</v>
      </c>
      <c r="S7237">
        <v>15</v>
      </c>
      <c r="T7237">
        <v>0</v>
      </c>
      <c r="U7237">
        <v>10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39.365563069078412</v>
      </c>
      <c r="AB7237">
        <v>0</v>
      </c>
      <c r="AC7237">
        <v>125.0389295413258</v>
      </c>
      <c r="AD7237">
        <v>0</v>
      </c>
      <c r="AE7237">
        <v>164.40449261040422</v>
      </c>
    </row>
    <row r="7238" spans="1:31" x14ac:dyDescent="0.25">
      <c r="A7238">
        <v>2222628</v>
      </c>
      <c r="B7238">
        <v>1</v>
      </c>
      <c r="C7238" t="s">
        <v>81</v>
      </c>
      <c r="D7238" t="s">
        <v>120</v>
      </c>
      <c r="E7238" t="s">
        <v>156</v>
      </c>
      <c r="F7238" t="s">
        <v>20630</v>
      </c>
      <c r="G7238" t="s">
        <v>161</v>
      </c>
      <c r="H7238" t="s">
        <v>135</v>
      </c>
      <c r="I7238" t="s">
        <v>136</v>
      </c>
      <c r="J7238" t="s">
        <v>137</v>
      </c>
      <c r="K7238" t="s">
        <v>138</v>
      </c>
      <c r="L7238" t="s">
        <v>20631</v>
      </c>
      <c r="M7238" t="s">
        <v>20632</v>
      </c>
      <c r="N7238">
        <v>1.5858333330000001</v>
      </c>
      <c r="O7238">
        <v>0</v>
      </c>
      <c r="P7238">
        <v>7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0.97217211645414014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0.97217211645414014</v>
      </c>
    </row>
    <row r="7239" spans="1:31" x14ac:dyDescent="0.25">
      <c r="A7239">
        <v>2214161</v>
      </c>
      <c r="B7239">
        <v>1</v>
      </c>
      <c r="C7239" t="s">
        <v>81</v>
      </c>
      <c r="D7239" t="s">
        <v>120</v>
      </c>
      <c r="E7239" t="s">
        <v>156</v>
      </c>
      <c r="F7239" t="s">
        <v>20633</v>
      </c>
      <c r="G7239" t="s">
        <v>161</v>
      </c>
      <c r="H7239" t="s">
        <v>135</v>
      </c>
      <c r="I7239" t="s">
        <v>136</v>
      </c>
      <c r="J7239" t="s">
        <v>137</v>
      </c>
      <c r="K7239" t="s">
        <v>138</v>
      </c>
      <c r="L7239" t="s">
        <v>20634</v>
      </c>
      <c r="M7239" t="s">
        <v>20635</v>
      </c>
      <c r="N7239">
        <v>1.715833333</v>
      </c>
      <c r="O7239">
        <v>0</v>
      </c>
      <c r="P7239">
        <v>1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3.8970358920266666E-3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3.8970358920266666E-3</v>
      </c>
    </row>
    <row r="7240" spans="1:31" x14ac:dyDescent="0.25">
      <c r="A7240">
        <v>2217696</v>
      </c>
      <c r="B7240">
        <v>1</v>
      </c>
      <c r="C7240" t="s">
        <v>80</v>
      </c>
      <c r="D7240" t="s">
        <v>82</v>
      </c>
      <c r="E7240" t="s">
        <v>156</v>
      </c>
      <c r="F7240" t="s">
        <v>20636</v>
      </c>
      <c r="G7240" t="s">
        <v>134</v>
      </c>
      <c r="H7240" t="s">
        <v>135</v>
      </c>
      <c r="I7240" t="s">
        <v>136</v>
      </c>
      <c r="J7240" t="s">
        <v>137</v>
      </c>
      <c r="K7240" t="s">
        <v>138</v>
      </c>
      <c r="L7240" t="s">
        <v>20637</v>
      </c>
      <c r="M7240" t="s">
        <v>20638</v>
      </c>
      <c r="N7240">
        <v>0.56444444400000005</v>
      </c>
      <c r="O7240">
        <v>0</v>
      </c>
      <c r="P7240">
        <v>1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</row>
    <row r="7241" spans="1:31" x14ac:dyDescent="0.25">
      <c r="A7241">
        <v>2215704</v>
      </c>
      <c r="B7241">
        <v>1</v>
      </c>
      <c r="C7241" t="s">
        <v>81</v>
      </c>
      <c r="D7241" t="s">
        <v>122</v>
      </c>
      <c r="E7241" t="s">
        <v>132</v>
      </c>
      <c r="F7241" t="s">
        <v>20639</v>
      </c>
      <c r="G7241" t="s">
        <v>176</v>
      </c>
      <c r="H7241" t="s">
        <v>135</v>
      </c>
      <c r="I7241" t="s">
        <v>136</v>
      </c>
      <c r="J7241" t="s">
        <v>137</v>
      </c>
      <c r="K7241" t="s">
        <v>138</v>
      </c>
      <c r="L7241" t="s">
        <v>20640</v>
      </c>
      <c r="M7241" t="s">
        <v>20641</v>
      </c>
      <c r="N7241">
        <v>0.73166666599999997</v>
      </c>
      <c r="O7241">
        <v>0</v>
      </c>
      <c r="P7241">
        <v>96</v>
      </c>
      <c r="Q7241">
        <v>0</v>
      </c>
      <c r="R7241">
        <v>0</v>
      </c>
      <c r="S7241">
        <v>0</v>
      </c>
      <c r="T7241">
        <v>8</v>
      </c>
      <c r="U7241">
        <v>0</v>
      </c>
      <c r="V7241">
        <v>0</v>
      </c>
      <c r="W7241">
        <v>0</v>
      </c>
      <c r="X7241">
        <v>3.21836917181114</v>
      </c>
      <c r="Y7241">
        <v>0</v>
      </c>
      <c r="Z7241">
        <v>0</v>
      </c>
      <c r="AA7241">
        <v>0</v>
      </c>
      <c r="AB7241">
        <v>0.22269194235304668</v>
      </c>
      <c r="AC7241">
        <v>0</v>
      </c>
      <c r="AD7241">
        <v>0</v>
      </c>
      <c r="AE7241">
        <v>3.4410611141641869</v>
      </c>
    </row>
    <row r="7242" spans="1:31" x14ac:dyDescent="0.25">
      <c r="A7242">
        <v>2227088</v>
      </c>
      <c r="B7242">
        <v>1</v>
      </c>
      <c r="C7242" t="s">
        <v>80</v>
      </c>
      <c r="D7242" t="s">
        <v>97</v>
      </c>
      <c r="E7242" t="s">
        <v>151</v>
      </c>
      <c r="F7242" t="s">
        <v>20077</v>
      </c>
      <c r="G7242" t="s">
        <v>213</v>
      </c>
      <c r="H7242" t="s">
        <v>135</v>
      </c>
      <c r="I7242" t="s">
        <v>136</v>
      </c>
      <c r="J7242" t="s">
        <v>137</v>
      </c>
      <c r="K7242" t="s">
        <v>138</v>
      </c>
      <c r="L7242" t="s">
        <v>20642</v>
      </c>
      <c r="M7242" t="s">
        <v>20643</v>
      </c>
      <c r="N7242">
        <v>1.725833333</v>
      </c>
      <c r="O7242">
        <v>0</v>
      </c>
      <c r="P7242">
        <v>63</v>
      </c>
      <c r="Q7242">
        <v>0</v>
      </c>
      <c r="R7242">
        <v>0</v>
      </c>
      <c r="S7242">
        <v>0</v>
      </c>
      <c r="T7242">
        <v>6</v>
      </c>
      <c r="U7242">
        <v>0</v>
      </c>
      <c r="V7242">
        <v>0</v>
      </c>
      <c r="W7242">
        <v>0</v>
      </c>
      <c r="X7242">
        <v>80.410929693877137</v>
      </c>
      <c r="Y7242">
        <v>0</v>
      </c>
      <c r="Z7242">
        <v>0</v>
      </c>
      <c r="AA7242">
        <v>0</v>
      </c>
      <c r="AB7242">
        <v>7.933272252735879</v>
      </c>
      <c r="AC7242">
        <v>0</v>
      </c>
      <c r="AD7242">
        <v>0</v>
      </c>
      <c r="AE7242">
        <v>88.344201946613012</v>
      </c>
    </row>
    <row r="7243" spans="1:31" x14ac:dyDescent="0.25">
      <c r="A7243">
        <v>2212764</v>
      </c>
      <c r="B7243">
        <v>1</v>
      </c>
      <c r="C7243" t="s">
        <v>80</v>
      </c>
      <c r="D7243" t="s">
        <v>99</v>
      </c>
      <c r="E7243" t="s">
        <v>156</v>
      </c>
      <c r="F7243" t="s">
        <v>20644</v>
      </c>
      <c r="G7243" t="s">
        <v>161</v>
      </c>
      <c r="H7243" t="s">
        <v>135</v>
      </c>
      <c r="I7243" t="s">
        <v>136</v>
      </c>
      <c r="J7243" t="s">
        <v>137</v>
      </c>
      <c r="K7243" t="s">
        <v>138</v>
      </c>
      <c r="L7243" t="s">
        <v>20645</v>
      </c>
      <c r="M7243" t="s">
        <v>20646</v>
      </c>
      <c r="N7243">
        <v>3.116944444</v>
      </c>
      <c r="O7243">
        <v>0</v>
      </c>
      <c r="P7243">
        <v>1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0.62339778701189175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0.62339778701189175</v>
      </c>
    </row>
    <row r="7244" spans="1:31" x14ac:dyDescent="0.25">
      <c r="A7244">
        <v>2224171</v>
      </c>
      <c r="B7244">
        <v>1</v>
      </c>
      <c r="C7244" t="s">
        <v>80</v>
      </c>
      <c r="D7244" t="s">
        <v>94</v>
      </c>
      <c r="E7244" t="s">
        <v>147</v>
      </c>
      <c r="F7244" t="s">
        <v>20647</v>
      </c>
      <c r="G7244" t="s">
        <v>143</v>
      </c>
      <c r="H7244" t="s">
        <v>144</v>
      </c>
      <c r="I7244" t="s">
        <v>136</v>
      </c>
      <c r="J7244" t="s">
        <v>137</v>
      </c>
      <c r="K7244" t="s">
        <v>138</v>
      </c>
      <c r="L7244" t="s">
        <v>20648</v>
      </c>
      <c r="M7244" t="s">
        <v>20649</v>
      </c>
      <c r="N7244">
        <v>1.4808333330000001</v>
      </c>
      <c r="O7244">
        <v>1</v>
      </c>
      <c r="P7244">
        <v>0</v>
      </c>
      <c r="Q7244">
        <v>3</v>
      </c>
      <c r="R7244">
        <v>0</v>
      </c>
      <c r="S7244">
        <v>0</v>
      </c>
      <c r="T7244">
        <v>0</v>
      </c>
      <c r="U7244">
        <v>1</v>
      </c>
      <c r="V7244">
        <v>0</v>
      </c>
      <c r="W7244">
        <v>1.2187210646393432</v>
      </c>
      <c r="X7244">
        <v>0</v>
      </c>
      <c r="Y7244">
        <v>4.8599415340910586</v>
      </c>
      <c r="Z7244">
        <v>0</v>
      </c>
      <c r="AA7244">
        <v>0</v>
      </c>
      <c r="AB7244">
        <v>0</v>
      </c>
      <c r="AC7244">
        <v>361.9820254735605</v>
      </c>
      <c r="AD7244">
        <v>0</v>
      </c>
      <c r="AE7244">
        <v>368.06068807229087</v>
      </c>
    </row>
    <row r="7245" spans="1:31" x14ac:dyDescent="0.25">
      <c r="A7245">
        <v>2219757</v>
      </c>
      <c r="B7245">
        <v>1</v>
      </c>
      <c r="C7245" t="s">
        <v>80</v>
      </c>
      <c r="D7245" t="s">
        <v>84</v>
      </c>
      <c r="E7245" t="s">
        <v>132</v>
      </c>
      <c r="F7245" t="s">
        <v>20650</v>
      </c>
      <c r="G7245" t="s">
        <v>233</v>
      </c>
      <c r="H7245" t="s">
        <v>135</v>
      </c>
      <c r="I7245" t="s">
        <v>136</v>
      </c>
      <c r="J7245" t="s">
        <v>137</v>
      </c>
      <c r="K7245" t="s">
        <v>234</v>
      </c>
      <c r="L7245" t="s">
        <v>20651</v>
      </c>
      <c r="M7245" t="s">
        <v>20652</v>
      </c>
      <c r="N7245">
        <v>7.9738888880000003</v>
      </c>
      <c r="O7245">
        <v>0</v>
      </c>
      <c r="P7245">
        <v>632</v>
      </c>
      <c r="Q7245">
        <v>0</v>
      </c>
      <c r="R7245">
        <v>0</v>
      </c>
      <c r="S7245">
        <v>0</v>
      </c>
      <c r="T7245">
        <v>20</v>
      </c>
      <c r="U7245">
        <v>0</v>
      </c>
      <c r="V7245">
        <v>0</v>
      </c>
      <c r="W7245">
        <v>0</v>
      </c>
      <c r="X7245">
        <v>1449.3714099383928</v>
      </c>
      <c r="Y7245">
        <v>0</v>
      </c>
      <c r="Z7245">
        <v>0</v>
      </c>
      <c r="AA7245">
        <v>0</v>
      </c>
      <c r="AB7245">
        <v>147.23509937748702</v>
      </c>
      <c r="AC7245">
        <v>0</v>
      </c>
      <c r="AD7245">
        <v>0</v>
      </c>
      <c r="AE7245">
        <v>1596.60650931588</v>
      </c>
    </row>
    <row r="7246" spans="1:31" x14ac:dyDescent="0.25">
      <c r="A7246">
        <v>2217765</v>
      </c>
      <c r="B7246">
        <v>1</v>
      </c>
      <c r="C7246" t="s">
        <v>80</v>
      </c>
      <c r="D7246" t="s">
        <v>94</v>
      </c>
      <c r="E7246" t="s">
        <v>141</v>
      </c>
      <c r="F7246" t="s">
        <v>20653</v>
      </c>
      <c r="G7246" t="s">
        <v>1136</v>
      </c>
      <c r="H7246" t="s">
        <v>144</v>
      </c>
      <c r="I7246" t="s">
        <v>136</v>
      </c>
      <c r="J7246" t="s">
        <v>137</v>
      </c>
      <c r="K7246" t="s">
        <v>138</v>
      </c>
      <c r="L7246" t="s">
        <v>20654</v>
      </c>
      <c r="M7246" t="s">
        <v>20655</v>
      </c>
      <c r="N7246">
        <v>3.4975000000000001</v>
      </c>
      <c r="O7246">
        <v>0</v>
      </c>
      <c r="P7246">
        <v>0</v>
      </c>
      <c r="Q7246">
        <v>4</v>
      </c>
      <c r="R7246">
        <v>0</v>
      </c>
      <c r="S7246">
        <v>2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12.701764389865321</v>
      </c>
      <c r="Z7246">
        <v>0</v>
      </c>
      <c r="AA7246">
        <v>9.7459756556652444</v>
      </c>
      <c r="AB7246">
        <v>0</v>
      </c>
      <c r="AC7246">
        <v>0</v>
      </c>
      <c r="AD7246">
        <v>0</v>
      </c>
      <c r="AE7246">
        <v>22.447740045530566</v>
      </c>
    </row>
    <row r="7247" spans="1:31" x14ac:dyDescent="0.25">
      <c r="A7247">
        <v>2228416</v>
      </c>
      <c r="B7247">
        <v>1</v>
      </c>
      <c r="C7247" t="s">
        <v>80</v>
      </c>
      <c r="D7247" t="s">
        <v>96</v>
      </c>
      <c r="E7247" t="s">
        <v>156</v>
      </c>
      <c r="F7247" t="s">
        <v>20656</v>
      </c>
      <c r="G7247" t="s">
        <v>172</v>
      </c>
      <c r="H7247" t="s">
        <v>135</v>
      </c>
      <c r="I7247" t="s">
        <v>136</v>
      </c>
      <c r="J7247" t="s">
        <v>137</v>
      </c>
      <c r="K7247" t="s">
        <v>138</v>
      </c>
      <c r="L7247" t="s">
        <v>20657</v>
      </c>
      <c r="M7247" t="s">
        <v>20658</v>
      </c>
      <c r="N7247">
        <v>1.2283333329999999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1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0.47565018143839832</v>
      </c>
      <c r="AC7247">
        <v>0</v>
      </c>
      <c r="AD7247">
        <v>0</v>
      </c>
      <c r="AE7247">
        <v>0.47565018143839832</v>
      </c>
    </row>
    <row r="7248" spans="1:31" x14ac:dyDescent="0.25">
      <c r="A7248">
        <v>2228439</v>
      </c>
      <c r="B7248">
        <v>1</v>
      </c>
      <c r="C7248" t="s">
        <v>80</v>
      </c>
      <c r="D7248" t="s">
        <v>94</v>
      </c>
      <c r="E7248" t="s">
        <v>151</v>
      </c>
      <c r="F7248" t="s">
        <v>20659</v>
      </c>
      <c r="G7248" t="s">
        <v>213</v>
      </c>
      <c r="H7248" t="s">
        <v>135</v>
      </c>
      <c r="I7248" t="s">
        <v>136</v>
      </c>
      <c r="J7248" t="s">
        <v>137</v>
      </c>
      <c r="K7248" t="s">
        <v>138</v>
      </c>
      <c r="L7248" t="s">
        <v>20660</v>
      </c>
      <c r="M7248" t="s">
        <v>20661</v>
      </c>
      <c r="N7248">
        <v>3.3047222220000001</v>
      </c>
      <c r="O7248">
        <v>0</v>
      </c>
      <c r="P7248">
        <v>128</v>
      </c>
      <c r="Q7248">
        <v>0</v>
      </c>
      <c r="R7248">
        <v>0</v>
      </c>
      <c r="S7248">
        <v>0</v>
      </c>
      <c r="T7248">
        <v>39</v>
      </c>
      <c r="U7248">
        <v>0</v>
      </c>
      <c r="V7248">
        <v>0</v>
      </c>
      <c r="W7248">
        <v>0</v>
      </c>
      <c r="X7248">
        <v>91.372255485486747</v>
      </c>
      <c r="Y7248">
        <v>0</v>
      </c>
      <c r="Z7248">
        <v>0</v>
      </c>
      <c r="AA7248">
        <v>0</v>
      </c>
      <c r="AB7248">
        <v>42.085976533812463</v>
      </c>
      <c r="AC7248">
        <v>0</v>
      </c>
      <c r="AD7248">
        <v>0</v>
      </c>
      <c r="AE7248">
        <v>133.4582320192992</v>
      </c>
    </row>
    <row r="7249" spans="1:31" x14ac:dyDescent="0.25">
      <c r="A7249">
        <v>2219070</v>
      </c>
      <c r="B7249">
        <v>1</v>
      </c>
      <c r="C7249" t="s">
        <v>80</v>
      </c>
      <c r="D7249" t="s">
        <v>101</v>
      </c>
      <c r="E7249" t="s">
        <v>151</v>
      </c>
      <c r="F7249" t="s">
        <v>20662</v>
      </c>
      <c r="G7249" t="s">
        <v>238</v>
      </c>
      <c r="H7249" t="s">
        <v>135</v>
      </c>
      <c r="I7249" t="s">
        <v>136</v>
      </c>
      <c r="J7249" t="s">
        <v>137</v>
      </c>
      <c r="K7249" t="s">
        <v>138</v>
      </c>
      <c r="L7249" t="s">
        <v>20663</v>
      </c>
      <c r="M7249" t="s">
        <v>20664</v>
      </c>
      <c r="N7249">
        <v>1.0722222219999999</v>
      </c>
      <c r="O7249">
        <v>0</v>
      </c>
      <c r="P7249">
        <v>56</v>
      </c>
      <c r="Q7249">
        <v>0</v>
      </c>
      <c r="R7249">
        <v>0</v>
      </c>
      <c r="S7249">
        <v>0</v>
      </c>
      <c r="T7249">
        <v>2</v>
      </c>
      <c r="U7249">
        <v>0</v>
      </c>
      <c r="V7249">
        <v>0</v>
      </c>
      <c r="W7249">
        <v>0</v>
      </c>
      <c r="X7249">
        <v>23.230995054440442</v>
      </c>
      <c r="Y7249">
        <v>0</v>
      </c>
      <c r="Z7249">
        <v>0</v>
      </c>
      <c r="AA7249">
        <v>0</v>
      </c>
      <c r="AB7249">
        <v>1.513624881418</v>
      </c>
      <c r="AC7249">
        <v>0</v>
      </c>
      <c r="AD7249">
        <v>0</v>
      </c>
      <c r="AE7249">
        <v>24.744619935858442</v>
      </c>
    </row>
    <row r="7250" spans="1:31" x14ac:dyDescent="0.25">
      <c r="A7250">
        <v>2222156</v>
      </c>
      <c r="B7250">
        <v>1</v>
      </c>
      <c r="C7250" t="s">
        <v>80</v>
      </c>
      <c r="D7250" t="s">
        <v>108</v>
      </c>
      <c r="E7250" t="s">
        <v>151</v>
      </c>
      <c r="F7250" t="s">
        <v>20665</v>
      </c>
      <c r="G7250" t="s">
        <v>192</v>
      </c>
      <c r="H7250" t="s">
        <v>135</v>
      </c>
      <c r="I7250" t="s">
        <v>136</v>
      </c>
      <c r="J7250" t="s">
        <v>137</v>
      </c>
      <c r="K7250" t="s">
        <v>138</v>
      </c>
      <c r="L7250" t="s">
        <v>20666</v>
      </c>
      <c r="M7250" t="s">
        <v>20667</v>
      </c>
      <c r="N7250">
        <v>1.432222222</v>
      </c>
      <c r="O7250">
        <v>0</v>
      </c>
      <c r="P7250">
        <v>10</v>
      </c>
      <c r="Q7250">
        <v>0</v>
      </c>
      <c r="R7250">
        <v>6</v>
      </c>
      <c r="S7250">
        <v>0</v>
      </c>
      <c r="T7250">
        <v>3</v>
      </c>
      <c r="U7250">
        <v>0</v>
      </c>
      <c r="V7250">
        <v>0</v>
      </c>
      <c r="W7250">
        <v>0</v>
      </c>
      <c r="X7250">
        <v>2.3867308456436418</v>
      </c>
      <c r="Y7250">
        <v>0</v>
      </c>
      <c r="Z7250">
        <v>8.5162423129915705</v>
      </c>
      <c r="AA7250">
        <v>0</v>
      </c>
      <c r="AB7250">
        <v>1.9968964830215401</v>
      </c>
      <c r="AC7250">
        <v>0</v>
      </c>
      <c r="AD7250">
        <v>0</v>
      </c>
      <c r="AE7250">
        <v>12.899869641656753</v>
      </c>
    </row>
    <row r="7251" spans="1:31" x14ac:dyDescent="0.25">
      <c r="A7251">
        <v>2224689</v>
      </c>
      <c r="B7251">
        <v>1</v>
      </c>
      <c r="C7251" t="s">
        <v>80</v>
      </c>
      <c r="D7251" t="s">
        <v>90</v>
      </c>
      <c r="E7251" t="s">
        <v>151</v>
      </c>
      <c r="F7251" t="s">
        <v>4896</v>
      </c>
      <c r="G7251" t="s">
        <v>134</v>
      </c>
      <c r="H7251" t="s">
        <v>135</v>
      </c>
      <c r="I7251" t="s">
        <v>136</v>
      </c>
      <c r="J7251" t="s">
        <v>137</v>
      </c>
      <c r="K7251" t="s">
        <v>138</v>
      </c>
      <c r="L7251" t="s">
        <v>20668</v>
      </c>
      <c r="M7251" t="s">
        <v>20669</v>
      </c>
      <c r="N7251">
        <v>0.71</v>
      </c>
      <c r="O7251">
        <v>0</v>
      </c>
      <c r="P7251">
        <v>59</v>
      </c>
      <c r="Q7251">
        <v>0</v>
      </c>
      <c r="R7251">
        <v>0</v>
      </c>
      <c r="S7251">
        <v>0</v>
      </c>
      <c r="T7251">
        <v>5</v>
      </c>
      <c r="U7251">
        <v>0</v>
      </c>
      <c r="V7251">
        <v>0</v>
      </c>
      <c r="W7251">
        <v>0</v>
      </c>
      <c r="X7251">
        <v>16.244492315090827</v>
      </c>
      <c r="Y7251">
        <v>0</v>
      </c>
      <c r="Z7251">
        <v>0</v>
      </c>
      <c r="AA7251">
        <v>0</v>
      </c>
      <c r="AB7251">
        <v>1.4780599560344396</v>
      </c>
      <c r="AC7251">
        <v>0</v>
      </c>
      <c r="AD7251">
        <v>0</v>
      </c>
      <c r="AE7251">
        <v>17.722552271125267</v>
      </c>
    </row>
    <row r="7252" spans="1:31" x14ac:dyDescent="0.25">
      <c r="A7252">
        <v>2218552</v>
      </c>
      <c r="B7252">
        <v>1</v>
      </c>
      <c r="C7252" t="s">
        <v>80</v>
      </c>
      <c r="D7252" t="s">
        <v>99</v>
      </c>
      <c r="E7252" t="s">
        <v>156</v>
      </c>
      <c r="F7252" t="s">
        <v>20670</v>
      </c>
      <c r="G7252" t="s">
        <v>161</v>
      </c>
      <c r="H7252" t="s">
        <v>135</v>
      </c>
      <c r="I7252" t="s">
        <v>136</v>
      </c>
      <c r="J7252" t="s">
        <v>137</v>
      </c>
      <c r="K7252" t="s">
        <v>138</v>
      </c>
      <c r="L7252" t="s">
        <v>20671</v>
      </c>
      <c r="M7252" t="s">
        <v>20672</v>
      </c>
      <c r="N7252">
        <v>2.6419444439999999</v>
      </c>
      <c r="O7252">
        <v>0</v>
      </c>
      <c r="P7252">
        <v>4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2.2851188643337936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2.2851188643337936</v>
      </c>
    </row>
    <row r="7253" spans="1:31" x14ac:dyDescent="0.25">
      <c r="A7253">
        <v>2221469</v>
      </c>
      <c r="B7253">
        <v>1</v>
      </c>
      <c r="C7253" t="s">
        <v>81</v>
      </c>
      <c r="D7253" t="s">
        <v>123</v>
      </c>
      <c r="E7253" t="s">
        <v>151</v>
      </c>
      <c r="F7253" t="s">
        <v>20673</v>
      </c>
      <c r="G7253" t="s">
        <v>134</v>
      </c>
      <c r="H7253" t="s">
        <v>135</v>
      </c>
      <c r="I7253" t="s">
        <v>136</v>
      </c>
      <c r="J7253" t="s">
        <v>137</v>
      </c>
      <c r="K7253" t="s">
        <v>138</v>
      </c>
      <c r="L7253" t="s">
        <v>20674</v>
      </c>
      <c r="M7253" t="s">
        <v>20675</v>
      </c>
      <c r="N7253">
        <v>1.0213888879999999</v>
      </c>
      <c r="O7253">
        <v>0</v>
      </c>
      <c r="P7253">
        <v>2</v>
      </c>
      <c r="Q7253">
        <v>0</v>
      </c>
      <c r="R7253">
        <v>0</v>
      </c>
      <c r="S7253">
        <v>0</v>
      </c>
      <c r="T7253">
        <v>108</v>
      </c>
      <c r="U7253">
        <v>0</v>
      </c>
      <c r="V7253">
        <v>2</v>
      </c>
      <c r="W7253">
        <v>0</v>
      </c>
      <c r="X7253">
        <v>0.25417680931578751</v>
      </c>
      <c r="Y7253">
        <v>0</v>
      </c>
      <c r="Z7253">
        <v>0</v>
      </c>
      <c r="AA7253">
        <v>0</v>
      </c>
      <c r="AB7253">
        <v>103.67871423505953</v>
      </c>
      <c r="AC7253">
        <v>0</v>
      </c>
      <c r="AD7253">
        <v>183.39340870072846</v>
      </c>
      <c r="AE7253">
        <v>287.32629974510377</v>
      </c>
    </row>
    <row r="7254" spans="1:31" x14ac:dyDescent="0.25">
      <c r="A7254">
        <v>2219216</v>
      </c>
      <c r="B7254">
        <v>1</v>
      </c>
      <c r="C7254" t="s">
        <v>80</v>
      </c>
      <c r="D7254" t="s">
        <v>108</v>
      </c>
      <c r="E7254" t="s">
        <v>132</v>
      </c>
      <c r="F7254" t="s">
        <v>20676</v>
      </c>
      <c r="G7254" t="s">
        <v>176</v>
      </c>
      <c r="H7254" t="s">
        <v>135</v>
      </c>
      <c r="I7254" t="s">
        <v>136</v>
      </c>
      <c r="J7254" t="s">
        <v>137</v>
      </c>
      <c r="K7254" t="s">
        <v>138</v>
      </c>
      <c r="L7254" t="s">
        <v>20677</v>
      </c>
      <c r="M7254" t="s">
        <v>20678</v>
      </c>
      <c r="N7254">
        <v>3.3019444440000001</v>
      </c>
      <c r="O7254">
        <v>0</v>
      </c>
      <c r="P7254">
        <v>7</v>
      </c>
      <c r="Q7254">
        <v>0</v>
      </c>
      <c r="R7254">
        <v>25</v>
      </c>
      <c r="S7254">
        <v>0</v>
      </c>
      <c r="T7254">
        <v>7</v>
      </c>
      <c r="U7254">
        <v>0</v>
      </c>
      <c r="V7254">
        <v>0</v>
      </c>
      <c r="W7254">
        <v>0</v>
      </c>
      <c r="X7254">
        <v>3.642492106173898</v>
      </c>
      <c r="Y7254">
        <v>0</v>
      </c>
      <c r="Z7254">
        <v>10.308116716976834</v>
      </c>
      <c r="AA7254">
        <v>0</v>
      </c>
      <c r="AB7254">
        <v>13.138719064466374</v>
      </c>
      <c r="AC7254">
        <v>0</v>
      </c>
      <c r="AD7254">
        <v>0</v>
      </c>
      <c r="AE7254">
        <v>27.089327887617102</v>
      </c>
    </row>
    <row r="7255" spans="1:31" x14ac:dyDescent="0.25">
      <c r="A7255">
        <v>2217224</v>
      </c>
      <c r="B7255">
        <v>1</v>
      </c>
      <c r="C7255" t="s">
        <v>80</v>
      </c>
      <c r="D7255" t="s">
        <v>98</v>
      </c>
      <c r="E7255" t="s">
        <v>151</v>
      </c>
      <c r="F7255" t="s">
        <v>3072</v>
      </c>
      <c r="G7255" t="s">
        <v>213</v>
      </c>
      <c r="H7255" t="s">
        <v>135</v>
      </c>
      <c r="I7255" t="s">
        <v>136</v>
      </c>
      <c r="J7255" t="s">
        <v>137</v>
      </c>
      <c r="K7255" t="s">
        <v>138</v>
      </c>
      <c r="L7255" t="s">
        <v>20679</v>
      </c>
      <c r="M7255" t="s">
        <v>20680</v>
      </c>
      <c r="N7255">
        <v>2.190555555</v>
      </c>
      <c r="O7255">
        <v>0</v>
      </c>
      <c r="P7255">
        <v>66</v>
      </c>
      <c r="Q7255">
        <v>0</v>
      </c>
      <c r="R7255">
        <v>1</v>
      </c>
      <c r="S7255">
        <v>0</v>
      </c>
      <c r="T7255">
        <v>8</v>
      </c>
      <c r="U7255">
        <v>0</v>
      </c>
      <c r="V7255">
        <v>0</v>
      </c>
      <c r="W7255">
        <v>0</v>
      </c>
      <c r="X7255">
        <v>21.085367501143551</v>
      </c>
      <c r="Y7255">
        <v>0</v>
      </c>
      <c r="Z7255">
        <v>0</v>
      </c>
      <c r="AA7255">
        <v>0</v>
      </c>
      <c r="AB7255">
        <v>5.1929980082556577</v>
      </c>
      <c r="AC7255">
        <v>0</v>
      </c>
      <c r="AD7255">
        <v>0</v>
      </c>
      <c r="AE7255">
        <v>26.278365509399208</v>
      </c>
    </row>
    <row r="7256" spans="1:31" x14ac:dyDescent="0.25">
      <c r="A7256">
        <v>2219116</v>
      </c>
      <c r="B7256">
        <v>1</v>
      </c>
      <c r="C7256" t="s">
        <v>80</v>
      </c>
      <c r="D7256" t="s">
        <v>106</v>
      </c>
      <c r="E7256" t="s">
        <v>151</v>
      </c>
      <c r="F7256" t="s">
        <v>20681</v>
      </c>
      <c r="G7256" t="s">
        <v>213</v>
      </c>
      <c r="H7256" t="s">
        <v>135</v>
      </c>
      <c r="I7256" t="s">
        <v>136</v>
      </c>
      <c r="J7256" t="s">
        <v>137</v>
      </c>
      <c r="K7256" t="s">
        <v>138</v>
      </c>
      <c r="L7256" t="s">
        <v>20682</v>
      </c>
      <c r="M7256" t="s">
        <v>20683</v>
      </c>
      <c r="N7256">
        <v>3.511666666</v>
      </c>
      <c r="O7256">
        <v>0</v>
      </c>
      <c r="P7256">
        <v>0</v>
      </c>
      <c r="Q7256">
        <v>0</v>
      </c>
      <c r="R7256">
        <v>3</v>
      </c>
      <c r="S7256">
        <v>0</v>
      </c>
      <c r="T7256">
        <v>1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2.5788534765868327</v>
      </c>
      <c r="AA7256">
        <v>0</v>
      </c>
      <c r="AB7256">
        <v>5.988610109845764</v>
      </c>
      <c r="AC7256">
        <v>0</v>
      </c>
      <c r="AD7256">
        <v>0</v>
      </c>
      <c r="AE7256">
        <v>8.5674635864325968</v>
      </c>
    </row>
    <row r="7257" spans="1:31" x14ac:dyDescent="0.25">
      <c r="A7257">
        <v>2219239</v>
      </c>
      <c r="B7257">
        <v>1</v>
      </c>
      <c r="C7257" t="s">
        <v>80</v>
      </c>
      <c r="D7257" t="s">
        <v>82</v>
      </c>
      <c r="E7257" t="s">
        <v>156</v>
      </c>
      <c r="F7257" t="s">
        <v>20684</v>
      </c>
      <c r="G7257" t="s">
        <v>161</v>
      </c>
      <c r="H7257" t="s">
        <v>135</v>
      </c>
      <c r="I7257" t="s">
        <v>136</v>
      </c>
      <c r="J7257" t="s">
        <v>137</v>
      </c>
      <c r="K7257" t="s">
        <v>138</v>
      </c>
      <c r="L7257" t="s">
        <v>20685</v>
      </c>
      <c r="M7257" t="s">
        <v>20686</v>
      </c>
      <c r="N7257">
        <v>1.353611111</v>
      </c>
      <c r="O7257">
        <v>0</v>
      </c>
      <c r="P7257">
        <v>1</v>
      </c>
      <c r="Q7257">
        <v>0</v>
      </c>
      <c r="R7257">
        <v>0</v>
      </c>
      <c r="S7257">
        <v>0</v>
      </c>
      <c r="T7257">
        <v>1</v>
      </c>
      <c r="U7257">
        <v>0</v>
      </c>
      <c r="V7257">
        <v>0</v>
      </c>
      <c r="W7257">
        <v>0</v>
      </c>
      <c r="X7257">
        <v>0.71437728045120164</v>
      </c>
      <c r="Y7257">
        <v>0</v>
      </c>
      <c r="Z7257">
        <v>0</v>
      </c>
      <c r="AA7257">
        <v>0</v>
      </c>
      <c r="AB7257">
        <v>0.42807832052909195</v>
      </c>
      <c r="AC7257">
        <v>0</v>
      </c>
      <c r="AD7257">
        <v>0</v>
      </c>
      <c r="AE7257">
        <v>1.1424556009802935</v>
      </c>
    </row>
    <row r="7258" spans="1:31" x14ac:dyDescent="0.25">
      <c r="A7258">
        <v>2222110</v>
      </c>
      <c r="B7258">
        <v>1</v>
      </c>
      <c r="C7258" t="s">
        <v>81</v>
      </c>
      <c r="D7258" t="s">
        <v>113</v>
      </c>
      <c r="E7258" t="s">
        <v>156</v>
      </c>
      <c r="F7258" t="s">
        <v>20687</v>
      </c>
      <c r="G7258" t="s">
        <v>161</v>
      </c>
      <c r="H7258" t="s">
        <v>135</v>
      </c>
      <c r="I7258" t="s">
        <v>136</v>
      </c>
      <c r="J7258" t="s">
        <v>137</v>
      </c>
      <c r="K7258" t="s">
        <v>138</v>
      </c>
      <c r="L7258" t="s">
        <v>20688</v>
      </c>
      <c r="M7258" t="s">
        <v>20689</v>
      </c>
      <c r="N7258">
        <v>1.2466666660000001</v>
      </c>
      <c r="O7258">
        <v>0</v>
      </c>
      <c r="P7258">
        <v>1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0.32616780634929998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0.32616780634929998</v>
      </c>
    </row>
    <row r="7259" spans="1:31" x14ac:dyDescent="0.25">
      <c r="A7259">
        <v>2219780</v>
      </c>
      <c r="B7259">
        <v>1</v>
      </c>
      <c r="C7259" t="s">
        <v>80</v>
      </c>
      <c r="D7259" t="s">
        <v>99</v>
      </c>
      <c r="E7259" t="s">
        <v>156</v>
      </c>
      <c r="F7259" t="s">
        <v>20690</v>
      </c>
      <c r="G7259" t="s">
        <v>161</v>
      </c>
      <c r="H7259" t="s">
        <v>135</v>
      </c>
      <c r="I7259" t="s">
        <v>136</v>
      </c>
      <c r="J7259" t="s">
        <v>137</v>
      </c>
      <c r="K7259" t="s">
        <v>138</v>
      </c>
      <c r="L7259" t="s">
        <v>20691</v>
      </c>
      <c r="M7259" t="s">
        <v>20692</v>
      </c>
      <c r="N7259">
        <v>2.4788888880000002</v>
      </c>
      <c r="O7259">
        <v>0</v>
      </c>
      <c r="P7259">
        <v>1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0.50153603577561334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0.50153603577561334</v>
      </c>
    </row>
    <row r="7260" spans="1:31" x14ac:dyDescent="0.25">
      <c r="A7260">
        <v>2218598</v>
      </c>
      <c r="B7260">
        <v>1</v>
      </c>
      <c r="C7260" t="s">
        <v>80</v>
      </c>
      <c r="D7260" t="s">
        <v>94</v>
      </c>
      <c r="E7260" t="s">
        <v>151</v>
      </c>
      <c r="F7260" t="s">
        <v>20693</v>
      </c>
      <c r="G7260" t="s">
        <v>213</v>
      </c>
      <c r="H7260" t="s">
        <v>135</v>
      </c>
      <c r="I7260" t="s">
        <v>136</v>
      </c>
      <c r="J7260" t="s">
        <v>137</v>
      </c>
      <c r="K7260" t="s">
        <v>138</v>
      </c>
      <c r="L7260" t="s">
        <v>20694</v>
      </c>
      <c r="M7260" t="s">
        <v>20695</v>
      </c>
      <c r="N7260">
        <v>9.1238888879999998</v>
      </c>
      <c r="O7260">
        <v>0</v>
      </c>
      <c r="P7260">
        <v>86</v>
      </c>
      <c r="Q7260">
        <v>0</v>
      </c>
      <c r="R7260">
        <v>0</v>
      </c>
      <c r="S7260">
        <v>0</v>
      </c>
      <c r="T7260">
        <v>9</v>
      </c>
      <c r="U7260">
        <v>0</v>
      </c>
      <c r="V7260">
        <v>0</v>
      </c>
      <c r="W7260">
        <v>0</v>
      </c>
      <c r="X7260">
        <v>82.683564021593952</v>
      </c>
      <c r="Y7260">
        <v>0</v>
      </c>
      <c r="Z7260">
        <v>0</v>
      </c>
      <c r="AA7260">
        <v>0</v>
      </c>
      <c r="AB7260">
        <v>8.8013416843919892</v>
      </c>
      <c r="AC7260">
        <v>0</v>
      </c>
      <c r="AD7260">
        <v>0</v>
      </c>
      <c r="AE7260">
        <v>91.484905705985938</v>
      </c>
    </row>
    <row r="7261" spans="1:31" x14ac:dyDescent="0.25">
      <c r="A7261">
        <v>2221154</v>
      </c>
      <c r="B7261">
        <v>1</v>
      </c>
      <c r="C7261" t="s">
        <v>81</v>
      </c>
      <c r="D7261" t="s">
        <v>123</v>
      </c>
      <c r="E7261" t="s">
        <v>156</v>
      </c>
      <c r="F7261" t="s">
        <v>20696</v>
      </c>
      <c r="G7261" t="s">
        <v>165</v>
      </c>
      <c r="H7261" t="s">
        <v>135</v>
      </c>
      <c r="I7261" t="s">
        <v>136</v>
      </c>
      <c r="J7261" t="s">
        <v>137</v>
      </c>
      <c r="K7261" t="s">
        <v>138</v>
      </c>
      <c r="L7261" t="s">
        <v>20697</v>
      </c>
      <c r="M7261" t="s">
        <v>20698</v>
      </c>
      <c r="N7261">
        <v>1.2994444439999999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1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</row>
    <row r="7262" spans="1:31" x14ac:dyDescent="0.25">
      <c r="A7262">
        <v>2220613</v>
      </c>
      <c r="B7262">
        <v>1</v>
      </c>
      <c r="C7262" t="s">
        <v>81</v>
      </c>
      <c r="D7262" t="s">
        <v>112</v>
      </c>
      <c r="E7262" t="s">
        <v>156</v>
      </c>
      <c r="F7262" t="s">
        <v>20699</v>
      </c>
      <c r="G7262" t="s">
        <v>161</v>
      </c>
      <c r="H7262" t="s">
        <v>135</v>
      </c>
      <c r="I7262" t="s">
        <v>136</v>
      </c>
      <c r="J7262" t="s">
        <v>137</v>
      </c>
      <c r="K7262" t="s">
        <v>138</v>
      </c>
      <c r="L7262" t="s">
        <v>20700</v>
      </c>
      <c r="M7262" t="s">
        <v>20701</v>
      </c>
      <c r="N7262">
        <v>2.2905555550000001</v>
      </c>
      <c r="O7262">
        <v>0</v>
      </c>
      <c r="P7262">
        <v>1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1.0181402367777777E-4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1.0181402367777777E-4</v>
      </c>
    </row>
    <row r="7263" spans="1:31" x14ac:dyDescent="0.25">
      <c r="A7263">
        <v>2228539</v>
      </c>
      <c r="B7263">
        <v>1</v>
      </c>
      <c r="C7263" t="s">
        <v>80</v>
      </c>
      <c r="D7263" t="s">
        <v>88</v>
      </c>
      <c r="E7263" t="s">
        <v>156</v>
      </c>
      <c r="F7263" t="s">
        <v>20702</v>
      </c>
      <c r="G7263" t="s">
        <v>172</v>
      </c>
      <c r="H7263" t="s">
        <v>135</v>
      </c>
      <c r="I7263" t="s">
        <v>136</v>
      </c>
      <c r="J7263" t="s">
        <v>137</v>
      </c>
      <c r="K7263" t="s">
        <v>138</v>
      </c>
      <c r="L7263" t="s">
        <v>20703</v>
      </c>
      <c r="M7263" t="s">
        <v>20704</v>
      </c>
      <c r="N7263">
        <v>3.364166666</v>
      </c>
      <c r="O7263">
        <v>0</v>
      </c>
      <c r="P7263">
        <v>12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9.3970028766053524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9.3970028766053524</v>
      </c>
    </row>
    <row r="7264" spans="1:31" x14ac:dyDescent="0.25">
      <c r="A7264">
        <v>2223630</v>
      </c>
      <c r="B7264">
        <v>1</v>
      </c>
      <c r="C7264" t="s">
        <v>80</v>
      </c>
      <c r="D7264" t="s">
        <v>100</v>
      </c>
      <c r="E7264" t="s">
        <v>141</v>
      </c>
      <c r="F7264" t="s">
        <v>20705</v>
      </c>
      <c r="G7264" t="s">
        <v>233</v>
      </c>
      <c r="H7264" t="s">
        <v>144</v>
      </c>
      <c r="I7264" t="s">
        <v>136</v>
      </c>
      <c r="J7264" t="s">
        <v>137</v>
      </c>
      <c r="K7264" t="s">
        <v>234</v>
      </c>
      <c r="L7264" t="s">
        <v>20706</v>
      </c>
      <c r="M7264" t="s">
        <v>20707</v>
      </c>
      <c r="N7264">
        <v>5.454747222</v>
      </c>
      <c r="O7264">
        <v>0</v>
      </c>
      <c r="P7264">
        <v>23</v>
      </c>
      <c r="Q7264">
        <v>0</v>
      </c>
      <c r="R7264">
        <v>28</v>
      </c>
      <c r="S7264">
        <v>0</v>
      </c>
      <c r="T7264">
        <v>23</v>
      </c>
      <c r="U7264">
        <v>0</v>
      </c>
      <c r="V7264">
        <v>0</v>
      </c>
      <c r="W7264">
        <v>0</v>
      </c>
      <c r="X7264">
        <v>46.050586269594149</v>
      </c>
      <c r="Y7264">
        <v>0</v>
      </c>
      <c r="Z7264">
        <v>124.17860960938803</v>
      </c>
      <c r="AA7264">
        <v>0</v>
      </c>
      <c r="AB7264">
        <v>184.31324394033552</v>
      </c>
      <c r="AC7264">
        <v>0</v>
      </c>
      <c r="AD7264">
        <v>0</v>
      </c>
      <c r="AE7264">
        <v>354.54243981931768</v>
      </c>
    </row>
    <row r="7265" spans="1:31" x14ac:dyDescent="0.25">
      <c r="A7265">
        <v>2222551</v>
      </c>
      <c r="B7265">
        <v>1</v>
      </c>
      <c r="C7265" t="s">
        <v>80</v>
      </c>
      <c r="D7265" t="s">
        <v>93</v>
      </c>
      <c r="E7265" t="s">
        <v>147</v>
      </c>
      <c r="F7265" t="s">
        <v>20708</v>
      </c>
      <c r="G7265" t="s">
        <v>143</v>
      </c>
      <c r="H7265" t="s">
        <v>144</v>
      </c>
      <c r="I7265" t="s">
        <v>136</v>
      </c>
      <c r="J7265" t="s">
        <v>137</v>
      </c>
      <c r="K7265" t="s">
        <v>138</v>
      </c>
      <c r="L7265" t="s">
        <v>20709</v>
      </c>
      <c r="M7265" t="s">
        <v>20710</v>
      </c>
      <c r="N7265">
        <v>0.45833333300000001</v>
      </c>
      <c r="O7265">
        <v>0</v>
      </c>
      <c r="P7265">
        <v>627</v>
      </c>
      <c r="Q7265">
        <v>14</v>
      </c>
      <c r="R7265">
        <v>102</v>
      </c>
      <c r="S7265">
        <v>6</v>
      </c>
      <c r="T7265">
        <v>144</v>
      </c>
      <c r="U7265">
        <v>0</v>
      </c>
      <c r="V7265">
        <v>1</v>
      </c>
      <c r="W7265">
        <v>0</v>
      </c>
      <c r="X7265">
        <v>37.131700383218146</v>
      </c>
      <c r="Y7265">
        <v>9.9330085170923752</v>
      </c>
      <c r="Z7265">
        <v>16.416210778520856</v>
      </c>
      <c r="AA7265">
        <v>25.187235677703001</v>
      </c>
      <c r="AB7265">
        <v>28.579556722864293</v>
      </c>
      <c r="AC7265">
        <v>0</v>
      </c>
      <c r="AD7265">
        <v>0</v>
      </c>
      <c r="AE7265">
        <v>117.24771207939868</v>
      </c>
    </row>
    <row r="7266" spans="1:31" x14ac:dyDescent="0.25">
      <c r="A7266">
        <v>2218057</v>
      </c>
      <c r="B7266">
        <v>1</v>
      </c>
      <c r="C7266" t="s">
        <v>80</v>
      </c>
      <c r="D7266" t="s">
        <v>101</v>
      </c>
      <c r="E7266" t="s">
        <v>147</v>
      </c>
      <c r="F7266" t="s">
        <v>20711</v>
      </c>
      <c r="G7266" t="s">
        <v>143</v>
      </c>
      <c r="H7266" t="s">
        <v>144</v>
      </c>
      <c r="I7266" t="s">
        <v>136</v>
      </c>
      <c r="J7266" t="s">
        <v>137</v>
      </c>
      <c r="K7266" t="s">
        <v>138</v>
      </c>
      <c r="L7266" t="s">
        <v>16834</v>
      </c>
      <c r="M7266" t="s">
        <v>20712</v>
      </c>
      <c r="N7266">
        <v>1.4911111109999999</v>
      </c>
      <c r="O7266">
        <v>1</v>
      </c>
      <c r="P7266">
        <v>229</v>
      </c>
      <c r="Q7266">
        <v>0</v>
      </c>
      <c r="R7266">
        <v>0</v>
      </c>
      <c r="S7266">
        <v>2</v>
      </c>
      <c r="T7266">
        <v>70</v>
      </c>
      <c r="U7266">
        <v>0</v>
      </c>
      <c r="V7266">
        <v>0</v>
      </c>
      <c r="W7266">
        <v>8.3517378849437112</v>
      </c>
      <c r="X7266">
        <v>162.10127021948816</v>
      </c>
      <c r="Y7266">
        <v>0</v>
      </c>
      <c r="Z7266">
        <v>0</v>
      </c>
      <c r="AA7266">
        <v>32.490246020921937</v>
      </c>
      <c r="AB7266">
        <v>29.579481464740841</v>
      </c>
      <c r="AC7266">
        <v>0</v>
      </c>
      <c r="AD7266">
        <v>0</v>
      </c>
      <c r="AE7266">
        <v>232.52273559009464</v>
      </c>
    </row>
    <row r="7267" spans="1:31" x14ac:dyDescent="0.25">
      <c r="A7267">
        <v>2218698</v>
      </c>
      <c r="B7267">
        <v>1</v>
      </c>
      <c r="C7267" t="s">
        <v>81</v>
      </c>
      <c r="D7267" t="s">
        <v>112</v>
      </c>
      <c r="E7267" t="s">
        <v>198</v>
      </c>
      <c r="F7267" t="s">
        <v>20713</v>
      </c>
      <c r="G7267" t="s">
        <v>523</v>
      </c>
      <c r="H7267" t="s">
        <v>144</v>
      </c>
      <c r="I7267" t="s">
        <v>136</v>
      </c>
      <c r="J7267" t="s">
        <v>137</v>
      </c>
      <c r="K7267" t="s">
        <v>138</v>
      </c>
      <c r="L7267" t="s">
        <v>20714</v>
      </c>
      <c r="M7267" t="s">
        <v>20715</v>
      </c>
      <c r="N7267">
        <v>6.7369444439999997</v>
      </c>
      <c r="O7267">
        <v>0</v>
      </c>
      <c r="P7267">
        <v>0</v>
      </c>
      <c r="Q7267">
        <v>29</v>
      </c>
      <c r="R7267">
        <v>13</v>
      </c>
      <c r="S7267">
        <v>1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25.313961411920872</v>
      </c>
      <c r="Z7267">
        <v>5.9834155656643091</v>
      </c>
      <c r="AA7267">
        <v>7.2201817304052911</v>
      </c>
      <c r="AB7267">
        <v>0</v>
      </c>
      <c r="AC7267">
        <v>0</v>
      </c>
      <c r="AD7267">
        <v>0</v>
      </c>
      <c r="AE7267">
        <v>38.517558707990474</v>
      </c>
    </row>
    <row r="7268" spans="1:31" x14ac:dyDescent="0.25">
      <c r="A7268">
        <v>2222989</v>
      </c>
      <c r="B7268">
        <v>1</v>
      </c>
      <c r="C7268" t="s">
        <v>80</v>
      </c>
      <c r="D7268" t="s">
        <v>104</v>
      </c>
      <c r="E7268" t="s">
        <v>141</v>
      </c>
      <c r="F7268" t="s">
        <v>20716</v>
      </c>
      <c r="G7268" t="s">
        <v>349</v>
      </c>
      <c r="H7268" t="s">
        <v>144</v>
      </c>
      <c r="I7268" t="s">
        <v>136</v>
      </c>
      <c r="J7268" t="s">
        <v>137</v>
      </c>
      <c r="K7268" t="s">
        <v>138</v>
      </c>
      <c r="L7268" t="s">
        <v>20717</v>
      </c>
      <c r="M7268" t="s">
        <v>20718</v>
      </c>
      <c r="N7268">
        <v>1.51</v>
      </c>
      <c r="O7268">
        <v>0</v>
      </c>
      <c r="P7268">
        <v>0</v>
      </c>
      <c r="Q7268">
        <v>0</v>
      </c>
      <c r="R7268">
        <v>2</v>
      </c>
      <c r="S7268">
        <v>0</v>
      </c>
      <c r="T7268">
        <v>1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2.0124178014952401</v>
      </c>
      <c r="AA7268">
        <v>0</v>
      </c>
      <c r="AB7268">
        <v>32.599453133054595</v>
      </c>
      <c r="AC7268">
        <v>0</v>
      </c>
      <c r="AD7268">
        <v>0</v>
      </c>
      <c r="AE7268">
        <v>34.611870934549835</v>
      </c>
    </row>
    <row r="7269" spans="1:31" x14ac:dyDescent="0.25">
      <c r="A7269">
        <v>2226524</v>
      </c>
      <c r="B7269">
        <v>1</v>
      </c>
      <c r="C7269" t="s">
        <v>80</v>
      </c>
      <c r="D7269" t="s">
        <v>100</v>
      </c>
      <c r="E7269" t="s">
        <v>141</v>
      </c>
      <c r="F7269" t="s">
        <v>20719</v>
      </c>
      <c r="G7269" t="s">
        <v>1628</v>
      </c>
      <c r="H7269" t="s">
        <v>144</v>
      </c>
      <c r="I7269" t="s">
        <v>136</v>
      </c>
      <c r="J7269" t="s">
        <v>137</v>
      </c>
      <c r="K7269" t="s">
        <v>138</v>
      </c>
      <c r="L7269" t="s">
        <v>20720</v>
      </c>
      <c r="M7269" t="s">
        <v>20721</v>
      </c>
      <c r="N7269">
        <v>0.53305555500000001</v>
      </c>
      <c r="O7269">
        <v>0</v>
      </c>
      <c r="P7269">
        <v>13</v>
      </c>
      <c r="Q7269">
        <v>0</v>
      </c>
      <c r="R7269">
        <v>9</v>
      </c>
      <c r="S7269">
        <v>0</v>
      </c>
      <c r="T7269">
        <v>2</v>
      </c>
      <c r="U7269">
        <v>0</v>
      </c>
      <c r="V7269">
        <v>0</v>
      </c>
      <c r="W7269">
        <v>0</v>
      </c>
      <c r="X7269">
        <v>5.4398562697875086</v>
      </c>
      <c r="Y7269">
        <v>0</v>
      </c>
      <c r="Z7269">
        <v>1.1092898089066021</v>
      </c>
      <c r="AA7269">
        <v>0</v>
      </c>
      <c r="AB7269">
        <v>4.9075262389902778E-3</v>
      </c>
      <c r="AC7269">
        <v>0</v>
      </c>
      <c r="AD7269">
        <v>0</v>
      </c>
      <c r="AE7269">
        <v>6.5540536049331015</v>
      </c>
    </row>
    <row r="7270" spans="1:31" x14ac:dyDescent="0.25">
      <c r="A7270">
        <v>2215163</v>
      </c>
      <c r="B7270">
        <v>1</v>
      </c>
      <c r="C7270" t="s">
        <v>80</v>
      </c>
      <c r="D7270" t="s">
        <v>93</v>
      </c>
      <c r="E7270" t="s">
        <v>147</v>
      </c>
      <c r="F7270" t="s">
        <v>19422</v>
      </c>
      <c r="G7270" t="s">
        <v>143</v>
      </c>
      <c r="H7270" t="s">
        <v>144</v>
      </c>
      <c r="I7270" t="s">
        <v>136</v>
      </c>
      <c r="J7270" t="s">
        <v>137</v>
      </c>
      <c r="K7270" t="s">
        <v>138</v>
      </c>
      <c r="L7270" t="s">
        <v>20722</v>
      </c>
      <c r="M7270" t="s">
        <v>20723</v>
      </c>
      <c r="N7270">
        <v>0.89055555500000005</v>
      </c>
      <c r="O7270">
        <v>1</v>
      </c>
      <c r="P7270">
        <v>329</v>
      </c>
      <c r="Q7270">
        <v>37</v>
      </c>
      <c r="R7270">
        <v>183</v>
      </c>
      <c r="S7270">
        <v>8</v>
      </c>
      <c r="T7270">
        <v>104</v>
      </c>
      <c r="U7270">
        <v>0</v>
      </c>
      <c r="V7270">
        <v>0</v>
      </c>
      <c r="W7270">
        <v>1.7231704869526583</v>
      </c>
      <c r="X7270">
        <v>82.584827591466521</v>
      </c>
      <c r="Y7270">
        <v>128.16408800032062</v>
      </c>
      <c r="Z7270">
        <v>162.80954976433708</v>
      </c>
      <c r="AA7270">
        <v>12.516528395823363</v>
      </c>
      <c r="AB7270">
        <v>82.101052552688486</v>
      </c>
      <c r="AC7270">
        <v>0</v>
      </c>
      <c r="AD7270">
        <v>0</v>
      </c>
      <c r="AE7270">
        <v>469.89921679158869</v>
      </c>
    </row>
    <row r="7271" spans="1:31" x14ac:dyDescent="0.25">
      <c r="A7271">
        <v>2215366</v>
      </c>
      <c r="B7271">
        <v>1</v>
      </c>
      <c r="C7271" t="s">
        <v>80</v>
      </c>
      <c r="D7271" t="s">
        <v>108</v>
      </c>
      <c r="E7271" t="s">
        <v>132</v>
      </c>
      <c r="F7271" t="s">
        <v>1603</v>
      </c>
      <c r="G7271" t="s">
        <v>233</v>
      </c>
      <c r="H7271" t="s">
        <v>135</v>
      </c>
      <c r="I7271" t="s">
        <v>136</v>
      </c>
      <c r="J7271" t="s">
        <v>137</v>
      </c>
      <c r="K7271" t="s">
        <v>234</v>
      </c>
      <c r="L7271" t="s">
        <v>20724</v>
      </c>
      <c r="M7271" t="s">
        <v>20725</v>
      </c>
      <c r="N7271">
        <v>8.1252433330000002</v>
      </c>
      <c r="O7271">
        <v>0</v>
      </c>
      <c r="P7271">
        <v>16</v>
      </c>
      <c r="Q7271">
        <v>0</v>
      </c>
      <c r="R7271">
        <v>10</v>
      </c>
      <c r="S7271">
        <v>0</v>
      </c>
      <c r="T7271">
        <v>4</v>
      </c>
      <c r="U7271">
        <v>0</v>
      </c>
      <c r="V7271">
        <v>0</v>
      </c>
      <c r="W7271">
        <v>0</v>
      </c>
      <c r="X7271">
        <v>22.128276452214578</v>
      </c>
      <c r="Y7271">
        <v>0</v>
      </c>
      <c r="Z7271">
        <v>4.7467880643436136</v>
      </c>
      <c r="AA7271">
        <v>0</v>
      </c>
      <c r="AB7271">
        <v>15.375300593802873</v>
      </c>
      <c r="AC7271">
        <v>0</v>
      </c>
      <c r="AD7271">
        <v>0</v>
      </c>
      <c r="AE7271">
        <v>42.250365110361059</v>
      </c>
    </row>
    <row r="7272" spans="1:31" x14ac:dyDescent="0.25">
      <c r="A7272">
        <v>2220321</v>
      </c>
      <c r="B7272">
        <v>1</v>
      </c>
      <c r="C7272" t="s">
        <v>80</v>
      </c>
      <c r="D7272" t="s">
        <v>90</v>
      </c>
      <c r="E7272" t="s">
        <v>151</v>
      </c>
      <c r="F7272" t="s">
        <v>20726</v>
      </c>
      <c r="G7272" t="s">
        <v>233</v>
      </c>
      <c r="H7272" t="s">
        <v>135</v>
      </c>
      <c r="I7272" t="s">
        <v>136</v>
      </c>
      <c r="J7272" t="s">
        <v>137</v>
      </c>
      <c r="K7272" t="s">
        <v>234</v>
      </c>
      <c r="L7272" t="s">
        <v>20727</v>
      </c>
      <c r="M7272" t="s">
        <v>20728</v>
      </c>
      <c r="N7272">
        <v>3.9917666660000002</v>
      </c>
      <c r="O7272">
        <v>0</v>
      </c>
      <c r="P7272">
        <v>68</v>
      </c>
      <c r="Q7272">
        <v>0</v>
      </c>
      <c r="R7272">
        <v>0</v>
      </c>
      <c r="S7272">
        <v>0</v>
      </c>
      <c r="T7272">
        <v>9</v>
      </c>
      <c r="U7272">
        <v>0</v>
      </c>
      <c r="V7272">
        <v>0</v>
      </c>
      <c r="W7272">
        <v>0</v>
      </c>
      <c r="X7272">
        <v>74.954655421210916</v>
      </c>
      <c r="Y7272">
        <v>0</v>
      </c>
      <c r="Z7272">
        <v>0</v>
      </c>
      <c r="AA7272">
        <v>0</v>
      </c>
      <c r="AB7272">
        <v>12.790964812715334</v>
      </c>
      <c r="AC7272">
        <v>0</v>
      </c>
      <c r="AD7272">
        <v>0</v>
      </c>
      <c r="AE7272">
        <v>87.745620233926246</v>
      </c>
    </row>
    <row r="7273" spans="1:31" x14ac:dyDescent="0.25">
      <c r="A7273">
        <v>2223192</v>
      </c>
      <c r="B7273">
        <v>1</v>
      </c>
      <c r="C7273" t="s">
        <v>80</v>
      </c>
      <c r="D7273" t="s">
        <v>87</v>
      </c>
      <c r="E7273" t="s">
        <v>141</v>
      </c>
      <c r="F7273" t="s">
        <v>6957</v>
      </c>
      <c r="G7273" t="s">
        <v>143</v>
      </c>
      <c r="H7273" t="s">
        <v>144</v>
      </c>
      <c r="I7273" t="s">
        <v>136</v>
      </c>
      <c r="J7273" t="s">
        <v>137</v>
      </c>
      <c r="K7273" t="s">
        <v>138</v>
      </c>
      <c r="L7273" t="s">
        <v>15315</v>
      </c>
      <c r="M7273" t="s">
        <v>20729</v>
      </c>
      <c r="N7273">
        <v>0.92472222199999998</v>
      </c>
      <c r="O7273">
        <v>1</v>
      </c>
      <c r="P7273">
        <v>1542</v>
      </c>
      <c r="Q7273">
        <v>0</v>
      </c>
      <c r="R7273">
        <v>0</v>
      </c>
      <c r="S7273">
        <v>14</v>
      </c>
      <c r="T7273">
        <v>268</v>
      </c>
      <c r="U7273">
        <v>24</v>
      </c>
      <c r="V7273">
        <v>25</v>
      </c>
      <c r="W7273">
        <v>0</v>
      </c>
      <c r="X7273">
        <v>1060.101330911491</v>
      </c>
      <c r="Y7273">
        <v>0</v>
      </c>
      <c r="Z7273">
        <v>0</v>
      </c>
      <c r="AA7273">
        <v>497.48463217566052</v>
      </c>
      <c r="AB7273">
        <v>915.92706082840175</v>
      </c>
      <c r="AC7273">
        <v>2510.3519260074131</v>
      </c>
      <c r="AD7273">
        <v>955.12288025905468</v>
      </c>
      <c r="AE7273">
        <v>5938.9878301820218</v>
      </c>
    </row>
    <row r="7274" spans="1:31" x14ac:dyDescent="0.25">
      <c r="A7274">
        <v>2216683</v>
      </c>
      <c r="B7274">
        <v>1</v>
      </c>
      <c r="C7274" t="s">
        <v>80</v>
      </c>
      <c r="D7274" t="s">
        <v>104</v>
      </c>
      <c r="E7274" t="s">
        <v>151</v>
      </c>
      <c r="F7274" t="s">
        <v>20730</v>
      </c>
      <c r="G7274" t="s">
        <v>1096</v>
      </c>
      <c r="H7274" t="s">
        <v>135</v>
      </c>
      <c r="I7274" t="s">
        <v>136</v>
      </c>
      <c r="J7274" t="s">
        <v>137</v>
      </c>
      <c r="K7274" t="s">
        <v>138</v>
      </c>
      <c r="L7274" t="s">
        <v>20731</v>
      </c>
      <c r="M7274" t="s">
        <v>20732</v>
      </c>
      <c r="N7274">
        <v>2.091388888</v>
      </c>
      <c r="O7274">
        <v>0</v>
      </c>
      <c r="P7274">
        <v>66</v>
      </c>
      <c r="Q7274">
        <v>0</v>
      </c>
      <c r="R7274">
        <v>6</v>
      </c>
      <c r="S7274">
        <v>0</v>
      </c>
      <c r="T7274">
        <v>9</v>
      </c>
      <c r="U7274">
        <v>0</v>
      </c>
      <c r="V7274">
        <v>0</v>
      </c>
      <c r="W7274">
        <v>0</v>
      </c>
      <c r="X7274">
        <v>23.848812728875096</v>
      </c>
      <c r="Y7274">
        <v>0</v>
      </c>
      <c r="Z7274">
        <v>2.2613794551691027</v>
      </c>
      <c r="AA7274">
        <v>0</v>
      </c>
      <c r="AB7274">
        <v>3.9297492644750305</v>
      </c>
      <c r="AC7274">
        <v>0</v>
      </c>
      <c r="AD7274">
        <v>0</v>
      </c>
      <c r="AE7274">
        <v>30.03994144851923</v>
      </c>
    </row>
    <row r="7275" spans="1:31" x14ac:dyDescent="0.25">
      <c r="A7275">
        <v>2214679</v>
      </c>
      <c r="B7275">
        <v>1</v>
      </c>
      <c r="C7275" t="s">
        <v>80</v>
      </c>
      <c r="D7275" t="s">
        <v>104</v>
      </c>
      <c r="E7275" t="s">
        <v>156</v>
      </c>
      <c r="F7275" t="s">
        <v>20733</v>
      </c>
      <c r="G7275" t="s">
        <v>165</v>
      </c>
      <c r="H7275" t="s">
        <v>135</v>
      </c>
      <c r="I7275" t="s">
        <v>136</v>
      </c>
      <c r="J7275" t="s">
        <v>137</v>
      </c>
      <c r="K7275" t="s">
        <v>138</v>
      </c>
      <c r="L7275" t="s">
        <v>20734</v>
      </c>
      <c r="M7275" t="s">
        <v>20735</v>
      </c>
      <c r="N7275">
        <v>2.2294444439999999</v>
      </c>
      <c r="O7275">
        <v>0</v>
      </c>
      <c r="P7275">
        <v>1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1.096600709825139E-2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1.096600709825139E-2</v>
      </c>
    </row>
    <row r="7276" spans="1:31" x14ac:dyDescent="0.25">
      <c r="A7276">
        <v>2220928</v>
      </c>
      <c r="B7276">
        <v>1</v>
      </c>
      <c r="C7276" t="s">
        <v>80</v>
      </c>
      <c r="D7276" t="s">
        <v>90</v>
      </c>
      <c r="E7276" t="s">
        <v>151</v>
      </c>
      <c r="F7276" t="s">
        <v>20736</v>
      </c>
      <c r="G7276" t="s">
        <v>134</v>
      </c>
      <c r="H7276" t="s">
        <v>135</v>
      </c>
      <c r="I7276" t="s">
        <v>136</v>
      </c>
      <c r="J7276" t="s">
        <v>137</v>
      </c>
      <c r="K7276" t="s">
        <v>138</v>
      </c>
      <c r="L7276" t="s">
        <v>20737</v>
      </c>
      <c r="M7276" t="s">
        <v>20738</v>
      </c>
      <c r="N7276">
        <v>0.85666666599999997</v>
      </c>
      <c r="O7276">
        <v>0</v>
      </c>
      <c r="P7276">
        <v>78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18.297850264906351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18.297850264906351</v>
      </c>
    </row>
    <row r="7277" spans="1:31" x14ac:dyDescent="0.25">
      <c r="A7277">
        <v>2218260</v>
      </c>
      <c r="B7277">
        <v>1</v>
      </c>
      <c r="C7277" t="s">
        <v>80</v>
      </c>
      <c r="D7277" t="s">
        <v>96</v>
      </c>
      <c r="E7277" t="s">
        <v>156</v>
      </c>
      <c r="F7277" t="s">
        <v>20739</v>
      </c>
      <c r="G7277" t="s">
        <v>161</v>
      </c>
      <c r="H7277" t="s">
        <v>135</v>
      </c>
      <c r="I7277" t="s">
        <v>136</v>
      </c>
      <c r="J7277" t="s">
        <v>137</v>
      </c>
      <c r="K7277" t="s">
        <v>138</v>
      </c>
      <c r="L7277" t="s">
        <v>20740</v>
      </c>
      <c r="M7277" t="s">
        <v>20741</v>
      </c>
      <c r="N7277">
        <v>1.310277777</v>
      </c>
      <c r="O7277">
        <v>0</v>
      </c>
      <c r="P7277">
        <v>1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4.2336677531139548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4.2336677531139548</v>
      </c>
    </row>
    <row r="7278" spans="1:31" x14ac:dyDescent="0.25">
      <c r="A7278">
        <v>2228585</v>
      </c>
      <c r="B7278">
        <v>1</v>
      </c>
      <c r="C7278" t="s">
        <v>81</v>
      </c>
      <c r="D7278" t="s">
        <v>123</v>
      </c>
      <c r="E7278" t="s">
        <v>147</v>
      </c>
      <c r="F7278" t="s">
        <v>4318</v>
      </c>
      <c r="G7278" t="s">
        <v>233</v>
      </c>
      <c r="H7278" t="s">
        <v>144</v>
      </c>
      <c r="I7278" t="s">
        <v>136</v>
      </c>
      <c r="J7278" t="s">
        <v>137</v>
      </c>
      <c r="K7278" t="s">
        <v>234</v>
      </c>
      <c r="L7278" t="s">
        <v>20742</v>
      </c>
      <c r="M7278" t="s">
        <v>20743</v>
      </c>
      <c r="N7278">
        <v>1.1091666659999999</v>
      </c>
      <c r="O7278">
        <v>5</v>
      </c>
      <c r="P7278">
        <v>6</v>
      </c>
      <c r="Q7278">
        <v>76</v>
      </c>
      <c r="R7278">
        <v>70</v>
      </c>
      <c r="S7278">
        <v>12</v>
      </c>
      <c r="T7278">
        <v>9</v>
      </c>
      <c r="U7278">
        <v>0</v>
      </c>
      <c r="V7278">
        <v>0</v>
      </c>
      <c r="W7278">
        <v>1.3802468469014</v>
      </c>
      <c r="X7278">
        <v>1.3173455775433958</v>
      </c>
      <c r="Y7278">
        <v>37.444335771294611</v>
      </c>
      <c r="Z7278">
        <v>44.848817450085363</v>
      </c>
      <c r="AA7278">
        <v>19.08549249396075</v>
      </c>
      <c r="AB7278">
        <v>8.6304011486453369</v>
      </c>
      <c r="AC7278">
        <v>0</v>
      </c>
      <c r="AD7278">
        <v>0</v>
      </c>
      <c r="AE7278">
        <v>112.70663928843085</v>
      </c>
    </row>
    <row r="7279" spans="1:31" x14ac:dyDescent="0.25">
      <c r="A7279">
        <v>2213597</v>
      </c>
      <c r="B7279">
        <v>1</v>
      </c>
      <c r="C7279" t="s">
        <v>80</v>
      </c>
      <c r="D7279" t="s">
        <v>89</v>
      </c>
      <c r="E7279" t="s">
        <v>132</v>
      </c>
      <c r="F7279" t="s">
        <v>20744</v>
      </c>
      <c r="G7279" t="s">
        <v>405</v>
      </c>
      <c r="H7279" t="s">
        <v>135</v>
      </c>
      <c r="I7279" t="s">
        <v>136</v>
      </c>
      <c r="J7279" t="s">
        <v>137</v>
      </c>
      <c r="K7279" t="s">
        <v>234</v>
      </c>
      <c r="L7279" t="s">
        <v>20745</v>
      </c>
      <c r="M7279" t="s">
        <v>20746</v>
      </c>
      <c r="N7279">
        <v>2.7613888879999999</v>
      </c>
      <c r="O7279">
        <v>0</v>
      </c>
      <c r="P7279">
        <v>18</v>
      </c>
      <c r="Q7279">
        <v>0</v>
      </c>
      <c r="R7279">
        <v>4</v>
      </c>
      <c r="S7279">
        <v>0</v>
      </c>
      <c r="T7279">
        <v>18</v>
      </c>
      <c r="U7279">
        <v>0</v>
      </c>
      <c r="V7279">
        <v>0</v>
      </c>
      <c r="W7279">
        <v>0</v>
      </c>
      <c r="X7279">
        <v>89.067005045954701</v>
      </c>
      <c r="Y7279">
        <v>0</v>
      </c>
      <c r="Z7279">
        <v>1.1534542783461794</v>
      </c>
      <c r="AA7279">
        <v>0</v>
      </c>
      <c r="AB7279">
        <v>190.24292803889523</v>
      </c>
      <c r="AC7279">
        <v>0</v>
      </c>
      <c r="AD7279">
        <v>0</v>
      </c>
      <c r="AE7279">
        <v>280.46338736319609</v>
      </c>
    </row>
    <row r="7280" spans="1:31" x14ac:dyDescent="0.25">
      <c r="A7280">
        <v>2218011</v>
      </c>
      <c r="B7280">
        <v>1</v>
      </c>
      <c r="C7280" t="s">
        <v>80</v>
      </c>
      <c r="D7280" t="s">
        <v>97</v>
      </c>
      <c r="E7280" t="s">
        <v>156</v>
      </c>
      <c r="F7280" t="s">
        <v>20747</v>
      </c>
      <c r="G7280" t="s">
        <v>161</v>
      </c>
      <c r="H7280" t="s">
        <v>135</v>
      </c>
      <c r="I7280" t="s">
        <v>136</v>
      </c>
      <c r="J7280" t="s">
        <v>137</v>
      </c>
      <c r="K7280" t="s">
        <v>138</v>
      </c>
      <c r="L7280" t="s">
        <v>20748</v>
      </c>
      <c r="M7280" t="s">
        <v>20749</v>
      </c>
      <c r="N7280">
        <v>3.3344444439999998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1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</row>
    <row r="7281" spans="1:31" x14ac:dyDescent="0.25">
      <c r="A7281">
        <v>2215996</v>
      </c>
      <c r="B7281">
        <v>1</v>
      </c>
      <c r="C7281" t="s">
        <v>81</v>
      </c>
      <c r="D7281" t="s">
        <v>120</v>
      </c>
      <c r="E7281" t="s">
        <v>141</v>
      </c>
      <c r="F7281" t="s">
        <v>20750</v>
      </c>
      <c r="G7281" t="s">
        <v>143</v>
      </c>
      <c r="H7281" t="s">
        <v>144</v>
      </c>
      <c r="I7281" t="s">
        <v>136</v>
      </c>
      <c r="J7281" t="s">
        <v>137</v>
      </c>
      <c r="K7281" t="s">
        <v>138</v>
      </c>
      <c r="L7281" t="s">
        <v>20751</v>
      </c>
      <c r="M7281" t="s">
        <v>20752</v>
      </c>
      <c r="N7281">
        <v>0.81555555499999999</v>
      </c>
      <c r="O7281">
        <v>0</v>
      </c>
      <c r="P7281">
        <v>0</v>
      </c>
      <c r="Q7281">
        <v>23</v>
      </c>
      <c r="R7281">
        <v>9</v>
      </c>
      <c r="S7281">
        <v>10</v>
      </c>
      <c r="T7281">
        <v>0</v>
      </c>
      <c r="U7281">
        <v>2</v>
      </c>
      <c r="V7281">
        <v>0</v>
      </c>
      <c r="W7281">
        <v>0</v>
      </c>
      <c r="X7281">
        <v>0</v>
      </c>
      <c r="Y7281">
        <v>12.672314793704905</v>
      </c>
      <c r="Z7281">
        <v>1.0202695937791733</v>
      </c>
      <c r="AA7281">
        <v>6.2355014238603559</v>
      </c>
      <c r="AB7281">
        <v>0</v>
      </c>
      <c r="AC7281">
        <v>64.271070707598781</v>
      </c>
      <c r="AD7281">
        <v>0</v>
      </c>
      <c r="AE7281">
        <v>84.199156518943212</v>
      </c>
    </row>
    <row r="7282" spans="1:31" x14ac:dyDescent="0.25">
      <c r="A7282">
        <v>2217619</v>
      </c>
      <c r="B7282">
        <v>1</v>
      </c>
      <c r="C7282" t="s">
        <v>80</v>
      </c>
      <c r="D7282" t="s">
        <v>110</v>
      </c>
      <c r="E7282" t="s">
        <v>132</v>
      </c>
      <c r="F7282" t="s">
        <v>20753</v>
      </c>
      <c r="G7282" t="s">
        <v>280</v>
      </c>
      <c r="H7282" t="s">
        <v>135</v>
      </c>
      <c r="I7282" t="s">
        <v>136</v>
      </c>
      <c r="J7282" t="s">
        <v>3</v>
      </c>
      <c r="K7282" t="s">
        <v>138</v>
      </c>
      <c r="L7282" t="s">
        <v>20754</v>
      </c>
      <c r="M7282" t="s">
        <v>20755</v>
      </c>
      <c r="N7282">
        <v>4.6961111109999996</v>
      </c>
      <c r="O7282">
        <v>0</v>
      </c>
      <c r="P7282">
        <v>8</v>
      </c>
      <c r="Q7282">
        <v>0</v>
      </c>
      <c r="R7282">
        <v>0</v>
      </c>
      <c r="S7282">
        <v>0</v>
      </c>
      <c r="T7282">
        <v>20</v>
      </c>
      <c r="U7282">
        <v>0</v>
      </c>
      <c r="V7282">
        <v>1</v>
      </c>
      <c r="W7282">
        <v>0</v>
      </c>
      <c r="X7282">
        <v>6.2617863485512837</v>
      </c>
      <c r="Y7282">
        <v>0</v>
      </c>
      <c r="Z7282">
        <v>0</v>
      </c>
      <c r="AA7282">
        <v>0</v>
      </c>
      <c r="AB7282">
        <v>333.38862441523855</v>
      </c>
      <c r="AC7282">
        <v>0</v>
      </c>
      <c r="AD7282">
        <v>89.059480851747566</v>
      </c>
      <c r="AE7282">
        <v>428.70989161553746</v>
      </c>
    </row>
    <row r="7283" spans="1:31" x14ac:dyDescent="0.25">
      <c r="A7283">
        <v>2213205</v>
      </c>
      <c r="B7283">
        <v>1</v>
      </c>
      <c r="C7283" t="s">
        <v>80</v>
      </c>
      <c r="D7283" t="s">
        <v>105</v>
      </c>
      <c r="E7283" t="s">
        <v>156</v>
      </c>
      <c r="F7283" t="s">
        <v>20756</v>
      </c>
      <c r="G7283" t="s">
        <v>172</v>
      </c>
      <c r="H7283" t="s">
        <v>135</v>
      </c>
      <c r="I7283" t="s">
        <v>136</v>
      </c>
      <c r="J7283" t="s">
        <v>137</v>
      </c>
      <c r="K7283" t="s">
        <v>138</v>
      </c>
      <c r="L7283" t="s">
        <v>20757</v>
      </c>
      <c r="M7283" t="s">
        <v>20758</v>
      </c>
      <c r="N7283">
        <v>4.0711111109999996</v>
      </c>
      <c r="O7283">
        <v>0</v>
      </c>
      <c r="P7283">
        <v>1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0.10849752321340833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0.10849752321340833</v>
      </c>
    </row>
    <row r="7284" spans="1:31" x14ac:dyDescent="0.25">
      <c r="A7284">
        <v>2226627</v>
      </c>
      <c r="B7284">
        <v>1</v>
      </c>
      <c r="C7284" t="s">
        <v>80</v>
      </c>
      <c r="D7284" t="s">
        <v>82</v>
      </c>
      <c r="E7284" t="s">
        <v>151</v>
      </c>
      <c r="F7284" t="s">
        <v>3215</v>
      </c>
      <c r="G7284" t="s">
        <v>213</v>
      </c>
      <c r="H7284" t="s">
        <v>135</v>
      </c>
      <c r="I7284" t="s">
        <v>136</v>
      </c>
      <c r="J7284" t="s">
        <v>137</v>
      </c>
      <c r="K7284" t="s">
        <v>138</v>
      </c>
      <c r="L7284" t="s">
        <v>20759</v>
      </c>
      <c r="M7284" t="s">
        <v>20760</v>
      </c>
      <c r="N7284">
        <v>6.3044444439999996</v>
      </c>
      <c r="O7284">
        <v>0</v>
      </c>
      <c r="P7284">
        <v>64</v>
      </c>
      <c r="Q7284">
        <v>0</v>
      </c>
      <c r="R7284">
        <v>0</v>
      </c>
      <c r="S7284">
        <v>0</v>
      </c>
      <c r="T7284">
        <v>4</v>
      </c>
      <c r="U7284">
        <v>0</v>
      </c>
      <c r="V7284">
        <v>0</v>
      </c>
      <c r="W7284">
        <v>0</v>
      </c>
      <c r="X7284">
        <v>228.13342325179136</v>
      </c>
      <c r="Y7284">
        <v>0</v>
      </c>
      <c r="Z7284">
        <v>0</v>
      </c>
      <c r="AA7284">
        <v>0</v>
      </c>
      <c r="AB7284">
        <v>107.08999323716404</v>
      </c>
      <c r="AC7284">
        <v>0</v>
      </c>
      <c r="AD7284">
        <v>0</v>
      </c>
      <c r="AE7284">
        <v>335.22341648895542</v>
      </c>
    </row>
    <row r="7285" spans="1:31" x14ac:dyDescent="0.25">
      <c r="A7285">
        <v>2224712</v>
      </c>
      <c r="B7285">
        <v>1</v>
      </c>
      <c r="C7285" t="s">
        <v>80</v>
      </c>
      <c r="D7285" t="s">
        <v>100</v>
      </c>
      <c r="E7285" t="s">
        <v>141</v>
      </c>
      <c r="F7285" t="s">
        <v>20761</v>
      </c>
      <c r="G7285" t="s">
        <v>1628</v>
      </c>
      <c r="H7285" t="s">
        <v>144</v>
      </c>
      <c r="I7285" t="s">
        <v>136</v>
      </c>
      <c r="J7285" t="s">
        <v>137</v>
      </c>
      <c r="K7285" t="s">
        <v>138</v>
      </c>
      <c r="L7285" t="s">
        <v>20762</v>
      </c>
      <c r="M7285" t="s">
        <v>20763</v>
      </c>
      <c r="N7285">
        <v>0.19750000000000001</v>
      </c>
      <c r="O7285">
        <v>0</v>
      </c>
      <c r="P7285">
        <v>520</v>
      </c>
      <c r="Q7285">
        <v>0</v>
      </c>
      <c r="R7285">
        <v>0</v>
      </c>
      <c r="S7285">
        <v>0</v>
      </c>
      <c r="T7285">
        <v>44</v>
      </c>
      <c r="U7285">
        <v>0</v>
      </c>
      <c r="V7285">
        <v>1</v>
      </c>
      <c r="W7285">
        <v>0</v>
      </c>
      <c r="X7285">
        <v>24.674068533860325</v>
      </c>
      <c r="Y7285">
        <v>0</v>
      </c>
      <c r="Z7285">
        <v>0</v>
      </c>
      <c r="AA7285">
        <v>0</v>
      </c>
      <c r="AB7285">
        <v>2.2799542937818527</v>
      </c>
      <c r="AC7285">
        <v>0</v>
      </c>
      <c r="AD7285">
        <v>0.77981996447616253</v>
      </c>
      <c r="AE7285">
        <v>27.733842792118338</v>
      </c>
    </row>
    <row r="7286" spans="1:31" x14ac:dyDescent="0.25">
      <c r="A7286">
        <v>2215907</v>
      </c>
      <c r="B7286">
        <v>1</v>
      </c>
      <c r="C7286" t="s">
        <v>80</v>
      </c>
      <c r="D7286" t="s">
        <v>88</v>
      </c>
      <c r="E7286" t="s">
        <v>156</v>
      </c>
      <c r="F7286" t="s">
        <v>20764</v>
      </c>
      <c r="G7286" t="s">
        <v>161</v>
      </c>
      <c r="H7286" t="s">
        <v>135</v>
      </c>
      <c r="I7286" t="s">
        <v>136</v>
      </c>
      <c r="J7286" t="s">
        <v>137</v>
      </c>
      <c r="K7286" t="s">
        <v>138</v>
      </c>
      <c r="L7286" t="s">
        <v>20765</v>
      </c>
      <c r="M7286" t="s">
        <v>16580</v>
      </c>
      <c r="N7286">
        <v>5.1241666659999998</v>
      </c>
      <c r="O7286">
        <v>0</v>
      </c>
      <c r="P7286">
        <v>18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22.947360724303877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22.947360724303877</v>
      </c>
    </row>
    <row r="7287" spans="1:31" x14ac:dyDescent="0.25">
      <c r="A7287">
        <v>2224071</v>
      </c>
      <c r="B7287">
        <v>1</v>
      </c>
      <c r="C7287" t="s">
        <v>80</v>
      </c>
      <c r="D7287" t="s">
        <v>95</v>
      </c>
      <c r="E7287" t="s">
        <v>147</v>
      </c>
      <c r="F7287" t="s">
        <v>2216</v>
      </c>
      <c r="G7287" t="s">
        <v>143</v>
      </c>
      <c r="H7287" t="s">
        <v>144</v>
      </c>
      <c r="I7287" t="s">
        <v>136</v>
      </c>
      <c r="J7287" t="s">
        <v>137</v>
      </c>
      <c r="K7287" t="s">
        <v>138</v>
      </c>
      <c r="L7287" t="s">
        <v>20766</v>
      </c>
      <c r="M7287" t="s">
        <v>20767</v>
      </c>
      <c r="N7287">
        <v>8.4722222E-2</v>
      </c>
      <c r="O7287">
        <v>6</v>
      </c>
      <c r="P7287">
        <v>2145</v>
      </c>
      <c r="Q7287">
        <v>27</v>
      </c>
      <c r="R7287">
        <v>21</v>
      </c>
      <c r="S7287">
        <v>33</v>
      </c>
      <c r="T7287">
        <v>131</v>
      </c>
      <c r="U7287">
        <v>1</v>
      </c>
      <c r="V7287">
        <v>0</v>
      </c>
      <c r="W7287">
        <v>0.65452866599811677</v>
      </c>
      <c r="X7287">
        <v>53.920048763657654</v>
      </c>
      <c r="Y7287">
        <v>3.6279053464596847</v>
      </c>
      <c r="Z7287">
        <v>0.45208438618058344</v>
      </c>
      <c r="AA7287">
        <v>13.837145007472108</v>
      </c>
      <c r="AB7287">
        <v>6.5799477821186745</v>
      </c>
      <c r="AC7287">
        <v>0.27096238413809581</v>
      </c>
      <c r="AD7287">
        <v>0</v>
      </c>
      <c r="AE7287">
        <v>79.342622336024917</v>
      </c>
    </row>
    <row r="7288" spans="1:31" x14ac:dyDescent="0.25">
      <c r="A7288">
        <v>2224612</v>
      </c>
      <c r="B7288">
        <v>1</v>
      </c>
      <c r="C7288" t="s">
        <v>81</v>
      </c>
      <c r="D7288" t="s">
        <v>116</v>
      </c>
      <c r="E7288" t="s">
        <v>151</v>
      </c>
      <c r="F7288" t="s">
        <v>20768</v>
      </c>
      <c r="G7288" t="s">
        <v>213</v>
      </c>
      <c r="H7288" t="s">
        <v>135</v>
      </c>
      <c r="I7288" t="s">
        <v>136</v>
      </c>
      <c r="J7288" t="s">
        <v>137</v>
      </c>
      <c r="K7288" t="s">
        <v>138</v>
      </c>
      <c r="L7288" t="s">
        <v>20769</v>
      </c>
      <c r="M7288" t="s">
        <v>20770</v>
      </c>
      <c r="N7288">
        <v>1.1033333329999999</v>
      </c>
      <c r="O7288">
        <v>0</v>
      </c>
      <c r="P7288">
        <v>113</v>
      </c>
      <c r="Q7288">
        <v>0</v>
      </c>
      <c r="R7288">
        <v>1</v>
      </c>
      <c r="S7288">
        <v>0</v>
      </c>
      <c r="T7288">
        <v>10</v>
      </c>
      <c r="U7288">
        <v>0</v>
      </c>
      <c r="V7288">
        <v>0</v>
      </c>
      <c r="W7288">
        <v>0</v>
      </c>
      <c r="X7288">
        <v>37.056317869992434</v>
      </c>
      <c r="Y7288">
        <v>0</v>
      </c>
      <c r="Z7288">
        <v>1.4391414463715555E-2</v>
      </c>
      <c r="AA7288">
        <v>0</v>
      </c>
      <c r="AB7288">
        <v>2.2670149041314311</v>
      </c>
      <c r="AC7288">
        <v>0</v>
      </c>
      <c r="AD7288">
        <v>0</v>
      </c>
      <c r="AE7288">
        <v>39.337724188587579</v>
      </c>
    </row>
    <row r="7289" spans="1:31" x14ac:dyDescent="0.25">
      <c r="A7289">
        <v>2225004</v>
      </c>
      <c r="B7289">
        <v>1</v>
      </c>
      <c r="C7289" t="s">
        <v>80</v>
      </c>
      <c r="D7289" t="s">
        <v>103</v>
      </c>
      <c r="E7289" t="s">
        <v>156</v>
      </c>
      <c r="F7289" t="s">
        <v>20771</v>
      </c>
      <c r="G7289" t="s">
        <v>161</v>
      </c>
      <c r="H7289" t="s">
        <v>135</v>
      </c>
      <c r="I7289" t="s">
        <v>136</v>
      </c>
      <c r="J7289" t="s">
        <v>137</v>
      </c>
      <c r="K7289" t="s">
        <v>138</v>
      </c>
      <c r="L7289" t="s">
        <v>20772</v>
      </c>
      <c r="M7289" t="s">
        <v>20773</v>
      </c>
      <c r="N7289">
        <v>2.6413888879999998</v>
      </c>
      <c r="O7289">
        <v>0</v>
      </c>
      <c r="P7289">
        <v>0</v>
      </c>
      <c r="Q7289">
        <v>0</v>
      </c>
      <c r="R7289">
        <v>1</v>
      </c>
      <c r="S7289">
        <v>0</v>
      </c>
      <c r="T7289">
        <v>1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</row>
    <row r="7290" spans="1:31" x14ac:dyDescent="0.25">
      <c r="A7290">
        <v>2226086</v>
      </c>
      <c r="B7290">
        <v>1</v>
      </c>
      <c r="C7290" t="s">
        <v>80</v>
      </c>
      <c r="D7290" t="s">
        <v>110</v>
      </c>
      <c r="E7290" t="s">
        <v>151</v>
      </c>
      <c r="F7290" t="s">
        <v>10983</v>
      </c>
      <c r="G7290" t="s">
        <v>213</v>
      </c>
      <c r="H7290" t="s">
        <v>135</v>
      </c>
      <c r="I7290" t="s">
        <v>136</v>
      </c>
      <c r="J7290" t="s">
        <v>137</v>
      </c>
      <c r="K7290" t="s">
        <v>138</v>
      </c>
      <c r="L7290" t="s">
        <v>3798</v>
      </c>
      <c r="M7290" t="s">
        <v>20774</v>
      </c>
      <c r="N7290">
        <v>5.1152777770000002</v>
      </c>
      <c r="O7290">
        <v>0</v>
      </c>
      <c r="P7290">
        <v>112</v>
      </c>
      <c r="Q7290">
        <v>0</v>
      </c>
      <c r="R7290">
        <v>0</v>
      </c>
      <c r="S7290">
        <v>0</v>
      </c>
      <c r="T7290">
        <v>10</v>
      </c>
      <c r="U7290">
        <v>0</v>
      </c>
      <c r="V7290">
        <v>0</v>
      </c>
      <c r="W7290">
        <v>0</v>
      </c>
      <c r="X7290">
        <v>266.07069720392917</v>
      </c>
      <c r="Y7290">
        <v>0</v>
      </c>
      <c r="Z7290">
        <v>0</v>
      </c>
      <c r="AA7290">
        <v>0</v>
      </c>
      <c r="AB7290">
        <v>67.73681953896002</v>
      </c>
      <c r="AC7290">
        <v>0</v>
      </c>
      <c r="AD7290">
        <v>0</v>
      </c>
      <c r="AE7290">
        <v>333.80751674288922</v>
      </c>
    </row>
    <row r="7291" spans="1:31" x14ac:dyDescent="0.25">
      <c r="A7291">
        <v>2216199</v>
      </c>
      <c r="B7291">
        <v>1</v>
      </c>
      <c r="C7291" t="s">
        <v>80</v>
      </c>
      <c r="D7291" t="s">
        <v>97</v>
      </c>
      <c r="E7291" t="s">
        <v>156</v>
      </c>
      <c r="F7291" t="s">
        <v>20775</v>
      </c>
      <c r="G7291" t="s">
        <v>172</v>
      </c>
      <c r="H7291" t="s">
        <v>135</v>
      </c>
      <c r="I7291" t="s">
        <v>136</v>
      </c>
      <c r="J7291" t="s">
        <v>137</v>
      </c>
      <c r="K7291" t="s">
        <v>138</v>
      </c>
      <c r="L7291" t="s">
        <v>20776</v>
      </c>
      <c r="M7291" t="s">
        <v>20777</v>
      </c>
      <c r="N7291">
        <v>1.559722222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1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1.2279997132737082</v>
      </c>
      <c r="AC7291">
        <v>0</v>
      </c>
      <c r="AD7291">
        <v>0</v>
      </c>
      <c r="AE7291">
        <v>1.2279997132737082</v>
      </c>
    </row>
    <row r="7292" spans="1:31" x14ac:dyDescent="0.25">
      <c r="A7292">
        <v>2217281</v>
      </c>
      <c r="B7292">
        <v>1</v>
      </c>
      <c r="C7292" t="s">
        <v>80</v>
      </c>
      <c r="D7292" t="s">
        <v>96</v>
      </c>
      <c r="E7292" t="s">
        <v>156</v>
      </c>
      <c r="F7292" t="s">
        <v>20778</v>
      </c>
      <c r="G7292" t="s">
        <v>165</v>
      </c>
      <c r="H7292" t="s">
        <v>135</v>
      </c>
      <c r="I7292" t="s">
        <v>136</v>
      </c>
      <c r="J7292" t="s">
        <v>137</v>
      </c>
      <c r="K7292" t="s">
        <v>138</v>
      </c>
      <c r="L7292" t="s">
        <v>20779</v>
      </c>
      <c r="M7292" t="s">
        <v>20780</v>
      </c>
      <c r="N7292">
        <v>2.0350000000000001</v>
      </c>
      <c r="O7292">
        <v>0</v>
      </c>
      <c r="P7292">
        <v>1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0.89476725096453325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0.89476725096453325</v>
      </c>
    </row>
    <row r="7293" spans="1:31" x14ac:dyDescent="0.25">
      <c r="A7293">
        <v>2225130</v>
      </c>
      <c r="B7293">
        <v>1</v>
      </c>
      <c r="C7293" t="s">
        <v>80</v>
      </c>
      <c r="D7293" t="s">
        <v>82</v>
      </c>
      <c r="E7293" t="s">
        <v>132</v>
      </c>
      <c r="F7293" t="s">
        <v>15758</v>
      </c>
      <c r="G7293" t="s">
        <v>176</v>
      </c>
      <c r="H7293" t="s">
        <v>135</v>
      </c>
      <c r="I7293" t="s">
        <v>136</v>
      </c>
      <c r="J7293" t="s">
        <v>137</v>
      </c>
      <c r="K7293" t="s">
        <v>138</v>
      </c>
      <c r="L7293" t="s">
        <v>20781</v>
      </c>
      <c r="M7293" t="s">
        <v>20782</v>
      </c>
      <c r="N7293">
        <v>5.4702777769999997</v>
      </c>
      <c r="O7293">
        <v>0</v>
      </c>
      <c r="P7293">
        <v>446</v>
      </c>
      <c r="Q7293">
        <v>0</v>
      </c>
      <c r="R7293">
        <v>0</v>
      </c>
      <c r="S7293">
        <v>0</v>
      </c>
      <c r="T7293">
        <v>154</v>
      </c>
      <c r="U7293">
        <v>0</v>
      </c>
      <c r="V7293">
        <v>0</v>
      </c>
      <c r="W7293">
        <v>0</v>
      </c>
      <c r="X7293">
        <v>1887.3380044245841</v>
      </c>
      <c r="Y7293">
        <v>0</v>
      </c>
      <c r="Z7293">
        <v>0</v>
      </c>
      <c r="AA7293">
        <v>0</v>
      </c>
      <c r="AB7293">
        <v>323.5210302561951</v>
      </c>
      <c r="AC7293">
        <v>0</v>
      </c>
      <c r="AD7293">
        <v>0</v>
      </c>
      <c r="AE7293">
        <v>2210.8590346807791</v>
      </c>
    </row>
    <row r="7294" spans="1:31" x14ac:dyDescent="0.25">
      <c r="A7294">
        <v>2221051</v>
      </c>
      <c r="B7294">
        <v>1</v>
      </c>
      <c r="C7294" t="s">
        <v>80</v>
      </c>
      <c r="D7294" t="s">
        <v>96</v>
      </c>
      <c r="E7294" t="s">
        <v>156</v>
      </c>
      <c r="F7294" t="s">
        <v>20783</v>
      </c>
      <c r="G7294" t="s">
        <v>161</v>
      </c>
      <c r="H7294" t="s">
        <v>135</v>
      </c>
      <c r="I7294" t="s">
        <v>136</v>
      </c>
      <c r="J7294" t="s">
        <v>137</v>
      </c>
      <c r="K7294" t="s">
        <v>138</v>
      </c>
      <c r="L7294" t="s">
        <v>20784</v>
      </c>
      <c r="M7294" t="s">
        <v>20785</v>
      </c>
      <c r="N7294">
        <v>4.08</v>
      </c>
      <c r="O7294">
        <v>0</v>
      </c>
      <c r="P7294">
        <v>2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2.2885123901191582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2.2885123901191582</v>
      </c>
    </row>
    <row r="7295" spans="1:31" x14ac:dyDescent="0.25">
      <c r="A7295">
        <v>2228711</v>
      </c>
      <c r="B7295">
        <v>1</v>
      </c>
      <c r="C7295" t="s">
        <v>80</v>
      </c>
      <c r="D7295" t="s">
        <v>108</v>
      </c>
      <c r="E7295" t="s">
        <v>156</v>
      </c>
      <c r="F7295" t="s">
        <v>20786</v>
      </c>
      <c r="G7295" t="s">
        <v>161</v>
      </c>
      <c r="H7295" t="s">
        <v>135</v>
      </c>
      <c r="I7295" t="s">
        <v>136</v>
      </c>
      <c r="J7295" t="s">
        <v>137</v>
      </c>
      <c r="K7295" t="s">
        <v>138</v>
      </c>
      <c r="L7295" t="s">
        <v>20787</v>
      </c>
      <c r="M7295" t="s">
        <v>20788</v>
      </c>
      <c r="N7295">
        <v>0.98444444399999997</v>
      </c>
      <c r="O7295">
        <v>0</v>
      </c>
      <c r="P7295">
        <v>4</v>
      </c>
      <c r="Q7295">
        <v>0</v>
      </c>
      <c r="R7295">
        <v>0</v>
      </c>
      <c r="S7295">
        <v>0</v>
      </c>
      <c r="T7295">
        <v>1</v>
      </c>
      <c r="U7295">
        <v>0</v>
      </c>
      <c r="V7295">
        <v>0</v>
      </c>
      <c r="W7295">
        <v>0</v>
      </c>
      <c r="X7295">
        <v>0.56955983718545777</v>
      </c>
      <c r="Y7295">
        <v>0</v>
      </c>
      <c r="Z7295">
        <v>0</v>
      </c>
      <c r="AA7295">
        <v>0</v>
      </c>
      <c r="AB7295">
        <v>0.12203911958237998</v>
      </c>
      <c r="AC7295">
        <v>0</v>
      </c>
      <c r="AD7295">
        <v>0</v>
      </c>
      <c r="AE7295">
        <v>0.69159895676783778</v>
      </c>
    </row>
    <row r="7296" spans="1:31" x14ac:dyDescent="0.25">
      <c r="A7296">
        <v>2217470</v>
      </c>
      <c r="B7296">
        <v>1</v>
      </c>
      <c r="C7296" t="s">
        <v>80</v>
      </c>
      <c r="D7296" t="s">
        <v>106</v>
      </c>
      <c r="E7296" t="s">
        <v>147</v>
      </c>
      <c r="F7296" t="s">
        <v>20789</v>
      </c>
      <c r="G7296" t="s">
        <v>143</v>
      </c>
      <c r="H7296" t="s">
        <v>144</v>
      </c>
      <c r="I7296" t="s">
        <v>136</v>
      </c>
      <c r="J7296" t="s">
        <v>137</v>
      </c>
      <c r="K7296" t="s">
        <v>138</v>
      </c>
      <c r="L7296" t="s">
        <v>20790</v>
      </c>
      <c r="M7296" t="s">
        <v>20791</v>
      </c>
      <c r="N7296">
        <v>7.6944444000000001E-2</v>
      </c>
      <c r="O7296">
        <v>1</v>
      </c>
      <c r="P7296">
        <v>1290</v>
      </c>
      <c r="Q7296">
        <v>80</v>
      </c>
      <c r="R7296">
        <v>137</v>
      </c>
      <c r="S7296">
        <v>28</v>
      </c>
      <c r="T7296">
        <v>171</v>
      </c>
      <c r="U7296">
        <v>2</v>
      </c>
      <c r="V7296">
        <v>0</v>
      </c>
      <c r="W7296">
        <v>1.9714329687484444E-2</v>
      </c>
      <c r="X7296">
        <v>25.253049603255732</v>
      </c>
      <c r="Y7296">
        <v>14.112008231649423</v>
      </c>
      <c r="Z7296">
        <v>4.6778115946876184</v>
      </c>
      <c r="AA7296">
        <v>16.012467307337978</v>
      </c>
      <c r="AB7296">
        <v>10.786811874579765</v>
      </c>
      <c r="AC7296">
        <v>15.460623562145006</v>
      </c>
      <c r="AD7296">
        <v>0</v>
      </c>
      <c r="AE7296">
        <v>86.322486503343001</v>
      </c>
    </row>
    <row r="7297" spans="1:31" x14ac:dyDescent="0.25">
      <c r="A7297">
        <v>2225794</v>
      </c>
      <c r="B7297">
        <v>1</v>
      </c>
      <c r="C7297" t="s">
        <v>80</v>
      </c>
      <c r="D7297" t="s">
        <v>90</v>
      </c>
      <c r="E7297" t="s">
        <v>151</v>
      </c>
      <c r="F7297" t="s">
        <v>884</v>
      </c>
      <c r="G7297" t="s">
        <v>153</v>
      </c>
      <c r="H7297" t="s">
        <v>135</v>
      </c>
      <c r="I7297" t="s">
        <v>136</v>
      </c>
      <c r="J7297" t="s">
        <v>137</v>
      </c>
      <c r="K7297" t="s">
        <v>138</v>
      </c>
      <c r="L7297" t="s">
        <v>20792</v>
      </c>
      <c r="M7297" t="s">
        <v>20793</v>
      </c>
      <c r="N7297">
        <v>9.9244444440000006</v>
      </c>
      <c r="O7297">
        <v>0</v>
      </c>
      <c r="P7297">
        <v>184</v>
      </c>
      <c r="Q7297">
        <v>0</v>
      </c>
      <c r="R7297">
        <v>0</v>
      </c>
      <c r="S7297">
        <v>0</v>
      </c>
      <c r="T7297">
        <v>15</v>
      </c>
      <c r="U7297">
        <v>0</v>
      </c>
      <c r="V7297">
        <v>0</v>
      </c>
      <c r="W7297">
        <v>0</v>
      </c>
      <c r="X7297">
        <v>468.59144387805725</v>
      </c>
      <c r="Y7297">
        <v>0</v>
      </c>
      <c r="Z7297">
        <v>0</v>
      </c>
      <c r="AA7297">
        <v>0</v>
      </c>
      <c r="AB7297">
        <v>66.457376535136746</v>
      </c>
      <c r="AC7297">
        <v>0</v>
      </c>
      <c r="AD7297">
        <v>0</v>
      </c>
      <c r="AE7297">
        <v>535.04882041319399</v>
      </c>
    </row>
    <row r="7298" spans="1:31" x14ac:dyDescent="0.25">
      <c r="A7298">
        <v>2218134</v>
      </c>
      <c r="B7298">
        <v>1</v>
      </c>
      <c r="C7298" t="s">
        <v>81</v>
      </c>
      <c r="D7298" t="s">
        <v>122</v>
      </c>
      <c r="E7298" t="s">
        <v>147</v>
      </c>
      <c r="F7298" t="s">
        <v>9575</v>
      </c>
      <c r="G7298" t="s">
        <v>143</v>
      </c>
      <c r="H7298" t="s">
        <v>144</v>
      </c>
      <c r="I7298" t="s">
        <v>136</v>
      </c>
      <c r="J7298" t="s">
        <v>137</v>
      </c>
      <c r="K7298" t="s">
        <v>138</v>
      </c>
      <c r="L7298" t="s">
        <v>20794</v>
      </c>
      <c r="M7298" t="s">
        <v>20795</v>
      </c>
      <c r="N7298">
        <v>0.181388888</v>
      </c>
      <c r="O7298">
        <v>14</v>
      </c>
      <c r="P7298">
        <v>900</v>
      </c>
      <c r="Q7298">
        <v>1</v>
      </c>
      <c r="R7298">
        <v>23</v>
      </c>
      <c r="S7298">
        <v>5</v>
      </c>
      <c r="T7298">
        <v>67</v>
      </c>
      <c r="U7298">
        <v>1</v>
      </c>
      <c r="V7298">
        <v>0</v>
      </c>
      <c r="W7298">
        <v>0.41967818782055999</v>
      </c>
      <c r="X7298">
        <v>18.621862287366849</v>
      </c>
      <c r="Y7298">
        <v>5.7117830986999998E-4</v>
      </c>
      <c r="Z7298">
        <v>0.53202353780379763</v>
      </c>
      <c r="AA7298">
        <v>21.052844479065321</v>
      </c>
      <c r="AB7298">
        <v>2.9351465612192595</v>
      </c>
      <c r="AC7298">
        <v>1.1570045903930222</v>
      </c>
      <c r="AD7298">
        <v>0</v>
      </c>
      <c r="AE7298">
        <v>44.719130821978681</v>
      </c>
    </row>
    <row r="7299" spans="1:31" x14ac:dyDescent="0.25">
      <c r="A7299">
        <v>2227145</v>
      </c>
      <c r="B7299">
        <v>1</v>
      </c>
      <c r="C7299" t="s">
        <v>80</v>
      </c>
      <c r="D7299" t="s">
        <v>96</v>
      </c>
      <c r="E7299" t="s">
        <v>151</v>
      </c>
      <c r="F7299" t="s">
        <v>11101</v>
      </c>
      <c r="G7299" t="s">
        <v>213</v>
      </c>
      <c r="H7299" t="s">
        <v>135</v>
      </c>
      <c r="I7299" t="s">
        <v>136</v>
      </c>
      <c r="J7299" t="s">
        <v>137</v>
      </c>
      <c r="K7299" t="s">
        <v>138</v>
      </c>
      <c r="L7299" t="s">
        <v>20796</v>
      </c>
      <c r="M7299" t="s">
        <v>20797</v>
      </c>
      <c r="N7299">
        <v>1.123888888</v>
      </c>
      <c r="O7299">
        <v>0</v>
      </c>
      <c r="P7299">
        <v>124</v>
      </c>
      <c r="Q7299">
        <v>0</v>
      </c>
      <c r="R7299">
        <v>0</v>
      </c>
      <c r="S7299">
        <v>0</v>
      </c>
      <c r="T7299">
        <v>12</v>
      </c>
      <c r="U7299">
        <v>0</v>
      </c>
      <c r="V7299">
        <v>0</v>
      </c>
      <c r="W7299">
        <v>0</v>
      </c>
      <c r="X7299">
        <v>63.831862864709393</v>
      </c>
      <c r="Y7299">
        <v>0</v>
      </c>
      <c r="Z7299">
        <v>0</v>
      </c>
      <c r="AA7299">
        <v>0</v>
      </c>
      <c r="AB7299">
        <v>3.0110814845290079</v>
      </c>
      <c r="AC7299">
        <v>0</v>
      </c>
      <c r="AD7299">
        <v>0</v>
      </c>
      <c r="AE7299">
        <v>66.842944349238394</v>
      </c>
    </row>
    <row r="7300" spans="1:31" x14ac:dyDescent="0.25">
      <c r="A7300">
        <v>2225153</v>
      </c>
      <c r="B7300">
        <v>1</v>
      </c>
      <c r="C7300" t="s">
        <v>80</v>
      </c>
      <c r="D7300" t="s">
        <v>90</v>
      </c>
      <c r="E7300" t="s">
        <v>225</v>
      </c>
      <c r="F7300" t="s">
        <v>20798</v>
      </c>
      <c r="G7300" t="s">
        <v>280</v>
      </c>
      <c r="H7300" t="s">
        <v>135</v>
      </c>
      <c r="I7300" t="s">
        <v>136</v>
      </c>
      <c r="J7300" t="s">
        <v>137</v>
      </c>
      <c r="K7300" t="s">
        <v>138</v>
      </c>
      <c r="L7300" t="s">
        <v>20799</v>
      </c>
      <c r="M7300" t="s">
        <v>20800</v>
      </c>
      <c r="N7300">
        <v>2.4474999999999998</v>
      </c>
      <c r="O7300">
        <v>0</v>
      </c>
      <c r="P7300">
        <v>94</v>
      </c>
      <c r="Q7300">
        <v>0</v>
      </c>
      <c r="R7300">
        <v>0</v>
      </c>
      <c r="S7300">
        <v>0</v>
      </c>
      <c r="T7300">
        <v>2</v>
      </c>
      <c r="U7300">
        <v>0</v>
      </c>
      <c r="V7300">
        <v>0</v>
      </c>
      <c r="W7300">
        <v>0</v>
      </c>
      <c r="X7300">
        <v>57.909648331731077</v>
      </c>
      <c r="Y7300">
        <v>0</v>
      </c>
      <c r="Z7300">
        <v>0</v>
      </c>
      <c r="AA7300">
        <v>0</v>
      </c>
      <c r="AB7300">
        <v>0.19329893804088891</v>
      </c>
      <c r="AC7300">
        <v>0</v>
      </c>
      <c r="AD7300">
        <v>0</v>
      </c>
      <c r="AE7300">
        <v>58.102947269771967</v>
      </c>
    </row>
    <row r="7301" spans="1:31" x14ac:dyDescent="0.25">
      <c r="A7301">
        <v>2225983</v>
      </c>
      <c r="B7301">
        <v>1</v>
      </c>
      <c r="C7301" t="s">
        <v>81</v>
      </c>
      <c r="D7301" t="s">
        <v>127</v>
      </c>
      <c r="E7301" t="s">
        <v>141</v>
      </c>
      <c r="F7301" t="s">
        <v>20801</v>
      </c>
      <c r="G7301" t="s">
        <v>233</v>
      </c>
      <c r="H7301" t="s">
        <v>144</v>
      </c>
      <c r="I7301" t="s">
        <v>136</v>
      </c>
      <c r="J7301" t="s">
        <v>137</v>
      </c>
      <c r="K7301" t="s">
        <v>234</v>
      </c>
      <c r="L7301" t="s">
        <v>20802</v>
      </c>
      <c r="M7301" t="s">
        <v>20803</v>
      </c>
      <c r="N7301">
        <v>1.101388888</v>
      </c>
      <c r="O7301">
        <v>0</v>
      </c>
      <c r="P7301">
        <v>525</v>
      </c>
      <c r="Q7301">
        <v>0</v>
      </c>
      <c r="R7301">
        <v>0</v>
      </c>
      <c r="S7301">
        <v>0</v>
      </c>
      <c r="T7301">
        <v>41</v>
      </c>
      <c r="U7301">
        <v>0</v>
      </c>
      <c r="V7301">
        <v>0</v>
      </c>
      <c r="W7301">
        <v>0</v>
      </c>
      <c r="X7301">
        <v>163.36523769541452</v>
      </c>
      <c r="Y7301">
        <v>0</v>
      </c>
      <c r="Z7301">
        <v>0</v>
      </c>
      <c r="AA7301">
        <v>0</v>
      </c>
      <c r="AB7301">
        <v>42.696216204121754</v>
      </c>
      <c r="AC7301">
        <v>0</v>
      </c>
      <c r="AD7301">
        <v>0</v>
      </c>
      <c r="AE7301">
        <v>206.06145389953628</v>
      </c>
    </row>
    <row r="7302" spans="1:31" x14ac:dyDescent="0.25">
      <c r="A7302">
        <v>2228854</v>
      </c>
      <c r="B7302">
        <v>1</v>
      </c>
      <c r="C7302" t="s">
        <v>81</v>
      </c>
      <c r="D7302" t="s">
        <v>118</v>
      </c>
      <c r="E7302" t="s">
        <v>251</v>
      </c>
      <c r="F7302" t="s">
        <v>20804</v>
      </c>
      <c r="G7302" t="s">
        <v>143</v>
      </c>
      <c r="H7302" t="s">
        <v>144</v>
      </c>
      <c r="I7302" t="s">
        <v>136</v>
      </c>
      <c r="J7302" t="s">
        <v>137</v>
      </c>
      <c r="K7302" t="s">
        <v>138</v>
      </c>
      <c r="L7302" t="s">
        <v>20805</v>
      </c>
      <c r="M7302" t="s">
        <v>20806</v>
      </c>
      <c r="N7302">
        <v>0.23166666599999999</v>
      </c>
      <c r="O7302">
        <v>4</v>
      </c>
      <c r="P7302">
        <v>8145</v>
      </c>
      <c r="Q7302">
        <v>184</v>
      </c>
      <c r="R7302">
        <v>1275</v>
      </c>
      <c r="S7302">
        <v>74</v>
      </c>
      <c r="T7302">
        <v>1023</v>
      </c>
      <c r="U7302">
        <v>6</v>
      </c>
      <c r="V7302">
        <v>10</v>
      </c>
      <c r="W7302">
        <v>0.42083415660231832</v>
      </c>
      <c r="X7302">
        <v>217.56058735797083</v>
      </c>
      <c r="Y7302">
        <v>72.942904712060695</v>
      </c>
      <c r="Z7302">
        <v>30.906280300891055</v>
      </c>
      <c r="AA7302">
        <v>39.842630940309881</v>
      </c>
      <c r="AB7302">
        <v>94.291538106980809</v>
      </c>
      <c r="AC7302">
        <v>1.8560010162016853</v>
      </c>
      <c r="AD7302">
        <v>8.4827697550122778</v>
      </c>
      <c r="AE7302">
        <v>466.30354634602958</v>
      </c>
    </row>
    <row r="7303" spans="1:31" x14ac:dyDescent="0.25">
      <c r="A7303">
        <v>2226006</v>
      </c>
      <c r="B7303">
        <v>1</v>
      </c>
      <c r="C7303" t="s">
        <v>80</v>
      </c>
      <c r="D7303" t="s">
        <v>108</v>
      </c>
      <c r="E7303" t="s">
        <v>151</v>
      </c>
      <c r="F7303" t="s">
        <v>20807</v>
      </c>
      <c r="G7303" t="s">
        <v>213</v>
      </c>
      <c r="H7303" t="s">
        <v>135</v>
      </c>
      <c r="I7303" t="s">
        <v>136</v>
      </c>
      <c r="J7303" t="s">
        <v>137</v>
      </c>
      <c r="K7303" t="s">
        <v>138</v>
      </c>
      <c r="L7303" t="s">
        <v>20808</v>
      </c>
      <c r="M7303" t="s">
        <v>20809</v>
      </c>
      <c r="N7303">
        <v>2.5922222220000002</v>
      </c>
      <c r="O7303">
        <v>0</v>
      </c>
      <c r="P7303">
        <v>4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0.64157629785461334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0.64157629785461334</v>
      </c>
    </row>
    <row r="7304" spans="1:31" x14ac:dyDescent="0.25">
      <c r="A7304">
        <v>2223756</v>
      </c>
      <c r="B7304">
        <v>1</v>
      </c>
      <c r="C7304" t="s">
        <v>81</v>
      </c>
      <c r="D7304" t="s">
        <v>128</v>
      </c>
      <c r="E7304" t="s">
        <v>156</v>
      </c>
      <c r="F7304" t="s">
        <v>20810</v>
      </c>
      <c r="G7304" t="s">
        <v>134</v>
      </c>
      <c r="H7304" t="s">
        <v>135</v>
      </c>
      <c r="I7304" t="s">
        <v>136</v>
      </c>
      <c r="J7304" t="s">
        <v>137</v>
      </c>
      <c r="K7304" t="s">
        <v>138</v>
      </c>
      <c r="L7304" t="s">
        <v>20811</v>
      </c>
      <c r="M7304" t="s">
        <v>20812</v>
      </c>
      <c r="N7304">
        <v>1.2555555549999999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24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12.437318153960481</v>
      </c>
      <c r="AC7304">
        <v>0</v>
      </c>
      <c r="AD7304">
        <v>0</v>
      </c>
      <c r="AE7304">
        <v>12.437318153960481</v>
      </c>
    </row>
    <row r="7305" spans="1:31" x14ac:dyDescent="0.25">
      <c r="A7305">
        <v>2228831</v>
      </c>
      <c r="B7305">
        <v>1</v>
      </c>
      <c r="C7305" t="s">
        <v>81</v>
      </c>
      <c r="D7305" t="s">
        <v>122</v>
      </c>
      <c r="E7305" t="s">
        <v>156</v>
      </c>
      <c r="F7305" t="s">
        <v>6856</v>
      </c>
      <c r="G7305" t="s">
        <v>165</v>
      </c>
      <c r="H7305" t="s">
        <v>135</v>
      </c>
      <c r="I7305" t="s">
        <v>136</v>
      </c>
      <c r="J7305" t="s">
        <v>137</v>
      </c>
      <c r="K7305" t="s">
        <v>138</v>
      </c>
      <c r="L7305" t="s">
        <v>20813</v>
      </c>
      <c r="M7305" t="s">
        <v>20814</v>
      </c>
      <c r="N7305">
        <v>1.437777777</v>
      </c>
      <c r="O7305">
        <v>0</v>
      </c>
      <c r="P7305">
        <v>3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0.79412526150698015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0.79412526150698015</v>
      </c>
    </row>
    <row r="7306" spans="1:31" x14ac:dyDescent="0.25">
      <c r="A7306">
        <v>2219342</v>
      </c>
      <c r="B7306">
        <v>1</v>
      </c>
      <c r="C7306" t="s">
        <v>81</v>
      </c>
      <c r="D7306" t="s">
        <v>118</v>
      </c>
      <c r="E7306" t="s">
        <v>141</v>
      </c>
      <c r="F7306" t="s">
        <v>20815</v>
      </c>
      <c r="G7306" t="s">
        <v>143</v>
      </c>
      <c r="H7306" t="s">
        <v>144</v>
      </c>
      <c r="I7306" t="s">
        <v>451</v>
      </c>
      <c r="J7306" t="s">
        <v>137</v>
      </c>
      <c r="K7306" t="s">
        <v>138</v>
      </c>
      <c r="L7306" t="s">
        <v>20816</v>
      </c>
      <c r="M7306" t="s">
        <v>20127</v>
      </c>
      <c r="N7306">
        <v>9.4444439999999998E-3</v>
      </c>
      <c r="O7306">
        <v>0</v>
      </c>
      <c r="P7306">
        <v>165</v>
      </c>
      <c r="Q7306">
        <v>59</v>
      </c>
      <c r="R7306">
        <v>23</v>
      </c>
      <c r="S7306">
        <v>5</v>
      </c>
      <c r="T7306">
        <v>14</v>
      </c>
      <c r="U7306">
        <v>0</v>
      </c>
      <c r="V7306">
        <v>0</v>
      </c>
      <c r="W7306">
        <v>0</v>
      </c>
      <c r="X7306">
        <v>0.34458941089525996</v>
      </c>
      <c r="Y7306">
        <v>0.39874856649475676</v>
      </c>
      <c r="Z7306">
        <v>0.12715222654739777</v>
      </c>
      <c r="AA7306">
        <v>8.2913034744299993E-2</v>
      </c>
      <c r="AB7306">
        <v>0.12683551715383501</v>
      </c>
      <c r="AC7306">
        <v>0</v>
      </c>
      <c r="AD7306">
        <v>0</v>
      </c>
      <c r="AE7306">
        <v>1.0802387558355495</v>
      </c>
    </row>
    <row r="7307" spans="1:31" x14ac:dyDescent="0.25">
      <c r="A7307">
        <v>2218824</v>
      </c>
      <c r="B7307">
        <v>1</v>
      </c>
      <c r="C7307" t="s">
        <v>80</v>
      </c>
      <c r="D7307" t="s">
        <v>96</v>
      </c>
      <c r="E7307" t="s">
        <v>156</v>
      </c>
      <c r="F7307" t="s">
        <v>20817</v>
      </c>
      <c r="G7307" t="s">
        <v>172</v>
      </c>
      <c r="H7307" t="s">
        <v>135</v>
      </c>
      <c r="I7307" t="s">
        <v>136</v>
      </c>
      <c r="J7307" t="s">
        <v>137</v>
      </c>
      <c r="K7307" t="s">
        <v>138</v>
      </c>
      <c r="L7307" t="s">
        <v>6126</v>
      </c>
      <c r="M7307" t="s">
        <v>20818</v>
      </c>
      <c r="N7307">
        <v>5.0047222219999998</v>
      </c>
      <c r="O7307">
        <v>0</v>
      </c>
      <c r="P7307">
        <v>1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2.9596163415460841E-2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2.9596163415460841E-2</v>
      </c>
    </row>
    <row r="7308" spans="1:31" x14ac:dyDescent="0.25">
      <c r="A7308">
        <v>2223066</v>
      </c>
      <c r="B7308">
        <v>1</v>
      </c>
      <c r="C7308" t="s">
        <v>80</v>
      </c>
      <c r="D7308" t="s">
        <v>82</v>
      </c>
      <c r="E7308" t="s">
        <v>151</v>
      </c>
      <c r="F7308" t="s">
        <v>20819</v>
      </c>
      <c r="G7308" t="s">
        <v>213</v>
      </c>
      <c r="H7308" t="s">
        <v>135</v>
      </c>
      <c r="I7308" t="s">
        <v>136</v>
      </c>
      <c r="J7308" t="s">
        <v>137</v>
      </c>
      <c r="K7308" t="s">
        <v>138</v>
      </c>
      <c r="L7308" t="s">
        <v>5970</v>
      </c>
      <c r="M7308" t="s">
        <v>20820</v>
      </c>
      <c r="N7308">
        <v>6.5222222219999999</v>
      </c>
      <c r="O7308">
        <v>0</v>
      </c>
      <c r="P7308">
        <v>47</v>
      </c>
      <c r="Q7308">
        <v>0</v>
      </c>
      <c r="R7308">
        <v>0</v>
      </c>
      <c r="S7308">
        <v>0</v>
      </c>
      <c r="T7308">
        <v>2</v>
      </c>
      <c r="U7308">
        <v>0</v>
      </c>
      <c r="V7308">
        <v>0</v>
      </c>
      <c r="W7308">
        <v>0</v>
      </c>
      <c r="X7308">
        <v>133.1531240149319</v>
      </c>
      <c r="Y7308">
        <v>0</v>
      </c>
      <c r="Z7308">
        <v>0</v>
      </c>
      <c r="AA7308">
        <v>0</v>
      </c>
      <c r="AB7308">
        <v>0.9215456696322224</v>
      </c>
      <c r="AC7308">
        <v>0</v>
      </c>
      <c r="AD7308">
        <v>0</v>
      </c>
      <c r="AE7308">
        <v>134.07466968456413</v>
      </c>
    </row>
    <row r="7309" spans="1:31" x14ac:dyDescent="0.25">
      <c r="A7309">
        <v>2221074</v>
      </c>
      <c r="B7309">
        <v>1</v>
      </c>
      <c r="C7309" t="s">
        <v>81</v>
      </c>
      <c r="D7309" t="s">
        <v>117</v>
      </c>
      <c r="E7309" t="s">
        <v>132</v>
      </c>
      <c r="F7309" t="s">
        <v>20821</v>
      </c>
      <c r="G7309" t="s">
        <v>176</v>
      </c>
      <c r="H7309" t="s">
        <v>135</v>
      </c>
      <c r="I7309" t="s">
        <v>136</v>
      </c>
      <c r="J7309" t="s">
        <v>137</v>
      </c>
      <c r="K7309" t="s">
        <v>138</v>
      </c>
      <c r="L7309" t="s">
        <v>20822</v>
      </c>
      <c r="M7309" t="s">
        <v>20823</v>
      </c>
      <c r="N7309">
        <v>0.57277777699999999</v>
      </c>
      <c r="O7309">
        <v>0</v>
      </c>
      <c r="P7309">
        <v>290</v>
      </c>
      <c r="Q7309">
        <v>0</v>
      </c>
      <c r="R7309">
        <v>0</v>
      </c>
      <c r="S7309">
        <v>0</v>
      </c>
      <c r="T7309">
        <v>28</v>
      </c>
      <c r="U7309">
        <v>0</v>
      </c>
      <c r="V7309">
        <v>1</v>
      </c>
      <c r="W7309">
        <v>0</v>
      </c>
      <c r="X7309">
        <v>34.855448714715045</v>
      </c>
      <c r="Y7309">
        <v>0</v>
      </c>
      <c r="Z7309">
        <v>0</v>
      </c>
      <c r="AA7309">
        <v>0</v>
      </c>
      <c r="AB7309">
        <v>18.797980994254942</v>
      </c>
      <c r="AC7309">
        <v>0</v>
      </c>
      <c r="AD7309">
        <v>0</v>
      </c>
      <c r="AE7309">
        <v>53.653429708969988</v>
      </c>
    </row>
    <row r="7310" spans="1:31" x14ac:dyDescent="0.25">
      <c r="A7310">
        <v>2223779</v>
      </c>
      <c r="B7310">
        <v>1</v>
      </c>
      <c r="C7310" t="s">
        <v>80</v>
      </c>
      <c r="D7310" t="s">
        <v>83</v>
      </c>
      <c r="E7310" t="s">
        <v>251</v>
      </c>
      <c r="F7310" t="s">
        <v>20824</v>
      </c>
      <c r="G7310" t="s">
        <v>3930</v>
      </c>
      <c r="H7310" t="s">
        <v>1391</v>
      </c>
      <c r="I7310" t="s">
        <v>136</v>
      </c>
      <c r="J7310" t="s">
        <v>137</v>
      </c>
      <c r="K7310" t="s">
        <v>138</v>
      </c>
      <c r="L7310" t="s">
        <v>20825</v>
      </c>
      <c r="M7310" t="s">
        <v>20826</v>
      </c>
      <c r="N7310">
        <v>1.4113888880000001</v>
      </c>
      <c r="O7310">
        <v>1</v>
      </c>
      <c r="P7310">
        <v>621</v>
      </c>
      <c r="Q7310">
        <v>0</v>
      </c>
      <c r="R7310">
        <v>12</v>
      </c>
      <c r="S7310">
        <v>5</v>
      </c>
      <c r="T7310">
        <v>2275</v>
      </c>
      <c r="U7310">
        <v>5</v>
      </c>
      <c r="V7310">
        <v>51</v>
      </c>
      <c r="W7310">
        <v>0</v>
      </c>
      <c r="X7310">
        <v>408.12588423123077</v>
      </c>
      <c r="Y7310">
        <v>0</v>
      </c>
      <c r="Z7310">
        <v>12.267333436707759</v>
      </c>
      <c r="AA7310">
        <v>281.60786162159042</v>
      </c>
      <c r="AB7310">
        <v>3477.3996804599265</v>
      </c>
      <c r="AC7310">
        <v>988.37654031035197</v>
      </c>
      <c r="AD7310">
        <v>1682.4408319816846</v>
      </c>
      <c r="AE7310">
        <v>6850.218132041492</v>
      </c>
    </row>
    <row r="7311" spans="1:31" x14ac:dyDescent="0.25">
      <c r="A7311">
        <v>2225771</v>
      </c>
      <c r="B7311">
        <v>1</v>
      </c>
      <c r="C7311" t="s">
        <v>80</v>
      </c>
      <c r="D7311" t="s">
        <v>85</v>
      </c>
      <c r="E7311" t="s">
        <v>151</v>
      </c>
      <c r="F7311" t="s">
        <v>20827</v>
      </c>
      <c r="G7311" t="s">
        <v>213</v>
      </c>
      <c r="H7311" t="s">
        <v>135</v>
      </c>
      <c r="I7311" t="s">
        <v>136</v>
      </c>
      <c r="J7311" t="s">
        <v>137</v>
      </c>
      <c r="K7311" t="s">
        <v>138</v>
      </c>
      <c r="L7311" t="s">
        <v>20828</v>
      </c>
      <c r="M7311" t="s">
        <v>20829</v>
      </c>
      <c r="N7311">
        <v>2.0808333330000002</v>
      </c>
      <c r="O7311">
        <v>0</v>
      </c>
      <c r="P7311">
        <v>138</v>
      </c>
      <c r="Q7311">
        <v>0</v>
      </c>
      <c r="R7311">
        <v>0</v>
      </c>
      <c r="S7311">
        <v>0</v>
      </c>
      <c r="T7311">
        <v>3</v>
      </c>
      <c r="U7311">
        <v>0</v>
      </c>
      <c r="V7311">
        <v>0</v>
      </c>
      <c r="W7311">
        <v>0</v>
      </c>
      <c r="X7311">
        <v>129.78578968271168</v>
      </c>
      <c r="Y7311">
        <v>0</v>
      </c>
      <c r="Z7311">
        <v>0</v>
      </c>
      <c r="AA7311">
        <v>0</v>
      </c>
      <c r="AB7311">
        <v>0.38948529310904501</v>
      </c>
      <c r="AC7311">
        <v>0</v>
      </c>
      <c r="AD7311">
        <v>0</v>
      </c>
      <c r="AE7311">
        <v>130.17527497582071</v>
      </c>
    </row>
    <row r="7312" spans="1:31" x14ac:dyDescent="0.25">
      <c r="A7312">
        <v>2218967</v>
      </c>
      <c r="B7312">
        <v>1</v>
      </c>
      <c r="C7312" t="s">
        <v>80</v>
      </c>
      <c r="D7312" t="s">
        <v>103</v>
      </c>
      <c r="E7312" t="s">
        <v>132</v>
      </c>
      <c r="F7312" t="s">
        <v>175</v>
      </c>
      <c r="G7312" t="s">
        <v>503</v>
      </c>
      <c r="H7312" t="s">
        <v>135</v>
      </c>
      <c r="I7312" t="s">
        <v>136</v>
      </c>
      <c r="J7312" t="s">
        <v>137</v>
      </c>
      <c r="K7312" t="s">
        <v>138</v>
      </c>
      <c r="L7312" t="s">
        <v>20830</v>
      </c>
      <c r="M7312" t="s">
        <v>20831</v>
      </c>
      <c r="N7312">
        <v>1.227777777</v>
      </c>
      <c r="O7312">
        <v>0</v>
      </c>
      <c r="P7312">
        <v>587</v>
      </c>
      <c r="Q7312">
        <v>0</v>
      </c>
      <c r="R7312">
        <v>2</v>
      </c>
      <c r="S7312">
        <v>0</v>
      </c>
      <c r="T7312">
        <v>27</v>
      </c>
      <c r="U7312">
        <v>0</v>
      </c>
      <c r="V7312">
        <v>0</v>
      </c>
      <c r="W7312">
        <v>0</v>
      </c>
      <c r="X7312">
        <v>214.69998371187438</v>
      </c>
      <c r="Y7312">
        <v>0</v>
      </c>
      <c r="Z7312">
        <v>0.96613946513855131</v>
      </c>
      <c r="AA7312">
        <v>0</v>
      </c>
      <c r="AB7312">
        <v>37.997363311912494</v>
      </c>
      <c r="AC7312">
        <v>0</v>
      </c>
      <c r="AD7312">
        <v>0</v>
      </c>
      <c r="AE7312">
        <v>253.66348648892543</v>
      </c>
    </row>
    <row r="7313" spans="1:31" x14ac:dyDescent="0.25">
      <c r="A7313">
        <v>2227380</v>
      </c>
      <c r="B7313">
        <v>1</v>
      </c>
      <c r="C7313" t="s">
        <v>80</v>
      </c>
      <c r="D7313" t="s">
        <v>103</v>
      </c>
      <c r="E7313" t="s">
        <v>156</v>
      </c>
      <c r="F7313" t="s">
        <v>20832</v>
      </c>
      <c r="G7313" t="s">
        <v>161</v>
      </c>
      <c r="H7313" t="s">
        <v>135</v>
      </c>
      <c r="I7313" t="s">
        <v>136</v>
      </c>
      <c r="J7313" t="s">
        <v>137</v>
      </c>
      <c r="K7313" t="s">
        <v>138</v>
      </c>
      <c r="L7313" t="s">
        <v>20833</v>
      </c>
      <c r="M7313" t="s">
        <v>20834</v>
      </c>
      <c r="N7313">
        <v>2.306944444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1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0.70123909819472252</v>
      </c>
      <c r="AC7313">
        <v>0</v>
      </c>
      <c r="AD7313">
        <v>0</v>
      </c>
      <c r="AE7313">
        <v>0.70123909819472252</v>
      </c>
    </row>
    <row r="7314" spans="1:31" x14ac:dyDescent="0.25">
      <c r="A7314">
        <v>2220739</v>
      </c>
      <c r="B7314">
        <v>1</v>
      </c>
      <c r="C7314" t="s">
        <v>80</v>
      </c>
      <c r="D7314" t="s">
        <v>94</v>
      </c>
      <c r="E7314" t="s">
        <v>147</v>
      </c>
      <c r="F7314" t="s">
        <v>8579</v>
      </c>
      <c r="G7314" t="s">
        <v>143</v>
      </c>
      <c r="H7314" t="s">
        <v>144</v>
      </c>
      <c r="I7314" t="s">
        <v>136</v>
      </c>
      <c r="J7314" t="s">
        <v>137</v>
      </c>
      <c r="K7314" t="s">
        <v>138</v>
      </c>
      <c r="L7314" t="s">
        <v>20835</v>
      </c>
      <c r="M7314" t="s">
        <v>20836</v>
      </c>
      <c r="N7314">
        <v>4.3986111110000001</v>
      </c>
      <c r="O7314">
        <v>0</v>
      </c>
      <c r="P7314">
        <v>1</v>
      </c>
      <c r="Q7314">
        <v>9</v>
      </c>
      <c r="R7314">
        <v>156</v>
      </c>
      <c r="S7314">
        <v>1</v>
      </c>
      <c r="T7314">
        <v>15</v>
      </c>
      <c r="U7314">
        <v>0</v>
      </c>
      <c r="V7314">
        <v>0</v>
      </c>
      <c r="W7314">
        <v>0</v>
      </c>
      <c r="X7314">
        <v>0.75961623372508602</v>
      </c>
      <c r="Y7314">
        <v>14.2221037400297</v>
      </c>
      <c r="Z7314">
        <v>769.78002285768616</v>
      </c>
      <c r="AA7314">
        <v>4.2408356625487915</v>
      </c>
      <c r="AB7314">
        <v>55.636074422194739</v>
      </c>
      <c r="AC7314">
        <v>0</v>
      </c>
      <c r="AD7314">
        <v>0</v>
      </c>
      <c r="AE7314">
        <v>844.63865291618447</v>
      </c>
    </row>
    <row r="7315" spans="1:31" x14ac:dyDescent="0.25">
      <c r="A7315">
        <v>2216952</v>
      </c>
      <c r="B7315">
        <v>1</v>
      </c>
      <c r="C7315" t="s">
        <v>80</v>
      </c>
      <c r="D7315" t="s">
        <v>97</v>
      </c>
      <c r="E7315" t="s">
        <v>132</v>
      </c>
      <c r="F7315" t="s">
        <v>20837</v>
      </c>
      <c r="G7315" t="s">
        <v>503</v>
      </c>
      <c r="H7315" t="s">
        <v>135</v>
      </c>
      <c r="I7315" t="s">
        <v>136</v>
      </c>
      <c r="J7315" t="s">
        <v>137</v>
      </c>
      <c r="K7315" t="s">
        <v>138</v>
      </c>
      <c r="L7315" t="s">
        <v>20838</v>
      </c>
      <c r="M7315" t="s">
        <v>20839</v>
      </c>
      <c r="N7315">
        <v>0.74805555499999998</v>
      </c>
      <c r="O7315">
        <v>0</v>
      </c>
      <c r="P7315">
        <v>66</v>
      </c>
      <c r="Q7315">
        <v>0</v>
      </c>
      <c r="R7315">
        <v>4</v>
      </c>
      <c r="S7315">
        <v>0</v>
      </c>
      <c r="T7315">
        <v>13</v>
      </c>
      <c r="U7315">
        <v>0</v>
      </c>
      <c r="V7315">
        <v>0</v>
      </c>
      <c r="W7315">
        <v>0</v>
      </c>
      <c r="X7315">
        <v>11.904323112452401</v>
      </c>
      <c r="Y7315">
        <v>0</v>
      </c>
      <c r="Z7315">
        <v>0.99128337314576898</v>
      </c>
      <c r="AA7315">
        <v>0</v>
      </c>
      <c r="AB7315">
        <v>7.0890554962488279</v>
      </c>
      <c r="AC7315">
        <v>0</v>
      </c>
      <c r="AD7315">
        <v>0</v>
      </c>
      <c r="AE7315">
        <v>19.984661981846997</v>
      </c>
    </row>
    <row r="7316" spans="1:31" x14ac:dyDescent="0.25">
      <c r="A7316">
        <v>2222282</v>
      </c>
      <c r="B7316">
        <v>1</v>
      </c>
      <c r="C7316" t="s">
        <v>80</v>
      </c>
      <c r="D7316" t="s">
        <v>84</v>
      </c>
      <c r="E7316" t="s">
        <v>156</v>
      </c>
      <c r="F7316" t="s">
        <v>20840</v>
      </c>
      <c r="G7316" t="s">
        <v>161</v>
      </c>
      <c r="H7316" t="s">
        <v>135</v>
      </c>
      <c r="I7316" t="s">
        <v>136</v>
      </c>
      <c r="J7316" t="s">
        <v>137</v>
      </c>
      <c r="K7316" t="s">
        <v>138</v>
      </c>
      <c r="L7316" t="s">
        <v>20841</v>
      </c>
      <c r="M7316" t="s">
        <v>20842</v>
      </c>
      <c r="N7316">
        <v>1.7708333329999999</v>
      </c>
      <c r="O7316">
        <v>0</v>
      </c>
      <c r="P7316">
        <v>1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0.33072252042149336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0.33072252042149336</v>
      </c>
    </row>
    <row r="7317" spans="1:31" x14ac:dyDescent="0.25">
      <c r="A7317">
        <v>2221672</v>
      </c>
      <c r="B7317">
        <v>1</v>
      </c>
      <c r="C7317" t="s">
        <v>80</v>
      </c>
      <c r="D7317" t="s">
        <v>103</v>
      </c>
      <c r="E7317" t="s">
        <v>132</v>
      </c>
      <c r="F7317" t="s">
        <v>20843</v>
      </c>
      <c r="G7317" t="s">
        <v>176</v>
      </c>
      <c r="H7317" t="s">
        <v>135</v>
      </c>
      <c r="I7317" t="s">
        <v>136</v>
      </c>
      <c r="J7317" t="s">
        <v>137</v>
      </c>
      <c r="K7317" t="s">
        <v>138</v>
      </c>
      <c r="L7317" t="s">
        <v>20844</v>
      </c>
      <c r="M7317" t="s">
        <v>20845</v>
      </c>
      <c r="N7317">
        <v>0.79861111100000004</v>
      </c>
      <c r="O7317">
        <v>0</v>
      </c>
      <c r="P7317">
        <v>188</v>
      </c>
      <c r="Q7317">
        <v>0</v>
      </c>
      <c r="R7317">
        <v>10</v>
      </c>
      <c r="S7317">
        <v>0</v>
      </c>
      <c r="T7317">
        <v>36</v>
      </c>
      <c r="U7317">
        <v>0</v>
      </c>
      <c r="V7317">
        <v>0</v>
      </c>
      <c r="W7317">
        <v>0</v>
      </c>
      <c r="X7317">
        <v>34.594886747612463</v>
      </c>
      <c r="Y7317">
        <v>0</v>
      </c>
      <c r="Z7317">
        <v>1.3533823012495279</v>
      </c>
      <c r="AA7317">
        <v>0</v>
      </c>
      <c r="AB7317">
        <v>16.145812207596162</v>
      </c>
      <c r="AC7317">
        <v>0</v>
      </c>
      <c r="AD7317">
        <v>0</v>
      </c>
      <c r="AE7317">
        <v>52.094081256458153</v>
      </c>
    </row>
    <row r="7318" spans="1:31" x14ac:dyDescent="0.25">
      <c r="A7318">
        <v>2219508</v>
      </c>
      <c r="B7318">
        <v>1</v>
      </c>
      <c r="C7318" t="s">
        <v>80</v>
      </c>
      <c r="D7318" t="s">
        <v>82</v>
      </c>
      <c r="E7318" t="s">
        <v>151</v>
      </c>
      <c r="F7318" t="s">
        <v>11107</v>
      </c>
      <c r="G7318" t="s">
        <v>213</v>
      </c>
      <c r="H7318" t="s">
        <v>135</v>
      </c>
      <c r="I7318" t="s">
        <v>136</v>
      </c>
      <c r="J7318" t="s">
        <v>137</v>
      </c>
      <c r="K7318" t="s">
        <v>138</v>
      </c>
      <c r="L7318" t="s">
        <v>20846</v>
      </c>
      <c r="M7318" t="s">
        <v>20847</v>
      </c>
      <c r="N7318">
        <v>1.5619444440000001</v>
      </c>
      <c r="O7318">
        <v>0</v>
      </c>
      <c r="P7318">
        <v>37</v>
      </c>
      <c r="Q7318">
        <v>0</v>
      </c>
      <c r="R7318">
        <v>0</v>
      </c>
      <c r="S7318">
        <v>0</v>
      </c>
      <c r="T7318">
        <v>6</v>
      </c>
      <c r="U7318">
        <v>0</v>
      </c>
      <c r="V7318">
        <v>0</v>
      </c>
      <c r="W7318">
        <v>0</v>
      </c>
      <c r="X7318">
        <v>16.033034574373307</v>
      </c>
      <c r="Y7318">
        <v>0</v>
      </c>
      <c r="Z7318">
        <v>0</v>
      </c>
      <c r="AA7318">
        <v>0</v>
      </c>
      <c r="AB7318">
        <v>3.8968696818255237</v>
      </c>
      <c r="AC7318">
        <v>0</v>
      </c>
      <c r="AD7318">
        <v>0</v>
      </c>
      <c r="AE7318">
        <v>19.929904256198832</v>
      </c>
    </row>
    <row r="7319" spans="1:31" x14ac:dyDescent="0.25">
      <c r="A7319">
        <v>2222966</v>
      </c>
      <c r="B7319">
        <v>1</v>
      </c>
      <c r="C7319" t="s">
        <v>81</v>
      </c>
      <c r="D7319" t="s">
        <v>112</v>
      </c>
      <c r="E7319" t="s">
        <v>151</v>
      </c>
      <c r="F7319" t="s">
        <v>20848</v>
      </c>
      <c r="G7319" t="s">
        <v>213</v>
      </c>
      <c r="H7319" t="s">
        <v>135</v>
      </c>
      <c r="I7319" t="s">
        <v>136</v>
      </c>
      <c r="J7319" t="s">
        <v>137</v>
      </c>
      <c r="K7319" t="s">
        <v>138</v>
      </c>
      <c r="L7319" t="s">
        <v>20849</v>
      </c>
      <c r="M7319" t="s">
        <v>20850</v>
      </c>
      <c r="N7319">
        <v>3.1752777769999998</v>
      </c>
      <c r="O7319">
        <v>0</v>
      </c>
      <c r="P7319">
        <v>28</v>
      </c>
      <c r="Q7319">
        <v>0</v>
      </c>
      <c r="R7319">
        <v>0</v>
      </c>
      <c r="S7319">
        <v>0</v>
      </c>
      <c r="T7319">
        <v>9</v>
      </c>
      <c r="U7319">
        <v>0</v>
      </c>
      <c r="V7319">
        <v>0</v>
      </c>
      <c r="W7319">
        <v>0</v>
      </c>
      <c r="X7319">
        <v>16.355049390017545</v>
      </c>
      <c r="Y7319">
        <v>0</v>
      </c>
      <c r="Z7319">
        <v>0</v>
      </c>
      <c r="AA7319">
        <v>0</v>
      </c>
      <c r="AB7319">
        <v>11.502081427149154</v>
      </c>
      <c r="AC7319">
        <v>0</v>
      </c>
      <c r="AD7319">
        <v>0</v>
      </c>
      <c r="AE7319">
        <v>27.857130817166698</v>
      </c>
    </row>
    <row r="7320" spans="1:31" x14ac:dyDescent="0.25">
      <c r="A7320">
        <v>2226298</v>
      </c>
      <c r="B7320">
        <v>1</v>
      </c>
      <c r="C7320" t="s">
        <v>80</v>
      </c>
      <c r="D7320" t="s">
        <v>104</v>
      </c>
      <c r="E7320" t="s">
        <v>132</v>
      </c>
      <c r="F7320" t="s">
        <v>4584</v>
      </c>
      <c r="G7320" t="s">
        <v>176</v>
      </c>
      <c r="H7320" t="s">
        <v>135</v>
      </c>
      <c r="I7320" t="s">
        <v>136</v>
      </c>
      <c r="J7320" t="s">
        <v>137</v>
      </c>
      <c r="K7320" t="s">
        <v>138</v>
      </c>
      <c r="L7320" t="s">
        <v>20851</v>
      </c>
      <c r="M7320" t="s">
        <v>20852</v>
      </c>
      <c r="N7320">
        <v>3.4655555549999999</v>
      </c>
      <c r="O7320">
        <v>0</v>
      </c>
      <c r="P7320">
        <v>4</v>
      </c>
      <c r="Q7320">
        <v>0</v>
      </c>
      <c r="R7320">
        <v>12</v>
      </c>
      <c r="S7320">
        <v>0</v>
      </c>
      <c r="T7320">
        <v>19</v>
      </c>
      <c r="U7320">
        <v>0</v>
      </c>
      <c r="V7320">
        <v>0</v>
      </c>
      <c r="W7320">
        <v>0</v>
      </c>
      <c r="X7320">
        <v>18.011052577591954</v>
      </c>
      <c r="Y7320">
        <v>0</v>
      </c>
      <c r="Z7320">
        <v>11.015922902369471</v>
      </c>
      <c r="AA7320">
        <v>0</v>
      </c>
      <c r="AB7320">
        <v>145.72326106428497</v>
      </c>
      <c r="AC7320">
        <v>0</v>
      </c>
      <c r="AD7320">
        <v>0</v>
      </c>
      <c r="AE7320">
        <v>174.75023654424641</v>
      </c>
    </row>
    <row r="7321" spans="1:31" x14ac:dyDescent="0.25">
      <c r="A7321">
        <v>2226547</v>
      </c>
      <c r="B7321">
        <v>1</v>
      </c>
      <c r="C7321" t="s">
        <v>81</v>
      </c>
      <c r="D7321" t="s">
        <v>128</v>
      </c>
      <c r="E7321" t="s">
        <v>156</v>
      </c>
      <c r="F7321" t="s">
        <v>20853</v>
      </c>
      <c r="G7321" t="s">
        <v>165</v>
      </c>
      <c r="H7321" t="s">
        <v>135</v>
      </c>
      <c r="I7321" t="s">
        <v>136</v>
      </c>
      <c r="J7321" t="s">
        <v>137</v>
      </c>
      <c r="K7321" t="s">
        <v>138</v>
      </c>
      <c r="L7321" t="s">
        <v>20854</v>
      </c>
      <c r="M7321" t="s">
        <v>20855</v>
      </c>
      <c r="N7321">
        <v>2.2411111109999999</v>
      </c>
      <c r="O7321">
        <v>0</v>
      </c>
      <c r="P7321">
        <v>11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5.2019556608619277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5.2019556608619277</v>
      </c>
    </row>
    <row r="7322" spans="1:31" x14ac:dyDescent="0.25">
      <c r="A7322">
        <v>2220298</v>
      </c>
      <c r="B7322">
        <v>1</v>
      </c>
      <c r="C7322" t="s">
        <v>80</v>
      </c>
      <c r="D7322" t="s">
        <v>110</v>
      </c>
      <c r="E7322" t="s">
        <v>147</v>
      </c>
      <c r="F7322" t="s">
        <v>20856</v>
      </c>
      <c r="G7322" t="s">
        <v>280</v>
      </c>
      <c r="H7322" t="s">
        <v>144</v>
      </c>
      <c r="I7322" t="s">
        <v>136</v>
      </c>
      <c r="J7322" t="s">
        <v>137</v>
      </c>
      <c r="K7322" t="s">
        <v>138</v>
      </c>
      <c r="L7322" t="s">
        <v>3897</v>
      </c>
      <c r="M7322" t="s">
        <v>20857</v>
      </c>
      <c r="N7322">
        <v>0.79</v>
      </c>
      <c r="O7322">
        <v>0</v>
      </c>
      <c r="P7322">
        <v>4374</v>
      </c>
      <c r="Q7322">
        <v>0</v>
      </c>
      <c r="R7322">
        <v>0</v>
      </c>
      <c r="S7322">
        <v>8</v>
      </c>
      <c r="T7322">
        <v>386</v>
      </c>
      <c r="U7322">
        <v>0</v>
      </c>
      <c r="V7322">
        <v>1</v>
      </c>
      <c r="W7322">
        <v>0</v>
      </c>
      <c r="X7322">
        <v>1160.3031578869795</v>
      </c>
      <c r="Y7322">
        <v>0</v>
      </c>
      <c r="Z7322">
        <v>0</v>
      </c>
      <c r="AA7322">
        <v>104.07497193000022</v>
      </c>
      <c r="AB7322">
        <v>333.13205322866389</v>
      </c>
      <c r="AC7322">
        <v>0</v>
      </c>
      <c r="AD7322">
        <v>10.9386678112932</v>
      </c>
      <c r="AE7322">
        <v>1608.4488508569368</v>
      </c>
    </row>
    <row r="7323" spans="1:31" x14ac:dyDescent="0.25">
      <c r="A7323">
        <v>2223215</v>
      </c>
      <c r="B7323">
        <v>1</v>
      </c>
      <c r="C7323" t="s">
        <v>80</v>
      </c>
      <c r="D7323" t="s">
        <v>108</v>
      </c>
      <c r="E7323" t="s">
        <v>151</v>
      </c>
      <c r="F7323" t="s">
        <v>20858</v>
      </c>
      <c r="G7323" t="s">
        <v>213</v>
      </c>
      <c r="H7323" t="s">
        <v>135</v>
      </c>
      <c r="I7323" t="s">
        <v>136</v>
      </c>
      <c r="J7323" t="s">
        <v>137</v>
      </c>
      <c r="K7323" t="s">
        <v>138</v>
      </c>
      <c r="L7323" t="s">
        <v>20859</v>
      </c>
      <c r="M7323" t="s">
        <v>20860</v>
      </c>
      <c r="N7323">
        <v>1.913333333</v>
      </c>
      <c r="O7323">
        <v>0</v>
      </c>
      <c r="P7323">
        <v>9</v>
      </c>
      <c r="Q7323">
        <v>0</v>
      </c>
      <c r="R7323">
        <v>9</v>
      </c>
      <c r="S7323">
        <v>0</v>
      </c>
      <c r="T7323">
        <v>1</v>
      </c>
      <c r="U7323">
        <v>0</v>
      </c>
      <c r="V7323">
        <v>0</v>
      </c>
      <c r="W7323">
        <v>0</v>
      </c>
      <c r="X7323">
        <v>1.7385451032550001</v>
      </c>
      <c r="Y7323">
        <v>0</v>
      </c>
      <c r="Z7323">
        <v>0.64898973692854678</v>
      </c>
      <c r="AA7323">
        <v>0</v>
      </c>
      <c r="AB7323">
        <v>0.67019355366956668</v>
      </c>
      <c r="AC7323">
        <v>0</v>
      </c>
      <c r="AD7323">
        <v>0</v>
      </c>
      <c r="AE7323">
        <v>3.0577283938531137</v>
      </c>
    </row>
    <row r="7324" spans="1:31" x14ac:dyDescent="0.25">
      <c r="A7324">
        <v>2222823</v>
      </c>
      <c r="B7324">
        <v>1</v>
      </c>
      <c r="C7324" t="s">
        <v>80</v>
      </c>
      <c r="D7324" t="s">
        <v>96</v>
      </c>
      <c r="E7324" t="s">
        <v>151</v>
      </c>
      <c r="F7324" t="s">
        <v>3270</v>
      </c>
      <c r="G7324" t="s">
        <v>345</v>
      </c>
      <c r="H7324" t="s">
        <v>135</v>
      </c>
      <c r="I7324" t="s">
        <v>136</v>
      </c>
      <c r="J7324" t="s">
        <v>137</v>
      </c>
      <c r="K7324" t="s">
        <v>138</v>
      </c>
      <c r="L7324" t="s">
        <v>20861</v>
      </c>
      <c r="M7324" t="s">
        <v>20862</v>
      </c>
      <c r="N7324">
        <v>6.9066666659999996</v>
      </c>
      <c r="O7324">
        <v>0</v>
      </c>
      <c r="P7324">
        <v>33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111.57033344880436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111.57033344880436</v>
      </c>
    </row>
    <row r="7325" spans="1:31" x14ac:dyDescent="0.25">
      <c r="A7325">
        <v>2224981</v>
      </c>
      <c r="B7325">
        <v>1</v>
      </c>
      <c r="C7325" t="s">
        <v>80</v>
      </c>
      <c r="D7325" t="s">
        <v>110</v>
      </c>
      <c r="E7325" t="s">
        <v>147</v>
      </c>
      <c r="F7325" t="s">
        <v>20863</v>
      </c>
      <c r="G7325" t="s">
        <v>143</v>
      </c>
      <c r="H7325" t="s">
        <v>144</v>
      </c>
      <c r="I7325" t="s">
        <v>136</v>
      </c>
      <c r="J7325" t="s">
        <v>137</v>
      </c>
      <c r="K7325" t="s">
        <v>138</v>
      </c>
      <c r="L7325" t="s">
        <v>20864</v>
      </c>
      <c r="M7325" t="s">
        <v>20865</v>
      </c>
      <c r="N7325">
        <v>2.7166666660000001</v>
      </c>
      <c r="O7325">
        <v>0</v>
      </c>
      <c r="P7325">
        <v>1883</v>
      </c>
      <c r="Q7325">
        <v>0</v>
      </c>
      <c r="R7325">
        <v>0</v>
      </c>
      <c r="S7325">
        <v>0</v>
      </c>
      <c r="T7325">
        <v>113</v>
      </c>
      <c r="U7325">
        <v>0</v>
      </c>
      <c r="V7325">
        <v>0</v>
      </c>
      <c r="W7325">
        <v>0</v>
      </c>
      <c r="X7325">
        <v>1319.7675145490568</v>
      </c>
      <c r="Y7325">
        <v>0</v>
      </c>
      <c r="Z7325">
        <v>0</v>
      </c>
      <c r="AA7325">
        <v>0</v>
      </c>
      <c r="AB7325">
        <v>318.04694964798836</v>
      </c>
      <c r="AC7325">
        <v>0</v>
      </c>
      <c r="AD7325">
        <v>0</v>
      </c>
      <c r="AE7325">
        <v>1637.8144641970453</v>
      </c>
    </row>
    <row r="7326" spans="1:31" x14ac:dyDescent="0.25">
      <c r="A7326">
        <v>2214702</v>
      </c>
      <c r="B7326">
        <v>1</v>
      </c>
      <c r="C7326" t="s">
        <v>80</v>
      </c>
      <c r="D7326" t="s">
        <v>100</v>
      </c>
      <c r="E7326" t="s">
        <v>156</v>
      </c>
      <c r="F7326" t="s">
        <v>20866</v>
      </c>
      <c r="G7326" t="s">
        <v>134</v>
      </c>
      <c r="H7326" t="s">
        <v>135</v>
      </c>
      <c r="I7326" t="s">
        <v>136</v>
      </c>
      <c r="J7326" t="s">
        <v>137</v>
      </c>
      <c r="K7326" t="s">
        <v>138</v>
      </c>
      <c r="L7326" t="s">
        <v>20867</v>
      </c>
      <c r="M7326" t="s">
        <v>20868</v>
      </c>
      <c r="N7326">
        <v>2.2086111110000002</v>
      </c>
      <c r="O7326">
        <v>0</v>
      </c>
      <c r="P7326">
        <v>1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4.1344412293324764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4.1344412293324764</v>
      </c>
    </row>
    <row r="7327" spans="1:31" x14ac:dyDescent="0.25">
      <c r="A7327">
        <v>2216325</v>
      </c>
      <c r="B7327">
        <v>1</v>
      </c>
      <c r="C7327" t="s">
        <v>80</v>
      </c>
      <c r="D7327" t="s">
        <v>93</v>
      </c>
      <c r="E7327" t="s">
        <v>132</v>
      </c>
      <c r="F7327" t="s">
        <v>20869</v>
      </c>
      <c r="G7327" t="s">
        <v>405</v>
      </c>
      <c r="H7327" t="s">
        <v>135</v>
      </c>
      <c r="I7327" t="s">
        <v>136</v>
      </c>
      <c r="J7327" t="s">
        <v>137</v>
      </c>
      <c r="K7327" t="s">
        <v>234</v>
      </c>
      <c r="L7327" t="s">
        <v>20870</v>
      </c>
      <c r="M7327" t="s">
        <v>20871</v>
      </c>
      <c r="N7327">
        <v>1.505833333</v>
      </c>
      <c r="O7327">
        <v>0</v>
      </c>
      <c r="P7327">
        <v>145</v>
      </c>
      <c r="Q7327">
        <v>0</v>
      </c>
      <c r="R7327">
        <v>9</v>
      </c>
      <c r="S7327">
        <v>0</v>
      </c>
      <c r="T7327">
        <v>14</v>
      </c>
      <c r="U7327">
        <v>0</v>
      </c>
      <c r="V7327">
        <v>0</v>
      </c>
      <c r="W7327">
        <v>0</v>
      </c>
      <c r="X7327">
        <v>37.919555367396129</v>
      </c>
      <c r="Y7327">
        <v>0</v>
      </c>
      <c r="Z7327">
        <v>6.4583157062414669</v>
      </c>
      <c r="AA7327">
        <v>0</v>
      </c>
      <c r="AB7327">
        <v>5.9493635253433332</v>
      </c>
      <c r="AC7327">
        <v>0</v>
      </c>
      <c r="AD7327">
        <v>0</v>
      </c>
      <c r="AE7327">
        <v>50.327234598980922</v>
      </c>
    </row>
    <row r="7328" spans="1:31" x14ac:dyDescent="0.25">
      <c r="A7328">
        <v>2223358</v>
      </c>
      <c r="B7328">
        <v>1</v>
      </c>
      <c r="C7328" t="s">
        <v>81</v>
      </c>
      <c r="D7328" t="s">
        <v>128</v>
      </c>
      <c r="E7328" t="s">
        <v>147</v>
      </c>
      <c r="F7328" t="s">
        <v>11475</v>
      </c>
      <c r="G7328" t="s">
        <v>143</v>
      </c>
      <c r="H7328" t="s">
        <v>144</v>
      </c>
      <c r="I7328" t="s">
        <v>136</v>
      </c>
      <c r="J7328" t="s">
        <v>137</v>
      </c>
      <c r="K7328" t="s">
        <v>138</v>
      </c>
      <c r="L7328" t="s">
        <v>20872</v>
      </c>
      <c r="M7328" t="s">
        <v>20873</v>
      </c>
      <c r="N7328">
        <v>0.47444444400000002</v>
      </c>
      <c r="O7328">
        <v>0</v>
      </c>
      <c r="P7328">
        <v>546</v>
      </c>
      <c r="Q7328">
        <v>1</v>
      </c>
      <c r="R7328">
        <v>70</v>
      </c>
      <c r="S7328">
        <v>3</v>
      </c>
      <c r="T7328">
        <v>122</v>
      </c>
      <c r="U7328">
        <v>1</v>
      </c>
      <c r="V7328">
        <v>0</v>
      </c>
      <c r="W7328">
        <v>0</v>
      </c>
      <c r="X7328">
        <v>63.832821309998295</v>
      </c>
      <c r="Y7328">
        <v>5.9307479317722844</v>
      </c>
      <c r="Z7328">
        <v>6.2043095849323695</v>
      </c>
      <c r="AA7328">
        <v>3.1690503427047281</v>
      </c>
      <c r="AB7328">
        <v>38.675898498197974</v>
      </c>
      <c r="AC7328">
        <v>16.734287014858914</v>
      </c>
      <c r="AD7328">
        <v>0</v>
      </c>
      <c r="AE7328">
        <v>134.54711468246458</v>
      </c>
    </row>
    <row r="7329" spans="1:31" x14ac:dyDescent="0.25">
      <c r="A7329">
        <v>2218675</v>
      </c>
      <c r="B7329">
        <v>1</v>
      </c>
      <c r="C7329" t="s">
        <v>80</v>
      </c>
      <c r="D7329" t="s">
        <v>110</v>
      </c>
      <c r="E7329" t="s">
        <v>151</v>
      </c>
      <c r="F7329" t="s">
        <v>7337</v>
      </c>
      <c r="G7329" t="s">
        <v>238</v>
      </c>
      <c r="H7329" t="s">
        <v>135</v>
      </c>
      <c r="I7329" t="s">
        <v>136</v>
      </c>
      <c r="J7329" t="s">
        <v>137</v>
      </c>
      <c r="K7329" t="s">
        <v>138</v>
      </c>
      <c r="L7329" t="s">
        <v>20874</v>
      </c>
      <c r="M7329" t="s">
        <v>20875</v>
      </c>
      <c r="N7329">
        <v>3.1025</v>
      </c>
      <c r="O7329">
        <v>0</v>
      </c>
      <c r="P7329">
        <v>8</v>
      </c>
      <c r="Q7329">
        <v>0</v>
      </c>
      <c r="R7329">
        <v>0</v>
      </c>
      <c r="S7329">
        <v>0</v>
      </c>
      <c r="T7329">
        <v>17</v>
      </c>
      <c r="U7329">
        <v>0</v>
      </c>
      <c r="V7329">
        <v>0</v>
      </c>
      <c r="W7329">
        <v>0</v>
      </c>
      <c r="X7329">
        <v>4.1943602957900881</v>
      </c>
      <c r="Y7329">
        <v>0</v>
      </c>
      <c r="Z7329">
        <v>0</v>
      </c>
      <c r="AA7329">
        <v>0</v>
      </c>
      <c r="AB7329">
        <v>200.52059690562194</v>
      </c>
      <c r="AC7329">
        <v>0</v>
      </c>
      <c r="AD7329">
        <v>0</v>
      </c>
      <c r="AE7329">
        <v>204.71495720141203</v>
      </c>
    </row>
    <row r="7330" spans="1:31" x14ac:dyDescent="0.25">
      <c r="A7330">
        <v>2212687</v>
      </c>
      <c r="B7330">
        <v>1</v>
      </c>
      <c r="C7330" t="s">
        <v>81</v>
      </c>
      <c r="D7330" t="s">
        <v>128</v>
      </c>
      <c r="E7330" t="s">
        <v>198</v>
      </c>
      <c r="F7330" t="s">
        <v>3872</v>
      </c>
      <c r="G7330" t="s">
        <v>143</v>
      </c>
      <c r="H7330" t="s">
        <v>144</v>
      </c>
      <c r="I7330" t="s">
        <v>136</v>
      </c>
      <c r="J7330" t="s">
        <v>137</v>
      </c>
      <c r="K7330" t="s">
        <v>138</v>
      </c>
      <c r="L7330" t="s">
        <v>20876</v>
      </c>
      <c r="M7330" t="s">
        <v>20877</v>
      </c>
      <c r="N7330">
        <v>0.712777777</v>
      </c>
      <c r="O7330">
        <v>7</v>
      </c>
      <c r="P7330">
        <v>1312</v>
      </c>
      <c r="Q7330">
        <v>23</v>
      </c>
      <c r="R7330">
        <v>18</v>
      </c>
      <c r="S7330">
        <v>23</v>
      </c>
      <c r="T7330">
        <v>118</v>
      </c>
      <c r="U7330">
        <v>1</v>
      </c>
      <c r="V7330">
        <v>0</v>
      </c>
      <c r="W7330">
        <v>1.6394351587941833</v>
      </c>
      <c r="X7330">
        <v>104.44706092828478</v>
      </c>
      <c r="Y7330">
        <v>66.647292708315831</v>
      </c>
      <c r="Z7330">
        <v>2.9393259035532</v>
      </c>
      <c r="AA7330">
        <v>50.366978936157594</v>
      </c>
      <c r="AB7330">
        <v>30.03313288094137</v>
      </c>
      <c r="AC7330">
        <v>9.5360353286906001</v>
      </c>
      <c r="AD7330">
        <v>0</v>
      </c>
      <c r="AE7330">
        <v>265.60926184473755</v>
      </c>
    </row>
    <row r="7331" spans="1:31" x14ac:dyDescent="0.25">
      <c r="A7331">
        <v>2221343</v>
      </c>
      <c r="B7331">
        <v>1</v>
      </c>
      <c r="C7331" t="s">
        <v>80</v>
      </c>
      <c r="D7331" t="s">
        <v>83</v>
      </c>
      <c r="E7331" t="s">
        <v>156</v>
      </c>
      <c r="F7331" t="s">
        <v>20878</v>
      </c>
      <c r="G7331" t="s">
        <v>213</v>
      </c>
      <c r="H7331" t="s">
        <v>135</v>
      </c>
      <c r="I7331" t="s">
        <v>136</v>
      </c>
      <c r="J7331" t="s">
        <v>137</v>
      </c>
      <c r="K7331" t="s">
        <v>138</v>
      </c>
      <c r="L7331" t="s">
        <v>20879</v>
      </c>
      <c r="M7331" t="s">
        <v>20880</v>
      </c>
      <c r="N7331">
        <v>3.0813888880000002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8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67.051873011241113</v>
      </c>
      <c r="AC7331">
        <v>0</v>
      </c>
      <c r="AD7331">
        <v>0</v>
      </c>
      <c r="AE7331">
        <v>67.051873011241113</v>
      </c>
    </row>
    <row r="7332" spans="1:31" x14ac:dyDescent="0.25">
      <c r="A7332">
        <v>2229003</v>
      </c>
      <c r="B7332">
        <v>1</v>
      </c>
      <c r="C7332" t="s">
        <v>80</v>
      </c>
      <c r="D7332" t="s">
        <v>88</v>
      </c>
      <c r="E7332" t="s">
        <v>156</v>
      </c>
      <c r="F7332" t="s">
        <v>20881</v>
      </c>
      <c r="G7332" t="s">
        <v>134</v>
      </c>
      <c r="H7332" t="s">
        <v>135</v>
      </c>
      <c r="I7332" t="s">
        <v>136</v>
      </c>
      <c r="J7332" t="s">
        <v>137</v>
      </c>
      <c r="K7332" t="s">
        <v>138</v>
      </c>
      <c r="L7332" t="s">
        <v>20882</v>
      </c>
      <c r="M7332" t="s">
        <v>20883</v>
      </c>
      <c r="N7332">
        <v>0.53805555500000002</v>
      </c>
      <c r="O7332">
        <v>0</v>
      </c>
      <c r="P7332">
        <v>20</v>
      </c>
      <c r="Q7332">
        <v>0</v>
      </c>
      <c r="R7332">
        <v>0</v>
      </c>
      <c r="S7332">
        <v>0</v>
      </c>
      <c r="T7332">
        <v>1</v>
      </c>
      <c r="U7332">
        <v>0</v>
      </c>
      <c r="V7332">
        <v>0</v>
      </c>
      <c r="W7332">
        <v>0</v>
      </c>
      <c r="X7332">
        <v>2.6544088401843018</v>
      </c>
      <c r="Y7332">
        <v>0</v>
      </c>
      <c r="Z7332">
        <v>0</v>
      </c>
      <c r="AA7332">
        <v>0</v>
      </c>
      <c r="AB7332">
        <v>0.37233491125734669</v>
      </c>
      <c r="AC7332">
        <v>0</v>
      </c>
      <c r="AD7332">
        <v>0</v>
      </c>
      <c r="AE7332">
        <v>3.0267437514416486</v>
      </c>
    </row>
    <row r="7333" spans="1:31" x14ac:dyDescent="0.25">
      <c r="A7333">
        <v>2221921</v>
      </c>
      <c r="B7333">
        <v>1</v>
      </c>
      <c r="C7333" t="s">
        <v>80</v>
      </c>
      <c r="D7333" t="s">
        <v>92</v>
      </c>
      <c r="E7333" t="s">
        <v>147</v>
      </c>
      <c r="F7333" t="s">
        <v>20884</v>
      </c>
      <c r="G7333" t="s">
        <v>143</v>
      </c>
      <c r="H7333" t="s">
        <v>144</v>
      </c>
      <c r="I7333" t="s">
        <v>136</v>
      </c>
      <c r="J7333" t="s">
        <v>137</v>
      </c>
      <c r="K7333" t="s">
        <v>138</v>
      </c>
      <c r="L7333" t="s">
        <v>20885</v>
      </c>
      <c r="M7333" t="s">
        <v>20886</v>
      </c>
      <c r="N7333">
        <v>9.6666665999999998E-2</v>
      </c>
      <c r="O7333">
        <v>0</v>
      </c>
      <c r="P7333">
        <v>379</v>
      </c>
      <c r="Q7333">
        <v>8</v>
      </c>
      <c r="R7333">
        <v>42</v>
      </c>
      <c r="S7333">
        <v>6</v>
      </c>
      <c r="T7333">
        <v>24</v>
      </c>
      <c r="U7333">
        <v>1</v>
      </c>
      <c r="V7333">
        <v>0</v>
      </c>
      <c r="W7333">
        <v>0</v>
      </c>
      <c r="X7333">
        <v>16.637657091692262</v>
      </c>
      <c r="Y7333">
        <v>1.4024241782792768</v>
      </c>
      <c r="Z7333">
        <v>2.0129952611844839</v>
      </c>
      <c r="AA7333">
        <v>7.0677145670110271</v>
      </c>
      <c r="AB7333">
        <v>3.4807874878737328</v>
      </c>
      <c r="AC7333">
        <v>16.278887827792932</v>
      </c>
      <c r="AD7333">
        <v>0</v>
      </c>
      <c r="AE7333">
        <v>46.880466413833716</v>
      </c>
    </row>
    <row r="7334" spans="1:31" x14ac:dyDescent="0.25">
      <c r="A7334">
        <v>2224838</v>
      </c>
      <c r="B7334">
        <v>1</v>
      </c>
      <c r="C7334" t="s">
        <v>80</v>
      </c>
      <c r="D7334" t="s">
        <v>82</v>
      </c>
      <c r="E7334" t="s">
        <v>225</v>
      </c>
      <c r="F7334" t="s">
        <v>20887</v>
      </c>
      <c r="G7334" t="s">
        <v>600</v>
      </c>
      <c r="H7334" t="s">
        <v>135</v>
      </c>
      <c r="I7334" t="s">
        <v>136</v>
      </c>
      <c r="J7334" t="s">
        <v>137</v>
      </c>
      <c r="K7334" t="s">
        <v>138</v>
      </c>
      <c r="L7334" t="s">
        <v>20888</v>
      </c>
      <c r="M7334" t="s">
        <v>20889</v>
      </c>
      <c r="N7334">
        <v>2.3686111109999999</v>
      </c>
      <c r="O7334">
        <v>0</v>
      </c>
      <c r="P7334">
        <v>109</v>
      </c>
      <c r="Q7334">
        <v>0</v>
      </c>
      <c r="R7334">
        <v>0</v>
      </c>
      <c r="S7334">
        <v>0</v>
      </c>
      <c r="T7334">
        <v>59</v>
      </c>
      <c r="U7334">
        <v>0</v>
      </c>
      <c r="V7334">
        <v>0</v>
      </c>
      <c r="W7334">
        <v>0</v>
      </c>
      <c r="X7334">
        <v>75.520402221296976</v>
      </c>
      <c r="Y7334">
        <v>0</v>
      </c>
      <c r="Z7334">
        <v>0</v>
      </c>
      <c r="AA7334">
        <v>0</v>
      </c>
      <c r="AB7334">
        <v>48.664091190793918</v>
      </c>
      <c r="AC7334">
        <v>0</v>
      </c>
      <c r="AD7334">
        <v>0</v>
      </c>
      <c r="AE7334">
        <v>124.18449341209089</v>
      </c>
    </row>
    <row r="7335" spans="1:31" x14ac:dyDescent="0.25">
      <c r="A7335">
        <v>2217593</v>
      </c>
      <c r="B7335">
        <v>1</v>
      </c>
      <c r="C7335" t="s">
        <v>80</v>
      </c>
      <c r="D7335" t="s">
        <v>92</v>
      </c>
      <c r="E7335" t="s">
        <v>156</v>
      </c>
      <c r="F7335" t="s">
        <v>9336</v>
      </c>
      <c r="G7335" t="s">
        <v>172</v>
      </c>
      <c r="H7335" t="s">
        <v>135</v>
      </c>
      <c r="I7335" t="s">
        <v>136</v>
      </c>
      <c r="J7335" t="s">
        <v>137</v>
      </c>
      <c r="K7335" t="s">
        <v>138</v>
      </c>
      <c r="L7335" t="s">
        <v>20890</v>
      </c>
      <c r="M7335" t="s">
        <v>20891</v>
      </c>
      <c r="N7335">
        <v>4.4158333330000001</v>
      </c>
      <c r="O7335">
        <v>0</v>
      </c>
      <c r="P7335">
        <v>2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2.2284430989522752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2.2284430989522752</v>
      </c>
    </row>
    <row r="7336" spans="1:31" x14ac:dyDescent="0.25">
      <c r="A7336">
        <v>2227921</v>
      </c>
      <c r="B7336">
        <v>1</v>
      </c>
      <c r="C7336" t="s">
        <v>80</v>
      </c>
      <c r="D7336" t="s">
        <v>106</v>
      </c>
      <c r="E7336" t="s">
        <v>147</v>
      </c>
      <c r="F7336" t="s">
        <v>20892</v>
      </c>
      <c r="G7336" t="s">
        <v>143</v>
      </c>
      <c r="H7336" t="s">
        <v>144</v>
      </c>
      <c r="I7336" t="s">
        <v>136</v>
      </c>
      <c r="J7336" t="s">
        <v>137</v>
      </c>
      <c r="K7336" t="s">
        <v>138</v>
      </c>
      <c r="L7336" t="s">
        <v>20893</v>
      </c>
      <c r="M7336" t="s">
        <v>20894</v>
      </c>
      <c r="N7336">
        <v>0.163333333</v>
      </c>
      <c r="O7336">
        <v>6</v>
      </c>
      <c r="P7336">
        <v>13329</v>
      </c>
      <c r="Q7336">
        <v>51</v>
      </c>
      <c r="R7336">
        <v>510</v>
      </c>
      <c r="S7336">
        <v>53</v>
      </c>
      <c r="T7336">
        <v>3020</v>
      </c>
      <c r="U7336">
        <v>3</v>
      </c>
      <c r="V7336">
        <v>1</v>
      </c>
      <c r="W7336">
        <v>0.31444555005160008</v>
      </c>
      <c r="X7336">
        <v>575.98586132561366</v>
      </c>
      <c r="Y7336">
        <v>5.322632738633204</v>
      </c>
      <c r="Z7336">
        <v>67.084260609267218</v>
      </c>
      <c r="AA7336">
        <v>25.364960738700955</v>
      </c>
      <c r="AB7336">
        <v>409.4102524486479</v>
      </c>
      <c r="AC7336">
        <v>21.793225190685149</v>
      </c>
      <c r="AD7336">
        <v>0.12075120754664</v>
      </c>
      <c r="AE7336">
        <v>1105.3963898091463</v>
      </c>
    </row>
    <row r="7337" spans="1:31" x14ac:dyDescent="0.25">
      <c r="A7337">
        <v>2225671</v>
      </c>
      <c r="B7337">
        <v>1</v>
      </c>
      <c r="C7337" t="s">
        <v>80</v>
      </c>
      <c r="D7337" t="s">
        <v>86</v>
      </c>
      <c r="E7337" t="s">
        <v>251</v>
      </c>
      <c r="F7337" t="s">
        <v>20895</v>
      </c>
      <c r="G7337" t="s">
        <v>200</v>
      </c>
      <c r="H7337" t="s">
        <v>144</v>
      </c>
      <c r="I7337" t="s">
        <v>136</v>
      </c>
      <c r="J7337" t="s">
        <v>137</v>
      </c>
      <c r="K7337" t="s">
        <v>138</v>
      </c>
      <c r="L7337" t="s">
        <v>20896</v>
      </c>
      <c r="M7337" t="s">
        <v>20897</v>
      </c>
      <c r="N7337">
        <v>8.1529444000000006E-2</v>
      </c>
      <c r="O7337">
        <v>0</v>
      </c>
      <c r="P7337">
        <v>3654</v>
      </c>
      <c r="Q7337">
        <v>0</v>
      </c>
      <c r="R7337">
        <v>0</v>
      </c>
      <c r="S7337">
        <v>0</v>
      </c>
      <c r="T7337">
        <v>107</v>
      </c>
      <c r="U7337">
        <v>0</v>
      </c>
      <c r="V7337">
        <v>0</v>
      </c>
      <c r="W7337">
        <v>0</v>
      </c>
      <c r="X7337">
        <v>123.61133827705636</v>
      </c>
      <c r="Y7337">
        <v>0</v>
      </c>
      <c r="Z7337">
        <v>0</v>
      </c>
      <c r="AA7337">
        <v>0</v>
      </c>
      <c r="AB7337">
        <v>8.336180515303127</v>
      </c>
      <c r="AC7337">
        <v>0</v>
      </c>
      <c r="AD7337">
        <v>0</v>
      </c>
      <c r="AE7337">
        <v>131.94751879235949</v>
      </c>
    </row>
    <row r="7338" spans="1:31" x14ac:dyDescent="0.25">
      <c r="A7338">
        <v>2220510</v>
      </c>
      <c r="B7338">
        <v>1</v>
      </c>
      <c r="C7338" t="s">
        <v>81</v>
      </c>
      <c r="D7338" t="s">
        <v>117</v>
      </c>
      <c r="E7338" t="s">
        <v>156</v>
      </c>
      <c r="F7338" t="s">
        <v>20898</v>
      </c>
      <c r="G7338" t="s">
        <v>161</v>
      </c>
      <c r="H7338" t="s">
        <v>135</v>
      </c>
      <c r="I7338" t="s">
        <v>136</v>
      </c>
      <c r="J7338" t="s">
        <v>137</v>
      </c>
      <c r="K7338" t="s">
        <v>138</v>
      </c>
      <c r="L7338" t="s">
        <v>20899</v>
      </c>
      <c r="M7338" t="s">
        <v>20900</v>
      </c>
      <c r="N7338">
        <v>1.5122222219999999</v>
      </c>
      <c r="O7338">
        <v>0</v>
      </c>
      <c r="P7338">
        <v>3</v>
      </c>
      <c r="Q7338">
        <v>0</v>
      </c>
      <c r="R7338">
        <v>0</v>
      </c>
      <c r="S7338">
        <v>0</v>
      </c>
      <c r="T7338">
        <v>2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2.8271082659578499</v>
      </c>
      <c r="AC7338">
        <v>0</v>
      </c>
      <c r="AD7338">
        <v>0</v>
      </c>
      <c r="AE7338">
        <v>2.8271082659578499</v>
      </c>
    </row>
    <row r="7339" spans="1:31" x14ac:dyDescent="0.25">
      <c r="A7339">
        <v>2213328</v>
      </c>
      <c r="B7339">
        <v>1</v>
      </c>
      <c r="C7339" t="s">
        <v>81</v>
      </c>
      <c r="D7339" t="s">
        <v>118</v>
      </c>
      <c r="E7339" t="s">
        <v>156</v>
      </c>
      <c r="F7339" t="s">
        <v>20901</v>
      </c>
      <c r="G7339" t="s">
        <v>161</v>
      </c>
      <c r="H7339" t="s">
        <v>135</v>
      </c>
      <c r="I7339" t="s">
        <v>136</v>
      </c>
      <c r="J7339" t="s">
        <v>137</v>
      </c>
      <c r="K7339" t="s">
        <v>138</v>
      </c>
      <c r="L7339" t="s">
        <v>20902</v>
      </c>
      <c r="M7339" t="s">
        <v>20903</v>
      </c>
      <c r="N7339">
        <v>1.511666666</v>
      </c>
      <c r="O7339">
        <v>0</v>
      </c>
      <c r="P7339">
        <v>9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3.1400124078633582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3.1400124078633582</v>
      </c>
    </row>
    <row r="7340" spans="1:31" x14ac:dyDescent="0.25">
      <c r="A7340">
        <v>2228562</v>
      </c>
      <c r="B7340">
        <v>1</v>
      </c>
      <c r="C7340" t="s">
        <v>81</v>
      </c>
      <c r="D7340" t="s">
        <v>128</v>
      </c>
      <c r="E7340" t="s">
        <v>151</v>
      </c>
      <c r="F7340" t="s">
        <v>20904</v>
      </c>
      <c r="G7340" t="s">
        <v>233</v>
      </c>
      <c r="H7340" t="s">
        <v>135</v>
      </c>
      <c r="I7340" t="s">
        <v>136</v>
      </c>
      <c r="J7340" t="s">
        <v>137</v>
      </c>
      <c r="K7340" t="s">
        <v>234</v>
      </c>
      <c r="L7340" t="s">
        <v>20905</v>
      </c>
      <c r="M7340" t="s">
        <v>20906</v>
      </c>
      <c r="N7340">
        <v>7.8068266660000001</v>
      </c>
      <c r="O7340">
        <v>0</v>
      </c>
      <c r="P7340">
        <v>230</v>
      </c>
      <c r="Q7340">
        <v>0</v>
      </c>
      <c r="R7340">
        <v>0</v>
      </c>
      <c r="S7340">
        <v>0</v>
      </c>
      <c r="T7340">
        <v>22</v>
      </c>
      <c r="U7340">
        <v>0</v>
      </c>
      <c r="V7340">
        <v>0</v>
      </c>
      <c r="W7340">
        <v>0</v>
      </c>
      <c r="X7340">
        <v>371.67032199100305</v>
      </c>
      <c r="Y7340">
        <v>0</v>
      </c>
      <c r="Z7340">
        <v>0</v>
      </c>
      <c r="AA7340">
        <v>0</v>
      </c>
      <c r="AB7340">
        <v>101.1219005665569</v>
      </c>
      <c r="AC7340">
        <v>0</v>
      </c>
      <c r="AD7340">
        <v>0</v>
      </c>
      <c r="AE7340">
        <v>472.79222255755997</v>
      </c>
    </row>
    <row r="7341" spans="1:31" x14ac:dyDescent="0.25">
      <c r="A7341">
        <v>2213869</v>
      </c>
      <c r="B7341">
        <v>1</v>
      </c>
      <c r="C7341" t="s">
        <v>80</v>
      </c>
      <c r="D7341" t="s">
        <v>92</v>
      </c>
      <c r="E7341" t="s">
        <v>156</v>
      </c>
      <c r="F7341" t="s">
        <v>20907</v>
      </c>
      <c r="G7341" t="s">
        <v>134</v>
      </c>
      <c r="H7341" t="s">
        <v>135</v>
      </c>
      <c r="I7341" t="s">
        <v>136</v>
      </c>
      <c r="J7341" t="s">
        <v>137</v>
      </c>
      <c r="K7341" t="s">
        <v>138</v>
      </c>
      <c r="L7341" t="s">
        <v>20908</v>
      </c>
      <c r="M7341" t="s">
        <v>20909</v>
      </c>
      <c r="N7341">
        <v>1.326944444</v>
      </c>
      <c r="O7341">
        <v>0</v>
      </c>
      <c r="P7341">
        <v>1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0.18867097565965002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0.18867097565965002</v>
      </c>
    </row>
    <row r="7342" spans="1:31" x14ac:dyDescent="0.25">
      <c r="A7342">
        <v>2221984</v>
      </c>
      <c r="B7342">
        <v>1</v>
      </c>
      <c r="C7342" t="s">
        <v>80</v>
      </c>
      <c r="D7342" t="s">
        <v>103</v>
      </c>
      <c r="E7342" t="s">
        <v>151</v>
      </c>
      <c r="F7342" t="s">
        <v>20910</v>
      </c>
      <c r="G7342" t="s">
        <v>213</v>
      </c>
      <c r="H7342" t="s">
        <v>135</v>
      </c>
      <c r="I7342" t="s">
        <v>136</v>
      </c>
      <c r="J7342" t="s">
        <v>137</v>
      </c>
      <c r="K7342" t="s">
        <v>138</v>
      </c>
      <c r="L7342" t="s">
        <v>20911</v>
      </c>
      <c r="M7342" t="s">
        <v>20912</v>
      </c>
      <c r="N7342">
        <v>0.58138888799999999</v>
      </c>
      <c r="O7342">
        <v>0</v>
      </c>
      <c r="P7342">
        <v>192</v>
      </c>
      <c r="Q7342">
        <v>0</v>
      </c>
      <c r="R7342">
        <v>0</v>
      </c>
      <c r="S7342">
        <v>0</v>
      </c>
      <c r="T7342">
        <v>5</v>
      </c>
      <c r="U7342">
        <v>0</v>
      </c>
      <c r="V7342">
        <v>0</v>
      </c>
      <c r="W7342">
        <v>0</v>
      </c>
      <c r="X7342">
        <v>32.032771433378102</v>
      </c>
      <c r="Y7342">
        <v>0</v>
      </c>
      <c r="Z7342">
        <v>0</v>
      </c>
      <c r="AA7342">
        <v>0</v>
      </c>
      <c r="AB7342">
        <v>1.311745299548676</v>
      </c>
      <c r="AC7342">
        <v>0</v>
      </c>
      <c r="AD7342">
        <v>0</v>
      </c>
      <c r="AE7342">
        <v>33.344516732926778</v>
      </c>
    </row>
    <row r="7343" spans="1:31" x14ac:dyDescent="0.25">
      <c r="A7343">
        <v>2226939</v>
      </c>
      <c r="B7343">
        <v>1</v>
      </c>
      <c r="C7343" t="s">
        <v>81</v>
      </c>
      <c r="D7343" t="s">
        <v>113</v>
      </c>
      <c r="E7343" t="s">
        <v>132</v>
      </c>
      <c r="F7343" t="s">
        <v>20913</v>
      </c>
      <c r="G7343" t="s">
        <v>176</v>
      </c>
      <c r="H7343" t="s">
        <v>135</v>
      </c>
      <c r="I7343" t="s">
        <v>136</v>
      </c>
      <c r="J7343" t="s">
        <v>137</v>
      </c>
      <c r="K7343" t="s">
        <v>138</v>
      </c>
      <c r="L7343" t="s">
        <v>20914</v>
      </c>
      <c r="M7343" t="s">
        <v>20915</v>
      </c>
      <c r="N7343">
        <v>1.469166666</v>
      </c>
      <c r="O7343">
        <v>0</v>
      </c>
      <c r="P7343">
        <v>20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4.8819658892718394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4.8819658892718394</v>
      </c>
    </row>
    <row r="7344" spans="1:31" x14ac:dyDescent="0.25">
      <c r="A7344">
        <v>2214951</v>
      </c>
      <c r="B7344">
        <v>1</v>
      </c>
      <c r="C7344" t="s">
        <v>80</v>
      </c>
      <c r="D7344" t="s">
        <v>104</v>
      </c>
      <c r="E7344" t="s">
        <v>156</v>
      </c>
      <c r="F7344" t="s">
        <v>20916</v>
      </c>
      <c r="G7344" t="s">
        <v>134</v>
      </c>
      <c r="H7344" t="s">
        <v>135</v>
      </c>
      <c r="I7344" t="s">
        <v>136</v>
      </c>
      <c r="J7344" t="s">
        <v>137</v>
      </c>
      <c r="K7344" t="s">
        <v>138</v>
      </c>
      <c r="L7344" t="s">
        <v>20917</v>
      </c>
      <c r="M7344" t="s">
        <v>20918</v>
      </c>
      <c r="N7344">
        <v>0.84416666600000001</v>
      </c>
      <c r="O7344">
        <v>0</v>
      </c>
      <c r="P7344">
        <v>1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</row>
    <row r="7345" spans="1:31" x14ac:dyDescent="0.25">
      <c r="A7345">
        <v>2215578</v>
      </c>
      <c r="B7345">
        <v>1</v>
      </c>
      <c r="C7345" t="s">
        <v>80</v>
      </c>
      <c r="D7345" t="s">
        <v>105</v>
      </c>
      <c r="E7345" t="s">
        <v>147</v>
      </c>
      <c r="F7345" t="s">
        <v>20919</v>
      </c>
      <c r="G7345" t="s">
        <v>143</v>
      </c>
      <c r="H7345" t="s">
        <v>144</v>
      </c>
      <c r="I7345" t="s">
        <v>136</v>
      </c>
      <c r="J7345" t="s">
        <v>137</v>
      </c>
      <c r="K7345" t="s">
        <v>138</v>
      </c>
      <c r="L7345" t="s">
        <v>20920</v>
      </c>
      <c r="M7345" t="s">
        <v>20921</v>
      </c>
      <c r="N7345">
        <v>0.41499999999999998</v>
      </c>
      <c r="O7345">
        <v>11</v>
      </c>
      <c r="P7345">
        <v>1490</v>
      </c>
      <c r="Q7345">
        <v>19</v>
      </c>
      <c r="R7345">
        <v>663</v>
      </c>
      <c r="S7345">
        <v>36</v>
      </c>
      <c r="T7345">
        <v>162</v>
      </c>
      <c r="U7345">
        <v>0</v>
      </c>
      <c r="V7345">
        <v>1</v>
      </c>
      <c r="W7345">
        <v>1.176907085618355</v>
      </c>
      <c r="X7345">
        <v>172.46760677344457</v>
      </c>
      <c r="Y7345">
        <v>3.1617796671402001</v>
      </c>
      <c r="Z7345">
        <v>32.296007886246272</v>
      </c>
      <c r="AA7345">
        <v>168.53860948312354</v>
      </c>
      <c r="AB7345">
        <v>59.335148183308064</v>
      </c>
      <c r="AC7345">
        <v>0</v>
      </c>
      <c r="AD7345">
        <v>2.3607348232725998</v>
      </c>
      <c r="AE7345">
        <v>439.3367939021536</v>
      </c>
    </row>
    <row r="7346" spans="1:31" x14ac:dyDescent="0.25">
      <c r="A7346">
        <v>2226212</v>
      </c>
      <c r="B7346">
        <v>1</v>
      </c>
      <c r="C7346" t="s">
        <v>80</v>
      </c>
      <c r="D7346" t="s">
        <v>88</v>
      </c>
      <c r="E7346" t="s">
        <v>151</v>
      </c>
      <c r="F7346" t="s">
        <v>20922</v>
      </c>
      <c r="G7346" t="s">
        <v>213</v>
      </c>
      <c r="H7346" t="s">
        <v>135</v>
      </c>
      <c r="I7346" t="s">
        <v>136</v>
      </c>
      <c r="J7346" t="s">
        <v>137</v>
      </c>
      <c r="K7346" t="s">
        <v>138</v>
      </c>
      <c r="L7346" t="s">
        <v>20923</v>
      </c>
      <c r="M7346" t="s">
        <v>20924</v>
      </c>
      <c r="N7346">
        <v>5.9705555549999998</v>
      </c>
      <c r="O7346">
        <v>0</v>
      </c>
      <c r="P7346">
        <v>4</v>
      </c>
      <c r="Q7346">
        <v>0</v>
      </c>
      <c r="R7346">
        <v>0</v>
      </c>
      <c r="S7346">
        <v>0</v>
      </c>
      <c r="T7346">
        <v>1</v>
      </c>
      <c r="U7346">
        <v>0</v>
      </c>
      <c r="V7346">
        <v>0</v>
      </c>
      <c r="W7346">
        <v>0</v>
      </c>
      <c r="X7346">
        <v>8.448314845128527</v>
      </c>
      <c r="Y7346">
        <v>0</v>
      </c>
      <c r="Z7346">
        <v>0</v>
      </c>
      <c r="AA7346">
        <v>0</v>
      </c>
      <c r="AB7346">
        <v>9.0413694467616494</v>
      </c>
      <c r="AC7346">
        <v>0</v>
      </c>
      <c r="AD7346">
        <v>0</v>
      </c>
      <c r="AE7346">
        <v>17.489684291890178</v>
      </c>
    </row>
    <row r="7347" spans="1:31" x14ac:dyDescent="0.25">
      <c r="A7347">
        <v>2221884</v>
      </c>
      <c r="B7347">
        <v>1</v>
      </c>
      <c r="C7347" t="s">
        <v>81</v>
      </c>
      <c r="D7347" t="s">
        <v>113</v>
      </c>
      <c r="E7347" t="s">
        <v>147</v>
      </c>
      <c r="F7347" t="s">
        <v>20925</v>
      </c>
      <c r="G7347" t="s">
        <v>143</v>
      </c>
      <c r="H7347" t="s">
        <v>144</v>
      </c>
      <c r="I7347" t="s">
        <v>136</v>
      </c>
      <c r="J7347" t="s">
        <v>137</v>
      </c>
      <c r="K7347" t="s">
        <v>138</v>
      </c>
      <c r="L7347" t="s">
        <v>20926</v>
      </c>
      <c r="M7347" t="s">
        <v>20927</v>
      </c>
      <c r="N7347">
        <v>2.0730555549999998</v>
      </c>
      <c r="O7347">
        <v>0</v>
      </c>
      <c r="P7347">
        <v>674</v>
      </c>
      <c r="Q7347">
        <v>50</v>
      </c>
      <c r="R7347">
        <v>264</v>
      </c>
      <c r="S7347">
        <v>10</v>
      </c>
      <c r="T7347">
        <v>40</v>
      </c>
      <c r="U7347">
        <v>1</v>
      </c>
      <c r="V7347">
        <v>0</v>
      </c>
      <c r="W7347">
        <v>0</v>
      </c>
      <c r="X7347">
        <v>266.36341465512936</v>
      </c>
      <c r="Y7347">
        <v>94.647304401946087</v>
      </c>
      <c r="Z7347">
        <v>292.71586800811798</v>
      </c>
      <c r="AA7347">
        <v>474.39080641533036</v>
      </c>
      <c r="AB7347">
        <v>62.488849291794601</v>
      </c>
      <c r="AC7347">
        <v>100.77075047913605</v>
      </c>
      <c r="AD7347">
        <v>0</v>
      </c>
      <c r="AE7347">
        <v>1291.3769932514545</v>
      </c>
    </row>
    <row r="7348" spans="1:31" x14ac:dyDescent="0.25">
      <c r="A7348">
        <v>2213228</v>
      </c>
      <c r="B7348">
        <v>1</v>
      </c>
      <c r="C7348" t="s">
        <v>80</v>
      </c>
      <c r="D7348" t="s">
        <v>100</v>
      </c>
      <c r="E7348" t="s">
        <v>151</v>
      </c>
      <c r="F7348" t="s">
        <v>2434</v>
      </c>
      <c r="G7348" t="s">
        <v>345</v>
      </c>
      <c r="H7348" t="s">
        <v>135</v>
      </c>
      <c r="I7348" t="s">
        <v>136</v>
      </c>
      <c r="J7348" t="s">
        <v>137</v>
      </c>
      <c r="K7348" t="s">
        <v>138</v>
      </c>
      <c r="L7348" t="s">
        <v>20928</v>
      </c>
      <c r="M7348" t="s">
        <v>20929</v>
      </c>
      <c r="N7348">
        <v>2.3886111109999999</v>
      </c>
      <c r="O7348">
        <v>0</v>
      </c>
      <c r="P7348">
        <v>59</v>
      </c>
      <c r="Q7348">
        <v>0</v>
      </c>
      <c r="R7348">
        <v>0</v>
      </c>
      <c r="S7348">
        <v>0</v>
      </c>
      <c r="T7348">
        <v>5</v>
      </c>
      <c r="U7348">
        <v>0</v>
      </c>
      <c r="V7348">
        <v>0</v>
      </c>
      <c r="W7348">
        <v>0</v>
      </c>
      <c r="X7348">
        <v>25.703881071745833</v>
      </c>
      <c r="Y7348">
        <v>0</v>
      </c>
      <c r="Z7348">
        <v>0</v>
      </c>
      <c r="AA7348">
        <v>0</v>
      </c>
      <c r="AB7348">
        <v>14.775001609659306</v>
      </c>
      <c r="AC7348">
        <v>0</v>
      </c>
      <c r="AD7348">
        <v>0</v>
      </c>
      <c r="AE7348">
        <v>40.478882681405139</v>
      </c>
    </row>
    <row r="7349" spans="1:31" x14ac:dyDescent="0.25">
      <c r="A7349">
        <v>2213620</v>
      </c>
      <c r="B7349">
        <v>1</v>
      </c>
      <c r="C7349" t="s">
        <v>80</v>
      </c>
      <c r="D7349" t="s">
        <v>100</v>
      </c>
      <c r="E7349" t="s">
        <v>225</v>
      </c>
      <c r="F7349" t="s">
        <v>20930</v>
      </c>
      <c r="G7349" t="s">
        <v>345</v>
      </c>
      <c r="H7349" t="s">
        <v>135</v>
      </c>
      <c r="I7349" t="s">
        <v>136</v>
      </c>
      <c r="J7349" t="s">
        <v>137</v>
      </c>
      <c r="K7349" t="s">
        <v>138</v>
      </c>
      <c r="L7349" t="s">
        <v>20931</v>
      </c>
      <c r="M7349" t="s">
        <v>20932</v>
      </c>
      <c r="N7349">
        <v>3.0697222219999998</v>
      </c>
      <c r="O7349">
        <v>0</v>
      </c>
      <c r="P7349">
        <v>11</v>
      </c>
      <c r="Q7349">
        <v>0</v>
      </c>
      <c r="R7349">
        <v>0</v>
      </c>
      <c r="S7349">
        <v>0</v>
      </c>
      <c r="T7349">
        <v>3</v>
      </c>
      <c r="U7349">
        <v>0</v>
      </c>
      <c r="V7349">
        <v>0</v>
      </c>
      <c r="W7349">
        <v>0</v>
      </c>
      <c r="X7349">
        <v>13.403238056564174</v>
      </c>
      <c r="Y7349">
        <v>0</v>
      </c>
      <c r="Z7349">
        <v>0</v>
      </c>
      <c r="AA7349">
        <v>0</v>
      </c>
      <c r="AB7349">
        <v>3.6042258090356709</v>
      </c>
      <c r="AC7349">
        <v>0</v>
      </c>
      <c r="AD7349">
        <v>0</v>
      </c>
      <c r="AE7349">
        <v>17.007463865599846</v>
      </c>
    </row>
    <row r="7350" spans="1:31" x14ac:dyDescent="0.25">
      <c r="A7350">
        <v>2215784</v>
      </c>
      <c r="B7350">
        <v>1</v>
      </c>
      <c r="C7350" t="s">
        <v>80</v>
      </c>
      <c r="D7350" t="s">
        <v>91</v>
      </c>
      <c r="E7350" t="s">
        <v>141</v>
      </c>
      <c r="F7350" t="s">
        <v>20933</v>
      </c>
      <c r="G7350" t="s">
        <v>349</v>
      </c>
      <c r="H7350" t="s">
        <v>144</v>
      </c>
      <c r="I7350" t="s">
        <v>136</v>
      </c>
      <c r="J7350" t="s">
        <v>137</v>
      </c>
      <c r="K7350" t="s">
        <v>138</v>
      </c>
      <c r="L7350" t="s">
        <v>20934</v>
      </c>
      <c r="M7350" t="s">
        <v>20935</v>
      </c>
      <c r="N7350">
        <v>1.0466666659999999</v>
      </c>
      <c r="O7350">
        <v>0</v>
      </c>
      <c r="P7350">
        <v>5</v>
      </c>
      <c r="Q7350">
        <v>0</v>
      </c>
      <c r="R7350">
        <v>7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1.5261856266453475</v>
      </c>
      <c r="Y7350">
        <v>0</v>
      </c>
      <c r="Z7350">
        <v>0.31201790878585167</v>
      </c>
      <c r="AA7350">
        <v>0</v>
      </c>
      <c r="AB7350">
        <v>0</v>
      </c>
      <c r="AC7350">
        <v>0</v>
      </c>
      <c r="AD7350">
        <v>0</v>
      </c>
      <c r="AE7350">
        <v>1.8382035354311992</v>
      </c>
    </row>
    <row r="7351" spans="1:31" x14ac:dyDescent="0.25">
      <c r="A7351">
        <v>2224440</v>
      </c>
      <c r="B7351">
        <v>1</v>
      </c>
      <c r="C7351" t="s">
        <v>80</v>
      </c>
      <c r="D7351" t="s">
        <v>105</v>
      </c>
      <c r="E7351" t="s">
        <v>141</v>
      </c>
      <c r="F7351" t="s">
        <v>20936</v>
      </c>
      <c r="G7351" t="s">
        <v>349</v>
      </c>
      <c r="H7351" t="s">
        <v>144</v>
      </c>
      <c r="I7351" t="s">
        <v>136</v>
      </c>
      <c r="J7351" t="s">
        <v>137</v>
      </c>
      <c r="K7351" t="s">
        <v>138</v>
      </c>
      <c r="L7351" t="s">
        <v>20937</v>
      </c>
      <c r="M7351" t="s">
        <v>20938</v>
      </c>
      <c r="N7351">
        <v>3.4311111109999999</v>
      </c>
      <c r="O7351">
        <v>2</v>
      </c>
      <c r="P7351">
        <v>0</v>
      </c>
      <c r="Q7351">
        <v>2</v>
      </c>
      <c r="R7351">
        <v>0</v>
      </c>
      <c r="S7351">
        <v>11</v>
      </c>
      <c r="T7351">
        <v>0</v>
      </c>
      <c r="U7351">
        <v>2</v>
      </c>
      <c r="V7351">
        <v>0</v>
      </c>
      <c r="W7351">
        <v>6.9026395518339774</v>
      </c>
      <c r="X7351">
        <v>0</v>
      </c>
      <c r="Y7351">
        <v>1.503516905098319</v>
      </c>
      <c r="Z7351">
        <v>0</v>
      </c>
      <c r="AA7351">
        <v>70.125338142791691</v>
      </c>
      <c r="AB7351">
        <v>0</v>
      </c>
      <c r="AC7351">
        <v>95.877668107395166</v>
      </c>
      <c r="AD7351">
        <v>0</v>
      </c>
      <c r="AE7351">
        <v>174.40916270711915</v>
      </c>
    </row>
    <row r="7352" spans="1:31" x14ac:dyDescent="0.25">
      <c r="A7352">
        <v>2228227</v>
      </c>
      <c r="B7352">
        <v>1</v>
      </c>
      <c r="C7352" t="s">
        <v>80</v>
      </c>
      <c r="D7352" t="s">
        <v>98</v>
      </c>
      <c r="E7352" t="s">
        <v>151</v>
      </c>
      <c r="F7352" t="s">
        <v>16850</v>
      </c>
      <c r="G7352" t="s">
        <v>233</v>
      </c>
      <c r="H7352" t="s">
        <v>135</v>
      </c>
      <c r="I7352" t="s">
        <v>136</v>
      </c>
      <c r="J7352" t="s">
        <v>137</v>
      </c>
      <c r="K7352" t="s">
        <v>234</v>
      </c>
      <c r="L7352" t="s">
        <v>20939</v>
      </c>
      <c r="M7352" t="s">
        <v>20940</v>
      </c>
      <c r="N7352">
        <v>7.9991313880000003</v>
      </c>
      <c r="O7352">
        <v>0</v>
      </c>
      <c r="P7352">
        <v>29</v>
      </c>
      <c r="Q7352">
        <v>0</v>
      </c>
      <c r="R7352">
        <v>0</v>
      </c>
      <c r="S7352">
        <v>0</v>
      </c>
      <c r="T7352">
        <v>2</v>
      </c>
      <c r="U7352">
        <v>0</v>
      </c>
      <c r="V7352">
        <v>0</v>
      </c>
      <c r="W7352">
        <v>0</v>
      </c>
      <c r="X7352">
        <v>21.827917229394611</v>
      </c>
      <c r="Y7352">
        <v>0</v>
      </c>
      <c r="Z7352">
        <v>0</v>
      </c>
      <c r="AA7352">
        <v>0</v>
      </c>
      <c r="AB7352">
        <v>0.79368177236847126</v>
      </c>
      <c r="AC7352">
        <v>0</v>
      </c>
      <c r="AD7352">
        <v>0</v>
      </c>
      <c r="AE7352">
        <v>22.621599001763084</v>
      </c>
    </row>
    <row r="7353" spans="1:31" x14ac:dyDescent="0.25">
      <c r="A7353">
        <v>2229292</v>
      </c>
      <c r="B7353">
        <v>1</v>
      </c>
      <c r="C7353" t="s">
        <v>81</v>
      </c>
      <c r="D7353" t="s">
        <v>128</v>
      </c>
      <c r="E7353" t="s">
        <v>141</v>
      </c>
      <c r="F7353" t="s">
        <v>20941</v>
      </c>
      <c r="G7353" t="s">
        <v>3816</v>
      </c>
      <c r="H7353" t="s">
        <v>144</v>
      </c>
      <c r="I7353" t="s">
        <v>136</v>
      </c>
      <c r="J7353" t="s">
        <v>3</v>
      </c>
      <c r="K7353" t="s">
        <v>138</v>
      </c>
      <c r="L7353" t="s">
        <v>20942</v>
      </c>
      <c r="M7353" t="s">
        <v>20943</v>
      </c>
      <c r="N7353">
        <v>1.0466666659999999</v>
      </c>
      <c r="O7353">
        <v>0</v>
      </c>
      <c r="P7353">
        <v>4920</v>
      </c>
      <c r="Q7353">
        <v>0</v>
      </c>
      <c r="R7353">
        <v>10</v>
      </c>
      <c r="S7353">
        <v>0</v>
      </c>
      <c r="T7353">
        <v>427</v>
      </c>
      <c r="U7353">
        <v>0</v>
      </c>
      <c r="V7353">
        <v>0</v>
      </c>
      <c r="W7353">
        <v>0</v>
      </c>
      <c r="X7353">
        <v>1342.2679097767093</v>
      </c>
      <c r="Y7353">
        <v>0</v>
      </c>
      <c r="Z7353">
        <v>0.6757086494479998</v>
      </c>
      <c r="AA7353">
        <v>0</v>
      </c>
      <c r="AB7353">
        <v>275.01977021521907</v>
      </c>
      <c r="AC7353">
        <v>0</v>
      </c>
      <c r="AD7353">
        <v>0</v>
      </c>
      <c r="AE7353">
        <v>1617.9633886413765</v>
      </c>
    </row>
    <row r="7354" spans="1:31" x14ac:dyDescent="0.25">
      <c r="A7354">
        <v>2216889</v>
      </c>
      <c r="B7354">
        <v>1</v>
      </c>
      <c r="C7354" t="s">
        <v>81</v>
      </c>
      <c r="D7354" t="s">
        <v>127</v>
      </c>
      <c r="E7354" t="s">
        <v>151</v>
      </c>
      <c r="F7354" t="s">
        <v>6793</v>
      </c>
      <c r="G7354" t="s">
        <v>213</v>
      </c>
      <c r="H7354" t="s">
        <v>135</v>
      </c>
      <c r="I7354" t="s">
        <v>136</v>
      </c>
      <c r="J7354" t="s">
        <v>137</v>
      </c>
      <c r="K7354" t="s">
        <v>138</v>
      </c>
      <c r="L7354" t="s">
        <v>20944</v>
      </c>
      <c r="M7354" t="s">
        <v>20945</v>
      </c>
      <c r="N7354">
        <v>1.6033333329999999</v>
      </c>
      <c r="O7354">
        <v>0</v>
      </c>
      <c r="P7354">
        <v>15</v>
      </c>
      <c r="Q7354">
        <v>0</v>
      </c>
      <c r="R7354">
        <v>2</v>
      </c>
      <c r="S7354">
        <v>0</v>
      </c>
      <c r="T7354">
        <v>5</v>
      </c>
      <c r="U7354">
        <v>0</v>
      </c>
      <c r="V7354">
        <v>0</v>
      </c>
      <c r="W7354">
        <v>0</v>
      </c>
      <c r="X7354">
        <v>4.1368360853681576</v>
      </c>
      <c r="Y7354">
        <v>0</v>
      </c>
      <c r="Z7354">
        <v>0.11513767410870222</v>
      </c>
      <c r="AA7354">
        <v>0</v>
      </c>
      <c r="AB7354">
        <v>0.58363384908721894</v>
      </c>
      <c r="AC7354">
        <v>0</v>
      </c>
      <c r="AD7354">
        <v>0</v>
      </c>
      <c r="AE7354">
        <v>4.8356076085640787</v>
      </c>
    </row>
    <row r="7355" spans="1:31" x14ac:dyDescent="0.25">
      <c r="A7355">
        <v>2215893</v>
      </c>
      <c r="B7355">
        <v>1</v>
      </c>
      <c r="C7355" t="s">
        <v>81</v>
      </c>
      <c r="D7355" t="s">
        <v>113</v>
      </c>
      <c r="E7355" t="s">
        <v>151</v>
      </c>
      <c r="F7355" t="s">
        <v>20946</v>
      </c>
      <c r="G7355" t="s">
        <v>153</v>
      </c>
      <c r="H7355" t="s">
        <v>135</v>
      </c>
      <c r="I7355" t="s">
        <v>136</v>
      </c>
      <c r="J7355" t="s">
        <v>137</v>
      </c>
      <c r="K7355" t="s">
        <v>138</v>
      </c>
      <c r="L7355" t="s">
        <v>20947</v>
      </c>
      <c r="M7355" t="s">
        <v>20948</v>
      </c>
      <c r="N7355">
        <v>2.2241666659999999</v>
      </c>
      <c r="O7355">
        <v>0</v>
      </c>
      <c r="P7355">
        <v>27</v>
      </c>
      <c r="Q7355">
        <v>0</v>
      </c>
      <c r="R7355">
        <v>0</v>
      </c>
      <c r="S7355">
        <v>0</v>
      </c>
      <c r="T7355">
        <v>4</v>
      </c>
      <c r="U7355">
        <v>0</v>
      </c>
      <c r="V7355">
        <v>0</v>
      </c>
      <c r="W7355">
        <v>0</v>
      </c>
      <c r="X7355">
        <v>7.4938693897378643</v>
      </c>
      <c r="Y7355">
        <v>0</v>
      </c>
      <c r="Z7355">
        <v>0</v>
      </c>
      <c r="AA7355">
        <v>0</v>
      </c>
      <c r="AB7355">
        <v>1.789309080542778E-2</v>
      </c>
      <c r="AC7355">
        <v>0</v>
      </c>
      <c r="AD7355">
        <v>0</v>
      </c>
      <c r="AE7355">
        <v>7.5117624805432923</v>
      </c>
    </row>
    <row r="7356" spans="1:31" x14ac:dyDescent="0.25">
      <c r="A7356">
        <v>2217885</v>
      </c>
      <c r="B7356">
        <v>1</v>
      </c>
      <c r="C7356" t="s">
        <v>80</v>
      </c>
      <c r="D7356" t="s">
        <v>94</v>
      </c>
      <c r="E7356" t="s">
        <v>132</v>
      </c>
      <c r="F7356" t="s">
        <v>10425</v>
      </c>
      <c r="G7356" t="s">
        <v>1470</v>
      </c>
      <c r="H7356" t="s">
        <v>135</v>
      </c>
      <c r="I7356" t="s">
        <v>136</v>
      </c>
      <c r="J7356" t="s">
        <v>137</v>
      </c>
      <c r="K7356" t="s">
        <v>138</v>
      </c>
      <c r="L7356" t="s">
        <v>20949</v>
      </c>
      <c r="M7356" t="s">
        <v>20950</v>
      </c>
      <c r="N7356">
        <v>7.4741666660000003</v>
      </c>
      <c r="O7356">
        <v>0</v>
      </c>
      <c r="P7356">
        <v>35</v>
      </c>
      <c r="Q7356">
        <v>0</v>
      </c>
      <c r="R7356">
        <v>0</v>
      </c>
      <c r="S7356">
        <v>0</v>
      </c>
      <c r="T7356">
        <v>11</v>
      </c>
      <c r="U7356">
        <v>0</v>
      </c>
      <c r="V7356">
        <v>1</v>
      </c>
      <c r="W7356">
        <v>0</v>
      </c>
      <c r="X7356">
        <v>97.401302723837375</v>
      </c>
      <c r="Y7356">
        <v>0</v>
      </c>
      <c r="Z7356">
        <v>0</v>
      </c>
      <c r="AA7356">
        <v>0</v>
      </c>
      <c r="AB7356">
        <v>183.17587900080201</v>
      </c>
      <c r="AC7356">
        <v>0</v>
      </c>
      <c r="AD7356">
        <v>1348.1719911385374</v>
      </c>
      <c r="AE7356">
        <v>1628.7491728631767</v>
      </c>
    </row>
    <row r="7357" spans="1:31" x14ac:dyDescent="0.25">
      <c r="A7357">
        <v>2228296</v>
      </c>
      <c r="B7357">
        <v>1</v>
      </c>
      <c r="C7357" t="s">
        <v>80</v>
      </c>
      <c r="D7357" t="s">
        <v>88</v>
      </c>
      <c r="E7357" t="s">
        <v>156</v>
      </c>
      <c r="F7357" t="s">
        <v>20951</v>
      </c>
      <c r="G7357" t="s">
        <v>165</v>
      </c>
      <c r="H7357" t="s">
        <v>135</v>
      </c>
      <c r="I7357" t="s">
        <v>136</v>
      </c>
      <c r="J7357" t="s">
        <v>137</v>
      </c>
      <c r="K7357" t="s">
        <v>138</v>
      </c>
      <c r="L7357" t="s">
        <v>20952</v>
      </c>
      <c r="M7357" t="s">
        <v>20953</v>
      </c>
      <c r="N7357">
        <v>0.64444444400000001</v>
      </c>
      <c r="O7357">
        <v>0</v>
      </c>
      <c r="P7357">
        <v>4</v>
      </c>
      <c r="Q7357">
        <v>0</v>
      </c>
      <c r="R7357">
        <v>0</v>
      </c>
      <c r="S7357">
        <v>0</v>
      </c>
      <c r="T7357">
        <v>3</v>
      </c>
      <c r="U7357">
        <v>0</v>
      </c>
      <c r="V7357">
        <v>0</v>
      </c>
      <c r="W7357">
        <v>0</v>
      </c>
      <c r="X7357">
        <v>0.22036314375026672</v>
      </c>
      <c r="Y7357">
        <v>0</v>
      </c>
      <c r="Z7357">
        <v>0</v>
      </c>
      <c r="AA7357">
        <v>0</v>
      </c>
      <c r="AB7357">
        <v>0.33090744339799999</v>
      </c>
      <c r="AC7357">
        <v>0</v>
      </c>
      <c r="AD7357">
        <v>0</v>
      </c>
      <c r="AE7357">
        <v>0.55127058714826671</v>
      </c>
    </row>
    <row r="7358" spans="1:31" x14ac:dyDescent="0.25">
      <c r="A7358">
        <v>2220825</v>
      </c>
      <c r="B7358">
        <v>1</v>
      </c>
      <c r="C7358" t="s">
        <v>80</v>
      </c>
      <c r="D7358" t="s">
        <v>95</v>
      </c>
      <c r="E7358" t="s">
        <v>147</v>
      </c>
      <c r="F7358" t="s">
        <v>20954</v>
      </c>
      <c r="G7358" t="s">
        <v>200</v>
      </c>
      <c r="H7358" t="s">
        <v>144</v>
      </c>
      <c r="I7358" t="s">
        <v>136</v>
      </c>
      <c r="J7358" t="s">
        <v>137</v>
      </c>
      <c r="K7358" t="s">
        <v>234</v>
      </c>
      <c r="L7358" t="s">
        <v>20955</v>
      </c>
      <c r="M7358" t="s">
        <v>20956</v>
      </c>
      <c r="N7358">
        <v>0.17138888799999999</v>
      </c>
      <c r="O7358">
        <v>0</v>
      </c>
      <c r="P7358">
        <v>0</v>
      </c>
      <c r="Q7358">
        <v>0</v>
      </c>
      <c r="R7358">
        <v>0</v>
      </c>
      <c r="S7358">
        <v>4</v>
      </c>
      <c r="T7358">
        <v>0</v>
      </c>
      <c r="U7358">
        <v>1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8.4605109858399175</v>
      </c>
      <c r="AB7358">
        <v>0</v>
      </c>
      <c r="AC7358">
        <v>335.7399978811826</v>
      </c>
      <c r="AD7358">
        <v>0</v>
      </c>
      <c r="AE7358">
        <v>344.20050886702251</v>
      </c>
    </row>
    <row r="7359" spans="1:31" x14ac:dyDescent="0.25">
      <c r="A7359">
        <v>2215870</v>
      </c>
      <c r="B7359">
        <v>1</v>
      </c>
      <c r="C7359" t="s">
        <v>80</v>
      </c>
      <c r="D7359" t="s">
        <v>83</v>
      </c>
      <c r="E7359" t="s">
        <v>151</v>
      </c>
      <c r="F7359" t="s">
        <v>3066</v>
      </c>
      <c r="G7359" t="s">
        <v>213</v>
      </c>
      <c r="H7359" t="s">
        <v>135</v>
      </c>
      <c r="I7359" t="s">
        <v>136</v>
      </c>
      <c r="J7359" t="s">
        <v>137</v>
      </c>
      <c r="K7359" t="s">
        <v>138</v>
      </c>
      <c r="L7359" t="s">
        <v>20957</v>
      </c>
      <c r="M7359" t="s">
        <v>20958</v>
      </c>
      <c r="N7359">
        <v>1.0947222219999999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4</v>
      </c>
      <c r="U7359">
        <v>0</v>
      </c>
      <c r="V7359">
        <v>1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2.4819930673994053</v>
      </c>
      <c r="AC7359">
        <v>0</v>
      </c>
      <c r="AD7359">
        <v>12.029312622804955</v>
      </c>
      <c r="AE7359">
        <v>14.51130569020436</v>
      </c>
    </row>
    <row r="7360" spans="1:31" x14ac:dyDescent="0.25">
      <c r="A7360">
        <v>2221821</v>
      </c>
      <c r="B7360">
        <v>1</v>
      </c>
      <c r="C7360" t="s">
        <v>80</v>
      </c>
      <c r="D7360" t="s">
        <v>97</v>
      </c>
      <c r="E7360" t="s">
        <v>156</v>
      </c>
      <c r="F7360" t="s">
        <v>20959</v>
      </c>
      <c r="G7360" t="s">
        <v>161</v>
      </c>
      <c r="H7360" t="s">
        <v>135</v>
      </c>
      <c r="I7360" t="s">
        <v>136</v>
      </c>
      <c r="J7360" t="s">
        <v>137</v>
      </c>
      <c r="K7360" t="s">
        <v>138</v>
      </c>
      <c r="L7360" t="s">
        <v>20960</v>
      </c>
      <c r="M7360" t="s">
        <v>20961</v>
      </c>
      <c r="N7360">
        <v>4.3686111109999999</v>
      </c>
      <c r="O7360">
        <v>0</v>
      </c>
      <c r="P7360">
        <v>2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0.93321748450204667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0.93321748450204667</v>
      </c>
    </row>
    <row r="7361" spans="1:31" x14ac:dyDescent="0.25">
      <c r="A7361">
        <v>2224360</v>
      </c>
      <c r="B7361">
        <v>1</v>
      </c>
      <c r="C7361" t="s">
        <v>80</v>
      </c>
      <c r="D7361" t="s">
        <v>96</v>
      </c>
      <c r="E7361" t="s">
        <v>151</v>
      </c>
      <c r="F7361" t="s">
        <v>5035</v>
      </c>
      <c r="G7361" t="s">
        <v>153</v>
      </c>
      <c r="H7361" t="s">
        <v>135</v>
      </c>
      <c r="I7361" t="s">
        <v>136</v>
      </c>
      <c r="J7361" t="s">
        <v>137</v>
      </c>
      <c r="K7361" t="s">
        <v>138</v>
      </c>
      <c r="L7361" t="s">
        <v>20962</v>
      </c>
      <c r="M7361" t="s">
        <v>20963</v>
      </c>
      <c r="N7361">
        <v>7.4819444439999998</v>
      </c>
      <c r="O7361">
        <v>0</v>
      </c>
      <c r="P7361">
        <v>50</v>
      </c>
      <c r="Q7361">
        <v>0</v>
      </c>
      <c r="R7361">
        <v>0</v>
      </c>
      <c r="S7361">
        <v>0</v>
      </c>
      <c r="T7361">
        <v>6</v>
      </c>
      <c r="U7361">
        <v>0</v>
      </c>
      <c r="V7361">
        <v>0</v>
      </c>
      <c r="W7361">
        <v>0</v>
      </c>
      <c r="X7361">
        <v>193.9900040290438</v>
      </c>
      <c r="Y7361">
        <v>0</v>
      </c>
      <c r="Z7361">
        <v>0</v>
      </c>
      <c r="AA7361">
        <v>0</v>
      </c>
      <c r="AB7361">
        <v>40.147617341073335</v>
      </c>
      <c r="AC7361">
        <v>0</v>
      </c>
      <c r="AD7361">
        <v>0</v>
      </c>
      <c r="AE7361">
        <v>234.13762137011713</v>
      </c>
    </row>
    <row r="7362" spans="1:31" x14ac:dyDescent="0.25">
      <c r="A7362">
        <v>2214991</v>
      </c>
      <c r="B7362">
        <v>1</v>
      </c>
      <c r="C7362" t="s">
        <v>80</v>
      </c>
      <c r="D7362" t="s">
        <v>100</v>
      </c>
      <c r="E7362" t="s">
        <v>147</v>
      </c>
      <c r="F7362" t="s">
        <v>12747</v>
      </c>
      <c r="G7362" t="s">
        <v>143</v>
      </c>
      <c r="H7362" t="s">
        <v>144</v>
      </c>
      <c r="I7362" t="s">
        <v>136</v>
      </c>
      <c r="J7362" t="s">
        <v>137</v>
      </c>
      <c r="K7362" t="s">
        <v>138</v>
      </c>
      <c r="L7362" t="s">
        <v>20964</v>
      </c>
      <c r="M7362" t="s">
        <v>20965</v>
      </c>
      <c r="N7362">
        <v>1.737777777</v>
      </c>
      <c r="O7362">
        <v>1</v>
      </c>
      <c r="P7362">
        <v>352</v>
      </c>
      <c r="Q7362">
        <v>177</v>
      </c>
      <c r="R7362">
        <v>204</v>
      </c>
      <c r="S7362">
        <v>15</v>
      </c>
      <c r="T7362">
        <v>44</v>
      </c>
      <c r="U7362">
        <v>1</v>
      </c>
      <c r="V7362">
        <v>0</v>
      </c>
      <c r="W7362">
        <v>1.0545836204876435</v>
      </c>
      <c r="X7362">
        <v>244.94984364437767</v>
      </c>
      <c r="Y7362">
        <v>481.73751300358998</v>
      </c>
      <c r="Z7362">
        <v>457.60726821718691</v>
      </c>
      <c r="AA7362">
        <v>27.008034184018221</v>
      </c>
      <c r="AB7362">
        <v>57.163272189049437</v>
      </c>
      <c r="AC7362">
        <v>273.01782641038471</v>
      </c>
      <c r="AD7362">
        <v>0</v>
      </c>
      <c r="AE7362">
        <v>1542.5383412690946</v>
      </c>
    </row>
    <row r="7363" spans="1:31" x14ac:dyDescent="0.25">
      <c r="A7363">
        <v>2223364</v>
      </c>
      <c r="B7363">
        <v>1</v>
      </c>
      <c r="C7363" t="s">
        <v>80</v>
      </c>
      <c r="D7363" t="s">
        <v>96</v>
      </c>
      <c r="E7363" t="s">
        <v>156</v>
      </c>
      <c r="F7363" t="s">
        <v>20966</v>
      </c>
      <c r="G7363" t="s">
        <v>280</v>
      </c>
      <c r="H7363" t="s">
        <v>135</v>
      </c>
      <c r="I7363" t="s">
        <v>136</v>
      </c>
      <c r="J7363" t="s">
        <v>137</v>
      </c>
      <c r="K7363" t="s">
        <v>138</v>
      </c>
      <c r="L7363" t="s">
        <v>20967</v>
      </c>
      <c r="M7363" t="s">
        <v>20968</v>
      </c>
      <c r="N7363">
        <v>7.5447222219999999</v>
      </c>
      <c r="O7363">
        <v>0</v>
      </c>
      <c r="P7363">
        <v>1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7.1539165324579574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7.1539165324579574</v>
      </c>
    </row>
    <row r="7364" spans="1:31" x14ac:dyDescent="0.25">
      <c r="A7364">
        <v>2214018</v>
      </c>
      <c r="B7364">
        <v>1</v>
      </c>
      <c r="C7364" t="s">
        <v>80</v>
      </c>
      <c r="D7364" t="s">
        <v>82</v>
      </c>
      <c r="E7364" t="s">
        <v>156</v>
      </c>
      <c r="F7364" t="s">
        <v>20969</v>
      </c>
      <c r="G7364" t="s">
        <v>172</v>
      </c>
      <c r="H7364" t="s">
        <v>135</v>
      </c>
      <c r="I7364" t="s">
        <v>136</v>
      </c>
      <c r="J7364" t="s">
        <v>137</v>
      </c>
      <c r="K7364" t="s">
        <v>138</v>
      </c>
      <c r="L7364" t="s">
        <v>20970</v>
      </c>
      <c r="M7364" t="s">
        <v>20971</v>
      </c>
      <c r="N7364">
        <v>2.9913888879999999</v>
      </c>
      <c r="O7364">
        <v>0</v>
      </c>
      <c r="P7364">
        <v>1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0.52331891829185273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0.52331891829185273</v>
      </c>
    </row>
    <row r="7365" spans="1:31" x14ac:dyDescent="0.25">
      <c r="A7365">
        <v>2219428</v>
      </c>
      <c r="B7365">
        <v>1</v>
      </c>
      <c r="C7365" t="s">
        <v>80</v>
      </c>
      <c r="D7365" t="s">
        <v>99</v>
      </c>
      <c r="E7365" t="s">
        <v>151</v>
      </c>
      <c r="F7365" t="s">
        <v>20972</v>
      </c>
      <c r="G7365" t="s">
        <v>153</v>
      </c>
      <c r="H7365" t="s">
        <v>135</v>
      </c>
      <c r="I7365" t="s">
        <v>136</v>
      </c>
      <c r="J7365" t="s">
        <v>137</v>
      </c>
      <c r="K7365" t="s">
        <v>138</v>
      </c>
      <c r="L7365" t="s">
        <v>20973</v>
      </c>
      <c r="M7365" t="s">
        <v>20974</v>
      </c>
      <c r="N7365">
        <v>5.1908333329999996</v>
      </c>
      <c r="O7365">
        <v>0</v>
      </c>
      <c r="P7365">
        <v>37</v>
      </c>
      <c r="Q7365">
        <v>0</v>
      </c>
      <c r="R7365">
        <v>1</v>
      </c>
      <c r="S7365">
        <v>0</v>
      </c>
      <c r="T7365">
        <v>32</v>
      </c>
      <c r="U7365">
        <v>0</v>
      </c>
      <c r="V7365">
        <v>1</v>
      </c>
      <c r="W7365">
        <v>0</v>
      </c>
      <c r="X7365">
        <v>84.742529936129714</v>
      </c>
      <c r="Y7365">
        <v>0</v>
      </c>
      <c r="Z7365">
        <v>2.7135893616149565</v>
      </c>
      <c r="AA7365">
        <v>0</v>
      </c>
      <c r="AB7365">
        <v>96.517059277537314</v>
      </c>
      <c r="AC7365">
        <v>0</v>
      </c>
      <c r="AD7365">
        <v>387.77541501660045</v>
      </c>
      <c r="AE7365">
        <v>571.74859359188235</v>
      </c>
    </row>
    <row r="7366" spans="1:31" x14ac:dyDescent="0.25">
      <c r="A7366">
        <v>2220424</v>
      </c>
      <c r="B7366">
        <v>1</v>
      </c>
      <c r="C7366" t="s">
        <v>80</v>
      </c>
      <c r="D7366" t="s">
        <v>92</v>
      </c>
      <c r="E7366" t="s">
        <v>141</v>
      </c>
      <c r="F7366" t="s">
        <v>20975</v>
      </c>
      <c r="G7366" t="s">
        <v>349</v>
      </c>
      <c r="H7366" t="s">
        <v>144</v>
      </c>
      <c r="I7366" t="s">
        <v>136</v>
      </c>
      <c r="J7366" t="s">
        <v>137</v>
      </c>
      <c r="K7366" t="s">
        <v>138</v>
      </c>
      <c r="L7366" t="s">
        <v>20976</v>
      </c>
      <c r="M7366" t="s">
        <v>20977</v>
      </c>
      <c r="N7366">
        <v>2.6433333330000002</v>
      </c>
      <c r="O7366">
        <v>0</v>
      </c>
      <c r="P7366">
        <v>9</v>
      </c>
      <c r="Q7366">
        <v>0</v>
      </c>
      <c r="R7366">
        <v>17</v>
      </c>
      <c r="S7366">
        <v>0</v>
      </c>
      <c r="T7366">
        <v>1</v>
      </c>
      <c r="U7366">
        <v>0</v>
      </c>
      <c r="V7366">
        <v>0</v>
      </c>
      <c r="W7366">
        <v>0</v>
      </c>
      <c r="X7366">
        <v>2.4757333469823113</v>
      </c>
      <c r="Y7366">
        <v>0</v>
      </c>
      <c r="Z7366">
        <v>4.4939039211179761</v>
      </c>
      <c r="AA7366">
        <v>0</v>
      </c>
      <c r="AB7366">
        <v>6.7366872564192229E-2</v>
      </c>
      <c r="AC7366">
        <v>0</v>
      </c>
      <c r="AD7366">
        <v>0</v>
      </c>
      <c r="AE7366">
        <v>7.0370041406644797</v>
      </c>
    </row>
    <row r="7367" spans="1:31" x14ac:dyDescent="0.25">
      <c r="A7367">
        <v>2225757</v>
      </c>
      <c r="B7367">
        <v>1</v>
      </c>
      <c r="C7367" t="s">
        <v>80</v>
      </c>
      <c r="D7367" t="s">
        <v>83</v>
      </c>
      <c r="E7367" t="s">
        <v>156</v>
      </c>
      <c r="F7367" t="s">
        <v>20978</v>
      </c>
      <c r="G7367" t="s">
        <v>161</v>
      </c>
      <c r="H7367" t="s">
        <v>135</v>
      </c>
      <c r="I7367" t="s">
        <v>136</v>
      </c>
      <c r="J7367" t="s">
        <v>137</v>
      </c>
      <c r="K7367" t="s">
        <v>138</v>
      </c>
      <c r="L7367" t="s">
        <v>16207</v>
      </c>
      <c r="M7367" t="s">
        <v>20979</v>
      </c>
      <c r="N7367">
        <v>1.3149999999999999</v>
      </c>
      <c r="O7367">
        <v>0</v>
      </c>
      <c r="P7367">
        <v>1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1.9040457421400654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1.9040457421400654</v>
      </c>
    </row>
    <row r="7368" spans="1:31" x14ac:dyDescent="0.25">
      <c r="A7368">
        <v>2221443</v>
      </c>
      <c r="B7368">
        <v>1</v>
      </c>
      <c r="C7368" t="s">
        <v>80</v>
      </c>
      <c r="D7368" t="s">
        <v>110</v>
      </c>
      <c r="E7368" t="s">
        <v>151</v>
      </c>
      <c r="F7368" t="s">
        <v>20980</v>
      </c>
      <c r="G7368" t="s">
        <v>134</v>
      </c>
      <c r="H7368" t="s">
        <v>135</v>
      </c>
      <c r="I7368" t="s">
        <v>136</v>
      </c>
      <c r="J7368" t="s">
        <v>137</v>
      </c>
      <c r="K7368" t="s">
        <v>138</v>
      </c>
      <c r="L7368" t="s">
        <v>20981</v>
      </c>
      <c r="M7368" t="s">
        <v>20982</v>
      </c>
      <c r="N7368">
        <v>1.193888888</v>
      </c>
      <c r="O7368">
        <v>0</v>
      </c>
      <c r="P7368">
        <v>100</v>
      </c>
      <c r="Q7368">
        <v>0</v>
      </c>
      <c r="R7368">
        <v>0</v>
      </c>
      <c r="S7368">
        <v>0</v>
      </c>
      <c r="T7368">
        <v>3</v>
      </c>
      <c r="U7368">
        <v>0</v>
      </c>
      <c r="V7368">
        <v>0</v>
      </c>
      <c r="W7368">
        <v>0</v>
      </c>
      <c r="X7368">
        <v>47.473745007519717</v>
      </c>
      <c r="Y7368">
        <v>0</v>
      </c>
      <c r="Z7368">
        <v>0</v>
      </c>
      <c r="AA7368">
        <v>0</v>
      </c>
      <c r="AB7368">
        <v>7.9281982386633807</v>
      </c>
      <c r="AC7368">
        <v>0</v>
      </c>
      <c r="AD7368">
        <v>0</v>
      </c>
      <c r="AE7368">
        <v>55.401943246183095</v>
      </c>
    </row>
    <row r="7369" spans="1:31" x14ac:dyDescent="0.25">
      <c r="A7369">
        <v>2227394</v>
      </c>
      <c r="B7369">
        <v>1</v>
      </c>
      <c r="C7369" t="s">
        <v>80</v>
      </c>
      <c r="D7369" t="s">
        <v>96</v>
      </c>
      <c r="E7369" t="s">
        <v>151</v>
      </c>
      <c r="F7369" t="s">
        <v>20983</v>
      </c>
      <c r="G7369" t="s">
        <v>1096</v>
      </c>
      <c r="H7369" t="s">
        <v>135</v>
      </c>
      <c r="I7369" t="s">
        <v>136</v>
      </c>
      <c r="J7369" t="s">
        <v>137</v>
      </c>
      <c r="K7369" t="s">
        <v>138</v>
      </c>
      <c r="L7369" t="s">
        <v>20984</v>
      </c>
      <c r="M7369" t="s">
        <v>20985</v>
      </c>
      <c r="N7369">
        <v>1.323055555</v>
      </c>
      <c r="O7369">
        <v>0</v>
      </c>
      <c r="P7369">
        <v>26</v>
      </c>
      <c r="Q7369">
        <v>0</v>
      </c>
      <c r="R7369">
        <v>0</v>
      </c>
      <c r="S7369">
        <v>0</v>
      </c>
      <c r="T7369">
        <v>10</v>
      </c>
      <c r="U7369">
        <v>0</v>
      </c>
      <c r="V7369">
        <v>0</v>
      </c>
      <c r="W7369">
        <v>0</v>
      </c>
      <c r="X7369">
        <v>16.91042202620342</v>
      </c>
      <c r="Y7369">
        <v>0</v>
      </c>
      <c r="Z7369">
        <v>0</v>
      </c>
      <c r="AA7369">
        <v>0</v>
      </c>
      <c r="AB7369">
        <v>11.439430391297366</v>
      </c>
      <c r="AC7369">
        <v>0</v>
      </c>
      <c r="AD7369">
        <v>0</v>
      </c>
      <c r="AE7369">
        <v>28.349852417500784</v>
      </c>
    </row>
    <row r="7370" spans="1:31" x14ac:dyDescent="0.25">
      <c r="A7370">
        <v>2225216</v>
      </c>
      <c r="B7370">
        <v>1</v>
      </c>
      <c r="C7370" t="s">
        <v>80</v>
      </c>
      <c r="D7370" t="s">
        <v>85</v>
      </c>
      <c r="E7370" t="s">
        <v>156</v>
      </c>
      <c r="F7370" t="s">
        <v>20986</v>
      </c>
      <c r="G7370" t="s">
        <v>165</v>
      </c>
      <c r="H7370" t="s">
        <v>135</v>
      </c>
      <c r="I7370" t="s">
        <v>136</v>
      </c>
      <c r="J7370" t="s">
        <v>137</v>
      </c>
      <c r="K7370" t="s">
        <v>138</v>
      </c>
      <c r="L7370" t="s">
        <v>20987</v>
      </c>
      <c r="M7370" t="s">
        <v>20988</v>
      </c>
      <c r="N7370">
        <v>2.3136111110000002</v>
      </c>
      <c r="O7370">
        <v>0</v>
      </c>
      <c r="P7370">
        <v>5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1.8653746784550831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1.8653746784550831</v>
      </c>
    </row>
    <row r="7371" spans="1:31" x14ac:dyDescent="0.25">
      <c r="A7371">
        <v>2221303</v>
      </c>
      <c r="B7371">
        <v>1</v>
      </c>
      <c r="C7371" t="s">
        <v>81</v>
      </c>
      <c r="D7371" t="s">
        <v>112</v>
      </c>
      <c r="E7371" t="s">
        <v>147</v>
      </c>
      <c r="F7371" t="s">
        <v>20989</v>
      </c>
      <c r="G7371" t="s">
        <v>405</v>
      </c>
      <c r="H7371" t="s">
        <v>144</v>
      </c>
      <c r="I7371" t="s">
        <v>136</v>
      </c>
      <c r="J7371" t="s">
        <v>137</v>
      </c>
      <c r="K7371" t="s">
        <v>234</v>
      </c>
      <c r="L7371" t="s">
        <v>20990</v>
      </c>
      <c r="M7371" t="s">
        <v>20991</v>
      </c>
      <c r="N7371">
        <v>8.0733333330000008</v>
      </c>
      <c r="O7371">
        <v>3</v>
      </c>
      <c r="P7371">
        <v>944</v>
      </c>
      <c r="Q7371">
        <v>102</v>
      </c>
      <c r="R7371">
        <v>320</v>
      </c>
      <c r="S7371">
        <v>17</v>
      </c>
      <c r="T7371">
        <v>116</v>
      </c>
      <c r="U7371">
        <v>1</v>
      </c>
      <c r="V7371">
        <v>0</v>
      </c>
      <c r="W7371">
        <v>3.1994117495174508</v>
      </c>
      <c r="X7371">
        <v>1212.8736433765268</v>
      </c>
      <c r="Y7371">
        <v>612.25153434319975</v>
      </c>
      <c r="Z7371">
        <v>360.21215681907523</v>
      </c>
      <c r="AA7371">
        <v>669.78440720010474</v>
      </c>
      <c r="AB7371">
        <v>297.23406489025479</v>
      </c>
      <c r="AC7371">
        <v>64.422229882020105</v>
      </c>
      <c r="AD7371">
        <v>0</v>
      </c>
      <c r="AE7371">
        <v>3219.9774482606986</v>
      </c>
    </row>
    <row r="7372" spans="1:31" x14ac:dyDescent="0.25">
      <c r="A7372">
        <v>2219382</v>
      </c>
      <c r="B7372">
        <v>1</v>
      </c>
      <c r="C7372" t="s">
        <v>80</v>
      </c>
      <c r="D7372" t="s">
        <v>110</v>
      </c>
      <c r="E7372" t="s">
        <v>156</v>
      </c>
      <c r="F7372" t="s">
        <v>20992</v>
      </c>
      <c r="G7372" t="s">
        <v>161</v>
      </c>
      <c r="H7372" t="s">
        <v>135</v>
      </c>
      <c r="I7372" t="s">
        <v>136</v>
      </c>
      <c r="J7372" t="s">
        <v>137</v>
      </c>
      <c r="K7372" t="s">
        <v>138</v>
      </c>
      <c r="L7372" t="s">
        <v>20993</v>
      </c>
      <c r="M7372" t="s">
        <v>20994</v>
      </c>
      <c r="N7372">
        <v>1.0508333329999999</v>
      </c>
      <c r="O7372">
        <v>0</v>
      </c>
      <c r="P7372">
        <v>1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0.34588609565001005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0.34588609565001005</v>
      </c>
    </row>
    <row r="7373" spans="1:31" x14ac:dyDescent="0.25">
      <c r="A7373">
        <v>2217390</v>
      </c>
      <c r="B7373">
        <v>1</v>
      </c>
      <c r="C7373" t="s">
        <v>81</v>
      </c>
      <c r="D7373" t="s">
        <v>122</v>
      </c>
      <c r="E7373" t="s">
        <v>198</v>
      </c>
      <c r="F7373" t="s">
        <v>587</v>
      </c>
      <c r="G7373" t="s">
        <v>405</v>
      </c>
      <c r="H7373" t="s">
        <v>144</v>
      </c>
      <c r="I7373" t="s">
        <v>136</v>
      </c>
      <c r="J7373" t="s">
        <v>137</v>
      </c>
      <c r="K7373" t="s">
        <v>234</v>
      </c>
      <c r="L7373" t="s">
        <v>20995</v>
      </c>
      <c r="M7373" t="s">
        <v>20996</v>
      </c>
      <c r="N7373">
        <v>8.3125591659999998</v>
      </c>
      <c r="O7373">
        <v>1</v>
      </c>
      <c r="P7373">
        <v>514</v>
      </c>
      <c r="Q7373">
        <v>4</v>
      </c>
      <c r="R7373">
        <v>0</v>
      </c>
      <c r="S7373">
        <v>5</v>
      </c>
      <c r="T7373">
        <v>22</v>
      </c>
      <c r="U7373">
        <v>1</v>
      </c>
      <c r="V7373">
        <v>0</v>
      </c>
      <c r="W7373">
        <v>0.84739506669344689</v>
      </c>
      <c r="X7373">
        <v>358.67854609755261</v>
      </c>
      <c r="Y7373">
        <v>31.592507675731238</v>
      </c>
      <c r="Z7373">
        <v>0</v>
      </c>
      <c r="AA7373">
        <v>131.51432920029535</v>
      </c>
      <c r="AB7373">
        <v>81.474930341826607</v>
      </c>
      <c r="AC7373">
        <v>18.391020504279499</v>
      </c>
      <c r="AD7373">
        <v>0</v>
      </c>
      <c r="AE7373">
        <v>622.49872888637867</v>
      </c>
    </row>
    <row r="7374" spans="1:31" x14ac:dyDescent="0.25">
      <c r="A7374">
        <v>2213454</v>
      </c>
      <c r="B7374">
        <v>1</v>
      </c>
      <c r="C7374" t="s">
        <v>81</v>
      </c>
      <c r="D7374" t="s">
        <v>127</v>
      </c>
      <c r="E7374" t="s">
        <v>156</v>
      </c>
      <c r="F7374" t="s">
        <v>20997</v>
      </c>
      <c r="G7374" t="s">
        <v>172</v>
      </c>
      <c r="H7374" t="s">
        <v>135</v>
      </c>
      <c r="I7374" t="s">
        <v>136</v>
      </c>
      <c r="J7374" t="s">
        <v>137</v>
      </c>
      <c r="K7374" t="s">
        <v>138</v>
      </c>
      <c r="L7374" t="s">
        <v>20998</v>
      </c>
      <c r="M7374" t="s">
        <v>20999</v>
      </c>
      <c r="N7374">
        <v>1.271666666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50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48.362085750790477</v>
      </c>
      <c r="AC7374">
        <v>0</v>
      </c>
      <c r="AD7374">
        <v>0</v>
      </c>
      <c r="AE7374">
        <v>48.362085750790477</v>
      </c>
    </row>
    <row r="7375" spans="1:31" x14ac:dyDescent="0.25">
      <c r="A7375">
        <v>2221280</v>
      </c>
      <c r="B7375">
        <v>1</v>
      </c>
      <c r="C7375" t="s">
        <v>80</v>
      </c>
      <c r="D7375" t="s">
        <v>94</v>
      </c>
      <c r="E7375" t="s">
        <v>141</v>
      </c>
      <c r="F7375" t="s">
        <v>6425</v>
      </c>
      <c r="G7375" t="s">
        <v>4381</v>
      </c>
      <c r="H7375" t="s">
        <v>144</v>
      </c>
      <c r="I7375" t="s">
        <v>136</v>
      </c>
      <c r="J7375" t="s">
        <v>137</v>
      </c>
      <c r="K7375" t="s">
        <v>138</v>
      </c>
      <c r="L7375" t="s">
        <v>21000</v>
      </c>
      <c r="M7375" t="s">
        <v>21001</v>
      </c>
      <c r="N7375">
        <v>3.1758333329999999</v>
      </c>
      <c r="O7375">
        <v>0</v>
      </c>
      <c r="P7375">
        <v>28</v>
      </c>
      <c r="Q7375">
        <v>0</v>
      </c>
      <c r="R7375">
        <v>101</v>
      </c>
      <c r="S7375">
        <v>0</v>
      </c>
      <c r="T7375">
        <v>18</v>
      </c>
      <c r="U7375">
        <v>0</v>
      </c>
      <c r="V7375">
        <v>0</v>
      </c>
      <c r="W7375">
        <v>0</v>
      </c>
      <c r="X7375">
        <v>18.551531286168004</v>
      </c>
      <c r="Y7375">
        <v>0</v>
      </c>
      <c r="Z7375">
        <v>99.215426545715715</v>
      </c>
      <c r="AA7375">
        <v>0</v>
      </c>
      <c r="AB7375">
        <v>46.390419280933642</v>
      </c>
      <c r="AC7375">
        <v>0</v>
      </c>
      <c r="AD7375">
        <v>0</v>
      </c>
      <c r="AE7375">
        <v>164.15737711281736</v>
      </c>
    </row>
    <row r="7376" spans="1:31" x14ac:dyDescent="0.25">
      <c r="A7376">
        <v>2223905</v>
      </c>
      <c r="B7376">
        <v>1</v>
      </c>
      <c r="C7376" t="s">
        <v>81</v>
      </c>
      <c r="D7376" t="s">
        <v>113</v>
      </c>
      <c r="E7376" t="s">
        <v>198</v>
      </c>
      <c r="F7376" t="s">
        <v>21002</v>
      </c>
      <c r="G7376" t="s">
        <v>143</v>
      </c>
      <c r="H7376" t="s">
        <v>144</v>
      </c>
      <c r="I7376" t="s">
        <v>136</v>
      </c>
      <c r="J7376" t="s">
        <v>137</v>
      </c>
      <c r="K7376" t="s">
        <v>138</v>
      </c>
      <c r="L7376" t="s">
        <v>21003</v>
      </c>
      <c r="M7376" t="s">
        <v>21004</v>
      </c>
      <c r="N7376">
        <v>0.83555555500000001</v>
      </c>
      <c r="O7376">
        <v>0</v>
      </c>
      <c r="P7376">
        <v>0</v>
      </c>
      <c r="Q7376">
        <v>1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0.51849575875512888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0.51849575875512888</v>
      </c>
    </row>
    <row r="7377" spans="1:31" x14ac:dyDescent="0.25">
      <c r="A7377">
        <v>2216411</v>
      </c>
      <c r="B7377">
        <v>1</v>
      </c>
      <c r="C7377" t="s">
        <v>81</v>
      </c>
      <c r="D7377" t="s">
        <v>115</v>
      </c>
      <c r="E7377" t="s">
        <v>198</v>
      </c>
      <c r="F7377" t="s">
        <v>875</v>
      </c>
      <c r="G7377" t="s">
        <v>143</v>
      </c>
      <c r="H7377" t="s">
        <v>144</v>
      </c>
      <c r="I7377" t="s">
        <v>451</v>
      </c>
      <c r="J7377" t="s">
        <v>137</v>
      </c>
      <c r="K7377" t="s">
        <v>138</v>
      </c>
      <c r="L7377" t="s">
        <v>21005</v>
      </c>
      <c r="M7377" t="s">
        <v>21006</v>
      </c>
      <c r="N7377">
        <v>4.2222221999999997E-2</v>
      </c>
      <c r="O7377">
        <v>0</v>
      </c>
      <c r="P7377">
        <v>1137</v>
      </c>
      <c r="Q7377">
        <v>1</v>
      </c>
      <c r="R7377">
        <v>18</v>
      </c>
      <c r="S7377">
        <v>9</v>
      </c>
      <c r="T7377">
        <v>102</v>
      </c>
      <c r="U7377">
        <v>1</v>
      </c>
      <c r="V7377">
        <v>0</v>
      </c>
      <c r="W7377">
        <v>0</v>
      </c>
      <c r="X7377">
        <v>3.8202726125086826</v>
      </c>
      <c r="Y7377">
        <v>2.3603029567773333E-2</v>
      </c>
      <c r="Z7377">
        <v>1.9293424234355556E-2</v>
      </c>
      <c r="AA7377">
        <v>1.6172018889419624</v>
      </c>
      <c r="AB7377">
        <v>1.0142876082471999</v>
      </c>
      <c r="AC7377">
        <v>0.61057998902957333</v>
      </c>
      <c r="AD7377">
        <v>0</v>
      </c>
      <c r="AE7377">
        <v>7.1052385525295465</v>
      </c>
    </row>
    <row r="7378" spans="1:31" x14ac:dyDescent="0.25">
      <c r="A7378">
        <v>2219405</v>
      </c>
      <c r="B7378">
        <v>1</v>
      </c>
      <c r="C7378" t="s">
        <v>80</v>
      </c>
      <c r="D7378" t="s">
        <v>92</v>
      </c>
      <c r="E7378" t="s">
        <v>156</v>
      </c>
      <c r="F7378" t="s">
        <v>21007</v>
      </c>
      <c r="G7378" t="s">
        <v>165</v>
      </c>
      <c r="H7378" t="s">
        <v>135</v>
      </c>
      <c r="I7378" t="s">
        <v>136</v>
      </c>
      <c r="J7378" t="s">
        <v>137</v>
      </c>
      <c r="K7378" t="s">
        <v>138</v>
      </c>
      <c r="L7378" t="s">
        <v>21008</v>
      </c>
      <c r="M7378" t="s">
        <v>21009</v>
      </c>
      <c r="N7378">
        <v>5.880833333</v>
      </c>
      <c r="O7378">
        <v>0</v>
      </c>
      <c r="P7378">
        <v>1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0.45802769262107779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0.45802769262107779</v>
      </c>
    </row>
    <row r="7379" spans="1:31" x14ac:dyDescent="0.25">
      <c r="A7379">
        <v>2227772</v>
      </c>
      <c r="B7379">
        <v>1</v>
      </c>
      <c r="C7379" t="s">
        <v>80</v>
      </c>
      <c r="D7379" t="s">
        <v>111</v>
      </c>
      <c r="E7379" t="s">
        <v>132</v>
      </c>
      <c r="F7379" t="s">
        <v>21010</v>
      </c>
      <c r="G7379" t="s">
        <v>405</v>
      </c>
      <c r="H7379" t="s">
        <v>135</v>
      </c>
      <c r="I7379" t="s">
        <v>136</v>
      </c>
      <c r="J7379" t="s">
        <v>137</v>
      </c>
      <c r="K7379" t="s">
        <v>234</v>
      </c>
      <c r="L7379" t="s">
        <v>21011</v>
      </c>
      <c r="M7379" t="s">
        <v>21012</v>
      </c>
      <c r="N7379">
        <v>2.5186111109999998</v>
      </c>
      <c r="O7379">
        <v>0</v>
      </c>
      <c r="P7379">
        <v>1284</v>
      </c>
      <c r="Q7379">
        <v>0</v>
      </c>
      <c r="R7379">
        <v>0</v>
      </c>
      <c r="S7379">
        <v>0</v>
      </c>
      <c r="T7379">
        <v>122</v>
      </c>
      <c r="U7379">
        <v>0</v>
      </c>
      <c r="V7379">
        <v>1</v>
      </c>
      <c r="W7379">
        <v>0</v>
      </c>
      <c r="X7379">
        <v>976.50555316362784</v>
      </c>
      <c r="Y7379">
        <v>0</v>
      </c>
      <c r="Z7379">
        <v>0</v>
      </c>
      <c r="AA7379">
        <v>0</v>
      </c>
      <c r="AB7379">
        <v>120.88921741538115</v>
      </c>
      <c r="AC7379">
        <v>0</v>
      </c>
      <c r="AD7379">
        <v>14.811426819480733</v>
      </c>
      <c r="AE7379">
        <v>1112.2061973984896</v>
      </c>
    </row>
    <row r="7380" spans="1:31" x14ac:dyDescent="0.25">
      <c r="A7380">
        <v>2225897</v>
      </c>
      <c r="B7380">
        <v>1</v>
      </c>
      <c r="C7380" t="s">
        <v>80</v>
      </c>
      <c r="D7380" t="s">
        <v>99</v>
      </c>
      <c r="E7380" t="s">
        <v>147</v>
      </c>
      <c r="F7380" t="s">
        <v>9592</v>
      </c>
      <c r="G7380" t="s">
        <v>143</v>
      </c>
      <c r="H7380" t="s">
        <v>144</v>
      </c>
      <c r="I7380" t="s">
        <v>136</v>
      </c>
      <c r="J7380" t="s">
        <v>137</v>
      </c>
      <c r="K7380" t="s">
        <v>138</v>
      </c>
      <c r="L7380" t="s">
        <v>21013</v>
      </c>
      <c r="M7380" t="s">
        <v>21014</v>
      </c>
      <c r="N7380">
        <v>7.7499999999999999E-2</v>
      </c>
      <c r="O7380">
        <v>4</v>
      </c>
      <c r="P7380">
        <v>886</v>
      </c>
      <c r="Q7380">
        <v>13</v>
      </c>
      <c r="R7380">
        <v>117</v>
      </c>
      <c r="S7380">
        <v>19</v>
      </c>
      <c r="T7380">
        <v>66</v>
      </c>
      <c r="U7380">
        <v>0</v>
      </c>
      <c r="V7380">
        <v>4</v>
      </c>
      <c r="W7380">
        <v>0.77958847811757248</v>
      </c>
      <c r="X7380">
        <v>9.8841012550228875</v>
      </c>
      <c r="Y7380">
        <v>0.80266277887887005</v>
      </c>
      <c r="Z7380">
        <v>2.1065514510979377</v>
      </c>
      <c r="AA7380">
        <v>2.4887848952147551</v>
      </c>
      <c r="AB7380">
        <v>1.1632082919776101</v>
      </c>
      <c r="AC7380">
        <v>0</v>
      </c>
      <c r="AD7380">
        <v>15.871249866702314</v>
      </c>
      <c r="AE7380">
        <v>33.096147017011944</v>
      </c>
    </row>
    <row r="7381" spans="1:31" x14ac:dyDescent="0.25">
      <c r="A7381">
        <v>2229246</v>
      </c>
      <c r="B7381">
        <v>1</v>
      </c>
      <c r="C7381" t="s">
        <v>80</v>
      </c>
      <c r="D7381" t="s">
        <v>96</v>
      </c>
      <c r="E7381" t="s">
        <v>156</v>
      </c>
      <c r="F7381" t="s">
        <v>21015</v>
      </c>
      <c r="G7381" t="s">
        <v>161</v>
      </c>
      <c r="H7381" t="s">
        <v>135</v>
      </c>
      <c r="I7381" t="s">
        <v>136</v>
      </c>
      <c r="J7381" t="s">
        <v>137</v>
      </c>
      <c r="K7381" t="s">
        <v>138</v>
      </c>
      <c r="L7381" t="s">
        <v>21016</v>
      </c>
      <c r="M7381" t="s">
        <v>21017</v>
      </c>
      <c r="N7381">
        <v>3.6597222220000001</v>
      </c>
      <c r="O7381">
        <v>0</v>
      </c>
      <c r="P7381">
        <v>1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2.7739802208391451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2.7739802208391451</v>
      </c>
    </row>
    <row r="7382" spans="1:31" x14ac:dyDescent="0.25">
      <c r="A7382">
        <v>2228751</v>
      </c>
      <c r="B7382">
        <v>1</v>
      </c>
      <c r="C7382" t="s">
        <v>80</v>
      </c>
      <c r="D7382" t="s">
        <v>106</v>
      </c>
      <c r="E7382" t="s">
        <v>151</v>
      </c>
      <c r="F7382" t="s">
        <v>3855</v>
      </c>
      <c r="G7382" t="s">
        <v>213</v>
      </c>
      <c r="H7382" t="s">
        <v>135</v>
      </c>
      <c r="I7382" t="s">
        <v>136</v>
      </c>
      <c r="J7382" t="s">
        <v>137</v>
      </c>
      <c r="K7382" t="s">
        <v>138</v>
      </c>
      <c r="L7382" t="s">
        <v>21018</v>
      </c>
      <c r="M7382" t="s">
        <v>21019</v>
      </c>
      <c r="N7382">
        <v>2.0386111109999998</v>
      </c>
      <c r="O7382">
        <v>0</v>
      </c>
      <c r="P7382">
        <v>27</v>
      </c>
      <c r="Q7382">
        <v>0</v>
      </c>
      <c r="R7382">
        <v>0</v>
      </c>
      <c r="S7382">
        <v>0</v>
      </c>
      <c r="T7382">
        <v>2</v>
      </c>
      <c r="U7382">
        <v>0</v>
      </c>
      <c r="V7382">
        <v>0</v>
      </c>
      <c r="W7382">
        <v>0</v>
      </c>
      <c r="X7382">
        <v>10.171842412974167</v>
      </c>
      <c r="Y7382">
        <v>0</v>
      </c>
      <c r="Z7382">
        <v>0</v>
      </c>
      <c r="AA7382">
        <v>0</v>
      </c>
      <c r="AB7382">
        <v>1.8458604152995914</v>
      </c>
      <c r="AC7382">
        <v>0</v>
      </c>
      <c r="AD7382">
        <v>0</v>
      </c>
      <c r="AE7382">
        <v>12.017702828273759</v>
      </c>
    </row>
    <row r="7383" spans="1:31" x14ac:dyDescent="0.25">
      <c r="A7383">
        <v>2218426</v>
      </c>
      <c r="B7383">
        <v>1</v>
      </c>
      <c r="C7383" t="s">
        <v>80</v>
      </c>
      <c r="D7383" t="s">
        <v>105</v>
      </c>
      <c r="E7383" t="s">
        <v>132</v>
      </c>
      <c r="F7383" t="s">
        <v>9223</v>
      </c>
      <c r="G7383" t="s">
        <v>176</v>
      </c>
      <c r="H7383" t="s">
        <v>135</v>
      </c>
      <c r="I7383" t="s">
        <v>136</v>
      </c>
      <c r="J7383" t="s">
        <v>137</v>
      </c>
      <c r="K7383" t="s">
        <v>138</v>
      </c>
      <c r="L7383" t="s">
        <v>21020</v>
      </c>
      <c r="M7383" t="s">
        <v>21021</v>
      </c>
      <c r="N7383">
        <v>0.834166666</v>
      </c>
      <c r="O7383">
        <v>0</v>
      </c>
      <c r="P7383">
        <v>15</v>
      </c>
      <c r="Q7383">
        <v>0</v>
      </c>
      <c r="R7383">
        <v>3</v>
      </c>
      <c r="S7383">
        <v>0</v>
      </c>
      <c r="T7383">
        <v>3</v>
      </c>
      <c r="U7383">
        <v>0</v>
      </c>
      <c r="V7383">
        <v>0</v>
      </c>
      <c r="W7383">
        <v>0</v>
      </c>
      <c r="X7383">
        <v>4.0587285691220627</v>
      </c>
      <c r="Y7383">
        <v>0</v>
      </c>
      <c r="Z7383">
        <v>1.3150025824665836</v>
      </c>
      <c r="AA7383">
        <v>0</v>
      </c>
      <c r="AB7383">
        <v>1.7625928401482134</v>
      </c>
      <c r="AC7383">
        <v>0</v>
      </c>
      <c r="AD7383">
        <v>0</v>
      </c>
      <c r="AE7383">
        <v>7.1363239917368606</v>
      </c>
    </row>
    <row r="7384" spans="1:31" x14ac:dyDescent="0.25">
      <c r="A7384">
        <v>2215352</v>
      </c>
      <c r="B7384">
        <v>1</v>
      </c>
      <c r="C7384" t="s">
        <v>80</v>
      </c>
      <c r="D7384" t="s">
        <v>103</v>
      </c>
      <c r="E7384" t="s">
        <v>151</v>
      </c>
      <c r="F7384" t="s">
        <v>21022</v>
      </c>
      <c r="G7384" t="s">
        <v>245</v>
      </c>
      <c r="H7384" t="s">
        <v>135</v>
      </c>
      <c r="I7384" t="s">
        <v>136</v>
      </c>
      <c r="J7384" t="s">
        <v>137</v>
      </c>
      <c r="K7384" t="s">
        <v>138</v>
      </c>
      <c r="L7384" t="s">
        <v>21023</v>
      </c>
      <c r="M7384" t="s">
        <v>21024</v>
      </c>
      <c r="N7384">
        <v>5.6411111109999998</v>
      </c>
      <c r="O7384">
        <v>0</v>
      </c>
      <c r="P7384">
        <v>243</v>
      </c>
      <c r="Q7384">
        <v>0</v>
      </c>
      <c r="R7384">
        <v>0</v>
      </c>
      <c r="S7384">
        <v>0</v>
      </c>
      <c r="T7384">
        <v>8</v>
      </c>
      <c r="U7384">
        <v>0</v>
      </c>
      <c r="V7384">
        <v>0</v>
      </c>
      <c r="W7384">
        <v>0</v>
      </c>
      <c r="X7384">
        <v>576.43451049893963</v>
      </c>
      <c r="Y7384">
        <v>0</v>
      </c>
      <c r="Z7384">
        <v>0</v>
      </c>
      <c r="AA7384">
        <v>0</v>
      </c>
      <c r="AB7384">
        <v>27.695250775840222</v>
      </c>
      <c r="AC7384">
        <v>0</v>
      </c>
      <c r="AD7384">
        <v>0</v>
      </c>
      <c r="AE7384">
        <v>604.12976127477987</v>
      </c>
    </row>
    <row r="7385" spans="1:31" x14ac:dyDescent="0.25">
      <c r="A7385">
        <v>2223341</v>
      </c>
      <c r="B7385">
        <v>1</v>
      </c>
      <c r="C7385" t="s">
        <v>80</v>
      </c>
      <c r="D7385" t="s">
        <v>87</v>
      </c>
      <c r="E7385" t="s">
        <v>198</v>
      </c>
      <c r="F7385" t="s">
        <v>21025</v>
      </c>
      <c r="G7385" t="s">
        <v>323</v>
      </c>
      <c r="H7385" t="s">
        <v>144</v>
      </c>
      <c r="I7385" t="s">
        <v>136</v>
      </c>
      <c r="J7385" t="s">
        <v>137</v>
      </c>
      <c r="K7385" t="s">
        <v>138</v>
      </c>
      <c r="L7385" t="s">
        <v>21026</v>
      </c>
      <c r="M7385" t="s">
        <v>21027</v>
      </c>
      <c r="N7385">
        <v>11.768055555</v>
      </c>
      <c r="O7385">
        <v>0</v>
      </c>
      <c r="P7385">
        <v>0</v>
      </c>
      <c r="Q7385">
        <v>0</v>
      </c>
      <c r="R7385">
        <v>0</v>
      </c>
      <c r="S7385">
        <v>2</v>
      </c>
      <c r="T7385">
        <v>36</v>
      </c>
      <c r="U7385">
        <v>5</v>
      </c>
      <c r="V7385">
        <v>9</v>
      </c>
      <c r="W7385">
        <v>0</v>
      </c>
      <c r="X7385">
        <v>0</v>
      </c>
      <c r="Y7385">
        <v>0</v>
      </c>
      <c r="Z7385">
        <v>0</v>
      </c>
      <c r="AA7385">
        <v>3049.8019711633565</v>
      </c>
      <c r="AB7385">
        <v>1101.6823688376644</v>
      </c>
      <c r="AC7385">
        <v>4567.8784575129221</v>
      </c>
      <c r="AD7385">
        <v>3701.7615193877091</v>
      </c>
      <c r="AE7385">
        <v>12421.124316901652</v>
      </c>
    </row>
    <row r="7386" spans="1:31" x14ac:dyDescent="0.25">
      <c r="A7386">
        <v>2228728</v>
      </c>
      <c r="B7386">
        <v>1</v>
      </c>
      <c r="C7386" t="s">
        <v>81</v>
      </c>
      <c r="D7386" t="s">
        <v>119</v>
      </c>
      <c r="E7386" t="s">
        <v>132</v>
      </c>
      <c r="F7386" t="s">
        <v>21028</v>
      </c>
      <c r="G7386" t="s">
        <v>176</v>
      </c>
      <c r="H7386" t="s">
        <v>135</v>
      </c>
      <c r="I7386" t="s">
        <v>136</v>
      </c>
      <c r="J7386" t="s">
        <v>137</v>
      </c>
      <c r="K7386" t="s">
        <v>138</v>
      </c>
      <c r="L7386" t="s">
        <v>21029</v>
      </c>
      <c r="M7386" t="s">
        <v>21030</v>
      </c>
      <c r="N7386">
        <v>2.5227777769999999</v>
      </c>
      <c r="O7386">
        <v>0</v>
      </c>
      <c r="P7386">
        <v>0</v>
      </c>
      <c r="Q7386">
        <v>7</v>
      </c>
      <c r="R7386">
        <v>2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1.457071023738437</v>
      </c>
      <c r="Z7386">
        <v>0.85355957780871328</v>
      </c>
      <c r="AA7386">
        <v>0</v>
      </c>
      <c r="AB7386">
        <v>0</v>
      </c>
      <c r="AC7386">
        <v>0</v>
      </c>
      <c r="AD7386">
        <v>0</v>
      </c>
      <c r="AE7386">
        <v>2.3106306015471505</v>
      </c>
    </row>
    <row r="7387" spans="1:31" x14ac:dyDescent="0.25">
      <c r="A7387">
        <v>2218449</v>
      </c>
      <c r="B7387">
        <v>1</v>
      </c>
      <c r="C7387" t="s">
        <v>81</v>
      </c>
      <c r="D7387" t="s">
        <v>113</v>
      </c>
      <c r="E7387" t="s">
        <v>225</v>
      </c>
      <c r="F7387" t="s">
        <v>21031</v>
      </c>
      <c r="G7387" t="s">
        <v>213</v>
      </c>
      <c r="H7387" t="s">
        <v>135</v>
      </c>
      <c r="I7387" t="s">
        <v>136</v>
      </c>
      <c r="J7387" t="s">
        <v>137</v>
      </c>
      <c r="K7387" t="s">
        <v>138</v>
      </c>
      <c r="L7387" t="s">
        <v>21032</v>
      </c>
      <c r="M7387" t="s">
        <v>21033</v>
      </c>
      <c r="N7387">
        <v>0.98805555499999997</v>
      </c>
      <c r="O7387">
        <v>0</v>
      </c>
      <c r="P7387">
        <v>1</v>
      </c>
      <c r="Q7387">
        <v>0</v>
      </c>
      <c r="R7387">
        <v>0</v>
      </c>
      <c r="S7387">
        <v>0</v>
      </c>
      <c r="T7387">
        <v>1</v>
      </c>
      <c r="U7387">
        <v>0</v>
      </c>
      <c r="V7387">
        <v>0</v>
      </c>
      <c r="W7387">
        <v>0</v>
      </c>
      <c r="X7387">
        <v>0.37692439876148448</v>
      </c>
      <c r="Y7387">
        <v>0</v>
      </c>
      <c r="Z7387">
        <v>0</v>
      </c>
      <c r="AA7387">
        <v>0</v>
      </c>
      <c r="AB7387">
        <v>0.97189703720961673</v>
      </c>
      <c r="AC7387">
        <v>0</v>
      </c>
      <c r="AD7387">
        <v>0</v>
      </c>
      <c r="AE7387">
        <v>1.3488214359711013</v>
      </c>
    </row>
    <row r="7388" spans="1:31" x14ac:dyDescent="0.25">
      <c r="A7388">
        <v>2217367</v>
      </c>
      <c r="B7388">
        <v>1</v>
      </c>
      <c r="C7388" t="s">
        <v>80</v>
      </c>
      <c r="D7388" t="s">
        <v>82</v>
      </c>
      <c r="E7388" t="s">
        <v>156</v>
      </c>
      <c r="F7388" t="s">
        <v>21034</v>
      </c>
      <c r="G7388" t="s">
        <v>172</v>
      </c>
      <c r="H7388" t="s">
        <v>135</v>
      </c>
      <c r="I7388" t="s">
        <v>136</v>
      </c>
      <c r="J7388" t="s">
        <v>137</v>
      </c>
      <c r="K7388" t="s">
        <v>138</v>
      </c>
      <c r="L7388" t="s">
        <v>21035</v>
      </c>
      <c r="M7388" t="s">
        <v>21036</v>
      </c>
      <c r="N7388">
        <v>5.7663888879999998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2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4.7061916895764266</v>
      </c>
      <c r="AC7388">
        <v>0</v>
      </c>
      <c r="AD7388">
        <v>0</v>
      </c>
      <c r="AE7388">
        <v>4.7061916895764266</v>
      </c>
    </row>
    <row r="7389" spans="1:31" x14ac:dyDescent="0.25">
      <c r="A7389">
        <v>2217908</v>
      </c>
      <c r="B7389">
        <v>1</v>
      </c>
      <c r="C7389" t="s">
        <v>81</v>
      </c>
      <c r="D7389" t="s">
        <v>112</v>
      </c>
      <c r="E7389" t="s">
        <v>147</v>
      </c>
      <c r="F7389" t="s">
        <v>998</v>
      </c>
      <c r="G7389" t="s">
        <v>143</v>
      </c>
      <c r="H7389" t="s">
        <v>144</v>
      </c>
      <c r="I7389" t="s">
        <v>451</v>
      </c>
      <c r="J7389" t="s">
        <v>137</v>
      </c>
      <c r="K7389" t="s">
        <v>138</v>
      </c>
      <c r="L7389" t="s">
        <v>21037</v>
      </c>
      <c r="M7389" t="s">
        <v>21038</v>
      </c>
      <c r="N7389">
        <v>1.9444444000000002E-2</v>
      </c>
      <c r="O7389">
        <v>16</v>
      </c>
      <c r="P7389">
        <v>8771</v>
      </c>
      <c r="Q7389">
        <v>426</v>
      </c>
      <c r="R7389">
        <v>1910</v>
      </c>
      <c r="S7389">
        <v>94</v>
      </c>
      <c r="T7389">
        <v>863</v>
      </c>
      <c r="U7389">
        <v>12</v>
      </c>
      <c r="V7389">
        <v>3</v>
      </c>
      <c r="W7389">
        <v>4.0616635018166675E-2</v>
      </c>
      <c r="X7389">
        <v>29.970086851743712</v>
      </c>
      <c r="Y7389">
        <v>3.6334404976642114</v>
      </c>
      <c r="Z7389">
        <v>5.9740434051862534</v>
      </c>
      <c r="AA7389">
        <v>9.8001103656328024</v>
      </c>
      <c r="AB7389">
        <v>8.9444155412036803</v>
      </c>
      <c r="AC7389">
        <v>19.318335776320559</v>
      </c>
      <c r="AD7389">
        <v>4.4072705879090774</v>
      </c>
      <c r="AE7389">
        <v>82.088319660678465</v>
      </c>
    </row>
    <row r="7390" spans="1:31" x14ac:dyDescent="0.25">
      <c r="A7390">
        <v>2222800</v>
      </c>
      <c r="B7390">
        <v>1</v>
      </c>
      <c r="C7390" t="s">
        <v>81</v>
      </c>
      <c r="D7390" t="s">
        <v>117</v>
      </c>
      <c r="E7390" t="s">
        <v>132</v>
      </c>
      <c r="F7390" t="s">
        <v>21039</v>
      </c>
      <c r="G7390" t="s">
        <v>176</v>
      </c>
      <c r="H7390" t="s">
        <v>135</v>
      </c>
      <c r="I7390" t="s">
        <v>136</v>
      </c>
      <c r="J7390" t="s">
        <v>137</v>
      </c>
      <c r="K7390" t="s">
        <v>138</v>
      </c>
      <c r="L7390" t="s">
        <v>21040</v>
      </c>
      <c r="M7390" t="s">
        <v>21041</v>
      </c>
      <c r="N7390">
        <v>1.2311111109999999</v>
      </c>
      <c r="O7390">
        <v>0</v>
      </c>
      <c r="P7390">
        <v>4</v>
      </c>
      <c r="Q7390">
        <v>0</v>
      </c>
      <c r="R7390">
        <v>0</v>
      </c>
      <c r="S7390">
        <v>0</v>
      </c>
      <c r="T7390">
        <v>1</v>
      </c>
      <c r="U7390">
        <v>0</v>
      </c>
      <c r="V7390">
        <v>1</v>
      </c>
      <c r="W7390">
        <v>0</v>
      </c>
      <c r="X7390">
        <v>0.27732504751461506</v>
      </c>
      <c r="Y7390">
        <v>0</v>
      </c>
      <c r="Z7390">
        <v>0</v>
      </c>
      <c r="AA7390">
        <v>0</v>
      </c>
      <c r="AB7390">
        <v>8.8239549943346679E-2</v>
      </c>
      <c r="AC7390">
        <v>0</v>
      </c>
      <c r="AD7390">
        <v>9.1515584786197763</v>
      </c>
      <c r="AE7390">
        <v>9.5171230760777377</v>
      </c>
    </row>
    <row r="7391" spans="1:31" x14ac:dyDescent="0.25">
      <c r="A7391">
        <v>2218472</v>
      </c>
      <c r="B7391">
        <v>1</v>
      </c>
      <c r="C7391" t="s">
        <v>80</v>
      </c>
      <c r="D7391" t="s">
        <v>99</v>
      </c>
      <c r="E7391" t="s">
        <v>151</v>
      </c>
      <c r="F7391" t="s">
        <v>21042</v>
      </c>
      <c r="G7391" t="s">
        <v>213</v>
      </c>
      <c r="H7391" t="s">
        <v>135</v>
      </c>
      <c r="I7391" t="s">
        <v>136</v>
      </c>
      <c r="J7391" t="s">
        <v>137</v>
      </c>
      <c r="K7391" t="s">
        <v>138</v>
      </c>
      <c r="L7391" t="s">
        <v>21043</v>
      </c>
      <c r="M7391" t="s">
        <v>21044</v>
      </c>
      <c r="N7391">
        <v>7.2122222220000003</v>
      </c>
      <c r="O7391">
        <v>0</v>
      </c>
      <c r="P7391">
        <v>1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1</v>
      </c>
      <c r="W7391">
        <v>0</v>
      </c>
      <c r="X7391">
        <v>4.6383273606638895E-2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502.41758863009022</v>
      </c>
      <c r="AE7391">
        <v>502.46397190369686</v>
      </c>
    </row>
    <row r="7392" spans="1:31" x14ac:dyDescent="0.25">
      <c r="A7392">
        <v>2226713</v>
      </c>
      <c r="B7392">
        <v>1</v>
      </c>
      <c r="C7392" t="s">
        <v>80</v>
      </c>
      <c r="D7392" t="s">
        <v>98</v>
      </c>
      <c r="E7392" t="s">
        <v>141</v>
      </c>
      <c r="F7392" t="s">
        <v>21045</v>
      </c>
      <c r="G7392" t="s">
        <v>233</v>
      </c>
      <c r="H7392" t="s">
        <v>144</v>
      </c>
      <c r="I7392" t="s">
        <v>136</v>
      </c>
      <c r="J7392" t="s">
        <v>137</v>
      </c>
      <c r="K7392" t="s">
        <v>234</v>
      </c>
      <c r="L7392" t="s">
        <v>21046</v>
      </c>
      <c r="M7392" t="s">
        <v>21047</v>
      </c>
      <c r="N7392">
        <v>7.0778027769999996</v>
      </c>
      <c r="O7392">
        <v>0</v>
      </c>
      <c r="P7392">
        <v>31</v>
      </c>
      <c r="Q7392">
        <v>0</v>
      </c>
      <c r="R7392">
        <v>0</v>
      </c>
      <c r="S7392">
        <v>0</v>
      </c>
      <c r="T7392">
        <v>12</v>
      </c>
      <c r="U7392">
        <v>0</v>
      </c>
      <c r="V7392">
        <v>0</v>
      </c>
      <c r="W7392">
        <v>0</v>
      </c>
      <c r="X7392">
        <v>92.216253837733063</v>
      </c>
      <c r="Y7392">
        <v>0</v>
      </c>
      <c r="Z7392">
        <v>0</v>
      </c>
      <c r="AA7392">
        <v>0</v>
      </c>
      <c r="AB7392">
        <v>91.406280949263845</v>
      </c>
      <c r="AC7392">
        <v>0</v>
      </c>
      <c r="AD7392">
        <v>0</v>
      </c>
      <c r="AE7392">
        <v>183.62253478699691</v>
      </c>
    </row>
    <row r="7393" spans="1:31" x14ac:dyDescent="0.25">
      <c r="A7393">
        <v>2219883</v>
      </c>
      <c r="B7393">
        <v>1</v>
      </c>
      <c r="C7393" t="s">
        <v>80</v>
      </c>
      <c r="D7393" t="s">
        <v>83</v>
      </c>
      <c r="E7393" t="s">
        <v>156</v>
      </c>
      <c r="F7393" t="s">
        <v>21048</v>
      </c>
      <c r="G7393" t="s">
        <v>213</v>
      </c>
      <c r="H7393" t="s">
        <v>135</v>
      </c>
      <c r="I7393" t="s">
        <v>136</v>
      </c>
      <c r="J7393" t="s">
        <v>137</v>
      </c>
      <c r="K7393" t="s">
        <v>138</v>
      </c>
      <c r="L7393" t="s">
        <v>21049</v>
      </c>
      <c r="M7393" t="s">
        <v>21050</v>
      </c>
      <c r="N7393">
        <v>1.3358333330000001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1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98.767906004608065</v>
      </c>
      <c r="AC7393">
        <v>0</v>
      </c>
      <c r="AD7393">
        <v>0</v>
      </c>
      <c r="AE7393">
        <v>98.767906004608065</v>
      </c>
    </row>
    <row r="7394" spans="1:31" x14ac:dyDescent="0.25">
      <c r="A7394">
        <v>2227709</v>
      </c>
      <c r="B7394">
        <v>1</v>
      </c>
      <c r="C7394" t="s">
        <v>80</v>
      </c>
      <c r="D7394" t="s">
        <v>84</v>
      </c>
      <c r="E7394" t="s">
        <v>151</v>
      </c>
      <c r="F7394" t="s">
        <v>21051</v>
      </c>
      <c r="G7394" t="s">
        <v>503</v>
      </c>
      <c r="H7394" t="s">
        <v>135</v>
      </c>
      <c r="I7394" t="s">
        <v>136</v>
      </c>
      <c r="J7394" t="s">
        <v>137</v>
      </c>
      <c r="K7394" t="s">
        <v>138</v>
      </c>
      <c r="L7394" t="s">
        <v>21052</v>
      </c>
      <c r="M7394" t="s">
        <v>21053</v>
      </c>
      <c r="N7394">
        <v>0.71499999999999997</v>
      </c>
      <c r="O7394">
        <v>0</v>
      </c>
      <c r="P7394">
        <v>117</v>
      </c>
      <c r="Q7394">
        <v>0</v>
      </c>
      <c r="R7394">
        <v>0</v>
      </c>
      <c r="S7394">
        <v>0</v>
      </c>
      <c r="T7394">
        <v>21</v>
      </c>
      <c r="U7394">
        <v>0</v>
      </c>
      <c r="V7394">
        <v>0</v>
      </c>
      <c r="W7394">
        <v>0</v>
      </c>
      <c r="X7394">
        <v>25.413486158756015</v>
      </c>
      <c r="Y7394">
        <v>0</v>
      </c>
      <c r="Z7394">
        <v>0</v>
      </c>
      <c r="AA7394">
        <v>0</v>
      </c>
      <c r="AB7394">
        <v>7.0724074162517994</v>
      </c>
      <c r="AC7394">
        <v>0</v>
      </c>
      <c r="AD7394">
        <v>0</v>
      </c>
      <c r="AE7394">
        <v>32.485893575007815</v>
      </c>
    </row>
    <row r="7395" spans="1:31" x14ac:dyDescent="0.25">
      <c r="A7395">
        <v>2215555</v>
      </c>
      <c r="B7395">
        <v>1</v>
      </c>
      <c r="C7395" t="s">
        <v>80</v>
      </c>
      <c r="D7395" t="s">
        <v>100</v>
      </c>
      <c r="E7395" t="s">
        <v>151</v>
      </c>
      <c r="F7395" t="s">
        <v>21054</v>
      </c>
      <c r="G7395" t="s">
        <v>405</v>
      </c>
      <c r="H7395" t="s">
        <v>135</v>
      </c>
      <c r="I7395" t="s">
        <v>136</v>
      </c>
      <c r="J7395" t="s">
        <v>137</v>
      </c>
      <c r="K7395" t="s">
        <v>234</v>
      </c>
      <c r="L7395" t="s">
        <v>21055</v>
      </c>
      <c r="M7395" t="s">
        <v>21056</v>
      </c>
      <c r="N7395">
        <v>0.87222222199999999</v>
      </c>
      <c r="O7395">
        <v>0</v>
      </c>
      <c r="P7395">
        <v>84</v>
      </c>
      <c r="Q7395">
        <v>0</v>
      </c>
      <c r="R7395">
        <v>1</v>
      </c>
      <c r="S7395">
        <v>0</v>
      </c>
      <c r="T7395">
        <v>14</v>
      </c>
      <c r="U7395">
        <v>0</v>
      </c>
      <c r="V7395">
        <v>0</v>
      </c>
      <c r="W7395">
        <v>0</v>
      </c>
      <c r="X7395">
        <v>32.901514814982391</v>
      </c>
      <c r="Y7395">
        <v>0</v>
      </c>
      <c r="Z7395">
        <v>1.7793182256166666E-3</v>
      </c>
      <c r="AA7395">
        <v>0</v>
      </c>
      <c r="AB7395">
        <v>10.748206948357083</v>
      </c>
      <c r="AC7395">
        <v>0</v>
      </c>
      <c r="AD7395">
        <v>0</v>
      </c>
      <c r="AE7395">
        <v>43.651501081565087</v>
      </c>
    </row>
    <row r="7396" spans="1:31" x14ac:dyDescent="0.25">
      <c r="A7396">
        <v>2218864</v>
      </c>
      <c r="B7396">
        <v>1</v>
      </c>
      <c r="C7396" t="s">
        <v>81</v>
      </c>
      <c r="D7396" t="s">
        <v>118</v>
      </c>
      <c r="E7396" t="s">
        <v>198</v>
      </c>
      <c r="F7396" t="s">
        <v>21057</v>
      </c>
      <c r="G7396" t="s">
        <v>143</v>
      </c>
      <c r="H7396" t="s">
        <v>144</v>
      </c>
      <c r="I7396" t="s">
        <v>136</v>
      </c>
      <c r="J7396" t="s">
        <v>137</v>
      </c>
      <c r="K7396" t="s">
        <v>138</v>
      </c>
      <c r="L7396" t="s">
        <v>21058</v>
      </c>
      <c r="M7396" t="s">
        <v>21059</v>
      </c>
      <c r="N7396">
        <v>9.3333333000000004E-2</v>
      </c>
      <c r="O7396">
        <v>3</v>
      </c>
      <c r="P7396">
        <v>8301</v>
      </c>
      <c r="Q7396">
        <v>182</v>
      </c>
      <c r="R7396">
        <v>1315</v>
      </c>
      <c r="S7396">
        <v>72</v>
      </c>
      <c r="T7396">
        <v>1038</v>
      </c>
      <c r="U7396">
        <v>6</v>
      </c>
      <c r="V7396">
        <v>12</v>
      </c>
      <c r="W7396">
        <v>0.14478392114685337</v>
      </c>
      <c r="X7396">
        <v>112.09303858418581</v>
      </c>
      <c r="Y7396">
        <v>36.71659926445448</v>
      </c>
      <c r="Z7396">
        <v>18.927515394672806</v>
      </c>
      <c r="AA7396">
        <v>28.614417279920922</v>
      </c>
      <c r="AB7396">
        <v>95.162217212270278</v>
      </c>
      <c r="AC7396">
        <v>2.6768589573069868</v>
      </c>
      <c r="AD7396">
        <v>22.261946177590559</v>
      </c>
      <c r="AE7396">
        <v>316.5973767915487</v>
      </c>
    </row>
    <row r="7397" spans="1:31" x14ac:dyDescent="0.25">
      <c r="A7397">
        <v>2221366</v>
      </c>
      <c r="B7397">
        <v>1</v>
      </c>
      <c r="C7397" t="s">
        <v>81</v>
      </c>
      <c r="D7397" t="s">
        <v>122</v>
      </c>
      <c r="E7397" t="s">
        <v>147</v>
      </c>
      <c r="F7397" t="s">
        <v>3414</v>
      </c>
      <c r="G7397" t="s">
        <v>405</v>
      </c>
      <c r="H7397" t="s">
        <v>144</v>
      </c>
      <c r="I7397" t="s">
        <v>136</v>
      </c>
      <c r="J7397" t="s">
        <v>137</v>
      </c>
      <c r="K7397" t="s">
        <v>234</v>
      </c>
      <c r="L7397" t="s">
        <v>21060</v>
      </c>
      <c r="M7397" t="s">
        <v>21061</v>
      </c>
      <c r="N7397">
        <v>8.1519444439999997</v>
      </c>
      <c r="O7397">
        <v>14</v>
      </c>
      <c r="P7397">
        <v>900</v>
      </c>
      <c r="Q7397">
        <v>1</v>
      </c>
      <c r="R7397">
        <v>23</v>
      </c>
      <c r="S7397">
        <v>5</v>
      </c>
      <c r="T7397">
        <v>67</v>
      </c>
      <c r="U7397">
        <v>1</v>
      </c>
      <c r="V7397">
        <v>0</v>
      </c>
      <c r="W7397">
        <v>19.017152317416947</v>
      </c>
      <c r="X7397">
        <v>833.0446692595508</v>
      </c>
      <c r="Y7397">
        <v>2.526118160538E-2</v>
      </c>
      <c r="Z7397">
        <v>23.277106109075234</v>
      </c>
      <c r="AA7397">
        <v>913.4045642917838</v>
      </c>
      <c r="AB7397">
        <v>127.97293162931817</v>
      </c>
      <c r="AC7397">
        <v>47.201958631889219</v>
      </c>
      <c r="AD7397">
        <v>0</v>
      </c>
      <c r="AE7397">
        <v>1963.9436434206395</v>
      </c>
    </row>
    <row r="7398" spans="1:31" x14ac:dyDescent="0.25">
      <c r="A7398">
        <v>2219491</v>
      </c>
      <c r="B7398">
        <v>1</v>
      </c>
      <c r="C7398" t="s">
        <v>80</v>
      </c>
      <c r="D7398" t="s">
        <v>103</v>
      </c>
      <c r="E7398" t="s">
        <v>198</v>
      </c>
      <c r="F7398" t="s">
        <v>7320</v>
      </c>
      <c r="G7398" t="s">
        <v>143</v>
      </c>
      <c r="H7398" t="s">
        <v>144</v>
      </c>
      <c r="I7398" t="s">
        <v>136</v>
      </c>
      <c r="J7398" t="s">
        <v>137</v>
      </c>
      <c r="K7398" t="s">
        <v>138</v>
      </c>
      <c r="L7398" t="s">
        <v>21062</v>
      </c>
      <c r="M7398" t="s">
        <v>21063</v>
      </c>
      <c r="N7398">
        <v>0.16972222200000001</v>
      </c>
      <c r="O7398">
        <v>20</v>
      </c>
      <c r="P7398">
        <v>2455</v>
      </c>
      <c r="Q7398">
        <v>32</v>
      </c>
      <c r="R7398">
        <v>190</v>
      </c>
      <c r="S7398">
        <v>62</v>
      </c>
      <c r="T7398">
        <v>637</v>
      </c>
      <c r="U7398">
        <v>6</v>
      </c>
      <c r="V7398">
        <v>1</v>
      </c>
      <c r="W7398">
        <v>3.3341289063478357</v>
      </c>
      <c r="X7398">
        <v>95.221757216486424</v>
      </c>
      <c r="Y7398">
        <v>20.919487419182687</v>
      </c>
      <c r="Z7398">
        <v>8.1863742872045258</v>
      </c>
      <c r="AA7398">
        <v>38.728492162412195</v>
      </c>
      <c r="AB7398">
        <v>40.187191915402209</v>
      </c>
      <c r="AC7398">
        <v>61.509619558920448</v>
      </c>
      <c r="AD7398">
        <v>1.6312326128190298</v>
      </c>
      <c r="AE7398">
        <v>269.71828407877535</v>
      </c>
    </row>
    <row r="7399" spans="1:31" x14ac:dyDescent="0.25">
      <c r="A7399">
        <v>2217868</v>
      </c>
      <c r="B7399">
        <v>1</v>
      </c>
      <c r="C7399" t="s">
        <v>80</v>
      </c>
      <c r="D7399" t="s">
        <v>84</v>
      </c>
      <c r="E7399" t="s">
        <v>156</v>
      </c>
      <c r="F7399" t="s">
        <v>21064</v>
      </c>
      <c r="G7399" t="s">
        <v>172</v>
      </c>
      <c r="H7399" t="s">
        <v>135</v>
      </c>
      <c r="I7399" t="s">
        <v>136</v>
      </c>
      <c r="J7399" t="s">
        <v>137</v>
      </c>
      <c r="K7399" t="s">
        <v>138</v>
      </c>
      <c r="L7399" t="s">
        <v>21065</v>
      </c>
      <c r="M7399" t="s">
        <v>21066</v>
      </c>
      <c r="N7399">
        <v>10.670555555</v>
      </c>
      <c r="O7399">
        <v>0</v>
      </c>
      <c r="P7399">
        <v>33</v>
      </c>
      <c r="Q7399">
        <v>0</v>
      </c>
      <c r="R7399">
        <v>0</v>
      </c>
      <c r="S7399">
        <v>0</v>
      </c>
      <c r="T7399">
        <v>2</v>
      </c>
      <c r="U7399">
        <v>0</v>
      </c>
      <c r="V7399">
        <v>0</v>
      </c>
      <c r="W7399">
        <v>0</v>
      </c>
      <c r="X7399">
        <v>94.181307472108031</v>
      </c>
      <c r="Y7399">
        <v>0</v>
      </c>
      <c r="Z7399">
        <v>0</v>
      </c>
      <c r="AA7399">
        <v>0</v>
      </c>
      <c r="AB7399">
        <v>19.747536460839001</v>
      </c>
      <c r="AC7399">
        <v>0</v>
      </c>
      <c r="AD7399">
        <v>0</v>
      </c>
      <c r="AE7399">
        <v>113.92884393294703</v>
      </c>
    </row>
    <row r="7400" spans="1:31" x14ac:dyDescent="0.25">
      <c r="A7400">
        <v>2221506</v>
      </c>
      <c r="B7400">
        <v>1</v>
      </c>
      <c r="C7400" t="s">
        <v>81</v>
      </c>
      <c r="D7400" t="s">
        <v>116</v>
      </c>
      <c r="E7400" t="s">
        <v>198</v>
      </c>
      <c r="F7400" t="s">
        <v>21067</v>
      </c>
      <c r="G7400" t="s">
        <v>143</v>
      </c>
      <c r="H7400" t="s">
        <v>144</v>
      </c>
      <c r="I7400" t="s">
        <v>136</v>
      </c>
      <c r="J7400" t="s">
        <v>137</v>
      </c>
      <c r="K7400" t="s">
        <v>138</v>
      </c>
      <c r="L7400" t="s">
        <v>21068</v>
      </c>
      <c r="M7400" t="s">
        <v>21069</v>
      </c>
      <c r="N7400">
        <v>0.22083333299999999</v>
      </c>
      <c r="O7400">
        <v>1</v>
      </c>
      <c r="P7400">
        <v>2984</v>
      </c>
      <c r="Q7400">
        <v>139</v>
      </c>
      <c r="R7400">
        <v>231</v>
      </c>
      <c r="S7400">
        <v>8</v>
      </c>
      <c r="T7400">
        <v>426</v>
      </c>
      <c r="U7400">
        <v>2</v>
      </c>
      <c r="V7400">
        <v>0</v>
      </c>
      <c r="W7400">
        <v>4.1758783740000003E-3</v>
      </c>
      <c r="X7400">
        <v>109.94406220707538</v>
      </c>
      <c r="Y7400">
        <v>6.8558830444333667</v>
      </c>
      <c r="Z7400">
        <v>4.2000723695618989</v>
      </c>
      <c r="AA7400">
        <v>14.321055863416488</v>
      </c>
      <c r="AB7400">
        <v>42.082518893777085</v>
      </c>
      <c r="AC7400">
        <v>19.776374361487999</v>
      </c>
      <c r="AD7400">
        <v>0</v>
      </c>
      <c r="AE7400">
        <v>197.1841426181262</v>
      </c>
    </row>
    <row r="7401" spans="1:31" x14ac:dyDescent="0.25">
      <c r="A7401">
        <v>2226916</v>
      </c>
      <c r="B7401">
        <v>1</v>
      </c>
      <c r="C7401" t="s">
        <v>80</v>
      </c>
      <c r="D7401" t="s">
        <v>99</v>
      </c>
      <c r="E7401" t="s">
        <v>156</v>
      </c>
      <c r="F7401" t="s">
        <v>21070</v>
      </c>
      <c r="G7401" t="s">
        <v>161</v>
      </c>
      <c r="H7401" t="s">
        <v>135</v>
      </c>
      <c r="I7401" t="s">
        <v>136</v>
      </c>
      <c r="J7401" t="s">
        <v>137</v>
      </c>
      <c r="K7401" t="s">
        <v>138</v>
      </c>
      <c r="L7401" t="s">
        <v>21071</v>
      </c>
      <c r="M7401" t="s">
        <v>21072</v>
      </c>
      <c r="N7401">
        <v>2.0363888879999998</v>
      </c>
      <c r="O7401">
        <v>0</v>
      </c>
      <c r="P7401">
        <v>2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0.91827025993574996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0.91827025993574996</v>
      </c>
    </row>
    <row r="7402" spans="1:31" x14ac:dyDescent="0.25">
      <c r="A7402">
        <v>2228791</v>
      </c>
      <c r="B7402">
        <v>1</v>
      </c>
      <c r="C7402" t="s">
        <v>81</v>
      </c>
      <c r="D7402" t="s">
        <v>118</v>
      </c>
      <c r="E7402" t="s">
        <v>156</v>
      </c>
      <c r="F7402" t="s">
        <v>21073</v>
      </c>
      <c r="G7402" t="s">
        <v>161</v>
      </c>
      <c r="H7402" t="s">
        <v>135</v>
      </c>
      <c r="I7402" t="s">
        <v>136</v>
      </c>
      <c r="J7402" t="s">
        <v>137</v>
      </c>
      <c r="K7402" t="s">
        <v>138</v>
      </c>
      <c r="L7402" t="s">
        <v>21074</v>
      </c>
      <c r="M7402" t="s">
        <v>21075</v>
      </c>
      <c r="N7402">
        <v>1.4941666659999999</v>
      </c>
      <c r="O7402">
        <v>0</v>
      </c>
      <c r="P7402">
        <v>1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0.23300572508228171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0.23300572508228171</v>
      </c>
    </row>
    <row r="7403" spans="1:31" x14ac:dyDescent="0.25">
      <c r="A7403">
        <v>2214473</v>
      </c>
      <c r="B7403">
        <v>1</v>
      </c>
      <c r="C7403" t="s">
        <v>80</v>
      </c>
      <c r="D7403" t="s">
        <v>96</v>
      </c>
      <c r="E7403" t="s">
        <v>151</v>
      </c>
      <c r="F7403" t="s">
        <v>21076</v>
      </c>
      <c r="G7403" t="s">
        <v>153</v>
      </c>
      <c r="H7403" t="s">
        <v>135</v>
      </c>
      <c r="I7403" t="s">
        <v>136</v>
      </c>
      <c r="J7403" t="s">
        <v>137</v>
      </c>
      <c r="K7403" t="s">
        <v>138</v>
      </c>
      <c r="L7403" t="s">
        <v>21077</v>
      </c>
      <c r="M7403" t="s">
        <v>21078</v>
      </c>
      <c r="N7403">
        <v>3.224444444</v>
      </c>
      <c r="O7403">
        <v>0</v>
      </c>
      <c r="P7403">
        <v>74</v>
      </c>
      <c r="Q7403">
        <v>0</v>
      </c>
      <c r="R7403">
        <v>0</v>
      </c>
      <c r="S7403">
        <v>0</v>
      </c>
      <c r="T7403">
        <v>9</v>
      </c>
      <c r="U7403">
        <v>0</v>
      </c>
      <c r="V7403">
        <v>0</v>
      </c>
      <c r="W7403">
        <v>0</v>
      </c>
      <c r="X7403">
        <v>105.74191993116018</v>
      </c>
      <c r="Y7403">
        <v>0</v>
      </c>
      <c r="Z7403">
        <v>0</v>
      </c>
      <c r="AA7403">
        <v>0</v>
      </c>
      <c r="AB7403">
        <v>24.898087804016743</v>
      </c>
      <c r="AC7403">
        <v>0</v>
      </c>
      <c r="AD7403">
        <v>0</v>
      </c>
      <c r="AE7403">
        <v>130.64000773517694</v>
      </c>
    </row>
    <row r="7404" spans="1:31" x14ac:dyDescent="0.25">
      <c r="A7404">
        <v>2217971</v>
      </c>
      <c r="B7404">
        <v>1</v>
      </c>
      <c r="C7404" t="s">
        <v>80</v>
      </c>
      <c r="D7404" t="s">
        <v>94</v>
      </c>
      <c r="E7404" t="s">
        <v>151</v>
      </c>
      <c r="F7404" t="s">
        <v>21079</v>
      </c>
      <c r="G7404" t="s">
        <v>213</v>
      </c>
      <c r="H7404" t="s">
        <v>135</v>
      </c>
      <c r="I7404" t="s">
        <v>136</v>
      </c>
      <c r="J7404" t="s">
        <v>137</v>
      </c>
      <c r="K7404" t="s">
        <v>138</v>
      </c>
      <c r="L7404" t="s">
        <v>21080</v>
      </c>
      <c r="M7404" t="s">
        <v>21081</v>
      </c>
      <c r="N7404">
        <v>12.007222221999999</v>
      </c>
      <c r="O7404">
        <v>0</v>
      </c>
      <c r="P7404">
        <v>0</v>
      </c>
      <c r="Q7404">
        <v>0</v>
      </c>
      <c r="R7404">
        <v>1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5.3003328881119431</v>
      </c>
      <c r="AA7404">
        <v>0</v>
      </c>
      <c r="AB7404">
        <v>0</v>
      </c>
      <c r="AC7404">
        <v>0</v>
      </c>
      <c r="AD7404">
        <v>0</v>
      </c>
      <c r="AE7404">
        <v>5.3003328881119431</v>
      </c>
    </row>
    <row r="7405" spans="1:31" x14ac:dyDescent="0.25">
      <c r="A7405">
        <v>2229229</v>
      </c>
      <c r="B7405">
        <v>1</v>
      </c>
      <c r="C7405" t="s">
        <v>81</v>
      </c>
      <c r="D7405" t="s">
        <v>120</v>
      </c>
      <c r="E7405" t="s">
        <v>198</v>
      </c>
      <c r="F7405" t="s">
        <v>21082</v>
      </c>
      <c r="G7405" t="s">
        <v>143</v>
      </c>
      <c r="H7405" t="s">
        <v>144</v>
      </c>
      <c r="I7405" t="s">
        <v>136</v>
      </c>
      <c r="J7405" t="s">
        <v>137</v>
      </c>
      <c r="K7405" t="s">
        <v>138</v>
      </c>
      <c r="L7405" t="s">
        <v>21083</v>
      </c>
      <c r="M7405" t="s">
        <v>21084</v>
      </c>
      <c r="N7405">
        <v>1.7980555549999999</v>
      </c>
      <c r="O7405">
        <v>0</v>
      </c>
      <c r="P7405">
        <v>0</v>
      </c>
      <c r="Q7405">
        <v>37</v>
      </c>
      <c r="R7405">
        <v>44</v>
      </c>
      <c r="S7405">
        <v>7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65.249471423288682</v>
      </c>
      <c r="Z7405">
        <v>69.177129613287306</v>
      </c>
      <c r="AA7405">
        <v>11.937649354069137</v>
      </c>
      <c r="AB7405">
        <v>0</v>
      </c>
      <c r="AC7405">
        <v>0</v>
      </c>
      <c r="AD7405">
        <v>0</v>
      </c>
      <c r="AE7405">
        <v>146.36425039064511</v>
      </c>
    </row>
    <row r="7406" spans="1:31" x14ac:dyDescent="0.25">
      <c r="A7406">
        <v>2218950</v>
      </c>
      <c r="B7406">
        <v>1</v>
      </c>
      <c r="C7406" t="s">
        <v>80</v>
      </c>
      <c r="D7406" t="s">
        <v>99</v>
      </c>
      <c r="E7406" t="s">
        <v>198</v>
      </c>
      <c r="F7406" t="s">
        <v>21085</v>
      </c>
      <c r="G7406" t="s">
        <v>143</v>
      </c>
      <c r="H7406" t="s">
        <v>144</v>
      </c>
      <c r="I7406" t="s">
        <v>136</v>
      </c>
      <c r="J7406" t="s">
        <v>137</v>
      </c>
      <c r="K7406" t="s">
        <v>138</v>
      </c>
      <c r="L7406" t="s">
        <v>21086</v>
      </c>
      <c r="M7406" t="s">
        <v>21087</v>
      </c>
      <c r="N7406">
        <v>6.079722222</v>
      </c>
      <c r="O7406">
        <v>0</v>
      </c>
      <c r="P7406">
        <v>0</v>
      </c>
      <c r="Q7406">
        <v>0</v>
      </c>
      <c r="R7406">
        <v>0</v>
      </c>
      <c r="S7406">
        <v>5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1683.1236135631348</v>
      </c>
      <c r="AB7406">
        <v>0</v>
      </c>
      <c r="AC7406">
        <v>0</v>
      </c>
      <c r="AD7406">
        <v>0</v>
      </c>
      <c r="AE7406">
        <v>1683.1236135631348</v>
      </c>
    </row>
    <row r="7407" spans="1:31" x14ac:dyDescent="0.25">
      <c r="A7407">
        <v>2218409</v>
      </c>
      <c r="B7407">
        <v>1</v>
      </c>
      <c r="C7407" t="s">
        <v>81</v>
      </c>
      <c r="D7407" t="s">
        <v>123</v>
      </c>
      <c r="E7407" t="s">
        <v>151</v>
      </c>
      <c r="F7407" t="s">
        <v>5350</v>
      </c>
      <c r="G7407" t="s">
        <v>213</v>
      </c>
      <c r="H7407" t="s">
        <v>135</v>
      </c>
      <c r="I7407" t="s">
        <v>136</v>
      </c>
      <c r="J7407" t="s">
        <v>137</v>
      </c>
      <c r="K7407" t="s">
        <v>138</v>
      </c>
      <c r="L7407" t="s">
        <v>21088</v>
      </c>
      <c r="M7407" t="s">
        <v>21089</v>
      </c>
      <c r="N7407">
        <v>1.9155555550000001</v>
      </c>
      <c r="O7407">
        <v>0</v>
      </c>
      <c r="P7407">
        <v>72</v>
      </c>
      <c r="Q7407">
        <v>0</v>
      </c>
      <c r="R7407">
        <v>4</v>
      </c>
      <c r="S7407">
        <v>0</v>
      </c>
      <c r="T7407">
        <v>7</v>
      </c>
      <c r="U7407">
        <v>0</v>
      </c>
      <c r="V7407">
        <v>0</v>
      </c>
      <c r="W7407">
        <v>0</v>
      </c>
      <c r="X7407">
        <v>41.541428692485681</v>
      </c>
      <c r="Y7407">
        <v>0</v>
      </c>
      <c r="Z7407">
        <v>4.5289074268034</v>
      </c>
      <c r="AA7407">
        <v>0</v>
      </c>
      <c r="AB7407">
        <v>5.0218391022666387</v>
      </c>
      <c r="AC7407">
        <v>0</v>
      </c>
      <c r="AD7407">
        <v>0</v>
      </c>
      <c r="AE7407">
        <v>51.092175221555721</v>
      </c>
    </row>
    <row r="7408" spans="1:31" x14ac:dyDescent="0.25">
      <c r="A7408">
        <v>2214081</v>
      </c>
      <c r="B7408">
        <v>1</v>
      </c>
      <c r="C7408" t="s">
        <v>80</v>
      </c>
      <c r="D7408" t="s">
        <v>100</v>
      </c>
      <c r="E7408" t="s">
        <v>151</v>
      </c>
      <c r="F7408" t="s">
        <v>21090</v>
      </c>
      <c r="G7408" t="s">
        <v>153</v>
      </c>
      <c r="H7408" t="s">
        <v>135</v>
      </c>
      <c r="I7408" t="s">
        <v>136</v>
      </c>
      <c r="J7408" t="s">
        <v>137</v>
      </c>
      <c r="K7408" t="s">
        <v>138</v>
      </c>
      <c r="L7408" t="s">
        <v>21091</v>
      </c>
      <c r="M7408" t="s">
        <v>21092</v>
      </c>
      <c r="N7408">
        <v>1.544444444</v>
      </c>
      <c r="O7408">
        <v>0</v>
      </c>
      <c r="P7408">
        <v>1</v>
      </c>
      <c r="Q7408">
        <v>0</v>
      </c>
      <c r="R7408">
        <v>1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0.12893815118341501</v>
      </c>
      <c r="Y7408">
        <v>0</v>
      </c>
      <c r="Z7408">
        <v>2.3179930702617778E-2</v>
      </c>
      <c r="AA7408">
        <v>0</v>
      </c>
      <c r="AB7408">
        <v>0</v>
      </c>
      <c r="AC7408">
        <v>0</v>
      </c>
      <c r="AD7408">
        <v>0</v>
      </c>
      <c r="AE7408">
        <v>0.15211808188603279</v>
      </c>
    </row>
    <row r="7409" spans="1:31" x14ac:dyDescent="0.25">
      <c r="A7409">
        <v>2226776</v>
      </c>
      <c r="B7409">
        <v>1</v>
      </c>
      <c r="C7409" t="s">
        <v>81</v>
      </c>
      <c r="D7409" t="s">
        <v>112</v>
      </c>
      <c r="E7409" t="s">
        <v>132</v>
      </c>
      <c r="F7409" t="s">
        <v>21093</v>
      </c>
      <c r="G7409" t="s">
        <v>176</v>
      </c>
      <c r="H7409" t="s">
        <v>135</v>
      </c>
      <c r="I7409" t="s">
        <v>136</v>
      </c>
      <c r="J7409" t="s">
        <v>137</v>
      </c>
      <c r="K7409" t="s">
        <v>138</v>
      </c>
      <c r="L7409" t="s">
        <v>21094</v>
      </c>
      <c r="M7409" t="s">
        <v>21095</v>
      </c>
      <c r="N7409">
        <v>1.758611111</v>
      </c>
      <c r="O7409">
        <v>0</v>
      </c>
      <c r="P7409">
        <v>390</v>
      </c>
      <c r="Q7409">
        <v>0</v>
      </c>
      <c r="R7409">
        <v>20</v>
      </c>
      <c r="S7409">
        <v>0</v>
      </c>
      <c r="T7409">
        <v>75</v>
      </c>
      <c r="U7409">
        <v>0</v>
      </c>
      <c r="V7409">
        <v>0</v>
      </c>
      <c r="W7409">
        <v>0</v>
      </c>
      <c r="X7409">
        <v>131.36579452470903</v>
      </c>
      <c r="Y7409">
        <v>0</v>
      </c>
      <c r="Z7409">
        <v>1.8754775227334695</v>
      </c>
      <c r="AA7409">
        <v>0</v>
      </c>
      <c r="AB7409">
        <v>259.67311048969111</v>
      </c>
      <c r="AC7409">
        <v>0</v>
      </c>
      <c r="AD7409">
        <v>0</v>
      </c>
      <c r="AE7409">
        <v>392.91438253713363</v>
      </c>
    </row>
    <row r="7410" spans="1:31" x14ac:dyDescent="0.25">
      <c r="A7410">
        <v>2221907</v>
      </c>
      <c r="B7410">
        <v>1</v>
      </c>
      <c r="C7410" t="s">
        <v>80</v>
      </c>
      <c r="D7410" t="s">
        <v>84</v>
      </c>
      <c r="E7410" t="s">
        <v>151</v>
      </c>
      <c r="F7410" t="s">
        <v>21096</v>
      </c>
      <c r="G7410" t="s">
        <v>213</v>
      </c>
      <c r="H7410" t="s">
        <v>135</v>
      </c>
      <c r="I7410" t="s">
        <v>136</v>
      </c>
      <c r="J7410" t="s">
        <v>137</v>
      </c>
      <c r="K7410" t="s">
        <v>138</v>
      </c>
      <c r="L7410" t="s">
        <v>21097</v>
      </c>
      <c r="M7410" t="s">
        <v>21098</v>
      </c>
      <c r="N7410">
        <v>1.4427777770000001</v>
      </c>
      <c r="O7410">
        <v>0</v>
      </c>
      <c r="P7410">
        <v>136</v>
      </c>
      <c r="Q7410">
        <v>0</v>
      </c>
      <c r="R7410">
        <v>0</v>
      </c>
      <c r="S7410">
        <v>0</v>
      </c>
      <c r="T7410">
        <v>25</v>
      </c>
      <c r="U7410">
        <v>0</v>
      </c>
      <c r="V7410">
        <v>0</v>
      </c>
      <c r="W7410">
        <v>0</v>
      </c>
      <c r="X7410">
        <v>57.235789993267879</v>
      </c>
      <c r="Y7410">
        <v>0</v>
      </c>
      <c r="Z7410">
        <v>0</v>
      </c>
      <c r="AA7410">
        <v>0</v>
      </c>
      <c r="AB7410">
        <v>37.728067362533302</v>
      </c>
      <c r="AC7410">
        <v>0</v>
      </c>
      <c r="AD7410">
        <v>0</v>
      </c>
      <c r="AE7410">
        <v>94.963857355801181</v>
      </c>
    </row>
    <row r="7411" spans="1:31" x14ac:dyDescent="0.25">
      <c r="A7411">
        <v>2225442</v>
      </c>
      <c r="B7411">
        <v>1</v>
      </c>
      <c r="C7411" t="s">
        <v>80</v>
      </c>
      <c r="D7411" t="s">
        <v>98</v>
      </c>
      <c r="E7411" t="s">
        <v>141</v>
      </c>
      <c r="F7411" t="s">
        <v>21099</v>
      </c>
      <c r="G7411" t="s">
        <v>233</v>
      </c>
      <c r="H7411" t="s">
        <v>144</v>
      </c>
      <c r="I7411" t="s">
        <v>136</v>
      </c>
      <c r="J7411" t="s">
        <v>137</v>
      </c>
      <c r="K7411" t="s">
        <v>234</v>
      </c>
      <c r="L7411" t="s">
        <v>21100</v>
      </c>
      <c r="M7411" t="s">
        <v>21101</v>
      </c>
      <c r="N7411">
        <v>0.85</v>
      </c>
      <c r="O7411">
        <v>0</v>
      </c>
      <c r="P7411">
        <v>66</v>
      </c>
      <c r="Q7411">
        <v>0</v>
      </c>
      <c r="R7411">
        <v>1</v>
      </c>
      <c r="S7411">
        <v>0</v>
      </c>
      <c r="T7411">
        <v>105</v>
      </c>
      <c r="U7411">
        <v>0</v>
      </c>
      <c r="V7411">
        <v>0</v>
      </c>
      <c r="W7411">
        <v>0</v>
      </c>
      <c r="X7411">
        <v>25.377525964727994</v>
      </c>
      <c r="Y7411">
        <v>0</v>
      </c>
      <c r="Z7411">
        <v>0.93500209101105003</v>
      </c>
      <c r="AA7411">
        <v>0</v>
      </c>
      <c r="AB7411">
        <v>64.174152215376267</v>
      </c>
      <c r="AC7411">
        <v>0</v>
      </c>
      <c r="AD7411">
        <v>0</v>
      </c>
      <c r="AE7411">
        <v>90.486680271115318</v>
      </c>
    </row>
    <row r="7412" spans="1:31" x14ac:dyDescent="0.25">
      <c r="A7412">
        <v>2220284</v>
      </c>
      <c r="B7412">
        <v>1</v>
      </c>
      <c r="C7412" t="s">
        <v>81</v>
      </c>
      <c r="D7412" t="s">
        <v>112</v>
      </c>
      <c r="E7412" t="s">
        <v>147</v>
      </c>
      <c r="F7412" t="s">
        <v>920</v>
      </c>
      <c r="G7412" t="s">
        <v>405</v>
      </c>
      <c r="H7412" t="s">
        <v>144</v>
      </c>
      <c r="I7412" t="s">
        <v>136</v>
      </c>
      <c r="J7412" t="s">
        <v>137</v>
      </c>
      <c r="K7412" t="s">
        <v>234</v>
      </c>
      <c r="L7412" t="s">
        <v>21102</v>
      </c>
      <c r="M7412" t="s">
        <v>21103</v>
      </c>
      <c r="N7412">
        <v>7.8817305549999999</v>
      </c>
      <c r="O7412">
        <v>3</v>
      </c>
      <c r="P7412">
        <v>944</v>
      </c>
      <c r="Q7412">
        <v>91</v>
      </c>
      <c r="R7412">
        <v>320</v>
      </c>
      <c r="S7412">
        <v>16</v>
      </c>
      <c r="T7412">
        <v>116</v>
      </c>
      <c r="U7412">
        <v>1</v>
      </c>
      <c r="V7412">
        <v>0</v>
      </c>
      <c r="W7412">
        <v>3.6971742773973646</v>
      </c>
      <c r="X7412">
        <v>1102.4274718820836</v>
      </c>
      <c r="Y7412">
        <v>526.95769222637125</v>
      </c>
      <c r="Z7412">
        <v>362.10038430687689</v>
      </c>
      <c r="AA7412">
        <v>468.43549999904729</v>
      </c>
      <c r="AB7412">
        <v>188.38563207976017</v>
      </c>
      <c r="AC7412">
        <v>40.677597706703075</v>
      </c>
      <c r="AD7412">
        <v>0</v>
      </c>
      <c r="AE7412">
        <v>2692.6814524782399</v>
      </c>
    </row>
    <row r="7413" spans="1:31" x14ac:dyDescent="0.25">
      <c r="A7413">
        <v>2222840</v>
      </c>
      <c r="B7413">
        <v>1</v>
      </c>
      <c r="C7413" t="s">
        <v>81</v>
      </c>
      <c r="D7413" t="s">
        <v>120</v>
      </c>
      <c r="E7413" t="s">
        <v>132</v>
      </c>
      <c r="F7413" t="s">
        <v>21104</v>
      </c>
      <c r="G7413" t="s">
        <v>176</v>
      </c>
      <c r="H7413" t="s">
        <v>135</v>
      </c>
      <c r="I7413" t="s">
        <v>136</v>
      </c>
      <c r="J7413" t="s">
        <v>137</v>
      </c>
      <c r="K7413" t="s">
        <v>138</v>
      </c>
      <c r="L7413" t="s">
        <v>21105</v>
      </c>
      <c r="M7413" t="s">
        <v>21106</v>
      </c>
      <c r="N7413">
        <v>0.72027777699999995</v>
      </c>
      <c r="O7413">
        <v>0</v>
      </c>
      <c r="P7413">
        <v>235</v>
      </c>
      <c r="Q7413">
        <v>0</v>
      </c>
      <c r="R7413">
        <v>1</v>
      </c>
      <c r="S7413">
        <v>0</v>
      </c>
      <c r="T7413">
        <v>35</v>
      </c>
      <c r="U7413">
        <v>0</v>
      </c>
      <c r="V7413">
        <v>0</v>
      </c>
      <c r="W7413">
        <v>0</v>
      </c>
      <c r="X7413">
        <v>61.179189770927813</v>
      </c>
      <c r="Y7413">
        <v>0</v>
      </c>
      <c r="Z7413">
        <v>5.9929331086083337E-4</v>
      </c>
      <c r="AA7413">
        <v>0</v>
      </c>
      <c r="AB7413">
        <v>18.580636747576172</v>
      </c>
      <c r="AC7413">
        <v>0</v>
      </c>
      <c r="AD7413">
        <v>0</v>
      </c>
      <c r="AE7413">
        <v>79.760425811814855</v>
      </c>
    </row>
    <row r="7414" spans="1:31" x14ac:dyDescent="0.25">
      <c r="A7414">
        <v>2229332</v>
      </c>
      <c r="B7414">
        <v>1</v>
      </c>
      <c r="C7414" t="s">
        <v>80</v>
      </c>
      <c r="D7414" t="s">
        <v>96</v>
      </c>
      <c r="E7414" t="s">
        <v>151</v>
      </c>
      <c r="F7414" t="s">
        <v>2380</v>
      </c>
      <c r="G7414" t="s">
        <v>153</v>
      </c>
      <c r="H7414" t="s">
        <v>135</v>
      </c>
      <c r="I7414" t="s">
        <v>136</v>
      </c>
      <c r="J7414" t="s">
        <v>137</v>
      </c>
      <c r="K7414" t="s">
        <v>138</v>
      </c>
      <c r="L7414" t="s">
        <v>21107</v>
      </c>
      <c r="M7414" t="s">
        <v>21108</v>
      </c>
      <c r="N7414">
        <v>4.5452777769999999</v>
      </c>
      <c r="O7414">
        <v>0</v>
      </c>
      <c r="P7414">
        <v>266</v>
      </c>
      <c r="Q7414">
        <v>0</v>
      </c>
      <c r="R7414">
        <v>0</v>
      </c>
      <c r="S7414">
        <v>0</v>
      </c>
      <c r="T7414">
        <v>30</v>
      </c>
      <c r="U7414">
        <v>0</v>
      </c>
      <c r="V7414">
        <v>0</v>
      </c>
      <c r="W7414">
        <v>0</v>
      </c>
      <c r="X7414">
        <v>552.56068002826783</v>
      </c>
      <c r="Y7414">
        <v>0</v>
      </c>
      <c r="Z7414">
        <v>0</v>
      </c>
      <c r="AA7414">
        <v>0</v>
      </c>
      <c r="AB7414">
        <v>117.38333035311616</v>
      </c>
      <c r="AC7414">
        <v>0</v>
      </c>
      <c r="AD7414">
        <v>0</v>
      </c>
      <c r="AE7414">
        <v>669.94401038138403</v>
      </c>
    </row>
    <row r="7415" spans="1:31" x14ac:dyDescent="0.25">
      <c r="A7415">
        <v>2223922</v>
      </c>
      <c r="B7415">
        <v>1</v>
      </c>
      <c r="C7415" t="s">
        <v>80</v>
      </c>
      <c r="D7415" t="s">
        <v>105</v>
      </c>
      <c r="E7415" t="s">
        <v>141</v>
      </c>
      <c r="F7415" t="s">
        <v>21109</v>
      </c>
      <c r="G7415" t="s">
        <v>561</v>
      </c>
      <c r="H7415" t="s">
        <v>144</v>
      </c>
      <c r="I7415" t="s">
        <v>136</v>
      </c>
      <c r="J7415" t="s">
        <v>137</v>
      </c>
      <c r="K7415" t="s">
        <v>138</v>
      </c>
      <c r="L7415" t="s">
        <v>21110</v>
      </c>
      <c r="M7415" t="s">
        <v>21111</v>
      </c>
      <c r="N7415">
        <v>2.5499999999999998</v>
      </c>
      <c r="O7415">
        <v>1</v>
      </c>
      <c r="P7415">
        <v>324</v>
      </c>
      <c r="Q7415">
        <v>0</v>
      </c>
      <c r="R7415">
        <v>0</v>
      </c>
      <c r="S7415">
        <v>4</v>
      </c>
      <c r="T7415">
        <v>8</v>
      </c>
      <c r="U7415">
        <v>0</v>
      </c>
      <c r="V7415">
        <v>0</v>
      </c>
      <c r="W7415">
        <v>0</v>
      </c>
      <c r="X7415">
        <v>278.16643453081775</v>
      </c>
      <c r="Y7415">
        <v>0</v>
      </c>
      <c r="Z7415">
        <v>0</v>
      </c>
      <c r="AA7415">
        <v>34.34006967474545</v>
      </c>
      <c r="AB7415">
        <v>5.3619150989484003</v>
      </c>
      <c r="AC7415">
        <v>0</v>
      </c>
      <c r="AD7415">
        <v>0</v>
      </c>
      <c r="AE7415">
        <v>317.86841930451158</v>
      </c>
    </row>
    <row r="7416" spans="1:31" x14ac:dyDescent="0.25">
      <c r="A7416">
        <v>2216348</v>
      </c>
      <c r="B7416">
        <v>1</v>
      </c>
      <c r="C7416" t="s">
        <v>80</v>
      </c>
      <c r="D7416" t="s">
        <v>104</v>
      </c>
      <c r="E7416" t="s">
        <v>251</v>
      </c>
      <c r="F7416" t="s">
        <v>1507</v>
      </c>
      <c r="G7416" t="s">
        <v>405</v>
      </c>
      <c r="H7416" t="s">
        <v>144</v>
      </c>
      <c r="I7416" t="s">
        <v>136</v>
      </c>
      <c r="J7416" t="s">
        <v>137</v>
      </c>
      <c r="K7416" t="s">
        <v>234</v>
      </c>
      <c r="L7416" t="s">
        <v>21112</v>
      </c>
      <c r="M7416" t="s">
        <v>21113</v>
      </c>
      <c r="N7416">
        <v>3.2852777770000001</v>
      </c>
      <c r="O7416">
        <v>17</v>
      </c>
      <c r="P7416">
        <v>326</v>
      </c>
      <c r="Q7416">
        <v>27</v>
      </c>
      <c r="R7416">
        <v>25</v>
      </c>
      <c r="S7416">
        <v>46</v>
      </c>
      <c r="T7416">
        <v>38</v>
      </c>
      <c r="U7416">
        <v>14</v>
      </c>
      <c r="V7416">
        <v>2</v>
      </c>
      <c r="W7416">
        <v>77.520911020538961</v>
      </c>
      <c r="X7416">
        <v>312.71285025123012</v>
      </c>
      <c r="Y7416">
        <v>92.393551973429396</v>
      </c>
      <c r="Z7416">
        <v>40.448459784765255</v>
      </c>
      <c r="AA7416">
        <v>1458.6888697728255</v>
      </c>
      <c r="AB7416">
        <v>122.96926838901727</v>
      </c>
      <c r="AC7416">
        <v>6948.9138096852294</v>
      </c>
      <c r="AD7416">
        <v>182.26732423016244</v>
      </c>
      <c r="AE7416">
        <v>9235.9150451071982</v>
      </c>
    </row>
    <row r="7417" spans="1:31" x14ac:dyDescent="0.25">
      <c r="A7417">
        <v>2221758</v>
      </c>
      <c r="B7417">
        <v>1</v>
      </c>
      <c r="C7417" t="s">
        <v>80</v>
      </c>
      <c r="D7417" t="s">
        <v>97</v>
      </c>
      <c r="E7417" t="s">
        <v>151</v>
      </c>
      <c r="F7417" t="s">
        <v>469</v>
      </c>
      <c r="G7417" t="s">
        <v>213</v>
      </c>
      <c r="H7417" t="s">
        <v>135</v>
      </c>
      <c r="I7417" t="s">
        <v>136</v>
      </c>
      <c r="J7417" t="s">
        <v>137</v>
      </c>
      <c r="K7417" t="s">
        <v>138</v>
      </c>
      <c r="L7417" t="s">
        <v>21114</v>
      </c>
      <c r="M7417" t="s">
        <v>21115</v>
      </c>
      <c r="N7417">
        <v>0.50694444400000005</v>
      </c>
      <c r="O7417">
        <v>0</v>
      </c>
      <c r="P7417">
        <v>70</v>
      </c>
      <c r="Q7417">
        <v>0</v>
      </c>
      <c r="R7417">
        <v>0</v>
      </c>
      <c r="S7417">
        <v>0</v>
      </c>
      <c r="T7417">
        <v>2</v>
      </c>
      <c r="U7417">
        <v>0</v>
      </c>
      <c r="V7417">
        <v>0</v>
      </c>
      <c r="W7417">
        <v>0</v>
      </c>
      <c r="X7417">
        <v>12.88146448188605</v>
      </c>
      <c r="Y7417">
        <v>0</v>
      </c>
      <c r="Z7417">
        <v>0</v>
      </c>
      <c r="AA7417">
        <v>0</v>
      </c>
      <c r="AB7417">
        <v>0.89731573761011652</v>
      </c>
      <c r="AC7417">
        <v>0</v>
      </c>
      <c r="AD7417">
        <v>0</v>
      </c>
      <c r="AE7417">
        <v>13.778780219496166</v>
      </c>
    </row>
    <row r="7418" spans="1:31" x14ac:dyDescent="0.25">
      <c r="A7418">
        <v>2217430</v>
      </c>
      <c r="B7418">
        <v>1</v>
      </c>
      <c r="C7418" t="s">
        <v>80</v>
      </c>
      <c r="D7418" t="s">
        <v>98</v>
      </c>
      <c r="E7418" t="s">
        <v>156</v>
      </c>
      <c r="F7418" t="s">
        <v>21116</v>
      </c>
      <c r="G7418" t="s">
        <v>161</v>
      </c>
      <c r="H7418" t="s">
        <v>135</v>
      </c>
      <c r="I7418" t="s">
        <v>136</v>
      </c>
      <c r="J7418" t="s">
        <v>137</v>
      </c>
      <c r="K7418" t="s">
        <v>138</v>
      </c>
      <c r="L7418" t="s">
        <v>21117</v>
      </c>
      <c r="M7418" t="s">
        <v>21118</v>
      </c>
      <c r="N7418">
        <v>1.163611111</v>
      </c>
      <c r="O7418">
        <v>0</v>
      </c>
      <c r="P7418">
        <v>1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0.11710594487417333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0.11710594487417333</v>
      </c>
    </row>
    <row r="7419" spans="1:31" x14ac:dyDescent="0.25">
      <c r="A7419">
        <v>2228250</v>
      </c>
      <c r="B7419">
        <v>1</v>
      </c>
      <c r="C7419" t="s">
        <v>80</v>
      </c>
      <c r="D7419" t="s">
        <v>85</v>
      </c>
      <c r="E7419" t="s">
        <v>156</v>
      </c>
      <c r="F7419" t="s">
        <v>21119</v>
      </c>
      <c r="G7419" t="s">
        <v>165</v>
      </c>
      <c r="H7419" t="s">
        <v>135</v>
      </c>
      <c r="I7419" t="s">
        <v>136</v>
      </c>
      <c r="J7419" t="s">
        <v>137</v>
      </c>
      <c r="K7419" t="s">
        <v>138</v>
      </c>
      <c r="L7419" t="s">
        <v>21120</v>
      </c>
      <c r="M7419" t="s">
        <v>21121</v>
      </c>
      <c r="N7419">
        <v>1.8391666659999999</v>
      </c>
      <c r="O7419">
        <v>0</v>
      </c>
      <c r="P7419">
        <v>11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6.0281190276112389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6.0281190276112389</v>
      </c>
    </row>
    <row r="7420" spans="1:31" x14ac:dyDescent="0.25">
      <c r="A7420">
        <v>2223773</v>
      </c>
      <c r="B7420">
        <v>1</v>
      </c>
      <c r="C7420" t="s">
        <v>80</v>
      </c>
      <c r="D7420" t="s">
        <v>104</v>
      </c>
      <c r="E7420" t="s">
        <v>251</v>
      </c>
      <c r="F7420" t="s">
        <v>21122</v>
      </c>
      <c r="G7420" t="s">
        <v>561</v>
      </c>
      <c r="H7420" t="s">
        <v>144</v>
      </c>
      <c r="I7420" t="s">
        <v>136</v>
      </c>
      <c r="J7420" t="s">
        <v>137</v>
      </c>
      <c r="K7420" t="s">
        <v>138</v>
      </c>
      <c r="L7420" t="s">
        <v>21123</v>
      </c>
      <c r="M7420" t="s">
        <v>21124</v>
      </c>
      <c r="N7420">
        <v>1.1116666660000001</v>
      </c>
      <c r="O7420">
        <v>16</v>
      </c>
      <c r="P7420">
        <v>329</v>
      </c>
      <c r="Q7420">
        <v>27</v>
      </c>
      <c r="R7420">
        <v>25</v>
      </c>
      <c r="S7420">
        <v>46</v>
      </c>
      <c r="T7420">
        <v>39</v>
      </c>
      <c r="U7420">
        <v>14</v>
      </c>
      <c r="V7420">
        <v>2</v>
      </c>
      <c r="W7420">
        <v>25.067872630500982</v>
      </c>
      <c r="X7420">
        <v>128.95960651323969</v>
      </c>
      <c r="Y7420">
        <v>31.553464938266263</v>
      </c>
      <c r="Z7420">
        <v>12.990938902680313</v>
      </c>
      <c r="AA7420">
        <v>743.10538238677282</v>
      </c>
      <c r="AB7420">
        <v>73.207412750501248</v>
      </c>
      <c r="AC7420">
        <v>6729.0003652666164</v>
      </c>
      <c r="AD7420">
        <v>229.70661735903781</v>
      </c>
      <c r="AE7420">
        <v>7973.5916607476156</v>
      </c>
    </row>
    <row r="7421" spans="1:31" x14ac:dyDescent="0.25">
      <c r="A7421">
        <v>2214035</v>
      </c>
      <c r="B7421">
        <v>1</v>
      </c>
      <c r="C7421" t="s">
        <v>80</v>
      </c>
      <c r="D7421" t="s">
        <v>99</v>
      </c>
      <c r="E7421" t="s">
        <v>151</v>
      </c>
      <c r="F7421" t="s">
        <v>7765</v>
      </c>
      <c r="G7421" t="s">
        <v>213</v>
      </c>
      <c r="H7421" t="s">
        <v>135</v>
      </c>
      <c r="I7421" t="s">
        <v>136</v>
      </c>
      <c r="J7421" t="s">
        <v>137</v>
      </c>
      <c r="K7421" t="s">
        <v>138</v>
      </c>
      <c r="L7421" t="s">
        <v>21125</v>
      </c>
      <c r="M7421" t="s">
        <v>21126</v>
      </c>
      <c r="N7421">
        <v>1.1927777770000001</v>
      </c>
      <c r="O7421">
        <v>0</v>
      </c>
      <c r="P7421">
        <v>0</v>
      </c>
      <c r="Q7421">
        <v>0</v>
      </c>
      <c r="R7421">
        <v>1</v>
      </c>
      <c r="S7421">
        <v>0</v>
      </c>
      <c r="T7421">
        <v>2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0.12275797487610612</v>
      </c>
      <c r="AA7421">
        <v>0</v>
      </c>
      <c r="AB7421">
        <v>0.37492211574791995</v>
      </c>
      <c r="AC7421">
        <v>0</v>
      </c>
      <c r="AD7421">
        <v>0</v>
      </c>
      <c r="AE7421">
        <v>0.49768009062402607</v>
      </c>
    </row>
    <row r="7422" spans="1:31" x14ac:dyDescent="0.25">
      <c r="A7422">
        <v>2225396</v>
      </c>
      <c r="B7422">
        <v>1</v>
      </c>
      <c r="C7422" t="s">
        <v>80</v>
      </c>
      <c r="D7422" t="s">
        <v>88</v>
      </c>
      <c r="E7422" t="s">
        <v>141</v>
      </c>
      <c r="F7422" t="s">
        <v>21127</v>
      </c>
      <c r="G7422" t="s">
        <v>405</v>
      </c>
      <c r="H7422" t="s">
        <v>144</v>
      </c>
      <c r="I7422" t="s">
        <v>136</v>
      </c>
      <c r="J7422" t="s">
        <v>137</v>
      </c>
      <c r="K7422" t="s">
        <v>234</v>
      </c>
      <c r="L7422" t="s">
        <v>21128</v>
      </c>
      <c r="M7422" t="s">
        <v>21129</v>
      </c>
      <c r="N7422">
        <v>1.2833333330000001</v>
      </c>
      <c r="O7422">
        <v>0</v>
      </c>
      <c r="P7422">
        <v>464</v>
      </c>
      <c r="Q7422">
        <v>0</v>
      </c>
      <c r="R7422">
        <v>0</v>
      </c>
      <c r="S7422">
        <v>0</v>
      </c>
      <c r="T7422">
        <v>27</v>
      </c>
      <c r="U7422">
        <v>0</v>
      </c>
      <c r="V7422">
        <v>0</v>
      </c>
      <c r="W7422">
        <v>0</v>
      </c>
      <c r="X7422">
        <v>133.15529276500936</v>
      </c>
      <c r="Y7422">
        <v>0</v>
      </c>
      <c r="Z7422">
        <v>0</v>
      </c>
      <c r="AA7422">
        <v>0</v>
      </c>
      <c r="AB7422">
        <v>13.549154057801333</v>
      </c>
      <c r="AC7422">
        <v>0</v>
      </c>
      <c r="AD7422">
        <v>0</v>
      </c>
      <c r="AE7422">
        <v>146.7044468228107</v>
      </c>
    </row>
    <row r="7423" spans="1:31" x14ac:dyDescent="0.25">
      <c r="A7423">
        <v>2212953</v>
      </c>
      <c r="B7423">
        <v>1</v>
      </c>
      <c r="C7423" t="s">
        <v>80</v>
      </c>
      <c r="D7423" t="s">
        <v>92</v>
      </c>
      <c r="E7423" t="s">
        <v>151</v>
      </c>
      <c r="F7423" t="s">
        <v>21130</v>
      </c>
      <c r="G7423" t="s">
        <v>192</v>
      </c>
      <c r="H7423" t="s">
        <v>135</v>
      </c>
      <c r="I7423" t="s">
        <v>136</v>
      </c>
      <c r="J7423" t="s">
        <v>137</v>
      </c>
      <c r="K7423" t="s">
        <v>138</v>
      </c>
      <c r="L7423" t="s">
        <v>21131</v>
      </c>
      <c r="M7423" t="s">
        <v>21132</v>
      </c>
      <c r="N7423">
        <v>1.8174999999999999</v>
      </c>
      <c r="O7423">
        <v>0</v>
      </c>
      <c r="P7423">
        <v>128</v>
      </c>
      <c r="Q7423">
        <v>0</v>
      </c>
      <c r="R7423">
        <v>0</v>
      </c>
      <c r="S7423">
        <v>0</v>
      </c>
      <c r="T7423">
        <v>5</v>
      </c>
      <c r="U7423">
        <v>0</v>
      </c>
      <c r="V7423">
        <v>0</v>
      </c>
      <c r="W7423">
        <v>0</v>
      </c>
      <c r="X7423">
        <v>40.405107776812692</v>
      </c>
      <c r="Y7423">
        <v>0</v>
      </c>
      <c r="Z7423">
        <v>0</v>
      </c>
      <c r="AA7423">
        <v>0</v>
      </c>
      <c r="AB7423">
        <v>16.339989048656037</v>
      </c>
      <c r="AC7423">
        <v>0</v>
      </c>
      <c r="AD7423">
        <v>0</v>
      </c>
      <c r="AE7423">
        <v>56.745096825468728</v>
      </c>
    </row>
    <row r="7424" spans="1:31" x14ac:dyDescent="0.25">
      <c r="A7424">
        <v>2225937</v>
      </c>
      <c r="B7424">
        <v>1</v>
      </c>
      <c r="C7424" t="s">
        <v>80</v>
      </c>
      <c r="D7424" t="s">
        <v>83</v>
      </c>
      <c r="E7424" t="s">
        <v>132</v>
      </c>
      <c r="F7424" t="s">
        <v>21133</v>
      </c>
      <c r="G7424" t="s">
        <v>176</v>
      </c>
      <c r="H7424" t="s">
        <v>135</v>
      </c>
      <c r="I7424" t="s">
        <v>136</v>
      </c>
      <c r="J7424" t="s">
        <v>137</v>
      </c>
      <c r="K7424" t="s">
        <v>138</v>
      </c>
      <c r="L7424" t="s">
        <v>21134</v>
      </c>
      <c r="M7424" t="s">
        <v>21135</v>
      </c>
      <c r="N7424">
        <v>4.4388888880000001</v>
      </c>
      <c r="O7424">
        <v>0</v>
      </c>
      <c r="P7424">
        <v>280</v>
      </c>
      <c r="Q7424">
        <v>0</v>
      </c>
      <c r="R7424">
        <v>0</v>
      </c>
      <c r="S7424">
        <v>0</v>
      </c>
      <c r="T7424">
        <v>15</v>
      </c>
      <c r="U7424">
        <v>0</v>
      </c>
      <c r="V7424">
        <v>1</v>
      </c>
      <c r="W7424">
        <v>0</v>
      </c>
      <c r="X7424">
        <v>309.5462302509934</v>
      </c>
      <c r="Y7424">
        <v>0</v>
      </c>
      <c r="Z7424">
        <v>0</v>
      </c>
      <c r="AA7424">
        <v>0</v>
      </c>
      <c r="AB7424">
        <v>94.684034123440171</v>
      </c>
      <c r="AC7424">
        <v>0</v>
      </c>
      <c r="AD7424">
        <v>506.94647818144028</v>
      </c>
      <c r="AE7424">
        <v>911.17674255587383</v>
      </c>
    </row>
    <row r="7425" spans="1:31" x14ac:dyDescent="0.25">
      <c r="A7425">
        <v>2220221</v>
      </c>
      <c r="B7425">
        <v>1</v>
      </c>
      <c r="C7425" t="s">
        <v>80</v>
      </c>
      <c r="D7425" t="s">
        <v>105</v>
      </c>
      <c r="E7425" t="s">
        <v>156</v>
      </c>
      <c r="F7425" t="s">
        <v>21136</v>
      </c>
      <c r="G7425" t="s">
        <v>161</v>
      </c>
      <c r="H7425" t="s">
        <v>135</v>
      </c>
      <c r="I7425" t="s">
        <v>136</v>
      </c>
      <c r="J7425" t="s">
        <v>137</v>
      </c>
      <c r="K7425" t="s">
        <v>138</v>
      </c>
      <c r="L7425" t="s">
        <v>21137</v>
      </c>
      <c r="M7425" t="s">
        <v>21138</v>
      </c>
      <c r="N7425">
        <v>2.2780555549999999</v>
      </c>
      <c r="O7425">
        <v>0</v>
      </c>
      <c r="P7425">
        <v>1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9.6254235864725E-3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9.6254235864725E-3</v>
      </c>
    </row>
    <row r="7426" spans="1:31" x14ac:dyDescent="0.25">
      <c r="A7426">
        <v>2225960</v>
      </c>
      <c r="B7426">
        <v>1</v>
      </c>
      <c r="C7426" t="s">
        <v>80</v>
      </c>
      <c r="D7426" t="s">
        <v>105</v>
      </c>
      <c r="E7426" t="s">
        <v>156</v>
      </c>
      <c r="F7426" t="s">
        <v>21139</v>
      </c>
      <c r="G7426" t="s">
        <v>161</v>
      </c>
      <c r="H7426" t="s">
        <v>135</v>
      </c>
      <c r="I7426" t="s">
        <v>136</v>
      </c>
      <c r="J7426" t="s">
        <v>137</v>
      </c>
      <c r="K7426" t="s">
        <v>138</v>
      </c>
      <c r="L7426" t="s">
        <v>21140</v>
      </c>
      <c r="M7426" t="s">
        <v>21141</v>
      </c>
      <c r="N7426">
        <v>6.5822222220000004</v>
      </c>
      <c r="O7426">
        <v>0</v>
      </c>
      <c r="P7426">
        <v>1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2.3529774264081529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2.3529774264081529</v>
      </c>
    </row>
    <row r="7427" spans="1:31" x14ac:dyDescent="0.25">
      <c r="A7427">
        <v>2213368</v>
      </c>
      <c r="B7427">
        <v>1</v>
      </c>
      <c r="C7427" t="s">
        <v>81</v>
      </c>
      <c r="D7427" t="s">
        <v>112</v>
      </c>
      <c r="E7427" t="s">
        <v>151</v>
      </c>
      <c r="F7427" t="s">
        <v>21142</v>
      </c>
      <c r="G7427" t="s">
        <v>213</v>
      </c>
      <c r="H7427" t="s">
        <v>135</v>
      </c>
      <c r="I7427" t="s">
        <v>136</v>
      </c>
      <c r="J7427" t="s">
        <v>137</v>
      </c>
      <c r="K7427" t="s">
        <v>138</v>
      </c>
      <c r="L7427" t="s">
        <v>21143</v>
      </c>
      <c r="M7427" t="s">
        <v>21144</v>
      </c>
      <c r="N7427">
        <v>1.7175</v>
      </c>
      <c r="O7427">
        <v>0</v>
      </c>
      <c r="P7427">
        <v>11</v>
      </c>
      <c r="Q7427">
        <v>0</v>
      </c>
      <c r="R7427">
        <v>0</v>
      </c>
      <c r="S7427">
        <v>0</v>
      </c>
      <c r="T7427">
        <v>5</v>
      </c>
      <c r="U7427">
        <v>0</v>
      </c>
      <c r="V7427">
        <v>0</v>
      </c>
      <c r="W7427">
        <v>0</v>
      </c>
      <c r="X7427">
        <v>1.0844440091837027</v>
      </c>
      <c r="Y7427">
        <v>0</v>
      </c>
      <c r="Z7427">
        <v>0</v>
      </c>
      <c r="AA7427">
        <v>0</v>
      </c>
      <c r="AB7427">
        <v>2.0530268893516999</v>
      </c>
      <c r="AC7427">
        <v>0</v>
      </c>
      <c r="AD7427">
        <v>0</v>
      </c>
      <c r="AE7427">
        <v>3.1374708985354025</v>
      </c>
    </row>
    <row r="7428" spans="1:31" x14ac:dyDescent="0.25">
      <c r="A7428">
        <v>2218323</v>
      </c>
      <c r="B7428">
        <v>1</v>
      </c>
      <c r="C7428" t="s">
        <v>81</v>
      </c>
      <c r="D7428" t="s">
        <v>116</v>
      </c>
      <c r="E7428" t="s">
        <v>132</v>
      </c>
      <c r="F7428" t="s">
        <v>21145</v>
      </c>
      <c r="G7428" t="s">
        <v>176</v>
      </c>
      <c r="H7428" t="s">
        <v>135</v>
      </c>
      <c r="I7428" t="s">
        <v>136</v>
      </c>
      <c r="J7428" t="s">
        <v>137</v>
      </c>
      <c r="K7428" t="s">
        <v>138</v>
      </c>
      <c r="L7428" t="s">
        <v>21146</v>
      </c>
      <c r="M7428" t="s">
        <v>21147</v>
      </c>
      <c r="N7428">
        <v>4.5647222220000003</v>
      </c>
      <c r="O7428">
        <v>0</v>
      </c>
      <c r="P7428">
        <v>53</v>
      </c>
      <c r="Q7428">
        <v>0</v>
      </c>
      <c r="R7428">
        <v>0</v>
      </c>
      <c r="S7428">
        <v>0</v>
      </c>
      <c r="T7428">
        <v>3</v>
      </c>
      <c r="U7428">
        <v>0</v>
      </c>
      <c r="V7428">
        <v>0</v>
      </c>
      <c r="W7428">
        <v>0</v>
      </c>
      <c r="X7428">
        <v>20.253907344930074</v>
      </c>
      <c r="Y7428">
        <v>0</v>
      </c>
      <c r="Z7428">
        <v>0</v>
      </c>
      <c r="AA7428">
        <v>0</v>
      </c>
      <c r="AB7428">
        <v>4.9155372859655664</v>
      </c>
      <c r="AC7428">
        <v>0</v>
      </c>
      <c r="AD7428">
        <v>0</v>
      </c>
      <c r="AE7428">
        <v>25.16944463089564</v>
      </c>
    </row>
    <row r="7429" spans="1:31" x14ac:dyDescent="0.25">
      <c r="A7429">
        <v>2226979</v>
      </c>
      <c r="B7429">
        <v>1</v>
      </c>
      <c r="C7429" t="s">
        <v>80</v>
      </c>
      <c r="D7429" t="s">
        <v>85</v>
      </c>
      <c r="E7429" t="s">
        <v>156</v>
      </c>
      <c r="F7429" t="s">
        <v>21148</v>
      </c>
      <c r="G7429" t="s">
        <v>172</v>
      </c>
      <c r="H7429" t="s">
        <v>135</v>
      </c>
      <c r="I7429" t="s">
        <v>136</v>
      </c>
      <c r="J7429" t="s">
        <v>137</v>
      </c>
      <c r="K7429" t="s">
        <v>138</v>
      </c>
      <c r="L7429" t="s">
        <v>21149</v>
      </c>
      <c r="M7429" t="s">
        <v>21150</v>
      </c>
      <c r="N7429">
        <v>5.2613888879999999</v>
      </c>
      <c r="O7429">
        <v>0</v>
      </c>
      <c r="P7429">
        <v>6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6.3232828212806007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6.3232828212806007</v>
      </c>
    </row>
    <row r="7430" spans="1:31" x14ac:dyDescent="0.25">
      <c r="A7430">
        <v>2221546</v>
      </c>
      <c r="B7430">
        <v>1</v>
      </c>
      <c r="C7430" t="s">
        <v>80</v>
      </c>
      <c r="D7430" t="s">
        <v>97</v>
      </c>
      <c r="E7430" t="s">
        <v>156</v>
      </c>
      <c r="F7430" t="s">
        <v>21151</v>
      </c>
      <c r="G7430" t="s">
        <v>161</v>
      </c>
      <c r="H7430" t="s">
        <v>135</v>
      </c>
      <c r="I7430" t="s">
        <v>136</v>
      </c>
      <c r="J7430" t="s">
        <v>137</v>
      </c>
      <c r="K7430" t="s">
        <v>138</v>
      </c>
      <c r="L7430" t="s">
        <v>21152</v>
      </c>
      <c r="M7430" t="s">
        <v>21153</v>
      </c>
      <c r="N7430">
        <v>1.3280555549999999</v>
      </c>
      <c r="O7430">
        <v>0</v>
      </c>
      <c r="P7430">
        <v>0</v>
      </c>
      <c r="Q7430">
        <v>0</v>
      </c>
      <c r="R7430">
        <v>1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0.17952043411856</v>
      </c>
      <c r="AA7430">
        <v>0</v>
      </c>
      <c r="AB7430">
        <v>0</v>
      </c>
      <c r="AC7430">
        <v>0</v>
      </c>
      <c r="AD7430">
        <v>0</v>
      </c>
      <c r="AE7430">
        <v>0.17952043411856</v>
      </c>
    </row>
    <row r="7431" spans="1:31" x14ac:dyDescent="0.25">
      <c r="A7431">
        <v>2219554</v>
      </c>
      <c r="B7431">
        <v>1</v>
      </c>
      <c r="C7431" t="s">
        <v>80</v>
      </c>
      <c r="D7431" t="s">
        <v>90</v>
      </c>
      <c r="E7431" t="s">
        <v>132</v>
      </c>
      <c r="F7431" t="s">
        <v>21154</v>
      </c>
      <c r="G7431" t="s">
        <v>134</v>
      </c>
      <c r="H7431" t="s">
        <v>135</v>
      </c>
      <c r="I7431" t="s">
        <v>136</v>
      </c>
      <c r="J7431" t="s">
        <v>137</v>
      </c>
      <c r="K7431" t="s">
        <v>138</v>
      </c>
      <c r="L7431" t="s">
        <v>21155</v>
      </c>
      <c r="M7431" t="s">
        <v>21156</v>
      </c>
      <c r="N7431">
        <v>0.67</v>
      </c>
      <c r="O7431">
        <v>0</v>
      </c>
      <c r="P7431">
        <v>1040</v>
      </c>
      <c r="Q7431">
        <v>0</v>
      </c>
      <c r="R7431">
        <v>0</v>
      </c>
      <c r="S7431">
        <v>0</v>
      </c>
      <c r="T7431">
        <v>61</v>
      </c>
      <c r="U7431">
        <v>0</v>
      </c>
      <c r="V7431">
        <v>0</v>
      </c>
      <c r="W7431">
        <v>0</v>
      </c>
      <c r="X7431">
        <v>169.97986590322694</v>
      </c>
      <c r="Y7431">
        <v>0</v>
      </c>
      <c r="Z7431">
        <v>0</v>
      </c>
      <c r="AA7431">
        <v>0</v>
      </c>
      <c r="AB7431">
        <v>8.4994893304797827</v>
      </c>
      <c r="AC7431">
        <v>0</v>
      </c>
      <c r="AD7431">
        <v>0</v>
      </c>
      <c r="AE7431">
        <v>178.47935523370671</v>
      </c>
    </row>
    <row r="7432" spans="1:31" x14ac:dyDescent="0.25">
      <c r="A7432">
        <v>2212890</v>
      </c>
      <c r="B7432">
        <v>1</v>
      </c>
      <c r="C7432" t="s">
        <v>80</v>
      </c>
      <c r="D7432" t="s">
        <v>87</v>
      </c>
      <c r="E7432" t="s">
        <v>156</v>
      </c>
      <c r="F7432" t="s">
        <v>21157</v>
      </c>
      <c r="G7432" t="s">
        <v>165</v>
      </c>
      <c r="H7432" t="s">
        <v>135</v>
      </c>
      <c r="I7432" t="s">
        <v>136</v>
      </c>
      <c r="J7432" t="s">
        <v>137</v>
      </c>
      <c r="K7432" t="s">
        <v>138</v>
      </c>
      <c r="L7432" t="s">
        <v>21158</v>
      </c>
      <c r="M7432" t="s">
        <v>21159</v>
      </c>
      <c r="N7432">
        <v>3.4738888879999998</v>
      </c>
      <c r="O7432">
        <v>0</v>
      </c>
      <c r="P7432">
        <v>4</v>
      </c>
      <c r="Q7432">
        <v>0</v>
      </c>
      <c r="R7432">
        <v>0</v>
      </c>
      <c r="S7432">
        <v>0</v>
      </c>
      <c r="T7432">
        <v>1</v>
      </c>
      <c r="U7432">
        <v>0</v>
      </c>
      <c r="V7432">
        <v>0</v>
      </c>
      <c r="W7432">
        <v>0</v>
      </c>
      <c r="X7432">
        <v>4.2740551118133574</v>
      </c>
      <c r="Y7432">
        <v>0</v>
      </c>
      <c r="Z7432">
        <v>0</v>
      </c>
      <c r="AA7432">
        <v>0</v>
      </c>
      <c r="AB7432">
        <v>3.7329767039963206</v>
      </c>
      <c r="AC7432">
        <v>0</v>
      </c>
      <c r="AD7432">
        <v>0</v>
      </c>
      <c r="AE7432">
        <v>8.0070318158096789</v>
      </c>
    </row>
    <row r="7433" spans="1:31" x14ac:dyDescent="0.25">
      <c r="A7433">
        <v>2228210</v>
      </c>
      <c r="B7433">
        <v>1</v>
      </c>
      <c r="C7433" t="s">
        <v>80</v>
      </c>
      <c r="D7433" t="s">
        <v>88</v>
      </c>
      <c r="E7433" t="s">
        <v>156</v>
      </c>
      <c r="F7433" t="s">
        <v>21160</v>
      </c>
      <c r="G7433" t="s">
        <v>165</v>
      </c>
      <c r="H7433" t="s">
        <v>135</v>
      </c>
      <c r="I7433" t="s">
        <v>136</v>
      </c>
      <c r="J7433" t="s">
        <v>137</v>
      </c>
      <c r="K7433" t="s">
        <v>138</v>
      </c>
      <c r="L7433" t="s">
        <v>21161</v>
      </c>
      <c r="M7433" t="s">
        <v>21162</v>
      </c>
      <c r="N7433">
        <v>0.94722222199999995</v>
      </c>
      <c r="O7433">
        <v>0</v>
      </c>
      <c r="P7433">
        <v>1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0.2612361234433111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0.2612361234433111</v>
      </c>
    </row>
    <row r="7434" spans="1:31" x14ac:dyDescent="0.25">
      <c r="A7434">
        <v>2223733</v>
      </c>
      <c r="B7434">
        <v>1</v>
      </c>
      <c r="C7434" t="s">
        <v>80</v>
      </c>
      <c r="D7434" t="s">
        <v>90</v>
      </c>
      <c r="E7434" t="s">
        <v>151</v>
      </c>
      <c r="F7434" t="s">
        <v>6495</v>
      </c>
      <c r="G7434" t="s">
        <v>213</v>
      </c>
      <c r="H7434" t="s">
        <v>135</v>
      </c>
      <c r="I7434" t="s">
        <v>136</v>
      </c>
      <c r="J7434" t="s">
        <v>137</v>
      </c>
      <c r="K7434" t="s">
        <v>138</v>
      </c>
      <c r="L7434" t="s">
        <v>21163</v>
      </c>
      <c r="M7434" t="s">
        <v>21164</v>
      </c>
      <c r="N7434">
        <v>1.620833333</v>
      </c>
      <c r="O7434">
        <v>0</v>
      </c>
      <c r="P7434">
        <v>30</v>
      </c>
      <c r="Q7434">
        <v>0</v>
      </c>
      <c r="R7434">
        <v>0</v>
      </c>
      <c r="S7434">
        <v>0</v>
      </c>
      <c r="T7434">
        <v>57</v>
      </c>
      <c r="U7434">
        <v>0</v>
      </c>
      <c r="V7434">
        <v>1</v>
      </c>
      <c r="W7434">
        <v>0</v>
      </c>
      <c r="X7434">
        <v>13.806314361680673</v>
      </c>
      <c r="Y7434">
        <v>0</v>
      </c>
      <c r="Z7434">
        <v>0</v>
      </c>
      <c r="AA7434">
        <v>0</v>
      </c>
      <c r="AB7434">
        <v>108.15440494875203</v>
      </c>
      <c r="AC7434">
        <v>0</v>
      </c>
      <c r="AD7434">
        <v>113.99515734278883</v>
      </c>
      <c r="AE7434">
        <v>235.95587665322154</v>
      </c>
    </row>
    <row r="7435" spans="1:31" x14ac:dyDescent="0.25">
      <c r="A7435">
        <v>2226438</v>
      </c>
      <c r="B7435">
        <v>1</v>
      </c>
      <c r="C7435" t="s">
        <v>80</v>
      </c>
      <c r="D7435" t="s">
        <v>83</v>
      </c>
      <c r="E7435" t="s">
        <v>156</v>
      </c>
      <c r="F7435" t="s">
        <v>21165</v>
      </c>
      <c r="G7435" t="s">
        <v>161</v>
      </c>
      <c r="H7435" t="s">
        <v>135</v>
      </c>
      <c r="I7435" t="s">
        <v>136</v>
      </c>
      <c r="J7435" t="s">
        <v>137</v>
      </c>
      <c r="K7435" t="s">
        <v>138</v>
      </c>
      <c r="L7435" t="s">
        <v>21166</v>
      </c>
      <c r="M7435" t="s">
        <v>21167</v>
      </c>
      <c r="N7435">
        <v>1.5377777770000001</v>
      </c>
      <c r="O7435">
        <v>0</v>
      </c>
      <c r="P7435">
        <v>4</v>
      </c>
      <c r="Q7435">
        <v>0</v>
      </c>
      <c r="R7435">
        <v>0</v>
      </c>
      <c r="S7435">
        <v>0</v>
      </c>
      <c r="T7435">
        <v>1</v>
      </c>
      <c r="U7435">
        <v>0</v>
      </c>
      <c r="V7435">
        <v>0</v>
      </c>
      <c r="W7435">
        <v>0</v>
      </c>
      <c r="X7435">
        <v>1.4899022222724383</v>
      </c>
      <c r="Y7435">
        <v>0</v>
      </c>
      <c r="Z7435">
        <v>0</v>
      </c>
      <c r="AA7435">
        <v>0</v>
      </c>
      <c r="AB7435">
        <v>0.28485869698081256</v>
      </c>
      <c r="AC7435">
        <v>0</v>
      </c>
      <c r="AD7435">
        <v>0</v>
      </c>
      <c r="AE7435">
        <v>1.774760919253251</v>
      </c>
    </row>
    <row r="7436" spans="1:31" x14ac:dyDescent="0.25">
      <c r="A7436">
        <v>2221569</v>
      </c>
      <c r="B7436">
        <v>1</v>
      </c>
      <c r="C7436" t="s">
        <v>80</v>
      </c>
      <c r="D7436" t="s">
        <v>107</v>
      </c>
      <c r="E7436" t="s">
        <v>151</v>
      </c>
      <c r="F7436" t="s">
        <v>7086</v>
      </c>
      <c r="G7436" t="s">
        <v>233</v>
      </c>
      <c r="H7436" t="s">
        <v>135</v>
      </c>
      <c r="I7436" t="s">
        <v>136</v>
      </c>
      <c r="J7436" t="s">
        <v>137</v>
      </c>
      <c r="K7436" t="s">
        <v>234</v>
      </c>
      <c r="L7436" t="s">
        <v>21168</v>
      </c>
      <c r="M7436" t="s">
        <v>21169</v>
      </c>
      <c r="N7436">
        <v>2.7166666660000001</v>
      </c>
      <c r="O7436">
        <v>0</v>
      </c>
      <c r="P7436">
        <v>42</v>
      </c>
      <c r="Q7436">
        <v>0</v>
      </c>
      <c r="R7436">
        <v>0</v>
      </c>
      <c r="S7436">
        <v>0</v>
      </c>
      <c r="T7436">
        <v>21</v>
      </c>
      <c r="U7436">
        <v>0</v>
      </c>
      <c r="V7436">
        <v>0</v>
      </c>
      <c r="W7436">
        <v>0</v>
      </c>
      <c r="X7436">
        <v>52.823009736139483</v>
      </c>
      <c r="Y7436">
        <v>0</v>
      </c>
      <c r="Z7436">
        <v>0</v>
      </c>
      <c r="AA7436">
        <v>0</v>
      </c>
      <c r="AB7436">
        <v>51.470122277789635</v>
      </c>
      <c r="AC7436">
        <v>0</v>
      </c>
      <c r="AD7436">
        <v>0</v>
      </c>
      <c r="AE7436">
        <v>104.29313201392912</v>
      </c>
    </row>
    <row r="7437" spans="1:31" x14ac:dyDescent="0.25">
      <c r="A7437">
        <v>2224274</v>
      </c>
      <c r="B7437">
        <v>1</v>
      </c>
      <c r="C7437" t="s">
        <v>80</v>
      </c>
      <c r="D7437" t="s">
        <v>92</v>
      </c>
      <c r="E7437" t="s">
        <v>151</v>
      </c>
      <c r="F7437" t="s">
        <v>21170</v>
      </c>
      <c r="G7437" t="s">
        <v>213</v>
      </c>
      <c r="H7437" t="s">
        <v>135</v>
      </c>
      <c r="I7437" t="s">
        <v>136</v>
      </c>
      <c r="J7437" t="s">
        <v>137</v>
      </c>
      <c r="K7437" t="s">
        <v>138</v>
      </c>
      <c r="L7437" t="s">
        <v>21171</v>
      </c>
      <c r="M7437" t="s">
        <v>21172</v>
      </c>
      <c r="N7437">
        <v>1.5294444439999999</v>
      </c>
      <c r="O7437">
        <v>0</v>
      </c>
      <c r="P7437">
        <v>45</v>
      </c>
      <c r="Q7437">
        <v>0</v>
      </c>
      <c r="R7437">
        <v>0</v>
      </c>
      <c r="S7437">
        <v>0</v>
      </c>
      <c r="T7437">
        <v>4</v>
      </c>
      <c r="U7437">
        <v>0</v>
      </c>
      <c r="V7437">
        <v>0</v>
      </c>
      <c r="W7437">
        <v>0</v>
      </c>
      <c r="X7437">
        <v>18.643091974455317</v>
      </c>
      <c r="Y7437">
        <v>0</v>
      </c>
      <c r="Z7437">
        <v>0</v>
      </c>
      <c r="AA7437">
        <v>0</v>
      </c>
      <c r="AB7437">
        <v>1.6518243303665248</v>
      </c>
      <c r="AC7437">
        <v>0</v>
      </c>
      <c r="AD7437">
        <v>0</v>
      </c>
      <c r="AE7437">
        <v>20.29491630482184</v>
      </c>
    </row>
    <row r="7438" spans="1:31" x14ac:dyDescent="0.25">
      <c r="A7438">
        <v>2215077</v>
      </c>
      <c r="B7438">
        <v>1</v>
      </c>
      <c r="C7438" t="s">
        <v>80</v>
      </c>
      <c r="D7438" t="s">
        <v>92</v>
      </c>
      <c r="E7438" t="s">
        <v>156</v>
      </c>
      <c r="F7438" t="s">
        <v>21173</v>
      </c>
      <c r="G7438" t="s">
        <v>161</v>
      </c>
      <c r="H7438" t="s">
        <v>135</v>
      </c>
      <c r="I7438" t="s">
        <v>136</v>
      </c>
      <c r="J7438" t="s">
        <v>137</v>
      </c>
      <c r="K7438" t="s">
        <v>138</v>
      </c>
      <c r="L7438" t="s">
        <v>21174</v>
      </c>
      <c r="M7438" t="s">
        <v>21175</v>
      </c>
      <c r="N7438">
        <v>4.2149999999999999</v>
      </c>
      <c r="O7438">
        <v>0</v>
      </c>
      <c r="P7438">
        <v>1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0.47677027923891169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0.47677027923891169</v>
      </c>
    </row>
    <row r="7439" spans="1:31" x14ac:dyDescent="0.25">
      <c r="A7439">
        <v>2215618</v>
      </c>
      <c r="B7439">
        <v>1</v>
      </c>
      <c r="C7439" t="s">
        <v>81</v>
      </c>
      <c r="D7439" t="s">
        <v>122</v>
      </c>
      <c r="E7439" t="s">
        <v>147</v>
      </c>
      <c r="F7439" t="s">
        <v>21176</v>
      </c>
      <c r="G7439" t="s">
        <v>200</v>
      </c>
      <c r="H7439" t="s">
        <v>144</v>
      </c>
      <c r="I7439" t="s">
        <v>451</v>
      </c>
      <c r="J7439" t="s">
        <v>137</v>
      </c>
      <c r="K7439" t="s">
        <v>234</v>
      </c>
      <c r="L7439" t="s">
        <v>21177</v>
      </c>
      <c r="M7439" t="s">
        <v>21178</v>
      </c>
      <c r="N7439">
        <v>1.7938888E-2</v>
      </c>
      <c r="O7439">
        <v>1</v>
      </c>
      <c r="P7439">
        <v>5792</v>
      </c>
      <c r="Q7439">
        <v>1</v>
      </c>
      <c r="R7439">
        <v>13</v>
      </c>
      <c r="S7439">
        <v>18</v>
      </c>
      <c r="T7439">
        <v>1077</v>
      </c>
      <c r="U7439">
        <v>9</v>
      </c>
      <c r="V7439">
        <v>0</v>
      </c>
      <c r="W7439">
        <v>1.3157742051999998E-3</v>
      </c>
      <c r="X7439">
        <v>24.430090926600222</v>
      </c>
      <c r="Y7439">
        <v>3.7746729557333338E-3</v>
      </c>
      <c r="Z7439">
        <v>2.3765650087111113E-2</v>
      </c>
      <c r="AA7439">
        <v>4.9421986360493504</v>
      </c>
      <c r="AB7439">
        <v>10.917676256130887</v>
      </c>
      <c r="AC7439">
        <v>86.564391376142552</v>
      </c>
      <c r="AD7439">
        <v>0</v>
      </c>
      <c r="AE7439">
        <v>126.88321329217106</v>
      </c>
    </row>
    <row r="7440" spans="1:31" x14ac:dyDescent="0.25">
      <c r="A7440">
        <v>2222926</v>
      </c>
      <c r="B7440">
        <v>1</v>
      </c>
      <c r="C7440" t="s">
        <v>81</v>
      </c>
      <c r="D7440" t="s">
        <v>123</v>
      </c>
      <c r="E7440" t="s">
        <v>156</v>
      </c>
      <c r="F7440" t="s">
        <v>21179</v>
      </c>
      <c r="G7440" t="s">
        <v>161</v>
      </c>
      <c r="H7440" t="s">
        <v>135</v>
      </c>
      <c r="I7440" t="s">
        <v>136</v>
      </c>
      <c r="J7440" t="s">
        <v>137</v>
      </c>
      <c r="K7440" t="s">
        <v>138</v>
      </c>
      <c r="L7440" t="s">
        <v>21180</v>
      </c>
      <c r="M7440" t="s">
        <v>21181</v>
      </c>
      <c r="N7440">
        <v>0.89027777699999999</v>
      </c>
      <c r="O7440">
        <v>0</v>
      </c>
      <c r="P7440">
        <v>3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1.4577600162833431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1.4577600162833431</v>
      </c>
    </row>
    <row r="7441" spans="1:31" x14ac:dyDescent="0.25">
      <c r="A7441">
        <v>2221005</v>
      </c>
      <c r="B7441">
        <v>1</v>
      </c>
      <c r="C7441" t="s">
        <v>80</v>
      </c>
      <c r="D7441" t="s">
        <v>96</v>
      </c>
      <c r="E7441" t="s">
        <v>156</v>
      </c>
      <c r="F7441" t="s">
        <v>9969</v>
      </c>
      <c r="G7441" t="s">
        <v>165</v>
      </c>
      <c r="H7441" t="s">
        <v>135</v>
      </c>
      <c r="I7441" t="s">
        <v>136</v>
      </c>
      <c r="J7441" t="s">
        <v>137</v>
      </c>
      <c r="K7441" t="s">
        <v>138</v>
      </c>
      <c r="L7441" t="s">
        <v>21182</v>
      </c>
      <c r="M7441" t="s">
        <v>21183</v>
      </c>
      <c r="N7441">
        <v>2.7547222219999998</v>
      </c>
      <c r="O7441">
        <v>0</v>
      </c>
      <c r="P7441">
        <v>1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8.2150067828626199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8.2150067828626199</v>
      </c>
    </row>
    <row r="7442" spans="1:31" x14ac:dyDescent="0.25">
      <c r="A7442">
        <v>2216849</v>
      </c>
      <c r="B7442">
        <v>1</v>
      </c>
      <c r="C7442" t="s">
        <v>81</v>
      </c>
      <c r="D7442" t="s">
        <v>115</v>
      </c>
      <c r="E7442" t="s">
        <v>132</v>
      </c>
      <c r="F7442" t="s">
        <v>3733</v>
      </c>
      <c r="G7442" t="s">
        <v>233</v>
      </c>
      <c r="H7442" t="s">
        <v>135</v>
      </c>
      <c r="I7442" t="s">
        <v>136</v>
      </c>
      <c r="J7442" t="s">
        <v>137</v>
      </c>
      <c r="K7442" t="s">
        <v>234</v>
      </c>
      <c r="L7442" t="s">
        <v>21184</v>
      </c>
      <c r="M7442" t="s">
        <v>21185</v>
      </c>
      <c r="N7442">
        <v>8.3425444439999996</v>
      </c>
      <c r="O7442">
        <v>0</v>
      </c>
      <c r="P7442">
        <v>41</v>
      </c>
      <c r="Q7442">
        <v>0</v>
      </c>
      <c r="R7442">
        <v>8</v>
      </c>
      <c r="S7442">
        <v>0</v>
      </c>
      <c r="T7442">
        <v>2</v>
      </c>
      <c r="U7442">
        <v>0</v>
      </c>
      <c r="V7442">
        <v>0</v>
      </c>
      <c r="W7442">
        <v>0</v>
      </c>
      <c r="X7442">
        <v>8.7847451339281992</v>
      </c>
      <c r="Y7442">
        <v>0</v>
      </c>
      <c r="Z7442">
        <v>16.003101009544853</v>
      </c>
      <c r="AA7442">
        <v>0</v>
      </c>
      <c r="AB7442">
        <v>36.097235029770211</v>
      </c>
      <c r="AC7442">
        <v>0</v>
      </c>
      <c r="AD7442">
        <v>0</v>
      </c>
      <c r="AE7442">
        <v>60.885081173243265</v>
      </c>
    </row>
    <row r="7443" spans="1:31" x14ac:dyDescent="0.25">
      <c r="A7443">
        <v>2219013</v>
      </c>
      <c r="B7443">
        <v>1</v>
      </c>
      <c r="C7443" t="s">
        <v>81</v>
      </c>
      <c r="D7443" t="s">
        <v>114</v>
      </c>
      <c r="E7443" t="s">
        <v>132</v>
      </c>
      <c r="F7443" t="s">
        <v>21186</v>
      </c>
      <c r="G7443" t="s">
        <v>176</v>
      </c>
      <c r="H7443" t="s">
        <v>135</v>
      </c>
      <c r="I7443" t="s">
        <v>136</v>
      </c>
      <c r="J7443" t="s">
        <v>137</v>
      </c>
      <c r="K7443" t="s">
        <v>138</v>
      </c>
      <c r="L7443" t="s">
        <v>21187</v>
      </c>
      <c r="M7443" t="s">
        <v>21188</v>
      </c>
      <c r="N7443">
        <v>2.7552777769999999</v>
      </c>
      <c r="O7443">
        <v>0</v>
      </c>
      <c r="P7443">
        <v>49</v>
      </c>
      <c r="Q7443">
        <v>0</v>
      </c>
      <c r="R7443">
        <v>0</v>
      </c>
      <c r="S7443">
        <v>0</v>
      </c>
      <c r="T7443">
        <v>4</v>
      </c>
      <c r="U7443">
        <v>0</v>
      </c>
      <c r="V7443">
        <v>0</v>
      </c>
      <c r="W7443">
        <v>0</v>
      </c>
      <c r="X7443">
        <v>15.554296613781933</v>
      </c>
      <c r="Y7443">
        <v>0</v>
      </c>
      <c r="Z7443">
        <v>0</v>
      </c>
      <c r="AA7443">
        <v>0</v>
      </c>
      <c r="AB7443">
        <v>1.931182194773271</v>
      </c>
      <c r="AC7443">
        <v>0</v>
      </c>
      <c r="AD7443">
        <v>0</v>
      </c>
      <c r="AE7443">
        <v>17.485478808555204</v>
      </c>
    </row>
    <row r="7444" spans="1:31" x14ac:dyDescent="0.25">
      <c r="A7444">
        <v>2226172</v>
      </c>
      <c r="B7444">
        <v>1</v>
      </c>
      <c r="C7444" t="s">
        <v>81</v>
      </c>
      <c r="D7444" t="s">
        <v>112</v>
      </c>
      <c r="E7444" t="s">
        <v>156</v>
      </c>
      <c r="F7444" t="s">
        <v>21189</v>
      </c>
      <c r="G7444" t="s">
        <v>172</v>
      </c>
      <c r="H7444" t="s">
        <v>135</v>
      </c>
      <c r="I7444" t="s">
        <v>136</v>
      </c>
      <c r="J7444" t="s">
        <v>137</v>
      </c>
      <c r="K7444" t="s">
        <v>138</v>
      </c>
      <c r="L7444" t="s">
        <v>21190</v>
      </c>
      <c r="M7444" t="s">
        <v>21191</v>
      </c>
      <c r="N7444">
        <v>1.1188888880000001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1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0.36878009234058667</v>
      </c>
      <c r="AC7444">
        <v>0</v>
      </c>
      <c r="AD7444">
        <v>0</v>
      </c>
      <c r="AE7444">
        <v>0.36878009234058667</v>
      </c>
    </row>
    <row r="7445" spans="1:31" x14ac:dyDescent="0.25">
      <c r="A7445">
        <v>2224423</v>
      </c>
      <c r="B7445">
        <v>1</v>
      </c>
      <c r="C7445" t="s">
        <v>80</v>
      </c>
      <c r="D7445" t="s">
        <v>83</v>
      </c>
      <c r="E7445" t="s">
        <v>156</v>
      </c>
      <c r="F7445" t="s">
        <v>21192</v>
      </c>
      <c r="G7445" t="s">
        <v>165</v>
      </c>
      <c r="H7445" t="s">
        <v>135</v>
      </c>
      <c r="I7445" t="s">
        <v>136</v>
      </c>
      <c r="J7445" t="s">
        <v>137</v>
      </c>
      <c r="K7445" t="s">
        <v>138</v>
      </c>
      <c r="L7445" t="s">
        <v>21193</v>
      </c>
      <c r="M7445" t="s">
        <v>21194</v>
      </c>
      <c r="N7445">
        <v>3.628333333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5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15.193243420490397</v>
      </c>
      <c r="AC7445">
        <v>0</v>
      </c>
      <c r="AD7445">
        <v>0</v>
      </c>
      <c r="AE7445">
        <v>15.193243420490397</v>
      </c>
    </row>
    <row r="7446" spans="1:31" x14ac:dyDescent="0.25">
      <c r="A7446">
        <v>2222259</v>
      </c>
      <c r="B7446">
        <v>1</v>
      </c>
      <c r="C7446" t="s">
        <v>80</v>
      </c>
      <c r="D7446" t="s">
        <v>105</v>
      </c>
      <c r="E7446" t="s">
        <v>151</v>
      </c>
      <c r="F7446" t="s">
        <v>21195</v>
      </c>
      <c r="G7446" t="s">
        <v>213</v>
      </c>
      <c r="H7446" t="s">
        <v>135</v>
      </c>
      <c r="I7446" t="s">
        <v>136</v>
      </c>
      <c r="J7446" t="s">
        <v>137</v>
      </c>
      <c r="K7446" t="s">
        <v>138</v>
      </c>
      <c r="L7446" t="s">
        <v>21196</v>
      </c>
      <c r="M7446" t="s">
        <v>21197</v>
      </c>
      <c r="N7446">
        <v>1.995833333</v>
      </c>
      <c r="O7446">
        <v>0</v>
      </c>
      <c r="P7446">
        <v>19</v>
      </c>
      <c r="Q7446">
        <v>0</v>
      </c>
      <c r="R7446">
        <v>0</v>
      </c>
      <c r="S7446">
        <v>0</v>
      </c>
      <c r="T7446">
        <v>1</v>
      </c>
      <c r="U7446">
        <v>0</v>
      </c>
      <c r="V7446">
        <v>0</v>
      </c>
      <c r="W7446">
        <v>0</v>
      </c>
      <c r="X7446">
        <v>8.1381931111969372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8.1381931111969372</v>
      </c>
    </row>
    <row r="7447" spans="1:31" x14ac:dyDescent="0.25">
      <c r="A7447">
        <v>2215595</v>
      </c>
      <c r="B7447">
        <v>1</v>
      </c>
      <c r="C7447" t="s">
        <v>80</v>
      </c>
      <c r="D7447" t="s">
        <v>96</v>
      </c>
      <c r="E7447" t="s">
        <v>156</v>
      </c>
      <c r="F7447" t="s">
        <v>21198</v>
      </c>
      <c r="G7447" t="s">
        <v>161</v>
      </c>
      <c r="H7447" t="s">
        <v>135</v>
      </c>
      <c r="I7447" t="s">
        <v>136</v>
      </c>
      <c r="J7447" t="s">
        <v>137</v>
      </c>
      <c r="K7447" t="s">
        <v>138</v>
      </c>
      <c r="L7447" t="s">
        <v>21199</v>
      </c>
      <c r="M7447" t="s">
        <v>21200</v>
      </c>
      <c r="N7447">
        <v>1.9125000000000001</v>
      </c>
      <c r="O7447">
        <v>0</v>
      </c>
      <c r="P7447">
        <v>1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6.02098489855873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6.02098489855873</v>
      </c>
    </row>
    <row r="7448" spans="1:31" x14ac:dyDescent="0.25">
      <c r="A7448">
        <v>2228336</v>
      </c>
      <c r="B7448">
        <v>1</v>
      </c>
      <c r="C7448" t="s">
        <v>81</v>
      </c>
      <c r="D7448" t="s">
        <v>128</v>
      </c>
      <c r="E7448" t="s">
        <v>156</v>
      </c>
      <c r="F7448" t="s">
        <v>21201</v>
      </c>
      <c r="G7448" t="s">
        <v>172</v>
      </c>
      <c r="H7448" t="s">
        <v>135</v>
      </c>
      <c r="I7448" t="s">
        <v>136</v>
      </c>
      <c r="J7448" t="s">
        <v>137</v>
      </c>
      <c r="K7448" t="s">
        <v>138</v>
      </c>
      <c r="L7448" t="s">
        <v>21202</v>
      </c>
      <c r="M7448" t="s">
        <v>21203</v>
      </c>
      <c r="N7448">
        <v>3.0338888879999999</v>
      </c>
      <c r="O7448">
        <v>0</v>
      </c>
      <c r="P7448">
        <v>6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4.5930452521081033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4.5930452521081033</v>
      </c>
    </row>
    <row r="7449" spans="1:31" x14ac:dyDescent="0.25">
      <c r="A7449">
        <v>2216826</v>
      </c>
      <c r="B7449">
        <v>1</v>
      </c>
      <c r="C7449" t="s">
        <v>80</v>
      </c>
      <c r="D7449" t="s">
        <v>82</v>
      </c>
      <c r="E7449" t="s">
        <v>225</v>
      </c>
      <c r="F7449" t="s">
        <v>21204</v>
      </c>
      <c r="G7449" t="s">
        <v>213</v>
      </c>
      <c r="H7449" t="s">
        <v>135</v>
      </c>
      <c r="I7449" t="s">
        <v>136</v>
      </c>
      <c r="J7449" t="s">
        <v>137</v>
      </c>
      <c r="K7449" t="s">
        <v>138</v>
      </c>
      <c r="L7449" t="s">
        <v>21205</v>
      </c>
      <c r="M7449" t="s">
        <v>21206</v>
      </c>
      <c r="N7449">
        <v>2.4202777769999999</v>
      </c>
      <c r="O7449">
        <v>0</v>
      </c>
      <c r="P7449">
        <v>1</v>
      </c>
      <c r="Q7449">
        <v>0</v>
      </c>
      <c r="R7449">
        <v>0</v>
      </c>
      <c r="S7449">
        <v>0</v>
      </c>
      <c r="T7449">
        <v>21</v>
      </c>
      <c r="U7449">
        <v>0</v>
      </c>
      <c r="V7449">
        <v>0</v>
      </c>
      <c r="W7449">
        <v>0</v>
      </c>
      <c r="X7449">
        <v>2.2057224074254256</v>
      </c>
      <c r="Y7449">
        <v>0</v>
      </c>
      <c r="Z7449">
        <v>0</v>
      </c>
      <c r="AA7449">
        <v>0</v>
      </c>
      <c r="AB7449">
        <v>208.81229092113853</v>
      </c>
      <c r="AC7449">
        <v>0</v>
      </c>
      <c r="AD7449">
        <v>0</v>
      </c>
      <c r="AE7449">
        <v>211.01801332856394</v>
      </c>
    </row>
    <row r="7450" spans="1:31" x14ac:dyDescent="0.25">
      <c r="A7450">
        <v>2213580</v>
      </c>
      <c r="B7450">
        <v>1</v>
      </c>
      <c r="C7450" t="s">
        <v>81</v>
      </c>
      <c r="D7450" t="s">
        <v>118</v>
      </c>
      <c r="E7450" t="s">
        <v>251</v>
      </c>
      <c r="F7450" t="s">
        <v>21207</v>
      </c>
      <c r="G7450" t="s">
        <v>233</v>
      </c>
      <c r="H7450" t="s">
        <v>144</v>
      </c>
      <c r="I7450" t="s">
        <v>136</v>
      </c>
      <c r="J7450" t="s">
        <v>137</v>
      </c>
      <c r="K7450" t="s">
        <v>234</v>
      </c>
      <c r="L7450" t="s">
        <v>21208</v>
      </c>
      <c r="M7450" t="s">
        <v>21209</v>
      </c>
      <c r="N7450">
        <v>2.2160472219999998</v>
      </c>
      <c r="O7450">
        <v>0</v>
      </c>
      <c r="P7450">
        <v>0</v>
      </c>
      <c r="Q7450">
        <v>1</v>
      </c>
      <c r="R7450">
        <v>0</v>
      </c>
      <c r="S7450">
        <v>4</v>
      </c>
      <c r="T7450">
        <v>0</v>
      </c>
      <c r="U7450">
        <v>1</v>
      </c>
      <c r="V7450">
        <v>0</v>
      </c>
      <c r="W7450">
        <v>0</v>
      </c>
      <c r="X7450">
        <v>0</v>
      </c>
      <c r="Y7450">
        <v>2.3700370563523561</v>
      </c>
      <c r="Z7450">
        <v>0</v>
      </c>
      <c r="AA7450">
        <v>21.498407491501876</v>
      </c>
      <c r="AB7450">
        <v>0</v>
      </c>
      <c r="AC7450">
        <v>36.247357014124418</v>
      </c>
      <c r="AD7450">
        <v>0</v>
      </c>
      <c r="AE7450">
        <v>60.11580156197865</v>
      </c>
    </row>
    <row r="7451" spans="1:31" x14ac:dyDescent="0.25">
      <c r="A7451">
        <v>2221695</v>
      </c>
      <c r="B7451">
        <v>1</v>
      </c>
      <c r="C7451" t="s">
        <v>80</v>
      </c>
      <c r="D7451" t="s">
        <v>97</v>
      </c>
      <c r="E7451" t="s">
        <v>151</v>
      </c>
      <c r="F7451" t="s">
        <v>21210</v>
      </c>
      <c r="G7451" t="s">
        <v>213</v>
      </c>
      <c r="H7451" t="s">
        <v>135</v>
      </c>
      <c r="I7451" t="s">
        <v>136</v>
      </c>
      <c r="J7451" t="s">
        <v>137</v>
      </c>
      <c r="K7451" t="s">
        <v>138</v>
      </c>
      <c r="L7451" t="s">
        <v>21211</v>
      </c>
      <c r="M7451" t="s">
        <v>21212</v>
      </c>
      <c r="N7451">
        <v>1.3125</v>
      </c>
      <c r="O7451">
        <v>0</v>
      </c>
      <c r="P7451">
        <v>100</v>
      </c>
      <c r="Q7451">
        <v>0</v>
      </c>
      <c r="R7451">
        <v>0</v>
      </c>
      <c r="S7451">
        <v>0</v>
      </c>
      <c r="T7451">
        <v>16</v>
      </c>
      <c r="U7451">
        <v>0</v>
      </c>
      <c r="V7451">
        <v>0</v>
      </c>
      <c r="W7451">
        <v>0</v>
      </c>
      <c r="X7451">
        <v>63.109629639245249</v>
      </c>
      <c r="Y7451">
        <v>0</v>
      </c>
      <c r="Z7451">
        <v>0</v>
      </c>
      <c r="AA7451">
        <v>0</v>
      </c>
      <c r="AB7451">
        <v>8.597260490042915</v>
      </c>
      <c r="AC7451">
        <v>0</v>
      </c>
      <c r="AD7451">
        <v>0</v>
      </c>
      <c r="AE7451">
        <v>71.706890129288169</v>
      </c>
    </row>
    <row r="7452" spans="1:31" x14ac:dyDescent="0.25">
      <c r="A7452">
        <v>2225482</v>
      </c>
      <c r="B7452">
        <v>1</v>
      </c>
      <c r="C7452" t="s">
        <v>81</v>
      </c>
      <c r="D7452" t="s">
        <v>122</v>
      </c>
      <c r="E7452" t="s">
        <v>132</v>
      </c>
      <c r="F7452" t="s">
        <v>11756</v>
      </c>
      <c r="G7452" t="s">
        <v>233</v>
      </c>
      <c r="H7452" t="s">
        <v>135</v>
      </c>
      <c r="I7452" t="s">
        <v>136</v>
      </c>
      <c r="J7452" t="s">
        <v>137</v>
      </c>
      <c r="K7452" t="s">
        <v>234</v>
      </c>
      <c r="L7452" t="s">
        <v>21213</v>
      </c>
      <c r="M7452" t="s">
        <v>21214</v>
      </c>
      <c r="N7452">
        <v>1.142222222</v>
      </c>
      <c r="O7452">
        <v>0</v>
      </c>
      <c r="P7452">
        <v>554</v>
      </c>
      <c r="Q7452">
        <v>0</v>
      </c>
      <c r="R7452">
        <v>0</v>
      </c>
      <c r="S7452">
        <v>0</v>
      </c>
      <c r="T7452">
        <v>52</v>
      </c>
      <c r="U7452">
        <v>0</v>
      </c>
      <c r="V7452">
        <v>0</v>
      </c>
      <c r="W7452">
        <v>0</v>
      </c>
      <c r="X7452">
        <v>159.61563182095509</v>
      </c>
      <c r="Y7452">
        <v>0</v>
      </c>
      <c r="Z7452">
        <v>0</v>
      </c>
      <c r="AA7452">
        <v>0</v>
      </c>
      <c r="AB7452">
        <v>61.249860211445259</v>
      </c>
      <c r="AC7452">
        <v>0</v>
      </c>
      <c r="AD7452">
        <v>0</v>
      </c>
      <c r="AE7452">
        <v>220.86549203240034</v>
      </c>
    </row>
    <row r="7453" spans="1:31" x14ac:dyDescent="0.25">
      <c r="A7453">
        <v>2228187</v>
      </c>
      <c r="B7453">
        <v>1</v>
      </c>
      <c r="C7453" t="s">
        <v>80</v>
      </c>
      <c r="D7453" t="s">
        <v>93</v>
      </c>
      <c r="E7453" t="s">
        <v>156</v>
      </c>
      <c r="F7453" t="s">
        <v>21215</v>
      </c>
      <c r="G7453" t="s">
        <v>161</v>
      </c>
      <c r="H7453" t="s">
        <v>135</v>
      </c>
      <c r="I7453" t="s">
        <v>136</v>
      </c>
      <c r="J7453" t="s">
        <v>137</v>
      </c>
      <c r="K7453" t="s">
        <v>138</v>
      </c>
      <c r="L7453" t="s">
        <v>21216</v>
      </c>
      <c r="M7453" t="s">
        <v>21217</v>
      </c>
      <c r="N7453">
        <v>1.5694444439999999</v>
      </c>
      <c r="O7453">
        <v>0</v>
      </c>
      <c r="P7453">
        <v>1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7.7851272489185552E-2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7.7851272489185552E-2</v>
      </c>
    </row>
    <row r="7454" spans="1:31" x14ac:dyDescent="0.25">
      <c r="A7454">
        <v>2216136</v>
      </c>
      <c r="B7454">
        <v>1</v>
      </c>
      <c r="C7454" t="s">
        <v>81</v>
      </c>
      <c r="D7454" t="s">
        <v>114</v>
      </c>
      <c r="E7454" t="s">
        <v>141</v>
      </c>
      <c r="F7454" t="s">
        <v>21218</v>
      </c>
      <c r="G7454" t="s">
        <v>349</v>
      </c>
      <c r="H7454" t="s">
        <v>144</v>
      </c>
      <c r="I7454" t="s">
        <v>136</v>
      </c>
      <c r="J7454" t="s">
        <v>137</v>
      </c>
      <c r="K7454" t="s">
        <v>138</v>
      </c>
      <c r="L7454" t="s">
        <v>21219</v>
      </c>
      <c r="M7454" t="s">
        <v>21220</v>
      </c>
      <c r="N7454">
        <v>4.1100000000000003</v>
      </c>
      <c r="O7454">
        <v>0</v>
      </c>
      <c r="P7454">
        <v>9</v>
      </c>
      <c r="Q7454">
        <v>1</v>
      </c>
      <c r="R7454">
        <v>4</v>
      </c>
      <c r="S7454">
        <v>2</v>
      </c>
      <c r="T7454">
        <v>6</v>
      </c>
      <c r="U7454">
        <v>0</v>
      </c>
      <c r="V7454">
        <v>0</v>
      </c>
      <c r="W7454">
        <v>0</v>
      </c>
      <c r="X7454">
        <v>4.6419657998489416</v>
      </c>
      <c r="Y7454">
        <v>0</v>
      </c>
      <c r="Z7454">
        <v>0.58404143706661249</v>
      </c>
      <c r="AA7454">
        <v>0</v>
      </c>
      <c r="AB7454">
        <v>2.485234361410618</v>
      </c>
      <c r="AC7454">
        <v>0</v>
      </c>
      <c r="AD7454">
        <v>0</v>
      </c>
      <c r="AE7454">
        <v>7.711241598326172</v>
      </c>
    </row>
    <row r="7455" spans="1:31" x14ac:dyDescent="0.25">
      <c r="A7455">
        <v>2219468</v>
      </c>
      <c r="B7455">
        <v>1</v>
      </c>
      <c r="C7455" t="s">
        <v>81</v>
      </c>
      <c r="D7455" t="s">
        <v>127</v>
      </c>
      <c r="E7455" t="s">
        <v>151</v>
      </c>
      <c r="F7455" t="s">
        <v>21221</v>
      </c>
      <c r="G7455" t="s">
        <v>153</v>
      </c>
      <c r="H7455" t="s">
        <v>135</v>
      </c>
      <c r="I7455" t="s">
        <v>136</v>
      </c>
      <c r="J7455" t="s">
        <v>137</v>
      </c>
      <c r="K7455" t="s">
        <v>138</v>
      </c>
      <c r="L7455" t="s">
        <v>21222</v>
      </c>
      <c r="M7455" t="s">
        <v>21223</v>
      </c>
      <c r="N7455">
        <v>2.861388888</v>
      </c>
      <c r="O7455">
        <v>0</v>
      </c>
      <c r="P7455">
        <v>193</v>
      </c>
      <c r="Q7455">
        <v>0</v>
      </c>
      <c r="R7455">
        <v>0</v>
      </c>
      <c r="S7455">
        <v>0</v>
      </c>
      <c r="T7455">
        <v>14</v>
      </c>
      <c r="U7455">
        <v>0</v>
      </c>
      <c r="V7455">
        <v>0</v>
      </c>
      <c r="W7455">
        <v>0</v>
      </c>
      <c r="X7455">
        <v>136.54639978545885</v>
      </c>
      <c r="Y7455">
        <v>0</v>
      </c>
      <c r="Z7455">
        <v>0</v>
      </c>
      <c r="AA7455">
        <v>0</v>
      </c>
      <c r="AB7455">
        <v>21.485424738682514</v>
      </c>
      <c r="AC7455">
        <v>0</v>
      </c>
      <c r="AD7455">
        <v>0</v>
      </c>
      <c r="AE7455">
        <v>158.03182452414137</v>
      </c>
    </row>
    <row r="7456" spans="1:31" x14ac:dyDescent="0.25">
      <c r="A7456">
        <v>2217155</v>
      </c>
      <c r="B7456">
        <v>1</v>
      </c>
      <c r="C7456" t="s">
        <v>80</v>
      </c>
      <c r="D7456" t="s">
        <v>93</v>
      </c>
      <c r="E7456" t="s">
        <v>147</v>
      </c>
      <c r="F7456" t="s">
        <v>911</v>
      </c>
      <c r="G7456" t="s">
        <v>143</v>
      </c>
      <c r="H7456" t="s">
        <v>144</v>
      </c>
      <c r="I7456" t="s">
        <v>136</v>
      </c>
      <c r="J7456" t="s">
        <v>137</v>
      </c>
      <c r="K7456" t="s">
        <v>138</v>
      </c>
      <c r="L7456" t="s">
        <v>21224</v>
      </c>
      <c r="M7456" t="s">
        <v>21225</v>
      </c>
      <c r="N7456">
        <v>0.50472222200000005</v>
      </c>
      <c r="O7456">
        <v>1</v>
      </c>
      <c r="P7456">
        <v>329</v>
      </c>
      <c r="Q7456">
        <v>37</v>
      </c>
      <c r="R7456">
        <v>183</v>
      </c>
      <c r="S7456">
        <v>8</v>
      </c>
      <c r="T7456">
        <v>104</v>
      </c>
      <c r="U7456">
        <v>0</v>
      </c>
      <c r="V7456">
        <v>0</v>
      </c>
      <c r="W7456">
        <v>0.84562764474307761</v>
      </c>
      <c r="X7456">
        <v>43.447412222351986</v>
      </c>
      <c r="Y7456">
        <v>69.422325688354562</v>
      </c>
      <c r="Z7456">
        <v>86.36786000762585</v>
      </c>
      <c r="AA7456">
        <v>6.8196928564091266</v>
      </c>
      <c r="AB7456">
        <v>44.129410074345962</v>
      </c>
      <c r="AC7456">
        <v>0</v>
      </c>
      <c r="AD7456">
        <v>0</v>
      </c>
      <c r="AE7456">
        <v>251.03232849383056</v>
      </c>
    </row>
    <row r="7457" spans="1:31" x14ac:dyDescent="0.25">
      <c r="A7457">
        <v>2215532</v>
      </c>
      <c r="B7457">
        <v>1</v>
      </c>
      <c r="C7457" t="s">
        <v>81</v>
      </c>
      <c r="D7457" t="s">
        <v>112</v>
      </c>
      <c r="E7457" t="s">
        <v>132</v>
      </c>
      <c r="F7457" t="s">
        <v>21226</v>
      </c>
      <c r="G7457" t="s">
        <v>176</v>
      </c>
      <c r="H7457" t="s">
        <v>135</v>
      </c>
      <c r="I7457" t="s">
        <v>136</v>
      </c>
      <c r="J7457" t="s">
        <v>137</v>
      </c>
      <c r="K7457" t="s">
        <v>138</v>
      </c>
      <c r="L7457" t="s">
        <v>21227</v>
      </c>
      <c r="M7457" t="s">
        <v>21228</v>
      </c>
      <c r="N7457">
        <v>2.2466666659999999</v>
      </c>
      <c r="O7457">
        <v>0</v>
      </c>
      <c r="P7457">
        <v>110</v>
      </c>
      <c r="Q7457">
        <v>0</v>
      </c>
      <c r="R7457">
        <v>17</v>
      </c>
      <c r="S7457">
        <v>0</v>
      </c>
      <c r="T7457">
        <v>10</v>
      </c>
      <c r="U7457">
        <v>0</v>
      </c>
      <c r="V7457">
        <v>0</v>
      </c>
      <c r="W7457">
        <v>0</v>
      </c>
      <c r="X7457">
        <v>52.703427767611309</v>
      </c>
      <c r="Y7457">
        <v>0</v>
      </c>
      <c r="Z7457">
        <v>2.3066616577977461</v>
      </c>
      <c r="AA7457">
        <v>0</v>
      </c>
      <c r="AB7457">
        <v>4.6539250452820005</v>
      </c>
      <c r="AC7457">
        <v>0</v>
      </c>
      <c r="AD7457">
        <v>0</v>
      </c>
      <c r="AE7457">
        <v>59.664014470691058</v>
      </c>
    </row>
    <row r="7458" spans="1:31" x14ac:dyDescent="0.25">
      <c r="A7458">
        <v>2229206</v>
      </c>
      <c r="B7458">
        <v>1</v>
      </c>
      <c r="C7458" t="s">
        <v>80</v>
      </c>
      <c r="D7458" t="s">
        <v>98</v>
      </c>
      <c r="E7458" t="s">
        <v>147</v>
      </c>
      <c r="F7458" t="s">
        <v>15051</v>
      </c>
      <c r="G7458" t="s">
        <v>200</v>
      </c>
      <c r="H7458" t="s">
        <v>144</v>
      </c>
      <c r="I7458" t="s">
        <v>136</v>
      </c>
      <c r="J7458" t="s">
        <v>137</v>
      </c>
      <c r="K7458" t="s">
        <v>138</v>
      </c>
      <c r="L7458" t="s">
        <v>21229</v>
      </c>
      <c r="M7458" t="s">
        <v>21230</v>
      </c>
      <c r="N7458">
        <v>0.402777777</v>
      </c>
      <c r="O7458">
        <v>0</v>
      </c>
      <c r="P7458">
        <v>0</v>
      </c>
      <c r="Q7458">
        <v>15</v>
      </c>
      <c r="R7458">
        <v>39</v>
      </c>
      <c r="S7458">
        <v>6</v>
      </c>
      <c r="T7458">
        <v>28</v>
      </c>
      <c r="U7458">
        <v>0</v>
      </c>
      <c r="V7458">
        <v>0</v>
      </c>
      <c r="W7458">
        <v>0</v>
      </c>
      <c r="X7458">
        <v>0</v>
      </c>
      <c r="Y7458">
        <v>16.900506080804831</v>
      </c>
      <c r="Z7458">
        <v>10.219377099809858</v>
      </c>
      <c r="AA7458">
        <v>1.3098864336489304</v>
      </c>
      <c r="AB7458">
        <v>7.7403907452365033</v>
      </c>
      <c r="AC7458">
        <v>0</v>
      </c>
      <c r="AD7458">
        <v>0</v>
      </c>
      <c r="AE7458">
        <v>36.170160359500123</v>
      </c>
    </row>
    <row r="7459" spans="1:31" x14ac:dyDescent="0.25">
      <c r="A7459">
        <v>2218386</v>
      </c>
      <c r="B7459">
        <v>1</v>
      </c>
      <c r="C7459" t="s">
        <v>80</v>
      </c>
      <c r="D7459" t="s">
        <v>96</v>
      </c>
      <c r="E7459" t="s">
        <v>156</v>
      </c>
      <c r="F7459" t="s">
        <v>20739</v>
      </c>
      <c r="G7459" t="s">
        <v>161</v>
      </c>
      <c r="H7459" t="s">
        <v>135</v>
      </c>
      <c r="I7459" t="s">
        <v>136</v>
      </c>
      <c r="J7459" t="s">
        <v>137</v>
      </c>
      <c r="K7459" t="s">
        <v>138</v>
      </c>
      <c r="L7459" t="s">
        <v>21231</v>
      </c>
      <c r="M7459" t="s">
        <v>21232</v>
      </c>
      <c r="N7459">
        <v>4.3258333330000003</v>
      </c>
      <c r="O7459">
        <v>0</v>
      </c>
      <c r="P7459">
        <v>1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14.623410468340051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14.623410468340051</v>
      </c>
    </row>
    <row r="7460" spans="1:31" x14ac:dyDescent="0.25">
      <c r="A7460">
        <v>2216222</v>
      </c>
      <c r="B7460">
        <v>1</v>
      </c>
      <c r="C7460" t="s">
        <v>80</v>
      </c>
      <c r="D7460" t="s">
        <v>97</v>
      </c>
      <c r="E7460" t="s">
        <v>156</v>
      </c>
      <c r="F7460" t="s">
        <v>12084</v>
      </c>
      <c r="G7460" t="s">
        <v>165</v>
      </c>
      <c r="H7460" t="s">
        <v>135</v>
      </c>
      <c r="I7460" t="s">
        <v>136</v>
      </c>
      <c r="J7460" t="s">
        <v>137</v>
      </c>
      <c r="K7460" t="s">
        <v>138</v>
      </c>
      <c r="L7460" t="s">
        <v>21233</v>
      </c>
      <c r="M7460" t="s">
        <v>21234</v>
      </c>
      <c r="N7460">
        <v>3.1219444439999999</v>
      </c>
      <c r="O7460">
        <v>0</v>
      </c>
      <c r="P7460">
        <v>2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1.7808352654533675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1.7808352654533675</v>
      </c>
    </row>
    <row r="7461" spans="1:31" x14ac:dyDescent="0.25">
      <c r="A7461">
        <v>2220550</v>
      </c>
      <c r="B7461">
        <v>1</v>
      </c>
      <c r="C7461" t="s">
        <v>81</v>
      </c>
      <c r="D7461" t="s">
        <v>120</v>
      </c>
      <c r="E7461" t="s">
        <v>198</v>
      </c>
      <c r="F7461" t="s">
        <v>4901</v>
      </c>
      <c r="G7461" t="s">
        <v>143</v>
      </c>
      <c r="H7461" t="s">
        <v>144</v>
      </c>
      <c r="I7461" t="s">
        <v>136</v>
      </c>
      <c r="J7461" t="s">
        <v>137</v>
      </c>
      <c r="K7461" t="s">
        <v>138</v>
      </c>
      <c r="L7461" t="s">
        <v>21235</v>
      </c>
      <c r="M7461" t="s">
        <v>21236</v>
      </c>
      <c r="N7461">
        <v>1.169444444</v>
      </c>
      <c r="O7461">
        <v>1</v>
      </c>
      <c r="P7461">
        <v>395</v>
      </c>
      <c r="Q7461">
        <v>29</v>
      </c>
      <c r="R7461">
        <v>17</v>
      </c>
      <c r="S7461">
        <v>1</v>
      </c>
      <c r="T7461">
        <v>39</v>
      </c>
      <c r="U7461">
        <v>0</v>
      </c>
      <c r="V7461">
        <v>0</v>
      </c>
      <c r="W7461">
        <v>0.18506833567654665</v>
      </c>
      <c r="X7461">
        <v>83.426378384667501</v>
      </c>
      <c r="Y7461">
        <v>9.4322998229930146</v>
      </c>
      <c r="Z7461">
        <v>1.6276634699335806</v>
      </c>
      <c r="AA7461">
        <v>3.4126522187330005E-2</v>
      </c>
      <c r="AB7461">
        <v>8.256406984881691</v>
      </c>
      <c r="AC7461">
        <v>0</v>
      </c>
      <c r="AD7461">
        <v>0</v>
      </c>
      <c r="AE7461">
        <v>102.96194352033967</v>
      </c>
    </row>
    <row r="7462" spans="1:31" x14ac:dyDescent="0.25">
      <c r="A7462">
        <v>2216073</v>
      </c>
      <c r="B7462">
        <v>1</v>
      </c>
      <c r="C7462" t="s">
        <v>80</v>
      </c>
      <c r="D7462" t="s">
        <v>105</v>
      </c>
      <c r="E7462" t="s">
        <v>156</v>
      </c>
      <c r="F7462" t="s">
        <v>21237</v>
      </c>
      <c r="G7462" t="s">
        <v>280</v>
      </c>
      <c r="H7462" t="s">
        <v>135</v>
      </c>
      <c r="I7462" t="s">
        <v>136</v>
      </c>
      <c r="J7462" t="s">
        <v>137</v>
      </c>
      <c r="K7462" t="s">
        <v>138</v>
      </c>
      <c r="L7462" t="s">
        <v>21238</v>
      </c>
      <c r="M7462" t="s">
        <v>21239</v>
      </c>
      <c r="N7462">
        <v>1.1769444440000001</v>
      </c>
      <c r="O7462">
        <v>0</v>
      </c>
      <c r="P7462">
        <v>13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3.7414638075121882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3.7414638075121882</v>
      </c>
    </row>
    <row r="7463" spans="1:31" x14ac:dyDescent="0.25">
      <c r="A7463">
        <v>2218237</v>
      </c>
      <c r="B7463">
        <v>1</v>
      </c>
      <c r="C7463" t="s">
        <v>81</v>
      </c>
      <c r="D7463" t="s">
        <v>128</v>
      </c>
      <c r="E7463" t="s">
        <v>151</v>
      </c>
      <c r="F7463" t="s">
        <v>20295</v>
      </c>
      <c r="G7463" t="s">
        <v>153</v>
      </c>
      <c r="H7463" t="s">
        <v>135</v>
      </c>
      <c r="I7463" t="s">
        <v>136</v>
      </c>
      <c r="J7463" t="s">
        <v>137</v>
      </c>
      <c r="K7463" t="s">
        <v>138</v>
      </c>
      <c r="L7463" t="s">
        <v>21240</v>
      </c>
      <c r="M7463" t="s">
        <v>21241</v>
      </c>
      <c r="N7463">
        <v>3.8116666659999998</v>
      </c>
      <c r="O7463">
        <v>0</v>
      </c>
      <c r="P7463">
        <v>72</v>
      </c>
      <c r="Q7463">
        <v>0</v>
      </c>
      <c r="R7463">
        <v>0</v>
      </c>
      <c r="S7463">
        <v>0</v>
      </c>
      <c r="T7463">
        <v>7</v>
      </c>
      <c r="U7463">
        <v>0</v>
      </c>
      <c r="V7463">
        <v>0</v>
      </c>
      <c r="W7463">
        <v>0</v>
      </c>
      <c r="X7463">
        <v>40.798317428083045</v>
      </c>
      <c r="Y7463">
        <v>0</v>
      </c>
      <c r="Z7463">
        <v>0</v>
      </c>
      <c r="AA7463">
        <v>0</v>
      </c>
      <c r="AB7463">
        <v>7.958680939613787</v>
      </c>
      <c r="AC7463">
        <v>0</v>
      </c>
      <c r="AD7463">
        <v>0</v>
      </c>
      <c r="AE7463">
        <v>48.756998367696831</v>
      </c>
    </row>
    <row r="7464" spans="1:31" x14ac:dyDescent="0.25">
      <c r="A7464">
        <v>2213909</v>
      </c>
      <c r="B7464">
        <v>1</v>
      </c>
      <c r="C7464" t="s">
        <v>80</v>
      </c>
      <c r="D7464" t="s">
        <v>100</v>
      </c>
      <c r="E7464" t="s">
        <v>141</v>
      </c>
      <c r="F7464" t="s">
        <v>17666</v>
      </c>
      <c r="G7464" t="s">
        <v>349</v>
      </c>
      <c r="H7464" t="s">
        <v>144</v>
      </c>
      <c r="I7464" t="s">
        <v>136</v>
      </c>
      <c r="J7464" t="s">
        <v>137</v>
      </c>
      <c r="K7464" t="s">
        <v>138</v>
      </c>
      <c r="L7464" t="s">
        <v>21242</v>
      </c>
      <c r="M7464" t="s">
        <v>21243</v>
      </c>
      <c r="N7464">
        <v>2.2683333330000002</v>
      </c>
      <c r="O7464">
        <v>0</v>
      </c>
      <c r="P7464">
        <v>0</v>
      </c>
      <c r="Q7464">
        <v>1</v>
      </c>
      <c r="R7464">
        <v>0</v>
      </c>
      <c r="S7464">
        <v>1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1.3150186828358335</v>
      </c>
      <c r="Z7464">
        <v>0</v>
      </c>
      <c r="AA7464">
        <v>2.6322202677413999</v>
      </c>
      <c r="AB7464">
        <v>0</v>
      </c>
      <c r="AC7464">
        <v>0</v>
      </c>
      <c r="AD7464">
        <v>0</v>
      </c>
      <c r="AE7464">
        <v>3.9472389505772334</v>
      </c>
    </row>
    <row r="7465" spans="1:31" x14ac:dyDescent="0.25">
      <c r="A7465">
        <v>2214450</v>
      </c>
      <c r="B7465">
        <v>1</v>
      </c>
      <c r="C7465" t="s">
        <v>80</v>
      </c>
      <c r="D7465" t="s">
        <v>107</v>
      </c>
      <c r="E7465" t="s">
        <v>156</v>
      </c>
      <c r="F7465" t="s">
        <v>21244</v>
      </c>
      <c r="G7465" t="s">
        <v>172</v>
      </c>
      <c r="H7465" t="s">
        <v>135</v>
      </c>
      <c r="I7465" t="s">
        <v>136</v>
      </c>
      <c r="J7465" t="s">
        <v>137</v>
      </c>
      <c r="K7465" t="s">
        <v>138</v>
      </c>
      <c r="L7465" t="s">
        <v>21245</v>
      </c>
      <c r="M7465" t="s">
        <v>21246</v>
      </c>
      <c r="N7465">
        <v>7.2666666659999999</v>
      </c>
      <c r="O7465">
        <v>0</v>
      </c>
      <c r="P7465">
        <v>1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8.6077886070473342E-2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8.6077886070473342E-2</v>
      </c>
    </row>
    <row r="7466" spans="1:31" x14ac:dyDescent="0.25">
      <c r="A7466">
        <v>2214599</v>
      </c>
      <c r="B7466">
        <v>1</v>
      </c>
      <c r="C7466" t="s">
        <v>80</v>
      </c>
      <c r="D7466" t="s">
        <v>93</v>
      </c>
      <c r="E7466" t="s">
        <v>147</v>
      </c>
      <c r="F7466" t="s">
        <v>5642</v>
      </c>
      <c r="G7466" t="s">
        <v>143</v>
      </c>
      <c r="H7466" t="s">
        <v>144</v>
      </c>
      <c r="I7466" t="s">
        <v>136</v>
      </c>
      <c r="J7466" t="s">
        <v>137</v>
      </c>
      <c r="K7466" t="s">
        <v>138</v>
      </c>
      <c r="L7466" t="s">
        <v>21247</v>
      </c>
      <c r="M7466" t="s">
        <v>21248</v>
      </c>
      <c r="N7466">
        <v>0.50444444399999999</v>
      </c>
      <c r="O7466">
        <v>0</v>
      </c>
      <c r="P7466">
        <v>425</v>
      </c>
      <c r="Q7466">
        <v>48</v>
      </c>
      <c r="R7466">
        <v>326</v>
      </c>
      <c r="S7466">
        <v>19</v>
      </c>
      <c r="T7466">
        <v>240</v>
      </c>
      <c r="U7466">
        <v>0</v>
      </c>
      <c r="V7466">
        <v>0</v>
      </c>
      <c r="W7466">
        <v>0</v>
      </c>
      <c r="X7466">
        <v>43.919325503704698</v>
      </c>
      <c r="Y7466">
        <v>4.3525514762292277</v>
      </c>
      <c r="Z7466">
        <v>51.263228575841318</v>
      </c>
      <c r="AA7466">
        <v>39.441673210076161</v>
      </c>
      <c r="AB7466">
        <v>61.642030662648651</v>
      </c>
      <c r="AC7466">
        <v>0</v>
      </c>
      <c r="AD7466">
        <v>0</v>
      </c>
      <c r="AE7466">
        <v>200.61880942850007</v>
      </c>
    </row>
    <row r="7467" spans="1:31" x14ac:dyDescent="0.25">
      <c r="A7467">
        <v>2228665</v>
      </c>
      <c r="B7467">
        <v>1</v>
      </c>
      <c r="C7467" t="s">
        <v>81</v>
      </c>
      <c r="D7467" t="s">
        <v>121</v>
      </c>
      <c r="E7467" t="s">
        <v>156</v>
      </c>
      <c r="F7467" t="s">
        <v>21249</v>
      </c>
      <c r="G7467" t="s">
        <v>161</v>
      </c>
      <c r="H7467" t="s">
        <v>135</v>
      </c>
      <c r="I7467" t="s">
        <v>136</v>
      </c>
      <c r="J7467" t="s">
        <v>137</v>
      </c>
      <c r="K7467" t="s">
        <v>138</v>
      </c>
      <c r="L7467" t="s">
        <v>21250</v>
      </c>
      <c r="M7467" t="s">
        <v>21251</v>
      </c>
      <c r="N7467">
        <v>1.63</v>
      </c>
      <c r="O7467">
        <v>0</v>
      </c>
      <c r="P7467">
        <v>1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0.60816239289467999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0.60816239289467999</v>
      </c>
    </row>
    <row r="7468" spans="1:31" x14ac:dyDescent="0.25">
      <c r="A7468">
        <v>2224337</v>
      </c>
      <c r="B7468">
        <v>1</v>
      </c>
      <c r="C7468" t="s">
        <v>80</v>
      </c>
      <c r="D7468" t="s">
        <v>94</v>
      </c>
      <c r="E7468" t="s">
        <v>132</v>
      </c>
      <c r="F7468" t="s">
        <v>21252</v>
      </c>
      <c r="G7468" t="s">
        <v>192</v>
      </c>
      <c r="H7468" t="s">
        <v>135</v>
      </c>
      <c r="I7468" t="s">
        <v>136</v>
      </c>
      <c r="J7468" t="s">
        <v>137</v>
      </c>
      <c r="K7468" t="s">
        <v>138</v>
      </c>
      <c r="L7468" t="s">
        <v>21253</v>
      </c>
      <c r="M7468" t="s">
        <v>21254</v>
      </c>
      <c r="N7468">
        <v>1.592222222</v>
      </c>
      <c r="O7468">
        <v>0</v>
      </c>
      <c r="P7468">
        <v>119</v>
      </c>
      <c r="Q7468">
        <v>0</v>
      </c>
      <c r="R7468">
        <v>9</v>
      </c>
      <c r="S7468">
        <v>0</v>
      </c>
      <c r="T7468">
        <v>40</v>
      </c>
      <c r="U7468">
        <v>0</v>
      </c>
      <c r="V7468">
        <v>0</v>
      </c>
      <c r="W7468">
        <v>0</v>
      </c>
      <c r="X7468">
        <v>33.101678878081884</v>
      </c>
      <c r="Y7468">
        <v>0</v>
      </c>
      <c r="Z7468">
        <v>1.1264102168787</v>
      </c>
      <c r="AA7468">
        <v>0</v>
      </c>
      <c r="AB7468">
        <v>18.005941088812435</v>
      </c>
      <c r="AC7468">
        <v>0</v>
      </c>
      <c r="AD7468">
        <v>0</v>
      </c>
      <c r="AE7468">
        <v>52.234030183773022</v>
      </c>
    </row>
    <row r="7469" spans="1:31" x14ac:dyDescent="0.25">
      <c r="A7469">
        <v>2227583</v>
      </c>
      <c r="B7469">
        <v>1</v>
      </c>
      <c r="C7469" t="s">
        <v>80</v>
      </c>
      <c r="D7469" t="s">
        <v>96</v>
      </c>
      <c r="E7469" t="s">
        <v>156</v>
      </c>
      <c r="F7469" t="s">
        <v>4942</v>
      </c>
      <c r="G7469" t="s">
        <v>161</v>
      </c>
      <c r="H7469" t="s">
        <v>135</v>
      </c>
      <c r="I7469" t="s">
        <v>136</v>
      </c>
      <c r="J7469" t="s">
        <v>137</v>
      </c>
      <c r="K7469" t="s">
        <v>138</v>
      </c>
      <c r="L7469" t="s">
        <v>21255</v>
      </c>
      <c r="M7469" t="s">
        <v>21256</v>
      </c>
      <c r="N7469">
        <v>2.9997222219999999</v>
      </c>
      <c r="O7469">
        <v>0</v>
      </c>
      <c r="P7469">
        <v>1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3.0751676502600005E-3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3.0751676502600005E-3</v>
      </c>
    </row>
    <row r="7470" spans="1:31" x14ac:dyDescent="0.25">
      <c r="A7470">
        <v>2220009</v>
      </c>
      <c r="B7470">
        <v>1</v>
      </c>
      <c r="C7470" t="s">
        <v>80</v>
      </c>
      <c r="D7470" t="s">
        <v>85</v>
      </c>
      <c r="E7470" t="s">
        <v>225</v>
      </c>
      <c r="F7470" t="s">
        <v>21257</v>
      </c>
      <c r="G7470" t="s">
        <v>345</v>
      </c>
      <c r="H7470" t="s">
        <v>135</v>
      </c>
      <c r="I7470" t="s">
        <v>136</v>
      </c>
      <c r="J7470" t="s">
        <v>137</v>
      </c>
      <c r="K7470" t="s">
        <v>138</v>
      </c>
      <c r="L7470" t="s">
        <v>21258</v>
      </c>
      <c r="M7470" t="s">
        <v>21259</v>
      </c>
      <c r="N7470">
        <v>25.775555555</v>
      </c>
      <c r="O7470">
        <v>0</v>
      </c>
      <c r="P7470">
        <v>21</v>
      </c>
      <c r="Q7470">
        <v>0</v>
      </c>
      <c r="R7470">
        <v>0</v>
      </c>
      <c r="S7470">
        <v>0</v>
      </c>
      <c r="T7470">
        <v>8</v>
      </c>
      <c r="U7470">
        <v>0</v>
      </c>
      <c r="V7470">
        <v>0</v>
      </c>
      <c r="W7470">
        <v>0</v>
      </c>
      <c r="X7470">
        <v>135.55487434363724</v>
      </c>
      <c r="Y7470">
        <v>0</v>
      </c>
      <c r="Z7470">
        <v>0</v>
      </c>
      <c r="AA7470">
        <v>0</v>
      </c>
      <c r="AB7470">
        <v>99.315171361478704</v>
      </c>
      <c r="AC7470">
        <v>0</v>
      </c>
      <c r="AD7470">
        <v>0</v>
      </c>
      <c r="AE7470">
        <v>234.87004570511596</v>
      </c>
    </row>
    <row r="7471" spans="1:31" x14ac:dyDescent="0.25">
      <c r="A7471">
        <v>2215830</v>
      </c>
      <c r="B7471">
        <v>1</v>
      </c>
      <c r="C7471" t="s">
        <v>80</v>
      </c>
      <c r="D7471" t="s">
        <v>84</v>
      </c>
      <c r="E7471" t="s">
        <v>151</v>
      </c>
      <c r="F7471" t="s">
        <v>21260</v>
      </c>
      <c r="G7471" t="s">
        <v>233</v>
      </c>
      <c r="H7471" t="s">
        <v>135</v>
      </c>
      <c r="I7471" t="s">
        <v>136</v>
      </c>
      <c r="J7471" t="s">
        <v>137</v>
      </c>
      <c r="K7471" t="s">
        <v>234</v>
      </c>
      <c r="L7471" t="s">
        <v>21261</v>
      </c>
      <c r="M7471" t="s">
        <v>7411</v>
      </c>
      <c r="N7471">
        <v>6.178503611</v>
      </c>
      <c r="O7471">
        <v>0</v>
      </c>
      <c r="P7471">
        <v>41</v>
      </c>
      <c r="Q7471">
        <v>0</v>
      </c>
      <c r="R7471">
        <v>11</v>
      </c>
      <c r="S7471">
        <v>0</v>
      </c>
      <c r="T7471">
        <v>3</v>
      </c>
      <c r="U7471">
        <v>0</v>
      </c>
      <c r="V7471">
        <v>0</v>
      </c>
      <c r="W7471">
        <v>0</v>
      </c>
      <c r="X7471">
        <v>60.46404531055618</v>
      </c>
      <c r="Y7471">
        <v>0</v>
      </c>
      <c r="Z7471">
        <v>21.469715331357005</v>
      </c>
      <c r="AA7471">
        <v>0</v>
      </c>
      <c r="AB7471">
        <v>7.0057604184128035</v>
      </c>
      <c r="AC7471">
        <v>0</v>
      </c>
      <c r="AD7471">
        <v>0</v>
      </c>
      <c r="AE7471">
        <v>88.939521060325987</v>
      </c>
    </row>
    <row r="7472" spans="1:31" x14ac:dyDescent="0.25">
      <c r="A7472">
        <v>2226109</v>
      </c>
      <c r="B7472">
        <v>1</v>
      </c>
      <c r="C7472" t="s">
        <v>80</v>
      </c>
      <c r="D7472" t="s">
        <v>90</v>
      </c>
      <c r="E7472" t="s">
        <v>156</v>
      </c>
      <c r="F7472" t="s">
        <v>21262</v>
      </c>
      <c r="G7472" t="s">
        <v>161</v>
      </c>
      <c r="H7472" t="s">
        <v>135</v>
      </c>
      <c r="I7472" t="s">
        <v>136</v>
      </c>
      <c r="J7472" t="s">
        <v>137</v>
      </c>
      <c r="K7472" t="s">
        <v>138</v>
      </c>
      <c r="L7472" t="s">
        <v>19146</v>
      </c>
      <c r="M7472" t="s">
        <v>21263</v>
      </c>
      <c r="N7472">
        <v>1.7422222220000001</v>
      </c>
      <c r="O7472">
        <v>0</v>
      </c>
      <c r="P7472">
        <v>3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1.7103464108773272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1.7103464108773272</v>
      </c>
    </row>
    <row r="7473" spans="1:31" x14ac:dyDescent="0.25">
      <c r="A7473">
        <v>2223945</v>
      </c>
      <c r="B7473">
        <v>1</v>
      </c>
      <c r="C7473" t="s">
        <v>80</v>
      </c>
      <c r="D7473" t="s">
        <v>105</v>
      </c>
      <c r="E7473" t="s">
        <v>147</v>
      </c>
      <c r="F7473" t="s">
        <v>21264</v>
      </c>
      <c r="G7473" t="s">
        <v>143</v>
      </c>
      <c r="H7473" t="s">
        <v>144</v>
      </c>
      <c r="I7473" t="s">
        <v>136</v>
      </c>
      <c r="J7473" t="s">
        <v>137</v>
      </c>
      <c r="K7473" t="s">
        <v>138</v>
      </c>
      <c r="L7473" t="s">
        <v>21265</v>
      </c>
      <c r="M7473" t="s">
        <v>21266</v>
      </c>
      <c r="N7473">
        <v>0.46</v>
      </c>
      <c r="O7473">
        <v>0</v>
      </c>
      <c r="P7473">
        <v>2893</v>
      </c>
      <c r="Q7473">
        <v>0</v>
      </c>
      <c r="R7473">
        <v>0</v>
      </c>
      <c r="S7473">
        <v>3</v>
      </c>
      <c r="T7473">
        <v>218</v>
      </c>
      <c r="U7473">
        <v>2</v>
      </c>
      <c r="V7473">
        <v>6</v>
      </c>
      <c r="W7473">
        <v>0</v>
      </c>
      <c r="X7473">
        <v>466.09418222878389</v>
      </c>
      <c r="Y7473">
        <v>0</v>
      </c>
      <c r="Z7473">
        <v>0</v>
      </c>
      <c r="AA7473">
        <v>13.853165616068562</v>
      </c>
      <c r="AB7473">
        <v>120.37244039123188</v>
      </c>
      <c r="AC7473">
        <v>100.6657933840896</v>
      </c>
      <c r="AD7473">
        <v>174.81615472201952</v>
      </c>
      <c r="AE7473">
        <v>875.80173634219352</v>
      </c>
    </row>
    <row r="7474" spans="1:31" x14ac:dyDescent="0.25">
      <c r="A7474">
        <v>2219076</v>
      </c>
      <c r="B7474">
        <v>1</v>
      </c>
      <c r="C7474" t="s">
        <v>81</v>
      </c>
      <c r="D7474" t="s">
        <v>112</v>
      </c>
      <c r="E7474" t="s">
        <v>156</v>
      </c>
      <c r="F7474" t="s">
        <v>21267</v>
      </c>
      <c r="G7474" t="s">
        <v>161</v>
      </c>
      <c r="H7474" t="s">
        <v>135</v>
      </c>
      <c r="I7474" t="s">
        <v>136</v>
      </c>
      <c r="J7474" t="s">
        <v>137</v>
      </c>
      <c r="K7474" t="s">
        <v>138</v>
      </c>
      <c r="L7474" t="s">
        <v>21268</v>
      </c>
      <c r="M7474" t="s">
        <v>21269</v>
      </c>
      <c r="N7474">
        <v>2.2213888879999999</v>
      </c>
      <c r="O7474">
        <v>0</v>
      </c>
      <c r="P7474">
        <v>10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4.8532752432663449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4.8532752432663449</v>
      </c>
    </row>
    <row r="7475" spans="1:31" x14ac:dyDescent="0.25">
      <c r="A7475">
        <v>2226650</v>
      </c>
      <c r="B7475">
        <v>1</v>
      </c>
      <c r="C7475" t="s">
        <v>80</v>
      </c>
      <c r="D7475" t="s">
        <v>93</v>
      </c>
      <c r="E7475" t="s">
        <v>132</v>
      </c>
      <c r="F7475" t="s">
        <v>21270</v>
      </c>
      <c r="G7475" t="s">
        <v>192</v>
      </c>
      <c r="H7475" t="s">
        <v>135</v>
      </c>
      <c r="I7475" t="s">
        <v>136</v>
      </c>
      <c r="J7475" t="s">
        <v>137</v>
      </c>
      <c r="K7475" t="s">
        <v>138</v>
      </c>
      <c r="L7475" t="s">
        <v>21271</v>
      </c>
      <c r="M7475" t="s">
        <v>21272</v>
      </c>
      <c r="N7475">
        <v>3.3744444439999999</v>
      </c>
      <c r="O7475">
        <v>0</v>
      </c>
      <c r="P7475">
        <v>2</v>
      </c>
      <c r="Q7475">
        <v>0</v>
      </c>
      <c r="R7475">
        <v>12</v>
      </c>
      <c r="S7475">
        <v>0</v>
      </c>
      <c r="T7475">
        <v>7</v>
      </c>
      <c r="U7475">
        <v>0</v>
      </c>
      <c r="V7475">
        <v>0</v>
      </c>
      <c r="W7475">
        <v>0</v>
      </c>
      <c r="X7475">
        <v>4.0626096015372335</v>
      </c>
      <c r="Y7475">
        <v>0</v>
      </c>
      <c r="Z7475">
        <v>89.885502757515269</v>
      </c>
      <c r="AA7475">
        <v>0</v>
      </c>
      <c r="AB7475">
        <v>12.612818225897433</v>
      </c>
      <c r="AC7475">
        <v>0</v>
      </c>
      <c r="AD7475">
        <v>0</v>
      </c>
      <c r="AE7475">
        <v>106.56093058494993</v>
      </c>
    </row>
    <row r="7476" spans="1:31" x14ac:dyDescent="0.25">
      <c r="A7476">
        <v>2221781</v>
      </c>
      <c r="B7476">
        <v>1</v>
      </c>
      <c r="C7476" t="s">
        <v>80</v>
      </c>
      <c r="D7476" t="s">
        <v>100</v>
      </c>
      <c r="E7476" t="s">
        <v>141</v>
      </c>
      <c r="F7476" t="s">
        <v>21273</v>
      </c>
      <c r="G7476" t="s">
        <v>1628</v>
      </c>
      <c r="H7476" t="s">
        <v>144</v>
      </c>
      <c r="I7476" t="s">
        <v>136</v>
      </c>
      <c r="J7476" t="s">
        <v>137</v>
      </c>
      <c r="K7476" t="s">
        <v>138</v>
      </c>
      <c r="L7476" t="s">
        <v>21274</v>
      </c>
      <c r="M7476" t="s">
        <v>21275</v>
      </c>
      <c r="N7476">
        <v>0.34749999999999998</v>
      </c>
      <c r="O7476">
        <v>0</v>
      </c>
      <c r="P7476">
        <v>477</v>
      </c>
      <c r="Q7476">
        <v>0</v>
      </c>
      <c r="R7476">
        <v>0</v>
      </c>
      <c r="S7476">
        <v>0</v>
      </c>
      <c r="T7476">
        <v>15</v>
      </c>
      <c r="U7476">
        <v>0</v>
      </c>
      <c r="V7476">
        <v>0</v>
      </c>
      <c r="W7476">
        <v>0</v>
      </c>
      <c r="X7476">
        <v>37.714743928941395</v>
      </c>
      <c r="Y7476">
        <v>0</v>
      </c>
      <c r="Z7476">
        <v>0</v>
      </c>
      <c r="AA7476">
        <v>0</v>
      </c>
      <c r="AB7476">
        <v>3.1986232740724576</v>
      </c>
      <c r="AC7476">
        <v>0</v>
      </c>
      <c r="AD7476">
        <v>0</v>
      </c>
      <c r="AE7476">
        <v>40.913367203013856</v>
      </c>
    </row>
    <row r="7477" spans="1:31" x14ac:dyDescent="0.25">
      <c r="A7477">
        <v>2224486</v>
      </c>
      <c r="B7477">
        <v>1</v>
      </c>
      <c r="C7477" t="s">
        <v>80</v>
      </c>
      <c r="D7477" t="s">
        <v>87</v>
      </c>
      <c r="E7477" t="s">
        <v>147</v>
      </c>
      <c r="F7477" t="s">
        <v>21276</v>
      </c>
      <c r="G7477" t="s">
        <v>143</v>
      </c>
      <c r="H7477" t="s">
        <v>144</v>
      </c>
      <c r="I7477" t="s">
        <v>136</v>
      </c>
      <c r="J7477" t="s">
        <v>137</v>
      </c>
      <c r="K7477" t="s">
        <v>138</v>
      </c>
      <c r="L7477" t="s">
        <v>21277</v>
      </c>
      <c r="M7477" t="s">
        <v>21278</v>
      </c>
      <c r="N7477">
        <v>2.0699999999999998</v>
      </c>
      <c r="O7477">
        <v>0</v>
      </c>
      <c r="P7477">
        <v>0</v>
      </c>
      <c r="Q7477">
        <v>0</v>
      </c>
      <c r="R7477">
        <v>0</v>
      </c>
      <c r="S7477">
        <v>2</v>
      </c>
      <c r="T7477">
        <v>0</v>
      </c>
      <c r="U7477">
        <v>6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40.254754008173975</v>
      </c>
      <c r="AB7477">
        <v>0</v>
      </c>
      <c r="AC7477">
        <v>727.08622118959738</v>
      </c>
      <c r="AD7477">
        <v>0</v>
      </c>
      <c r="AE7477">
        <v>767.3409751977714</v>
      </c>
    </row>
    <row r="7478" spans="1:31" x14ac:dyDescent="0.25">
      <c r="A7478">
        <v>2222322</v>
      </c>
      <c r="B7478">
        <v>1</v>
      </c>
      <c r="C7478" t="s">
        <v>80</v>
      </c>
      <c r="D7478" t="s">
        <v>83</v>
      </c>
      <c r="E7478" t="s">
        <v>156</v>
      </c>
      <c r="F7478" t="s">
        <v>21279</v>
      </c>
      <c r="G7478" t="s">
        <v>172</v>
      </c>
      <c r="H7478" t="s">
        <v>135</v>
      </c>
      <c r="I7478" t="s">
        <v>136</v>
      </c>
      <c r="J7478" t="s">
        <v>137</v>
      </c>
      <c r="K7478" t="s">
        <v>138</v>
      </c>
      <c r="L7478" t="s">
        <v>21280</v>
      </c>
      <c r="M7478" t="s">
        <v>21281</v>
      </c>
      <c r="N7478">
        <v>8.8277777769999997</v>
      </c>
      <c r="O7478">
        <v>0</v>
      </c>
      <c r="P7478">
        <v>4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10.152626292889511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10.152626292889511</v>
      </c>
    </row>
    <row r="7479" spans="1:31" x14ac:dyDescent="0.25">
      <c r="A7479">
        <v>2217453</v>
      </c>
      <c r="B7479">
        <v>1</v>
      </c>
      <c r="C7479" t="s">
        <v>81</v>
      </c>
      <c r="D7479" t="s">
        <v>117</v>
      </c>
      <c r="E7479" t="s">
        <v>141</v>
      </c>
      <c r="F7479" t="s">
        <v>7698</v>
      </c>
      <c r="G7479" t="s">
        <v>405</v>
      </c>
      <c r="H7479" t="s">
        <v>144</v>
      </c>
      <c r="I7479" t="s">
        <v>136</v>
      </c>
      <c r="J7479" t="s">
        <v>137</v>
      </c>
      <c r="K7479" t="s">
        <v>234</v>
      </c>
      <c r="L7479" t="s">
        <v>21282</v>
      </c>
      <c r="M7479" t="s">
        <v>21283</v>
      </c>
      <c r="N7479">
        <v>3.8149999999999999</v>
      </c>
      <c r="O7479">
        <v>5</v>
      </c>
      <c r="P7479">
        <v>1401</v>
      </c>
      <c r="Q7479">
        <v>97</v>
      </c>
      <c r="R7479">
        <v>256</v>
      </c>
      <c r="S7479">
        <v>24</v>
      </c>
      <c r="T7479">
        <v>309</v>
      </c>
      <c r="U7479">
        <v>4</v>
      </c>
      <c r="V7479">
        <v>2</v>
      </c>
      <c r="W7479">
        <v>17.457820977475947</v>
      </c>
      <c r="X7479">
        <v>1034.9539873700928</v>
      </c>
      <c r="Y7479">
        <v>385.27056357688497</v>
      </c>
      <c r="Z7479">
        <v>245.23186730500902</v>
      </c>
      <c r="AA7479">
        <v>680.23416798032895</v>
      </c>
      <c r="AB7479">
        <v>1090.6011350330346</v>
      </c>
      <c r="AC7479">
        <v>1320.3511725108065</v>
      </c>
      <c r="AD7479">
        <v>0</v>
      </c>
      <c r="AE7479">
        <v>4774.1007147536329</v>
      </c>
    </row>
    <row r="7480" spans="1:31" x14ac:dyDescent="0.25">
      <c r="A7480">
        <v>2217994</v>
      </c>
      <c r="B7480">
        <v>1</v>
      </c>
      <c r="C7480" t="s">
        <v>81</v>
      </c>
      <c r="D7480" t="s">
        <v>112</v>
      </c>
      <c r="E7480" t="s">
        <v>132</v>
      </c>
      <c r="F7480" t="s">
        <v>21284</v>
      </c>
      <c r="G7480" t="s">
        <v>405</v>
      </c>
      <c r="H7480" t="s">
        <v>135</v>
      </c>
      <c r="I7480" t="s">
        <v>136</v>
      </c>
      <c r="J7480" t="s">
        <v>137</v>
      </c>
      <c r="K7480" t="s">
        <v>234</v>
      </c>
      <c r="L7480" t="s">
        <v>21285</v>
      </c>
      <c r="M7480" t="s">
        <v>21286</v>
      </c>
      <c r="N7480">
        <v>0.800156388</v>
      </c>
      <c r="O7480">
        <v>0</v>
      </c>
      <c r="P7480">
        <v>1026</v>
      </c>
      <c r="Q7480">
        <v>0</v>
      </c>
      <c r="R7480">
        <v>12</v>
      </c>
      <c r="S7480">
        <v>0</v>
      </c>
      <c r="T7480">
        <v>97</v>
      </c>
      <c r="U7480">
        <v>0</v>
      </c>
      <c r="V7480">
        <v>0</v>
      </c>
      <c r="W7480">
        <v>0</v>
      </c>
      <c r="X7480">
        <v>195.96672945606184</v>
      </c>
      <c r="Y7480">
        <v>0</v>
      </c>
      <c r="Z7480">
        <v>0.27188939923109845</v>
      </c>
      <c r="AA7480">
        <v>0</v>
      </c>
      <c r="AB7480">
        <v>72.922974721120084</v>
      </c>
      <c r="AC7480">
        <v>0</v>
      </c>
      <c r="AD7480">
        <v>0</v>
      </c>
      <c r="AE7480">
        <v>269.161593576413</v>
      </c>
    </row>
    <row r="7481" spans="1:31" x14ac:dyDescent="0.25">
      <c r="A7481">
        <v>2223404</v>
      </c>
      <c r="B7481">
        <v>1</v>
      </c>
      <c r="C7481" t="s">
        <v>80</v>
      </c>
      <c r="D7481" t="s">
        <v>97</v>
      </c>
      <c r="E7481" t="s">
        <v>147</v>
      </c>
      <c r="F7481" t="s">
        <v>21287</v>
      </c>
      <c r="G7481" t="s">
        <v>143</v>
      </c>
      <c r="H7481" t="s">
        <v>144</v>
      </c>
      <c r="I7481" t="s">
        <v>136</v>
      </c>
      <c r="J7481" t="s">
        <v>137</v>
      </c>
      <c r="K7481" t="s">
        <v>138</v>
      </c>
      <c r="L7481" t="s">
        <v>21288</v>
      </c>
      <c r="M7481" t="s">
        <v>21289</v>
      </c>
      <c r="N7481">
        <v>0.18722222199999999</v>
      </c>
      <c r="O7481">
        <v>3</v>
      </c>
      <c r="P7481">
        <v>1493</v>
      </c>
      <c r="Q7481">
        <v>3</v>
      </c>
      <c r="R7481">
        <v>53</v>
      </c>
      <c r="S7481">
        <v>12</v>
      </c>
      <c r="T7481">
        <v>140</v>
      </c>
      <c r="U7481">
        <v>0</v>
      </c>
      <c r="V7481">
        <v>0</v>
      </c>
      <c r="W7481">
        <v>7.0224290579568445</v>
      </c>
      <c r="X7481">
        <v>93.793084545010615</v>
      </c>
      <c r="Y7481">
        <v>0.11150924778575111</v>
      </c>
      <c r="Z7481">
        <v>2.2310324166371567</v>
      </c>
      <c r="AA7481">
        <v>7.949884202250078</v>
      </c>
      <c r="AB7481">
        <v>21.40044434026014</v>
      </c>
      <c r="AC7481">
        <v>0</v>
      </c>
      <c r="AD7481">
        <v>0</v>
      </c>
      <c r="AE7481">
        <v>132.50838380990058</v>
      </c>
    </row>
    <row r="7482" spans="1:31" x14ac:dyDescent="0.25">
      <c r="A7482">
        <v>2220968</v>
      </c>
      <c r="B7482">
        <v>1</v>
      </c>
      <c r="C7482" t="s">
        <v>80</v>
      </c>
      <c r="D7482" t="s">
        <v>100</v>
      </c>
      <c r="E7482" t="s">
        <v>156</v>
      </c>
      <c r="F7482" t="s">
        <v>21290</v>
      </c>
      <c r="G7482" t="s">
        <v>161</v>
      </c>
      <c r="H7482" t="s">
        <v>135</v>
      </c>
      <c r="I7482" t="s">
        <v>136</v>
      </c>
      <c r="J7482" t="s">
        <v>137</v>
      </c>
      <c r="K7482" t="s">
        <v>138</v>
      </c>
      <c r="L7482" t="s">
        <v>21291</v>
      </c>
      <c r="M7482" t="s">
        <v>21292</v>
      </c>
      <c r="N7482">
        <v>3.0930555549999998</v>
      </c>
      <c r="O7482">
        <v>0</v>
      </c>
      <c r="P7482">
        <v>1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1.6301728456028741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1.6301728456028741</v>
      </c>
    </row>
    <row r="7483" spans="1:31" x14ac:dyDescent="0.25">
      <c r="A7483">
        <v>2226541</v>
      </c>
      <c r="B7483">
        <v>1</v>
      </c>
      <c r="C7483" t="s">
        <v>80</v>
      </c>
      <c r="D7483" t="s">
        <v>82</v>
      </c>
      <c r="E7483" t="s">
        <v>132</v>
      </c>
      <c r="F7483" t="s">
        <v>21293</v>
      </c>
      <c r="G7483" t="s">
        <v>1470</v>
      </c>
      <c r="H7483" t="s">
        <v>135</v>
      </c>
      <c r="I7483" t="s">
        <v>136</v>
      </c>
      <c r="J7483" t="s">
        <v>137</v>
      </c>
      <c r="K7483" t="s">
        <v>138</v>
      </c>
      <c r="L7483" t="s">
        <v>21294</v>
      </c>
      <c r="M7483" t="s">
        <v>21295</v>
      </c>
      <c r="N7483">
        <v>7.3497222219999996</v>
      </c>
      <c r="O7483">
        <v>0</v>
      </c>
      <c r="P7483">
        <v>789</v>
      </c>
      <c r="Q7483">
        <v>0</v>
      </c>
      <c r="R7483">
        <v>0</v>
      </c>
      <c r="S7483">
        <v>0</v>
      </c>
      <c r="T7483">
        <v>64</v>
      </c>
      <c r="U7483">
        <v>0</v>
      </c>
      <c r="V7483">
        <v>0</v>
      </c>
      <c r="W7483">
        <v>0</v>
      </c>
      <c r="X7483">
        <v>2269.5922907843674</v>
      </c>
      <c r="Y7483">
        <v>0</v>
      </c>
      <c r="Z7483">
        <v>0</v>
      </c>
      <c r="AA7483">
        <v>0</v>
      </c>
      <c r="AB7483">
        <v>213.1455427376815</v>
      </c>
      <c r="AC7483">
        <v>0</v>
      </c>
      <c r="AD7483">
        <v>0</v>
      </c>
      <c r="AE7483">
        <v>2482.7378335220487</v>
      </c>
    </row>
    <row r="7484" spans="1:31" x14ac:dyDescent="0.25">
      <c r="A7484">
        <v>2220991</v>
      </c>
      <c r="B7484">
        <v>1</v>
      </c>
      <c r="C7484" t="s">
        <v>81</v>
      </c>
      <c r="D7484" t="s">
        <v>120</v>
      </c>
      <c r="E7484" t="s">
        <v>156</v>
      </c>
      <c r="F7484" t="s">
        <v>21296</v>
      </c>
      <c r="G7484" t="s">
        <v>161</v>
      </c>
      <c r="H7484" t="s">
        <v>135</v>
      </c>
      <c r="I7484" t="s">
        <v>136</v>
      </c>
      <c r="J7484" t="s">
        <v>137</v>
      </c>
      <c r="K7484" t="s">
        <v>138</v>
      </c>
      <c r="L7484" t="s">
        <v>21297</v>
      </c>
      <c r="M7484" t="s">
        <v>21298</v>
      </c>
      <c r="N7484">
        <v>1.2649999999999999</v>
      </c>
      <c r="O7484">
        <v>0</v>
      </c>
      <c r="P7484">
        <v>1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1.4575624529777778E-4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1.4575624529777778E-4</v>
      </c>
    </row>
    <row r="7485" spans="1:31" x14ac:dyDescent="0.25">
      <c r="A7485">
        <v>2215157</v>
      </c>
      <c r="B7485">
        <v>1</v>
      </c>
      <c r="C7485" t="s">
        <v>80</v>
      </c>
      <c r="D7485" t="s">
        <v>104</v>
      </c>
      <c r="E7485" t="s">
        <v>156</v>
      </c>
      <c r="F7485" t="s">
        <v>21299</v>
      </c>
      <c r="G7485" t="s">
        <v>172</v>
      </c>
      <c r="H7485" t="s">
        <v>135</v>
      </c>
      <c r="I7485" t="s">
        <v>136</v>
      </c>
      <c r="J7485" t="s">
        <v>137</v>
      </c>
      <c r="K7485" t="s">
        <v>138</v>
      </c>
      <c r="L7485" t="s">
        <v>21300</v>
      </c>
      <c r="M7485" t="s">
        <v>21301</v>
      </c>
      <c r="N7485">
        <v>2.0113888879999999</v>
      </c>
      <c r="O7485">
        <v>0</v>
      </c>
      <c r="P7485">
        <v>1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2.6668660798909997E-2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2.6668660798909997E-2</v>
      </c>
    </row>
    <row r="7486" spans="1:31" x14ac:dyDescent="0.25">
      <c r="A7486">
        <v>2225167</v>
      </c>
      <c r="B7486">
        <v>1</v>
      </c>
      <c r="C7486" t="s">
        <v>80</v>
      </c>
      <c r="D7486" t="s">
        <v>95</v>
      </c>
      <c r="E7486" t="s">
        <v>151</v>
      </c>
      <c r="F7486" t="s">
        <v>21302</v>
      </c>
      <c r="G7486" t="s">
        <v>213</v>
      </c>
      <c r="H7486" t="s">
        <v>135</v>
      </c>
      <c r="I7486" t="s">
        <v>136</v>
      </c>
      <c r="J7486" t="s">
        <v>137</v>
      </c>
      <c r="K7486" t="s">
        <v>138</v>
      </c>
      <c r="L7486" t="s">
        <v>21303</v>
      </c>
      <c r="M7486" t="s">
        <v>21304</v>
      </c>
      <c r="N7486">
        <v>1.213333333</v>
      </c>
      <c r="O7486">
        <v>0</v>
      </c>
      <c r="P7486">
        <v>21</v>
      </c>
      <c r="Q7486">
        <v>0</v>
      </c>
      <c r="R7486">
        <v>0</v>
      </c>
      <c r="S7486">
        <v>0</v>
      </c>
      <c r="T7486">
        <v>2</v>
      </c>
      <c r="U7486">
        <v>0</v>
      </c>
      <c r="V7486">
        <v>0</v>
      </c>
      <c r="W7486">
        <v>0</v>
      </c>
      <c r="X7486">
        <v>5.4555645951778242</v>
      </c>
      <c r="Y7486">
        <v>0</v>
      </c>
      <c r="Z7486">
        <v>0</v>
      </c>
      <c r="AA7486">
        <v>0</v>
      </c>
      <c r="AB7486">
        <v>0.19560532387898671</v>
      </c>
      <c r="AC7486">
        <v>0</v>
      </c>
      <c r="AD7486">
        <v>0</v>
      </c>
      <c r="AE7486">
        <v>5.6511699190568105</v>
      </c>
    </row>
    <row r="7487" spans="1:31" x14ac:dyDescent="0.25">
      <c r="A7487">
        <v>2223839</v>
      </c>
      <c r="B7487">
        <v>1</v>
      </c>
      <c r="C7487" t="s">
        <v>80</v>
      </c>
      <c r="D7487" t="s">
        <v>96</v>
      </c>
      <c r="E7487" t="s">
        <v>156</v>
      </c>
      <c r="F7487" t="s">
        <v>21305</v>
      </c>
      <c r="G7487" t="s">
        <v>161</v>
      </c>
      <c r="H7487" t="s">
        <v>135</v>
      </c>
      <c r="I7487" t="s">
        <v>136</v>
      </c>
      <c r="J7487" t="s">
        <v>137</v>
      </c>
      <c r="K7487" t="s">
        <v>138</v>
      </c>
      <c r="L7487" t="s">
        <v>21306</v>
      </c>
      <c r="M7487" t="s">
        <v>21307</v>
      </c>
      <c r="N7487">
        <v>5.97</v>
      </c>
      <c r="O7487">
        <v>0</v>
      </c>
      <c r="P7487">
        <v>1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7.4770926776703659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7.4770926776703659</v>
      </c>
    </row>
    <row r="7488" spans="1:31" x14ac:dyDescent="0.25">
      <c r="A7488">
        <v>2226756</v>
      </c>
      <c r="B7488">
        <v>1</v>
      </c>
      <c r="C7488" t="s">
        <v>81</v>
      </c>
      <c r="D7488" t="s">
        <v>122</v>
      </c>
      <c r="E7488" t="s">
        <v>156</v>
      </c>
      <c r="F7488" t="s">
        <v>21308</v>
      </c>
      <c r="G7488" t="s">
        <v>165</v>
      </c>
      <c r="H7488" t="s">
        <v>135</v>
      </c>
      <c r="I7488" t="s">
        <v>136</v>
      </c>
      <c r="J7488" t="s">
        <v>137</v>
      </c>
      <c r="K7488" t="s">
        <v>138</v>
      </c>
      <c r="L7488" t="s">
        <v>21309</v>
      </c>
      <c r="M7488" t="s">
        <v>21310</v>
      </c>
      <c r="N7488">
        <v>0.76888888799999999</v>
      </c>
      <c r="O7488">
        <v>0</v>
      </c>
      <c r="P7488">
        <v>4</v>
      </c>
      <c r="Q7488">
        <v>0</v>
      </c>
      <c r="R7488">
        <v>0</v>
      </c>
      <c r="S7488">
        <v>0</v>
      </c>
      <c r="T7488">
        <v>2</v>
      </c>
      <c r="U7488">
        <v>0</v>
      </c>
      <c r="V7488">
        <v>0</v>
      </c>
      <c r="W7488">
        <v>0</v>
      </c>
      <c r="X7488">
        <v>0.81607750962153336</v>
      </c>
      <c r="Y7488">
        <v>0</v>
      </c>
      <c r="Z7488">
        <v>0</v>
      </c>
      <c r="AA7488">
        <v>0</v>
      </c>
      <c r="AB7488">
        <v>0.54234441679121337</v>
      </c>
      <c r="AC7488">
        <v>0</v>
      </c>
      <c r="AD7488">
        <v>0</v>
      </c>
      <c r="AE7488">
        <v>1.3584219264127468</v>
      </c>
    </row>
    <row r="7489" spans="1:31" x14ac:dyDescent="0.25">
      <c r="A7489">
        <v>2219425</v>
      </c>
      <c r="B7489">
        <v>1</v>
      </c>
      <c r="C7489" t="s">
        <v>80</v>
      </c>
      <c r="D7489" t="s">
        <v>95</v>
      </c>
      <c r="E7489" t="s">
        <v>141</v>
      </c>
      <c r="F7489" t="s">
        <v>21311</v>
      </c>
      <c r="G7489" t="s">
        <v>349</v>
      </c>
      <c r="H7489" t="s">
        <v>144</v>
      </c>
      <c r="I7489" t="s">
        <v>136</v>
      </c>
      <c r="J7489" t="s">
        <v>137</v>
      </c>
      <c r="K7489" t="s">
        <v>138</v>
      </c>
      <c r="L7489" t="s">
        <v>21312</v>
      </c>
      <c r="M7489" t="s">
        <v>21313</v>
      </c>
      <c r="N7489">
        <v>2.519722222</v>
      </c>
      <c r="O7489">
        <v>0</v>
      </c>
      <c r="P7489">
        <v>1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0.84048885009457508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0.84048885009457508</v>
      </c>
    </row>
    <row r="7490" spans="1:31" x14ac:dyDescent="0.25">
      <c r="A7490">
        <v>2228084</v>
      </c>
      <c r="B7490">
        <v>1</v>
      </c>
      <c r="C7490" t="s">
        <v>80</v>
      </c>
      <c r="D7490" t="s">
        <v>99</v>
      </c>
      <c r="E7490" t="s">
        <v>156</v>
      </c>
      <c r="F7490" t="s">
        <v>21314</v>
      </c>
      <c r="G7490" t="s">
        <v>134</v>
      </c>
      <c r="H7490" t="s">
        <v>135</v>
      </c>
      <c r="I7490" t="s">
        <v>136</v>
      </c>
      <c r="J7490" t="s">
        <v>137</v>
      </c>
      <c r="K7490" t="s">
        <v>138</v>
      </c>
      <c r="L7490" t="s">
        <v>21315</v>
      </c>
      <c r="M7490" t="s">
        <v>21316</v>
      </c>
      <c r="N7490">
        <v>2.9813888880000001</v>
      </c>
      <c r="O7490">
        <v>0</v>
      </c>
      <c r="P7490">
        <v>1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1.1367418500010167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1.1367418500010167</v>
      </c>
    </row>
    <row r="7491" spans="1:31" x14ac:dyDescent="0.25">
      <c r="A7491">
        <v>2222488</v>
      </c>
      <c r="B7491">
        <v>1</v>
      </c>
      <c r="C7491" t="s">
        <v>81</v>
      </c>
      <c r="D7491" t="s">
        <v>120</v>
      </c>
      <c r="E7491" t="s">
        <v>132</v>
      </c>
      <c r="F7491" t="s">
        <v>20074</v>
      </c>
      <c r="G7491" t="s">
        <v>233</v>
      </c>
      <c r="H7491" t="s">
        <v>135</v>
      </c>
      <c r="I7491" t="s">
        <v>136</v>
      </c>
      <c r="J7491" t="s">
        <v>137</v>
      </c>
      <c r="K7491" t="s">
        <v>234</v>
      </c>
      <c r="L7491" t="s">
        <v>21317</v>
      </c>
      <c r="M7491" t="s">
        <v>21318</v>
      </c>
      <c r="N7491">
        <v>2.1084980550000001</v>
      </c>
      <c r="O7491">
        <v>0</v>
      </c>
      <c r="P7491">
        <v>61</v>
      </c>
      <c r="Q7491">
        <v>0</v>
      </c>
      <c r="R7491">
        <v>6</v>
      </c>
      <c r="S7491">
        <v>0</v>
      </c>
      <c r="T7491">
        <v>5</v>
      </c>
      <c r="U7491">
        <v>0</v>
      </c>
      <c r="V7491">
        <v>0</v>
      </c>
      <c r="W7491">
        <v>0</v>
      </c>
      <c r="X7491">
        <v>23.043200233650364</v>
      </c>
      <c r="Y7491">
        <v>0</v>
      </c>
      <c r="Z7491">
        <v>1.3663042354743418</v>
      </c>
      <c r="AA7491">
        <v>0</v>
      </c>
      <c r="AB7491">
        <v>7.1700911442740827</v>
      </c>
      <c r="AC7491">
        <v>0</v>
      </c>
      <c r="AD7491">
        <v>0</v>
      </c>
      <c r="AE7491">
        <v>31.579595613398787</v>
      </c>
    </row>
    <row r="7492" spans="1:31" x14ac:dyDescent="0.25">
      <c r="A7492">
        <v>2229289</v>
      </c>
      <c r="B7492">
        <v>1</v>
      </c>
      <c r="C7492" t="s">
        <v>80</v>
      </c>
      <c r="D7492" t="s">
        <v>88</v>
      </c>
      <c r="E7492" t="s">
        <v>156</v>
      </c>
      <c r="F7492" t="s">
        <v>21319</v>
      </c>
      <c r="G7492" t="s">
        <v>172</v>
      </c>
      <c r="H7492" t="s">
        <v>135</v>
      </c>
      <c r="I7492" t="s">
        <v>136</v>
      </c>
      <c r="J7492" t="s">
        <v>137</v>
      </c>
      <c r="K7492" t="s">
        <v>138</v>
      </c>
      <c r="L7492" t="s">
        <v>21320</v>
      </c>
      <c r="M7492" t="s">
        <v>21321</v>
      </c>
      <c r="N7492">
        <v>2.9483333329999999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1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1.6816368649505249</v>
      </c>
      <c r="AC7492">
        <v>0</v>
      </c>
      <c r="AD7492">
        <v>0</v>
      </c>
      <c r="AE7492">
        <v>1.6816368649505249</v>
      </c>
    </row>
    <row r="7493" spans="1:31" x14ac:dyDescent="0.25">
      <c r="A7493">
        <v>2223716</v>
      </c>
      <c r="B7493">
        <v>1</v>
      </c>
      <c r="C7493" t="s">
        <v>80</v>
      </c>
      <c r="D7493" t="s">
        <v>94</v>
      </c>
      <c r="E7493" t="s">
        <v>141</v>
      </c>
      <c r="F7493" t="s">
        <v>21322</v>
      </c>
      <c r="G7493" t="s">
        <v>1136</v>
      </c>
      <c r="H7493" t="s">
        <v>144</v>
      </c>
      <c r="I7493" t="s">
        <v>136</v>
      </c>
      <c r="J7493" t="s">
        <v>137</v>
      </c>
      <c r="K7493" t="s">
        <v>138</v>
      </c>
      <c r="L7493" t="s">
        <v>21323</v>
      </c>
      <c r="M7493" t="s">
        <v>21324</v>
      </c>
      <c r="N7493">
        <v>1.8969444440000001</v>
      </c>
      <c r="O7493">
        <v>0</v>
      </c>
      <c r="P7493">
        <v>0</v>
      </c>
      <c r="Q7493">
        <v>0</v>
      </c>
      <c r="R7493">
        <v>14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14.410756686864518</v>
      </c>
      <c r="AA7493">
        <v>0</v>
      </c>
      <c r="AB7493">
        <v>0</v>
      </c>
      <c r="AC7493">
        <v>0</v>
      </c>
      <c r="AD7493">
        <v>0</v>
      </c>
      <c r="AE7493">
        <v>14.410756686864518</v>
      </c>
    </row>
    <row r="7494" spans="1:31" x14ac:dyDescent="0.25">
      <c r="A7494">
        <v>2226710</v>
      </c>
      <c r="B7494">
        <v>1</v>
      </c>
      <c r="C7494" t="s">
        <v>80</v>
      </c>
      <c r="D7494" t="s">
        <v>95</v>
      </c>
      <c r="E7494" t="s">
        <v>151</v>
      </c>
      <c r="F7494" t="s">
        <v>21325</v>
      </c>
      <c r="G7494" t="s">
        <v>610</v>
      </c>
      <c r="H7494" t="s">
        <v>135</v>
      </c>
      <c r="I7494" t="s">
        <v>136</v>
      </c>
      <c r="J7494" t="s">
        <v>137</v>
      </c>
      <c r="K7494" t="s">
        <v>138</v>
      </c>
      <c r="L7494" t="s">
        <v>21326</v>
      </c>
      <c r="M7494" t="s">
        <v>21327</v>
      </c>
      <c r="N7494">
        <v>3.96</v>
      </c>
      <c r="O7494">
        <v>0</v>
      </c>
      <c r="P7494">
        <v>48</v>
      </c>
      <c r="Q7494">
        <v>0</v>
      </c>
      <c r="R7494">
        <v>0</v>
      </c>
      <c r="S7494">
        <v>0</v>
      </c>
      <c r="T7494">
        <v>2</v>
      </c>
      <c r="U7494">
        <v>0</v>
      </c>
      <c r="V7494">
        <v>0</v>
      </c>
      <c r="W7494">
        <v>0</v>
      </c>
      <c r="X7494">
        <v>38.749345374236796</v>
      </c>
      <c r="Y7494">
        <v>0</v>
      </c>
      <c r="Z7494">
        <v>0</v>
      </c>
      <c r="AA7494">
        <v>0</v>
      </c>
      <c r="AB7494">
        <v>7.8507431975388799</v>
      </c>
      <c r="AC7494">
        <v>0</v>
      </c>
      <c r="AD7494">
        <v>0</v>
      </c>
      <c r="AE7494">
        <v>46.600088571775679</v>
      </c>
    </row>
    <row r="7495" spans="1:31" x14ac:dyDescent="0.25">
      <c r="A7495">
        <v>2215226</v>
      </c>
      <c r="B7495">
        <v>1</v>
      </c>
      <c r="C7495" t="s">
        <v>81</v>
      </c>
      <c r="D7495" t="s">
        <v>123</v>
      </c>
      <c r="E7495" t="s">
        <v>198</v>
      </c>
      <c r="F7495" t="s">
        <v>21328</v>
      </c>
      <c r="G7495" t="s">
        <v>1057</v>
      </c>
      <c r="H7495" t="s">
        <v>144</v>
      </c>
      <c r="I7495" t="s">
        <v>136</v>
      </c>
      <c r="J7495" t="s">
        <v>137</v>
      </c>
      <c r="K7495" t="s">
        <v>138</v>
      </c>
      <c r="L7495" t="s">
        <v>21329</v>
      </c>
      <c r="M7495" t="s">
        <v>21330</v>
      </c>
      <c r="N7495">
        <v>3.5724999999999998</v>
      </c>
      <c r="O7495">
        <v>0</v>
      </c>
      <c r="P7495">
        <v>201</v>
      </c>
      <c r="Q7495">
        <v>0</v>
      </c>
      <c r="R7495">
        <v>7</v>
      </c>
      <c r="S7495">
        <v>0</v>
      </c>
      <c r="T7495">
        <v>5</v>
      </c>
      <c r="U7495">
        <v>0</v>
      </c>
      <c r="V7495">
        <v>0</v>
      </c>
      <c r="W7495">
        <v>0</v>
      </c>
      <c r="X7495">
        <v>136.0095762487889</v>
      </c>
      <c r="Y7495">
        <v>0</v>
      </c>
      <c r="Z7495">
        <v>5.6822080665889194</v>
      </c>
      <c r="AA7495">
        <v>0</v>
      </c>
      <c r="AB7495">
        <v>2.6917402092143452</v>
      </c>
      <c r="AC7495">
        <v>0</v>
      </c>
      <c r="AD7495">
        <v>0</v>
      </c>
      <c r="AE7495">
        <v>144.38352452459216</v>
      </c>
    </row>
    <row r="7496" spans="1:31" x14ac:dyDescent="0.25">
      <c r="A7496">
        <v>2216577</v>
      </c>
      <c r="B7496">
        <v>1</v>
      </c>
      <c r="C7496" t="s">
        <v>81</v>
      </c>
      <c r="D7496" t="s">
        <v>127</v>
      </c>
      <c r="E7496" t="s">
        <v>147</v>
      </c>
      <c r="F7496" t="s">
        <v>21331</v>
      </c>
      <c r="G7496" t="s">
        <v>523</v>
      </c>
      <c r="H7496" t="s">
        <v>144</v>
      </c>
      <c r="I7496" t="s">
        <v>136</v>
      </c>
      <c r="J7496" t="s">
        <v>137</v>
      </c>
      <c r="K7496" t="s">
        <v>138</v>
      </c>
      <c r="L7496" t="s">
        <v>21332</v>
      </c>
      <c r="M7496" t="s">
        <v>21333</v>
      </c>
      <c r="N7496">
        <v>3.5016666660000002</v>
      </c>
      <c r="O7496">
        <v>0</v>
      </c>
      <c r="P7496">
        <v>16</v>
      </c>
      <c r="Q7496">
        <v>0</v>
      </c>
      <c r="R7496">
        <v>3</v>
      </c>
      <c r="S7496">
        <v>6</v>
      </c>
      <c r="T7496">
        <v>9</v>
      </c>
      <c r="U7496">
        <v>0</v>
      </c>
      <c r="V7496">
        <v>0</v>
      </c>
      <c r="W7496">
        <v>0</v>
      </c>
      <c r="X7496">
        <v>15.381503513231554</v>
      </c>
      <c r="Y7496">
        <v>0</v>
      </c>
      <c r="Z7496">
        <v>1.6227527634388026</v>
      </c>
      <c r="AA7496">
        <v>174.3032907550818</v>
      </c>
      <c r="AB7496">
        <v>13.976282202987878</v>
      </c>
      <c r="AC7496">
        <v>0</v>
      </c>
      <c r="AD7496">
        <v>0</v>
      </c>
      <c r="AE7496">
        <v>205.28382923474004</v>
      </c>
    </row>
    <row r="7497" spans="1:31" x14ac:dyDescent="0.25">
      <c r="A7497">
        <v>2226395</v>
      </c>
      <c r="B7497">
        <v>1</v>
      </c>
      <c r="C7497" t="s">
        <v>81</v>
      </c>
      <c r="D7497" t="s">
        <v>113</v>
      </c>
      <c r="E7497" t="s">
        <v>151</v>
      </c>
      <c r="F7497" t="s">
        <v>17384</v>
      </c>
      <c r="G7497" t="s">
        <v>213</v>
      </c>
      <c r="H7497" t="s">
        <v>135</v>
      </c>
      <c r="I7497" t="s">
        <v>136</v>
      </c>
      <c r="J7497" t="s">
        <v>137</v>
      </c>
      <c r="K7497" t="s">
        <v>138</v>
      </c>
      <c r="L7497" t="s">
        <v>21334</v>
      </c>
      <c r="M7497" t="s">
        <v>21335</v>
      </c>
      <c r="N7497">
        <v>2.7327777769999999</v>
      </c>
      <c r="O7497">
        <v>0</v>
      </c>
      <c r="P7497">
        <v>1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0.2011472216306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0.2011472216306</v>
      </c>
    </row>
    <row r="7498" spans="1:31" x14ac:dyDescent="0.25">
      <c r="A7498">
        <v>2213952</v>
      </c>
      <c r="B7498">
        <v>1</v>
      </c>
      <c r="C7498" t="s">
        <v>80</v>
      </c>
      <c r="D7498" t="s">
        <v>101</v>
      </c>
      <c r="E7498" t="s">
        <v>141</v>
      </c>
      <c r="F7498" t="s">
        <v>582</v>
      </c>
      <c r="G7498" t="s">
        <v>143</v>
      </c>
      <c r="H7498" t="s">
        <v>144</v>
      </c>
      <c r="I7498" t="s">
        <v>136</v>
      </c>
      <c r="J7498" t="s">
        <v>137</v>
      </c>
      <c r="K7498" t="s">
        <v>138</v>
      </c>
      <c r="L7498" t="s">
        <v>21336</v>
      </c>
      <c r="M7498" t="s">
        <v>21337</v>
      </c>
      <c r="N7498">
        <v>0.80611111099999999</v>
      </c>
      <c r="O7498">
        <v>0</v>
      </c>
      <c r="P7498">
        <v>1305</v>
      </c>
      <c r="Q7498">
        <v>0</v>
      </c>
      <c r="R7498">
        <v>0</v>
      </c>
      <c r="S7498">
        <v>1</v>
      </c>
      <c r="T7498">
        <v>31</v>
      </c>
      <c r="U7498">
        <v>0</v>
      </c>
      <c r="V7498">
        <v>0</v>
      </c>
      <c r="W7498">
        <v>0</v>
      </c>
      <c r="X7498">
        <v>281.29308928992197</v>
      </c>
      <c r="Y7498">
        <v>0</v>
      </c>
      <c r="Z7498">
        <v>0</v>
      </c>
      <c r="AA7498">
        <v>3.0148113773891891</v>
      </c>
      <c r="AB7498">
        <v>15.794919599448471</v>
      </c>
      <c r="AC7498">
        <v>0</v>
      </c>
      <c r="AD7498">
        <v>0</v>
      </c>
      <c r="AE7498">
        <v>300.10282026675964</v>
      </c>
    </row>
    <row r="7499" spans="1:31" x14ac:dyDescent="0.25">
      <c r="A7499">
        <v>2227938</v>
      </c>
      <c r="B7499">
        <v>1</v>
      </c>
      <c r="C7499" t="s">
        <v>80</v>
      </c>
      <c r="D7499" t="s">
        <v>82</v>
      </c>
      <c r="E7499" t="s">
        <v>156</v>
      </c>
      <c r="F7499" t="s">
        <v>21338</v>
      </c>
      <c r="G7499" t="s">
        <v>161</v>
      </c>
      <c r="H7499" t="s">
        <v>135</v>
      </c>
      <c r="I7499" t="s">
        <v>136</v>
      </c>
      <c r="J7499" t="s">
        <v>137</v>
      </c>
      <c r="K7499" t="s">
        <v>138</v>
      </c>
      <c r="L7499" t="s">
        <v>21339</v>
      </c>
      <c r="M7499" t="s">
        <v>21340</v>
      </c>
      <c r="N7499">
        <v>3.1375000000000002</v>
      </c>
      <c r="O7499">
        <v>0</v>
      </c>
      <c r="P7499">
        <v>1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3.1958224337823782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3.1958224337823782</v>
      </c>
    </row>
    <row r="7500" spans="1:31" x14ac:dyDescent="0.25">
      <c r="A7500">
        <v>2217905</v>
      </c>
      <c r="B7500">
        <v>1</v>
      </c>
      <c r="C7500" t="s">
        <v>81</v>
      </c>
      <c r="D7500" t="s">
        <v>120</v>
      </c>
      <c r="E7500" t="s">
        <v>132</v>
      </c>
      <c r="F7500" t="s">
        <v>1979</v>
      </c>
      <c r="G7500" t="s">
        <v>233</v>
      </c>
      <c r="H7500" t="s">
        <v>135</v>
      </c>
      <c r="I7500" t="s">
        <v>136</v>
      </c>
      <c r="J7500" t="s">
        <v>137</v>
      </c>
      <c r="K7500" t="s">
        <v>234</v>
      </c>
      <c r="L7500" t="s">
        <v>21341</v>
      </c>
      <c r="M7500" t="s">
        <v>21342</v>
      </c>
      <c r="N7500">
        <v>8.4849999999999994</v>
      </c>
      <c r="O7500">
        <v>0</v>
      </c>
      <c r="P7500">
        <v>241</v>
      </c>
      <c r="Q7500">
        <v>0</v>
      </c>
      <c r="R7500">
        <v>8</v>
      </c>
      <c r="S7500">
        <v>0</v>
      </c>
      <c r="T7500">
        <v>29</v>
      </c>
      <c r="U7500">
        <v>0</v>
      </c>
      <c r="V7500">
        <v>0</v>
      </c>
      <c r="W7500">
        <v>0</v>
      </c>
      <c r="X7500">
        <v>395.53418592707226</v>
      </c>
      <c r="Y7500">
        <v>0</v>
      </c>
      <c r="Z7500">
        <v>4.9441091208219907</v>
      </c>
      <c r="AA7500">
        <v>0</v>
      </c>
      <c r="AB7500">
        <v>61.809875774184775</v>
      </c>
      <c r="AC7500">
        <v>0</v>
      </c>
      <c r="AD7500">
        <v>0</v>
      </c>
      <c r="AE7500">
        <v>462.288170822079</v>
      </c>
    </row>
    <row r="7501" spans="1:31" x14ac:dyDescent="0.25">
      <c r="A7501">
        <v>2225090</v>
      </c>
      <c r="B7501">
        <v>1</v>
      </c>
      <c r="C7501" t="s">
        <v>81</v>
      </c>
      <c r="D7501" t="s">
        <v>122</v>
      </c>
      <c r="E7501" t="s">
        <v>156</v>
      </c>
      <c r="F7501" t="s">
        <v>21343</v>
      </c>
      <c r="G7501" t="s">
        <v>161</v>
      </c>
      <c r="H7501" t="s">
        <v>135</v>
      </c>
      <c r="I7501" t="s">
        <v>136</v>
      </c>
      <c r="J7501" t="s">
        <v>137</v>
      </c>
      <c r="K7501" t="s">
        <v>138</v>
      </c>
      <c r="L7501" t="s">
        <v>21344</v>
      </c>
      <c r="M7501" t="s">
        <v>21345</v>
      </c>
      <c r="N7501">
        <v>3.4027777769999998</v>
      </c>
      <c r="O7501">
        <v>0</v>
      </c>
      <c r="P7501">
        <v>2</v>
      </c>
      <c r="Q7501">
        <v>0</v>
      </c>
      <c r="R7501">
        <v>0</v>
      </c>
      <c r="S7501">
        <v>0</v>
      </c>
      <c r="T7501">
        <v>1</v>
      </c>
      <c r="U7501">
        <v>0</v>
      </c>
      <c r="V7501">
        <v>0</v>
      </c>
      <c r="W7501">
        <v>0</v>
      </c>
      <c r="X7501">
        <v>9.4576892353249439E-2</v>
      </c>
      <c r="Y7501">
        <v>0</v>
      </c>
      <c r="Z7501">
        <v>0</v>
      </c>
      <c r="AA7501">
        <v>0</v>
      </c>
      <c r="AB7501">
        <v>0.78080266032427226</v>
      </c>
      <c r="AC7501">
        <v>0</v>
      </c>
      <c r="AD7501">
        <v>0</v>
      </c>
      <c r="AE7501">
        <v>0.87537955267752166</v>
      </c>
    </row>
    <row r="7502" spans="1:31" x14ac:dyDescent="0.25">
      <c r="A7502">
        <v>2226418</v>
      </c>
      <c r="B7502">
        <v>1</v>
      </c>
      <c r="C7502" t="s">
        <v>81</v>
      </c>
      <c r="D7502" t="s">
        <v>118</v>
      </c>
      <c r="E7502" t="s">
        <v>156</v>
      </c>
      <c r="F7502" t="s">
        <v>21346</v>
      </c>
      <c r="G7502" t="s">
        <v>161</v>
      </c>
      <c r="H7502" t="s">
        <v>135</v>
      </c>
      <c r="I7502" t="s">
        <v>136</v>
      </c>
      <c r="J7502" t="s">
        <v>137</v>
      </c>
      <c r="K7502" t="s">
        <v>138</v>
      </c>
      <c r="L7502" t="s">
        <v>21347</v>
      </c>
      <c r="M7502" t="s">
        <v>21348</v>
      </c>
      <c r="N7502">
        <v>1.9722222220000001</v>
      </c>
      <c r="O7502">
        <v>0</v>
      </c>
      <c r="P7502">
        <v>1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1.996587912731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1.996587912731</v>
      </c>
    </row>
    <row r="7503" spans="1:31" x14ac:dyDescent="0.25">
      <c r="A7503">
        <v>2213852</v>
      </c>
      <c r="B7503">
        <v>1</v>
      </c>
      <c r="C7503" t="s">
        <v>80</v>
      </c>
      <c r="D7503" t="s">
        <v>82</v>
      </c>
      <c r="E7503" t="s">
        <v>225</v>
      </c>
      <c r="F7503" t="s">
        <v>3956</v>
      </c>
      <c r="G7503" t="s">
        <v>134</v>
      </c>
      <c r="H7503" t="s">
        <v>135</v>
      </c>
      <c r="I7503" t="s">
        <v>136</v>
      </c>
      <c r="J7503" t="s">
        <v>137</v>
      </c>
      <c r="K7503" t="s">
        <v>138</v>
      </c>
      <c r="L7503" t="s">
        <v>21349</v>
      </c>
      <c r="M7503" t="s">
        <v>21350</v>
      </c>
      <c r="N7503">
        <v>0.35083333300000002</v>
      </c>
      <c r="O7503">
        <v>0</v>
      </c>
      <c r="P7503">
        <v>28</v>
      </c>
      <c r="Q7503">
        <v>0</v>
      </c>
      <c r="R7503">
        <v>0</v>
      </c>
      <c r="S7503">
        <v>0</v>
      </c>
      <c r="T7503">
        <v>30</v>
      </c>
      <c r="U7503">
        <v>0</v>
      </c>
      <c r="V7503">
        <v>0</v>
      </c>
      <c r="W7503">
        <v>0</v>
      </c>
      <c r="X7503">
        <v>3.1530854562055559</v>
      </c>
      <c r="Y7503">
        <v>0</v>
      </c>
      <c r="Z7503">
        <v>0</v>
      </c>
      <c r="AA7503">
        <v>0</v>
      </c>
      <c r="AB7503">
        <v>18.969271773115381</v>
      </c>
      <c r="AC7503">
        <v>0</v>
      </c>
      <c r="AD7503">
        <v>0</v>
      </c>
      <c r="AE7503">
        <v>22.122357229320937</v>
      </c>
    </row>
    <row r="7504" spans="1:31" x14ac:dyDescent="0.25">
      <c r="A7504">
        <v>2225236</v>
      </c>
      <c r="B7504">
        <v>1</v>
      </c>
      <c r="C7504" t="s">
        <v>80</v>
      </c>
      <c r="D7504" t="s">
        <v>91</v>
      </c>
      <c r="E7504" t="s">
        <v>141</v>
      </c>
      <c r="F7504" t="s">
        <v>11726</v>
      </c>
      <c r="G7504" t="s">
        <v>323</v>
      </c>
      <c r="H7504" t="s">
        <v>144</v>
      </c>
      <c r="I7504" t="s">
        <v>136</v>
      </c>
      <c r="J7504" t="s">
        <v>137</v>
      </c>
      <c r="K7504" t="s">
        <v>138</v>
      </c>
      <c r="L7504" t="s">
        <v>21351</v>
      </c>
      <c r="M7504" t="s">
        <v>21352</v>
      </c>
      <c r="N7504">
        <v>9.5758333330000003</v>
      </c>
      <c r="O7504">
        <v>0</v>
      </c>
      <c r="P7504">
        <v>323</v>
      </c>
      <c r="Q7504">
        <v>0</v>
      </c>
      <c r="R7504">
        <v>0</v>
      </c>
      <c r="S7504">
        <v>0</v>
      </c>
      <c r="T7504">
        <v>4</v>
      </c>
      <c r="U7504">
        <v>0</v>
      </c>
      <c r="V7504">
        <v>0</v>
      </c>
      <c r="W7504">
        <v>0</v>
      </c>
      <c r="X7504">
        <v>941.24238277685174</v>
      </c>
      <c r="Y7504">
        <v>0</v>
      </c>
      <c r="Z7504">
        <v>0</v>
      </c>
      <c r="AA7504">
        <v>0</v>
      </c>
      <c r="AB7504">
        <v>41.732385107371975</v>
      </c>
      <c r="AC7504">
        <v>0</v>
      </c>
      <c r="AD7504">
        <v>0</v>
      </c>
      <c r="AE7504">
        <v>982.97476788422375</v>
      </c>
    </row>
    <row r="7505" spans="1:31" x14ac:dyDescent="0.25">
      <c r="A7505">
        <v>2226441</v>
      </c>
      <c r="B7505">
        <v>1</v>
      </c>
      <c r="C7505" t="s">
        <v>80</v>
      </c>
      <c r="D7505" t="s">
        <v>82</v>
      </c>
      <c r="E7505" t="s">
        <v>151</v>
      </c>
      <c r="F7505" t="s">
        <v>19029</v>
      </c>
      <c r="G7505" t="s">
        <v>238</v>
      </c>
      <c r="H7505" t="s">
        <v>135</v>
      </c>
      <c r="I7505" t="s">
        <v>136</v>
      </c>
      <c r="J7505" t="s">
        <v>137</v>
      </c>
      <c r="K7505" t="s">
        <v>138</v>
      </c>
      <c r="L7505" t="s">
        <v>21353</v>
      </c>
      <c r="M7505" t="s">
        <v>21354</v>
      </c>
      <c r="N7505">
        <v>2.9750000000000001</v>
      </c>
      <c r="O7505">
        <v>0</v>
      </c>
      <c r="P7505">
        <v>224</v>
      </c>
      <c r="Q7505">
        <v>0</v>
      </c>
      <c r="R7505">
        <v>0</v>
      </c>
      <c r="S7505">
        <v>0</v>
      </c>
      <c r="T7505">
        <v>32</v>
      </c>
      <c r="U7505">
        <v>0</v>
      </c>
      <c r="V7505">
        <v>0</v>
      </c>
      <c r="W7505">
        <v>0</v>
      </c>
      <c r="X7505">
        <v>274.81711494392016</v>
      </c>
      <c r="Y7505">
        <v>0</v>
      </c>
      <c r="Z7505">
        <v>0</v>
      </c>
      <c r="AA7505">
        <v>0</v>
      </c>
      <c r="AB7505">
        <v>17.802607581388351</v>
      </c>
      <c r="AC7505">
        <v>0</v>
      </c>
      <c r="AD7505">
        <v>0</v>
      </c>
      <c r="AE7505">
        <v>292.61972252530853</v>
      </c>
    </row>
    <row r="7506" spans="1:31" x14ac:dyDescent="0.25">
      <c r="A7506">
        <v>2226687</v>
      </c>
      <c r="B7506">
        <v>1</v>
      </c>
      <c r="C7506" t="s">
        <v>80</v>
      </c>
      <c r="D7506" t="s">
        <v>85</v>
      </c>
      <c r="E7506" t="s">
        <v>132</v>
      </c>
      <c r="F7506" t="s">
        <v>11210</v>
      </c>
      <c r="G7506" t="s">
        <v>233</v>
      </c>
      <c r="H7506" t="s">
        <v>135</v>
      </c>
      <c r="I7506" t="s">
        <v>136</v>
      </c>
      <c r="J7506" t="s">
        <v>137</v>
      </c>
      <c r="K7506" t="s">
        <v>234</v>
      </c>
      <c r="L7506" t="s">
        <v>21355</v>
      </c>
      <c r="M7506" t="s">
        <v>21356</v>
      </c>
      <c r="N7506">
        <v>6.4161849999999996</v>
      </c>
      <c r="O7506">
        <v>0</v>
      </c>
      <c r="P7506">
        <v>177</v>
      </c>
      <c r="Q7506">
        <v>0</v>
      </c>
      <c r="R7506">
        <v>0</v>
      </c>
      <c r="S7506">
        <v>0</v>
      </c>
      <c r="T7506">
        <v>41</v>
      </c>
      <c r="U7506">
        <v>0</v>
      </c>
      <c r="V7506">
        <v>1</v>
      </c>
      <c r="W7506">
        <v>0</v>
      </c>
      <c r="X7506">
        <v>297.23947094891111</v>
      </c>
      <c r="Y7506">
        <v>0</v>
      </c>
      <c r="Z7506">
        <v>0</v>
      </c>
      <c r="AA7506">
        <v>0</v>
      </c>
      <c r="AB7506">
        <v>180.84745582894743</v>
      </c>
      <c r="AC7506">
        <v>0</v>
      </c>
      <c r="AD7506">
        <v>139.62562744125907</v>
      </c>
      <c r="AE7506">
        <v>617.71255421911758</v>
      </c>
    </row>
    <row r="7507" spans="1:31" x14ac:dyDescent="0.25">
      <c r="A7507">
        <v>2226879</v>
      </c>
      <c r="B7507">
        <v>1</v>
      </c>
      <c r="C7507" t="s">
        <v>81</v>
      </c>
      <c r="D7507" t="s">
        <v>128</v>
      </c>
      <c r="E7507" t="s">
        <v>151</v>
      </c>
      <c r="F7507" t="s">
        <v>21357</v>
      </c>
      <c r="G7507" t="s">
        <v>153</v>
      </c>
      <c r="H7507" t="s">
        <v>135</v>
      </c>
      <c r="I7507" t="s">
        <v>136</v>
      </c>
      <c r="J7507" t="s">
        <v>137</v>
      </c>
      <c r="K7507" t="s">
        <v>138</v>
      </c>
      <c r="L7507" t="s">
        <v>13017</v>
      </c>
      <c r="M7507" t="s">
        <v>21358</v>
      </c>
      <c r="N7507">
        <v>3.1663888880000002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96</v>
      </c>
      <c r="U7507">
        <v>0</v>
      </c>
      <c r="V7507">
        <v>1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250.15340792343693</v>
      </c>
      <c r="AC7507">
        <v>0</v>
      </c>
      <c r="AD7507">
        <v>552.82534254827158</v>
      </c>
      <c r="AE7507">
        <v>802.97875047170851</v>
      </c>
    </row>
    <row r="7508" spans="1:31" x14ac:dyDescent="0.25">
      <c r="A7508">
        <v>2215472</v>
      </c>
      <c r="B7508">
        <v>1</v>
      </c>
      <c r="C7508" t="s">
        <v>81</v>
      </c>
      <c r="D7508" t="s">
        <v>117</v>
      </c>
      <c r="E7508" t="s">
        <v>141</v>
      </c>
      <c r="F7508" t="s">
        <v>9350</v>
      </c>
      <c r="G7508" t="s">
        <v>280</v>
      </c>
      <c r="H7508" t="s">
        <v>144</v>
      </c>
      <c r="I7508" t="s">
        <v>136</v>
      </c>
      <c r="J7508" t="s">
        <v>3</v>
      </c>
      <c r="K7508" t="s">
        <v>138</v>
      </c>
      <c r="L7508" t="s">
        <v>21359</v>
      </c>
      <c r="M7508" t="s">
        <v>21360</v>
      </c>
      <c r="N7508">
        <v>0.87611111100000005</v>
      </c>
      <c r="O7508">
        <v>0</v>
      </c>
      <c r="P7508">
        <v>3909</v>
      </c>
      <c r="Q7508">
        <v>0</v>
      </c>
      <c r="R7508">
        <v>2</v>
      </c>
      <c r="S7508">
        <v>2</v>
      </c>
      <c r="T7508">
        <v>425</v>
      </c>
      <c r="U7508">
        <v>1</v>
      </c>
      <c r="V7508">
        <v>3</v>
      </c>
      <c r="W7508">
        <v>0</v>
      </c>
      <c r="X7508">
        <v>711.01218764354178</v>
      </c>
      <c r="Y7508">
        <v>0</v>
      </c>
      <c r="Z7508">
        <v>0.14823938889660832</v>
      </c>
      <c r="AA7508">
        <v>63.208725117119045</v>
      </c>
      <c r="AB7508">
        <v>335.04429486885812</v>
      </c>
      <c r="AC7508">
        <v>114.88122784548409</v>
      </c>
      <c r="AD7508">
        <v>9.0309727109132911</v>
      </c>
      <c r="AE7508">
        <v>1233.325647574813</v>
      </c>
    </row>
    <row r="7509" spans="1:31" x14ac:dyDescent="0.25">
      <c r="A7509">
        <v>2217974</v>
      </c>
      <c r="B7509">
        <v>1</v>
      </c>
      <c r="C7509" t="s">
        <v>80</v>
      </c>
      <c r="D7509" t="s">
        <v>88</v>
      </c>
      <c r="E7509" t="s">
        <v>141</v>
      </c>
      <c r="F7509" t="s">
        <v>21361</v>
      </c>
      <c r="G7509" t="s">
        <v>280</v>
      </c>
      <c r="H7509" t="s">
        <v>144</v>
      </c>
      <c r="I7509" t="s">
        <v>136</v>
      </c>
      <c r="J7509" t="s">
        <v>3</v>
      </c>
      <c r="K7509" t="s">
        <v>138</v>
      </c>
      <c r="L7509" t="s">
        <v>21362</v>
      </c>
      <c r="M7509" t="s">
        <v>21363</v>
      </c>
      <c r="N7509">
        <v>0.38666666599999999</v>
      </c>
      <c r="O7509">
        <v>1</v>
      </c>
      <c r="P7509">
        <v>708</v>
      </c>
      <c r="Q7509">
        <v>1</v>
      </c>
      <c r="R7509">
        <v>0</v>
      </c>
      <c r="S7509">
        <v>12</v>
      </c>
      <c r="T7509">
        <v>123</v>
      </c>
      <c r="U7509">
        <v>4</v>
      </c>
      <c r="V7509">
        <v>3</v>
      </c>
      <c r="W7509">
        <v>4.7331340069393333</v>
      </c>
      <c r="X7509">
        <v>134.38485409395207</v>
      </c>
      <c r="Y7509">
        <v>9.7973574443266667E-2</v>
      </c>
      <c r="Z7509">
        <v>0</v>
      </c>
      <c r="AA7509">
        <v>160.71904781348843</v>
      </c>
      <c r="AB7509">
        <v>101.14493774213452</v>
      </c>
      <c r="AC7509">
        <v>216.03554341306031</v>
      </c>
      <c r="AD7509">
        <v>80.462299971752543</v>
      </c>
      <c r="AE7509">
        <v>697.57779061577048</v>
      </c>
    </row>
    <row r="7510" spans="1:31" x14ac:dyDescent="0.25">
      <c r="A7510">
        <v>2228207</v>
      </c>
      <c r="B7510">
        <v>1</v>
      </c>
      <c r="C7510" t="s">
        <v>80</v>
      </c>
      <c r="D7510" t="s">
        <v>85</v>
      </c>
      <c r="E7510" t="s">
        <v>225</v>
      </c>
      <c r="F7510" t="s">
        <v>9184</v>
      </c>
      <c r="G7510" t="s">
        <v>345</v>
      </c>
      <c r="H7510" t="s">
        <v>135</v>
      </c>
      <c r="I7510" t="s">
        <v>136</v>
      </c>
      <c r="J7510" t="s">
        <v>137</v>
      </c>
      <c r="K7510" t="s">
        <v>138</v>
      </c>
      <c r="L7510" t="s">
        <v>21364</v>
      </c>
      <c r="M7510" t="s">
        <v>21365</v>
      </c>
      <c r="N7510">
        <v>4.2191666659999996</v>
      </c>
      <c r="O7510">
        <v>0</v>
      </c>
      <c r="P7510">
        <v>56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49.94402505312425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49.94402505312425</v>
      </c>
    </row>
    <row r="7511" spans="1:31" x14ac:dyDescent="0.25">
      <c r="A7511">
        <v>2218366</v>
      </c>
      <c r="B7511">
        <v>1</v>
      </c>
      <c r="C7511" t="s">
        <v>80</v>
      </c>
      <c r="D7511" t="s">
        <v>98</v>
      </c>
      <c r="E7511" t="s">
        <v>151</v>
      </c>
      <c r="F7511" t="s">
        <v>9684</v>
      </c>
      <c r="G7511" t="s">
        <v>213</v>
      </c>
      <c r="H7511" t="s">
        <v>135</v>
      </c>
      <c r="I7511" t="s">
        <v>136</v>
      </c>
      <c r="J7511" t="s">
        <v>137</v>
      </c>
      <c r="K7511" t="s">
        <v>138</v>
      </c>
      <c r="L7511" t="s">
        <v>21366</v>
      </c>
      <c r="M7511" t="s">
        <v>21367</v>
      </c>
      <c r="N7511">
        <v>2.2269444439999999</v>
      </c>
      <c r="O7511">
        <v>0</v>
      </c>
      <c r="P7511">
        <v>155</v>
      </c>
      <c r="Q7511">
        <v>0</v>
      </c>
      <c r="R7511">
        <v>0</v>
      </c>
      <c r="S7511">
        <v>0</v>
      </c>
      <c r="T7511">
        <v>9</v>
      </c>
      <c r="U7511">
        <v>0</v>
      </c>
      <c r="V7511">
        <v>0</v>
      </c>
      <c r="W7511">
        <v>0</v>
      </c>
      <c r="X7511">
        <v>106.48052037564673</v>
      </c>
      <c r="Y7511">
        <v>0</v>
      </c>
      <c r="Z7511">
        <v>0</v>
      </c>
      <c r="AA7511">
        <v>0</v>
      </c>
      <c r="AB7511">
        <v>21.88117910612106</v>
      </c>
      <c r="AC7511">
        <v>0</v>
      </c>
      <c r="AD7511">
        <v>0</v>
      </c>
      <c r="AE7511">
        <v>128.3616994817678</v>
      </c>
    </row>
    <row r="7512" spans="1:31" x14ac:dyDescent="0.25">
      <c r="A7512">
        <v>2219694</v>
      </c>
      <c r="B7512">
        <v>1</v>
      </c>
      <c r="C7512" t="s">
        <v>80</v>
      </c>
      <c r="D7512" t="s">
        <v>83</v>
      </c>
      <c r="E7512" t="s">
        <v>132</v>
      </c>
      <c r="F7512" t="s">
        <v>21368</v>
      </c>
      <c r="G7512" t="s">
        <v>176</v>
      </c>
      <c r="H7512" t="s">
        <v>135</v>
      </c>
      <c r="I7512" t="s">
        <v>136</v>
      </c>
      <c r="J7512" t="s">
        <v>137</v>
      </c>
      <c r="K7512" t="s">
        <v>138</v>
      </c>
      <c r="L7512" t="s">
        <v>21369</v>
      </c>
      <c r="M7512" t="s">
        <v>21370</v>
      </c>
      <c r="N7512">
        <v>1.343611111</v>
      </c>
      <c r="O7512">
        <v>0</v>
      </c>
      <c r="P7512">
        <v>14</v>
      </c>
      <c r="Q7512">
        <v>0</v>
      </c>
      <c r="R7512">
        <v>1</v>
      </c>
      <c r="S7512">
        <v>0</v>
      </c>
      <c r="T7512">
        <v>10</v>
      </c>
      <c r="U7512">
        <v>0</v>
      </c>
      <c r="V7512">
        <v>0</v>
      </c>
      <c r="W7512">
        <v>0</v>
      </c>
      <c r="X7512">
        <v>5.1710553353297692</v>
      </c>
      <c r="Y7512">
        <v>0</v>
      </c>
      <c r="Z7512">
        <v>3.6418279728720502</v>
      </c>
      <c r="AA7512">
        <v>0</v>
      </c>
      <c r="AB7512">
        <v>27.755282863481881</v>
      </c>
      <c r="AC7512">
        <v>0</v>
      </c>
      <c r="AD7512">
        <v>0</v>
      </c>
      <c r="AE7512">
        <v>36.5681661716837</v>
      </c>
    </row>
    <row r="7513" spans="1:31" x14ac:dyDescent="0.25">
      <c r="A7513">
        <v>2222196</v>
      </c>
      <c r="B7513">
        <v>1</v>
      </c>
      <c r="C7513" t="s">
        <v>81</v>
      </c>
      <c r="D7513" t="s">
        <v>128</v>
      </c>
      <c r="E7513" t="s">
        <v>156</v>
      </c>
      <c r="F7513" t="s">
        <v>21371</v>
      </c>
      <c r="G7513" t="s">
        <v>134</v>
      </c>
      <c r="H7513" t="s">
        <v>135</v>
      </c>
      <c r="I7513" t="s">
        <v>136</v>
      </c>
      <c r="J7513" t="s">
        <v>137</v>
      </c>
      <c r="K7513" t="s">
        <v>138</v>
      </c>
      <c r="L7513" t="s">
        <v>21372</v>
      </c>
      <c r="M7513" t="s">
        <v>21373</v>
      </c>
      <c r="N7513">
        <v>2.5366666659999999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1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3.7755252724645998</v>
      </c>
      <c r="AC7513">
        <v>0</v>
      </c>
      <c r="AD7513">
        <v>0</v>
      </c>
      <c r="AE7513">
        <v>3.7755252724645998</v>
      </c>
    </row>
    <row r="7514" spans="1:31" x14ac:dyDescent="0.25">
      <c r="A7514">
        <v>2227815</v>
      </c>
      <c r="B7514">
        <v>1</v>
      </c>
      <c r="C7514" t="s">
        <v>81</v>
      </c>
      <c r="D7514" t="s">
        <v>128</v>
      </c>
      <c r="E7514" t="s">
        <v>156</v>
      </c>
      <c r="F7514" t="s">
        <v>21374</v>
      </c>
      <c r="G7514" t="s">
        <v>161</v>
      </c>
      <c r="H7514" t="s">
        <v>135</v>
      </c>
      <c r="I7514" t="s">
        <v>136</v>
      </c>
      <c r="J7514" t="s">
        <v>137</v>
      </c>
      <c r="K7514" t="s">
        <v>138</v>
      </c>
      <c r="L7514" t="s">
        <v>21375</v>
      </c>
      <c r="M7514" t="s">
        <v>21376</v>
      </c>
      <c r="N7514">
        <v>2.4247222220000002</v>
      </c>
      <c r="O7514">
        <v>0</v>
      </c>
      <c r="P7514">
        <v>7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3.6526612815884683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3.6526612815884683</v>
      </c>
    </row>
    <row r="7515" spans="1:31" x14ac:dyDescent="0.25">
      <c r="A7515">
        <v>2216846</v>
      </c>
      <c r="B7515">
        <v>1</v>
      </c>
      <c r="C7515" t="s">
        <v>80</v>
      </c>
      <c r="D7515" t="s">
        <v>108</v>
      </c>
      <c r="E7515" t="s">
        <v>132</v>
      </c>
      <c r="F7515" t="s">
        <v>12710</v>
      </c>
      <c r="G7515" t="s">
        <v>233</v>
      </c>
      <c r="H7515" t="s">
        <v>135</v>
      </c>
      <c r="I7515" t="s">
        <v>136</v>
      </c>
      <c r="J7515" t="s">
        <v>137</v>
      </c>
      <c r="K7515" t="s">
        <v>234</v>
      </c>
      <c r="L7515" t="s">
        <v>21377</v>
      </c>
      <c r="M7515" t="s">
        <v>21378</v>
      </c>
      <c r="N7515">
        <v>8.000790555</v>
      </c>
      <c r="O7515">
        <v>0</v>
      </c>
      <c r="P7515">
        <v>102</v>
      </c>
      <c r="Q7515">
        <v>0</v>
      </c>
      <c r="R7515">
        <v>21</v>
      </c>
      <c r="S7515">
        <v>0</v>
      </c>
      <c r="T7515">
        <v>25</v>
      </c>
      <c r="U7515">
        <v>0</v>
      </c>
      <c r="V7515">
        <v>0</v>
      </c>
      <c r="W7515">
        <v>0</v>
      </c>
      <c r="X7515">
        <v>171.76560516481686</v>
      </c>
      <c r="Y7515">
        <v>0</v>
      </c>
      <c r="Z7515">
        <v>10.519247080133615</v>
      </c>
      <c r="AA7515">
        <v>0</v>
      </c>
      <c r="AB7515">
        <v>152.71658374519888</v>
      </c>
      <c r="AC7515">
        <v>0</v>
      </c>
      <c r="AD7515">
        <v>0</v>
      </c>
      <c r="AE7515">
        <v>335.00143599014939</v>
      </c>
    </row>
    <row r="7516" spans="1:31" x14ac:dyDescent="0.25">
      <c r="A7516">
        <v>2222588</v>
      </c>
      <c r="B7516">
        <v>1</v>
      </c>
      <c r="C7516" t="s">
        <v>80</v>
      </c>
      <c r="D7516" t="s">
        <v>83</v>
      </c>
      <c r="E7516" t="s">
        <v>151</v>
      </c>
      <c r="F7516" t="s">
        <v>17473</v>
      </c>
      <c r="G7516" t="s">
        <v>213</v>
      </c>
      <c r="H7516" t="s">
        <v>135</v>
      </c>
      <c r="I7516" t="s">
        <v>136</v>
      </c>
      <c r="J7516" t="s">
        <v>137</v>
      </c>
      <c r="K7516" t="s">
        <v>138</v>
      </c>
      <c r="L7516" t="s">
        <v>21379</v>
      </c>
      <c r="M7516" t="s">
        <v>21380</v>
      </c>
      <c r="N7516">
        <v>2.0119444440000001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161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288.88924516849886</v>
      </c>
      <c r="AC7516">
        <v>0</v>
      </c>
      <c r="AD7516">
        <v>0</v>
      </c>
      <c r="AE7516">
        <v>288.88924516849886</v>
      </c>
    </row>
    <row r="7517" spans="1:31" x14ac:dyDescent="0.25">
      <c r="A7517">
        <v>2217928</v>
      </c>
      <c r="B7517">
        <v>1</v>
      </c>
      <c r="C7517" t="s">
        <v>80</v>
      </c>
      <c r="D7517" t="s">
        <v>92</v>
      </c>
      <c r="E7517" t="s">
        <v>198</v>
      </c>
      <c r="F7517" t="s">
        <v>5154</v>
      </c>
      <c r="G7517" t="s">
        <v>233</v>
      </c>
      <c r="H7517" t="s">
        <v>144</v>
      </c>
      <c r="I7517" t="s">
        <v>136</v>
      </c>
      <c r="J7517" t="s">
        <v>137</v>
      </c>
      <c r="K7517" t="s">
        <v>234</v>
      </c>
      <c r="L7517" t="s">
        <v>21381</v>
      </c>
      <c r="M7517" t="s">
        <v>21382</v>
      </c>
      <c r="N7517">
        <v>7.5338369439999999</v>
      </c>
      <c r="O7517">
        <v>13</v>
      </c>
      <c r="P7517">
        <v>845</v>
      </c>
      <c r="Q7517">
        <v>1</v>
      </c>
      <c r="R7517">
        <v>0</v>
      </c>
      <c r="S7517">
        <v>7</v>
      </c>
      <c r="T7517">
        <v>12</v>
      </c>
      <c r="U7517">
        <v>0</v>
      </c>
      <c r="V7517">
        <v>0</v>
      </c>
      <c r="W7517">
        <v>1323.9007780235959</v>
      </c>
      <c r="X7517">
        <v>1953.879280047569</v>
      </c>
      <c r="Y7517">
        <v>10.002347493966187</v>
      </c>
      <c r="Z7517">
        <v>0</v>
      </c>
      <c r="AA7517">
        <v>363.32359879604508</v>
      </c>
      <c r="AB7517">
        <v>158.88333645888429</v>
      </c>
      <c r="AC7517">
        <v>0</v>
      </c>
      <c r="AD7517">
        <v>0</v>
      </c>
      <c r="AE7517">
        <v>3809.9893408200605</v>
      </c>
    </row>
    <row r="7518" spans="1:31" x14ac:dyDescent="0.25">
      <c r="A7518">
        <v>2215518</v>
      </c>
      <c r="B7518">
        <v>1</v>
      </c>
      <c r="C7518" t="s">
        <v>80</v>
      </c>
      <c r="D7518" t="s">
        <v>107</v>
      </c>
      <c r="E7518" t="s">
        <v>225</v>
      </c>
      <c r="F7518" t="s">
        <v>21383</v>
      </c>
      <c r="G7518" t="s">
        <v>345</v>
      </c>
      <c r="H7518" t="s">
        <v>135</v>
      </c>
      <c r="I7518" t="s">
        <v>136</v>
      </c>
      <c r="J7518" t="s">
        <v>137</v>
      </c>
      <c r="K7518" t="s">
        <v>138</v>
      </c>
      <c r="L7518" t="s">
        <v>21384</v>
      </c>
      <c r="M7518" t="s">
        <v>21385</v>
      </c>
      <c r="N7518">
        <v>2.2925</v>
      </c>
      <c r="O7518">
        <v>0</v>
      </c>
      <c r="P7518">
        <v>11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9.1819581193886339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9.1819581193886339</v>
      </c>
    </row>
    <row r="7519" spans="1:31" x14ac:dyDescent="0.25">
      <c r="A7519">
        <v>2224898</v>
      </c>
      <c r="B7519">
        <v>1</v>
      </c>
      <c r="C7519" t="s">
        <v>80</v>
      </c>
      <c r="D7519" t="s">
        <v>82</v>
      </c>
      <c r="E7519" t="s">
        <v>156</v>
      </c>
      <c r="F7519" t="s">
        <v>21386</v>
      </c>
      <c r="G7519" t="s">
        <v>165</v>
      </c>
      <c r="H7519" t="s">
        <v>135</v>
      </c>
      <c r="I7519" t="s">
        <v>136</v>
      </c>
      <c r="J7519" t="s">
        <v>137</v>
      </c>
      <c r="K7519" t="s">
        <v>138</v>
      </c>
      <c r="L7519" t="s">
        <v>21387</v>
      </c>
      <c r="M7519" t="s">
        <v>21388</v>
      </c>
      <c r="N7519">
        <v>3.670555555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1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1.2298214128995302</v>
      </c>
      <c r="AC7519">
        <v>0</v>
      </c>
      <c r="AD7519">
        <v>0</v>
      </c>
      <c r="AE7519">
        <v>1.2298214128995302</v>
      </c>
    </row>
    <row r="7520" spans="1:31" x14ac:dyDescent="0.25">
      <c r="A7520">
        <v>2223570</v>
      </c>
      <c r="B7520">
        <v>1</v>
      </c>
      <c r="C7520" t="s">
        <v>80</v>
      </c>
      <c r="D7520" t="s">
        <v>90</v>
      </c>
      <c r="E7520" t="s">
        <v>147</v>
      </c>
      <c r="F7520" t="s">
        <v>21389</v>
      </c>
      <c r="G7520" t="s">
        <v>143</v>
      </c>
      <c r="H7520" t="s">
        <v>144</v>
      </c>
      <c r="I7520" t="s">
        <v>136</v>
      </c>
      <c r="J7520" t="s">
        <v>137</v>
      </c>
      <c r="K7520" t="s">
        <v>138</v>
      </c>
      <c r="L7520" t="s">
        <v>21390</v>
      </c>
      <c r="M7520" t="s">
        <v>21391</v>
      </c>
      <c r="N7520">
        <v>0.1</v>
      </c>
      <c r="O7520">
        <v>0</v>
      </c>
      <c r="P7520">
        <v>9464</v>
      </c>
      <c r="Q7520">
        <v>0</v>
      </c>
      <c r="R7520">
        <v>1</v>
      </c>
      <c r="S7520">
        <v>14</v>
      </c>
      <c r="T7520">
        <v>655</v>
      </c>
      <c r="U7520">
        <v>0</v>
      </c>
      <c r="V7520">
        <v>3</v>
      </c>
      <c r="W7520">
        <v>0</v>
      </c>
      <c r="X7520">
        <v>249.73459325953192</v>
      </c>
      <c r="Y7520">
        <v>0</v>
      </c>
      <c r="Z7520">
        <v>3.6519241990200006E-2</v>
      </c>
      <c r="AA7520">
        <v>182.05673984149922</v>
      </c>
      <c r="AB7520">
        <v>39.427169669481444</v>
      </c>
      <c r="AC7520">
        <v>0</v>
      </c>
      <c r="AD7520">
        <v>8.6369098907342021</v>
      </c>
      <c r="AE7520">
        <v>479.89193190323698</v>
      </c>
    </row>
    <row r="7521" spans="1:31" x14ac:dyDescent="0.25">
      <c r="A7521">
        <v>2215664</v>
      </c>
      <c r="B7521">
        <v>1</v>
      </c>
      <c r="C7521" t="s">
        <v>80</v>
      </c>
      <c r="D7521" t="s">
        <v>98</v>
      </c>
      <c r="E7521" t="s">
        <v>156</v>
      </c>
      <c r="F7521" t="s">
        <v>21392</v>
      </c>
      <c r="G7521" t="s">
        <v>161</v>
      </c>
      <c r="H7521" t="s">
        <v>135</v>
      </c>
      <c r="I7521" t="s">
        <v>136</v>
      </c>
      <c r="J7521" t="s">
        <v>137</v>
      </c>
      <c r="K7521" t="s">
        <v>138</v>
      </c>
      <c r="L7521" t="s">
        <v>21393</v>
      </c>
      <c r="M7521" t="s">
        <v>21394</v>
      </c>
      <c r="N7521">
        <v>1.43</v>
      </c>
      <c r="O7521">
        <v>0</v>
      </c>
      <c r="P7521">
        <v>1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0.80976220934260523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0.80976220934260523</v>
      </c>
    </row>
    <row r="7522" spans="1:31" x14ac:dyDescent="0.25">
      <c r="A7522">
        <v>2221114</v>
      </c>
      <c r="B7522">
        <v>1</v>
      </c>
      <c r="C7522" t="s">
        <v>80</v>
      </c>
      <c r="D7522" t="s">
        <v>100</v>
      </c>
      <c r="E7522" t="s">
        <v>151</v>
      </c>
      <c r="F7522" t="s">
        <v>21395</v>
      </c>
      <c r="G7522" t="s">
        <v>192</v>
      </c>
      <c r="H7522" t="s">
        <v>135</v>
      </c>
      <c r="I7522" t="s">
        <v>136</v>
      </c>
      <c r="J7522" t="s">
        <v>137</v>
      </c>
      <c r="K7522" t="s">
        <v>138</v>
      </c>
      <c r="L7522" t="s">
        <v>21396</v>
      </c>
      <c r="M7522" t="s">
        <v>21397</v>
      </c>
      <c r="N7522">
        <v>2.0119444440000001</v>
      </c>
      <c r="O7522">
        <v>0</v>
      </c>
      <c r="P7522">
        <v>27</v>
      </c>
      <c r="Q7522">
        <v>0</v>
      </c>
      <c r="R7522">
        <v>3</v>
      </c>
      <c r="S7522">
        <v>0</v>
      </c>
      <c r="T7522">
        <v>2</v>
      </c>
      <c r="U7522">
        <v>0</v>
      </c>
      <c r="V7522">
        <v>0</v>
      </c>
      <c r="W7522">
        <v>0</v>
      </c>
      <c r="X7522">
        <v>16.982474952077599</v>
      </c>
      <c r="Y7522">
        <v>0</v>
      </c>
      <c r="Z7522">
        <v>0.37897686678112941</v>
      </c>
      <c r="AA7522">
        <v>0</v>
      </c>
      <c r="AB7522">
        <v>2.4394426865706453</v>
      </c>
      <c r="AC7522">
        <v>0</v>
      </c>
      <c r="AD7522">
        <v>0</v>
      </c>
      <c r="AE7522">
        <v>19.800894505429376</v>
      </c>
    </row>
    <row r="7523" spans="1:31" x14ac:dyDescent="0.25">
      <c r="A7523">
        <v>2218512</v>
      </c>
      <c r="B7523">
        <v>1</v>
      </c>
      <c r="C7523" t="s">
        <v>81</v>
      </c>
      <c r="D7523" t="s">
        <v>116</v>
      </c>
      <c r="E7523" t="s">
        <v>141</v>
      </c>
      <c r="F7523" t="s">
        <v>21398</v>
      </c>
      <c r="G7523" t="s">
        <v>349</v>
      </c>
      <c r="H7523" t="s">
        <v>144</v>
      </c>
      <c r="I7523" t="s">
        <v>136</v>
      </c>
      <c r="J7523" t="s">
        <v>137</v>
      </c>
      <c r="K7523" t="s">
        <v>138</v>
      </c>
      <c r="L7523" t="s">
        <v>21399</v>
      </c>
      <c r="M7523" t="s">
        <v>21400</v>
      </c>
      <c r="N7523">
        <v>0.53222222200000002</v>
      </c>
      <c r="O7523">
        <v>0</v>
      </c>
      <c r="P7523">
        <v>130</v>
      </c>
      <c r="Q7523">
        <v>0</v>
      </c>
      <c r="R7523">
        <v>0</v>
      </c>
      <c r="S7523">
        <v>0</v>
      </c>
      <c r="T7523">
        <v>5</v>
      </c>
      <c r="U7523">
        <v>0</v>
      </c>
      <c r="V7523">
        <v>0</v>
      </c>
      <c r="W7523">
        <v>0</v>
      </c>
      <c r="X7523">
        <v>5.2596225867619015</v>
      </c>
      <c r="Y7523">
        <v>0</v>
      </c>
      <c r="Z7523">
        <v>0</v>
      </c>
      <c r="AA7523">
        <v>0</v>
      </c>
      <c r="AB7523">
        <v>0.50864887665788661</v>
      </c>
      <c r="AC7523">
        <v>0</v>
      </c>
      <c r="AD7523">
        <v>0</v>
      </c>
      <c r="AE7523">
        <v>5.7682714634197882</v>
      </c>
    </row>
    <row r="7524" spans="1:31" x14ac:dyDescent="0.25">
      <c r="A7524">
        <v>2219840</v>
      </c>
      <c r="B7524">
        <v>1</v>
      </c>
      <c r="C7524" t="s">
        <v>81</v>
      </c>
      <c r="D7524" t="s">
        <v>117</v>
      </c>
      <c r="E7524" t="s">
        <v>151</v>
      </c>
      <c r="F7524" t="s">
        <v>21401</v>
      </c>
      <c r="G7524" t="s">
        <v>213</v>
      </c>
      <c r="H7524" t="s">
        <v>135</v>
      </c>
      <c r="I7524" t="s">
        <v>136</v>
      </c>
      <c r="J7524" t="s">
        <v>137</v>
      </c>
      <c r="K7524" t="s">
        <v>138</v>
      </c>
      <c r="L7524" t="s">
        <v>21402</v>
      </c>
      <c r="M7524" t="s">
        <v>21403</v>
      </c>
      <c r="N7524">
        <v>1.9838888880000001</v>
      </c>
      <c r="O7524">
        <v>0</v>
      </c>
      <c r="P7524">
        <v>2</v>
      </c>
      <c r="Q7524">
        <v>0</v>
      </c>
      <c r="R7524">
        <v>2</v>
      </c>
      <c r="S7524">
        <v>0</v>
      </c>
      <c r="T7524">
        <v>4</v>
      </c>
      <c r="U7524">
        <v>0</v>
      </c>
      <c r="V7524">
        <v>0</v>
      </c>
      <c r="W7524">
        <v>0</v>
      </c>
      <c r="X7524">
        <v>0.74722621375400289</v>
      </c>
      <c r="Y7524">
        <v>0</v>
      </c>
      <c r="Z7524">
        <v>0.15429045534480224</v>
      </c>
      <c r="AA7524">
        <v>0</v>
      </c>
      <c r="AB7524">
        <v>18.712989276664008</v>
      </c>
      <c r="AC7524">
        <v>0</v>
      </c>
      <c r="AD7524">
        <v>0</v>
      </c>
      <c r="AE7524">
        <v>19.614505945762811</v>
      </c>
    </row>
    <row r="7525" spans="1:31" x14ac:dyDescent="0.25">
      <c r="A7525">
        <v>2213391</v>
      </c>
      <c r="B7525">
        <v>1</v>
      </c>
      <c r="C7525" t="s">
        <v>81</v>
      </c>
      <c r="D7525" t="s">
        <v>128</v>
      </c>
      <c r="E7525" t="s">
        <v>151</v>
      </c>
      <c r="F7525" t="s">
        <v>11965</v>
      </c>
      <c r="G7525" t="s">
        <v>213</v>
      </c>
      <c r="H7525" t="s">
        <v>135</v>
      </c>
      <c r="I7525" t="s">
        <v>136</v>
      </c>
      <c r="J7525" t="s">
        <v>137</v>
      </c>
      <c r="K7525" t="s">
        <v>138</v>
      </c>
      <c r="L7525" t="s">
        <v>21404</v>
      </c>
      <c r="M7525" t="s">
        <v>21405</v>
      </c>
      <c r="N7525">
        <v>1.9936111110000001</v>
      </c>
      <c r="O7525">
        <v>0</v>
      </c>
      <c r="P7525">
        <v>5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2.302393409136847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2.302393409136847</v>
      </c>
    </row>
    <row r="7526" spans="1:31" x14ac:dyDescent="0.25">
      <c r="A7526">
        <v>2226126</v>
      </c>
      <c r="B7526">
        <v>1</v>
      </c>
      <c r="C7526" t="s">
        <v>81</v>
      </c>
      <c r="D7526" t="s">
        <v>117</v>
      </c>
      <c r="E7526" t="s">
        <v>141</v>
      </c>
      <c r="F7526" t="s">
        <v>21406</v>
      </c>
      <c r="G7526" t="s">
        <v>233</v>
      </c>
      <c r="H7526" t="s">
        <v>144</v>
      </c>
      <c r="I7526" t="s">
        <v>136</v>
      </c>
      <c r="J7526" t="s">
        <v>137</v>
      </c>
      <c r="K7526" t="s">
        <v>234</v>
      </c>
      <c r="L7526" t="s">
        <v>21407</v>
      </c>
      <c r="M7526" t="s">
        <v>21408</v>
      </c>
      <c r="N7526">
        <v>1.8723794439999999</v>
      </c>
      <c r="O7526">
        <v>0</v>
      </c>
      <c r="P7526">
        <v>0</v>
      </c>
      <c r="Q7526">
        <v>0</v>
      </c>
      <c r="R7526">
        <v>0</v>
      </c>
      <c r="S7526">
        <v>1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24.700722914776591</v>
      </c>
      <c r="AB7526">
        <v>0</v>
      </c>
      <c r="AC7526">
        <v>0</v>
      </c>
      <c r="AD7526">
        <v>0</v>
      </c>
      <c r="AE7526">
        <v>24.700722914776591</v>
      </c>
    </row>
    <row r="7527" spans="1:31" x14ac:dyDescent="0.25">
      <c r="A7527">
        <v>2217138</v>
      </c>
      <c r="B7527">
        <v>1</v>
      </c>
      <c r="C7527" t="s">
        <v>80</v>
      </c>
      <c r="D7527" t="s">
        <v>82</v>
      </c>
      <c r="E7527" t="s">
        <v>156</v>
      </c>
      <c r="F7527" t="s">
        <v>21409</v>
      </c>
      <c r="G7527" t="s">
        <v>161</v>
      </c>
      <c r="H7527" t="s">
        <v>135</v>
      </c>
      <c r="I7527" t="s">
        <v>136</v>
      </c>
      <c r="J7527" t="s">
        <v>137</v>
      </c>
      <c r="K7527" t="s">
        <v>138</v>
      </c>
      <c r="L7527" t="s">
        <v>21410</v>
      </c>
      <c r="M7527" t="s">
        <v>21411</v>
      </c>
      <c r="N7527">
        <v>2.5933333329999999</v>
      </c>
      <c r="O7527">
        <v>0</v>
      </c>
      <c r="P7527">
        <v>3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0.91092557537416186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0.91092557537416186</v>
      </c>
    </row>
    <row r="7528" spans="1:31" x14ac:dyDescent="0.25">
      <c r="A7528">
        <v>2217636</v>
      </c>
      <c r="B7528">
        <v>1</v>
      </c>
      <c r="C7528" t="s">
        <v>80</v>
      </c>
      <c r="D7528" t="s">
        <v>93</v>
      </c>
      <c r="E7528" t="s">
        <v>151</v>
      </c>
      <c r="F7528" t="s">
        <v>4146</v>
      </c>
      <c r="G7528" t="s">
        <v>213</v>
      </c>
      <c r="H7528" t="s">
        <v>135</v>
      </c>
      <c r="I7528" t="s">
        <v>136</v>
      </c>
      <c r="J7528" t="s">
        <v>137</v>
      </c>
      <c r="K7528" t="s">
        <v>138</v>
      </c>
      <c r="L7528" t="s">
        <v>21412</v>
      </c>
      <c r="M7528" t="s">
        <v>21413</v>
      </c>
      <c r="N7528">
        <v>4.5158333329999998</v>
      </c>
      <c r="O7528">
        <v>0</v>
      </c>
      <c r="P7528">
        <v>9</v>
      </c>
      <c r="Q7528">
        <v>0</v>
      </c>
      <c r="R7528">
        <v>2</v>
      </c>
      <c r="S7528">
        <v>0</v>
      </c>
      <c r="T7528">
        <v>3</v>
      </c>
      <c r="U7528">
        <v>0</v>
      </c>
      <c r="V7528">
        <v>0</v>
      </c>
      <c r="W7528">
        <v>0</v>
      </c>
      <c r="X7528">
        <v>2.8608044614763446</v>
      </c>
      <c r="Y7528">
        <v>0</v>
      </c>
      <c r="Z7528">
        <v>1.8521249917908753</v>
      </c>
      <c r="AA7528">
        <v>0</v>
      </c>
      <c r="AB7528">
        <v>2.0908720699988455</v>
      </c>
      <c r="AC7528">
        <v>0</v>
      </c>
      <c r="AD7528">
        <v>0</v>
      </c>
      <c r="AE7528">
        <v>6.8038015232660651</v>
      </c>
    </row>
    <row r="7529" spans="1:31" x14ac:dyDescent="0.25">
      <c r="A7529">
        <v>2218987</v>
      </c>
      <c r="B7529">
        <v>1</v>
      </c>
      <c r="C7529" t="s">
        <v>80</v>
      </c>
      <c r="D7529" t="s">
        <v>87</v>
      </c>
      <c r="E7529" t="s">
        <v>225</v>
      </c>
      <c r="F7529" t="s">
        <v>21414</v>
      </c>
      <c r="G7529" t="s">
        <v>213</v>
      </c>
      <c r="H7529" t="s">
        <v>135</v>
      </c>
      <c r="I7529" t="s">
        <v>136</v>
      </c>
      <c r="J7529" t="s">
        <v>137</v>
      </c>
      <c r="K7529" t="s">
        <v>138</v>
      </c>
      <c r="L7529" t="s">
        <v>21415</v>
      </c>
      <c r="M7529" t="s">
        <v>21416</v>
      </c>
      <c r="N7529">
        <v>2.2250000000000001</v>
      </c>
      <c r="O7529">
        <v>0</v>
      </c>
      <c r="P7529">
        <v>9</v>
      </c>
      <c r="Q7529">
        <v>0</v>
      </c>
      <c r="R7529">
        <v>0</v>
      </c>
      <c r="S7529">
        <v>0</v>
      </c>
      <c r="T7529">
        <v>7</v>
      </c>
      <c r="U7529">
        <v>0</v>
      </c>
      <c r="V7529">
        <v>4</v>
      </c>
      <c r="W7529">
        <v>0</v>
      </c>
      <c r="X7529">
        <v>12.464521214841715</v>
      </c>
      <c r="Y7529">
        <v>0</v>
      </c>
      <c r="Z7529">
        <v>0</v>
      </c>
      <c r="AA7529">
        <v>0</v>
      </c>
      <c r="AB7529">
        <v>61.650322275966815</v>
      </c>
      <c r="AC7529">
        <v>0</v>
      </c>
      <c r="AD7529">
        <v>227.03165028284417</v>
      </c>
      <c r="AE7529">
        <v>301.14649377365271</v>
      </c>
    </row>
    <row r="7530" spans="1:31" x14ac:dyDescent="0.25">
      <c r="A7530">
        <v>2226149</v>
      </c>
      <c r="B7530">
        <v>1</v>
      </c>
      <c r="C7530" t="s">
        <v>80</v>
      </c>
      <c r="D7530" t="s">
        <v>85</v>
      </c>
      <c r="E7530" t="s">
        <v>225</v>
      </c>
      <c r="F7530" t="s">
        <v>21417</v>
      </c>
      <c r="G7530" t="s">
        <v>1155</v>
      </c>
      <c r="H7530" t="s">
        <v>135</v>
      </c>
      <c r="I7530" t="s">
        <v>136</v>
      </c>
      <c r="J7530" t="s">
        <v>137</v>
      </c>
      <c r="K7530" t="s">
        <v>138</v>
      </c>
      <c r="L7530" t="s">
        <v>21418</v>
      </c>
      <c r="M7530" t="s">
        <v>21419</v>
      </c>
      <c r="N7530">
        <v>5.7752777770000003</v>
      </c>
      <c r="O7530">
        <v>0</v>
      </c>
      <c r="P7530">
        <v>2</v>
      </c>
      <c r="Q7530">
        <v>0</v>
      </c>
      <c r="R7530">
        <v>0</v>
      </c>
      <c r="S7530">
        <v>0</v>
      </c>
      <c r="T7530">
        <v>72</v>
      </c>
      <c r="U7530">
        <v>0</v>
      </c>
      <c r="V7530">
        <v>0</v>
      </c>
      <c r="W7530">
        <v>0</v>
      </c>
      <c r="X7530">
        <v>1.9930842964663249</v>
      </c>
      <c r="Y7530">
        <v>0</v>
      </c>
      <c r="Z7530">
        <v>0</v>
      </c>
      <c r="AA7530">
        <v>0</v>
      </c>
      <c r="AB7530">
        <v>273.71444666123483</v>
      </c>
      <c r="AC7530">
        <v>0</v>
      </c>
      <c r="AD7530">
        <v>0</v>
      </c>
      <c r="AE7530">
        <v>275.70753095770118</v>
      </c>
    </row>
    <row r="7531" spans="1:31" x14ac:dyDescent="0.25">
      <c r="A7531">
        <v>2218489</v>
      </c>
      <c r="B7531">
        <v>1</v>
      </c>
      <c r="C7531" t="s">
        <v>80</v>
      </c>
      <c r="D7531" t="s">
        <v>96</v>
      </c>
      <c r="E7531" t="s">
        <v>156</v>
      </c>
      <c r="F7531" t="s">
        <v>21420</v>
      </c>
      <c r="G7531" t="s">
        <v>161</v>
      </c>
      <c r="H7531" t="s">
        <v>135</v>
      </c>
      <c r="I7531" t="s">
        <v>136</v>
      </c>
      <c r="J7531" t="s">
        <v>137</v>
      </c>
      <c r="K7531" t="s">
        <v>138</v>
      </c>
      <c r="L7531" t="s">
        <v>21421</v>
      </c>
      <c r="M7531" t="s">
        <v>21422</v>
      </c>
      <c r="N7531">
        <v>1.7536111109999999</v>
      </c>
      <c r="O7531">
        <v>0</v>
      </c>
      <c r="P7531">
        <v>1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0.84378486918752638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0.84378486918752638</v>
      </c>
    </row>
    <row r="7532" spans="1:31" x14ac:dyDescent="0.25">
      <c r="A7532">
        <v>2221858</v>
      </c>
      <c r="B7532">
        <v>1</v>
      </c>
      <c r="C7532" t="s">
        <v>80</v>
      </c>
      <c r="D7532" t="s">
        <v>111</v>
      </c>
      <c r="E7532" t="s">
        <v>141</v>
      </c>
      <c r="F7532" t="s">
        <v>21423</v>
      </c>
      <c r="G7532" t="s">
        <v>405</v>
      </c>
      <c r="H7532" t="s">
        <v>144</v>
      </c>
      <c r="I7532" t="s">
        <v>136</v>
      </c>
      <c r="J7532" t="s">
        <v>137</v>
      </c>
      <c r="K7532" t="s">
        <v>234</v>
      </c>
      <c r="L7532" t="s">
        <v>21424</v>
      </c>
      <c r="M7532" t="s">
        <v>21425</v>
      </c>
      <c r="N7532">
        <v>7.7299961110000002</v>
      </c>
      <c r="O7532">
        <v>0</v>
      </c>
      <c r="P7532">
        <v>1120</v>
      </c>
      <c r="Q7532">
        <v>0</v>
      </c>
      <c r="R7532">
        <v>0</v>
      </c>
      <c r="S7532">
        <v>0</v>
      </c>
      <c r="T7532">
        <v>79</v>
      </c>
      <c r="U7532">
        <v>0</v>
      </c>
      <c r="V7532">
        <v>1</v>
      </c>
      <c r="W7532">
        <v>0</v>
      </c>
      <c r="X7532">
        <v>2251.006254996923</v>
      </c>
      <c r="Y7532">
        <v>0</v>
      </c>
      <c r="Z7532">
        <v>0</v>
      </c>
      <c r="AA7532">
        <v>0</v>
      </c>
      <c r="AB7532">
        <v>471.96598791163535</v>
      </c>
      <c r="AC7532">
        <v>0</v>
      </c>
      <c r="AD7532">
        <v>64.678320977806308</v>
      </c>
      <c r="AE7532">
        <v>2787.6505638863646</v>
      </c>
    </row>
    <row r="7533" spans="1:31" x14ac:dyDescent="0.25">
      <c r="A7533">
        <v>2225651</v>
      </c>
      <c r="B7533">
        <v>1</v>
      </c>
      <c r="C7533" t="s">
        <v>80</v>
      </c>
      <c r="D7533" t="s">
        <v>96</v>
      </c>
      <c r="E7533" t="s">
        <v>156</v>
      </c>
      <c r="F7533" t="s">
        <v>21426</v>
      </c>
      <c r="G7533" t="s">
        <v>172</v>
      </c>
      <c r="H7533" t="s">
        <v>135</v>
      </c>
      <c r="I7533" t="s">
        <v>136</v>
      </c>
      <c r="J7533" t="s">
        <v>137</v>
      </c>
      <c r="K7533" t="s">
        <v>138</v>
      </c>
      <c r="L7533" t="s">
        <v>21427</v>
      </c>
      <c r="M7533" t="s">
        <v>13416</v>
      </c>
      <c r="N7533">
        <v>0.60583333299999997</v>
      </c>
      <c r="O7533">
        <v>0</v>
      </c>
      <c r="P7533">
        <v>1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8.2105188036111137E-5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8.2105188036111137E-5</v>
      </c>
    </row>
    <row r="7534" spans="1:31" x14ac:dyDescent="0.25">
      <c r="A7534">
        <v>2219179</v>
      </c>
      <c r="B7534">
        <v>1</v>
      </c>
      <c r="C7534" t="s">
        <v>80</v>
      </c>
      <c r="D7534" t="s">
        <v>83</v>
      </c>
      <c r="E7534" t="s">
        <v>156</v>
      </c>
      <c r="F7534" t="s">
        <v>21428</v>
      </c>
      <c r="G7534" t="s">
        <v>161</v>
      </c>
      <c r="H7534" t="s">
        <v>135</v>
      </c>
      <c r="I7534" t="s">
        <v>136</v>
      </c>
      <c r="J7534" t="s">
        <v>137</v>
      </c>
      <c r="K7534" t="s">
        <v>138</v>
      </c>
      <c r="L7534" t="s">
        <v>21429</v>
      </c>
      <c r="M7534" t="s">
        <v>21430</v>
      </c>
      <c r="N7534">
        <v>2.4711111109999999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7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7.6064125751473997</v>
      </c>
      <c r="AC7534">
        <v>0</v>
      </c>
      <c r="AD7534">
        <v>0</v>
      </c>
      <c r="AE7534">
        <v>7.6064125751473997</v>
      </c>
    </row>
    <row r="7535" spans="1:31" x14ac:dyDescent="0.25">
      <c r="A7535">
        <v>2224752</v>
      </c>
      <c r="B7535">
        <v>1</v>
      </c>
      <c r="C7535" t="s">
        <v>80</v>
      </c>
      <c r="D7535" t="s">
        <v>93</v>
      </c>
      <c r="E7535" t="s">
        <v>151</v>
      </c>
      <c r="F7535" t="s">
        <v>21431</v>
      </c>
      <c r="G7535" t="s">
        <v>213</v>
      </c>
      <c r="H7535" t="s">
        <v>135</v>
      </c>
      <c r="I7535" t="s">
        <v>136</v>
      </c>
      <c r="J7535" t="s">
        <v>137</v>
      </c>
      <c r="K7535" t="s">
        <v>138</v>
      </c>
      <c r="L7535" t="s">
        <v>21432</v>
      </c>
      <c r="M7535" t="s">
        <v>21433</v>
      </c>
      <c r="N7535">
        <v>1.135</v>
      </c>
      <c r="O7535">
        <v>0</v>
      </c>
      <c r="P7535">
        <v>1</v>
      </c>
      <c r="Q7535">
        <v>0</v>
      </c>
      <c r="R7535">
        <v>0</v>
      </c>
      <c r="S7535">
        <v>0</v>
      </c>
      <c r="T7535">
        <v>1</v>
      </c>
      <c r="U7535">
        <v>0</v>
      </c>
      <c r="V7535">
        <v>0</v>
      </c>
      <c r="W7535">
        <v>0</v>
      </c>
      <c r="X7535">
        <v>0.66506936200506006</v>
      </c>
      <c r="Y7535">
        <v>0</v>
      </c>
      <c r="Z7535">
        <v>0</v>
      </c>
      <c r="AA7535">
        <v>0</v>
      </c>
      <c r="AB7535">
        <v>0.1403478678033</v>
      </c>
      <c r="AC7535">
        <v>0</v>
      </c>
      <c r="AD7535">
        <v>0</v>
      </c>
      <c r="AE7535">
        <v>0.80541722980836006</v>
      </c>
    </row>
    <row r="7536" spans="1:31" x14ac:dyDescent="0.25">
      <c r="A7536">
        <v>2229066</v>
      </c>
      <c r="B7536">
        <v>1</v>
      </c>
      <c r="C7536" t="s">
        <v>80</v>
      </c>
      <c r="D7536" t="s">
        <v>101</v>
      </c>
      <c r="E7536" t="s">
        <v>156</v>
      </c>
      <c r="F7536" t="s">
        <v>21434</v>
      </c>
      <c r="G7536" t="s">
        <v>172</v>
      </c>
      <c r="H7536" t="s">
        <v>135</v>
      </c>
      <c r="I7536" t="s">
        <v>136</v>
      </c>
      <c r="J7536" t="s">
        <v>137</v>
      </c>
      <c r="K7536" t="s">
        <v>138</v>
      </c>
      <c r="L7536" t="s">
        <v>21435</v>
      </c>
      <c r="M7536" t="s">
        <v>21436</v>
      </c>
      <c r="N7536">
        <v>2.4880555549999999</v>
      </c>
      <c r="O7536">
        <v>0</v>
      </c>
      <c r="P7536">
        <v>1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2.5232021057188101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2.5232021057188101</v>
      </c>
    </row>
    <row r="7537" spans="1:31" x14ac:dyDescent="0.25">
      <c r="A7537">
        <v>2221406</v>
      </c>
      <c r="B7537">
        <v>1</v>
      </c>
      <c r="C7537" t="s">
        <v>80</v>
      </c>
      <c r="D7537" t="s">
        <v>83</v>
      </c>
      <c r="E7537" t="s">
        <v>151</v>
      </c>
      <c r="F7537" t="s">
        <v>6153</v>
      </c>
      <c r="G7537" t="s">
        <v>213</v>
      </c>
      <c r="H7537" t="s">
        <v>135</v>
      </c>
      <c r="I7537" t="s">
        <v>136</v>
      </c>
      <c r="J7537" t="s">
        <v>137</v>
      </c>
      <c r="K7537" t="s">
        <v>138</v>
      </c>
      <c r="L7537" t="s">
        <v>21437</v>
      </c>
      <c r="M7537" t="s">
        <v>21438</v>
      </c>
      <c r="N7537">
        <v>2.6411111109999998</v>
      </c>
      <c r="O7537">
        <v>0</v>
      </c>
      <c r="P7537">
        <v>56</v>
      </c>
      <c r="Q7537">
        <v>0</v>
      </c>
      <c r="R7537">
        <v>0</v>
      </c>
      <c r="S7537">
        <v>0</v>
      </c>
      <c r="T7537">
        <v>38</v>
      </c>
      <c r="U7537">
        <v>0</v>
      </c>
      <c r="V7537">
        <v>0</v>
      </c>
      <c r="W7537">
        <v>0</v>
      </c>
      <c r="X7537">
        <v>53.896019443713556</v>
      </c>
      <c r="Y7537">
        <v>0</v>
      </c>
      <c r="Z7537">
        <v>0</v>
      </c>
      <c r="AA7537">
        <v>0</v>
      </c>
      <c r="AB7537">
        <v>223.01559498011974</v>
      </c>
      <c r="AC7537">
        <v>0</v>
      </c>
      <c r="AD7537">
        <v>0</v>
      </c>
      <c r="AE7537">
        <v>276.91161442383327</v>
      </c>
    </row>
    <row r="7538" spans="1:31" x14ac:dyDescent="0.25">
      <c r="A7538">
        <v>2213414</v>
      </c>
      <c r="B7538">
        <v>1</v>
      </c>
      <c r="C7538" t="s">
        <v>80</v>
      </c>
      <c r="D7538" t="s">
        <v>89</v>
      </c>
      <c r="E7538" t="s">
        <v>156</v>
      </c>
      <c r="F7538" t="s">
        <v>21439</v>
      </c>
      <c r="G7538" t="s">
        <v>165</v>
      </c>
      <c r="H7538" t="s">
        <v>135</v>
      </c>
      <c r="I7538" t="s">
        <v>136</v>
      </c>
      <c r="J7538" t="s">
        <v>137</v>
      </c>
      <c r="K7538" t="s">
        <v>138</v>
      </c>
      <c r="L7538" t="s">
        <v>21440</v>
      </c>
      <c r="M7538" t="s">
        <v>21441</v>
      </c>
      <c r="N7538">
        <v>0.64638888800000005</v>
      </c>
      <c r="O7538">
        <v>0</v>
      </c>
      <c r="P7538">
        <v>1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2.0966438767614167E-2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2.0966438767614167E-2</v>
      </c>
    </row>
    <row r="7539" spans="1:31" x14ac:dyDescent="0.25">
      <c r="A7539">
        <v>2217115</v>
      </c>
      <c r="B7539">
        <v>1</v>
      </c>
      <c r="C7539" t="s">
        <v>80</v>
      </c>
      <c r="D7539" t="s">
        <v>84</v>
      </c>
      <c r="E7539" t="s">
        <v>141</v>
      </c>
      <c r="F7539" t="s">
        <v>21442</v>
      </c>
      <c r="G7539" t="s">
        <v>349</v>
      </c>
      <c r="H7539" t="s">
        <v>144</v>
      </c>
      <c r="I7539" t="s">
        <v>136</v>
      </c>
      <c r="J7539" t="s">
        <v>137</v>
      </c>
      <c r="K7539" t="s">
        <v>138</v>
      </c>
      <c r="L7539" t="s">
        <v>8176</v>
      </c>
      <c r="M7539" t="s">
        <v>21443</v>
      </c>
      <c r="N7539">
        <v>2.659166666</v>
      </c>
      <c r="O7539">
        <v>0</v>
      </c>
      <c r="P7539">
        <v>61</v>
      </c>
      <c r="Q7539">
        <v>0</v>
      </c>
      <c r="R7539">
        <v>19</v>
      </c>
      <c r="S7539">
        <v>0</v>
      </c>
      <c r="T7539">
        <v>4</v>
      </c>
      <c r="U7539">
        <v>0</v>
      </c>
      <c r="V7539">
        <v>0</v>
      </c>
      <c r="W7539">
        <v>0</v>
      </c>
      <c r="X7539">
        <v>30.036055936137512</v>
      </c>
      <c r="Y7539">
        <v>0</v>
      </c>
      <c r="Z7539">
        <v>8.169058812372775</v>
      </c>
      <c r="AA7539">
        <v>0</v>
      </c>
      <c r="AB7539">
        <v>4.7291898596186055</v>
      </c>
      <c r="AC7539">
        <v>0</v>
      </c>
      <c r="AD7539">
        <v>0</v>
      </c>
      <c r="AE7539">
        <v>42.93430460812889</v>
      </c>
    </row>
    <row r="7540" spans="1:31" x14ac:dyDescent="0.25">
      <c r="A7540">
        <v>2222880</v>
      </c>
      <c r="B7540">
        <v>1</v>
      </c>
      <c r="C7540" t="s">
        <v>80</v>
      </c>
      <c r="D7540" t="s">
        <v>96</v>
      </c>
      <c r="E7540" t="s">
        <v>156</v>
      </c>
      <c r="F7540" t="s">
        <v>21444</v>
      </c>
      <c r="G7540" t="s">
        <v>172</v>
      </c>
      <c r="H7540" t="s">
        <v>135</v>
      </c>
      <c r="I7540" t="s">
        <v>136</v>
      </c>
      <c r="J7540" t="s">
        <v>137</v>
      </c>
      <c r="K7540" t="s">
        <v>138</v>
      </c>
      <c r="L7540" t="s">
        <v>21445</v>
      </c>
      <c r="M7540" t="s">
        <v>21446</v>
      </c>
      <c r="N7540">
        <v>3.5244444439999998</v>
      </c>
      <c r="O7540">
        <v>0</v>
      </c>
      <c r="P7540">
        <v>4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3.3908034489476431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3.3908034489476431</v>
      </c>
    </row>
    <row r="7541" spans="1:31" x14ac:dyDescent="0.25">
      <c r="A7541">
        <v>2227125</v>
      </c>
      <c r="B7541">
        <v>1</v>
      </c>
      <c r="C7541" t="s">
        <v>80</v>
      </c>
      <c r="D7541" t="s">
        <v>110</v>
      </c>
      <c r="E7541" t="s">
        <v>151</v>
      </c>
      <c r="F7541" t="s">
        <v>10015</v>
      </c>
      <c r="G7541" t="s">
        <v>213</v>
      </c>
      <c r="H7541" t="s">
        <v>135</v>
      </c>
      <c r="I7541" t="s">
        <v>136</v>
      </c>
      <c r="J7541" t="s">
        <v>137</v>
      </c>
      <c r="K7541" t="s">
        <v>138</v>
      </c>
      <c r="L7541" t="s">
        <v>4218</v>
      </c>
      <c r="M7541" t="s">
        <v>21447</v>
      </c>
      <c r="N7541">
        <v>1.0436111109999999</v>
      </c>
      <c r="O7541">
        <v>0</v>
      </c>
      <c r="P7541">
        <v>219</v>
      </c>
      <c r="Q7541">
        <v>0</v>
      </c>
      <c r="R7541">
        <v>0</v>
      </c>
      <c r="S7541">
        <v>0</v>
      </c>
      <c r="T7541">
        <v>12</v>
      </c>
      <c r="U7541">
        <v>0</v>
      </c>
      <c r="V7541">
        <v>0</v>
      </c>
      <c r="W7541">
        <v>0</v>
      </c>
      <c r="X7541">
        <v>106.15104587896774</v>
      </c>
      <c r="Y7541">
        <v>0</v>
      </c>
      <c r="Z7541">
        <v>0</v>
      </c>
      <c r="AA7541">
        <v>0</v>
      </c>
      <c r="AB7541">
        <v>8.3593531691731098</v>
      </c>
      <c r="AC7541">
        <v>0</v>
      </c>
      <c r="AD7541">
        <v>0</v>
      </c>
      <c r="AE7541">
        <v>114.51039904814084</v>
      </c>
    </row>
    <row r="7542" spans="1:31" x14ac:dyDescent="0.25">
      <c r="A7542">
        <v>2216139</v>
      </c>
      <c r="B7542">
        <v>1</v>
      </c>
      <c r="C7542" t="s">
        <v>80</v>
      </c>
      <c r="D7542" t="s">
        <v>107</v>
      </c>
      <c r="E7542" t="s">
        <v>156</v>
      </c>
      <c r="F7542" t="s">
        <v>21448</v>
      </c>
      <c r="G7542" t="s">
        <v>172</v>
      </c>
      <c r="H7542" t="s">
        <v>135</v>
      </c>
      <c r="I7542" t="s">
        <v>136</v>
      </c>
      <c r="J7542" t="s">
        <v>137</v>
      </c>
      <c r="K7542" t="s">
        <v>138</v>
      </c>
      <c r="L7542" t="s">
        <v>21449</v>
      </c>
      <c r="M7542" t="s">
        <v>21450</v>
      </c>
      <c r="N7542">
        <v>2.0180555550000001</v>
      </c>
      <c r="O7542">
        <v>0</v>
      </c>
      <c r="P7542">
        <v>1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1.0205083615018251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1.0205083615018251</v>
      </c>
    </row>
    <row r="7543" spans="1:31" x14ac:dyDescent="0.25">
      <c r="A7543">
        <v>2214390</v>
      </c>
      <c r="B7543">
        <v>1</v>
      </c>
      <c r="C7543" t="s">
        <v>80</v>
      </c>
      <c r="D7543" t="s">
        <v>93</v>
      </c>
      <c r="E7543" t="s">
        <v>151</v>
      </c>
      <c r="F7543" t="s">
        <v>21451</v>
      </c>
      <c r="G7543" t="s">
        <v>213</v>
      </c>
      <c r="H7543" t="s">
        <v>135</v>
      </c>
      <c r="I7543" t="s">
        <v>136</v>
      </c>
      <c r="J7543" t="s">
        <v>137</v>
      </c>
      <c r="K7543" t="s">
        <v>138</v>
      </c>
      <c r="L7543" t="s">
        <v>21452</v>
      </c>
      <c r="M7543" t="s">
        <v>21453</v>
      </c>
      <c r="N7543">
        <v>1.3391666659999999</v>
      </c>
      <c r="O7543">
        <v>0</v>
      </c>
      <c r="P7543">
        <v>2</v>
      </c>
      <c r="Q7543">
        <v>0</v>
      </c>
      <c r="R7543">
        <v>2</v>
      </c>
      <c r="S7543">
        <v>0</v>
      </c>
      <c r="T7543">
        <v>2</v>
      </c>
      <c r="U7543">
        <v>0</v>
      </c>
      <c r="V7543">
        <v>0</v>
      </c>
      <c r="W7543">
        <v>0</v>
      </c>
      <c r="X7543">
        <v>3.303565489562222E-2</v>
      </c>
      <c r="Y7543">
        <v>0</v>
      </c>
      <c r="Z7543">
        <v>0.11053080221963722</v>
      </c>
      <c r="AA7543">
        <v>0</v>
      </c>
      <c r="AB7543">
        <v>1.0847724257629285</v>
      </c>
      <c r="AC7543">
        <v>0</v>
      </c>
      <c r="AD7543">
        <v>0</v>
      </c>
      <c r="AE7543">
        <v>1.228338882878188</v>
      </c>
    </row>
    <row r="7544" spans="1:31" x14ac:dyDescent="0.25">
      <c r="A7544">
        <v>2217805</v>
      </c>
      <c r="B7544">
        <v>1</v>
      </c>
      <c r="C7544" t="s">
        <v>81</v>
      </c>
      <c r="D7544" t="s">
        <v>128</v>
      </c>
      <c r="E7544" t="s">
        <v>132</v>
      </c>
      <c r="F7544" t="s">
        <v>21454</v>
      </c>
      <c r="G7544" t="s">
        <v>176</v>
      </c>
      <c r="H7544" t="s">
        <v>135</v>
      </c>
      <c r="I7544" t="s">
        <v>136</v>
      </c>
      <c r="J7544" t="s">
        <v>137</v>
      </c>
      <c r="K7544" t="s">
        <v>138</v>
      </c>
      <c r="L7544" t="s">
        <v>21455</v>
      </c>
      <c r="M7544" t="s">
        <v>21456</v>
      </c>
      <c r="N7544">
        <v>0.90305555500000001</v>
      </c>
      <c r="O7544">
        <v>0</v>
      </c>
      <c r="P7544">
        <v>10</v>
      </c>
      <c r="Q7544">
        <v>0</v>
      </c>
      <c r="R7544">
        <v>0</v>
      </c>
      <c r="S7544">
        <v>0</v>
      </c>
      <c r="T7544">
        <v>5</v>
      </c>
      <c r="U7544">
        <v>0</v>
      </c>
      <c r="V7544">
        <v>0</v>
      </c>
      <c r="W7544">
        <v>0</v>
      </c>
      <c r="X7544">
        <v>2.8161478891991014</v>
      </c>
      <c r="Y7544">
        <v>0</v>
      </c>
      <c r="Z7544">
        <v>0</v>
      </c>
      <c r="AA7544">
        <v>0</v>
      </c>
      <c r="AB7544">
        <v>3.1116902378114446</v>
      </c>
      <c r="AC7544">
        <v>0</v>
      </c>
      <c r="AD7544">
        <v>0</v>
      </c>
      <c r="AE7544">
        <v>5.9278381270105456</v>
      </c>
    </row>
    <row r="7545" spans="1:31" x14ac:dyDescent="0.25">
      <c r="A7545">
        <v>2215641</v>
      </c>
      <c r="B7545">
        <v>1</v>
      </c>
      <c r="C7545" t="s">
        <v>81</v>
      </c>
      <c r="D7545" t="s">
        <v>128</v>
      </c>
      <c r="E7545" t="s">
        <v>198</v>
      </c>
      <c r="F7545" t="s">
        <v>3033</v>
      </c>
      <c r="G7545" t="s">
        <v>143</v>
      </c>
      <c r="H7545" t="s">
        <v>144</v>
      </c>
      <c r="I7545" t="s">
        <v>136</v>
      </c>
      <c r="J7545" t="s">
        <v>137</v>
      </c>
      <c r="K7545" t="s">
        <v>138</v>
      </c>
      <c r="L7545" t="s">
        <v>21457</v>
      </c>
      <c r="M7545" t="s">
        <v>21458</v>
      </c>
      <c r="N7545">
        <v>0.56027777700000003</v>
      </c>
      <c r="O7545">
        <v>8</v>
      </c>
      <c r="P7545">
        <v>1319</v>
      </c>
      <c r="Q7545">
        <v>23</v>
      </c>
      <c r="R7545">
        <v>18</v>
      </c>
      <c r="S7545">
        <v>23</v>
      </c>
      <c r="T7545">
        <v>117</v>
      </c>
      <c r="U7545">
        <v>1</v>
      </c>
      <c r="V7545">
        <v>0</v>
      </c>
      <c r="W7545">
        <v>1.7197802408666418</v>
      </c>
      <c r="X7545">
        <v>113.07984942680982</v>
      </c>
      <c r="Y7545">
        <v>52.632501432698405</v>
      </c>
      <c r="Z7545">
        <v>2.8946956709627996</v>
      </c>
      <c r="AA7545">
        <v>50.768428226919674</v>
      </c>
      <c r="AB7545">
        <v>32.039688028027641</v>
      </c>
      <c r="AC7545">
        <v>19.155007334198753</v>
      </c>
      <c r="AD7545">
        <v>0</v>
      </c>
      <c r="AE7545">
        <v>272.28995036048372</v>
      </c>
    </row>
    <row r="7546" spans="1:31" x14ac:dyDescent="0.25">
      <c r="A7546">
        <v>2228897</v>
      </c>
      <c r="B7546">
        <v>1</v>
      </c>
      <c r="C7546" t="s">
        <v>80</v>
      </c>
      <c r="D7546" t="s">
        <v>100</v>
      </c>
      <c r="E7546" t="s">
        <v>132</v>
      </c>
      <c r="F7546" t="s">
        <v>21459</v>
      </c>
      <c r="G7546" t="s">
        <v>233</v>
      </c>
      <c r="H7546" t="s">
        <v>135</v>
      </c>
      <c r="I7546" t="s">
        <v>136</v>
      </c>
      <c r="J7546" t="s">
        <v>137</v>
      </c>
      <c r="K7546" t="s">
        <v>234</v>
      </c>
      <c r="L7546" t="s">
        <v>21460</v>
      </c>
      <c r="M7546" t="s">
        <v>21461</v>
      </c>
      <c r="N7546">
        <v>8.6333333329999995</v>
      </c>
      <c r="O7546">
        <v>0</v>
      </c>
      <c r="P7546">
        <v>24</v>
      </c>
      <c r="Q7546">
        <v>0</v>
      </c>
      <c r="R7546">
        <v>20</v>
      </c>
      <c r="S7546">
        <v>0</v>
      </c>
      <c r="T7546">
        <v>7</v>
      </c>
      <c r="U7546">
        <v>0</v>
      </c>
      <c r="V7546">
        <v>0</v>
      </c>
      <c r="W7546">
        <v>0</v>
      </c>
      <c r="X7546">
        <v>44.493059779664989</v>
      </c>
      <c r="Y7546">
        <v>0</v>
      </c>
      <c r="Z7546">
        <v>61.280256666756763</v>
      </c>
      <c r="AA7546">
        <v>0</v>
      </c>
      <c r="AB7546">
        <v>46.172544504197738</v>
      </c>
      <c r="AC7546">
        <v>0</v>
      </c>
      <c r="AD7546">
        <v>0</v>
      </c>
      <c r="AE7546">
        <v>151.94586095061948</v>
      </c>
    </row>
    <row r="7547" spans="1:31" x14ac:dyDescent="0.25">
      <c r="A7547">
        <v>2216454</v>
      </c>
      <c r="B7547">
        <v>1</v>
      </c>
      <c r="C7547" t="s">
        <v>80</v>
      </c>
      <c r="D7547" t="s">
        <v>93</v>
      </c>
      <c r="E7547" t="s">
        <v>156</v>
      </c>
      <c r="F7547" t="s">
        <v>21462</v>
      </c>
      <c r="G7547" t="s">
        <v>161</v>
      </c>
      <c r="H7547" t="s">
        <v>135</v>
      </c>
      <c r="I7547" t="s">
        <v>136</v>
      </c>
      <c r="J7547" t="s">
        <v>137</v>
      </c>
      <c r="K7547" t="s">
        <v>138</v>
      </c>
      <c r="L7547" t="s">
        <v>21463</v>
      </c>
      <c r="M7547" t="s">
        <v>21464</v>
      </c>
      <c r="N7547">
        <v>2.3311111109999998</v>
      </c>
      <c r="O7547">
        <v>0</v>
      </c>
      <c r="P7547">
        <v>1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</row>
    <row r="7548" spans="1:31" x14ac:dyDescent="0.25">
      <c r="A7548">
        <v>2224446</v>
      </c>
      <c r="B7548">
        <v>1</v>
      </c>
      <c r="C7548" t="s">
        <v>81</v>
      </c>
      <c r="D7548" t="s">
        <v>112</v>
      </c>
      <c r="E7548" t="s">
        <v>156</v>
      </c>
      <c r="F7548" t="s">
        <v>21465</v>
      </c>
      <c r="G7548" t="s">
        <v>161</v>
      </c>
      <c r="H7548" t="s">
        <v>135</v>
      </c>
      <c r="I7548" t="s">
        <v>136</v>
      </c>
      <c r="J7548" t="s">
        <v>137</v>
      </c>
      <c r="K7548" t="s">
        <v>138</v>
      </c>
      <c r="L7548" t="s">
        <v>21466</v>
      </c>
      <c r="M7548" t="s">
        <v>21467</v>
      </c>
      <c r="N7548">
        <v>5.7708333329999997</v>
      </c>
      <c r="O7548">
        <v>0</v>
      </c>
      <c r="P7548">
        <v>1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2.0001656038954865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2.0001656038954865</v>
      </c>
    </row>
    <row r="7549" spans="1:31" x14ac:dyDescent="0.25">
      <c r="A7549">
        <v>2216431</v>
      </c>
      <c r="B7549">
        <v>1</v>
      </c>
      <c r="C7549" t="s">
        <v>80</v>
      </c>
      <c r="D7549" t="s">
        <v>103</v>
      </c>
      <c r="E7549" t="s">
        <v>198</v>
      </c>
      <c r="F7549" t="s">
        <v>9764</v>
      </c>
      <c r="G7549" t="s">
        <v>143</v>
      </c>
      <c r="H7549" t="s">
        <v>144</v>
      </c>
      <c r="I7549" t="s">
        <v>136</v>
      </c>
      <c r="J7549" t="s">
        <v>137</v>
      </c>
      <c r="K7549" t="s">
        <v>138</v>
      </c>
      <c r="L7549" t="s">
        <v>21468</v>
      </c>
      <c r="M7549" t="s">
        <v>21469</v>
      </c>
      <c r="N7549">
        <v>0.33944444400000001</v>
      </c>
      <c r="O7549">
        <v>0</v>
      </c>
      <c r="P7549">
        <v>0</v>
      </c>
      <c r="Q7549">
        <v>0</v>
      </c>
      <c r="R7549">
        <v>0</v>
      </c>
      <c r="S7549">
        <v>2</v>
      </c>
      <c r="T7549">
        <v>0</v>
      </c>
      <c r="U7549">
        <v>2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3.7825085163261427</v>
      </c>
      <c r="AB7549">
        <v>0</v>
      </c>
      <c r="AC7549">
        <v>12.574247267622734</v>
      </c>
      <c r="AD7549">
        <v>0</v>
      </c>
      <c r="AE7549">
        <v>16.356755783948877</v>
      </c>
    </row>
    <row r="7550" spans="1:31" x14ac:dyDescent="0.25">
      <c r="A7550">
        <v>2224254</v>
      </c>
      <c r="B7550">
        <v>1</v>
      </c>
      <c r="C7550" t="s">
        <v>80</v>
      </c>
      <c r="D7550" t="s">
        <v>100</v>
      </c>
      <c r="E7550" t="s">
        <v>151</v>
      </c>
      <c r="F7550" t="s">
        <v>21470</v>
      </c>
      <c r="G7550" t="s">
        <v>213</v>
      </c>
      <c r="H7550" t="s">
        <v>135</v>
      </c>
      <c r="I7550" t="s">
        <v>136</v>
      </c>
      <c r="J7550" t="s">
        <v>137</v>
      </c>
      <c r="K7550" t="s">
        <v>138</v>
      </c>
      <c r="L7550" t="s">
        <v>21471</v>
      </c>
      <c r="M7550" t="s">
        <v>21472</v>
      </c>
      <c r="N7550">
        <v>2.0930555549999998</v>
      </c>
      <c r="O7550">
        <v>0</v>
      </c>
      <c r="P7550">
        <v>43</v>
      </c>
      <c r="Q7550">
        <v>0</v>
      </c>
      <c r="R7550">
        <v>0</v>
      </c>
      <c r="S7550">
        <v>0</v>
      </c>
      <c r="T7550">
        <v>6</v>
      </c>
      <c r="U7550">
        <v>0</v>
      </c>
      <c r="V7550">
        <v>0</v>
      </c>
      <c r="W7550">
        <v>0</v>
      </c>
      <c r="X7550">
        <v>23.579118646706899</v>
      </c>
      <c r="Y7550">
        <v>0</v>
      </c>
      <c r="Z7550">
        <v>0</v>
      </c>
      <c r="AA7550">
        <v>0</v>
      </c>
      <c r="AB7550">
        <v>5.9490761802409668</v>
      </c>
      <c r="AC7550">
        <v>0</v>
      </c>
      <c r="AD7550">
        <v>0</v>
      </c>
      <c r="AE7550">
        <v>29.528194826947868</v>
      </c>
    </row>
    <row r="7551" spans="1:31" x14ac:dyDescent="0.25">
      <c r="A7551">
        <v>2226833</v>
      </c>
      <c r="B7551">
        <v>1</v>
      </c>
      <c r="C7551" t="s">
        <v>80</v>
      </c>
      <c r="D7551" t="s">
        <v>109</v>
      </c>
      <c r="E7551" t="s">
        <v>156</v>
      </c>
      <c r="F7551" t="s">
        <v>21473</v>
      </c>
      <c r="G7551" t="s">
        <v>161</v>
      </c>
      <c r="H7551" t="s">
        <v>135</v>
      </c>
      <c r="I7551" t="s">
        <v>136</v>
      </c>
      <c r="J7551" t="s">
        <v>137</v>
      </c>
      <c r="K7551" t="s">
        <v>138</v>
      </c>
      <c r="L7551" t="s">
        <v>21474</v>
      </c>
      <c r="M7551" t="s">
        <v>21475</v>
      </c>
      <c r="N7551">
        <v>3.8433333329999999</v>
      </c>
      <c r="O7551">
        <v>0</v>
      </c>
      <c r="P7551">
        <v>1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1.1210311922299467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1.1210311922299467</v>
      </c>
    </row>
    <row r="7552" spans="1:31" x14ac:dyDescent="0.25">
      <c r="A7552">
        <v>2227500</v>
      </c>
      <c r="B7552">
        <v>1</v>
      </c>
      <c r="C7552" t="s">
        <v>80</v>
      </c>
      <c r="D7552" t="s">
        <v>105</v>
      </c>
      <c r="E7552" t="s">
        <v>156</v>
      </c>
      <c r="F7552" t="s">
        <v>21476</v>
      </c>
      <c r="G7552" t="s">
        <v>280</v>
      </c>
      <c r="H7552" t="s">
        <v>135</v>
      </c>
      <c r="I7552" t="s">
        <v>136</v>
      </c>
      <c r="J7552" t="s">
        <v>3</v>
      </c>
      <c r="K7552" t="s">
        <v>138</v>
      </c>
      <c r="L7552" t="s">
        <v>21477</v>
      </c>
      <c r="M7552" t="s">
        <v>21478</v>
      </c>
      <c r="N7552">
        <v>1.0333333330000001</v>
      </c>
      <c r="O7552">
        <v>0</v>
      </c>
      <c r="P7552">
        <v>1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</row>
    <row r="7553" spans="1:31" x14ac:dyDescent="0.25">
      <c r="A7553">
        <v>2213016</v>
      </c>
      <c r="B7553">
        <v>1</v>
      </c>
      <c r="C7553" t="s">
        <v>80</v>
      </c>
      <c r="D7553" t="s">
        <v>82</v>
      </c>
      <c r="E7553" t="s">
        <v>147</v>
      </c>
      <c r="F7553" t="s">
        <v>781</v>
      </c>
      <c r="G7553" t="s">
        <v>3242</v>
      </c>
      <c r="H7553" t="s">
        <v>144</v>
      </c>
      <c r="I7553" t="s">
        <v>136</v>
      </c>
      <c r="J7553" t="s">
        <v>137</v>
      </c>
      <c r="K7553" t="s">
        <v>138</v>
      </c>
      <c r="L7553" t="s">
        <v>21479</v>
      </c>
      <c r="M7553" t="s">
        <v>21480</v>
      </c>
      <c r="N7553">
        <v>0.34833333300000002</v>
      </c>
      <c r="O7553">
        <v>0</v>
      </c>
      <c r="P7553">
        <v>6563</v>
      </c>
      <c r="Q7553">
        <v>0</v>
      </c>
      <c r="R7553">
        <v>0</v>
      </c>
      <c r="S7553">
        <v>1</v>
      </c>
      <c r="T7553">
        <v>3806</v>
      </c>
      <c r="U7553">
        <v>0</v>
      </c>
      <c r="V7553">
        <v>4</v>
      </c>
      <c r="W7553">
        <v>0</v>
      </c>
      <c r="X7553">
        <v>641.58719802753217</v>
      </c>
      <c r="Y7553">
        <v>0</v>
      </c>
      <c r="Z7553">
        <v>0</v>
      </c>
      <c r="AA7553">
        <v>20.087795290167001</v>
      </c>
      <c r="AB7553">
        <v>450.47185599400336</v>
      </c>
      <c r="AC7553">
        <v>0</v>
      </c>
      <c r="AD7553">
        <v>12.575822591533409</v>
      </c>
      <c r="AE7553">
        <v>1124.722671903236</v>
      </c>
    </row>
    <row r="7554" spans="1:31" x14ac:dyDescent="0.25">
      <c r="A7554">
        <v>2225751</v>
      </c>
      <c r="B7554">
        <v>1</v>
      </c>
      <c r="C7554" t="s">
        <v>81</v>
      </c>
      <c r="D7554" t="s">
        <v>120</v>
      </c>
      <c r="E7554" t="s">
        <v>151</v>
      </c>
      <c r="F7554" t="s">
        <v>9172</v>
      </c>
      <c r="G7554" t="s">
        <v>213</v>
      </c>
      <c r="H7554" t="s">
        <v>135</v>
      </c>
      <c r="I7554" t="s">
        <v>136</v>
      </c>
      <c r="J7554" t="s">
        <v>137</v>
      </c>
      <c r="K7554" t="s">
        <v>138</v>
      </c>
      <c r="L7554" t="s">
        <v>21481</v>
      </c>
      <c r="M7554" t="s">
        <v>21482</v>
      </c>
      <c r="N7554">
        <v>2.7397222220000002</v>
      </c>
      <c r="O7554">
        <v>0</v>
      </c>
      <c r="P7554">
        <v>31</v>
      </c>
      <c r="Q7554">
        <v>0</v>
      </c>
      <c r="R7554">
        <v>5</v>
      </c>
      <c r="S7554">
        <v>0</v>
      </c>
      <c r="T7554">
        <v>3</v>
      </c>
      <c r="U7554">
        <v>0</v>
      </c>
      <c r="V7554">
        <v>0</v>
      </c>
      <c r="W7554">
        <v>0</v>
      </c>
      <c r="X7554">
        <v>13.24980248101852</v>
      </c>
      <c r="Y7554">
        <v>0</v>
      </c>
      <c r="Z7554">
        <v>1.2775585770073796</v>
      </c>
      <c r="AA7554">
        <v>0</v>
      </c>
      <c r="AB7554">
        <v>3.4804229783315526</v>
      </c>
      <c r="AC7554">
        <v>0</v>
      </c>
      <c r="AD7554">
        <v>0</v>
      </c>
      <c r="AE7554">
        <v>18.007784036357453</v>
      </c>
    </row>
    <row r="7555" spans="1:31" x14ac:dyDescent="0.25">
      <c r="A7555">
        <v>2226318</v>
      </c>
      <c r="B7555">
        <v>1</v>
      </c>
      <c r="C7555" t="s">
        <v>80</v>
      </c>
      <c r="D7555" t="s">
        <v>96</v>
      </c>
      <c r="E7555" t="s">
        <v>132</v>
      </c>
      <c r="F7555" t="s">
        <v>2612</v>
      </c>
      <c r="G7555" t="s">
        <v>176</v>
      </c>
      <c r="H7555" t="s">
        <v>135</v>
      </c>
      <c r="I7555" t="s">
        <v>136</v>
      </c>
      <c r="J7555" t="s">
        <v>137</v>
      </c>
      <c r="K7555" t="s">
        <v>138</v>
      </c>
      <c r="L7555" t="s">
        <v>21483</v>
      </c>
      <c r="M7555" t="s">
        <v>21484</v>
      </c>
      <c r="N7555">
        <v>3.0277777769999998</v>
      </c>
      <c r="O7555">
        <v>0</v>
      </c>
      <c r="P7555">
        <v>166</v>
      </c>
      <c r="Q7555">
        <v>0</v>
      </c>
      <c r="R7555">
        <v>0</v>
      </c>
      <c r="S7555">
        <v>0</v>
      </c>
      <c r="T7555">
        <v>100</v>
      </c>
      <c r="U7555">
        <v>0</v>
      </c>
      <c r="V7555">
        <v>0</v>
      </c>
      <c r="W7555">
        <v>0</v>
      </c>
      <c r="X7555">
        <v>354.38140951447008</v>
      </c>
      <c r="Y7555">
        <v>0</v>
      </c>
      <c r="Z7555">
        <v>0</v>
      </c>
      <c r="AA7555">
        <v>0</v>
      </c>
      <c r="AB7555">
        <v>381.11587802189302</v>
      </c>
      <c r="AC7555">
        <v>0</v>
      </c>
      <c r="AD7555">
        <v>0</v>
      </c>
      <c r="AE7555">
        <v>735.49728753636305</v>
      </c>
    </row>
    <row r="7556" spans="1:31" x14ac:dyDescent="0.25">
      <c r="A7556">
        <v>2216162</v>
      </c>
      <c r="B7556">
        <v>1</v>
      </c>
      <c r="C7556" t="s">
        <v>80</v>
      </c>
      <c r="D7556" t="s">
        <v>85</v>
      </c>
      <c r="E7556" t="s">
        <v>156</v>
      </c>
      <c r="F7556" t="s">
        <v>21485</v>
      </c>
      <c r="G7556" t="s">
        <v>172</v>
      </c>
      <c r="H7556" t="s">
        <v>135</v>
      </c>
      <c r="I7556" t="s">
        <v>136</v>
      </c>
      <c r="J7556" t="s">
        <v>137</v>
      </c>
      <c r="K7556" t="s">
        <v>138</v>
      </c>
      <c r="L7556" t="s">
        <v>21486</v>
      </c>
      <c r="M7556" t="s">
        <v>21487</v>
      </c>
      <c r="N7556">
        <v>2.5816666659999998</v>
      </c>
      <c r="O7556">
        <v>0</v>
      </c>
      <c r="P7556">
        <v>10</v>
      </c>
      <c r="Q7556">
        <v>0</v>
      </c>
      <c r="R7556">
        <v>0</v>
      </c>
      <c r="S7556">
        <v>0</v>
      </c>
      <c r="T7556">
        <v>2</v>
      </c>
      <c r="U7556">
        <v>0</v>
      </c>
      <c r="V7556">
        <v>0</v>
      </c>
      <c r="W7556">
        <v>0</v>
      </c>
      <c r="X7556">
        <v>6.2559326855762807</v>
      </c>
      <c r="Y7556">
        <v>0</v>
      </c>
      <c r="Z7556">
        <v>0</v>
      </c>
      <c r="AA7556">
        <v>0</v>
      </c>
      <c r="AB7556">
        <v>0.6780024150336037</v>
      </c>
      <c r="AC7556">
        <v>0</v>
      </c>
      <c r="AD7556">
        <v>0</v>
      </c>
      <c r="AE7556">
        <v>6.9339351006098848</v>
      </c>
    </row>
    <row r="7557" spans="1:31" x14ac:dyDescent="0.25">
      <c r="A7557">
        <v>2224154</v>
      </c>
      <c r="B7557">
        <v>1</v>
      </c>
      <c r="C7557" t="s">
        <v>81</v>
      </c>
      <c r="D7557" t="s">
        <v>122</v>
      </c>
      <c r="E7557" t="s">
        <v>198</v>
      </c>
      <c r="F7557" t="s">
        <v>5522</v>
      </c>
      <c r="G7557" t="s">
        <v>3816</v>
      </c>
      <c r="H7557" t="s">
        <v>144</v>
      </c>
      <c r="I7557" t="s">
        <v>136</v>
      </c>
      <c r="J7557" t="s">
        <v>137</v>
      </c>
      <c r="K7557" t="s">
        <v>138</v>
      </c>
      <c r="L7557" t="s">
        <v>21488</v>
      </c>
      <c r="M7557" t="s">
        <v>21489</v>
      </c>
      <c r="N7557">
        <v>6.4441666660000001</v>
      </c>
      <c r="O7557">
        <v>0</v>
      </c>
      <c r="P7557">
        <v>247</v>
      </c>
      <c r="Q7557">
        <v>1</v>
      </c>
      <c r="R7557">
        <v>0</v>
      </c>
      <c r="S7557">
        <v>4</v>
      </c>
      <c r="T7557">
        <v>13</v>
      </c>
      <c r="U7557">
        <v>0</v>
      </c>
      <c r="V7557">
        <v>0</v>
      </c>
      <c r="W7557">
        <v>0</v>
      </c>
      <c r="X7557">
        <v>129.2269770137124</v>
      </c>
      <c r="Y7557">
        <v>4.7330705642525501</v>
      </c>
      <c r="Z7557">
        <v>0</v>
      </c>
      <c r="AA7557">
        <v>17.200250891651191</v>
      </c>
      <c r="AB7557">
        <v>17.646031278461315</v>
      </c>
      <c r="AC7557">
        <v>0</v>
      </c>
      <c r="AD7557">
        <v>0</v>
      </c>
      <c r="AE7557">
        <v>168.80632974807747</v>
      </c>
    </row>
    <row r="7558" spans="1:31" x14ac:dyDescent="0.25">
      <c r="A7558">
        <v>2214559</v>
      </c>
      <c r="B7558">
        <v>1</v>
      </c>
      <c r="C7558" t="s">
        <v>81</v>
      </c>
      <c r="D7558" t="s">
        <v>113</v>
      </c>
      <c r="E7558" t="s">
        <v>151</v>
      </c>
      <c r="F7558" t="s">
        <v>19568</v>
      </c>
      <c r="G7558" t="s">
        <v>213</v>
      </c>
      <c r="H7558" t="s">
        <v>135</v>
      </c>
      <c r="I7558" t="s">
        <v>136</v>
      </c>
      <c r="J7558" t="s">
        <v>137</v>
      </c>
      <c r="K7558" t="s">
        <v>138</v>
      </c>
      <c r="L7558" t="s">
        <v>21490</v>
      </c>
      <c r="M7558" t="s">
        <v>21491</v>
      </c>
      <c r="N7558">
        <v>2.6047222219999999</v>
      </c>
      <c r="O7558">
        <v>0</v>
      </c>
      <c r="P7558">
        <v>6</v>
      </c>
      <c r="Q7558">
        <v>0</v>
      </c>
      <c r="R7558">
        <v>6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1.1791231883582578</v>
      </c>
      <c r="Y7558">
        <v>0</v>
      </c>
      <c r="Z7558">
        <v>5.8433211906144802</v>
      </c>
      <c r="AA7558">
        <v>0</v>
      </c>
      <c r="AB7558">
        <v>0</v>
      </c>
      <c r="AC7558">
        <v>0</v>
      </c>
      <c r="AD7558">
        <v>0</v>
      </c>
      <c r="AE7558">
        <v>7.0224443789727378</v>
      </c>
    </row>
    <row r="7559" spans="1:31" x14ac:dyDescent="0.25">
      <c r="A7559">
        <v>2228705</v>
      </c>
      <c r="B7559">
        <v>1</v>
      </c>
      <c r="C7559" t="s">
        <v>80</v>
      </c>
      <c r="D7559" t="s">
        <v>96</v>
      </c>
      <c r="E7559" t="s">
        <v>156</v>
      </c>
      <c r="F7559" t="s">
        <v>21426</v>
      </c>
      <c r="G7559" t="s">
        <v>172</v>
      </c>
      <c r="H7559" t="s">
        <v>135</v>
      </c>
      <c r="I7559" t="s">
        <v>136</v>
      </c>
      <c r="J7559" t="s">
        <v>137</v>
      </c>
      <c r="K7559" t="s">
        <v>138</v>
      </c>
      <c r="L7559" t="s">
        <v>21492</v>
      </c>
      <c r="M7559" t="s">
        <v>21493</v>
      </c>
      <c r="N7559">
        <v>0.93361111100000005</v>
      </c>
      <c r="O7559">
        <v>0</v>
      </c>
      <c r="P7559">
        <v>1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1.0063522570333334E-4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1.0063522570333334E-4</v>
      </c>
    </row>
    <row r="7560" spans="1:31" x14ac:dyDescent="0.25">
      <c r="A7560">
        <v>2224377</v>
      </c>
      <c r="B7560">
        <v>1</v>
      </c>
      <c r="C7560" t="s">
        <v>81</v>
      </c>
      <c r="D7560" t="s">
        <v>115</v>
      </c>
      <c r="E7560" t="s">
        <v>151</v>
      </c>
      <c r="F7560" t="s">
        <v>21494</v>
      </c>
      <c r="G7560" t="s">
        <v>213</v>
      </c>
      <c r="H7560" t="s">
        <v>135</v>
      </c>
      <c r="I7560" t="s">
        <v>136</v>
      </c>
      <c r="J7560" t="s">
        <v>137</v>
      </c>
      <c r="K7560" t="s">
        <v>138</v>
      </c>
      <c r="L7560" t="s">
        <v>21495</v>
      </c>
      <c r="M7560" t="s">
        <v>21496</v>
      </c>
      <c r="N7560">
        <v>1.0816666660000001</v>
      </c>
      <c r="O7560">
        <v>0</v>
      </c>
      <c r="P7560">
        <v>5</v>
      </c>
      <c r="Q7560">
        <v>0</v>
      </c>
      <c r="R7560">
        <v>2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0.13843473745411836</v>
      </c>
      <c r="Y7560">
        <v>0</v>
      </c>
      <c r="Z7560">
        <v>0.11957004255906667</v>
      </c>
      <c r="AA7560">
        <v>0</v>
      </c>
      <c r="AB7560">
        <v>0</v>
      </c>
      <c r="AC7560">
        <v>0</v>
      </c>
      <c r="AD7560">
        <v>0</v>
      </c>
      <c r="AE7560">
        <v>0.25800478001318505</v>
      </c>
    </row>
    <row r="7561" spans="1:31" x14ac:dyDescent="0.25">
      <c r="A7561">
        <v>2227792</v>
      </c>
      <c r="B7561">
        <v>1</v>
      </c>
      <c r="C7561" t="s">
        <v>81</v>
      </c>
      <c r="D7561" t="s">
        <v>118</v>
      </c>
      <c r="E7561" t="s">
        <v>151</v>
      </c>
      <c r="F7561" t="s">
        <v>19204</v>
      </c>
      <c r="G7561" t="s">
        <v>507</v>
      </c>
      <c r="H7561" t="s">
        <v>135</v>
      </c>
      <c r="I7561" t="s">
        <v>136</v>
      </c>
      <c r="J7561" t="s">
        <v>137</v>
      </c>
      <c r="K7561" t="s">
        <v>138</v>
      </c>
      <c r="L7561" t="s">
        <v>21497</v>
      </c>
      <c r="M7561" t="s">
        <v>21498</v>
      </c>
      <c r="N7561">
        <v>3.6516666660000001</v>
      </c>
      <c r="O7561">
        <v>0</v>
      </c>
      <c r="P7561">
        <v>102</v>
      </c>
      <c r="Q7561">
        <v>0</v>
      </c>
      <c r="R7561">
        <v>0</v>
      </c>
      <c r="S7561">
        <v>0</v>
      </c>
      <c r="T7561">
        <v>20</v>
      </c>
      <c r="U7561">
        <v>0</v>
      </c>
      <c r="V7561">
        <v>0</v>
      </c>
      <c r="W7561">
        <v>0</v>
      </c>
      <c r="X7561">
        <v>124.00504461577195</v>
      </c>
      <c r="Y7561">
        <v>0</v>
      </c>
      <c r="Z7561">
        <v>0</v>
      </c>
      <c r="AA7561">
        <v>0</v>
      </c>
      <c r="AB7561">
        <v>144.30573478493076</v>
      </c>
      <c r="AC7561">
        <v>0</v>
      </c>
      <c r="AD7561">
        <v>0</v>
      </c>
      <c r="AE7561">
        <v>268.3107794007027</v>
      </c>
    </row>
    <row r="7562" spans="1:31" x14ac:dyDescent="0.25">
      <c r="A7562">
        <v>2223985</v>
      </c>
      <c r="B7562">
        <v>1</v>
      </c>
      <c r="C7562" t="s">
        <v>80</v>
      </c>
      <c r="D7562" t="s">
        <v>95</v>
      </c>
      <c r="E7562" t="s">
        <v>251</v>
      </c>
      <c r="F7562" t="s">
        <v>12704</v>
      </c>
      <c r="G7562" t="s">
        <v>143</v>
      </c>
      <c r="H7562" t="s">
        <v>144</v>
      </c>
      <c r="I7562" t="s">
        <v>136</v>
      </c>
      <c r="J7562" t="s">
        <v>137</v>
      </c>
      <c r="K7562" t="s">
        <v>138</v>
      </c>
      <c r="L7562" t="s">
        <v>21499</v>
      </c>
      <c r="M7562" t="s">
        <v>21500</v>
      </c>
      <c r="N7562">
        <v>1.372222222</v>
      </c>
      <c r="O7562">
        <v>2</v>
      </c>
      <c r="P7562">
        <v>375</v>
      </c>
      <c r="Q7562">
        <v>0</v>
      </c>
      <c r="R7562">
        <v>2</v>
      </c>
      <c r="S7562">
        <v>22</v>
      </c>
      <c r="T7562">
        <v>32</v>
      </c>
      <c r="U7562">
        <v>5</v>
      </c>
      <c r="V7562">
        <v>0</v>
      </c>
      <c r="W7562">
        <v>1.2095150812832824</v>
      </c>
      <c r="X7562">
        <v>146.28837233305373</v>
      </c>
      <c r="Y7562">
        <v>0</v>
      </c>
      <c r="Z7562">
        <v>0.93955214584638214</v>
      </c>
      <c r="AA7562">
        <v>373.84931971459213</v>
      </c>
      <c r="AB7562">
        <v>34.735064763771824</v>
      </c>
      <c r="AC7562">
        <v>362.73039791823629</v>
      </c>
      <c r="AD7562">
        <v>0</v>
      </c>
      <c r="AE7562">
        <v>919.75222195678361</v>
      </c>
    </row>
    <row r="7563" spans="1:31" x14ac:dyDescent="0.25">
      <c r="A7563">
        <v>2220155</v>
      </c>
      <c r="B7563">
        <v>1</v>
      </c>
      <c r="C7563" t="s">
        <v>80</v>
      </c>
      <c r="D7563" t="s">
        <v>99</v>
      </c>
      <c r="E7563" t="s">
        <v>156</v>
      </c>
      <c r="F7563" t="s">
        <v>21501</v>
      </c>
      <c r="G7563" t="s">
        <v>161</v>
      </c>
      <c r="H7563" t="s">
        <v>135</v>
      </c>
      <c r="I7563" t="s">
        <v>136</v>
      </c>
      <c r="J7563" t="s">
        <v>137</v>
      </c>
      <c r="K7563" t="s">
        <v>138</v>
      </c>
      <c r="L7563" t="s">
        <v>21502</v>
      </c>
      <c r="M7563" t="s">
        <v>21503</v>
      </c>
      <c r="N7563">
        <v>3.3872222220000001</v>
      </c>
      <c r="O7563">
        <v>0</v>
      </c>
      <c r="P7563">
        <v>3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8.855668582347354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8.855668582347354</v>
      </c>
    </row>
    <row r="7564" spans="1:31" x14ac:dyDescent="0.25">
      <c r="A7564">
        <v>2225528</v>
      </c>
      <c r="B7564">
        <v>1</v>
      </c>
      <c r="C7564" t="s">
        <v>80</v>
      </c>
      <c r="D7564" t="s">
        <v>99</v>
      </c>
      <c r="E7564" t="s">
        <v>141</v>
      </c>
      <c r="F7564" t="s">
        <v>21504</v>
      </c>
      <c r="G7564" t="s">
        <v>143</v>
      </c>
      <c r="H7564" t="s">
        <v>144</v>
      </c>
      <c r="I7564" t="s">
        <v>136</v>
      </c>
      <c r="J7564" t="s">
        <v>137</v>
      </c>
      <c r="K7564" t="s">
        <v>138</v>
      </c>
      <c r="L7564" t="s">
        <v>21505</v>
      </c>
      <c r="M7564" t="s">
        <v>21506</v>
      </c>
      <c r="N7564">
        <v>1.8502777770000001</v>
      </c>
      <c r="O7564">
        <v>3</v>
      </c>
      <c r="P7564">
        <v>332</v>
      </c>
      <c r="Q7564">
        <v>0</v>
      </c>
      <c r="R7564">
        <v>0</v>
      </c>
      <c r="S7564">
        <v>1</v>
      </c>
      <c r="T7564">
        <v>6</v>
      </c>
      <c r="U7564">
        <v>0</v>
      </c>
      <c r="V7564">
        <v>1</v>
      </c>
      <c r="W7564">
        <v>50.006639204237601</v>
      </c>
      <c r="X7564">
        <v>130.00768670135847</v>
      </c>
      <c r="Y7564">
        <v>0</v>
      </c>
      <c r="Z7564">
        <v>0</v>
      </c>
      <c r="AA7564">
        <v>12.710778944434187</v>
      </c>
      <c r="AB7564">
        <v>26.670307473052652</v>
      </c>
      <c r="AC7564">
        <v>0</v>
      </c>
      <c r="AD7564">
        <v>2.0259669503676463</v>
      </c>
      <c r="AE7564">
        <v>221.42137927345055</v>
      </c>
    </row>
    <row r="7565" spans="1:31" x14ac:dyDescent="0.25">
      <c r="A7565">
        <v>2223003</v>
      </c>
      <c r="B7565">
        <v>1</v>
      </c>
      <c r="C7565" t="s">
        <v>80</v>
      </c>
      <c r="D7565" t="s">
        <v>90</v>
      </c>
      <c r="E7565" t="s">
        <v>156</v>
      </c>
      <c r="F7565" t="s">
        <v>21507</v>
      </c>
      <c r="G7565" t="s">
        <v>172</v>
      </c>
      <c r="H7565" t="s">
        <v>135</v>
      </c>
      <c r="I7565" t="s">
        <v>136</v>
      </c>
      <c r="J7565" t="s">
        <v>137</v>
      </c>
      <c r="K7565" t="s">
        <v>138</v>
      </c>
      <c r="L7565" t="s">
        <v>21508</v>
      </c>
      <c r="M7565" t="s">
        <v>21509</v>
      </c>
      <c r="N7565">
        <v>9.5166666660000008</v>
      </c>
      <c r="O7565">
        <v>0</v>
      </c>
      <c r="P7565">
        <v>2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9.4379172674273768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9.4379172674273768</v>
      </c>
    </row>
    <row r="7566" spans="1:31" x14ac:dyDescent="0.25">
      <c r="A7566">
        <v>2220261</v>
      </c>
      <c r="B7566">
        <v>1</v>
      </c>
      <c r="C7566" t="s">
        <v>81</v>
      </c>
      <c r="D7566" t="s">
        <v>124</v>
      </c>
      <c r="E7566" t="s">
        <v>141</v>
      </c>
      <c r="F7566" t="s">
        <v>21510</v>
      </c>
      <c r="G7566" t="s">
        <v>143</v>
      </c>
      <c r="H7566" t="s">
        <v>144</v>
      </c>
      <c r="I7566" t="s">
        <v>136</v>
      </c>
      <c r="J7566" t="s">
        <v>137</v>
      </c>
      <c r="K7566" t="s">
        <v>138</v>
      </c>
      <c r="L7566" t="s">
        <v>21511</v>
      </c>
      <c r="M7566" t="s">
        <v>21512</v>
      </c>
      <c r="N7566">
        <v>0.49527777699999997</v>
      </c>
      <c r="O7566">
        <v>1</v>
      </c>
      <c r="P7566">
        <v>1855</v>
      </c>
      <c r="Q7566">
        <v>3</v>
      </c>
      <c r="R7566">
        <v>63</v>
      </c>
      <c r="S7566">
        <v>4</v>
      </c>
      <c r="T7566">
        <v>370</v>
      </c>
      <c r="U7566">
        <v>0</v>
      </c>
      <c r="V7566">
        <v>0</v>
      </c>
      <c r="W7566">
        <v>0.15814767093970278</v>
      </c>
      <c r="X7566">
        <v>193.1497003230088</v>
      </c>
      <c r="Y7566">
        <v>9.9919961485332998</v>
      </c>
      <c r="Z7566">
        <v>13.390528447954432</v>
      </c>
      <c r="AA7566">
        <v>4.0097559925001498</v>
      </c>
      <c r="AB7566">
        <v>79.113110801156978</v>
      </c>
      <c r="AC7566">
        <v>0</v>
      </c>
      <c r="AD7566">
        <v>0</v>
      </c>
      <c r="AE7566">
        <v>299.81323938409338</v>
      </c>
    </row>
    <row r="7567" spans="1:31" x14ac:dyDescent="0.25">
      <c r="A7567">
        <v>2225920</v>
      </c>
      <c r="B7567">
        <v>1</v>
      </c>
      <c r="C7567" t="s">
        <v>80</v>
      </c>
      <c r="D7567" t="s">
        <v>110</v>
      </c>
      <c r="E7567" t="s">
        <v>141</v>
      </c>
      <c r="F7567" t="s">
        <v>21513</v>
      </c>
      <c r="G7567" t="s">
        <v>349</v>
      </c>
      <c r="H7567" t="s">
        <v>144</v>
      </c>
      <c r="I7567" t="s">
        <v>136</v>
      </c>
      <c r="J7567" t="s">
        <v>137</v>
      </c>
      <c r="K7567" t="s">
        <v>138</v>
      </c>
      <c r="L7567" t="s">
        <v>21514</v>
      </c>
      <c r="M7567" t="s">
        <v>21515</v>
      </c>
      <c r="N7567">
        <v>3.920555555</v>
      </c>
      <c r="O7567">
        <v>0</v>
      </c>
      <c r="P7567">
        <v>304</v>
      </c>
      <c r="Q7567">
        <v>0</v>
      </c>
      <c r="R7567">
        <v>0</v>
      </c>
      <c r="S7567">
        <v>0</v>
      </c>
      <c r="T7567">
        <v>16</v>
      </c>
      <c r="U7567">
        <v>0</v>
      </c>
      <c r="V7567">
        <v>0</v>
      </c>
      <c r="W7567">
        <v>0</v>
      </c>
      <c r="X7567">
        <v>507.44664474873696</v>
      </c>
      <c r="Y7567">
        <v>0</v>
      </c>
      <c r="Z7567">
        <v>0</v>
      </c>
      <c r="AA7567">
        <v>0</v>
      </c>
      <c r="AB7567">
        <v>66.093609152406543</v>
      </c>
      <c r="AC7567">
        <v>0</v>
      </c>
      <c r="AD7567">
        <v>0</v>
      </c>
      <c r="AE7567">
        <v>573.5402539011435</v>
      </c>
    </row>
    <row r="7568" spans="1:31" x14ac:dyDescent="0.25">
      <c r="A7568">
        <v>2219279</v>
      </c>
      <c r="B7568">
        <v>1</v>
      </c>
      <c r="C7568" t="s">
        <v>81</v>
      </c>
      <c r="D7568" t="s">
        <v>122</v>
      </c>
      <c r="E7568" t="s">
        <v>132</v>
      </c>
      <c r="F7568" t="s">
        <v>304</v>
      </c>
      <c r="G7568" t="s">
        <v>176</v>
      </c>
      <c r="H7568" t="s">
        <v>135</v>
      </c>
      <c r="I7568" t="s">
        <v>136</v>
      </c>
      <c r="J7568" t="s">
        <v>137</v>
      </c>
      <c r="K7568" t="s">
        <v>138</v>
      </c>
      <c r="L7568" t="s">
        <v>21516</v>
      </c>
      <c r="M7568" t="s">
        <v>21517</v>
      </c>
      <c r="N7568">
        <v>1.650833333</v>
      </c>
      <c r="O7568">
        <v>0</v>
      </c>
      <c r="P7568">
        <v>689</v>
      </c>
      <c r="Q7568">
        <v>0</v>
      </c>
      <c r="R7568">
        <v>0</v>
      </c>
      <c r="S7568">
        <v>0</v>
      </c>
      <c r="T7568">
        <v>66</v>
      </c>
      <c r="U7568">
        <v>0</v>
      </c>
      <c r="V7568">
        <v>0</v>
      </c>
      <c r="W7568">
        <v>0</v>
      </c>
      <c r="X7568">
        <v>292.4827705524558</v>
      </c>
      <c r="Y7568">
        <v>0</v>
      </c>
      <c r="Z7568">
        <v>0</v>
      </c>
      <c r="AA7568">
        <v>0</v>
      </c>
      <c r="AB7568">
        <v>69.431676513764401</v>
      </c>
      <c r="AC7568">
        <v>0</v>
      </c>
      <c r="AD7568">
        <v>0</v>
      </c>
      <c r="AE7568">
        <v>361.91444706622019</v>
      </c>
    </row>
    <row r="7569" spans="1:31" x14ac:dyDescent="0.25">
      <c r="A7569">
        <v>2222611</v>
      </c>
      <c r="B7569">
        <v>1</v>
      </c>
      <c r="C7569" t="s">
        <v>80</v>
      </c>
      <c r="D7569" t="s">
        <v>104</v>
      </c>
      <c r="E7569" t="s">
        <v>156</v>
      </c>
      <c r="F7569" t="s">
        <v>956</v>
      </c>
      <c r="G7569" t="s">
        <v>172</v>
      </c>
      <c r="H7569" t="s">
        <v>135</v>
      </c>
      <c r="I7569" t="s">
        <v>136</v>
      </c>
      <c r="J7569" t="s">
        <v>137</v>
      </c>
      <c r="K7569" t="s">
        <v>138</v>
      </c>
      <c r="L7569" t="s">
        <v>21518</v>
      </c>
      <c r="M7569" t="s">
        <v>21519</v>
      </c>
      <c r="N7569">
        <v>3.5666666660000002</v>
      </c>
      <c r="O7569">
        <v>0</v>
      </c>
      <c r="P7569">
        <v>6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5.5098477864762661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5.5098477864762661</v>
      </c>
    </row>
    <row r="7570" spans="1:31" x14ac:dyDescent="0.25">
      <c r="A7570">
        <v>2221137</v>
      </c>
      <c r="B7570">
        <v>1</v>
      </c>
      <c r="C7570" t="s">
        <v>81</v>
      </c>
      <c r="D7570" t="s">
        <v>122</v>
      </c>
      <c r="E7570" t="s">
        <v>156</v>
      </c>
      <c r="F7570" t="s">
        <v>21520</v>
      </c>
      <c r="G7570" t="s">
        <v>165</v>
      </c>
      <c r="H7570" t="s">
        <v>135</v>
      </c>
      <c r="I7570" t="s">
        <v>136</v>
      </c>
      <c r="J7570" t="s">
        <v>137</v>
      </c>
      <c r="K7570" t="s">
        <v>138</v>
      </c>
      <c r="L7570" t="s">
        <v>21521</v>
      </c>
      <c r="M7570" t="s">
        <v>21522</v>
      </c>
      <c r="N7570">
        <v>1.2255555549999999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1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0.14275052659942222</v>
      </c>
      <c r="AC7570">
        <v>0</v>
      </c>
      <c r="AD7570">
        <v>0</v>
      </c>
      <c r="AE7570">
        <v>0.14275052659942222</v>
      </c>
    </row>
    <row r="7571" spans="1:31" x14ac:dyDescent="0.25">
      <c r="A7571">
        <v>2217307</v>
      </c>
      <c r="B7571">
        <v>1</v>
      </c>
      <c r="C7571" t="s">
        <v>80</v>
      </c>
      <c r="D7571" t="s">
        <v>93</v>
      </c>
      <c r="E7571" t="s">
        <v>132</v>
      </c>
      <c r="F7571" t="s">
        <v>3284</v>
      </c>
      <c r="G7571" t="s">
        <v>134</v>
      </c>
      <c r="H7571" t="s">
        <v>135</v>
      </c>
      <c r="I7571" t="s">
        <v>136</v>
      </c>
      <c r="J7571" t="s">
        <v>137</v>
      </c>
      <c r="K7571" t="s">
        <v>138</v>
      </c>
      <c r="L7571" t="s">
        <v>21523</v>
      </c>
      <c r="M7571" t="s">
        <v>21524</v>
      </c>
      <c r="N7571">
        <v>2.1669444439999999</v>
      </c>
      <c r="O7571">
        <v>0</v>
      </c>
      <c r="P7571">
        <v>5</v>
      </c>
      <c r="Q7571">
        <v>0</v>
      </c>
      <c r="R7571">
        <v>24</v>
      </c>
      <c r="S7571">
        <v>0</v>
      </c>
      <c r="T7571">
        <v>6</v>
      </c>
      <c r="U7571">
        <v>0</v>
      </c>
      <c r="V7571">
        <v>0</v>
      </c>
      <c r="W7571">
        <v>0</v>
      </c>
      <c r="X7571">
        <v>2.1008959194894383</v>
      </c>
      <c r="Y7571">
        <v>0</v>
      </c>
      <c r="Z7571">
        <v>28.029202966088985</v>
      </c>
      <c r="AA7571">
        <v>0</v>
      </c>
      <c r="AB7571">
        <v>5.4749116429730202</v>
      </c>
      <c r="AC7571">
        <v>0</v>
      </c>
      <c r="AD7571">
        <v>0</v>
      </c>
      <c r="AE7571">
        <v>35.605010528551446</v>
      </c>
    </row>
    <row r="7572" spans="1:31" x14ac:dyDescent="0.25">
      <c r="A7572">
        <v>2213222</v>
      </c>
      <c r="B7572">
        <v>1</v>
      </c>
      <c r="C7572" t="s">
        <v>81</v>
      </c>
      <c r="D7572" t="s">
        <v>123</v>
      </c>
      <c r="E7572" t="s">
        <v>198</v>
      </c>
      <c r="F7572" t="s">
        <v>21525</v>
      </c>
      <c r="G7572" t="s">
        <v>405</v>
      </c>
      <c r="H7572" t="s">
        <v>144</v>
      </c>
      <c r="I7572" t="s">
        <v>136</v>
      </c>
      <c r="J7572" t="s">
        <v>137</v>
      </c>
      <c r="K7572" t="s">
        <v>234</v>
      </c>
      <c r="L7572" t="s">
        <v>21526</v>
      </c>
      <c r="M7572" t="s">
        <v>21527</v>
      </c>
      <c r="N7572">
        <v>2.0387016660000001</v>
      </c>
      <c r="O7572">
        <v>3</v>
      </c>
      <c r="P7572">
        <v>0</v>
      </c>
      <c r="Q7572">
        <v>117</v>
      </c>
      <c r="R7572">
        <v>15</v>
      </c>
      <c r="S7572">
        <v>9</v>
      </c>
      <c r="T7572">
        <v>5</v>
      </c>
      <c r="U7572">
        <v>0</v>
      </c>
      <c r="V7572">
        <v>0</v>
      </c>
      <c r="W7572">
        <v>2.4816263029972139</v>
      </c>
      <c r="X7572">
        <v>0</v>
      </c>
      <c r="Y7572">
        <v>113.87891728721813</v>
      </c>
      <c r="Z7572">
        <v>15.264144207917898</v>
      </c>
      <c r="AA7572">
        <v>6.5022418256439689</v>
      </c>
      <c r="AB7572">
        <v>5.0490408378576843</v>
      </c>
      <c r="AC7572">
        <v>0</v>
      </c>
      <c r="AD7572">
        <v>0</v>
      </c>
      <c r="AE7572">
        <v>143.1759704616349</v>
      </c>
    </row>
    <row r="7573" spans="1:31" x14ac:dyDescent="0.25">
      <c r="A7573">
        <v>2219571</v>
      </c>
      <c r="B7573">
        <v>1</v>
      </c>
      <c r="C7573" t="s">
        <v>80</v>
      </c>
      <c r="D7573" t="s">
        <v>82</v>
      </c>
      <c r="E7573" t="s">
        <v>151</v>
      </c>
      <c r="F7573" t="s">
        <v>21528</v>
      </c>
      <c r="G7573" t="s">
        <v>213</v>
      </c>
      <c r="H7573" t="s">
        <v>135</v>
      </c>
      <c r="I7573" t="s">
        <v>136</v>
      </c>
      <c r="J7573" t="s">
        <v>137</v>
      </c>
      <c r="K7573" t="s">
        <v>138</v>
      </c>
      <c r="L7573" t="s">
        <v>21529</v>
      </c>
      <c r="M7573" t="s">
        <v>21530</v>
      </c>
      <c r="N7573">
        <v>3.2777777769999998</v>
      </c>
      <c r="O7573">
        <v>0</v>
      </c>
      <c r="P7573">
        <v>179</v>
      </c>
      <c r="Q7573">
        <v>0</v>
      </c>
      <c r="R7573">
        <v>0</v>
      </c>
      <c r="S7573">
        <v>0</v>
      </c>
      <c r="T7573">
        <v>6</v>
      </c>
      <c r="U7573">
        <v>0</v>
      </c>
      <c r="V7573">
        <v>0</v>
      </c>
      <c r="W7573">
        <v>0</v>
      </c>
      <c r="X7573">
        <v>191.00162426308202</v>
      </c>
      <c r="Y7573">
        <v>0</v>
      </c>
      <c r="Z7573">
        <v>0</v>
      </c>
      <c r="AA7573">
        <v>0</v>
      </c>
      <c r="AB7573">
        <v>13.452962620967803</v>
      </c>
      <c r="AC7573">
        <v>0</v>
      </c>
      <c r="AD7573">
        <v>0</v>
      </c>
      <c r="AE7573">
        <v>204.45458688404983</v>
      </c>
    </row>
    <row r="7574" spans="1:31" x14ac:dyDescent="0.25">
      <c r="A7574">
        <v>2217407</v>
      </c>
      <c r="B7574">
        <v>1</v>
      </c>
      <c r="C7574" t="s">
        <v>81</v>
      </c>
      <c r="D7574" t="s">
        <v>114</v>
      </c>
      <c r="E7574" t="s">
        <v>141</v>
      </c>
      <c r="F7574" t="s">
        <v>21531</v>
      </c>
      <c r="G7574" t="s">
        <v>349</v>
      </c>
      <c r="H7574" t="s">
        <v>144</v>
      </c>
      <c r="I7574" t="s">
        <v>136</v>
      </c>
      <c r="J7574" t="s">
        <v>137</v>
      </c>
      <c r="K7574" t="s">
        <v>138</v>
      </c>
      <c r="L7574" t="s">
        <v>21532</v>
      </c>
      <c r="M7574" t="s">
        <v>21533</v>
      </c>
      <c r="N7574">
        <v>2.2080555550000001</v>
      </c>
      <c r="O7574">
        <v>0</v>
      </c>
      <c r="P7574">
        <v>29</v>
      </c>
      <c r="Q7574">
        <v>0</v>
      </c>
      <c r="R7574">
        <v>0</v>
      </c>
      <c r="S7574">
        <v>0</v>
      </c>
      <c r="T7574">
        <v>1</v>
      </c>
      <c r="U7574">
        <v>0</v>
      </c>
      <c r="V7574">
        <v>0</v>
      </c>
      <c r="W7574">
        <v>0</v>
      </c>
      <c r="X7574">
        <v>7.2487864429161464</v>
      </c>
      <c r="Y7574">
        <v>0</v>
      </c>
      <c r="Z7574">
        <v>0</v>
      </c>
      <c r="AA7574">
        <v>0</v>
      </c>
      <c r="AB7574">
        <v>3.9547761265342247</v>
      </c>
      <c r="AC7574">
        <v>0</v>
      </c>
      <c r="AD7574">
        <v>0</v>
      </c>
      <c r="AE7574">
        <v>11.203562569450371</v>
      </c>
    </row>
    <row r="7575" spans="1:31" x14ac:dyDescent="0.25">
      <c r="A7575">
        <v>2220845</v>
      </c>
      <c r="B7575">
        <v>1</v>
      </c>
      <c r="C7575" t="s">
        <v>80</v>
      </c>
      <c r="D7575" t="s">
        <v>92</v>
      </c>
      <c r="E7575" t="s">
        <v>151</v>
      </c>
      <c r="F7575" t="s">
        <v>10419</v>
      </c>
      <c r="G7575" t="s">
        <v>233</v>
      </c>
      <c r="H7575" t="s">
        <v>135</v>
      </c>
      <c r="I7575" t="s">
        <v>136</v>
      </c>
      <c r="J7575" t="s">
        <v>137</v>
      </c>
      <c r="K7575" t="s">
        <v>234</v>
      </c>
      <c r="L7575" t="s">
        <v>21534</v>
      </c>
      <c r="M7575" t="s">
        <v>21535</v>
      </c>
      <c r="N7575">
        <v>5.4090100000000003</v>
      </c>
      <c r="O7575">
        <v>0</v>
      </c>
      <c r="P7575">
        <v>40</v>
      </c>
      <c r="Q7575">
        <v>0</v>
      </c>
      <c r="R7575">
        <v>1</v>
      </c>
      <c r="S7575">
        <v>0</v>
      </c>
      <c r="T7575">
        <v>2</v>
      </c>
      <c r="U7575">
        <v>0</v>
      </c>
      <c r="V7575">
        <v>0</v>
      </c>
      <c r="W7575">
        <v>0</v>
      </c>
      <c r="X7575">
        <v>16.813055948360809</v>
      </c>
      <c r="Y7575">
        <v>0</v>
      </c>
      <c r="Z7575">
        <v>2.886675694614E-2</v>
      </c>
      <c r="AA7575">
        <v>0</v>
      </c>
      <c r="AB7575">
        <v>10.028512751108982</v>
      </c>
      <c r="AC7575">
        <v>0</v>
      </c>
      <c r="AD7575">
        <v>0</v>
      </c>
      <c r="AE7575">
        <v>26.870435456415933</v>
      </c>
    </row>
    <row r="7576" spans="1:31" x14ac:dyDescent="0.25">
      <c r="A7576">
        <v>2223009</v>
      </c>
      <c r="B7576">
        <v>1</v>
      </c>
      <c r="C7576" t="s">
        <v>80</v>
      </c>
      <c r="D7576" t="s">
        <v>88</v>
      </c>
      <c r="E7576" t="s">
        <v>132</v>
      </c>
      <c r="F7576" t="s">
        <v>20593</v>
      </c>
      <c r="G7576" t="s">
        <v>233</v>
      </c>
      <c r="H7576" t="s">
        <v>135</v>
      </c>
      <c r="I7576" t="s">
        <v>136</v>
      </c>
      <c r="J7576" t="s">
        <v>137</v>
      </c>
      <c r="K7576" t="s">
        <v>234</v>
      </c>
      <c r="L7576" t="s">
        <v>21536</v>
      </c>
      <c r="M7576" t="s">
        <v>21537</v>
      </c>
      <c r="N7576">
        <v>0.84194250000000004</v>
      </c>
      <c r="O7576">
        <v>0</v>
      </c>
      <c r="P7576">
        <v>307</v>
      </c>
      <c r="Q7576">
        <v>0</v>
      </c>
      <c r="R7576">
        <v>0</v>
      </c>
      <c r="S7576">
        <v>0</v>
      </c>
      <c r="T7576">
        <v>6</v>
      </c>
      <c r="U7576">
        <v>0</v>
      </c>
      <c r="V7576">
        <v>0</v>
      </c>
      <c r="W7576">
        <v>0</v>
      </c>
      <c r="X7576">
        <v>77.073844791164021</v>
      </c>
      <c r="Y7576">
        <v>0</v>
      </c>
      <c r="Z7576">
        <v>0</v>
      </c>
      <c r="AA7576">
        <v>0</v>
      </c>
      <c r="AB7576">
        <v>1.7326637397127442</v>
      </c>
      <c r="AC7576">
        <v>0</v>
      </c>
      <c r="AD7576">
        <v>0</v>
      </c>
      <c r="AE7576">
        <v>78.806508530876769</v>
      </c>
    </row>
    <row r="7577" spans="1:31" x14ac:dyDescent="0.25">
      <c r="A7577">
        <v>2228668</v>
      </c>
      <c r="B7577">
        <v>1</v>
      </c>
      <c r="C7577" t="s">
        <v>80</v>
      </c>
      <c r="D7577" t="s">
        <v>98</v>
      </c>
      <c r="E7577" t="s">
        <v>147</v>
      </c>
      <c r="F7577" t="s">
        <v>21538</v>
      </c>
      <c r="G7577" t="s">
        <v>200</v>
      </c>
      <c r="H7577" t="s">
        <v>144</v>
      </c>
      <c r="I7577" t="s">
        <v>136</v>
      </c>
      <c r="J7577" t="s">
        <v>137</v>
      </c>
      <c r="K7577" t="s">
        <v>138</v>
      </c>
      <c r="L7577" t="s">
        <v>21539</v>
      </c>
      <c r="M7577" t="s">
        <v>21540</v>
      </c>
      <c r="N7577">
        <v>0.41638888800000001</v>
      </c>
      <c r="O7577">
        <v>0</v>
      </c>
      <c r="P7577">
        <v>22</v>
      </c>
      <c r="Q7577">
        <v>29</v>
      </c>
      <c r="R7577">
        <v>186</v>
      </c>
      <c r="S7577">
        <v>9</v>
      </c>
      <c r="T7577">
        <v>59</v>
      </c>
      <c r="U7577">
        <v>2</v>
      </c>
      <c r="V7577">
        <v>0</v>
      </c>
      <c r="W7577">
        <v>0</v>
      </c>
      <c r="X7577">
        <v>3.6062647302408619</v>
      </c>
      <c r="Y7577">
        <v>18.758410032303921</v>
      </c>
      <c r="Z7577">
        <v>51.687688004372475</v>
      </c>
      <c r="AA7577">
        <v>10.40003141655923</v>
      </c>
      <c r="AB7577">
        <v>12.909165960550043</v>
      </c>
      <c r="AC7577">
        <v>6.0129173261087656</v>
      </c>
      <c r="AD7577">
        <v>0</v>
      </c>
      <c r="AE7577">
        <v>103.37447747013529</v>
      </c>
    </row>
    <row r="7578" spans="1:31" x14ac:dyDescent="0.25">
      <c r="A7578">
        <v>2221927</v>
      </c>
      <c r="B7578">
        <v>1</v>
      </c>
      <c r="C7578" t="s">
        <v>80</v>
      </c>
      <c r="D7578" t="s">
        <v>104</v>
      </c>
      <c r="E7578" t="s">
        <v>156</v>
      </c>
      <c r="F7578" t="s">
        <v>21541</v>
      </c>
      <c r="G7578" t="s">
        <v>165</v>
      </c>
      <c r="H7578" t="s">
        <v>135</v>
      </c>
      <c r="I7578" t="s">
        <v>136</v>
      </c>
      <c r="J7578" t="s">
        <v>137</v>
      </c>
      <c r="K7578" t="s">
        <v>138</v>
      </c>
      <c r="L7578" t="s">
        <v>21542</v>
      </c>
      <c r="M7578" t="s">
        <v>21543</v>
      </c>
      <c r="N7578">
        <v>1.2375</v>
      </c>
      <c r="O7578">
        <v>0</v>
      </c>
      <c r="P7578">
        <v>4</v>
      </c>
      <c r="Q7578">
        <v>0</v>
      </c>
      <c r="R7578">
        <v>0</v>
      </c>
      <c r="S7578">
        <v>0</v>
      </c>
      <c r="T7578">
        <v>1</v>
      </c>
      <c r="U7578">
        <v>0</v>
      </c>
      <c r="V7578">
        <v>0</v>
      </c>
      <c r="W7578">
        <v>0</v>
      </c>
      <c r="X7578">
        <v>0.69671077164056328</v>
      </c>
      <c r="Y7578">
        <v>0</v>
      </c>
      <c r="Z7578">
        <v>0</v>
      </c>
      <c r="AA7578">
        <v>0</v>
      </c>
      <c r="AB7578">
        <v>1.8067038643586202</v>
      </c>
      <c r="AC7578">
        <v>0</v>
      </c>
      <c r="AD7578">
        <v>0</v>
      </c>
      <c r="AE7578">
        <v>2.5034146359991833</v>
      </c>
    </row>
    <row r="7579" spans="1:31" x14ac:dyDescent="0.25">
      <c r="A7579">
        <v>2218781</v>
      </c>
      <c r="B7579">
        <v>1</v>
      </c>
      <c r="C7579" t="s">
        <v>80</v>
      </c>
      <c r="D7579" t="s">
        <v>100</v>
      </c>
      <c r="E7579" t="s">
        <v>147</v>
      </c>
      <c r="F7579" t="s">
        <v>209</v>
      </c>
      <c r="G7579" t="s">
        <v>405</v>
      </c>
      <c r="H7579" t="s">
        <v>144</v>
      </c>
      <c r="I7579" t="s">
        <v>136</v>
      </c>
      <c r="J7579" t="s">
        <v>137</v>
      </c>
      <c r="K7579" t="s">
        <v>234</v>
      </c>
      <c r="L7579" t="s">
        <v>21544</v>
      </c>
      <c r="M7579" t="s">
        <v>21545</v>
      </c>
      <c r="N7579">
        <v>8.4511175000000005</v>
      </c>
      <c r="O7579">
        <v>2</v>
      </c>
      <c r="P7579">
        <v>1309</v>
      </c>
      <c r="Q7579">
        <v>16</v>
      </c>
      <c r="R7579">
        <v>144</v>
      </c>
      <c r="S7579">
        <v>31</v>
      </c>
      <c r="T7579">
        <v>108</v>
      </c>
      <c r="U7579">
        <v>1</v>
      </c>
      <c r="V7579">
        <v>0</v>
      </c>
      <c r="W7579">
        <v>2.8491246341475756</v>
      </c>
      <c r="X7579">
        <v>4383.2366867534511</v>
      </c>
      <c r="Y7579">
        <v>255.4540180198403</v>
      </c>
      <c r="Z7579">
        <v>589.24679390151414</v>
      </c>
      <c r="AA7579">
        <v>2460.9840592886221</v>
      </c>
      <c r="AB7579">
        <v>954.63928898087818</v>
      </c>
      <c r="AC7579">
        <v>884.97870240359612</v>
      </c>
      <c r="AD7579">
        <v>0</v>
      </c>
      <c r="AE7579">
        <v>9531.3886739820482</v>
      </c>
    </row>
    <row r="7580" spans="1:31" x14ac:dyDescent="0.25">
      <c r="A7580">
        <v>2220945</v>
      </c>
      <c r="B7580">
        <v>1</v>
      </c>
      <c r="C7580" t="s">
        <v>80</v>
      </c>
      <c r="D7580" t="s">
        <v>98</v>
      </c>
      <c r="E7580" t="s">
        <v>132</v>
      </c>
      <c r="F7580" t="s">
        <v>21546</v>
      </c>
      <c r="G7580" t="s">
        <v>233</v>
      </c>
      <c r="H7580" t="s">
        <v>135</v>
      </c>
      <c r="I7580" t="s">
        <v>136</v>
      </c>
      <c r="J7580" t="s">
        <v>137</v>
      </c>
      <c r="K7580" t="s">
        <v>234</v>
      </c>
      <c r="L7580" t="s">
        <v>21547</v>
      </c>
      <c r="M7580" t="s">
        <v>21548</v>
      </c>
      <c r="N7580">
        <v>0.525277777</v>
      </c>
      <c r="O7580">
        <v>0</v>
      </c>
      <c r="P7580">
        <v>434</v>
      </c>
      <c r="Q7580">
        <v>0</v>
      </c>
      <c r="R7580">
        <v>0</v>
      </c>
      <c r="S7580">
        <v>0</v>
      </c>
      <c r="T7580">
        <v>139</v>
      </c>
      <c r="U7580">
        <v>0</v>
      </c>
      <c r="V7580">
        <v>0</v>
      </c>
      <c r="W7580">
        <v>0</v>
      </c>
      <c r="X7580">
        <v>55.765882752809134</v>
      </c>
      <c r="Y7580">
        <v>0</v>
      </c>
      <c r="Z7580">
        <v>0</v>
      </c>
      <c r="AA7580">
        <v>0</v>
      </c>
      <c r="AB7580">
        <v>23.998487547844583</v>
      </c>
      <c r="AC7580">
        <v>0</v>
      </c>
      <c r="AD7580">
        <v>0</v>
      </c>
      <c r="AE7580">
        <v>79.764370300653724</v>
      </c>
    </row>
    <row r="7581" spans="1:31" x14ac:dyDescent="0.25">
      <c r="A7581">
        <v>2222027</v>
      </c>
      <c r="B7581">
        <v>1</v>
      </c>
      <c r="C7581" t="s">
        <v>80</v>
      </c>
      <c r="D7581" t="s">
        <v>83</v>
      </c>
      <c r="E7581" t="s">
        <v>198</v>
      </c>
      <c r="F7581" t="s">
        <v>21549</v>
      </c>
      <c r="G7581" t="s">
        <v>831</v>
      </c>
      <c r="H7581" t="s">
        <v>144</v>
      </c>
      <c r="I7581" t="s">
        <v>136</v>
      </c>
      <c r="J7581" t="s">
        <v>137</v>
      </c>
      <c r="K7581" t="s">
        <v>138</v>
      </c>
      <c r="L7581" t="s">
        <v>21550</v>
      </c>
      <c r="M7581" t="s">
        <v>21551</v>
      </c>
      <c r="N7581">
        <v>6.5750000000000002</v>
      </c>
      <c r="O7581">
        <v>0</v>
      </c>
      <c r="P7581">
        <v>0</v>
      </c>
      <c r="Q7581">
        <v>0</v>
      </c>
      <c r="R7581">
        <v>0</v>
      </c>
      <c r="S7581">
        <v>15</v>
      </c>
      <c r="T7581">
        <v>23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839.32197021270122</v>
      </c>
      <c r="AB7581">
        <v>1524.5347029706043</v>
      </c>
      <c r="AC7581">
        <v>0</v>
      </c>
      <c r="AD7581">
        <v>0</v>
      </c>
      <c r="AE7581">
        <v>2363.8566731833052</v>
      </c>
    </row>
    <row r="7582" spans="1:31" x14ac:dyDescent="0.25">
      <c r="A7582">
        <v>2219863</v>
      </c>
      <c r="B7582">
        <v>1</v>
      </c>
      <c r="C7582" t="s">
        <v>80</v>
      </c>
      <c r="D7582" t="s">
        <v>83</v>
      </c>
      <c r="E7582" t="s">
        <v>156</v>
      </c>
      <c r="F7582" t="s">
        <v>21552</v>
      </c>
      <c r="G7582" t="s">
        <v>161</v>
      </c>
      <c r="H7582" t="s">
        <v>135</v>
      </c>
      <c r="I7582" t="s">
        <v>136</v>
      </c>
      <c r="J7582" t="s">
        <v>137</v>
      </c>
      <c r="K7582" t="s">
        <v>138</v>
      </c>
      <c r="L7582" t="s">
        <v>21553</v>
      </c>
      <c r="M7582" t="s">
        <v>21554</v>
      </c>
      <c r="N7582">
        <v>3.1608333329999998</v>
      </c>
      <c r="O7582">
        <v>0</v>
      </c>
      <c r="P7582">
        <v>3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2.520113594960097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2.520113594960097</v>
      </c>
    </row>
    <row r="7583" spans="1:31" x14ac:dyDescent="0.25">
      <c r="A7583">
        <v>2228628</v>
      </c>
      <c r="B7583">
        <v>1</v>
      </c>
      <c r="C7583" t="s">
        <v>81</v>
      </c>
      <c r="D7583" t="s">
        <v>127</v>
      </c>
      <c r="E7583" t="s">
        <v>141</v>
      </c>
      <c r="F7583" t="s">
        <v>21555</v>
      </c>
      <c r="G7583" t="s">
        <v>1136</v>
      </c>
      <c r="H7583" t="s">
        <v>144</v>
      </c>
      <c r="I7583" t="s">
        <v>136</v>
      </c>
      <c r="J7583" t="s">
        <v>137</v>
      </c>
      <c r="K7583" t="s">
        <v>138</v>
      </c>
      <c r="L7583" t="s">
        <v>21556</v>
      </c>
      <c r="M7583" t="s">
        <v>14144</v>
      </c>
      <c r="N7583">
        <v>5.1158333330000003</v>
      </c>
      <c r="O7583">
        <v>0</v>
      </c>
      <c r="P7583">
        <v>1</v>
      </c>
      <c r="Q7583">
        <v>4</v>
      </c>
      <c r="R7583">
        <v>1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1.3151020257781305</v>
      </c>
      <c r="Y7583">
        <v>15.817908682660844</v>
      </c>
      <c r="Z7583">
        <v>2.7370088724071606</v>
      </c>
      <c r="AA7583">
        <v>0</v>
      </c>
      <c r="AB7583">
        <v>0</v>
      </c>
      <c r="AC7583">
        <v>0</v>
      </c>
      <c r="AD7583">
        <v>0</v>
      </c>
      <c r="AE7583">
        <v>19.870019580846133</v>
      </c>
    </row>
    <row r="7584" spans="1:31" x14ac:dyDescent="0.25">
      <c r="A7584">
        <v>2214304</v>
      </c>
      <c r="B7584">
        <v>1</v>
      </c>
      <c r="C7584" t="s">
        <v>80</v>
      </c>
      <c r="D7584" t="s">
        <v>94</v>
      </c>
      <c r="E7584" t="s">
        <v>151</v>
      </c>
      <c r="F7584" t="s">
        <v>21557</v>
      </c>
      <c r="G7584" t="s">
        <v>213</v>
      </c>
      <c r="H7584" t="s">
        <v>135</v>
      </c>
      <c r="I7584" t="s">
        <v>136</v>
      </c>
      <c r="J7584" t="s">
        <v>137</v>
      </c>
      <c r="K7584" t="s">
        <v>138</v>
      </c>
      <c r="L7584" t="s">
        <v>21558</v>
      </c>
      <c r="M7584" t="s">
        <v>21559</v>
      </c>
      <c r="N7584">
        <v>2.4383333330000001</v>
      </c>
      <c r="O7584">
        <v>0</v>
      </c>
      <c r="P7584">
        <v>9</v>
      </c>
      <c r="Q7584">
        <v>0</v>
      </c>
      <c r="R7584">
        <v>2</v>
      </c>
      <c r="S7584">
        <v>0</v>
      </c>
      <c r="T7584">
        <v>2</v>
      </c>
      <c r="U7584">
        <v>0</v>
      </c>
      <c r="V7584">
        <v>0</v>
      </c>
      <c r="W7584">
        <v>0</v>
      </c>
      <c r="X7584">
        <v>2.3216393066143208</v>
      </c>
      <c r="Y7584">
        <v>0</v>
      </c>
      <c r="Z7584">
        <v>1.5369575290822997</v>
      </c>
      <c r="AA7584">
        <v>0</v>
      </c>
      <c r="AB7584">
        <v>3.3466665741328123</v>
      </c>
      <c r="AC7584">
        <v>0</v>
      </c>
      <c r="AD7584">
        <v>0</v>
      </c>
      <c r="AE7584">
        <v>7.205263409829433</v>
      </c>
    </row>
    <row r="7585" spans="1:31" x14ac:dyDescent="0.25">
      <c r="A7585">
        <v>2220470</v>
      </c>
      <c r="B7585">
        <v>1</v>
      </c>
      <c r="C7585" t="s">
        <v>80</v>
      </c>
      <c r="D7585" t="s">
        <v>85</v>
      </c>
      <c r="E7585" t="s">
        <v>156</v>
      </c>
      <c r="F7585" t="s">
        <v>21560</v>
      </c>
      <c r="G7585" t="s">
        <v>165</v>
      </c>
      <c r="H7585" t="s">
        <v>135</v>
      </c>
      <c r="I7585" t="s">
        <v>136</v>
      </c>
      <c r="J7585" t="s">
        <v>137</v>
      </c>
      <c r="K7585" t="s">
        <v>138</v>
      </c>
      <c r="L7585" t="s">
        <v>21561</v>
      </c>
      <c r="M7585" t="s">
        <v>21562</v>
      </c>
      <c r="N7585">
        <v>7.7213888879999999</v>
      </c>
      <c r="O7585">
        <v>0</v>
      </c>
      <c r="P7585">
        <v>11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16.507009368732835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16.507009368732835</v>
      </c>
    </row>
    <row r="7586" spans="1:31" x14ac:dyDescent="0.25">
      <c r="A7586">
        <v>2222817</v>
      </c>
      <c r="B7586">
        <v>1</v>
      </c>
      <c r="C7586" t="s">
        <v>80</v>
      </c>
      <c r="D7586" t="s">
        <v>99</v>
      </c>
      <c r="E7586" t="s">
        <v>141</v>
      </c>
      <c r="F7586" t="s">
        <v>21563</v>
      </c>
      <c r="G7586" t="s">
        <v>561</v>
      </c>
      <c r="H7586" t="s">
        <v>144</v>
      </c>
      <c r="I7586" t="s">
        <v>136</v>
      </c>
      <c r="J7586" t="s">
        <v>137</v>
      </c>
      <c r="K7586" t="s">
        <v>138</v>
      </c>
      <c r="L7586" t="s">
        <v>21564</v>
      </c>
      <c r="M7586" t="s">
        <v>21565</v>
      </c>
      <c r="N7586">
        <v>1.776944444</v>
      </c>
      <c r="O7586">
        <v>0</v>
      </c>
      <c r="P7586">
        <v>0</v>
      </c>
      <c r="Q7586">
        <v>1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0.67996091022722227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0.67996091022722227</v>
      </c>
    </row>
    <row r="7587" spans="1:31" x14ac:dyDescent="0.25">
      <c r="A7587">
        <v>2214659</v>
      </c>
      <c r="B7587">
        <v>1</v>
      </c>
      <c r="C7587" t="s">
        <v>80</v>
      </c>
      <c r="D7587" t="s">
        <v>93</v>
      </c>
      <c r="E7587" t="s">
        <v>147</v>
      </c>
      <c r="F7587" t="s">
        <v>5642</v>
      </c>
      <c r="G7587" t="s">
        <v>200</v>
      </c>
      <c r="H7587" t="s">
        <v>144</v>
      </c>
      <c r="I7587" t="s">
        <v>136</v>
      </c>
      <c r="J7587" t="s">
        <v>137</v>
      </c>
      <c r="K7587" t="s">
        <v>138</v>
      </c>
      <c r="L7587" t="s">
        <v>21566</v>
      </c>
      <c r="M7587" t="s">
        <v>21567</v>
      </c>
      <c r="N7587">
        <v>0.71444444399999996</v>
      </c>
      <c r="O7587">
        <v>0</v>
      </c>
      <c r="P7587">
        <v>425</v>
      </c>
      <c r="Q7587">
        <v>48</v>
      </c>
      <c r="R7587">
        <v>326</v>
      </c>
      <c r="S7587">
        <v>19</v>
      </c>
      <c r="T7587">
        <v>240</v>
      </c>
      <c r="U7587">
        <v>0</v>
      </c>
      <c r="V7587">
        <v>0</v>
      </c>
      <c r="W7587">
        <v>0</v>
      </c>
      <c r="X7587">
        <v>62.060558520979512</v>
      </c>
      <c r="Y7587">
        <v>6.0876185523404978</v>
      </c>
      <c r="Z7587">
        <v>77.136015119324554</v>
      </c>
      <c r="AA7587">
        <v>49.687358065956566</v>
      </c>
      <c r="AB7587">
        <v>77.478947647582785</v>
      </c>
      <c r="AC7587">
        <v>0</v>
      </c>
      <c r="AD7587">
        <v>0</v>
      </c>
      <c r="AE7587">
        <v>272.45049790618395</v>
      </c>
    </row>
    <row r="7588" spans="1:31" x14ac:dyDescent="0.25">
      <c r="A7588">
        <v>2213331</v>
      </c>
      <c r="B7588">
        <v>1</v>
      </c>
      <c r="C7588" t="s">
        <v>80</v>
      </c>
      <c r="D7588" t="s">
        <v>82</v>
      </c>
      <c r="E7588" t="s">
        <v>156</v>
      </c>
      <c r="F7588" t="s">
        <v>21568</v>
      </c>
      <c r="G7588" t="s">
        <v>161</v>
      </c>
      <c r="H7588" t="s">
        <v>135</v>
      </c>
      <c r="I7588" t="s">
        <v>136</v>
      </c>
      <c r="J7588" t="s">
        <v>137</v>
      </c>
      <c r="K7588" t="s">
        <v>138</v>
      </c>
      <c r="L7588" t="s">
        <v>21569</v>
      </c>
      <c r="M7588" t="s">
        <v>21570</v>
      </c>
      <c r="N7588">
        <v>2.2205555549999998</v>
      </c>
      <c r="O7588">
        <v>0</v>
      </c>
      <c r="P7588">
        <v>2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</row>
    <row r="7589" spans="1:31" x14ac:dyDescent="0.25">
      <c r="A7589">
        <v>2217530</v>
      </c>
      <c r="B7589">
        <v>1</v>
      </c>
      <c r="C7589" t="s">
        <v>80</v>
      </c>
      <c r="D7589" t="s">
        <v>93</v>
      </c>
      <c r="E7589" t="s">
        <v>151</v>
      </c>
      <c r="F7589" t="s">
        <v>21571</v>
      </c>
      <c r="G7589" t="s">
        <v>213</v>
      </c>
      <c r="H7589" t="s">
        <v>135</v>
      </c>
      <c r="I7589" t="s">
        <v>136</v>
      </c>
      <c r="J7589" t="s">
        <v>137</v>
      </c>
      <c r="K7589" t="s">
        <v>138</v>
      </c>
      <c r="L7589" t="s">
        <v>21572</v>
      </c>
      <c r="M7589" t="s">
        <v>21573</v>
      </c>
      <c r="N7589">
        <v>1.643888888</v>
      </c>
      <c r="O7589">
        <v>0</v>
      </c>
      <c r="P7589">
        <v>0</v>
      </c>
      <c r="Q7589">
        <v>0</v>
      </c>
      <c r="R7589">
        <v>2</v>
      </c>
      <c r="S7589">
        <v>0</v>
      </c>
      <c r="T7589">
        <v>2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1.835637666676013</v>
      </c>
      <c r="AA7589">
        <v>0</v>
      </c>
      <c r="AB7589">
        <v>9.1717788249375005E-3</v>
      </c>
      <c r="AC7589">
        <v>0</v>
      </c>
      <c r="AD7589">
        <v>0</v>
      </c>
      <c r="AE7589">
        <v>1.8448094455009505</v>
      </c>
    </row>
    <row r="7590" spans="1:31" x14ac:dyDescent="0.25">
      <c r="A7590">
        <v>2225688</v>
      </c>
      <c r="B7590">
        <v>1</v>
      </c>
      <c r="C7590" t="s">
        <v>80</v>
      </c>
      <c r="D7590" t="s">
        <v>93</v>
      </c>
      <c r="E7590" t="s">
        <v>151</v>
      </c>
      <c r="F7590" t="s">
        <v>21574</v>
      </c>
      <c r="G7590" t="s">
        <v>213</v>
      </c>
      <c r="H7590" t="s">
        <v>135</v>
      </c>
      <c r="I7590" t="s">
        <v>136</v>
      </c>
      <c r="J7590" t="s">
        <v>137</v>
      </c>
      <c r="K7590" t="s">
        <v>138</v>
      </c>
      <c r="L7590" t="s">
        <v>21575</v>
      </c>
      <c r="M7590" t="s">
        <v>21576</v>
      </c>
      <c r="N7590">
        <v>0.69277777699999998</v>
      </c>
      <c r="O7590">
        <v>0</v>
      </c>
      <c r="P7590">
        <v>26</v>
      </c>
      <c r="Q7590">
        <v>0</v>
      </c>
      <c r="R7590">
        <v>0</v>
      </c>
      <c r="S7590">
        <v>0</v>
      </c>
      <c r="T7590">
        <v>5</v>
      </c>
      <c r="U7590">
        <v>0</v>
      </c>
      <c r="V7590">
        <v>0</v>
      </c>
      <c r="W7590">
        <v>0</v>
      </c>
      <c r="X7590">
        <v>5.5585931613551578</v>
      </c>
      <c r="Y7590">
        <v>0</v>
      </c>
      <c r="Z7590">
        <v>0</v>
      </c>
      <c r="AA7590">
        <v>0</v>
      </c>
      <c r="AB7590">
        <v>2.3926972565211155</v>
      </c>
      <c r="AC7590">
        <v>0</v>
      </c>
      <c r="AD7590">
        <v>0</v>
      </c>
      <c r="AE7590">
        <v>7.9512904178762733</v>
      </c>
    </row>
    <row r="7591" spans="1:31" x14ac:dyDescent="0.25">
      <c r="A7591">
        <v>2214519</v>
      </c>
      <c r="B7591">
        <v>1</v>
      </c>
      <c r="C7591" t="s">
        <v>80</v>
      </c>
      <c r="D7591" t="s">
        <v>84</v>
      </c>
      <c r="E7591" t="s">
        <v>156</v>
      </c>
      <c r="F7591" t="s">
        <v>21577</v>
      </c>
      <c r="G7591" t="s">
        <v>172</v>
      </c>
      <c r="H7591" t="s">
        <v>135</v>
      </c>
      <c r="I7591" t="s">
        <v>136</v>
      </c>
      <c r="J7591" t="s">
        <v>137</v>
      </c>
      <c r="K7591" t="s">
        <v>138</v>
      </c>
      <c r="L7591" t="s">
        <v>21578</v>
      </c>
      <c r="M7591" t="s">
        <v>21579</v>
      </c>
      <c r="N7591">
        <v>1.108055555</v>
      </c>
      <c r="O7591">
        <v>0</v>
      </c>
      <c r="P7591">
        <v>9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2.8841696272394848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2.8841696272394848</v>
      </c>
    </row>
    <row r="7592" spans="1:31" x14ac:dyDescent="0.25">
      <c r="A7592">
        <v>2218764</v>
      </c>
      <c r="B7592">
        <v>1</v>
      </c>
      <c r="C7592" t="s">
        <v>80</v>
      </c>
      <c r="D7592" t="s">
        <v>104</v>
      </c>
      <c r="E7592" t="s">
        <v>156</v>
      </c>
      <c r="F7592" t="s">
        <v>21580</v>
      </c>
      <c r="G7592" t="s">
        <v>161</v>
      </c>
      <c r="H7592" t="s">
        <v>135</v>
      </c>
      <c r="I7592" t="s">
        <v>136</v>
      </c>
      <c r="J7592" t="s">
        <v>137</v>
      </c>
      <c r="K7592" t="s">
        <v>138</v>
      </c>
      <c r="L7592" t="s">
        <v>21581</v>
      </c>
      <c r="M7592" t="s">
        <v>21582</v>
      </c>
      <c r="N7592">
        <v>2.9027777769999998</v>
      </c>
      <c r="O7592">
        <v>0</v>
      </c>
      <c r="P7592">
        <v>2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0.93857723053489783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0.93857723053489783</v>
      </c>
    </row>
    <row r="7593" spans="1:31" x14ac:dyDescent="0.25">
      <c r="A7593">
        <v>2214851</v>
      </c>
      <c r="B7593">
        <v>1</v>
      </c>
      <c r="C7593" t="s">
        <v>80</v>
      </c>
      <c r="D7593" t="s">
        <v>84</v>
      </c>
      <c r="E7593" t="s">
        <v>156</v>
      </c>
      <c r="F7593" t="s">
        <v>21583</v>
      </c>
      <c r="G7593" t="s">
        <v>161</v>
      </c>
      <c r="H7593" t="s">
        <v>135</v>
      </c>
      <c r="I7593" t="s">
        <v>136</v>
      </c>
      <c r="J7593" t="s">
        <v>137</v>
      </c>
      <c r="K7593" t="s">
        <v>138</v>
      </c>
      <c r="L7593" t="s">
        <v>21584</v>
      </c>
      <c r="M7593" t="s">
        <v>21585</v>
      </c>
      <c r="N7593">
        <v>1.3516666660000001</v>
      </c>
      <c r="O7593">
        <v>0</v>
      </c>
      <c r="P7593">
        <v>4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0.82659904898371261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0.82659904898371261</v>
      </c>
    </row>
    <row r="7594" spans="1:31" x14ac:dyDescent="0.25">
      <c r="A7594">
        <v>2215847</v>
      </c>
      <c r="B7594">
        <v>1</v>
      </c>
      <c r="C7594" t="s">
        <v>80</v>
      </c>
      <c r="D7594" t="s">
        <v>95</v>
      </c>
      <c r="E7594" t="s">
        <v>198</v>
      </c>
      <c r="F7594" t="s">
        <v>21586</v>
      </c>
      <c r="G7594" t="s">
        <v>143</v>
      </c>
      <c r="H7594" t="s">
        <v>144</v>
      </c>
      <c r="I7594" t="s">
        <v>136</v>
      </c>
      <c r="J7594" t="s">
        <v>137</v>
      </c>
      <c r="K7594" t="s">
        <v>138</v>
      </c>
      <c r="L7594" t="s">
        <v>21587</v>
      </c>
      <c r="M7594" t="s">
        <v>21588</v>
      </c>
      <c r="N7594">
        <v>0.42055555500000003</v>
      </c>
      <c r="O7594">
        <v>0</v>
      </c>
      <c r="P7594">
        <v>0</v>
      </c>
      <c r="Q7594">
        <v>0</v>
      </c>
      <c r="R7594">
        <v>0</v>
      </c>
      <c r="S7594">
        <v>45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114.60150827250207</v>
      </c>
      <c r="AB7594">
        <v>0</v>
      </c>
      <c r="AC7594">
        <v>0</v>
      </c>
      <c r="AD7594">
        <v>0</v>
      </c>
      <c r="AE7594">
        <v>114.60150827250207</v>
      </c>
    </row>
    <row r="7595" spans="1:31" x14ac:dyDescent="0.25">
      <c r="A7595">
        <v>2214350</v>
      </c>
      <c r="B7595">
        <v>1</v>
      </c>
      <c r="C7595" t="s">
        <v>80</v>
      </c>
      <c r="D7595" t="s">
        <v>92</v>
      </c>
      <c r="E7595" t="s">
        <v>156</v>
      </c>
      <c r="F7595" t="s">
        <v>21589</v>
      </c>
      <c r="G7595" t="s">
        <v>161</v>
      </c>
      <c r="H7595" t="s">
        <v>135</v>
      </c>
      <c r="I7595" t="s">
        <v>136</v>
      </c>
      <c r="J7595" t="s">
        <v>137</v>
      </c>
      <c r="K7595" t="s">
        <v>138</v>
      </c>
      <c r="L7595" t="s">
        <v>21590</v>
      </c>
      <c r="M7595" t="s">
        <v>21591</v>
      </c>
      <c r="N7595">
        <v>1.7877777770000001</v>
      </c>
      <c r="O7595">
        <v>0</v>
      </c>
      <c r="P7595">
        <v>1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0.10740681526209667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0.10740681526209667</v>
      </c>
    </row>
    <row r="7596" spans="1:31" x14ac:dyDescent="0.25">
      <c r="A7596">
        <v>2215824</v>
      </c>
      <c r="B7596">
        <v>1</v>
      </c>
      <c r="C7596" t="s">
        <v>81</v>
      </c>
      <c r="D7596" t="s">
        <v>126</v>
      </c>
      <c r="E7596" t="s">
        <v>141</v>
      </c>
      <c r="F7596" t="s">
        <v>21592</v>
      </c>
      <c r="G7596" t="s">
        <v>233</v>
      </c>
      <c r="H7596" t="s">
        <v>144</v>
      </c>
      <c r="I7596" t="s">
        <v>136</v>
      </c>
      <c r="J7596" t="s">
        <v>137</v>
      </c>
      <c r="K7596" t="s">
        <v>234</v>
      </c>
      <c r="L7596" t="s">
        <v>21593</v>
      </c>
      <c r="M7596" t="s">
        <v>21594</v>
      </c>
      <c r="N7596">
        <v>7.8122222219999999</v>
      </c>
      <c r="O7596">
        <v>0</v>
      </c>
      <c r="P7596">
        <v>62</v>
      </c>
      <c r="Q7596">
        <v>0</v>
      </c>
      <c r="R7596">
        <v>3</v>
      </c>
      <c r="S7596">
        <v>0</v>
      </c>
      <c r="T7596">
        <v>1</v>
      </c>
      <c r="U7596">
        <v>0</v>
      </c>
      <c r="V7596">
        <v>0</v>
      </c>
      <c r="W7596">
        <v>0</v>
      </c>
      <c r="X7596">
        <v>43.615079577513434</v>
      </c>
      <c r="Y7596">
        <v>0</v>
      </c>
      <c r="Z7596">
        <v>1.3237274964692798</v>
      </c>
      <c r="AA7596">
        <v>0</v>
      </c>
      <c r="AB7596">
        <v>1.7894126012160002E-2</v>
      </c>
      <c r="AC7596">
        <v>0</v>
      </c>
      <c r="AD7596">
        <v>0</v>
      </c>
      <c r="AE7596">
        <v>44.956701199994875</v>
      </c>
    </row>
    <row r="7597" spans="1:31" x14ac:dyDescent="0.25">
      <c r="A7597">
        <v>2214373</v>
      </c>
      <c r="B7597">
        <v>1</v>
      </c>
      <c r="C7597" t="s">
        <v>80</v>
      </c>
      <c r="D7597" t="s">
        <v>90</v>
      </c>
      <c r="E7597" t="s">
        <v>151</v>
      </c>
      <c r="F7597" t="s">
        <v>21595</v>
      </c>
      <c r="G7597" t="s">
        <v>134</v>
      </c>
      <c r="H7597" t="s">
        <v>135</v>
      </c>
      <c r="I7597" t="s">
        <v>136</v>
      </c>
      <c r="J7597" t="s">
        <v>137</v>
      </c>
      <c r="K7597" t="s">
        <v>138</v>
      </c>
      <c r="L7597" t="s">
        <v>21596</v>
      </c>
      <c r="M7597" t="s">
        <v>21597</v>
      </c>
      <c r="N7597">
        <v>0.75777777700000004</v>
      </c>
      <c r="O7597">
        <v>0</v>
      </c>
      <c r="P7597">
        <v>238</v>
      </c>
      <c r="Q7597">
        <v>0</v>
      </c>
      <c r="R7597">
        <v>0</v>
      </c>
      <c r="S7597">
        <v>0</v>
      </c>
      <c r="T7597">
        <v>19</v>
      </c>
      <c r="U7597">
        <v>0</v>
      </c>
      <c r="V7597">
        <v>0</v>
      </c>
      <c r="W7597">
        <v>0</v>
      </c>
      <c r="X7597">
        <v>55.937120951890982</v>
      </c>
      <c r="Y7597">
        <v>0</v>
      </c>
      <c r="Z7597">
        <v>0</v>
      </c>
      <c r="AA7597">
        <v>0</v>
      </c>
      <c r="AB7597">
        <v>7.4792679142552991</v>
      </c>
      <c r="AC7597">
        <v>0</v>
      </c>
      <c r="AD7597">
        <v>0</v>
      </c>
      <c r="AE7597">
        <v>63.416388866146278</v>
      </c>
    </row>
    <row r="7598" spans="1:31" x14ac:dyDescent="0.25">
      <c r="A7598">
        <v>2220447</v>
      </c>
      <c r="B7598">
        <v>1</v>
      </c>
      <c r="C7598" t="s">
        <v>80</v>
      </c>
      <c r="D7598" t="s">
        <v>110</v>
      </c>
      <c r="E7598" t="s">
        <v>156</v>
      </c>
      <c r="F7598" t="s">
        <v>21598</v>
      </c>
      <c r="G7598" t="s">
        <v>134</v>
      </c>
      <c r="H7598" t="s">
        <v>135</v>
      </c>
      <c r="I7598" t="s">
        <v>136</v>
      </c>
      <c r="J7598" t="s">
        <v>137</v>
      </c>
      <c r="K7598" t="s">
        <v>138</v>
      </c>
      <c r="L7598" t="s">
        <v>21599</v>
      </c>
      <c r="M7598" t="s">
        <v>21600</v>
      </c>
      <c r="N7598">
        <v>3.8577777769999999</v>
      </c>
      <c r="O7598">
        <v>0</v>
      </c>
      <c r="P7598">
        <v>17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16.78685898477168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16.78685898477168</v>
      </c>
    </row>
    <row r="7599" spans="1:31" x14ac:dyDescent="0.25">
      <c r="A7599">
        <v>2218718</v>
      </c>
      <c r="B7599">
        <v>1</v>
      </c>
      <c r="C7599" t="s">
        <v>80</v>
      </c>
      <c r="D7599" t="s">
        <v>101</v>
      </c>
      <c r="E7599" t="s">
        <v>151</v>
      </c>
      <c r="F7599" t="s">
        <v>21601</v>
      </c>
      <c r="G7599" t="s">
        <v>213</v>
      </c>
      <c r="H7599" t="s">
        <v>135</v>
      </c>
      <c r="I7599" t="s">
        <v>136</v>
      </c>
      <c r="J7599" t="s">
        <v>137</v>
      </c>
      <c r="K7599" t="s">
        <v>138</v>
      </c>
      <c r="L7599" t="s">
        <v>21602</v>
      </c>
      <c r="M7599" t="s">
        <v>21603</v>
      </c>
      <c r="N7599">
        <v>1.675277777</v>
      </c>
      <c r="O7599">
        <v>0</v>
      </c>
      <c r="P7599">
        <v>3</v>
      </c>
      <c r="Q7599">
        <v>0</v>
      </c>
      <c r="R7599">
        <v>0</v>
      </c>
      <c r="S7599">
        <v>0</v>
      </c>
      <c r="T7599">
        <v>4</v>
      </c>
      <c r="U7599">
        <v>0</v>
      </c>
      <c r="V7599">
        <v>0</v>
      </c>
      <c r="W7599">
        <v>0</v>
      </c>
      <c r="X7599">
        <v>2.7047886030547126</v>
      </c>
      <c r="Y7599">
        <v>0</v>
      </c>
      <c r="Z7599">
        <v>0</v>
      </c>
      <c r="AA7599">
        <v>0</v>
      </c>
      <c r="AB7599">
        <v>17.131790821736558</v>
      </c>
      <c r="AC7599">
        <v>0</v>
      </c>
      <c r="AD7599">
        <v>0</v>
      </c>
      <c r="AE7599">
        <v>19.836579424791271</v>
      </c>
    </row>
    <row r="7600" spans="1:31" x14ac:dyDescent="0.25">
      <c r="A7600">
        <v>2227208</v>
      </c>
      <c r="B7600">
        <v>1</v>
      </c>
      <c r="C7600" t="s">
        <v>80</v>
      </c>
      <c r="D7600" t="s">
        <v>83</v>
      </c>
      <c r="E7600" t="s">
        <v>251</v>
      </c>
      <c r="F7600" t="s">
        <v>596</v>
      </c>
      <c r="G7600" t="s">
        <v>280</v>
      </c>
      <c r="H7600" t="s">
        <v>144</v>
      </c>
      <c r="I7600" t="s">
        <v>136</v>
      </c>
      <c r="J7600" t="s">
        <v>3</v>
      </c>
      <c r="K7600" t="s">
        <v>138</v>
      </c>
      <c r="L7600" t="s">
        <v>21604</v>
      </c>
      <c r="M7600" t="s">
        <v>21605</v>
      </c>
      <c r="N7600">
        <v>1.156111111</v>
      </c>
      <c r="O7600">
        <v>62</v>
      </c>
      <c r="P7600">
        <v>5497</v>
      </c>
      <c r="Q7600">
        <v>0</v>
      </c>
      <c r="R7600">
        <v>1</v>
      </c>
      <c r="S7600">
        <v>2</v>
      </c>
      <c r="T7600">
        <v>361</v>
      </c>
      <c r="U7600">
        <v>0</v>
      </c>
      <c r="V7600">
        <v>0</v>
      </c>
      <c r="W7600">
        <v>28.137255890042297</v>
      </c>
      <c r="X7600">
        <v>2694.0636584124213</v>
      </c>
      <c r="Y7600">
        <v>0</v>
      </c>
      <c r="Z7600">
        <v>3.2984222627361112E-3</v>
      </c>
      <c r="AA7600">
        <v>3.7461909057970333</v>
      </c>
      <c r="AB7600">
        <v>320.27480185593453</v>
      </c>
      <c r="AC7600">
        <v>0</v>
      </c>
      <c r="AD7600">
        <v>0</v>
      </c>
      <c r="AE7600">
        <v>3046.2252054864575</v>
      </c>
    </row>
    <row r="7601" spans="1:31" x14ac:dyDescent="0.25">
      <c r="A7601">
        <v>2214805</v>
      </c>
      <c r="B7601">
        <v>1</v>
      </c>
      <c r="C7601" t="s">
        <v>80</v>
      </c>
      <c r="D7601" t="s">
        <v>82</v>
      </c>
      <c r="E7601" t="s">
        <v>156</v>
      </c>
      <c r="F7601" t="s">
        <v>21606</v>
      </c>
      <c r="G7601" t="s">
        <v>134</v>
      </c>
      <c r="H7601" t="s">
        <v>135</v>
      </c>
      <c r="I7601" t="s">
        <v>136</v>
      </c>
      <c r="J7601" t="s">
        <v>137</v>
      </c>
      <c r="K7601" t="s">
        <v>138</v>
      </c>
      <c r="L7601" t="s">
        <v>21607</v>
      </c>
      <c r="M7601" t="s">
        <v>21608</v>
      </c>
      <c r="N7601">
        <v>0.85666666599999997</v>
      </c>
      <c r="O7601">
        <v>0</v>
      </c>
      <c r="P7601">
        <v>1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6.3191175246450002E-2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6.3191175246450002E-2</v>
      </c>
    </row>
    <row r="7602" spans="1:31" x14ac:dyDescent="0.25">
      <c r="A7602">
        <v>2228459</v>
      </c>
      <c r="B7602">
        <v>1</v>
      </c>
      <c r="C7602" t="s">
        <v>81</v>
      </c>
      <c r="D7602" t="s">
        <v>125</v>
      </c>
      <c r="E7602" t="s">
        <v>141</v>
      </c>
      <c r="F7602" t="s">
        <v>21609</v>
      </c>
      <c r="G7602" t="s">
        <v>349</v>
      </c>
      <c r="H7602" t="s">
        <v>144</v>
      </c>
      <c r="I7602" t="s">
        <v>136</v>
      </c>
      <c r="J7602" t="s">
        <v>137</v>
      </c>
      <c r="K7602" t="s">
        <v>138</v>
      </c>
      <c r="L7602" t="s">
        <v>21610</v>
      </c>
      <c r="M7602" t="s">
        <v>21611</v>
      </c>
      <c r="N7602">
        <v>4.6411111109999998</v>
      </c>
      <c r="O7602">
        <v>0</v>
      </c>
      <c r="P7602">
        <v>17</v>
      </c>
      <c r="Q7602">
        <v>0</v>
      </c>
      <c r="R7602">
        <v>22</v>
      </c>
      <c r="S7602">
        <v>0</v>
      </c>
      <c r="T7602">
        <v>2</v>
      </c>
      <c r="U7602">
        <v>0</v>
      </c>
      <c r="V7602">
        <v>0</v>
      </c>
      <c r="W7602">
        <v>0</v>
      </c>
      <c r="X7602">
        <v>15.81097192318842</v>
      </c>
      <c r="Y7602">
        <v>0</v>
      </c>
      <c r="Z7602">
        <v>54.523125064796034</v>
      </c>
      <c r="AA7602">
        <v>0</v>
      </c>
      <c r="AB7602">
        <v>17.94977325812674</v>
      </c>
      <c r="AC7602">
        <v>0</v>
      </c>
      <c r="AD7602">
        <v>0</v>
      </c>
      <c r="AE7602">
        <v>88.283870246111192</v>
      </c>
    </row>
    <row r="7603" spans="1:31" x14ac:dyDescent="0.25">
      <c r="A7603">
        <v>2221297</v>
      </c>
      <c r="B7603">
        <v>1</v>
      </c>
      <c r="C7603" t="s">
        <v>81</v>
      </c>
      <c r="D7603" t="s">
        <v>118</v>
      </c>
      <c r="E7603" t="s">
        <v>198</v>
      </c>
      <c r="F7603" t="s">
        <v>21612</v>
      </c>
      <c r="G7603" t="s">
        <v>405</v>
      </c>
      <c r="H7603" t="s">
        <v>144</v>
      </c>
      <c r="I7603" t="s">
        <v>136</v>
      </c>
      <c r="J7603" t="s">
        <v>137</v>
      </c>
      <c r="K7603" t="s">
        <v>234</v>
      </c>
      <c r="L7603" t="s">
        <v>21613</v>
      </c>
      <c r="M7603" t="s">
        <v>21614</v>
      </c>
      <c r="N7603">
        <v>2.735833333</v>
      </c>
      <c r="O7603">
        <v>0</v>
      </c>
      <c r="P7603">
        <v>231</v>
      </c>
      <c r="Q7603">
        <v>1</v>
      </c>
      <c r="R7603">
        <v>1</v>
      </c>
      <c r="S7603">
        <v>12</v>
      </c>
      <c r="T7603">
        <v>19</v>
      </c>
      <c r="U7603">
        <v>0</v>
      </c>
      <c r="V7603">
        <v>0</v>
      </c>
      <c r="W7603">
        <v>0</v>
      </c>
      <c r="X7603">
        <v>382.61968355884318</v>
      </c>
      <c r="Y7603">
        <v>0</v>
      </c>
      <c r="Z7603">
        <v>1.7682962290811783</v>
      </c>
      <c r="AA7603">
        <v>333.86538808419954</v>
      </c>
      <c r="AB7603">
        <v>45.475618336883457</v>
      </c>
      <c r="AC7603">
        <v>0</v>
      </c>
      <c r="AD7603">
        <v>0</v>
      </c>
      <c r="AE7603">
        <v>763.7289862090073</v>
      </c>
    </row>
    <row r="7604" spans="1:31" x14ac:dyDescent="0.25">
      <c r="A7604">
        <v>2217052</v>
      </c>
      <c r="B7604">
        <v>1</v>
      </c>
      <c r="C7604" t="s">
        <v>81</v>
      </c>
      <c r="D7604" t="s">
        <v>127</v>
      </c>
      <c r="E7604" t="s">
        <v>151</v>
      </c>
      <c r="F7604" t="s">
        <v>21615</v>
      </c>
      <c r="G7604" t="s">
        <v>213</v>
      </c>
      <c r="H7604" t="s">
        <v>135</v>
      </c>
      <c r="I7604" t="s">
        <v>136</v>
      </c>
      <c r="J7604" t="s">
        <v>137</v>
      </c>
      <c r="K7604" t="s">
        <v>138</v>
      </c>
      <c r="L7604" t="s">
        <v>21616</v>
      </c>
      <c r="M7604" t="s">
        <v>21617</v>
      </c>
      <c r="N7604">
        <v>5.733055555</v>
      </c>
      <c r="O7604">
        <v>0</v>
      </c>
      <c r="P7604">
        <v>6</v>
      </c>
      <c r="Q7604">
        <v>0</v>
      </c>
      <c r="R7604">
        <v>3</v>
      </c>
      <c r="S7604">
        <v>0</v>
      </c>
      <c r="T7604">
        <v>1</v>
      </c>
      <c r="U7604">
        <v>0</v>
      </c>
      <c r="V7604">
        <v>0</v>
      </c>
      <c r="W7604">
        <v>0</v>
      </c>
      <c r="X7604">
        <v>0.97744891076384</v>
      </c>
      <c r="Y7604">
        <v>0</v>
      </c>
      <c r="Z7604">
        <v>0.23869097243055754</v>
      </c>
      <c r="AA7604">
        <v>0</v>
      </c>
      <c r="AB7604">
        <v>6.8207560804195184</v>
      </c>
      <c r="AC7604">
        <v>0</v>
      </c>
      <c r="AD7604">
        <v>0</v>
      </c>
      <c r="AE7604">
        <v>8.0368959636139152</v>
      </c>
    </row>
    <row r="7605" spans="1:31" x14ac:dyDescent="0.25">
      <c r="A7605">
        <v>2221967</v>
      </c>
      <c r="B7605">
        <v>1</v>
      </c>
      <c r="C7605" t="s">
        <v>81</v>
      </c>
      <c r="D7605" t="s">
        <v>112</v>
      </c>
      <c r="E7605" t="s">
        <v>147</v>
      </c>
      <c r="F7605" t="s">
        <v>655</v>
      </c>
      <c r="G7605" t="s">
        <v>143</v>
      </c>
      <c r="H7605" t="s">
        <v>144</v>
      </c>
      <c r="I7605" t="s">
        <v>136</v>
      </c>
      <c r="J7605" t="s">
        <v>137</v>
      </c>
      <c r="K7605" t="s">
        <v>138</v>
      </c>
      <c r="L7605" t="s">
        <v>21618</v>
      </c>
      <c r="M7605" t="s">
        <v>21619</v>
      </c>
      <c r="N7605">
        <v>0.26361111100000001</v>
      </c>
      <c r="O7605">
        <v>0</v>
      </c>
      <c r="P7605">
        <v>1284</v>
      </c>
      <c r="Q7605">
        <v>5</v>
      </c>
      <c r="R7605">
        <v>39</v>
      </c>
      <c r="S7605">
        <v>8</v>
      </c>
      <c r="T7605">
        <v>69</v>
      </c>
      <c r="U7605">
        <v>1</v>
      </c>
      <c r="V7605">
        <v>1</v>
      </c>
      <c r="W7605">
        <v>0</v>
      </c>
      <c r="X7605">
        <v>25.431575039696064</v>
      </c>
      <c r="Y7605">
        <v>8.4236548506291999</v>
      </c>
      <c r="Z7605">
        <v>1.0672090780225043</v>
      </c>
      <c r="AA7605">
        <v>8.754897862478547</v>
      </c>
      <c r="AB7605">
        <v>10.229889730345702</v>
      </c>
      <c r="AC7605">
        <v>6.8975067680508872E-2</v>
      </c>
      <c r="AD7605">
        <v>5.6931974043388893E-3</v>
      </c>
      <c r="AE7605">
        <v>53.981894826256877</v>
      </c>
    </row>
    <row r="7606" spans="1:31" x14ac:dyDescent="0.25">
      <c r="A7606">
        <v>2223218</v>
      </c>
      <c r="B7606">
        <v>1</v>
      </c>
      <c r="C7606" t="s">
        <v>80</v>
      </c>
      <c r="D7606" t="s">
        <v>88</v>
      </c>
      <c r="E7606" t="s">
        <v>156</v>
      </c>
      <c r="F7606" t="s">
        <v>21620</v>
      </c>
      <c r="G7606" t="s">
        <v>172</v>
      </c>
      <c r="H7606" t="s">
        <v>135</v>
      </c>
      <c r="I7606" t="s">
        <v>136</v>
      </c>
      <c r="J7606" t="s">
        <v>137</v>
      </c>
      <c r="K7606" t="s">
        <v>138</v>
      </c>
      <c r="L7606" t="s">
        <v>21621</v>
      </c>
      <c r="M7606" t="s">
        <v>21622</v>
      </c>
      <c r="N7606">
        <v>7.3319444440000003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1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11.567079782833549</v>
      </c>
      <c r="AC7606">
        <v>0</v>
      </c>
      <c r="AD7606">
        <v>0</v>
      </c>
      <c r="AE7606">
        <v>11.567079782833549</v>
      </c>
    </row>
    <row r="7607" spans="1:31" x14ac:dyDescent="0.25">
      <c r="A7607">
        <v>2213139</v>
      </c>
      <c r="B7607">
        <v>1</v>
      </c>
      <c r="C7607" t="s">
        <v>80</v>
      </c>
      <c r="D7607" t="s">
        <v>86</v>
      </c>
      <c r="E7607" t="s">
        <v>225</v>
      </c>
      <c r="F7607" t="s">
        <v>2009</v>
      </c>
      <c r="G7607" t="s">
        <v>600</v>
      </c>
      <c r="H7607" t="s">
        <v>135</v>
      </c>
      <c r="I7607" t="s">
        <v>136</v>
      </c>
      <c r="J7607" t="s">
        <v>137</v>
      </c>
      <c r="K7607" t="s">
        <v>138</v>
      </c>
      <c r="L7607" t="s">
        <v>21623</v>
      </c>
      <c r="M7607" t="s">
        <v>21624</v>
      </c>
      <c r="N7607">
        <v>1.3</v>
      </c>
      <c r="O7607">
        <v>0</v>
      </c>
      <c r="P7607">
        <v>88</v>
      </c>
      <c r="Q7607">
        <v>0</v>
      </c>
      <c r="R7607">
        <v>0</v>
      </c>
      <c r="S7607">
        <v>0</v>
      </c>
      <c r="T7607">
        <v>20</v>
      </c>
      <c r="U7607">
        <v>0</v>
      </c>
      <c r="V7607">
        <v>0</v>
      </c>
      <c r="W7607">
        <v>0</v>
      </c>
      <c r="X7607">
        <v>20.597583252552621</v>
      </c>
      <c r="Y7607">
        <v>0</v>
      </c>
      <c r="Z7607">
        <v>0</v>
      </c>
      <c r="AA7607">
        <v>0</v>
      </c>
      <c r="AB7607">
        <v>8.9741291904291529</v>
      </c>
      <c r="AC7607">
        <v>0</v>
      </c>
      <c r="AD7607">
        <v>0</v>
      </c>
      <c r="AE7607">
        <v>29.571712442981774</v>
      </c>
    </row>
    <row r="7608" spans="1:31" x14ac:dyDescent="0.25">
      <c r="A7608">
        <v>2225880</v>
      </c>
      <c r="B7608">
        <v>1</v>
      </c>
      <c r="C7608" t="s">
        <v>80</v>
      </c>
      <c r="D7608" t="s">
        <v>82</v>
      </c>
      <c r="E7608" t="s">
        <v>151</v>
      </c>
      <c r="F7608" t="s">
        <v>2158</v>
      </c>
      <c r="G7608" t="s">
        <v>213</v>
      </c>
      <c r="H7608" t="s">
        <v>135</v>
      </c>
      <c r="I7608" t="s">
        <v>136</v>
      </c>
      <c r="J7608" t="s">
        <v>137</v>
      </c>
      <c r="K7608" t="s">
        <v>138</v>
      </c>
      <c r="L7608" t="s">
        <v>21625</v>
      </c>
      <c r="M7608" t="s">
        <v>21626</v>
      </c>
      <c r="N7608">
        <v>1.6186111110000001</v>
      </c>
      <c r="O7608">
        <v>0</v>
      </c>
      <c r="P7608">
        <v>43</v>
      </c>
      <c r="Q7608">
        <v>0</v>
      </c>
      <c r="R7608">
        <v>0</v>
      </c>
      <c r="S7608">
        <v>0</v>
      </c>
      <c r="T7608">
        <v>4</v>
      </c>
      <c r="U7608">
        <v>0</v>
      </c>
      <c r="V7608">
        <v>0</v>
      </c>
      <c r="W7608">
        <v>0</v>
      </c>
      <c r="X7608">
        <v>25.706522129336175</v>
      </c>
      <c r="Y7608">
        <v>0</v>
      </c>
      <c r="Z7608">
        <v>0</v>
      </c>
      <c r="AA7608">
        <v>0</v>
      </c>
      <c r="AB7608">
        <v>1.0297950393840059</v>
      </c>
      <c r="AC7608">
        <v>0</v>
      </c>
      <c r="AD7608">
        <v>0</v>
      </c>
      <c r="AE7608">
        <v>26.736317168720181</v>
      </c>
    </row>
    <row r="7609" spans="1:31" x14ac:dyDescent="0.25">
      <c r="A7609">
        <v>2228436</v>
      </c>
      <c r="B7609">
        <v>1</v>
      </c>
      <c r="C7609" t="s">
        <v>80</v>
      </c>
      <c r="D7609" t="s">
        <v>82</v>
      </c>
      <c r="E7609" t="s">
        <v>151</v>
      </c>
      <c r="F7609" t="s">
        <v>2186</v>
      </c>
      <c r="G7609" t="s">
        <v>134</v>
      </c>
      <c r="H7609" t="s">
        <v>135</v>
      </c>
      <c r="I7609" t="s">
        <v>136</v>
      </c>
      <c r="J7609" t="s">
        <v>137</v>
      </c>
      <c r="K7609" t="s">
        <v>138</v>
      </c>
      <c r="L7609" t="s">
        <v>21627</v>
      </c>
      <c r="M7609" t="s">
        <v>21628</v>
      </c>
      <c r="N7609">
        <v>2.2405555549999998</v>
      </c>
      <c r="O7609">
        <v>0</v>
      </c>
      <c r="P7609">
        <v>208</v>
      </c>
      <c r="Q7609">
        <v>0</v>
      </c>
      <c r="R7609">
        <v>0</v>
      </c>
      <c r="S7609">
        <v>0</v>
      </c>
      <c r="T7609">
        <v>5</v>
      </c>
      <c r="U7609">
        <v>0</v>
      </c>
      <c r="V7609">
        <v>0</v>
      </c>
      <c r="W7609">
        <v>0</v>
      </c>
      <c r="X7609">
        <v>227.16396126539726</v>
      </c>
      <c r="Y7609">
        <v>0</v>
      </c>
      <c r="Z7609">
        <v>0</v>
      </c>
      <c r="AA7609">
        <v>0</v>
      </c>
      <c r="AB7609">
        <v>1.7290547160611514</v>
      </c>
      <c r="AC7609">
        <v>0</v>
      </c>
      <c r="AD7609">
        <v>0</v>
      </c>
      <c r="AE7609">
        <v>228.8930159814584</v>
      </c>
    </row>
    <row r="7610" spans="1:31" x14ac:dyDescent="0.25">
      <c r="A7610">
        <v>2221944</v>
      </c>
      <c r="B7610">
        <v>1</v>
      </c>
      <c r="C7610" t="s">
        <v>80</v>
      </c>
      <c r="D7610" t="s">
        <v>110</v>
      </c>
      <c r="E7610" t="s">
        <v>251</v>
      </c>
      <c r="F7610" t="s">
        <v>21629</v>
      </c>
      <c r="G7610" t="s">
        <v>3242</v>
      </c>
      <c r="H7610" t="s">
        <v>144</v>
      </c>
      <c r="I7610" t="s">
        <v>136</v>
      </c>
      <c r="J7610" t="s">
        <v>137</v>
      </c>
      <c r="K7610" t="s">
        <v>138</v>
      </c>
      <c r="L7610" t="s">
        <v>21630</v>
      </c>
      <c r="M7610" t="s">
        <v>21631</v>
      </c>
      <c r="N7610">
        <v>1.089722222</v>
      </c>
      <c r="O7610">
        <v>0</v>
      </c>
      <c r="P7610">
        <v>5459</v>
      </c>
      <c r="Q7610">
        <v>0</v>
      </c>
      <c r="R7610">
        <v>0</v>
      </c>
      <c r="S7610">
        <v>0</v>
      </c>
      <c r="T7610">
        <v>964</v>
      </c>
      <c r="U7610">
        <v>0</v>
      </c>
      <c r="V7610">
        <v>1</v>
      </c>
      <c r="W7610">
        <v>0</v>
      </c>
      <c r="X7610">
        <v>1628.1769921067355</v>
      </c>
      <c r="Y7610">
        <v>0</v>
      </c>
      <c r="Z7610">
        <v>0</v>
      </c>
      <c r="AA7610">
        <v>0</v>
      </c>
      <c r="AB7610">
        <v>880.45079460842453</v>
      </c>
      <c r="AC7610">
        <v>0</v>
      </c>
      <c r="AD7610">
        <v>6.1186525074411104</v>
      </c>
      <c r="AE7610">
        <v>2514.7464392226016</v>
      </c>
    </row>
    <row r="7611" spans="1:31" x14ac:dyDescent="0.25">
      <c r="A7611">
        <v>2220069</v>
      </c>
      <c r="B7611">
        <v>1</v>
      </c>
      <c r="C7611" t="s">
        <v>80</v>
      </c>
      <c r="D7611" t="s">
        <v>93</v>
      </c>
      <c r="E7611" t="s">
        <v>151</v>
      </c>
      <c r="F7611" t="s">
        <v>21632</v>
      </c>
      <c r="G7611" t="s">
        <v>213</v>
      </c>
      <c r="H7611" t="s">
        <v>135</v>
      </c>
      <c r="I7611" t="s">
        <v>136</v>
      </c>
      <c r="J7611" t="s">
        <v>137</v>
      </c>
      <c r="K7611" t="s">
        <v>138</v>
      </c>
      <c r="L7611" t="s">
        <v>21633</v>
      </c>
      <c r="M7611" t="s">
        <v>21634</v>
      </c>
      <c r="N7611">
        <v>2.6316666660000001</v>
      </c>
      <c r="O7611">
        <v>0</v>
      </c>
      <c r="P7611">
        <v>0</v>
      </c>
      <c r="Q7611">
        <v>0</v>
      </c>
      <c r="R7611">
        <v>3</v>
      </c>
      <c r="S7611">
        <v>0</v>
      </c>
      <c r="T7611">
        <v>2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2.3027903101222917</v>
      </c>
      <c r="AA7611">
        <v>0</v>
      </c>
      <c r="AB7611">
        <v>0</v>
      </c>
      <c r="AC7611">
        <v>0</v>
      </c>
      <c r="AD7611">
        <v>0</v>
      </c>
      <c r="AE7611">
        <v>2.3027903101222917</v>
      </c>
    </row>
    <row r="7612" spans="1:31" x14ac:dyDescent="0.25">
      <c r="A7612">
        <v>2225903</v>
      </c>
      <c r="B7612">
        <v>1</v>
      </c>
      <c r="C7612" t="s">
        <v>80</v>
      </c>
      <c r="D7612" t="s">
        <v>88</v>
      </c>
      <c r="E7612" t="s">
        <v>141</v>
      </c>
      <c r="F7612" t="s">
        <v>21635</v>
      </c>
      <c r="G7612" t="s">
        <v>349</v>
      </c>
      <c r="H7612" t="s">
        <v>144</v>
      </c>
      <c r="I7612" t="s">
        <v>136</v>
      </c>
      <c r="J7612" t="s">
        <v>137</v>
      </c>
      <c r="K7612" t="s">
        <v>138</v>
      </c>
      <c r="L7612" t="s">
        <v>21636</v>
      </c>
      <c r="M7612" t="s">
        <v>21637</v>
      </c>
      <c r="N7612">
        <v>5.6316666660000001</v>
      </c>
      <c r="O7612">
        <v>0</v>
      </c>
      <c r="P7612">
        <v>409</v>
      </c>
      <c r="Q7612">
        <v>0</v>
      </c>
      <c r="R7612">
        <v>0</v>
      </c>
      <c r="S7612">
        <v>0</v>
      </c>
      <c r="T7612">
        <v>9</v>
      </c>
      <c r="U7612">
        <v>0</v>
      </c>
      <c r="V7612">
        <v>0</v>
      </c>
      <c r="W7612">
        <v>0</v>
      </c>
      <c r="X7612">
        <v>499.94572168966118</v>
      </c>
      <c r="Y7612">
        <v>0</v>
      </c>
      <c r="Z7612">
        <v>0</v>
      </c>
      <c r="AA7612">
        <v>0</v>
      </c>
      <c r="AB7612">
        <v>31.495429806718271</v>
      </c>
      <c r="AC7612">
        <v>0</v>
      </c>
      <c r="AD7612">
        <v>0</v>
      </c>
      <c r="AE7612">
        <v>531.44115149637946</v>
      </c>
    </row>
    <row r="7613" spans="1:31" x14ac:dyDescent="0.25">
      <c r="A7613">
        <v>2218595</v>
      </c>
      <c r="B7613">
        <v>1</v>
      </c>
      <c r="C7613" t="s">
        <v>80</v>
      </c>
      <c r="D7613" t="s">
        <v>99</v>
      </c>
      <c r="E7613" t="s">
        <v>151</v>
      </c>
      <c r="F7613" t="s">
        <v>21638</v>
      </c>
      <c r="G7613" t="s">
        <v>153</v>
      </c>
      <c r="H7613" t="s">
        <v>135</v>
      </c>
      <c r="I7613" t="s">
        <v>136</v>
      </c>
      <c r="J7613" t="s">
        <v>137</v>
      </c>
      <c r="K7613" t="s">
        <v>138</v>
      </c>
      <c r="L7613" t="s">
        <v>21639</v>
      </c>
      <c r="M7613" t="s">
        <v>21640</v>
      </c>
      <c r="N7613">
        <v>4.6844444440000004</v>
      </c>
      <c r="O7613">
        <v>0</v>
      </c>
      <c r="P7613">
        <v>1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0.86996407408040011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0.86996407408040011</v>
      </c>
    </row>
    <row r="7614" spans="1:31" x14ac:dyDescent="0.25">
      <c r="A7614">
        <v>2216016</v>
      </c>
      <c r="B7614">
        <v>1</v>
      </c>
      <c r="C7614" t="s">
        <v>80</v>
      </c>
      <c r="D7614" t="s">
        <v>92</v>
      </c>
      <c r="E7614" t="s">
        <v>156</v>
      </c>
      <c r="F7614" t="s">
        <v>21641</v>
      </c>
      <c r="G7614" t="s">
        <v>172</v>
      </c>
      <c r="H7614" t="s">
        <v>135</v>
      </c>
      <c r="I7614" t="s">
        <v>136</v>
      </c>
      <c r="J7614" t="s">
        <v>137</v>
      </c>
      <c r="K7614" t="s">
        <v>138</v>
      </c>
      <c r="L7614" t="s">
        <v>21642</v>
      </c>
      <c r="M7614" t="s">
        <v>21643</v>
      </c>
      <c r="N7614">
        <v>2.6688888880000001</v>
      </c>
      <c r="O7614">
        <v>0</v>
      </c>
      <c r="P7614">
        <v>1</v>
      </c>
      <c r="Q7614">
        <v>0</v>
      </c>
      <c r="R7614">
        <v>0</v>
      </c>
      <c r="S7614">
        <v>0</v>
      </c>
      <c r="T7614">
        <v>4</v>
      </c>
      <c r="U7614">
        <v>0</v>
      </c>
      <c r="V7614">
        <v>0</v>
      </c>
      <c r="W7614">
        <v>0</v>
      </c>
      <c r="X7614">
        <v>0.56732370788829001</v>
      </c>
      <c r="Y7614">
        <v>0</v>
      </c>
      <c r="Z7614">
        <v>0</v>
      </c>
      <c r="AA7614">
        <v>0</v>
      </c>
      <c r="AB7614">
        <v>1.6839194234158619</v>
      </c>
      <c r="AC7614">
        <v>0</v>
      </c>
      <c r="AD7614">
        <v>0</v>
      </c>
      <c r="AE7614">
        <v>2.2512431313041521</v>
      </c>
    </row>
    <row r="7615" spans="1:31" x14ac:dyDescent="0.25">
      <c r="A7615">
        <v>2228605</v>
      </c>
      <c r="B7615">
        <v>1</v>
      </c>
      <c r="C7615" t="s">
        <v>80</v>
      </c>
      <c r="D7615" t="s">
        <v>104</v>
      </c>
      <c r="E7615" t="s">
        <v>198</v>
      </c>
      <c r="F7615" t="s">
        <v>13702</v>
      </c>
      <c r="G7615" t="s">
        <v>143</v>
      </c>
      <c r="H7615" t="s">
        <v>144</v>
      </c>
      <c r="I7615" t="s">
        <v>136</v>
      </c>
      <c r="J7615" t="s">
        <v>137</v>
      </c>
      <c r="K7615" t="s">
        <v>138</v>
      </c>
      <c r="L7615" t="s">
        <v>21644</v>
      </c>
      <c r="M7615" t="s">
        <v>21645</v>
      </c>
      <c r="N7615">
        <v>0.113611111</v>
      </c>
      <c r="O7615">
        <v>5</v>
      </c>
      <c r="P7615">
        <v>1774</v>
      </c>
      <c r="Q7615">
        <v>10</v>
      </c>
      <c r="R7615">
        <v>20</v>
      </c>
      <c r="S7615">
        <v>17</v>
      </c>
      <c r="T7615">
        <v>209</v>
      </c>
      <c r="U7615">
        <v>4</v>
      </c>
      <c r="V7615">
        <v>0</v>
      </c>
      <c r="W7615">
        <v>7.7703799632824741E-2</v>
      </c>
      <c r="X7615">
        <v>50.728049540893373</v>
      </c>
      <c r="Y7615">
        <v>0.39628492670216109</v>
      </c>
      <c r="Z7615">
        <v>0.29763787124281049</v>
      </c>
      <c r="AA7615">
        <v>44.980434905092615</v>
      </c>
      <c r="AB7615">
        <v>9.4363224130614594</v>
      </c>
      <c r="AC7615">
        <v>8.7987719875858925</v>
      </c>
      <c r="AD7615">
        <v>0</v>
      </c>
      <c r="AE7615">
        <v>114.71520544421114</v>
      </c>
    </row>
    <row r="7616" spans="1:31" x14ac:dyDescent="0.25">
      <c r="A7616">
        <v>2221990</v>
      </c>
      <c r="B7616">
        <v>1</v>
      </c>
      <c r="C7616" t="s">
        <v>81</v>
      </c>
      <c r="D7616" t="s">
        <v>120</v>
      </c>
      <c r="E7616" t="s">
        <v>156</v>
      </c>
      <c r="F7616" t="s">
        <v>21646</v>
      </c>
      <c r="G7616" t="s">
        <v>161</v>
      </c>
      <c r="H7616" t="s">
        <v>135</v>
      </c>
      <c r="I7616" t="s">
        <v>136</v>
      </c>
      <c r="J7616" t="s">
        <v>137</v>
      </c>
      <c r="K7616" t="s">
        <v>138</v>
      </c>
      <c r="L7616" t="s">
        <v>21647</v>
      </c>
      <c r="M7616" t="s">
        <v>21648</v>
      </c>
      <c r="N7616">
        <v>1.426388888</v>
      </c>
      <c r="O7616">
        <v>0</v>
      </c>
      <c r="P7616">
        <v>1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</row>
    <row r="7617" spans="1:31" x14ac:dyDescent="0.25">
      <c r="A7617">
        <v>2223195</v>
      </c>
      <c r="B7617">
        <v>1</v>
      </c>
      <c r="C7617" t="s">
        <v>81</v>
      </c>
      <c r="D7617" t="s">
        <v>122</v>
      </c>
      <c r="E7617" t="s">
        <v>147</v>
      </c>
      <c r="F7617" t="s">
        <v>7609</v>
      </c>
      <c r="G7617" t="s">
        <v>405</v>
      </c>
      <c r="H7617" t="s">
        <v>144</v>
      </c>
      <c r="I7617" t="s">
        <v>136</v>
      </c>
      <c r="J7617" t="s">
        <v>137</v>
      </c>
      <c r="K7617" t="s">
        <v>234</v>
      </c>
      <c r="L7617" t="s">
        <v>21649</v>
      </c>
      <c r="M7617" t="s">
        <v>21650</v>
      </c>
      <c r="N7617">
        <v>0.43172027699999999</v>
      </c>
      <c r="O7617">
        <v>0</v>
      </c>
      <c r="P7617">
        <v>4643</v>
      </c>
      <c r="Q7617">
        <v>0</v>
      </c>
      <c r="R7617">
        <v>38</v>
      </c>
      <c r="S7617">
        <v>1</v>
      </c>
      <c r="T7617">
        <v>200</v>
      </c>
      <c r="U7617">
        <v>0</v>
      </c>
      <c r="V7617">
        <v>0</v>
      </c>
      <c r="W7617">
        <v>0</v>
      </c>
      <c r="X7617">
        <v>488.92430082101777</v>
      </c>
      <c r="Y7617">
        <v>0</v>
      </c>
      <c r="Z7617">
        <v>2.2836942619910023</v>
      </c>
      <c r="AA7617">
        <v>3.3654397584752918</v>
      </c>
      <c r="AB7617">
        <v>61.796379793980911</v>
      </c>
      <c r="AC7617">
        <v>0</v>
      </c>
      <c r="AD7617">
        <v>0</v>
      </c>
      <c r="AE7617">
        <v>556.36981463546499</v>
      </c>
    </row>
    <row r="7618" spans="1:31" x14ac:dyDescent="0.25">
      <c r="A7618">
        <v>2213162</v>
      </c>
      <c r="B7618">
        <v>1</v>
      </c>
      <c r="C7618" t="s">
        <v>81</v>
      </c>
      <c r="D7618" t="s">
        <v>115</v>
      </c>
      <c r="E7618" t="s">
        <v>198</v>
      </c>
      <c r="F7618" t="s">
        <v>4760</v>
      </c>
      <c r="G7618" t="s">
        <v>405</v>
      </c>
      <c r="H7618" t="s">
        <v>144</v>
      </c>
      <c r="I7618" t="s">
        <v>136</v>
      </c>
      <c r="J7618" t="s">
        <v>137</v>
      </c>
      <c r="K7618" t="s">
        <v>234</v>
      </c>
      <c r="L7618" t="s">
        <v>21651</v>
      </c>
      <c r="M7618" t="s">
        <v>21652</v>
      </c>
      <c r="N7618">
        <v>6.2341666660000001</v>
      </c>
      <c r="O7618">
        <v>1</v>
      </c>
      <c r="P7618">
        <v>1325</v>
      </c>
      <c r="Q7618">
        <v>1</v>
      </c>
      <c r="R7618">
        <v>21</v>
      </c>
      <c r="S7618">
        <v>9</v>
      </c>
      <c r="T7618">
        <v>115</v>
      </c>
      <c r="U7618">
        <v>1</v>
      </c>
      <c r="V7618">
        <v>0</v>
      </c>
      <c r="W7618">
        <v>0</v>
      </c>
      <c r="X7618">
        <v>699.82057503406327</v>
      </c>
      <c r="Y7618">
        <v>3.5230456828261083</v>
      </c>
      <c r="Z7618">
        <v>7.320378766878294</v>
      </c>
      <c r="AA7618">
        <v>238.53245176942647</v>
      </c>
      <c r="AB7618">
        <v>154.82712140277104</v>
      </c>
      <c r="AC7618">
        <v>90.918847434000853</v>
      </c>
      <c r="AD7618">
        <v>0</v>
      </c>
      <c r="AE7618">
        <v>1194.9424200899662</v>
      </c>
    </row>
    <row r="7619" spans="1:31" x14ac:dyDescent="0.25">
      <c r="A7619">
        <v>2218804</v>
      </c>
      <c r="B7619">
        <v>1</v>
      </c>
      <c r="C7619" t="s">
        <v>80</v>
      </c>
      <c r="D7619" t="s">
        <v>108</v>
      </c>
      <c r="E7619" t="s">
        <v>132</v>
      </c>
      <c r="F7619" t="s">
        <v>2702</v>
      </c>
      <c r="G7619" t="s">
        <v>233</v>
      </c>
      <c r="H7619" t="s">
        <v>135</v>
      </c>
      <c r="I7619" t="s">
        <v>136</v>
      </c>
      <c r="J7619" t="s">
        <v>137</v>
      </c>
      <c r="K7619" t="s">
        <v>234</v>
      </c>
      <c r="L7619" t="s">
        <v>21653</v>
      </c>
      <c r="M7619" t="s">
        <v>21654</v>
      </c>
      <c r="N7619">
        <v>7.2769027770000001</v>
      </c>
      <c r="O7619">
        <v>0</v>
      </c>
      <c r="P7619">
        <v>22</v>
      </c>
      <c r="Q7619">
        <v>0</v>
      </c>
      <c r="R7619">
        <v>9</v>
      </c>
      <c r="S7619">
        <v>0</v>
      </c>
      <c r="T7619">
        <v>3</v>
      </c>
      <c r="U7619">
        <v>0</v>
      </c>
      <c r="V7619">
        <v>0</v>
      </c>
      <c r="W7619">
        <v>0</v>
      </c>
      <c r="X7619">
        <v>22.417792362654819</v>
      </c>
      <c r="Y7619">
        <v>0</v>
      </c>
      <c r="Z7619">
        <v>8.7416252683897611</v>
      </c>
      <c r="AA7619">
        <v>0</v>
      </c>
      <c r="AB7619">
        <v>3.7381208791651144</v>
      </c>
      <c r="AC7619">
        <v>0</v>
      </c>
      <c r="AD7619">
        <v>0</v>
      </c>
      <c r="AE7619">
        <v>34.897538510209692</v>
      </c>
    </row>
    <row r="7620" spans="1:31" x14ac:dyDescent="0.25">
      <c r="A7620">
        <v>2226381</v>
      </c>
      <c r="B7620">
        <v>1</v>
      </c>
      <c r="C7620" t="s">
        <v>80</v>
      </c>
      <c r="D7620" t="s">
        <v>100</v>
      </c>
      <c r="E7620" t="s">
        <v>156</v>
      </c>
      <c r="F7620" t="s">
        <v>21655</v>
      </c>
      <c r="G7620" t="s">
        <v>161</v>
      </c>
      <c r="H7620" t="s">
        <v>135</v>
      </c>
      <c r="I7620" t="s">
        <v>136</v>
      </c>
      <c r="J7620" t="s">
        <v>137</v>
      </c>
      <c r="K7620" t="s">
        <v>138</v>
      </c>
      <c r="L7620" t="s">
        <v>21656</v>
      </c>
      <c r="M7620" t="s">
        <v>21657</v>
      </c>
      <c r="N7620">
        <v>2.7338888880000001</v>
      </c>
      <c r="O7620">
        <v>0</v>
      </c>
      <c r="P7620">
        <v>2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1.1655958076518804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1.1655958076518804</v>
      </c>
    </row>
    <row r="7621" spans="1:31" x14ac:dyDescent="0.25">
      <c r="A7621">
        <v>2216302</v>
      </c>
      <c r="B7621">
        <v>1</v>
      </c>
      <c r="C7621" t="s">
        <v>81</v>
      </c>
      <c r="D7621" t="s">
        <v>112</v>
      </c>
      <c r="E7621" t="s">
        <v>147</v>
      </c>
      <c r="F7621" t="s">
        <v>998</v>
      </c>
      <c r="G7621" t="s">
        <v>143</v>
      </c>
      <c r="H7621" t="s">
        <v>144</v>
      </c>
      <c r="I7621" t="s">
        <v>451</v>
      </c>
      <c r="J7621" t="s">
        <v>137</v>
      </c>
      <c r="K7621" t="s">
        <v>138</v>
      </c>
      <c r="L7621" t="s">
        <v>21658</v>
      </c>
      <c r="M7621" t="s">
        <v>21659</v>
      </c>
      <c r="N7621">
        <v>3.3333333E-2</v>
      </c>
      <c r="O7621">
        <v>16</v>
      </c>
      <c r="P7621">
        <v>8771</v>
      </c>
      <c r="Q7621">
        <v>427</v>
      </c>
      <c r="R7621">
        <v>1910</v>
      </c>
      <c r="S7621">
        <v>95</v>
      </c>
      <c r="T7621">
        <v>862</v>
      </c>
      <c r="U7621">
        <v>12</v>
      </c>
      <c r="V7621">
        <v>3</v>
      </c>
      <c r="W7621">
        <v>6.730789641913168E-2</v>
      </c>
      <c r="X7621">
        <v>40.335264898963977</v>
      </c>
      <c r="Y7621">
        <v>5.9319101330196071</v>
      </c>
      <c r="Z7621">
        <v>9.5939845628076643</v>
      </c>
      <c r="AA7621">
        <v>10.562131191053865</v>
      </c>
      <c r="AB7621">
        <v>8.3944750335505152</v>
      </c>
      <c r="AC7621">
        <v>10.887246952027395</v>
      </c>
      <c r="AD7621">
        <v>1.8572884510659033</v>
      </c>
      <c r="AE7621">
        <v>87.629609118908064</v>
      </c>
    </row>
    <row r="7622" spans="1:31" x14ac:dyDescent="0.25">
      <c r="A7622">
        <v>2224460</v>
      </c>
      <c r="B7622">
        <v>1</v>
      </c>
      <c r="C7622" t="s">
        <v>81</v>
      </c>
      <c r="D7622" t="s">
        <v>113</v>
      </c>
      <c r="E7622" t="s">
        <v>132</v>
      </c>
      <c r="F7622" t="s">
        <v>21660</v>
      </c>
      <c r="G7622" t="s">
        <v>176</v>
      </c>
      <c r="H7622" t="s">
        <v>135</v>
      </c>
      <c r="I7622" t="s">
        <v>136</v>
      </c>
      <c r="J7622" t="s">
        <v>137</v>
      </c>
      <c r="K7622" t="s">
        <v>138</v>
      </c>
      <c r="L7622" t="s">
        <v>21661</v>
      </c>
      <c r="M7622" t="s">
        <v>21662</v>
      </c>
      <c r="N7622">
        <v>1.1683333330000001</v>
      </c>
      <c r="O7622">
        <v>0</v>
      </c>
      <c r="P7622">
        <v>19</v>
      </c>
      <c r="Q7622">
        <v>0</v>
      </c>
      <c r="R7622">
        <v>33</v>
      </c>
      <c r="S7622">
        <v>0</v>
      </c>
      <c r="T7622">
        <v>3</v>
      </c>
      <c r="U7622">
        <v>0</v>
      </c>
      <c r="V7622">
        <v>0</v>
      </c>
      <c r="W7622">
        <v>0</v>
      </c>
      <c r="X7622">
        <v>2.4101963725805433</v>
      </c>
      <c r="Y7622">
        <v>0</v>
      </c>
      <c r="Z7622">
        <v>8.3129310871146807</v>
      </c>
      <c r="AA7622">
        <v>0</v>
      </c>
      <c r="AB7622">
        <v>1.1593890001639284</v>
      </c>
      <c r="AC7622">
        <v>0</v>
      </c>
      <c r="AD7622">
        <v>0</v>
      </c>
      <c r="AE7622">
        <v>11.882516459859152</v>
      </c>
    </row>
    <row r="7623" spans="1:31" x14ac:dyDescent="0.25">
      <c r="A7623">
        <v>2226962</v>
      </c>
      <c r="B7623">
        <v>1</v>
      </c>
      <c r="C7623" t="s">
        <v>80</v>
      </c>
      <c r="D7623" t="s">
        <v>85</v>
      </c>
      <c r="E7623" t="s">
        <v>156</v>
      </c>
      <c r="F7623" t="s">
        <v>21663</v>
      </c>
      <c r="G7623" t="s">
        <v>280</v>
      </c>
      <c r="H7623" t="s">
        <v>135</v>
      </c>
      <c r="I7623" t="s">
        <v>136</v>
      </c>
      <c r="J7623" t="s">
        <v>137</v>
      </c>
      <c r="K7623" t="s">
        <v>138</v>
      </c>
      <c r="L7623" t="s">
        <v>21664</v>
      </c>
      <c r="M7623" t="s">
        <v>21665</v>
      </c>
      <c r="N7623">
        <v>5.0977777770000001</v>
      </c>
      <c r="O7623">
        <v>0</v>
      </c>
      <c r="P7623">
        <v>2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2.2867262816976042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2.2867262816976042</v>
      </c>
    </row>
    <row r="7624" spans="1:31" x14ac:dyDescent="0.25">
      <c r="A7624">
        <v>2219800</v>
      </c>
      <c r="B7624">
        <v>1</v>
      </c>
      <c r="C7624" t="s">
        <v>80</v>
      </c>
      <c r="D7624" t="s">
        <v>88</v>
      </c>
      <c r="E7624" t="s">
        <v>151</v>
      </c>
      <c r="F7624" t="s">
        <v>4498</v>
      </c>
      <c r="G7624" t="s">
        <v>610</v>
      </c>
      <c r="H7624" t="s">
        <v>135</v>
      </c>
      <c r="I7624" t="s">
        <v>136</v>
      </c>
      <c r="J7624" t="s">
        <v>137</v>
      </c>
      <c r="K7624" t="s">
        <v>138</v>
      </c>
      <c r="L7624" t="s">
        <v>21666</v>
      </c>
      <c r="M7624" t="s">
        <v>21667</v>
      </c>
      <c r="N7624">
        <v>4.3099999999999996</v>
      </c>
      <c r="O7624">
        <v>0</v>
      </c>
      <c r="P7624">
        <v>70</v>
      </c>
      <c r="Q7624">
        <v>0</v>
      </c>
      <c r="R7624">
        <v>0</v>
      </c>
      <c r="S7624">
        <v>0</v>
      </c>
      <c r="T7624">
        <v>2</v>
      </c>
      <c r="U7624">
        <v>0</v>
      </c>
      <c r="V7624">
        <v>0</v>
      </c>
      <c r="W7624">
        <v>0</v>
      </c>
      <c r="X7624">
        <v>87.060775401351478</v>
      </c>
      <c r="Y7624">
        <v>0</v>
      </c>
      <c r="Z7624">
        <v>0</v>
      </c>
      <c r="AA7624">
        <v>0</v>
      </c>
      <c r="AB7624">
        <v>2.9887228333314684</v>
      </c>
      <c r="AC7624">
        <v>0</v>
      </c>
      <c r="AD7624">
        <v>0</v>
      </c>
      <c r="AE7624">
        <v>90.049498234682943</v>
      </c>
    </row>
    <row r="7625" spans="1:31" x14ac:dyDescent="0.25">
      <c r="A7625">
        <v>2214974</v>
      </c>
      <c r="B7625">
        <v>1</v>
      </c>
      <c r="C7625" t="s">
        <v>80</v>
      </c>
      <c r="D7625" t="s">
        <v>104</v>
      </c>
      <c r="E7625" t="s">
        <v>151</v>
      </c>
      <c r="F7625" t="s">
        <v>21668</v>
      </c>
      <c r="G7625" t="s">
        <v>134</v>
      </c>
      <c r="H7625" t="s">
        <v>135</v>
      </c>
      <c r="I7625" t="s">
        <v>136</v>
      </c>
      <c r="J7625" t="s">
        <v>137</v>
      </c>
      <c r="K7625" t="s">
        <v>138</v>
      </c>
      <c r="L7625" t="s">
        <v>21669</v>
      </c>
      <c r="M7625" t="s">
        <v>21670</v>
      </c>
      <c r="N7625">
        <v>1.051111111</v>
      </c>
      <c r="O7625">
        <v>0</v>
      </c>
      <c r="P7625">
        <v>45</v>
      </c>
      <c r="Q7625">
        <v>0</v>
      </c>
      <c r="R7625">
        <v>9</v>
      </c>
      <c r="S7625">
        <v>0</v>
      </c>
      <c r="T7625">
        <v>17</v>
      </c>
      <c r="U7625">
        <v>0</v>
      </c>
      <c r="V7625">
        <v>0</v>
      </c>
      <c r="W7625">
        <v>0</v>
      </c>
      <c r="X7625">
        <v>18.525942412906502</v>
      </c>
      <c r="Y7625">
        <v>0</v>
      </c>
      <c r="Z7625">
        <v>3.721118352463038</v>
      </c>
      <c r="AA7625">
        <v>0</v>
      </c>
      <c r="AB7625">
        <v>10.01956773206212</v>
      </c>
      <c r="AC7625">
        <v>0</v>
      </c>
      <c r="AD7625">
        <v>0</v>
      </c>
      <c r="AE7625">
        <v>32.266628497431661</v>
      </c>
    </row>
    <row r="7626" spans="1:31" x14ac:dyDescent="0.25">
      <c r="A7626">
        <v>2223026</v>
      </c>
      <c r="B7626">
        <v>1</v>
      </c>
      <c r="C7626" t="s">
        <v>80</v>
      </c>
      <c r="D7626" t="s">
        <v>96</v>
      </c>
      <c r="E7626" t="s">
        <v>156</v>
      </c>
      <c r="F7626" t="s">
        <v>21671</v>
      </c>
      <c r="G7626" t="s">
        <v>161</v>
      </c>
      <c r="H7626" t="s">
        <v>135</v>
      </c>
      <c r="I7626" t="s">
        <v>136</v>
      </c>
      <c r="J7626" t="s">
        <v>137</v>
      </c>
      <c r="K7626" t="s">
        <v>138</v>
      </c>
      <c r="L7626" t="s">
        <v>21672</v>
      </c>
      <c r="M7626" t="s">
        <v>21673</v>
      </c>
      <c r="N7626">
        <v>1.838055555</v>
      </c>
      <c r="O7626">
        <v>0</v>
      </c>
      <c r="P7626">
        <v>1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0.31233334095343057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0.31233334095343057</v>
      </c>
    </row>
    <row r="7627" spans="1:31" x14ac:dyDescent="0.25">
      <c r="A7627">
        <v>2212661</v>
      </c>
      <c r="B7627">
        <v>1</v>
      </c>
      <c r="C7627" t="s">
        <v>81</v>
      </c>
      <c r="D7627" t="s">
        <v>120</v>
      </c>
      <c r="E7627" t="s">
        <v>198</v>
      </c>
      <c r="F7627" t="s">
        <v>21674</v>
      </c>
      <c r="G7627" t="s">
        <v>143</v>
      </c>
      <c r="H7627" t="s">
        <v>144</v>
      </c>
      <c r="I7627" t="s">
        <v>136</v>
      </c>
      <c r="J7627" t="s">
        <v>137</v>
      </c>
      <c r="K7627" t="s">
        <v>138</v>
      </c>
      <c r="L7627" t="s">
        <v>21675</v>
      </c>
      <c r="M7627" t="s">
        <v>21676</v>
      </c>
      <c r="N7627">
        <v>1.2102777769999999</v>
      </c>
      <c r="O7627">
        <v>0</v>
      </c>
      <c r="P7627">
        <v>204</v>
      </c>
      <c r="Q7627">
        <v>48</v>
      </c>
      <c r="R7627">
        <v>15</v>
      </c>
      <c r="S7627">
        <v>6</v>
      </c>
      <c r="T7627">
        <v>16</v>
      </c>
      <c r="U7627">
        <v>0</v>
      </c>
      <c r="V7627">
        <v>0</v>
      </c>
      <c r="W7627">
        <v>0</v>
      </c>
      <c r="X7627">
        <v>35.693561068966211</v>
      </c>
      <c r="Y7627">
        <v>22.318321907525892</v>
      </c>
      <c r="Z7627">
        <v>2.9411431317781336</v>
      </c>
      <c r="AA7627">
        <v>8.2749263302663625</v>
      </c>
      <c r="AB7627">
        <v>5.0028934777210337</v>
      </c>
      <c r="AC7627">
        <v>0</v>
      </c>
      <c r="AD7627">
        <v>0</v>
      </c>
      <c r="AE7627">
        <v>74.230845916257636</v>
      </c>
    </row>
    <row r="7628" spans="1:31" x14ac:dyDescent="0.25">
      <c r="A7628">
        <v>2215993</v>
      </c>
      <c r="B7628">
        <v>1</v>
      </c>
      <c r="C7628" t="s">
        <v>80</v>
      </c>
      <c r="D7628" t="s">
        <v>105</v>
      </c>
      <c r="E7628" t="s">
        <v>151</v>
      </c>
      <c r="F7628" t="s">
        <v>21677</v>
      </c>
      <c r="G7628" t="s">
        <v>213</v>
      </c>
      <c r="H7628" t="s">
        <v>135</v>
      </c>
      <c r="I7628" t="s">
        <v>136</v>
      </c>
      <c r="J7628" t="s">
        <v>137</v>
      </c>
      <c r="K7628" t="s">
        <v>138</v>
      </c>
      <c r="L7628" t="s">
        <v>21678</v>
      </c>
      <c r="M7628" t="s">
        <v>21679</v>
      </c>
      <c r="N7628">
        <v>1.3791666659999999</v>
      </c>
      <c r="O7628">
        <v>0</v>
      </c>
      <c r="P7628">
        <v>35</v>
      </c>
      <c r="Q7628">
        <v>0</v>
      </c>
      <c r="R7628">
        <v>0</v>
      </c>
      <c r="S7628">
        <v>0</v>
      </c>
      <c r="T7628">
        <v>11</v>
      </c>
      <c r="U7628">
        <v>0</v>
      </c>
      <c r="V7628">
        <v>0</v>
      </c>
      <c r="W7628">
        <v>0</v>
      </c>
      <c r="X7628">
        <v>20.256959899201966</v>
      </c>
      <c r="Y7628">
        <v>0</v>
      </c>
      <c r="Z7628">
        <v>0</v>
      </c>
      <c r="AA7628">
        <v>0</v>
      </c>
      <c r="AB7628">
        <v>26.618186683733956</v>
      </c>
      <c r="AC7628">
        <v>0</v>
      </c>
      <c r="AD7628">
        <v>0</v>
      </c>
      <c r="AE7628">
        <v>46.875146582935926</v>
      </c>
    </row>
    <row r="7629" spans="1:31" x14ac:dyDescent="0.25">
      <c r="A7629">
        <v>2226335</v>
      </c>
      <c r="B7629">
        <v>1</v>
      </c>
      <c r="C7629" t="s">
        <v>80</v>
      </c>
      <c r="D7629" t="s">
        <v>95</v>
      </c>
      <c r="E7629" t="s">
        <v>156</v>
      </c>
      <c r="F7629" t="s">
        <v>21680</v>
      </c>
      <c r="G7629" t="s">
        <v>165</v>
      </c>
      <c r="H7629" t="s">
        <v>135</v>
      </c>
      <c r="I7629" t="s">
        <v>136</v>
      </c>
      <c r="J7629" t="s">
        <v>137</v>
      </c>
      <c r="K7629" t="s">
        <v>138</v>
      </c>
      <c r="L7629" t="s">
        <v>21681</v>
      </c>
      <c r="M7629" t="s">
        <v>21682</v>
      </c>
      <c r="N7629">
        <v>0.39611111100000002</v>
      </c>
      <c r="O7629">
        <v>0</v>
      </c>
      <c r="P7629">
        <v>18</v>
      </c>
      <c r="Q7629">
        <v>0</v>
      </c>
      <c r="R7629">
        <v>0</v>
      </c>
      <c r="S7629">
        <v>0</v>
      </c>
      <c r="T7629">
        <v>2</v>
      </c>
      <c r="U7629">
        <v>0</v>
      </c>
      <c r="V7629">
        <v>0</v>
      </c>
      <c r="W7629">
        <v>0</v>
      </c>
      <c r="X7629">
        <v>1.6939678466709149</v>
      </c>
      <c r="Y7629">
        <v>0</v>
      </c>
      <c r="Z7629">
        <v>0</v>
      </c>
      <c r="AA7629">
        <v>0</v>
      </c>
      <c r="AB7629">
        <v>0.85201281098574666</v>
      </c>
      <c r="AC7629">
        <v>0</v>
      </c>
      <c r="AD7629">
        <v>0</v>
      </c>
      <c r="AE7629">
        <v>2.5459806576566617</v>
      </c>
    </row>
    <row r="7630" spans="1:31" x14ac:dyDescent="0.25">
      <c r="A7630">
        <v>2219846</v>
      </c>
      <c r="B7630">
        <v>1</v>
      </c>
      <c r="C7630" t="s">
        <v>81</v>
      </c>
      <c r="D7630" t="s">
        <v>121</v>
      </c>
      <c r="E7630" t="s">
        <v>156</v>
      </c>
      <c r="F7630" t="s">
        <v>21683</v>
      </c>
      <c r="G7630" t="s">
        <v>161</v>
      </c>
      <c r="H7630" t="s">
        <v>135</v>
      </c>
      <c r="I7630" t="s">
        <v>136</v>
      </c>
      <c r="J7630" t="s">
        <v>137</v>
      </c>
      <c r="K7630" t="s">
        <v>138</v>
      </c>
      <c r="L7630" t="s">
        <v>21684</v>
      </c>
      <c r="M7630" t="s">
        <v>21685</v>
      </c>
      <c r="N7630">
        <v>2.2177777769999998</v>
      </c>
      <c r="O7630">
        <v>0</v>
      </c>
      <c r="P7630">
        <v>1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0.4626978571184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0.4626978571184</v>
      </c>
    </row>
    <row r="7631" spans="1:31" x14ac:dyDescent="0.25">
      <c r="A7631">
        <v>2215601</v>
      </c>
      <c r="B7631">
        <v>1</v>
      </c>
      <c r="C7631" t="s">
        <v>80</v>
      </c>
      <c r="D7631" t="s">
        <v>104</v>
      </c>
      <c r="E7631" t="s">
        <v>132</v>
      </c>
      <c r="F7631" t="s">
        <v>21686</v>
      </c>
      <c r="G7631" t="s">
        <v>134</v>
      </c>
      <c r="H7631" t="s">
        <v>135</v>
      </c>
      <c r="I7631" t="s">
        <v>136</v>
      </c>
      <c r="J7631" t="s">
        <v>137</v>
      </c>
      <c r="K7631" t="s">
        <v>138</v>
      </c>
      <c r="L7631" t="s">
        <v>21687</v>
      </c>
      <c r="M7631" t="s">
        <v>21688</v>
      </c>
      <c r="N7631">
        <v>1.111111111</v>
      </c>
      <c r="O7631">
        <v>0</v>
      </c>
      <c r="P7631">
        <v>257</v>
      </c>
      <c r="Q7631">
        <v>0</v>
      </c>
      <c r="R7631">
        <v>0</v>
      </c>
      <c r="S7631">
        <v>0</v>
      </c>
      <c r="T7631">
        <v>14</v>
      </c>
      <c r="U7631">
        <v>0</v>
      </c>
      <c r="V7631">
        <v>0</v>
      </c>
      <c r="W7631">
        <v>0</v>
      </c>
      <c r="X7631">
        <v>92.554290087801917</v>
      </c>
      <c r="Y7631">
        <v>0</v>
      </c>
      <c r="Z7631">
        <v>0</v>
      </c>
      <c r="AA7631">
        <v>0</v>
      </c>
      <c r="AB7631">
        <v>5.3007347978932007</v>
      </c>
      <c r="AC7631">
        <v>0</v>
      </c>
      <c r="AD7631">
        <v>0</v>
      </c>
      <c r="AE7631">
        <v>97.855024885695116</v>
      </c>
    </row>
    <row r="7632" spans="1:31" x14ac:dyDescent="0.25">
      <c r="A7632">
        <v>2214582</v>
      </c>
      <c r="B7632">
        <v>1</v>
      </c>
      <c r="C7632" t="s">
        <v>81</v>
      </c>
      <c r="D7632" t="s">
        <v>118</v>
      </c>
      <c r="E7632" t="s">
        <v>198</v>
      </c>
      <c r="F7632" t="s">
        <v>1567</v>
      </c>
      <c r="G7632" t="s">
        <v>143</v>
      </c>
      <c r="H7632" t="s">
        <v>144</v>
      </c>
      <c r="I7632" t="s">
        <v>136</v>
      </c>
      <c r="J7632" t="s">
        <v>137</v>
      </c>
      <c r="K7632" t="s">
        <v>138</v>
      </c>
      <c r="L7632" t="s">
        <v>21689</v>
      </c>
      <c r="M7632" t="s">
        <v>21690</v>
      </c>
      <c r="N7632">
        <v>1.160833333</v>
      </c>
      <c r="O7632">
        <v>0</v>
      </c>
      <c r="P7632">
        <v>0</v>
      </c>
      <c r="Q7632">
        <v>1</v>
      </c>
      <c r="R7632">
        <v>49</v>
      </c>
      <c r="S7632">
        <v>2</v>
      </c>
      <c r="T7632">
        <v>3</v>
      </c>
      <c r="U7632">
        <v>0</v>
      </c>
      <c r="V7632">
        <v>0</v>
      </c>
      <c r="W7632">
        <v>0</v>
      </c>
      <c r="X7632">
        <v>0</v>
      </c>
      <c r="Y7632">
        <v>0.65632721770919999</v>
      </c>
      <c r="Z7632">
        <v>51.525758443714906</v>
      </c>
      <c r="AA7632">
        <v>8.587835675041795</v>
      </c>
      <c r="AB7632">
        <v>6.57043688969142</v>
      </c>
      <c r="AC7632">
        <v>0</v>
      </c>
      <c r="AD7632">
        <v>0</v>
      </c>
      <c r="AE7632">
        <v>67.340358226157321</v>
      </c>
    </row>
    <row r="7633" spans="1:31" x14ac:dyDescent="0.25">
      <c r="A7633">
        <v>2218910</v>
      </c>
      <c r="B7633">
        <v>1</v>
      </c>
      <c r="C7633" t="s">
        <v>80</v>
      </c>
      <c r="D7633" t="s">
        <v>108</v>
      </c>
      <c r="E7633" t="s">
        <v>156</v>
      </c>
      <c r="F7633" t="s">
        <v>21691</v>
      </c>
      <c r="G7633" t="s">
        <v>161</v>
      </c>
      <c r="H7633" t="s">
        <v>135</v>
      </c>
      <c r="I7633" t="s">
        <v>136</v>
      </c>
      <c r="J7633" t="s">
        <v>137</v>
      </c>
      <c r="K7633" t="s">
        <v>138</v>
      </c>
      <c r="L7633" t="s">
        <v>21692</v>
      </c>
      <c r="M7633" t="s">
        <v>21693</v>
      </c>
      <c r="N7633">
        <v>2.744722222</v>
      </c>
      <c r="O7633">
        <v>0</v>
      </c>
      <c r="P7633">
        <v>1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2.5450548474709726E-2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2.5450548474709726E-2</v>
      </c>
    </row>
    <row r="7634" spans="1:31" x14ac:dyDescent="0.25">
      <c r="A7634">
        <v>2227271</v>
      </c>
      <c r="B7634">
        <v>1</v>
      </c>
      <c r="C7634" t="s">
        <v>80</v>
      </c>
      <c r="D7634" t="s">
        <v>82</v>
      </c>
      <c r="E7634" t="s">
        <v>141</v>
      </c>
      <c r="F7634" t="s">
        <v>21694</v>
      </c>
      <c r="G7634" t="s">
        <v>280</v>
      </c>
      <c r="H7634" t="s">
        <v>144</v>
      </c>
      <c r="I7634" t="s">
        <v>136</v>
      </c>
      <c r="J7634" t="s">
        <v>3</v>
      </c>
      <c r="K7634" t="s">
        <v>138</v>
      </c>
      <c r="L7634" t="s">
        <v>21695</v>
      </c>
      <c r="M7634" t="s">
        <v>21696</v>
      </c>
      <c r="N7634">
        <v>1.4402777769999999</v>
      </c>
      <c r="O7634">
        <v>0</v>
      </c>
      <c r="P7634">
        <v>298</v>
      </c>
      <c r="Q7634">
        <v>0</v>
      </c>
      <c r="R7634">
        <v>0</v>
      </c>
      <c r="S7634">
        <v>0</v>
      </c>
      <c r="T7634">
        <v>71</v>
      </c>
      <c r="U7634">
        <v>0</v>
      </c>
      <c r="V7634">
        <v>0</v>
      </c>
      <c r="W7634">
        <v>0</v>
      </c>
      <c r="X7634">
        <v>161.30998116885939</v>
      </c>
      <c r="Y7634">
        <v>0</v>
      </c>
      <c r="Z7634">
        <v>0</v>
      </c>
      <c r="AA7634">
        <v>0</v>
      </c>
      <c r="AB7634">
        <v>52.127329194890855</v>
      </c>
      <c r="AC7634">
        <v>0</v>
      </c>
      <c r="AD7634">
        <v>0</v>
      </c>
      <c r="AE7634">
        <v>213.43731036375024</v>
      </c>
    </row>
    <row r="7635" spans="1:31" x14ac:dyDescent="0.25">
      <c r="A7635">
        <v>2215910</v>
      </c>
      <c r="B7635">
        <v>1</v>
      </c>
      <c r="C7635" t="s">
        <v>80</v>
      </c>
      <c r="D7635" t="s">
        <v>91</v>
      </c>
      <c r="E7635" t="s">
        <v>147</v>
      </c>
      <c r="F7635" t="s">
        <v>1245</v>
      </c>
      <c r="G7635" t="s">
        <v>143</v>
      </c>
      <c r="H7635" t="s">
        <v>144</v>
      </c>
      <c r="I7635" t="s">
        <v>136</v>
      </c>
      <c r="J7635" t="s">
        <v>137</v>
      </c>
      <c r="K7635" t="s">
        <v>138</v>
      </c>
      <c r="L7635" t="s">
        <v>21697</v>
      </c>
      <c r="M7635" t="s">
        <v>21698</v>
      </c>
      <c r="N7635">
        <v>0.29166666600000002</v>
      </c>
      <c r="O7635">
        <v>1</v>
      </c>
      <c r="P7635">
        <v>39</v>
      </c>
      <c r="Q7635">
        <v>21</v>
      </c>
      <c r="R7635">
        <v>277</v>
      </c>
      <c r="S7635">
        <v>12</v>
      </c>
      <c r="T7635">
        <v>63</v>
      </c>
      <c r="U7635">
        <v>2</v>
      </c>
      <c r="V7635">
        <v>0</v>
      </c>
      <c r="W7635">
        <v>3.0758887383666667E-2</v>
      </c>
      <c r="X7635">
        <v>2.9799825623957665</v>
      </c>
      <c r="Y7635">
        <v>4.6102632001794666</v>
      </c>
      <c r="Z7635">
        <v>14.367435961949063</v>
      </c>
      <c r="AA7635">
        <v>73.189651962295315</v>
      </c>
      <c r="AB7635">
        <v>14.914242567984198</v>
      </c>
      <c r="AC7635">
        <v>3.1140260285459918</v>
      </c>
      <c r="AD7635">
        <v>0</v>
      </c>
      <c r="AE7635">
        <v>113.20636117073347</v>
      </c>
    </row>
    <row r="7636" spans="1:31" x14ac:dyDescent="0.25">
      <c r="A7636">
        <v>2226189</v>
      </c>
      <c r="B7636">
        <v>1</v>
      </c>
      <c r="C7636" t="s">
        <v>80</v>
      </c>
      <c r="D7636" t="s">
        <v>108</v>
      </c>
      <c r="E7636" t="s">
        <v>151</v>
      </c>
      <c r="F7636" t="s">
        <v>21699</v>
      </c>
      <c r="G7636" t="s">
        <v>213</v>
      </c>
      <c r="H7636" t="s">
        <v>135</v>
      </c>
      <c r="I7636" t="s">
        <v>136</v>
      </c>
      <c r="J7636" t="s">
        <v>137</v>
      </c>
      <c r="K7636" t="s">
        <v>138</v>
      </c>
      <c r="L7636" t="s">
        <v>21700</v>
      </c>
      <c r="M7636" t="s">
        <v>10738</v>
      </c>
      <c r="N7636">
        <v>1.964722222</v>
      </c>
      <c r="O7636">
        <v>0</v>
      </c>
      <c r="P7636">
        <v>7</v>
      </c>
      <c r="Q7636">
        <v>0</v>
      </c>
      <c r="R7636">
        <v>1</v>
      </c>
      <c r="S7636">
        <v>0</v>
      </c>
      <c r="T7636">
        <v>1</v>
      </c>
      <c r="U7636">
        <v>0</v>
      </c>
      <c r="V7636">
        <v>0</v>
      </c>
      <c r="W7636">
        <v>0</v>
      </c>
      <c r="X7636">
        <v>2.5169507313396409</v>
      </c>
      <c r="Y7636">
        <v>0</v>
      </c>
      <c r="Z7636">
        <v>1.5366481190288888E-2</v>
      </c>
      <c r="AA7636">
        <v>0</v>
      </c>
      <c r="AB7636">
        <v>0.49169627906613955</v>
      </c>
      <c r="AC7636">
        <v>0</v>
      </c>
      <c r="AD7636">
        <v>0</v>
      </c>
      <c r="AE7636">
        <v>3.0240134915960692</v>
      </c>
    </row>
    <row r="7637" spans="1:31" x14ac:dyDescent="0.25">
      <c r="A7637">
        <v>2221320</v>
      </c>
      <c r="B7637">
        <v>1</v>
      </c>
      <c r="C7637" t="s">
        <v>80</v>
      </c>
      <c r="D7637" t="s">
        <v>83</v>
      </c>
      <c r="E7637" t="s">
        <v>156</v>
      </c>
      <c r="F7637" t="s">
        <v>5868</v>
      </c>
      <c r="G7637" t="s">
        <v>280</v>
      </c>
      <c r="H7637" t="s">
        <v>135</v>
      </c>
      <c r="I7637" t="s">
        <v>136</v>
      </c>
      <c r="J7637" t="s">
        <v>137</v>
      </c>
      <c r="K7637" t="s">
        <v>138</v>
      </c>
      <c r="L7637" t="s">
        <v>21701</v>
      </c>
      <c r="M7637" t="s">
        <v>21702</v>
      </c>
      <c r="N7637">
        <v>1.2124999999999999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1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0.47313655203911675</v>
      </c>
      <c r="AC7637">
        <v>0</v>
      </c>
      <c r="AD7637">
        <v>0</v>
      </c>
      <c r="AE7637">
        <v>0.47313655203911675</v>
      </c>
    </row>
    <row r="7638" spans="1:31" x14ac:dyDescent="0.25">
      <c r="A7638">
        <v>2220238</v>
      </c>
      <c r="B7638">
        <v>1</v>
      </c>
      <c r="C7638" t="s">
        <v>80</v>
      </c>
      <c r="D7638" t="s">
        <v>94</v>
      </c>
      <c r="E7638" t="s">
        <v>151</v>
      </c>
      <c r="F7638" t="s">
        <v>21703</v>
      </c>
      <c r="G7638" t="s">
        <v>153</v>
      </c>
      <c r="H7638" t="s">
        <v>135</v>
      </c>
      <c r="I7638" t="s">
        <v>136</v>
      </c>
      <c r="J7638" t="s">
        <v>137</v>
      </c>
      <c r="K7638" t="s">
        <v>138</v>
      </c>
      <c r="L7638" t="s">
        <v>21704</v>
      </c>
      <c r="M7638" t="s">
        <v>21705</v>
      </c>
      <c r="N7638">
        <v>5.2905555550000001</v>
      </c>
      <c r="O7638">
        <v>0</v>
      </c>
      <c r="P7638">
        <v>22</v>
      </c>
      <c r="Q7638">
        <v>0</v>
      </c>
      <c r="R7638">
        <v>0</v>
      </c>
      <c r="S7638">
        <v>0</v>
      </c>
      <c r="T7638">
        <v>1</v>
      </c>
      <c r="U7638">
        <v>0</v>
      </c>
      <c r="V7638">
        <v>0</v>
      </c>
      <c r="W7638">
        <v>0</v>
      </c>
      <c r="X7638">
        <v>11.043053104735918</v>
      </c>
      <c r="Y7638">
        <v>0</v>
      </c>
      <c r="Z7638">
        <v>0</v>
      </c>
      <c r="AA7638">
        <v>0</v>
      </c>
      <c r="AB7638">
        <v>9.0124740218983333E-3</v>
      </c>
      <c r="AC7638">
        <v>0</v>
      </c>
      <c r="AD7638">
        <v>0</v>
      </c>
      <c r="AE7638">
        <v>11.052065578757816</v>
      </c>
    </row>
    <row r="7639" spans="1:31" x14ac:dyDescent="0.25">
      <c r="A7639">
        <v>2225943</v>
      </c>
      <c r="B7639">
        <v>1</v>
      </c>
      <c r="C7639" t="s">
        <v>80</v>
      </c>
      <c r="D7639" t="s">
        <v>82</v>
      </c>
      <c r="E7639" t="s">
        <v>156</v>
      </c>
      <c r="F7639" t="s">
        <v>21706</v>
      </c>
      <c r="G7639" t="s">
        <v>172</v>
      </c>
      <c r="H7639" t="s">
        <v>135</v>
      </c>
      <c r="I7639" t="s">
        <v>136</v>
      </c>
      <c r="J7639" t="s">
        <v>137</v>
      </c>
      <c r="K7639" t="s">
        <v>138</v>
      </c>
      <c r="L7639" t="s">
        <v>21707</v>
      </c>
      <c r="M7639" t="s">
        <v>21708</v>
      </c>
      <c r="N7639">
        <v>5.5405555550000001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8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151.95487827150242</v>
      </c>
      <c r="AC7639">
        <v>0</v>
      </c>
      <c r="AD7639">
        <v>0</v>
      </c>
      <c r="AE7639">
        <v>151.95487827150242</v>
      </c>
    </row>
    <row r="7640" spans="1:31" x14ac:dyDescent="0.25">
      <c r="A7640">
        <v>2213291</v>
      </c>
      <c r="B7640">
        <v>1</v>
      </c>
      <c r="C7640" t="s">
        <v>80</v>
      </c>
      <c r="D7640" t="s">
        <v>82</v>
      </c>
      <c r="E7640" t="s">
        <v>141</v>
      </c>
      <c r="F7640" t="s">
        <v>21709</v>
      </c>
      <c r="G7640" t="s">
        <v>349</v>
      </c>
      <c r="H7640" t="s">
        <v>144</v>
      </c>
      <c r="I7640" t="s">
        <v>136</v>
      </c>
      <c r="J7640" t="s">
        <v>137</v>
      </c>
      <c r="K7640" t="s">
        <v>138</v>
      </c>
      <c r="L7640" t="s">
        <v>21710</v>
      </c>
      <c r="M7640" t="s">
        <v>21711</v>
      </c>
      <c r="N7640">
        <v>1.6219444439999999</v>
      </c>
      <c r="O7640">
        <v>14</v>
      </c>
      <c r="P7640">
        <v>2985</v>
      </c>
      <c r="Q7640">
        <v>0</v>
      </c>
      <c r="R7640">
        <v>0</v>
      </c>
      <c r="S7640">
        <v>1</v>
      </c>
      <c r="T7640">
        <v>406</v>
      </c>
      <c r="U7640">
        <v>0</v>
      </c>
      <c r="V7640">
        <v>2</v>
      </c>
      <c r="W7640">
        <v>8.3151898119254941</v>
      </c>
      <c r="X7640">
        <v>1411.602615730442</v>
      </c>
      <c r="Y7640">
        <v>0</v>
      </c>
      <c r="Z7640">
        <v>0</v>
      </c>
      <c r="AA7640">
        <v>0.35260214532340972</v>
      </c>
      <c r="AB7640">
        <v>390.45440237702041</v>
      </c>
      <c r="AC7640">
        <v>0</v>
      </c>
      <c r="AD7640">
        <v>7.6347934830391999</v>
      </c>
      <c r="AE7640">
        <v>1818.3596035477503</v>
      </c>
    </row>
    <row r="7641" spans="1:31" x14ac:dyDescent="0.25">
      <c r="A7641">
        <v>2216056</v>
      </c>
      <c r="B7641">
        <v>1</v>
      </c>
      <c r="C7641" t="s">
        <v>80</v>
      </c>
      <c r="D7641" t="s">
        <v>92</v>
      </c>
      <c r="E7641" t="s">
        <v>151</v>
      </c>
      <c r="F7641" t="s">
        <v>21712</v>
      </c>
      <c r="G7641" t="s">
        <v>245</v>
      </c>
      <c r="H7641" t="s">
        <v>135</v>
      </c>
      <c r="I7641" t="s">
        <v>136</v>
      </c>
      <c r="J7641" t="s">
        <v>137</v>
      </c>
      <c r="K7641" t="s">
        <v>138</v>
      </c>
      <c r="L7641" t="s">
        <v>21713</v>
      </c>
      <c r="M7641" t="s">
        <v>21714</v>
      </c>
      <c r="N7641">
        <v>1.4488888879999999</v>
      </c>
      <c r="O7641">
        <v>0</v>
      </c>
      <c r="P7641">
        <v>162</v>
      </c>
      <c r="Q7641">
        <v>0</v>
      </c>
      <c r="R7641">
        <v>0</v>
      </c>
      <c r="S7641">
        <v>0</v>
      </c>
      <c r="T7641">
        <v>2</v>
      </c>
      <c r="U7641">
        <v>0</v>
      </c>
      <c r="V7641">
        <v>0</v>
      </c>
      <c r="W7641">
        <v>0</v>
      </c>
      <c r="X7641">
        <v>51.873372171923414</v>
      </c>
      <c r="Y7641">
        <v>0</v>
      </c>
      <c r="Z7641">
        <v>0</v>
      </c>
      <c r="AA7641">
        <v>0</v>
      </c>
      <c r="AB7641">
        <v>0.76631925311483007</v>
      </c>
      <c r="AC7641">
        <v>0</v>
      </c>
      <c r="AD7641">
        <v>0</v>
      </c>
      <c r="AE7641">
        <v>52.639691425038244</v>
      </c>
    </row>
    <row r="7642" spans="1:31" x14ac:dyDescent="0.25">
      <c r="A7642">
        <v>2227463</v>
      </c>
      <c r="B7642">
        <v>1</v>
      </c>
      <c r="C7642" t="s">
        <v>80</v>
      </c>
      <c r="D7642" t="s">
        <v>82</v>
      </c>
      <c r="E7642" t="s">
        <v>151</v>
      </c>
      <c r="F7642" t="s">
        <v>6790</v>
      </c>
      <c r="G7642" t="s">
        <v>153</v>
      </c>
      <c r="H7642" t="s">
        <v>135</v>
      </c>
      <c r="I7642" t="s">
        <v>136</v>
      </c>
      <c r="J7642" t="s">
        <v>137</v>
      </c>
      <c r="K7642" t="s">
        <v>138</v>
      </c>
      <c r="L7642" t="s">
        <v>21715</v>
      </c>
      <c r="M7642" t="s">
        <v>21716</v>
      </c>
      <c r="N7642">
        <v>4.1577777769999997</v>
      </c>
      <c r="O7642">
        <v>0</v>
      </c>
      <c r="P7642">
        <v>29</v>
      </c>
      <c r="Q7642">
        <v>0</v>
      </c>
      <c r="R7642">
        <v>0</v>
      </c>
      <c r="S7642">
        <v>0</v>
      </c>
      <c r="T7642">
        <v>3</v>
      </c>
      <c r="U7642">
        <v>0</v>
      </c>
      <c r="V7642">
        <v>0</v>
      </c>
      <c r="W7642">
        <v>0</v>
      </c>
      <c r="X7642">
        <v>21.131255364741275</v>
      </c>
      <c r="Y7642">
        <v>0</v>
      </c>
      <c r="Z7642">
        <v>0</v>
      </c>
      <c r="AA7642">
        <v>0</v>
      </c>
      <c r="AB7642">
        <v>1.99630873016549</v>
      </c>
      <c r="AC7642">
        <v>0</v>
      </c>
      <c r="AD7642">
        <v>0</v>
      </c>
      <c r="AE7642">
        <v>23.127564094906766</v>
      </c>
    </row>
    <row r="7643" spans="1:31" x14ac:dyDescent="0.25">
      <c r="A7643">
        <v>2217384</v>
      </c>
      <c r="B7643">
        <v>1</v>
      </c>
      <c r="C7643" t="s">
        <v>81</v>
      </c>
      <c r="D7643" t="s">
        <v>120</v>
      </c>
      <c r="E7643" t="s">
        <v>141</v>
      </c>
      <c r="F7643" t="s">
        <v>21717</v>
      </c>
      <c r="G7643" t="s">
        <v>143</v>
      </c>
      <c r="H7643" t="s">
        <v>144</v>
      </c>
      <c r="I7643" t="s">
        <v>136</v>
      </c>
      <c r="J7643" t="s">
        <v>137</v>
      </c>
      <c r="K7643" t="s">
        <v>138</v>
      </c>
      <c r="L7643" t="s">
        <v>21718</v>
      </c>
      <c r="M7643" t="s">
        <v>21719</v>
      </c>
      <c r="N7643">
        <v>0.63277777700000004</v>
      </c>
      <c r="O7643">
        <v>0</v>
      </c>
      <c r="P7643">
        <v>307</v>
      </c>
      <c r="Q7643">
        <v>1</v>
      </c>
      <c r="R7643">
        <v>1</v>
      </c>
      <c r="S7643">
        <v>0</v>
      </c>
      <c r="T7643">
        <v>23</v>
      </c>
      <c r="U7643">
        <v>0</v>
      </c>
      <c r="V7643">
        <v>0</v>
      </c>
      <c r="W7643">
        <v>0</v>
      </c>
      <c r="X7643">
        <v>43.624056656333302</v>
      </c>
      <c r="Y7643">
        <v>0</v>
      </c>
      <c r="Z7643">
        <v>2.138130733376167E-2</v>
      </c>
      <c r="AA7643">
        <v>0</v>
      </c>
      <c r="AB7643">
        <v>12.791757145532797</v>
      </c>
      <c r="AC7643">
        <v>0</v>
      </c>
      <c r="AD7643">
        <v>0</v>
      </c>
      <c r="AE7643">
        <v>56.437195109199862</v>
      </c>
    </row>
    <row r="7644" spans="1:31" x14ac:dyDescent="0.25">
      <c r="A7644">
        <v>2216448</v>
      </c>
      <c r="B7644">
        <v>1</v>
      </c>
      <c r="C7644" t="s">
        <v>80</v>
      </c>
      <c r="D7644" t="s">
        <v>91</v>
      </c>
      <c r="E7644" t="s">
        <v>151</v>
      </c>
      <c r="F7644" t="s">
        <v>21720</v>
      </c>
      <c r="G7644" t="s">
        <v>213</v>
      </c>
      <c r="H7644" t="s">
        <v>135</v>
      </c>
      <c r="I7644" t="s">
        <v>136</v>
      </c>
      <c r="J7644" t="s">
        <v>137</v>
      </c>
      <c r="K7644" t="s">
        <v>138</v>
      </c>
      <c r="L7644" t="s">
        <v>21721</v>
      </c>
      <c r="M7644" t="s">
        <v>21722</v>
      </c>
      <c r="N7644">
        <v>0.61333333300000004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54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10.064078875291663</v>
      </c>
      <c r="AC7644">
        <v>0</v>
      </c>
      <c r="AD7644">
        <v>0</v>
      </c>
      <c r="AE7644">
        <v>10.064078875291663</v>
      </c>
    </row>
    <row r="7645" spans="1:31" x14ac:dyDescent="0.25">
      <c r="A7645">
        <v>2220278</v>
      </c>
      <c r="B7645">
        <v>1</v>
      </c>
      <c r="C7645" t="s">
        <v>80</v>
      </c>
      <c r="D7645" t="s">
        <v>107</v>
      </c>
      <c r="E7645" t="s">
        <v>156</v>
      </c>
      <c r="F7645" t="s">
        <v>21723</v>
      </c>
      <c r="G7645" t="s">
        <v>165</v>
      </c>
      <c r="H7645" t="s">
        <v>135</v>
      </c>
      <c r="I7645" t="s">
        <v>136</v>
      </c>
      <c r="J7645" t="s">
        <v>137</v>
      </c>
      <c r="K7645" t="s">
        <v>138</v>
      </c>
      <c r="L7645" t="s">
        <v>21724</v>
      </c>
      <c r="M7645" t="s">
        <v>21725</v>
      </c>
      <c r="N7645">
        <v>1.103611111</v>
      </c>
      <c r="O7645">
        <v>0</v>
      </c>
      <c r="P7645">
        <v>1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9.9370061894566656E-3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9.9370061894566656E-3</v>
      </c>
    </row>
    <row r="7646" spans="1:31" x14ac:dyDescent="0.25">
      <c r="A7646">
        <v>2213245</v>
      </c>
      <c r="B7646">
        <v>1</v>
      </c>
      <c r="C7646" t="s">
        <v>80</v>
      </c>
      <c r="D7646" t="s">
        <v>83</v>
      </c>
      <c r="E7646" t="s">
        <v>151</v>
      </c>
      <c r="F7646" t="s">
        <v>21726</v>
      </c>
      <c r="G7646" t="s">
        <v>345</v>
      </c>
      <c r="H7646" t="s">
        <v>135</v>
      </c>
      <c r="I7646" t="s">
        <v>136</v>
      </c>
      <c r="J7646" t="s">
        <v>137</v>
      </c>
      <c r="K7646" t="s">
        <v>138</v>
      </c>
      <c r="L7646" t="s">
        <v>21727</v>
      </c>
      <c r="M7646" t="s">
        <v>21728</v>
      </c>
      <c r="N7646">
        <v>7.7838888879999999</v>
      </c>
      <c r="O7646">
        <v>0</v>
      </c>
      <c r="P7646">
        <v>23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64.356609456718473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64.356609456718473</v>
      </c>
    </row>
    <row r="7647" spans="1:31" x14ac:dyDescent="0.25">
      <c r="A7647">
        <v>2229083</v>
      </c>
      <c r="B7647">
        <v>1</v>
      </c>
      <c r="C7647" t="s">
        <v>80</v>
      </c>
      <c r="D7647" t="s">
        <v>97</v>
      </c>
      <c r="E7647" t="s">
        <v>156</v>
      </c>
      <c r="F7647" t="s">
        <v>21729</v>
      </c>
      <c r="G7647" t="s">
        <v>172</v>
      </c>
      <c r="H7647" t="s">
        <v>135</v>
      </c>
      <c r="I7647" t="s">
        <v>136</v>
      </c>
      <c r="J7647" t="s">
        <v>137</v>
      </c>
      <c r="K7647" t="s">
        <v>138</v>
      </c>
      <c r="L7647" t="s">
        <v>21730</v>
      </c>
      <c r="M7647" t="s">
        <v>21731</v>
      </c>
      <c r="N7647">
        <v>2.3250000000000002</v>
      </c>
      <c r="O7647">
        <v>0</v>
      </c>
      <c r="P7647">
        <v>1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0.68106304379115279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0.68106304379115279</v>
      </c>
    </row>
    <row r="7648" spans="1:31" x14ac:dyDescent="0.25">
      <c r="A7648">
        <v>2221512</v>
      </c>
      <c r="B7648">
        <v>1</v>
      </c>
      <c r="C7648" t="s">
        <v>80</v>
      </c>
      <c r="D7648" t="s">
        <v>88</v>
      </c>
      <c r="E7648" t="s">
        <v>225</v>
      </c>
      <c r="F7648" t="s">
        <v>21732</v>
      </c>
      <c r="G7648" t="s">
        <v>600</v>
      </c>
      <c r="H7648" t="s">
        <v>135</v>
      </c>
      <c r="I7648" t="s">
        <v>136</v>
      </c>
      <c r="J7648" t="s">
        <v>137</v>
      </c>
      <c r="K7648" t="s">
        <v>138</v>
      </c>
      <c r="L7648" t="s">
        <v>21733</v>
      </c>
      <c r="M7648" t="s">
        <v>21734</v>
      </c>
      <c r="N7648">
        <v>3.1747222220000002</v>
      </c>
      <c r="O7648">
        <v>0</v>
      </c>
      <c r="P7648">
        <v>84</v>
      </c>
      <c r="Q7648">
        <v>0</v>
      </c>
      <c r="R7648">
        <v>0</v>
      </c>
      <c r="S7648">
        <v>0</v>
      </c>
      <c r="T7648">
        <v>8</v>
      </c>
      <c r="U7648">
        <v>0</v>
      </c>
      <c r="V7648">
        <v>0</v>
      </c>
      <c r="W7648">
        <v>0</v>
      </c>
      <c r="X7648">
        <v>87.136610786525864</v>
      </c>
      <c r="Y7648">
        <v>0</v>
      </c>
      <c r="Z7648">
        <v>0</v>
      </c>
      <c r="AA7648">
        <v>0</v>
      </c>
      <c r="AB7648">
        <v>22.922718395517808</v>
      </c>
      <c r="AC7648">
        <v>0</v>
      </c>
      <c r="AD7648">
        <v>0</v>
      </c>
      <c r="AE7648">
        <v>110.05932918204367</v>
      </c>
    </row>
    <row r="7649" spans="1:31" x14ac:dyDescent="0.25">
      <c r="A7649">
        <v>2214181</v>
      </c>
      <c r="B7649">
        <v>1</v>
      </c>
      <c r="C7649" t="s">
        <v>80</v>
      </c>
      <c r="D7649" t="s">
        <v>110</v>
      </c>
      <c r="E7649" t="s">
        <v>141</v>
      </c>
      <c r="F7649" t="s">
        <v>21735</v>
      </c>
      <c r="G7649" t="s">
        <v>831</v>
      </c>
      <c r="H7649" t="s">
        <v>144</v>
      </c>
      <c r="I7649" t="s">
        <v>136</v>
      </c>
      <c r="J7649" t="s">
        <v>137</v>
      </c>
      <c r="K7649" t="s">
        <v>138</v>
      </c>
      <c r="L7649" t="s">
        <v>21736</v>
      </c>
      <c r="M7649" t="s">
        <v>21737</v>
      </c>
      <c r="N7649">
        <v>0.36166666600000003</v>
      </c>
      <c r="O7649">
        <v>0</v>
      </c>
      <c r="P7649">
        <v>730</v>
      </c>
      <c r="Q7649">
        <v>0</v>
      </c>
      <c r="R7649">
        <v>0</v>
      </c>
      <c r="S7649">
        <v>0</v>
      </c>
      <c r="T7649">
        <v>30</v>
      </c>
      <c r="U7649">
        <v>0</v>
      </c>
      <c r="V7649">
        <v>0</v>
      </c>
      <c r="W7649">
        <v>0</v>
      </c>
      <c r="X7649">
        <v>91.701066480446784</v>
      </c>
      <c r="Y7649">
        <v>0</v>
      </c>
      <c r="Z7649">
        <v>0</v>
      </c>
      <c r="AA7649">
        <v>0</v>
      </c>
      <c r="AB7649">
        <v>4.506148202872609</v>
      </c>
      <c r="AC7649">
        <v>0</v>
      </c>
      <c r="AD7649">
        <v>0</v>
      </c>
      <c r="AE7649">
        <v>96.207214683319393</v>
      </c>
    </row>
    <row r="7650" spans="1:31" x14ac:dyDescent="0.25">
      <c r="A7650">
        <v>2222594</v>
      </c>
      <c r="B7650">
        <v>1</v>
      </c>
      <c r="C7650" t="s">
        <v>81</v>
      </c>
      <c r="D7650" t="s">
        <v>117</v>
      </c>
      <c r="E7650" t="s">
        <v>156</v>
      </c>
      <c r="F7650" t="s">
        <v>21738</v>
      </c>
      <c r="G7650" t="s">
        <v>165</v>
      </c>
      <c r="H7650" t="s">
        <v>135</v>
      </c>
      <c r="I7650" t="s">
        <v>136</v>
      </c>
      <c r="J7650" t="s">
        <v>137</v>
      </c>
      <c r="K7650" t="s">
        <v>138</v>
      </c>
      <c r="L7650" t="s">
        <v>21739</v>
      </c>
      <c r="M7650" t="s">
        <v>21740</v>
      </c>
      <c r="N7650">
        <v>1.521111111</v>
      </c>
      <c r="O7650">
        <v>0</v>
      </c>
      <c r="P7650">
        <v>3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0.78452695189726918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0.78452695189726918</v>
      </c>
    </row>
    <row r="7651" spans="1:31" x14ac:dyDescent="0.25">
      <c r="A7651">
        <v>2212853</v>
      </c>
      <c r="B7651">
        <v>1</v>
      </c>
      <c r="C7651" t="s">
        <v>80</v>
      </c>
      <c r="D7651" t="s">
        <v>107</v>
      </c>
      <c r="E7651" t="s">
        <v>156</v>
      </c>
      <c r="F7651" t="s">
        <v>21741</v>
      </c>
      <c r="G7651" t="s">
        <v>172</v>
      </c>
      <c r="H7651" t="s">
        <v>135</v>
      </c>
      <c r="I7651" t="s">
        <v>136</v>
      </c>
      <c r="J7651" t="s">
        <v>137</v>
      </c>
      <c r="K7651" t="s">
        <v>138</v>
      </c>
      <c r="L7651" t="s">
        <v>21742</v>
      </c>
      <c r="M7651" t="s">
        <v>13565</v>
      </c>
      <c r="N7651">
        <v>2.87</v>
      </c>
      <c r="O7651">
        <v>0</v>
      </c>
      <c r="P7651">
        <v>1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1.5297450384140555E-2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1.5297450384140555E-2</v>
      </c>
    </row>
    <row r="7652" spans="1:31" x14ac:dyDescent="0.25">
      <c r="A7652">
        <v>2228937</v>
      </c>
      <c r="B7652">
        <v>1</v>
      </c>
      <c r="C7652" t="s">
        <v>80</v>
      </c>
      <c r="D7652" t="s">
        <v>110</v>
      </c>
      <c r="E7652" t="s">
        <v>141</v>
      </c>
      <c r="F7652" t="s">
        <v>21743</v>
      </c>
      <c r="G7652" t="s">
        <v>349</v>
      </c>
      <c r="H7652" t="s">
        <v>144</v>
      </c>
      <c r="I7652" t="s">
        <v>136</v>
      </c>
      <c r="J7652" t="s">
        <v>137</v>
      </c>
      <c r="K7652" t="s">
        <v>138</v>
      </c>
      <c r="L7652" t="s">
        <v>21744</v>
      </c>
      <c r="M7652" t="s">
        <v>21745</v>
      </c>
      <c r="N7652">
        <v>3.3975</v>
      </c>
      <c r="O7652">
        <v>0</v>
      </c>
      <c r="P7652">
        <v>0</v>
      </c>
      <c r="Q7652">
        <v>0</v>
      </c>
      <c r="R7652">
        <v>0</v>
      </c>
      <c r="S7652">
        <v>1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5.3223761800976908</v>
      </c>
      <c r="AB7652">
        <v>0</v>
      </c>
      <c r="AC7652">
        <v>0</v>
      </c>
      <c r="AD7652">
        <v>0</v>
      </c>
      <c r="AE7652">
        <v>5.3223761800976908</v>
      </c>
    </row>
    <row r="7653" spans="1:31" x14ac:dyDescent="0.25">
      <c r="A7653">
        <v>2226527</v>
      </c>
      <c r="B7653">
        <v>1</v>
      </c>
      <c r="C7653" t="s">
        <v>80</v>
      </c>
      <c r="D7653" t="s">
        <v>82</v>
      </c>
      <c r="E7653" t="s">
        <v>132</v>
      </c>
      <c r="F7653" t="s">
        <v>21746</v>
      </c>
      <c r="G7653" t="s">
        <v>176</v>
      </c>
      <c r="H7653" t="s">
        <v>135</v>
      </c>
      <c r="I7653" t="s">
        <v>136</v>
      </c>
      <c r="J7653" t="s">
        <v>137</v>
      </c>
      <c r="K7653" t="s">
        <v>138</v>
      </c>
      <c r="L7653" t="s">
        <v>21747</v>
      </c>
      <c r="M7653" t="s">
        <v>21748</v>
      </c>
      <c r="N7653">
        <v>2.6372222220000001</v>
      </c>
      <c r="O7653">
        <v>0</v>
      </c>
      <c r="P7653">
        <v>179</v>
      </c>
      <c r="Q7653">
        <v>0</v>
      </c>
      <c r="R7653">
        <v>0</v>
      </c>
      <c r="S7653">
        <v>0</v>
      </c>
      <c r="T7653">
        <v>6</v>
      </c>
      <c r="U7653">
        <v>0</v>
      </c>
      <c r="V7653">
        <v>0</v>
      </c>
      <c r="W7653">
        <v>0</v>
      </c>
      <c r="X7653">
        <v>148.40601677637628</v>
      </c>
      <c r="Y7653">
        <v>0</v>
      </c>
      <c r="Z7653">
        <v>0</v>
      </c>
      <c r="AA7653">
        <v>0</v>
      </c>
      <c r="AB7653">
        <v>3.7308364812756016</v>
      </c>
      <c r="AC7653">
        <v>0</v>
      </c>
      <c r="AD7653">
        <v>0</v>
      </c>
      <c r="AE7653">
        <v>152.13685325765186</v>
      </c>
    </row>
    <row r="7654" spans="1:31" x14ac:dyDescent="0.25">
      <c r="A7654">
        <v>2216640</v>
      </c>
      <c r="B7654">
        <v>1</v>
      </c>
      <c r="C7654" t="s">
        <v>80</v>
      </c>
      <c r="D7654" t="s">
        <v>96</v>
      </c>
      <c r="E7654" t="s">
        <v>156</v>
      </c>
      <c r="F7654" t="s">
        <v>21749</v>
      </c>
      <c r="G7654" t="s">
        <v>161</v>
      </c>
      <c r="H7654" t="s">
        <v>135</v>
      </c>
      <c r="I7654" t="s">
        <v>136</v>
      </c>
      <c r="J7654" t="s">
        <v>137</v>
      </c>
      <c r="K7654" t="s">
        <v>138</v>
      </c>
      <c r="L7654" t="s">
        <v>21750</v>
      </c>
      <c r="M7654" t="s">
        <v>21751</v>
      </c>
      <c r="N7654">
        <v>4.5722222219999997</v>
      </c>
      <c r="O7654">
        <v>0</v>
      </c>
      <c r="P7654">
        <v>1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</row>
    <row r="7655" spans="1:31" x14ac:dyDescent="0.25">
      <c r="A7655">
        <v>2220885</v>
      </c>
      <c r="B7655">
        <v>1</v>
      </c>
      <c r="C7655" t="s">
        <v>80</v>
      </c>
      <c r="D7655" t="s">
        <v>96</v>
      </c>
      <c r="E7655" t="s">
        <v>151</v>
      </c>
      <c r="F7655" t="s">
        <v>4069</v>
      </c>
      <c r="G7655" t="s">
        <v>153</v>
      </c>
      <c r="H7655" t="s">
        <v>135</v>
      </c>
      <c r="I7655" t="s">
        <v>136</v>
      </c>
      <c r="J7655" t="s">
        <v>137</v>
      </c>
      <c r="K7655" t="s">
        <v>138</v>
      </c>
      <c r="L7655" t="s">
        <v>21752</v>
      </c>
      <c r="M7655" t="s">
        <v>21753</v>
      </c>
      <c r="N7655">
        <v>4.0608333329999997</v>
      </c>
      <c r="O7655">
        <v>0</v>
      </c>
      <c r="P7655">
        <v>4</v>
      </c>
      <c r="Q7655">
        <v>0</v>
      </c>
      <c r="R7655">
        <v>13</v>
      </c>
      <c r="S7655">
        <v>0</v>
      </c>
      <c r="T7655">
        <v>9</v>
      </c>
      <c r="U7655">
        <v>0</v>
      </c>
      <c r="V7655">
        <v>0</v>
      </c>
      <c r="W7655">
        <v>0</v>
      </c>
      <c r="X7655">
        <v>5.3148546319683323</v>
      </c>
      <c r="Y7655">
        <v>0</v>
      </c>
      <c r="Z7655">
        <v>34.35513214693578</v>
      </c>
      <c r="AA7655">
        <v>0</v>
      </c>
      <c r="AB7655">
        <v>62.767155603848444</v>
      </c>
      <c r="AC7655">
        <v>0</v>
      </c>
      <c r="AD7655">
        <v>0</v>
      </c>
      <c r="AE7655">
        <v>102.43714238275255</v>
      </c>
    </row>
    <row r="7656" spans="1:31" x14ac:dyDescent="0.25">
      <c r="A7656">
        <v>2228545</v>
      </c>
      <c r="B7656">
        <v>1</v>
      </c>
      <c r="C7656" t="s">
        <v>80</v>
      </c>
      <c r="D7656" t="s">
        <v>106</v>
      </c>
      <c r="E7656" t="s">
        <v>147</v>
      </c>
      <c r="F7656" t="s">
        <v>21754</v>
      </c>
      <c r="G7656" t="s">
        <v>143</v>
      </c>
      <c r="H7656" t="s">
        <v>144</v>
      </c>
      <c r="I7656" t="s">
        <v>136</v>
      </c>
      <c r="J7656" t="s">
        <v>137</v>
      </c>
      <c r="K7656" t="s">
        <v>138</v>
      </c>
      <c r="L7656" t="s">
        <v>5270</v>
      </c>
      <c r="M7656" t="s">
        <v>21755</v>
      </c>
      <c r="N7656">
        <v>0.66666666600000002</v>
      </c>
      <c r="O7656">
        <v>5</v>
      </c>
      <c r="P7656">
        <v>10075</v>
      </c>
      <c r="Q7656">
        <v>0</v>
      </c>
      <c r="R7656">
        <v>13</v>
      </c>
      <c r="S7656">
        <v>23</v>
      </c>
      <c r="T7656">
        <v>2643</v>
      </c>
      <c r="U7656">
        <v>0</v>
      </c>
      <c r="V7656">
        <v>0</v>
      </c>
      <c r="W7656">
        <v>0.78233905747466648</v>
      </c>
      <c r="X7656">
        <v>1384.9986592428411</v>
      </c>
      <c r="Y7656">
        <v>0</v>
      </c>
      <c r="Z7656">
        <v>6.6361116181598341</v>
      </c>
      <c r="AA7656">
        <v>36.827352438095225</v>
      </c>
      <c r="AB7656">
        <v>662.21669185861708</v>
      </c>
      <c r="AC7656">
        <v>0</v>
      </c>
      <c r="AD7656">
        <v>0</v>
      </c>
      <c r="AE7656">
        <v>2091.4611542151879</v>
      </c>
    </row>
    <row r="7657" spans="1:31" x14ac:dyDescent="0.25">
      <c r="A7657">
        <v>2224300</v>
      </c>
      <c r="B7657">
        <v>1</v>
      </c>
      <c r="C7657" t="s">
        <v>81</v>
      </c>
      <c r="D7657" t="s">
        <v>118</v>
      </c>
      <c r="E7657" t="s">
        <v>151</v>
      </c>
      <c r="F7657" t="s">
        <v>21756</v>
      </c>
      <c r="G7657" t="s">
        <v>153</v>
      </c>
      <c r="H7657" t="s">
        <v>135</v>
      </c>
      <c r="I7657" t="s">
        <v>136</v>
      </c>
      <c r="J7657" t="s">
        <v>137</v>
      </c>
      <c r="K7657" t="s">
        <v>138</v>
      </c>
      <c r="L7657" t="s">
        <v>21757</v>
      </c>
      <c r="M7657" t="s">
        <v>21758</v>
      </c>
      <c r="N7657">
        <v>1.1711111110000001</v>
      </c>
      <c r="O7657">
        <v>0</v>
      </c>
      <c r="P7657">
        <v>45</v>
      </c>
      <c r="Q7657">
        <v>0</v>
      </c>
      <c r="R7657">
        <v>1</v>
      </c>
      <c r="S7657">
        <v>0</v>
      </c>
      <c r="T7657">
        <v>4</v>
      </c>
      <c r="U7657">
        <v>0</v>
      </c>
      <c r="V7657">
        <v>0</v>
      </c>
      <c r="W7657">
        <v>0</v>
      </c>
      <c r="X7657">
        <v>13.685885608002925</v>
      </c>
      <c r="Y7657">
        <v>0</v>
      </c>
      <c r="Z7657">
        <v>3.4657564758277777E-4</v>
      </c>
      <c r="AA7657">
        <v>0</v>
      </c>
      <c r="AB7657">
        <v>1.1545044377058735</v>
      </c>
      <c r="AC7657">
        <v>0</v>
      </c>
      <c r="AD7657">
        <v>0</v>
      </c>
      <c r="AE7657">
        <v>14.840736621356381</v>
      </c>
    </row>
    <row r="7658" spans="1:31" x14ac:dyDescent="0.25">
      <c r="A7658">
        <v>2224798</v>
      </c>
      <c r="B7658">
        <v>1</v>
      </c>
      <c r="C7658" t="s">
        <v>81</v>
      </c>
      <c r="D7658" t="s">
        <v>128</v>
      </c>
      <c r="E7658" t="s">
        <v>141</v>
      </c>
      <c r="F7658" t="s">
        <v>21759</v>
      </c>
      <c r="G7658" t="s">
        <v>233</v>
      </c>
      <c r="H7658" t="s">
        <v>144</v>
      </c>
      <c r="I7658" t="s">
        <v>136</v>
      </c>
      <c r="J7658" t="s">
        <v>137</v>
      </c>
      <c r="K7658" t="s">
        <v>234</v>
      </c>
      <c r="L7658" t="s">
        <v>21760</v>
      </c>
      <c r="M7658" t="s">
        <v>21761</v>
      </c>
      <c r="N7658">
        <v>0.78848611099999999</v>
      </c>
      <c r="O7658">
        <v>0</v>
      </c>
      <c r="P7658">
        <v>0</v>
      </c>
      <c r="Q7658">
        <v>0</v>
      </c>
      <c r="R7658">
        <v>0</v>
      </c>
      <c r="S7658">
        <v>11</v>
      </c>
      <c r="T7658">
        <v>0</v>
      </c>
      <c r="U7658">
        <v>17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36.518452180729106</v>
      </c>
      <c r="AB7658">
        <v>0</v>
      </c>
      <c r="AC7658">
        <v>1237.6304537898411</v>
      </c>
      <c r="AD7658">
        <v>0</v>
      </c>
      <c r="AE7658">
        <v>1274.1489059705702</v>
      </c>
    </row>
    <row r="7659" spans="1:31" x14ac:dyDescent="0.25">
      <c r="A7659">
        <v>2225296</v>
      </c>
      <c r="B7659">
        <v>1</v>
      </c>
      <c r="C7659" t="s">
        <v>80</v>
      </c>
      <c r="D7659" t="s">
        <v>88</v>
      </c>
      <c r="E7659" t="s">
        <v>225</v>
      </c>
      <c r="F7659" t="s">
        <v>21762</v>
      </c>
      <c r="G7659" t="s">
        <v>233</v>
      </c>
      <c r="H7659" t="s">
        <v>135</v>
      </c>
      <c r="I7659" t="s">
        <v>136</v>
      </c>
      <c r="J7659" t="s">
        <v>137</v>
      </c>
      <c r="K7659" t="s">
        <v>234</v>
      </c>
      <c r="L7659" t="s">
        <v>21763</v>
      </c>
      <c r="M7659" t="s">
        <v>21764</v>
      </c>
      <c r="N7659">
        <v>7.0403583330000004</v>
      </c>
      <c r="O7659">
        <v>0</v>
      </c>
      <c r="P7659">
        <v>31</v>
      </c>
      <c r="Q7659">
        <v>0</v>
      </c>
      <c r="R7659">
        <v>0</v>
      </c>
      <c r="S7659">
        <v>0</v>
      </c>
      <c r="T7659">
        <v>11</v>
      </c>
      <c r="U7659">
        <v>0</v>
      </c>
      <c r="V7659">
        <v>0</v>
      </c>
      <c r="W7659">
        <v>0</v>
      </c>
      <c r="X7659">
        <v>68.60213002454698</v>
      </c>
      <c r="Y7659">
        <v>0</v>
      </c>
      <c r="Z7659">
        <v>0</v>
      </c>
      <c r="AA7659">
        <v>0</v>
      </c>
      <c r="AB7659">
        <v>192.14346629968378</v>
      </c>
      <c r="AC7659">
        <v>0</v>
      </c>
      <c r="AD7659">
        <v>0</v>
      </c>
      <c r="AE7659">
        <v>260.74559632423075</v>
      </c>
    </row>
    <row r="7660" spans="1:31" x14ac:dyDescent="0.25">
      <c r="A7660">
        <v>2220862</v>
      </c>
      <c r="B7660">
        <v>1</v>
      </c>
      <c r="C7660" t="s">
        <v>80</v>
      </c>
      <c r="D7660" t="s">
        <v>99</v>
      </c>
      <c r="E7660" t="s">
        <v>156</v>
      </c>
      <c r="F7660" t="s">
        <v>21765</v>
      </c>
      <c r="G7660" t="s">
        <v>161</v>
      </c>
      <c r="H7660" t="s">
        <v>135</v>
      </c>
      <c r="I7660" t="s">
        <v>136</v>
      </c>
      <c r="J7660" t="s">
        <v>137</v>
      </c>
      <c r="K7660" t="s">
        <v>138</v>
      </c>
      <c r="L7660" t="s">
        <v>21766</v>
      </c>
      <c r="M7660" t="s">
        <v>21767</v>
      </c>
      <c r="N7660">
        <v>1.0930555550000001</v>
      </c>
      <c r="O7660">
        <v>0</v>
      </c>
      <c r="P7660">
        <v>15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2.9221143926158533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2.9221143926158533</v>
      </c>
    </row>
    <row r="7661" spans="1:31" x14ac:dyDescent="0.25">
      <c r="A7661">
        <v>2221360</v>
      </c>
      <c r="B7661">
        <v>1</v>
      </c>
      <c r="C7661" t="s">
        <v>80</v>
      </c>
      <c r="D7661" t="s">
        <v>88</v>
      </c>
      <c r="E7661" t="s">
        <v>156</v>
      </c>
      <c r="F7661" t="s">
        <v>21768</v>
      </c>
      <c r="G7661" t="s">
        <v>161</v>
      </c>
      <c r="H7661" t="s">
        <v>135</v>
      </c>
      <c r="I7661" t="s">
        <v>136</v>
      </c>
      <c r="J7661" t="s">
        <v>137</v>
      </c>
      <c r="K7661" t="s">
        <v>138</v>
      </c>
      <c r="L7661" t="s">
        <v>21769</v>
      </c>
      <c r="M7661" t="s">
        <v>21770</v>
      </c>
      <c r="N7661">
        <v>6.2883333329999997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1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1.7268621573606262</v>
      </c>
      <c r="AC7661">
        <v>0</v>
      </c>
      <c r="AD7661">
        <v>0</v>
      </c>
      <c r="AE7661">
        <v>1.7268621573606262</v>
      </c>
    </row>
    <row r="7662" spans="1:31" x14ac:dyDescent="0.25">
      <c r="A7662">
        <v>2229020</v>
      </c>
      <c r="B7662">
        <v>1</v>
      </c>
      <c r="C7662" t="s">
        <v>80</v>
      </c>
      <c r="D7662" t="s">
        <v>83</v>
      </c>
      <c r="E7662" t="s">
        <v>141</v>
      </c>
      <c r="F7662" t="s">
        <v>21771</v>
      </c>
      <c r="G7662" t="s">
        <v>143</v>
      </c>
      <c r="H7662" t="s">
        <v>144</v>
      </c>
      <c r="I7662" t="s">
        <v>136</v>
      </c>
      <c r="J7662" t="s">
        <v>137</v>
      </c>
      <c r="K7662" t="s">
        <v>138</v>
      </c>
      <c r="L7662" t="s">
        <v>21772</v>
      </c>
      <c r="M7662" t="s">
        <v>21773</v>
      </c>
      <c r="N7662">
        <v>0.85638888800000001</v>
      </c>
      <c r="O7662">
        <v>0</v>
      </c>
      <c r="P7662">
        <v>2</v>
      </c>
      <c r="Q7662">
        <v>0</v>
      </c>
      <c r="R7662">
        <v>0</v>
      </c>
      <c r="S7662">
        <v>1</v>
      </c>
      <c r="T7662">
        <v>24</v>
      </c>
      <c r="U7662">
        <v>3</v>
      </c>
      <c r="V7662">
        <v>2</v>
      </c>
      <c r="W7662">
        <v>0</v>
      </c>
      <c r="X7662">
        <v>0</v>
      </c>
      <c r="Y7662">
        <v>0</v>
      </c>
      <c r="Z7662">
        <v>0</v>
      </c>
      <c r="AA7662">
        <v>1.3176209458508832</v>
      </c>
      <c r="AB7662">
        <v>37.20349167398799</v>
      </c>
      <c r="AC7662">
        <v>55.636603576635146</v>
      </c>
      <c r="AD7662">
        <v>48.273937420604327</v>
      </c>
      <c r="AE7662">
        <v>142.43165361707833</v>
      </c>
    </row>
    <row r="7663" spans="1:31" x14ac:dyDescent="0.25">
      <c r="A7663">
        <v>2228024</v>
      </c>
      <c r="B7663">
        <v>1</v>
      </c>
      <c r="C7663" t="s">
        <v>80</v>
      </c>
      <c r="D7663" t="s">
        <v>83</v>
      </c>
      <c r="E7663" t="s">
        <v>151</v>
      </c>
      <c r="F7663" t="s">
        <v>21774</v>
      </c>
      <c r="G7663" t="s">
        <v>213</v>
      </c>
      <c r="H7663" t="s">
        <v>135</v>
      </c>
      <c r="I7663" t="s">
        <v>136</v>
      </c>
      <c r="J7663" t="s">
        <v>137</v>
      </c>
      <c r="K7663" t="s">
        <v>138</v>
      </c>
      <c r="L7663" t="s">
        <v>21775</v>
      </c>
      <c r="M7663" t="s">
        <v>21776</v>
      </c>
      <c r="N7663">
        <v>1.124166666</v>
      </c>
      <c r="O7663">
        <v>0</v>
      </c>
      <c r="P7663">
        <v>170</v>
      </c>
      <c r="Q7663">
        <v>0</v>
      </c>
      <c r="R7663">
        <v>0</v>
      </c>
      <c r="S7663">
        <v>0</v>
      </c>
      <c r="T7663">
        <v>14</v>
      </c>
      <c r="U7663">
        <v>0</v>
      </c>
      <c r="V7663">
        <v>0</v>
      </c>
      <c r="W7663">
        <v>0</v>
      </c>
      <c r="X7663">
        <v>57.028579559442193</v>
      </c>
      <c r="Y7663">
        <v>0</v>
      </c>
      <c r="Z7663">
        <v>0</v>
      </c>
      <c r="AA7663">
        <v>0</v>
      </c>
      <c r="AB7663">
        <v>6.8820095751259558</v>
      </c>
      <c r="AC7663">
        <v>0</v>
      </c>
      <c r="AD7663">
        <v>0</v>
      </c>
      <c r="AE7663">
        <v>63.910589134568148</v>
      </c>
    </row>
    <row r="7664" spans="1:31" x14ac:dyDescent="0.25">
      <c r="A7664">
        <v>2218157</v>
      </c>
      <c r="B7664">
        <v>1</v>
      </c>
      <c r="C7664" t="s">
        <v>80</v>
      </c>
      <c r="D7664" t="s">
        <v>94</v>
      </c>
      <c r="E7664" t="s">
        <v>151</v>
      </c>
      <c r="F7664" t="s">
        <v>21777</v>
      </c>
      <c r="G7664" t="s">
        <v>213</v>
      </c>
      <c r="H7664" t="s">
        <v>135</v>
      </c>
      <c r="I7664" t="s">
        <v>136</v>
      </c>
      <c r="J7664" t="s">
        <v>137</v>
      </c>
      <c r="K7664" t="s">
        <v>138</v>
      </c>
      <c r="L7664" t="s">
        <v>21778</v>
      </c>
      <c r="M7664" t="s">
        <v>21779</v>
      </c>
      <c r="N7664">
        <v>5.8166666659999997</v>
      </c>
      <c r="O7664">
        <v>0</v>
      </c>
      <c r="P7664">
        <v>41</v>
      </c>
      <c r="Q7664">
        <v>0</v>
      </c>
      <c r="R7664">
        <v>3</v>
      </c>
      <c r="S7664">
        <v>0</v>
      </c>
      <c r="T7664">
        <v>5</v>
      </c>
      <c r="U7664">
        <v>0</v>
      </c>
      <c r="V7664">
        <v>0</v>
      </c>
      <c r="W7664">
        <v>0</v>
      </c>
      <c r="X7664">
        <v>130.98028203126222</v>
      </c>
      <c r="Y7664">
        <v>0</v>
      </c>
      <c r="Z7664">
        <v>35.036011946003825</v>
      </c>
      <c r="AA7664">
        <v>0</v>
      </c>
      <c r="AB7664">
        <v>13.60295611294432</v>
      </c>
      <c r="AC7664">
        <v>0</v>
      </c>
      <c r="AD7664">
        <v>0</v>
      </c>
      <c r="AE7664">
        <v>179.61925009021039</v>
      </c>
    </row>
    <row r="7665" spans="1:31" x14ac:dyDescent="0.25">
      <c r="A7665">
        <v>2215432</v>
      </c>
      <c r="B7665">
        <v>1</v>
      </c>
      <c r="C7665" t="s">
        <v>80</v>
      </c>
      <c r="D7665" t="s">
        <v>98</v>
      </c>
      <c r="E7665" t="s">
        <v>156</v>
      </c>
      <c r="F7665" t="s">
        <v>21780</v>
      </c>
      <c r="G7665" t="s">
        <v>280</v>
      </c>
      <c r="H7665" t="s">
        <v>135</v>
      </c>
      <c r="I7665" t="s">
        <v>136</v>
      </c>
      <c r="J7665" t="s">
        <v>137</v>
      </c>
      <c r="K7665" t="s">
        <v>138</v>
      </c>
      <c r="L7665" t="s">
        <v>21781</v>
      </c>
      <c r="M7665" t="s">
        <v>378</v>
      </c>
      <c r="N7665">
        <v>1.065833333</v>
      </c>
      <c r="O7665">
        <v>0</v>
      </c>
      <c r="P7665">
        <v>3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8.9682147867241504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8.9682147867241504</v>
      </c>
    </row>
    <row r="7666" spans="1:31" x14ac:dyDescent="0.25">
      <c r="A7666">
        <v>2222402</v>
      </c>
      <c r="B7666">
        <v>1</v>
      </c>
      <c r="C7666" t="s">
        <v>81</v>
      </c>
      <c r="D7666" t="s">
        <v>122</v>
      </c>
      <c r="E7666" t="s">
        <v>147</v>
      </c>
      <c r="F7666" t="s">
        <v>12800</v>
      </c>
      <c r="G7666" t="s">
        <v>143</v>
      </c>
      <c r="H7666" t="s">
        <v>144</v>
      </c>
      <c r="I7666" t="s">
        <v>136</v>
      </c>
      <c r="J7666" t="s">
        <v>137</v>
      </c>
      <c r="K7666" t="s">
        <v>138</v>
      </c>
      <c r="L7666" t="s">
        <v>21782</v>
      </c>
      <c r="M7666" t="s">
        <v>4474</v>
      </c>
      <c r="N7666">
        <v>0.134823888</v>
      </c>
      <c r="O7666">
        <v>24</v>
      </c>
      <c r="P7666">
        <v>1834</v>
      </c>
      <c r="Q7666">
        <v>279</v>
      </c>
      <c r="R7666">
        <v>54</v>
      </c>
      <c r="S7666">
        <v>63</v>
      </c>
      <c r="T7666">
        <v>183</v>
      </c>
      <c r="U7666">
        <v>6</v>
      </c>
      <c r="V7666">
        <v>3</v>
      </c>
      <c r="W7666">
        <v>0.4280771733286805</v>
      </c>
      <c r="X7666">
        <v>32.250282432320432</v>
      </c>
      <c r="Y7666">
        <v>10.747497823770816</v>
      </c>
      <c r="Z7666">
        <v>1.67480885220583</v>
      </c>
      <c r="AA7666">
        <v>33.293079866551558</v>
      </c>
      <c r="AB7666">
        <v>5.3160066453680246</v>
      </c>
      <c r="AC7666">
        <v>45.541308015571616</v>
      </c>
      <c r="AD7666">
        <v>0.16437427152359999</v>
      </c>
      <c r="AE7666">
        <v>129.41543508064055</v>
      </c>
    </row>
    <row r="7667" spans="1:31" x14ac:dyDescent="0.25">
      <c r="A7667">
        <v>2228353</v>
      </c>
      <c r="B7667">
        <v>1</v>
      </c>
      <c r="C7667" t="s">
        <v>80</v>
      </c>
      <c r="D7667" t="s">
        <v>82</v>
      </c>
      <c r="E7667" t="s">
        <v>151</v>
      </c>
      <c r="F7667" t="s">
        <v>21783</v>
      </c>
      <c r="G7667" t="s">
        <v>213</v>
      </c>
      <c r="H7667" t="s">
        <v>135</v>
      </c>
      <c r="I7667" t="s">
        <v>136</v>
      </c>
      <c r="J7667" t="s">
        <v>137</v>
      </c>
      <c r="K7667" t="s">
        <v>138</v>
      </c>
      <c r="L7667" t="s">
        <v>21784</v>
      </c>
      <c r="M7667" t="s">
        <v>21785</v>
      </c>
      <c r="N7667">
        <v>1.4855555549999999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34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38.812380292231467</v>
      </c>
      <c r="AC7667">
        <v>0</v>
      </c>
      <c r="AD7667">
        <v>0</v>
      </c>
      <c r="AE7667">
        <v>38.812380292231467</v>
      </c>
    </row>
    <row r="7668" spans="1:31" x14ac:dyDescent="0.25">
      <c r="A7668">
        <v>2221054</v>
      </c>
      <c r="B7668">
        <v>1</v>
      </c>
      <c r="C7668" t="s">
        <v>80</v>
      </c>
      <c r="D7668" t="s">
        <v>99</v>
      </c>
      <c r="E7668" t="s">
        <v>141</v>
      </c>
      <c r="F7668" t="s">
        <v>21786</v>
      </c>
      <c r="G7668" t="s">
        <v>349</v>
      </c>
      <c r="H7668" t="s">
        <v>144</v>
      </c>
      <c r="I7668" t="s">
        <v>136</v>
      </c>
      <c r="J7668" t="s">
        <v>137</v>
      </c>
      <c r="K7668" t="s">
        <v>138</v>
      </c>
      <c r="L7668" t="s">
        <v>21787</v>
      </c>
      <c r="M7668" t="s">
        <v>21788</v>
      </c>
      <c r="N7668">
        <v>3.798611111</v>
      </c>
      <c r="O7668">
        <v>0</v>
      </c>
      <c r="P7668">
        <v>112</v>
      </c>
      <c r="Q7668">
        <v>0</v>
      </c>
      <c r="R7668">
        <v>2</v>
      </c>
      <c r="S7668">
        <v>0</v>
      </c>
      <c r="T7668">
        <v>7</v>
      </c>
      <c r="U7668">
        <v>0</v>
      </c>
      <c r="V7668">
        <v>1</v>
      </c>
      <c r="W7668">
        <v>0</v>
      </c>
      <c r="X7668">
        <v>88.419529417258715</v>
      </c>
      <c r="Y7668">
        <v>0</v>
      </c>
      <c r="Z7668">
        <v>3.6178165126647226E-3</v>
      </c>
      <c r="AA7668">
        <v>0</v>
      </c>
      <c r="AB7668">
        <v>5.2825270201265626</v>
      </c>
      <c r="AC7668">
        <v>0</v>
      </c>
      <c r="AD7668">
        <v>0</v>
      </c>
      <c r="AE7668">
        <v>93.705674253897939</v>
      </c>
    </row>
    <row r="7669" spans="1:31" x14ac:dyDescent="0.25">
      <c r="A7669">
        <v>2223633</v>
      </c>
      <c r="B7669">
        <v>1</v>
      </c>
      <c r="C7669" t="s">
        <v>81</v>
      </c>
      <c r="D7669" t="s">
        <v>120</v>
      </c>
      <c r="E7669" t="s">
        <v>132</v>
      </c>
      <c r="F7669" t="s">
        <v>1979</v>
      </c>
      <c r="G7669" t="s">
        <v>233</v>
      </c>
      <c r="H7669" t="s">
        <v>135</v>
      </c>
      <c r="I7669" t="s">
        <v>136</v>
      </c>
      <c r="J7669" t="s">
        <v>137</v>
      </c>
      <c r="K7669" t="s">
        <v>234</v>
      </c>
      <c r="L7669" t="s">
        <v>21789</v>
      </c>
      <c r="M7669" t="s">
        <v>21790</v>
      </c>
      <c r="N7669">
        <v>4.5872222220000003</v>
      </c>
      <c r="O7669">
        <v>0</v>
      </c>
      <c r="P7669">
        <v>241</v>
      </c>
      <c r="Q7669">
        <v>0</v>
      </c>
      <c r="R7669">
        <v>8</v>
      </c>
      <c r="S7669">
        <v>0</v>
      </c>
      <c r="T7669">
        <v>29</v>
      </c>
      <c r="U7669">
        <v>0</v>
      </c>
      <c r="V7669">
        <v>0</v>
      </c>
      <c r="W7669">
        <v>0</v>
      </c>
      <c r="X7669">
        <v>224.79074971987762</v>
      </c>
      <c r="Y7669">
        <v>0</v>
      </c>
      <c r="Z7669">
        <v>2.4585359632090205</v>
      </c>
      <c r="AA7669">
        <v>0</v>
      </c>
      <c r="AB7669">
        <v>36.200775311479553</v>
      </c>
      <c r="AC7669">
        <v>0</v>
      </c>
      <c r="AD7669">
        <v>0</v>
      </c>
      <c r="AE7669">
        <v>263.45006099456617</v>
      </c>
    </row>
    <row r="7670" spans="1:31" x14ac:dyDescent="0.25">
      <c r="A7670">
        <v>2221552</v>
      </c>
      <c r="B7670">
        <v>1</v>
      </c>
      <c r="C7670" t="s">
        <v>80</v>
      </c>
      <c r="D7670" t="s">
        <v>83</v>
      </c>
      <c r="E7670" t="s">
        <v>156</v>
      </c>
      <c r="F7670" t="s">
        <v>21791</v>
      </c>
      <c r="G7670" t="s">
        <v>161</v>
      </c>
      <c r="H7670" t="s">
        <v>135</v>
      </c>
      <c r="I7670" t="s">
        <v>136</v>
      </c>
      <c r="J7670" t="s">
        <v>137</v>
      </c>
      <c r="K7670" t="s">
        <v>138</v>
      </c>
      <c r="L7670" t="s">
        <v>21792</v>
      </c>
      <c r="M7670" t="s">
        <v>21793</v>
      </c>
      <c r="N7670">
        <v>6.0733333329999999</v>
      </c>
      <c r="O7670">
        <v>0</v>
      </c>
      <c r="P7670">
        <v>21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41.369523201247077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41.369523201247077</v>
      </c>
    </row>
    <row r="7671" spans="1:31" x14ac:dyDescent="0.25">
      <c r="A7671">
        <v>2224131</v>
      </c>
      <c r="B7671">
        <v>1</v>
      </c>
      <c r="C7671" t="s">
        <v>81</v>
      </c>
      <c r="D7671" t="s">
        <v>120</v>
      </c>
      <c r="E7671" t="s">
        <v>151</v>
      </c>
      <c r="F7671" t="s">
        <v>5656</v>
      </c>
      <c r="G7671" t="s">
        <v>213</v>
      </c>
      <c r="H7671" t="s">
        <v>135</v>
      </c>
      <c r="I7671" t="s">
        <v>136</v>
      </c>
      <c r="J7671" t="s">
        <v>137</v>
      </c>
      <c r="K7671" t="s">
        <v>138</v>
      </c>
      <c r="L7671" t="s">
        <v>21794</v>
      </c>
      <c r="M7671" t="s">
        <v>21795</v>
      </c>
      <c r="N7671">
        <v>1.9780555550000001</v>
      </c>
      <c r="O7671">
        <v>0</v>
      </c>
      <c r="P7671">
        <v>9</v>
      </c>
      <c r="Q7671">
        <v>0</v>
      </c>
      <c r="R7671">
        <v>3</v>
      </c>
      <c r="S7671">
        <v>0</v>
      </c>
      <c r="T7671">
        <v>1</v>
      </c>
      <c r="U7671">
        <v>0</v>
      </c>
      <c r="V7671">
        <v>0</v>
      </c>
      <c r="W7671">
        <v>0</v>
      </c>
      <c r="X7671">
        <v>0.99741220397982244</v>
      </c>
      <c r="Y7671">
        <v>0</v>
      </c>
      <c r="Z7671">
        <v>0.54426957143450005</v>
      </c>
      <c r="AA7671">
        <v>0</v>
      </c>
      <c r="AB7671">
        <v>4.9880029294722223E-4</v>
      </c>
      <c r="AC7671">
        <v>0</v>
      </c>
      <c r="AD7671">
        <v>0</v>
      </c>
      <c r="AE7671">
        <v>1.5421805757072697</v>
      </c>
    </row>
    <row r="7672" spans="1:31" x14ac:dyDescent="0.25">
      <c r="A7672">
        <v>2217467</v>
      </c>
      <c r="B7672">
        <v>1</v>
      </c>
      <c r="C7672" t="s">
        <v>81</v>
      </c>
      <c r="D7672" t="s">
        <v>116</v>
      </c>
      <c r="E7672" t="s">
        <v>151</v>
      </c>
      <c r="F7672" t="s">
        <v>21796</v>
      </c>
      <c r="G7672" t="s">
        <v>213</v>
      </c>
      <c r="H7672" t="s">
        <v>135</v>
      </c>
      <c r="I7672" t="s">
        <v>136</v>
      </c>
      <c r="J7672" t="s">
        <v>137</v>
      </c>
      <c r="K7672" t="s">
        <v>138</v>
      </c>
      <c r="L7672" t="s">
        <v>21797</v>
      </c>
      <c r="M7672" t="s">
        <v>21798</v>
      </c>
      <c r="N7672">
        <v>0.51194444400000005</v>
      </c>
      <c r="O7672">
        <v>0</v>
      </c>
      <c r="P7672">
        <v>9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0.7255110148053534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0.7255110148053534</v>
      </c>
    </row>
    <row r="7673" spans="1:31" x14ac:dyDescent="0.25">
      <c r="A7673">
        <v>2228044</v>
      </c>
      <c r="B7673">
        <v>1</v>
      </c>
      <c r="C7673" t="s">
        <v>80</v>
      </c>
      <c r="D7673" t="s">
        <v>100</v>
      </c>
      <c r="E7673" t="s">
        <v>156</v>
      </c>
      <c r="F7673" t="s">
        <v>21799</v>
      </c>
      <c r="G7673" t="s">
        <v>161</v>
      </c>
      <c r="H7673" t="s">
        <v>135</v>
      </c>
      <c r="I7673" t="s">
        <v>136</v>
      </c>
      <c r="J7673" t="s">
        <v>137</v>
      </c>
      <c r="K7673" t="s">
        <v>138</v>
      </c>
      <c r="L7673" t="s">
        <v>21800</v>
      </c>
      <c r="M7673" t="s">
        <v>21801</v>
      </c>
      <c r="N7673">
        <v>1.1225000000000001</v>
      </c>
      <c r="O7673">
        <v>0</v>
      </c>
      <c r="P7673">
        <v>1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1.1008905121770001E-2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1.1008905121770001E-2</v>
      </c>
    </row>
    <row r="7674" spans="1:31" x14ac:dyDescent="0.25">
      <c r="A7674">
        <v>2225797</v>
      </c>
      <c r="B7674">
        <v>1</v>
      </c>
      <c r="C7674" t="s">
        <v>80</v>
      </c>
      <c r="D7674" t="s">
        <v>105</v>
      </c>
      <c r="E7674" t="s">
        <v>147</v>
      </c>
      <c r="F7674" t="s">
        <v>21802</v>
      </c>
      <c r="G7674" t="s">
        <v>143</v>
      </c>
      <c r="H7674" t="s">
        <v>144</v>
      </c>
      <c r="I7674" t="s">
        <v>136</v>
      </c>
      <c r="J7674" t="s">
        <v>137</v>
      </c>
      <c r="K7674" t="s">
        <v>138</v>
      </c>
      <c r="L7674" t="s">
        <v>21803</v>
      </c>
      <c r="M7674" t="s">
        <v>1732</v>
      </c>
      <c r="N7674">
        <v>0.34222222200000002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2</v>
      </c>
      <c r="U7674">
        <v>1</v>
      </c>
      <c r="V7674">
        <v>1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4.9290644847888876</v>
      </c>
      <c r="AC7674">
        <v>15.699954804804355</v>
      </c>
      <c r="AD7674">
        <v>2.4868287591326665</v>
      </c>
      <c r="AE7674">
        <v>23.115848048725908</v>
      </c>
    </row>
    <row r="7675" spans="1:31" x14ac:dyDescent="0.25">
      <c r="A7675">
        <v>2220905</v>
      </c>
      <c r="B7675">
        <v>1</v>
      </c>
      <c r="C7675" t="s">
        <v>80</v>
      </c>
      <c r="D7675" t="s">
        <v>97</v>
      </c>
      <c r="E7675" t="s">
        <v>151</v>
      </c>
      <c r="F7675" t="s">
        <v>5648</v>
      </c>
      <c r="G7675" t="s">
        <v>802</v>
      </c>
      <c r="H7675" t="s">
        <v>135</v>
      </c>
      <c r="I7675" t="s">
        <v>136</v>
      </c>
      <c r="J7675" t="s">
        <v>137</v>
      </c>
      <c r="K7675" t="s">
        <v>138</v>
      </c>
      <c r="L7675" t="s">
        <v>21804</v>
      </c>
      <c r="M7675" t="s">
        <v>21805</v>
      </c>
      <c r="N7675">
        <v>3.5636111110000002</v>
      </c>
      <c r="O7675">
        <v>0</v>
      </c>
      <c r="P7675">
        <v>95</v>
      </c>
      <c r="Q7675">
        <v>0</v>
      </c>
      <c r="R7675">
        <v>1</v>
      </c>
      <c r="S7675">
        <v>0</v>
      </c>
      <c r="T7675">
        <v>6</v>
      </c>
      <c r="U7675">
        <v>0</v>
      </c>
      <c r="V7675">
        <v>0</v>
      </c>
      <c r="W7675">
        <v>0</v>
      </c>
      <c r="X7675">
        <v>160.90948485209768</v>
      </c>
      <c r="Y7675">
        <v>0</v>
      </c>
      <c r="Z7675">
        <v>3.3285358390141668E-3</v>
      </c>
      <c r="AA7675">
        <v>0</v>
      </c>
      <c r="AB7675">
        <v>18.518837252648762</v>
      </c>
      <c r="AC7675">
        <v>0</v>
      </c>
      <c r="AD7675">
        <v>0</v>
      </c>
      <c r="AE7675">
        <v>179.43165064058545</v>
      </c>
    </row>
    <row r="7676" spans="1:31" x14ac:dyDescent="0.25">
      <c r="A7676">
        <v>2212747</v>
      </c>
      <c r="B7676">
        <v>1</v>
      </c>
      <c r="C7676" t="s">
        <v>80</v>
      </c>
      <c r="D7676" t="s">
        <v>96</v>
      </c>
      <c r="E7676" t="s">
        <v>156</v>
      </c>
      <c r="F7676" t="s">
        <v>21806</v>
      </c>
      <c r="G7676" t="s">
        <v>161</v>
      </c>
      <c r="H7676" t="s">
        <v>135</v>
      </c>
      <c r="I7676" t="s">
        <v>136</v>
      </c>
      <c r="J7676" t="s">
        <v>137</v>
      </c>
      <c r="K7676" t="s">
        <v>138</v>
      </c>
      <c r="L7676" t="s">
        <v>21807</v>
      </c>
      <c r="M7676" t="s">
        <v>21808</v>
      </c>
      <c r="N7676">
        <v>1.3472222220000001</v>
      </c>
      <c r="O7676">
        <v>0</v>
      </c>
      <c r="P7676">
        <v>3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4.0959810427488339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4.0959810427488339</v>
      </c>
    </row>
    <row r="7677" spans="1:31" x14ac:dyDescent="0.25">
      <c r="A7677">
        <v>2224108</v>
      </c>
      <c r="B7677">
        <v>1</v>
      </c>
      <c r="C7677" t="s">
        <v>81</v>
      </c>
      <c r="D7677" t="s">
        <v>128</v>
      </c>
      <c r="E7677" t="s">
        <v>198</v>
      </c>
      <c r="F7677" t="s">
        <v>21809</v>
      </c>
      <c r="G7677" t="s">
        <v>143</v>
      </c>
      <c r="H7677" t="s">
        <v>144</v>
      </c>
      <c r="I7677" t="s">
        <v>136</v>
      </c>
      <c r="J7677" t="s">
        <v>137</v>
      </c>
      <c r="K7677" t="s">
        <v>138</v>
      </c>
      <c r="L7677" t="s">
        <v>21810</v>
      </c>
      <c r="M7677" t="s">
        <v>21811</v>
      </c>
      <c r="N7677">
        <v>4.2977777770000003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7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3324.3060777786313</v>
      </c>
      <c r="AD7677">
        <v>0</v>
      </c>
      <c r="AE7677">
        <v>3324.3060777786313</v>
      </c>
    </row>
    <row r="7678" spans="1:31" x14ac:dyDescent="0.25">
      <c r="A7678">
        <v>2214911</v>
      </c>
      <c r="B7678">
        <v>1</v>
      </c>
      <c r="C7678" t="s">
        <v>80</v>
      </c>
      <c r="D7678" t="s">
        <v>97</v>
      </c>
      <c r="E7678" t="s">
        <v>156</v>
      </c>
      <c r="F7678" t="s">
        <v>21812</v>
      </c>
      <c r="G7678" t="s">
        <v>161</v>
      </c>
      <c r="H7678" t="s">
        <v>135</v>
      </c>
      <c r="I7678" t="s">
        <v>136</v>
      </c>
      <c r="J7678" t="s">
        <v>137</v>
      </c>
      <c r="K7678" t="s">
        <v>138</v>
      </c>
      <c r="L7678" t="s">
        <v>21813</v>
      </c>
      <c r="M7678" t="s">
        <v>21814</v>
      </c>
      <c r="N7678">
        <v>8.3616666659999996</v>
      </c>
      <c r="O7678">
        <v>0</v>
      </c>
      <c r="P7678">
        <v>1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8.990942378430459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8.990942378430459</v>
      </c>
    </row>
    <row r="7679" spans="1:31" x14ac:dyDescent="0.25">
      <c r="A7679">
        <v>2225774</v>
      </c>
      <c r="B7679">
        <v>1</v>
      </c>
      <c r="C7679" t="s">
        <v>80</v>
      </c>
      <c r="D7679" t="s">
        <v>108</v>
      </c>
      <c r="E7679" t="s">
        <v>151</v>
      </c>
      <c r="F7679" t="s">
        <v>2730</v>
      </c>
      <c r="G7679" t="s">
        <v>213</v>
      </c>
      <c r="H7679" t="s">
        <v>135</v>
      </c>
      <c r="I7679" t="s">
        <v>136</v>
      </c>
      <c r="J7679" t="s">
        <v>137</v>
      </c>
      <c r="K7679" t="s">
        <v>138</v>
      </c>
      <c r="L7679" t="s">
        <v>21815</v>
      </c>
      <c r="M7679" t="s">
        <v>21816</v>
      </c>
      <c r="N7679">
        <v>1.5686111110000001</v>
      </c>
      <c r="O7679">
        <v>0</v>
      </c>
      <c r="P7679">
        <v>39</v>
      </c>
      <c r="Q7679">
        <v>0</v>
      </c>
      <c r="R7679">
        <v>3</v>
      </c>
      <c r="S7679">
        <v>0</v>
      </c>
      <c r="T7679">
        <v>2</v>
      </c>
      <c r="U7679">
        <v>0</v>
      </c>
      <c r="V7679">
        <v>0</v>
      </c>
      <c r="W7679">
        <v>0</v>
      </c>
      <c r="X7679">
        <v>8.1922951197268166</v>
      </c>
      <c r="Y7679">
        <v>0</v>
      </c>
      <c r="Z7679">
        <v>7.0451580997342222E-2</v>
      </c>
      <c r="AA7679">
        <v>0</v>
      </c>
      <c r="AB7679">
        <v>2.7965386920426374</v>
      </c>
      <c r="AC7679">
        <v>0</v>
      </c>
      <c r="AD7679">
        <v>0</v>
      </c>
      <c r="AE7679">
        <v>11.059285392766796</v>
      </c>
    </row>
    <row r="7680" spans="1:31" x14ac:dyDescent="0.25">
      <c r="A7680">
        <v>2212770</v>
      </c>
      <c r="B7680">
        <v>1</v>
      </c>
      <c r="C7680" t="s">
        <v>81</v>
      </c>
      <c r="D7680" t="s">
        <v>122</v>
      </c>
      <c r="E7680" t="s">
        <v>147</v>
      </c>
      <c r="F7680" t="s">
        <v>21817</v>
      </c>
      <c r="G7680" t="s">
        <v>405</v>
      </c>
      <c r="H7680" t="s">
        <v>144</v>
      </c>
      <c r="I7680" t="s">
        <v>136</v>
      </c>
      <c r="J7680" t="s">
        <v>137</v>
      </c>
      <c r="K7680" t="s">
        <v>234</v>
      </c>
      <c r="L7680" t="s">
        <v>21818</v>
      </c>
      <c r="M7680" t="s">
        <v>21819</v>
      </c>
      <c r="N7680">
        <v>0.383333333</v>
      </c>
      <c r="O7680">
        <v>0</v>
      </c>
      <c r="P7680">
        <v>0</v>
      </c>
      <c r="Q7680">
        <v>1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0.97245695575180024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0.97245695575180024</v>
      </c>
    </row>
    <row r="7681" spans="1:31" x14ac:dyDescent="0.25">
      <c r="A7681">
        <v>2214934</v>
      </c>
      <c r="B7681">
        <v>1</v>
      </c>
      <c r="C7681" t="s">
        <v>80</v>
      </c>
      <c r="D7681" t="s">
        <v>104</v>
      </c>
      <c r="E7681" t="s">
        <v>156</v>
      </c>
      <c r="F7681" t="s">
        <v>21820</v>
      </c>
      <c r="G7681" t="s">
        <v>161</v>
      </c>
      <c r="H7681" t="s">
        <v>135</v>
      </c>
      <c r="I7681" t="s">
        <v>136</v>
      </c>
      <c r="J7681" t="s">
        <v>137</v>
      </c>
      <c r="K7681" t="s">
        <v>138</v>
      </c>
      <c r="L7681" t="s">
        <v>21821</v>
      </c>
      <c r="M7681" t="s">
        <v>21822</v>
      </c>
      <c r="N7681">
        <v>2.3149999999999999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1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0.21088681787188751</v>
      </c>
      <c r="AC7681">
        <v>0</v>
      </c>
      <c r="AD7681">
        <v>0</v>
      </c>
      <c r="AE7681">
        <v>0.21088681787188751</v>
      </c>
    </row>
    <row r="7682" spans="1:31" x14ac:dyDescent="0.25">
      <c r="A7682">
        <v>2214244</v>
      </c>
      <c r="B7682">
        <v>1</v>
      </c>
      <c r="C7682" t="s">
        <v>80</v>
      </c>
      <c r="D7682" t="s">
        <v>104</v>
      </c>
      <c r="E7682" t="s">
        <v>151</v>
      </c>
      <c r="F7682" t="s">
        <v>21823</v>
      </c>
      <c r="G7682" t="s">
        <v>233</v>
      </c>
      <c r="H7682" t="s">
        <v>135</v>
      </c>
      <c r="I7682" t="s">
        <v>136</v>
      </c>
      <c r="J7682" t="s">
        <v>137</v>
      </c>
      <c r="K7682" t="s">
        <v>234</v>
      </c>
      <c r="L7682" t="s">
        <v>21824</v>
      </c>
      <c r="M7682" t="s">
        <v>21825</v>
      </c>
      <c r="N7682">
        <v>2.402291666</v>
      </c>
      <c r="O7682">
        <v>0</v>
      </c>
      <c r="P7682">
        <v>122</v>
      </c>
      <c r="Q7682">
        <v>0</v>
      </c>
      <c r="R7682">
        <v>0</v>
      </c>
      <c r="S7682">
        <v>0</v>
      </c>
      <c r="T7682">
        <v>6</v>
      </c>
      <c r="U7682">
        <v>0</v>
      </c>
      <c r="V7682">
        <v>0</v>
      </c>
      <c r="W7682">
        <v>0</v>
      </c>
      <c r="X7682">
        <v>105.13303488097209</v>
      </c>
      <c r="Y7682">
        <v>0</v>
      </c>
      <c r="Z7682">
        <v>0</v>
      </c>
      <c r="AA7682">
        <v>0</v>
      </c>
      <c r="AB7682">
        <v>23.728845997025999</v>
      </c>
      <c r="AC7682">
        <v>0</v>
      </c>
      <c r="AD7682">
        <v>0</v>
      </c>
      <c r="AE7682">
        <v>128.86188087799809</v>
      </c>
    </row>
    <row r="7683" spans="1:31" x14ac:dyDescent="0.25">
      <c r="A7683">
        <v>2219654</v>
      </c>
      <c r="B7683">
        <v>1</v>
      </c>
      <c r="C7683" t="s">
        <v>80</v>
      </c>
      <c r="D7683" t="s">
        <v>103</v>
      </c>
      <c r="E7683" t="s">
        <v>147</v>
      </c>
      <c r="F7683" t="s">
        <v>21826</v>
      </c>
      <c r="G7683" t="s">
        <v>405</v>
      </c>
      <c r="H7683" t="s">
        <v>144</v>
      </c>
      <c r="I7683" t="s">
        <v>136</v>
      </c>
      <c r="J7683" t="s">
        <v>137</v>
      </c>
      <c r="K7683" t="s">
        <v>234</v>
      </c>
      <c r="L7683" t="s">
        <v>21827</v>
      </c>
      <c r="M7683" t="s">
        <v>21828</v>
      </c>
      <c r="N7683">
        <v>9.2577777769999994</v>
      </c>
      <c r="O7683">
        <v>33</v>
      </c>
      <c r="P7683">
        <v>1774</v>
      </c>
      <c r="Q7683">
        <v>24</v>
      </c>
      <c r="R7683">
        <v>331</v>
      </c>
      <c r="S7683">
        <v>26</v>
      </c>
      <c r="T7683">
        <v>289</v>
      </c>
      <c r="U7683">
        <v>0</v>
      </c>
      <c r="V7683">
        <v>0</v>
      </c>
      <c r="W7683">
        <v>154.17814983488884</v>
      </c>
      <c r="X7683">
        <v>4858.6871942099779</v>
      </c>
      <c r="Y7683">
        <v>684.36525292386295</v>
      </c>
      <c r="Z7683">
        <v>982.88109509157914</v>
      </c>
      <c r="AA7683">
        <v>1444.17214465436</v>
      </c>
      <c r="AB7683">
        <v>1876.4206769810803</v>
      </c>
      <c r="AC7683">
        <v>0</v>
      </c>
      <c r="AD7683">
        <v>0</v>
      </c>
      <c r="AE7683">
        <v>10000.704513695749</v>
      </c>
    </row>
    <row r="7684" spans="1:31" x14ac:dyDescent="0.25">
      <c r="A7684">
        <v>2217490</v>
      </c>
      <c r="B7684">
        <v>1</v>
      </c>
      <c r="C7684" t="s">
        <v>80</v>
      </c>
      <c r="D7684" t="s">
        <v>103</v>
      </c>
      <c r="E7684" t="s">
        <v>151</v>
      </c>
      <c r="F7684" t="s">
        <v>21829</v>
      </c>
      <c r="G7684" t="s">
        <v>213</v>
      </c>
      <c r="H7684" t="s">
        <v>135</v>
      </c>
      <c r="I7684" t="s">
        <v>136</v>
      </c>
      <c r="J7684" t="s">
        <v>137</v>
      </c>
      <c r="K7684" t="s">
        <v>138</v>
      </c>
      <c r="L7684" t="s">
        <v>21830</v>
      </c>
      <c r="M7684" t="s">
        <v>21831</v>
      </c>
      <c r="N7684">
        <v>2.1319444440000002</v>
      </c>
      <c r="O7684">
        <v>0</v>
      </c>
      <c r="P7684">
        <v>31</v>
      </c>
      <c r="Q7684">
        <v>0</v>
      </c>
      <c r="R7684">
        <v>0</v>
      </c>
      <c r="S7684">
        <v>0</v>
      </c>
      <c r="T7684">
        <v>3</v>
      </c>
      <c r="U7684">
        <v>0</v>
      </c>
      <c r="V7684">
        <v>0</v>
      </c>
      <c r="W7684">
        <v>0</v>
      </c>
      <c r="X7684">
        <v>18.61191171111</v>
      </c>
      <c r="Y7684">
        <v>0</v>
      </c>
      <c r="Z7684">
        <v>0</v>
      </c>
      <c r="AA7684">
        <v>0</v>
      </c>
      <c r="AB7684">
        <v>2.5917410491268337E-2</v>
      </c>
      <c r="AC7684">
        <v>0</v>
      </c>
      <c r="AD7684">
        <v>0</v>
      </c>
      <c r="AE7684">
        <v>18.637829121601268</v>
      </c>
    </row>
    <row r="7685" spans="1:31" x14ac:dyDescent="0.25">
      <c r="A7685">
        <v>2225605</v>
      </c>
      <c r="B7685">
        <v>1</v>
      </c>
      <c r="C7685" t="s">
        <v>80</v>
      </c>
      <c r="D7685" t="s">
        <v>99</v>
      </c>
      <c r="E7685" t="s">
        <v>151</v>
      </c>
      <c r="F7685" t="s">
        <v>13529</v>
      </c>
      <c r="G7685" t="s">
        <v>213</v>
      </c>
      <c r="H7685" t="s">
        <v>135</v>
      </c>
      <c r="I7685" t="s">
        <v>136</v>
      </c>
      <c r="J7685" t="s">
        <v>137</v>
      </c>
      <c r="K7685" t="s">
        <v>138</v>
      </c>
      <c r="L7685" t="s">
        <v>21832</v>
      </c>
      <c r="M7685" t="s">
        <v>21833</v>
      </c>
      <c r="N7685">
        <v>0.60416666600000002</v>
      </c>
      <c r="O7685">
        <v>0</v>
      </c>
      <c r="P7685">
        <v>59</v>
      </c>
      <c r="Q7685">
        <v>0</v>
      </c>
      <c r="R7685">
        <v>2</v>
      </c>
      <c r="S7685">
        <v>0</v>
      </c>
      <c r="T7685">
        <v>33</v>
      </c>
      <c r="U7685">
        <v>0</v>
      </c>
      <c r="V7685">
        <v>0</v>
      </c>
      <c r="W7685">
        <v>0</v>
      </c>
      <c r="X7685">
        <v>16.682220923571805</v>
      </c>
      <c r="Y7685">
        <v>0</v>
      </c>
      <c r="Z7685">
        <v>4.8569199986666662E-3</v>
      </c>
      <c r="AA7685">
        <v>0</v>
      </c>
      <c r="AB7685">
        <v>16.690787804779394</v>
      </c>
      <c r="AC7685">
        <v>0</v>
      </c>
      <c r="AD7685">
        <v>0</v>
      </c>
      <c r="AE7685">
        <v>33.377865648349868</v>
      </c>
    </row>
    <row r="7686" spans="1:31" x14ac:dyDescent="0.25">
      <c r="A7686">
        <v>2223441</v>
      </c>
      <c r="B7686">
        <v>1</v>
      </c>
      <c r="C7686" t="s">
        <v>80</v>
      </c>
      <c r="D7686" t="s">
        <v>103</v>
      </c>
      <c r="E7686" t="s">
        <v>156</v>
      </c>
      <c r="F7686" t="s">
        <v>21834</v>
      </c>
      <c r="G7686" t="s">
        <v>161</v>
      </c>
      <c r="H7686" t="s">
        <v>135</v>
      </c>
      <c r="I7686" t="s">
        <v>136</v>
      </c>
      <c r="J7686" t="s">
        <v>137</v>
      </c>
      <c r="K7686" t="s">
        <v>138</v>
      </c>
      <c r="L7686" t="s">
        <v>21835</v>
      </c>
      <c r="M7686" t="s">
        <v>21836</v>
      </c>
      <c r="N7686">
        <v>3.2061111109999998</v>
      </c>
      <c r="O7686">
        <v>0</v>
      </c>
      <c r="P7686">
        <v>1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1.7304994947165453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1.7304994947165453</v>
      </c>
    </row>
    <row r="7687" spans="1:31" x14ac:dyDescent="0.25">
      <c r="A7687">
        <v>2223049</v>
      </c>
      <c r="B7687">
        <v>1</v>
      </c>
      <c r="C7687" t="s">
        <v>80</v>
      </c>
      <c r="D7687" t="s">
        <v>85</v>
      </c>
      <c r="E7687" t="s">
        <v>132</v>
      </c>
      <c r="F7687" t="s">
        <v>9205</v>
      </c>
      <c r="G7687" t="s">
        <v>233</v>
      </c>
      <c r="H7687" t="s">
        <v>135</v>
      </c>
      <c r="I7687" t="s">
        <v>136</v>
      </c>
      <c r="J7687" t="s">
        <v>137</v>
      </c>
      <c r="K7687" t="s">
        <v>234</v>
      </c>
      <c r="L7687" t="s">
        <v>21837</v>
      </c>
      <c r="M7687" t="s">
        <v>21838</v>
      </c>
      <c r="N7687">
        <v>7.1358333329999999</v>
      </c>
      <c r="O7687">
        <v>0</v>
      </c>
      <c r="P7687">
        <v>788</v>
      </c>
      <c r="Q7687">
        <v>0</v>
      </c>
      <c r="R7687">
        <v>0</v>
      </c>
      <c r="S7687">
        <v>0</v>
      </c>
      <c r="T7687">
        <v>29</v>
      </c>
      <c r="U7687">
        <v>0</v>
      </c>
      <c r="V7687">
        <v>0</v>
      </c>
      <c r="W7687">
        <v>0</v>
      </c>
      <c r="X7687">
        <v>1782.026930782567</v>
      </c>
      <c r="Y7687">
        <v>0</v>
      </c>
      <c r="Z7687">
        <v>0</v>
      </c>
      <c r="AA7687">
        <v>0</v>
      </c>
      <c r="AB7687">
        <v>72.687811195962851</v>
      </c>
      <c r="AC7687">
        <v>0</v>
      </c>
      <c r="AD7687">
        <v>0</v>
      </c>
      <c r="AE7687">
        <v>1854.7147419785299</v>
      </c>
    </row>
    <row r="7688" spans="1:31" x14ac:dyDescent="0.25">
      <c r="A7688">
        <v>2215887</v>
      </c>
      <c r="B7688">
        <v>1</v>
      </c>
      <c r="C7688" t="s">
        <v>80</v>
      </c>
      <c r="D7688" t="s">
        <v>86</v>
      </c>
      <c r="E7688" t="s">
        <v>251</v>
      </c>
      <c r="F7688" t="s">
        <v>21839</v>
      </c>
      <c r="G7688" t="s">
        <v>143</v>
      </c>
      <c r="H7688" t="s">
        <v>144</v>
      </c>
      <c r="I7688" t="s">
        <v>136</v>
      </c>
      <c r="J7688" t="s">
        <v>137</v>
      </c>
      <c r="K7688" t="s">
        <v>138</v>
      </c>
      <c r="L7688" t="s">
        <v>21840</v>
      </c>
      <c r="M7688" t="s">
        <v>21841</v>
      </c>
      <c r="N7688">
        <v>1.918055555</v>
      </c>
      <c r="O7688">
        <v>0</v>
      </c>
      <c r="P7688">
        <v>3118</v>
      </c>
      <c r="Q7688">
        <v>0</v>
      </c>
      <c r="R7688">
        <v>0</v>
      </c>
      <c r="S7688">
        <v>0</v>
      </c>
      <c r="T7688">
        <v>259</v>
      </c>
      <c r="U7688">
        <v>1</v>
      </c>
      <c r="V7688">
        <v>1</v>
      </c>
      <c r="W7688">
        <v>0</v>
      </c>
      <c r="X7688">
        <v>1653.9582731112062</v>
      </c>
      <c r="Y7688">
        <v>0</v>
      </c>
      <c r="Z7688">
        <v>0</v>
      </c>
      <c r="AA7688">
        <v>0</v>
      </c>
      <c r="AB7688">
        <v>548.43529168755776</v>
      </c>
      <c r="AC7688">
        <v>314.71671539713003</v>
      </c>
      <c r="AD7688">
        <v>8.286055982413064</v>
      </c>
      <c r="AE7688">
        <v>2525.3963361783067</v>
      </c>
    </row>
    <row r="7689" spans="1:31" x14ac:dyDescent="0.25">
      <c r="A7689">
        <v>2219219</v>
      </c>
      <c r="B7689">
        <v>1</v>
      </c>
      <c r="C7689" t="s">
        <v>80</v>
      </c>
      <c r="D7689" t="s">
        <v>84</v>
      </c>
      <c r="E7689" t="s">
        <v>156</v>
      </c>
      <c r="F7689" t="s">
        <v>21842</v>
      </c>
      <c r="G7689" t="s">
        <v>161</v>
      </c>
      <c r="H7689" t="s">
        <v>135</v>
      </c>
      <c r="I7689" t="s">
        <v>136</v>
      </c>
      <c r="J7689" t="s">
        <v>137</v>
      </c>
      <c r="K7689" t="s">
        <v>138</v>
      </c>
      <c r="L7689" t="s">
        <v>21843</v>
      </c>
      <c r="M7689" t="s">
        <v>21844</v>
      </c>
      <c r="N7689">
        <v>1.3772222220000001</v>
      </c>
      <c r="O7689">
        <v>0</v>
      </c>
      <c r="P7689">
        <v>9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3.7065432480746443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3.7065432480746443</v>
      </c>
    </row>
    <row r="7690" spans="1:31" x14ac:dyDescent="0.25">
      <c r="A7690">
        <v>2227377</v>
      </c>
      <c r="B7690">
        <v>1</v>
      </c>
      <c r="C7690" t="s">
        <v>80</v>
      </c>
      <c r="D7690" t="s">
        <v>94</v>
      </c>
      <c r="E7690" t="s">
        <v>132</v>
      </c>
      <c r="F7690" t="s">
        <v>7997</v>
      </c>
      <c r="G7690" t="s">
        <v>176</v>
      </c>
      <c r="H7690" t="s">
        <v>135</v>
      </c>
      <c r="I7690" t="s">
        <v>136</v>
      </c>
      <c r="J7690" t="s">
        <v>137</v>
      </c>
      <c r="K7690" t="s">
        <v>138</v>
      </c>
      <c r="L7690" t="s">
        <v>21845</v>
      </c>
      <c r="M7690" t="s">
        <v>21846</v>
      </c>
      <c r="N7690">
        <v>1.2052777770000001</v>
      </c>
      <c r="O7690">
        <v>0</v>
      </c>
      <c r="P7690">
        <v>211</v>
      </c>
      <c r="Q7690">
        <v>0</v>
      </c>
      <c r="R7690">
        <v>0</v>
      </c>
      <c r="S7690">
        <v>0</v>
      </c>
      <c r="T7690">
        <v>10</v>
      </c>
      <c r="U7690">
        <v>0</v>
      </c>
      <c r="V7690">
        <v>0</v>
      </c>
      <c r="W7690">
        <v>0</v>
      </c>
      <c r="X7690">
        <v>62.763696850062296</v>
      </c>
      <c r="Y7690">
        <v>0</v>
      </c>
      <c r="Z7690">
        <v>0</v>
      </c>
      <c r="AA7690">
        <v>0</v>
      </c>
      <c r="AB7690">
        <v>6.8549073004905257</v>
      </c>
      <c r="AC7690">
        <v>0</v>
      </c>
      <c r="AD7690">
        <v>0</v>
      </c>
      <c r="AE7690">
        <v>69.618604150552827</v>
      </c>
    </row>
    <row r="7691" spans="1:31" x14ac:dyDescent="0.25">
      <c r="A7691">
        <v>2219717</v>
      </c>
      <c r="B7691">
        <v>1</v>
      </c>
      <c r="C7691" t="s">
        <v>80</v>
      </c>
      <c r="D7691" t="s">
        <v>105</v>
      </c>
      <c r="E7691" t="s">
        <v>141</v>
      </c>
      <c r="F7691" t="s">
        <v>21847</v>
      </c>
      <c r="G7691" t="s">
        <v>143</v>
      </c>
      <c r="H7691" t="s">
        <v>144</v>
      </c>
      <c r="I7691" t="s">
        <v>136</v>
      </c>
      <c r="J7691" t="s">
        <v>137</v>
      </c>
      <c r="K7691" t="s">
        <v>138</v>
      </c>
      <c r="L7691" t="s">
        <v>21848</v>
      </c>
      <c r="M7691" t="s">
        <v>21849</v>
      </c>
      <c r="N7691">
        <v>1.6897222220000001</v>
      </c>
      <c r="O7691">
        <v>0</v>
      </c>
      <c r="P7691">
        <v>1538</v>
      </c>
      <c r="Q7691">
        <v>0</v>
      </c>
      <c r="R7691">
        <v>0</v>
      </c>
      <c r="S7691">
        <v>0</v>
      </c>
      <c r="T7691">
        <v>81</v>
      </c>
      <c r="U7691">
        <v>0</v>
      </c>
      <c r="V7691">
        <v>0</v>
      </c>
      <c r="W7691">
        <v>0</v>
      </c>
      <c r="X7691">
        <v>980.92960842194736</v>
      </c>
      <c r="Y7691">
        <v>0</v>
      </c>
      <c r="Z7691">
        <v>0</v>
      </c>
      <c r="AA7691">
        <v>0</v>
      </c>
      <c r="AB7691">
        <v>208.34011691745019</v>
      </c>
      <c r="AC7691">
        <v>0</v>
      </c>
      <c r="AD7691">
        <v>0</v>
      </c>
      <c r="AE7691">
        <v>1189.2697253393976</v>
      </c>
    </row>
    <row r="7692" spans="1:31" x14ac:dyDescent="0.25">
      <c r="A7692">
        <v>2226985</v>
      </c>
      <c r="B7692">
        <v>1</v>
      </c>
      <c r="C7692" t="s">
        <v>80</v>
      </c>
      <c r="D7692" t="s">
        <v>104</v>
      </c>
      <c r="E7692" t="s">
        <v>156</v>
      </c>
      <c r="F7692" t="s">
        <v>21850</v>
      </c>
      <c r="G7692" t="s">
        <v>161</v>
      </c>
      <c r="H7692" t="s">
        <v>135</v>
      </c>
      <c r="I7692" t="s">
        <v>136</v>
      </c>
      <c r="J7692" t="s">
        <v>137</v>
      </c>
      <c r="K7692" t="s">
        <v>138</v>
      </c>
      <c r="L7692" t="s">
        <v>21851</v>
      </c>
      <c r="M7692" t="s">
        <v>21852</v>
      </c>
      <c r="N7692">
        <v>2.9727777770000001</v>
      </c>
      <c r="O7692">
        <v>0</v>
      </c>
      <c r="P7692">
        <v>2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2.4249861165198654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2.4249861165198654</v>
      </c>
    </row>
    <row r="7693" spans="1:31" x14ac:dyDescent="0.25">
      <c r="A7693">
        <v>2218827</v>
      </c>
      <c r="B7693">
        <v>1</v>
      </c>
      <c r="C7693" t="s">
        <v>80</v>
      </c>
      <c r="D7693" t="s">
        <v>88</v>
      </c>
      <c r="E7693" t="s">
        <v>132</v>
      </c>
      <c r="F7693" t="s">
        <v>21853</v>
      </c>
      <c r="G7693" t="s">
        <v>405</v>
      </c>
      <c r="H7693" t="s">
        <v>135</v>
      </c>
      <c r="I7693" t="s">
        <v>136</v>
      </c>
      <c r="J7693" t="s">
        <v>137</v>
      </c>
      <c r="K7693" t="s">
        <v>234</v>
      </c>
      <c r="L7693" t="s">
        <v>21854</v>
      </c>
      <c r="M7693" t="s">
        <v>21855</v>
      </c>
      <c r="N7693">
        <v>2.8083333330000002</v>
      </c>
      <c r="O7693">
        <v>0</v>
      </c>
      <c r="P7693">
        <v>155</v>
      </c>
      <c r="Q7693">
        <v>0</v>
      </c>
      <c r="R7693">
        <v>0</v>
      </c>
      <c r="S7693">
        <v>0</v>
      </c>
      <c r="T7693">
        <v>52</v>
      </c>
      <c r="U7693">
        <v>0</v>
      </c>
      <c r="V7693">
        <v>0</v>
      </c>
      <c r="W7693">
        <v>0</v>
      </c>
      <c r="X7693">
        <v>131.72232614840897</v>
      </c>
      <c r="Y7693">
        <v>0</v>
      </c>
      <c r="Z7693">
        <v>0</v>
      </c>
      <c r="AA7693">
        <v>0</v>
      </c>
      <c r="AB7693">
        <v>173.97069140898719</v>
      </c>
      <c r="AC7693">
        <v>0</v>
      </c>
      <c r="AD7693">
        <v>0</v>
      </c>
      <c r="AE7693">
        <v>305.69301755739616</v>
      </c>
    </row>
    <row r="7694" spans="1:31" x14ac:dyDescent="0.25">
      <c r="A7694">
        <v>2223155</v>
      </c>
      <c r="B7694">
        <v>1</v>
      </c>
      <c r="C7694" t="s">
        <v>80</v>
      </c>
      <c r="D7694" t="s">
        <v>104</v>
      </c>
      <c r="E7694" t="s">
        <v>156</v>
      </c>
      <c r="F7694" t="s">
        <v>248</v>
      </c>
      <c r="G7694" t="s">
        <v>161</v>
      </c>
      <c r="H7694" t="s">
        <v>135</v>
      </c>
      <c r="I7694" t="s">
        <v>136</v>
      </c>
      <c r="J7694" t="s">
        <v>137</v>
      </c>
      <c r="K7694" t="s">
        <v>138</v>
      </c>
      <c r="L7694" t="s">
        <v>21856</v>
      </c>
      <c r="M7694" t="s">
        <v>21857</v>
      </c>
      <c r="N7694">
        <v>6.7516666660000002</v>
      </c>
      <c r="O7694">
        <v>0</v>
      </c>
      <c r="P7694">
        <v>1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1.0745295245405133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1.0745295245405133</v>
      </c>
    </row>
    <row r="7695" spans="1:31" x14ac:dyDescent="0.25">
      <c r="A7695">
        <v>2223653</v>
      </c>
      <c r="B7695">
        <v>1</v>
      </c>
      <c r="C7695" t="s">
        <v>80</v>
      </c>
      <c r="D7695" t="s">
        <v>90</v>
      </c>
      <c r="E7695" t="s">
        <v>151</v>
      </c>
      <c r="F7695" t="s">
        <v>21858</v>
      </c>
      <c r="G7695" t="s">
        <v>233</v>
      </c>
      <c r="H7695" t="s">
        <v>135</v>
      </c>
      <c r="I7695" t="s">
        <v>136</v>
      </c>
      <c r="J7695" t="s">
        <v>137</v>
      </c>
      <c r="K7695" t="s">
        <v>234</v>
      </c>
      <c r="L7695" t="s">
        <v>21859</v>
      </c>
      <c r="M7695" t="s">
        <v>21860</v>
      </c>
      <c r="N7695">
        <v>7.2789127770000004</v>
      </c>
      <c r="O7695">
        <v>0</v>
      </c>
      <c r="P7695">
        <v>40</v>
      </c>
      <c r="Q7695">
        <v>0</v>
      </c>
      <c r="R7695">
        <v>0</v>
      </c>
      <c r="S7695">
        <v>0</v>
      </c>
      <c r="T7695">
        <v>2</v>
      </c>
      <c r="U7695">
        <v>0</v>
      </c>
      <c r="V7695">
        <v>0</v>
      </c>
      <c r="W7695">
        <v>0</v>
      </c>
      <c r="X7695">
        <v>102.43982236399781</v>
      </c>
      <c r="Y7695">
        <v>0</v>
      </c>
      <c r="Z7695">
        <v>0</v>
      </c>
      <c r="AA7695">
        <v>0</v>
      </c>
      <c r="AB7695">
        <v>3.9293402988634369</v>
      </c>
      <c r="AC7695">
        <v>0</v>
      </c>
      <c r="AD7695">
        <v>0</v>
      </c>
      <c r="AE7695">
        <v>106.36916266286124</v>
      </c>
    </row>
    <row r="7696" spans="1:31" x14ac:dyDescent="0.25">
      <c r="A7696">
        <v>2226856</v>
      </c>
      <c r="B7696">
        <v>1</v>
      </c>
      <c r="C7696" t="s">
        <v>80</v>
      </c>
      <c r="D7696" t="s">
        <v>82</v>
      </c>
      <c r="E7696" t="s">
        <v>151</v>
      </c>
      <c r="F7696" t="s">
        <v>4347</v>
      </c>
      <c r="G7696" t="s">
        <v>213</v>
      </c>
      <c r="H7696" t="s">
        <v>135</v>
      </c>
      <c r="I7696" t="s">
        <v>136</v>
      </c>
      <c r="J7696" t="s">
        <v>137</v>
      </c>
      <c r="K7696" t="s">
        <v>138</v>
      </c>
      <c r="L7696" t="s">
        <v>21861</v>
      </c>
      <c r="M7696" t="s">
        <v>21862</v>
      </c>
      <c r="N7696">
        <v>2.3772222219999999</v>
      </c>
      <c r="O7696">
        <v>0</v>
      </c>
      <c r="P7696">
        <v>140</v>
      </c>
      <c r="Q7696">
        <v>0</v>
      </c>
      <c r="R7696">
        <v>0</v>
      </c>
      <c r="S7696">
        <v>0</v>
      </c>
      <c r="T7696">
        <v>15</v>
      </c>
      <c r="U7696">
        <v>0</v>
      </c>
      <c r="V7696">
        <v>0</v>
      </c>
      <c r="W7696">
        <v>0</v>
      </c>
      <c r="X7696">
        <v>86.010564468409072</v>
      </c>
      <c r="Y7696">
        <v>0</v>
      </c>
      <c r="Z7696">
        <v>0</v>
      </c>
      <c r="AA7696">
        <v>0</v>
      </c>
      <c r="AB7696">
        <v>51.932568293286721</v>
      </c>
      <c r="AC7696">
        <v>0</v>
      </c>
      <c r="AD7696">
        <v>0</v>
      </c>
      <c r="AE7696">
        <v>137.94313276169578</v>
      </c>
    </row>
    <row r="7697" spans="1:31" x14ac:dyDescent="0.25">
      <c r="A7697">
        <v>2219823</v>
      </c>
      <c r="B7697">
        <v>1</v>
      </c>
      <c r="C7697" t="s">
        <v>80</v>
      </c>
      <c r="D7697" t="s">
        <v>96</v>
      </c>
      <c r="E7697" t="s">
        <v>151</v>
      </c>
      <c r="F7697" t="s">
        <v>7340</v>
      </c>
      <c r="G7697" t="s">
        <v>153</v>
      </c>
      <c r="H7697" t="s">
        <v>135</v>
      </c>
      <c r="I7697" t="s">
        <v>136</v>
      </c>
      <c r="J7697" t="s">
        <v>137</v>
      </c>
      <c r="K7697" t="s">
        <v>138</v>
      </c>
      <c r="L7697" t="s">
        <v>21863</v>
      </c>
      <c r="M7697" t="s">
        <v>21864</v>
      </c>
      <c r="N7697">
        <v>2.1033333330000001</v>
      </c>
      <c r="O7697">
        <v>0</v>
      </c>
      <c r="P7697">
        <v>57</v>
      </c>
      <c r="Q7697">
        <v>0</v>
      </c>
      <c r="R7697">
        <v>0</v>
      </c>
      <c r="S7697">
        <v>0</v>
      </c>
      <c r="T7697">
        <v>17</v>
      </c>
      <c r="U7697">
        <v>0</v>
      </c>
      <c r="V7697">
        <v>0</v>
      </c>
      <c r="W7697">
        <v>0</v>
      </c>
      <c r="X7697">
        <v>72.72038015121187</v>
      </c>
      <c r="Y7697">
        <v>0</v>
      </c>
      <c r="Z7697">
        <v>0</v>
      </c>
      <c r="AA7697">
        <v>0</v>
      </c>
      <c r="AB7697">
        <v>46.036150142813248</v>
      </c>
      <c r="AC7697">
        <v>0</v>
      </c>
      <c r="AD7697">
        <v>0</v>
      </c>
      <c r="AE7697">
        <v>118.75653029402511</v>
      </c>
    </row>
    <row r="7698" spans="1:31" x14ac:dyDescent="0.25">
      <c r="A7698">
        <v>2216906</v>
      </c>
      <c r="B7698">
        <v>1</v>
      </c>
      <c r="C7698" t="s">
        <v>80</v>
      </c>
      <c r="D7698" t="s">
        <v>108</v>
      </c>
      <c r="E7698" t="s">
        <v>156</v>
      </c>
      <c r="F7698" t="s">
        <v>21865</v>
      </c>
      <c r="G7698" t="s">
        <v>161</v>
      </c>
      <c r="H7698" t="s">
        <v>135</v>
      </c>
      <c r="I7698" t="s">
        <v>136</v>
      </c>
      <c r="J7698" t="s">
        <v>137</v>
      </c>
      <c r="K7698" t="s">
        <v>138</v>
      </c>
      <c r="L7698" t="s">
        <v>21866</v>
      </c>
      <c r="M7698" t="s">
        <v>21867</v>
      </c>
      <c r="N7698">
        <v>1.047222222</v>
      </c>
      <c r="O7698">
        <v>0</v>
      </c>
      <c r="P7698">
        <v>1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0.35617964776245337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0.35617964776245337</v>
      </c>
    </row>
    <row r="7699" spans="1:31" x14ac:dyDescent="0.25">
      <c r="A7699">
        <v>2213660</v>
      </c>
      <c r="B7699">
        <v>1</v>
      </c>
      <c r="C7699" t="s">
        <v>80</v>
      </c>
      <c r="D7699" t="s">
        <v>83</v>
      </c>
      <c r="E7699" t="s">
        <v>151</v>
      </c>
      <c r="F7699" t="s">
        <v>21868</v>
      </c>
      <c r="G7699" t="s">
        <v>280</v>
      </c>
      <c r="H7699" t="s">
        <v>135</v>
      </c>
      <c r="I7699" t="s">
        <v>136</v>
      </c>
      <c r="J7699" t="s">
        <v>3</v>
      </c>
      <c r="K7699" t="s">
        <v>138</v>
      </c>
      <c r="L7699" t="s">
        <v>21869</v>
      </c>
      <c r="M7699" t="s">
        <v>21870</v>
      </c>
      <c r="N7699">
        <v>6.5388888879999998</v>
      </c>
      <c r="O7699">
        <v>0</v>
      </c>
      <c r="P7699">
        <v>261</v>
      </c>
      <c r="Q7699">
        <v>0</v>
      </c>
      <c r="R7699">
        <v>0</v>
      </c>
      <c r="S7699">
        <v>0</v>
      </c>
      <c r="T7699">
        <v>8</v>
      </c>
      <c r="U7699">
        <v>0</v>
      </c>
      <c r="V7699">
        <v>0</v>
      </c>
      <c r="W7699">
        <v>0</v>
      </c>
      <c r="X7699">
        <v>589.49294953959998</v>
      </c>
      <c r="Y7699">
        <v>0</v>
      </c>
      <c r="Z7699">
        <v>0</v>
      </c>
      <c r="AA7699">
        <v>0</v>
      </c>
      <c r="AB7699">
        <v>5.9291704253287119</v>
      </c>
      <c r="AC7699">
        <v>0</v>
      </c>
      <c r="AD7699">
        <v>0</v>
      </c>
      <c r="AE7699">
        <v>595.4221199649287</v>
      </c>
    </row>
    <row r="7700" spans="1:31" x14ac:dyDescent="0.25">
      <c r="A7700">
        <v>2219611</v>
      </c>
      <c r="B7700">
        <v>1</v>
      </c>
      <c r="C7700" t="s">
        <v>81</v>
      </c>
      <c r="D7700" t="s">
        <v>127</v>
      </c>
      <c r="E7700" t="s">
        <v>132</v>
      </c>
      <c r="F7700" t="s">
        <v>21871</v>
      </c>
      <c r="G7700" t="s">
        <v>368</v>
      </c>
      <c r="H7700" t="s">
        <v>135</v>
      </c>
      <c r="I7700" t="s">
        <v>136</v>
      </c>
      <c r="J7700" t="s">
        <v>137</v>
      </c>
      <c r="K7700" t="s">
        <v>138</v>
      </c>
      <c r="L7700" t="s">
        <v>21872</v>
      </c>
      <c r="M7700" t="s">
        <v>21873</v>
      </c>
      <c r="N7700">
        <v>3.023055555</v>
      </c>
      <c r="O7700">
        <v>0</v>
      </c>
      <c r="P7700">
        <v>10</v>
      </c>
      <c r="Q7700">
        <v>0</v>
      </c>
      <c r="R7700">
        <v>16</v>
      </c>
      <c r="S7700">
        <v>0</v>
      </c>
      <c r="T7700">
        <v>2</v>
      </c>
      <c r="U7700">
        <v>0</v>
      </c>
      <c r="V7700">
        <v>0</v>
      </c>
      <c r="W7700">
        <v>0</v>
      </c>
      <c r="X7700">
        <v>0.88824566770026403</v>
      </c>
      <c r="Y7700">
        <v>0</v>
      </c>
      <c r="Z7700">
        <v>46.421737992977491</v>
      </c>
      <c r="AA7700">
        <v>0</v>
      </c>
      <c r="AB7700">
        <v>11.442816431579216</v>
      </c>
      <c r="AC7700">
        <v>0</v>
      </c>
      <c r="AD7700">
        <v>0</v>
      </c>
      <c r="AE7700">
        <v>58.752800092256969</v>
      </c>
    </row>
    <row r="7701" spans="1:31" x14ac:dyDescent="0.25">
      <c r="A7701">
        <v>2225127</v>
      </c>
      <c r="B7701">
        <v>1</v>
      </c>
      <c r="C7701" t="s">
        <v>80</v>
      </c>
      <c r="D7701" t="s">
        <v>82</v>
      </c>
      <c r="E7701" t="s">
        <v>141</v>
      </c>
      <c r="F7701" t="s">
        <v>21874</v>
      </c>
      <c r="G7701" t="s">
        <v>200</v>
      </c>
      <c r="H7701" t="s">
        <v>144</v>
      </c>
      <c r="I7701" t="s">
        <v>136</v>
      </c>
      <c r="J7701" t="s">
        <v>137</v>
      </c>
      <c r="K7701" t="s">
        <v>138</v>
      </c>
      <c r="L7701" t="s">
        <v>21875</v>
      </c>
      <c r="M7701" t="s">
        <v>21876</v>
      </c>
      <c r="N7701">
        <v>0.54194444399999997</v>
      </c>
      <c r="O7701">
        <v>1</v>
      </c>
      <c r="P7701">
        <v>2998</v>
      </c>
      <c r="Q7701">
        <v>0</v>
      </c>
      <c r="R7701">
        <v>0</v>
      </c>
      <c r="S7701">
        <v>2</v>
      </c>
      <c r="T7701">
        <v>198</v>
      </c>
      <c r="U7701">
        <v>0</v>
      </c>
      <c r="V7701">
        <v>0</v>
      </c>
      <c r="W7701">
        <v>0</v>
      </c>
      <c r="X7701">
        <v>726.92096766856503</v>
      </c>
      <c r="Y7701">
        <v>0</v>
      </c>
      <c r="Z7701">
        <v>0</v>
      </c>
      <c r="AA7701">
        <v>5.9408383655793608</v>
      </c>
      <c r="AB7701">
        <v>49.33315563943534</v>
      </c>
      <c r="AC7701">
        <v>0</v>
      </c>
      <c r="AD7701">
        <v>0</v>
      </c>
      <c r="AE7701">
        <v>782.19496167357966</v>
      </c>
    </row>
    <row r="7702" spans="1:31" x14ac:dyDescent="0.25">
      <c r="A7702">
        <v>2224629</v>
      </c>
      <c r="B7702">
        <v>1</v>
      </c>
      <c r="C7702" t="s">
        <v>80</v>
      </c>
      <c r="D7702" t="s">
        <v>110</v>
      </c>
      <c r="E7702" t="s">
        <v>132</v>
      </c>
      <c r="F7702" t="s">
        <v>21877</v>
      </c>
      <c r="G7702" t="s">
        <v>610</v>
      </c>
      <c r="H7702" t="s">
        <v>135</v>
      </c>
      <c r="I7702" t="s">
        <v>136</v>
      </c>
      <c r="J7702" t="s">
        <v>137</v>
      </c>
      <c r="K7702" t="s">
        <v>138</v>
      </c>
      <c r="L7702" t="s">
        <v>21878</v>
      </c>
      <c r="M7702" t="s">
        <v>21879</v>
      </c>
      <c r="N7702">
        <v>1.9569444439999999</v>
      </c>
      <c r="O7702">
        <v>0</v>
      </c>
      <c r="P7702">
        <v>602</v>
      </c>
      <c r="Q7702">
        <v>0</v>
      </c>
      <c r="R7702">
        <v>0</v>
      </c>
      <c r="S7702">
        <v>0</v>
      </c>
      <c r="T7702">
        <v>46</v>
      </c>
      <c r="U7702">
        <v>0</v>
      </c>
      <c r="V7702">
        <v>0</v>
      </c>
      <c r="W7702">
        <v>0</v>
      </c>
      <c r="X7702">
        <v>516.47895688493747</v>
      </c>
      <c r="Y7702">
        <v>0</v>
      </c>
      <c r="Z7702">
        <v>0</v>
      </c>
      <c r="AA7702">
        <v>0</v>
      </c>
      <c r="AB7702">
        <v>21.690230382999779</v>
      </c>
      <c r="AC7702">
        <v>0</v>
      </c>
      <c r="AD7702">
        <v>0</v>
      </c>
      <c r="AE7702">
        <v>538.16918726793722</v>
      </c>
    </row>
    <row r="7703" spans="1:31" x14ac:dyDescent="0.25">
      <c r="A7703">
        <v>2220301</v>
      </c>
      <c r="B7703">
        <v>1</v>
      </c>
      <c r="C7703" t="s">
        <v>80</v>
      </c>
      <c r="D7703" t="s">
        <v>93</v>
      </c>
      <c r="E7703" t="s">
        <v>147</v>
      </c>
      <c r="F7703" t="s">
        <v>21880</v>
      </c>
      <c r="G7703" t="s">
        <v>280</v>
      </c>
      <c r="H7703" t="s">
        <v>144</v>
      </c>
      <c r="I7703" t="s">
        <v>136</v>
      </c>
      <c r="J7703" t="s">
        <v>3</v>
      </c>
      <c r="K7703" t="s">
        <v>138</v>
      </c>
      <c r="L7703" t="s">
        <v>21881</v>
      </c>
      <c r="M7703" t="s">
        <v>13373</v>
      </c>
      <c r="N7703">
        <v>0.67055555499999997</v>
      </c>
      <c r="O7703">
        <v>0</v>
      </c>
      <c r="P7703">
        <v>1877</v>
      </c>
      <c r="Q7703">
        <v>0</v>
      </c>
      <c r="R7703">
        <v>61</v>
      </c>
      <c r="S7703">
        <v>6</v>
      </c>
      <c r="T7703">
        <v>241</v>
      </c>
      <c r="U7703">
        <v>4</v>
      </c>
      <c r="V7703">
        <v>1</v>
      </c>
      <c r="W7703">
        <v>0</v>
      </c>
      <c r="X7703">
        <v>352.97904364498254</v>
      </c>
      <c r="Y7703">
        <v>0</v>
      </c>
      <c r="Z7703">
        <v>24.72726812598312</v>
      </c>
      <c r="AA7703">
        <v>24.846616718260854</v>
      </c>
      <c r="AB7703">
        <v>168.00085134330465</v>
      </c>
      <c r="AC7703">
        <v>206.15065047281183</v>
      </c>
      <c r="AD7703">
        <v>0</v>
      </c>
      <c r="AE7703">
        <v>776.70443030534307</v>
      </c>
    </row>
    <row r="7704" spans="1:31" x14ac:dyDescent="0.25">
      <c r="A7704">
        <v>2218243</v>
      </c>
      <c r="B7704">
        <v>1</v>
      </c>
      <c r="C7704" t="s">
        <v>80</v>
      </c>
      <c r="D7704" t="s">
        <v>96</v>
      </c>
      <c r="E7704" t="s">
        <v>151</v>
      </c>
      <c r="F7704" t="s">
        <v>21882</v>
      </c>
      <c r="G7704" t="s">
        <v>238</v>
      </c>
      <c r="H7704" t="s">
        <v>135</v>
      </c>
      <c r="I7704" t="s">
        <v>136</v>
      </c>
      <c r="J7704" t="s">
        <v>137</v>
      </c>
      <c r="K7704" t="s">
        <v>138</v>
      </c>
      <c r="L7704" t="s">
        <v>21883</v>
      </c>
      <c r="M7704" t="s">
        <v>21884</v>
      </c>
      <c r="N7704">
        <v>6.528333333</v>
      </c>
      <c r="O7704">
        <v>0</v>
      </c>
      <c r="P7704">
        <v>13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23.356041865787535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23.356041865787535</v>
      </c>
    </row>
    <row r="7705" spans="1:31" x14ac:dyDescent="0.25">
      <c r="A7705">
        <v>2226942</v>
      </c>
      <c r="B7705">
        <v>1</v>
      </c>
      <c r="C7705" t="s">
        <v>81</v>
      </c>
      <c r="D7705" t="s">
        <v>113</v>
      </c>
      <c r="E7705" t="s">
        <v>251</v>
      </c>
      <c r="F7705" t="s">
        <v>21885</v>
      </c>
      <c r="G7705" t="s">
        <v>143</v>
      </c>
      <c r="H7705" t="s">
        <v>144</v>
      </c>
      <c r="I7705" t="s">
        <v>136</v>
      </c>
      <c r="J7705" t="s">
        <v>137</v>
      </c>
      <c r="K7705" t="s">
        <v>138</v>
      </c>
      <c r="L7705" t="s">
        <v>21886</v>
      </c>
      <c r="M7705" t="s">
        <v>21887</v>
      </c>
      <c r="N7705">
        <v>0.27333333300000001</v>
      </c>
      <c r="O7705">
        <v>0</v>
      </c>
      <c r="P7705">
        <v>7131</v>
      </c>
      <c r="Q7705">
        <v>2</v>
      </c>
      <c r="R7705">
        <v>121</v>
      </c>
      <c r="S7705">
        <v>10</v>
      </c>
      <c r="T7705">
        <v>644</v>
      </c>
      <c r="U7705">
        <v>2</v>
      </c>
      <c r="V7705">
        <v>3</v>
      </c>
      <c r="W7705">
        <v>0</v>
      </c>
      <c r="X7705">
        <v>619.53615744223009</v>
      </c>
      <c r="Y7705">
        <v>1.1921357781780535</v>
      </c>
      <c r="Z7705">
        <v>8.6426123198453855</v>
      </c>
      <c r="AA7705">
        <v>100.37048368086856</v>
      </c>
      <c r="AB7705">
        <v>206.96363556940179</v>
      </c>
      <c r="AC7705">
        <v>68.617290425385235</v>
      </c>
      <c r="AD7705">
        <v>98.696610866888321</v>
      </c>
      <c r="AE7705">
        <v>1104.0189260827974</v>
      </c>
    </row>
    <row r="7706" spans="1:31" x14ac:dyDescent="0.25">
      <c r="A7706">
        <v>2222073</v>
      </c>
      <c r="B7706">
        <v>1</v>
      </c>
      <c r="C7706" t="s">
        <v>81</v>
      </c>
      <c r="D7706" t="s">
        <v>120</v>
      </c>
      <c r="E7706" t="s">
        <v>132</v>
      </c>
      <c r="F7706" t="s">
        <v>21888</v>
      </c>
      <c r="G7706" t="s">
        <v>176</v>
      </c>
      <c r="H7706" t="s">
        <v>135</v>
      </c>
      <c r="I7706" t="s">
        <v>136</v>
      </c>
      <c r="J7706" t="s">
        <v>137</v>
      </c>
      <c r="K7706" t="s">
        <v>138</v>
      </c>
      <c r="L7706" t="s">
        <v>21889</v>
      </c>
      <c r="M7706" t="s">
        <v>21890</v>
      </c>
      <c r="N7706">
        <v>1.1144444440000001</v>
      </c>
      <c r="O7706">
        <v>0</v>
      </c>
      <c r="P7706">
        <v>0</v>
      </c>
      <c r="Q7706">
        <v>0</v>
      </c>
      <c r="R7706">
        <v>8</v>
      </c>
      <c r="S7706">
        <v>0</v>
      </c>
      <c r="T7706">
        <v>2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6.3443083070120077</v>
      </c>
      <c r="AA7706">
        <v>0</v>
      </c>
      <c r="AB7706">
        <v>1.91357758201951</v>
      </c>
      <c r="AC7706">
        <v>0</v>
      </c>
      <c r="AD7706">
        <v>0</v>
      </c>
      <c r="AE7706">
        <v>8.2578858890315168</v>
      </c>
    </row>
    <row r="7707" spans="1:31" x14ac:dyDescent="0.25">
      <c r="A7707">
        <v>2219909</v>
      </c>
      <c r="B7707">
        <v>1</v>
      </c>
      <c r="C7707" t="s">
        <v>80</v>
      </c>
      <c r="D7707" t="s">
        <v>107</v>
      </c>
      <c r="E7707" t="s">
        <v>151</v>
      </c>
      <c r="F7707" t="s">
        <v>21891</v>
      </c>
      <c r="G7707" t="s">
        <v>238</v>
      </c>
      <c r="H7707" t="s">
        <v>135</v>
      </c>
      <c r="I7707" t="s">
        <v>136</v>
      </c>
      <c r="J7707" t="s">
        <v>137</v>
      </c>
      <c r="K7707" t="s">
        <v>138</v>
      </c>
      <c r="L7707" t="s">
        <v>21892</v>
      </c>
      <c r="M7707" t="s">
        <v>13249</v>
      </c>
      <c r="N7707">
        <v>6.7886111109999998</v>
      </c>
      <c r="O7707">
        <v>0</v>
      </c>
      <c r="P7707">
        <v>15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54.652869239195262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54.652869239195262</v>
      </c>
    </row>
    <row r="7708" spans="1:31" x14ac:dyDescent="0.25">
      <c r="A7708">
        <v>2217745</v>
      </c>
      <c r="B7708">
        <v>1</v>
      </c>
      <c r="C7708" t="s">
        <v>80</v>
      </c>
      <c r="D7708" t="s">
        <v>106</v>
      </c>
      <c r="E7708" t="s">
        <v>198</v>
      </c>
      <c r="F7708" t="s">
        <v>1111</v>
      </c>
      <c r="G7708" t="s">
        <v>143</v>
      </c>
      <c r="H7708" t="s">
        <v>144</v>
      </c>
      <c r="I7708" t="s">
        <v>136</v>
      </c>
      <c r="J7708" t="s">
        <v>137</v>
      </c>
      <c r="K7708" t="s">
        <v>138</v>
      </c>
      <c r="L7708" t="s">
        <v>21893</v>
      </c>
      <c r="M7708" t="s">
        <v>21894</v>
      </c>
      <c r="N7708">
        <v>1.4386111109999999</v>
      </c>
      <c r="O7708">
        <v>2</v>
      </c>
      <c r="P7708">
        <v>127</v>
      </c>
      <c r="Q7708">
        <v>45</v>
      </c>
      <c r="R7708">
        <v>45</v>
      </c>
      <c r="S7708">
        <v>3</v>
      </c>
      <c r="T7708">
        <v>24</v>
      </c>
      <c r="U7708">
        <v>0</v>
      </c>
      <c r="V7708">
        <v>0</v>
      </c>
      <c r="W7708">
        <v>1.2051576374454886</v>
      </c>
      <c r="X7708">
        <v>65.654569820979958</v>
      </c>
      <c r="Y7708">
        <v>40.494095370935973</v>
      </c>
      <c r="Z7708">
        <v>96.945225377562195</v>
      </c>
      <c r="AA7708">
        <v>7.0434723877816445</v>
      </c>
      <c r="AB7708">
        <v>17.990962802878361</v>
      </c>
      <c r="AC7708">
        <v>0</v>
      </c>
      <c r="AD7708">
        <v>0</v>
      </c>
      <c r="AE7708">
        <v>229.33348339758362</v>
      </c>
    </row>
    <row r="7709" spans="1:31" x14ac:dyDescent="0.25">
      <c r="A7709">
        <v>2212684</v>
      </c>
      <c r="B7709">
        <v>1</v>
      </c>
      <c r="C7709" t="s">
        <v>80</v>
      </c>
      <c r="D7709" t="s">
        <v>101</v>
      </c>
      <c r="E7709" t="s">
        <v>198</v>
      </c>
      <c r="F7709" t="s">
        <v>8554</v>
      </c>
      <c r="G7709" t="s">
        <v>143</v>
      </c>
      <c r="H7709" t="s">
        <v>144</v>
      </c>
      <c r="I7709" t="s">
        <v>136</v>
      </c>
      <c r="J7709" t="s">
        <v>137</v>
      </c>
      <c r="K7709" t="s">
        <v>138</v>
      </c>
      <c r="L7709" t="s">
        <v>21895</v>
      </c>
      <c r="M7709" t="s">
        <v>21896</v>
      </c>
      <c r="N7709">
        <v>0.16277777700000001</v>
      </c>
      <c r="O7709">
        <v>7</v>
      </c>
      <c r="P7709">
        <v>2320</v>
      </c>
      <c r="Q7709">
        <v>3</v>
      </c>
      <c r="R7709">
        <v>79</v>
      </c>
      <c r="S7709">
        <v>16</v>
      </c>
      <c r="T7709">
        <v>261</v>
      </c>
      <c r="U7709">
        <v>0</v>
      </c>
      <c r="V7709">
        <v>0</v>
      </c>
      <c r="W7709">
        <v>0.51787682563347892</v>
      </c>
      <c r="X7709">
        <v>120.68701589674481</v>
      </c>
      <c r="Y7709">
        <v>0.75644171566492668</v>
      </c>
      <c r="Z7709">
        <v>2.8337396038524001</v>
      </c>
      <c r="AA7709">
        <v>12.632323604101552</v>
      </c>
      <c r="AB7709">
        <v>32.437448382103796</v>
      </c>
      <c r="AC7709">
        <v>0</v>
      </c>
      <c r="AD7709">
        <v>0</v>
      </c>
      <c r="AE7709">
        <v>169.86484602810094</v>
      </c>
    </row>
    <row r="7710" spans="1:31" x14ac:dyDescent="0.25">
      <c r="A7710">
        <v>2228914</v>
      </c>
      <c r="B7710">
        <v>1</v>
      </c>
      <c r="C7710" t="s">
        <v>80</v>
      </c>
      <c r="D7710" t="s">
        <v>83</v>
      </c>
      <c r="E7710" t="s">
        <v>251</v>
      </c>
      <c r="F7710" t="s">
        <v>21897</v>
      </c>
      <c r="G7710" t="s">
        <v>143</v>
      </c>
      <c r="H7710" t="s">
        <v>144</v>
      </c>
      <c r="I7710" t="s">
        <v>136</v>
      </c>
      <c r="J7710" t="s">
        <v>137</v>
      </c>
      <c r="K7710" t="s">
        <v>138</v>
      </c>
      <c r="L7710" t="s">
        <v>21898</v>
      </c>
      <c r="M7710" t="s">
        <v>21899</v>
      </c>
      <c r="N7710">
        <v>1.677777777</v>
      </c>
      <c r="O7710">
        <v>0</v>
      </c>
      <c r="P7710">
        <v>3631</v>
      </c>
      <c r="Q7710">
        <v>0</v>
      </c>
      <c r="R7710">
        <v>0</v>
      </c>
      <c r="S7710">
        <v>19</v>
      </c>
      <c r="T7710">
        <v>433</v>
      </c>
      <c r="U7710">
        <v>23</v>
      </c>
      <c r="V7710">
        <v>7</v>
      </c>
      <c r="W7710">
        <v>0</v>
      </c>
      <c r="X7710">
        <v>2024.6889291614953</v>
      </c>
      <c r="Y7710">
        <v>0</v>
      </c>
      <c r="Z7710">
        <v>0</v>
      </c>
      <c r="AA7710">
        <v>805.72009910168549</v>
      </c>
      <c r="AB7710">
        <v>1315.7433260834066</v>
      </c>
      <c r="AC7710">
        <v>16747.972233752225</v>
      </c>
      <c r="AD7710">
        <v>487.00441900334107</v>
      </c>
      <c r="AE7710">
        <v>21381.129007102154</v>
      </c>
    </row>
    <row r="7711" spans="1:31" x14ac:dyDescent="0.25">
      <c r="A7711">
        <v>2226750</v>
      </c>
      <c r="B7711">
        <v>1</v>
      </c>
      <c r="C7711" t="s">
        <v>80</v>
      </c>
      <c r="D7711" t="s">
        <v>83</v>
      </c>
      <c r="E7711" t="s">
        <v>151</v>
      </c>
      <c r="F7711" t="s">
        <v>5709</v>
      </c>
      <c r="G7711" t="s">
        <v>213</v>
      </c>
      <c r="H7711" t="s">
        <v>135</v>
      </c>
      <c r="I7711" t="s">
        <v>136</v>
      </c>
      <c r="J7711" t="s">
        <v>137</v>
      </c>
      <c r="K7711" t="s">
        <v>138</v>
      </c>
      <c r="L7711" t="s">
        <v>21900</v>
      </c>
      <c r="M7711" t="s">
        <v>21901</v>
      </c>
      <c r="N7711">
        <v>2.3224999999999998</v>
      </c>
      <c r="O7711">
        <v>0</v>
      </c>
      <c r="P7711">
        <v>17</v>
      </c>
      <c r="Q7711">
        <v>0</v>
      </c>
      <c r="R7711">
        <v>0</v>
      </c>
      <c r="S7711">
        <v>0</v>
      </c>
      <c r="T7711">
        <v>117</v>
      </c>
      <c r="U7711">
        <v>0</v>
      </c>
      <c r="V7711">
        <v>2</v>
      </c>
      <c r="W7711">
        <v>0</v>
      </c>
      <c r="X7711">
        <v>15.963297859272199</v>
      </c>
      <c r="Y7711">
        <v>0</v>
      </c>
      <c r="Z7711">
        <v>0</v>
      </c>
      <c r="AA7711">
        <v>0</v>
      </c>
      <c r="AB7711">
        <v>261.0715272054025</v>
      </c>
      <c r="AC7711">
        <v>0</v>
      </c>
      <c r="AD7711">
        <v>28.894487002427251</v>
      </c>
      <c r="AE7711">
        <v>305.92931206710193</v>
      </c>
    </row>
    <row r="7712" spans="1:31" x14ac:dyDescent="0.25">
      <c r="A7712">
        <v>2221300</v>
      </c>
      <c r="B7712">
        <v>1</v>
      </c>
      <c r="C7712" t="s">
        <v>81</v>
      </c>
      <c r="D7712" t="s">
        <v>120</v>
      </c>
      <c r="E7712" t="s">
        <v>151</v>
      </c>
      <c r="F7712" t="s">
        <v>21902</v>
      </c>
      <c r="G7712" t="s">
        <v>213</v>
      </c>
      <c r="H7712" t="s">
        <v>135</v>
      </c>
      <c r="I7712" t="s">
        <v>136</v>
      </c>
      <c r="J7712" t="s">
        <v>137</v>
      </c>
      <c r="K7712" t="s">
        <v>138</v>
      </c>
      <c r="L7712" t="s">
        <v>21903</v>
      </c>
      <c r="M7712" t="s">
        <v>21904</v>
      </c>
      <c r="N7712">
        <v>1.2705555550000001</v>
      </c>
      <c r="O7712">
        <v>0</v>
      </c>
      <c r="P7712">
        <v>55</v>
      </c>
      <c r="Q7712">
        <v>0</v>
      </c>
      <c r="R7712">
        <v>0</v>
      </c>
      <c r="S7712">
        <v>0</v>
      </c>
      <c r="T7712">
        <v>11</v>
      </c>
      <c r="U7712">
        <v>0</v>
      </c>
      <c r="V7712">
        <v>0</v>
      </c>
      <c r="W7712">
        <v>0</v>
      </c>
      <c r="X7712">
        <v>16.994844483467993</v>
      </c>
      <c r="Y7712">
        <v>0</v>
      </c>
      <c r="Z7712">
        <v>0</v>
      </c>
      <c r="AA7712">
        <v>0</v>
      </c>
      <c r="AB7712">
        <v>4.808650649971506</v>
      </c>
      <c r="AC7712">
        <v>0</v>
      </c>
      <c r="AD7712">
        <v>0</v>
      </c>
      <c r="AE7712">
        <v>21.803495133439498</v>
      </c>
    </row>
    <row r="7713" spans="1:31" x14ac:dyDescent="0.25">
      <c r="A7713">
        <v>2216391</v>
      </c>
      <c r="B7713">
        <v>1</v>
      </c>
      <c r="C7713" t="s">
        <v>81</v>
      </c>
      <c r="D7713" t="s">
        <v>117</v>
      </c>
      <c r="E7713" t="s">
        <v>225</v>
      </c>
      <c r="F7713" t="s">
        <v>21905</v>
      </c>
      <c r="G7713" t="s">
        <v>507</v>
      </c>
      <c r="H7713" t="s">
        <v>135</v>
      </c>
      <c r="I7713" t="s">
        <v>136</v>
      </c>
      <c r="J7713" t="s">
        <v>137</v>
      </c>
      <c r="K7713" t="s">
        <v>138</v>
      </c>
      <c r="L7713" t="s">
        <v>21906</v>
      </c>
      <c r="M7713" t="s">
        <v>21907</v>
      </c>
      <c r="N7713">
        <v>1.5819444439999999</v>
      </c>
      <c r="O7713">
        <v>0</v>
      </c>
      <c r="P7713">
        <v>1</v>
      </c>
      <c r="Q7713">
        <v>0</v>
      </c>
      <c r="R7713">
        <v>0</v>
      </c>
      <c r="S7713">
        <v>0</v>
      </c>
      <c r="T7713">
        <v>72</v>
      </c>
      <c r="U7713">
        <v>0</v>
      </c>
      <c r="V7713">
        <v>0</v>
      </c>
      <c r="W7713">
        <v>0</v>
      </c>
      <c r="X7713">
        <v>0.25003464651289725</v>
      </c>
      <c r="Y7713">
        <v>0</v>
      </c>
      <c r="Z7713">
        <v>0</v>
      </c>
      <c r="AA7713">
        <v>0</v>
      </c>
      <c r="AB7713">
        <v>30.500626626863511</v>
      </c>
      <c r="AC7713">
        <v>0</v>
      </c>
      <c r="AD7713">
        <v>0</v>
      </c>
      <c r="AE7713">
        <v>30.750661273376409</v>
      </c>
    </row>
    <row r="7714" spans="1:31" x14ac:dyDescent="0.25">
      <c r="A7714">
        <v>2219972</v>
      </c>
      <c r="B7714">
        <v>1</v>
      </c>
      <c r="C7714" t="s">
        <v>81</v>
      </c>
      <c r="D7714" t="s">
        <v>121</v>
      </c>
      <c r="E7714" t="s">
        <v>141</v>
      </c>
      <c r="F7714" t="s">
        <v>21908</v>
      </c>
      <c r="G7714" t="s">
        <v>143</v>
      </c>
      <c r="H7714" t="s">
        <v>144</v>
      </c>
      <c r="I7714" t="s">
        <v>451</v>
      </c>
      <c r="J7714" t="s">
        <v>137</v>
      </c>
      <c r="K7714" t="s">
        <v>138</v>
      </c>
      <c r="L7714" t="s">
        <v>21909</v>
      </c>
      <c r="M7714" t="s">
        <v>21910</v>
      </c>
      <c r="N7714">
        <v>8.3333330000000001E-3</v>
      </c>
      <c r="O7714">
        <v>0</v>
      </c>
      <c r="P7714">
        <v>258</v>
      </c>
      <c r="Q7714">
        <v>1</v>
      </c>
      <c r="R7714">
        <v>33</v>
      </c>
      <c r="S7714">
        <v>9</v>
      </c>
      <c r="T7714">
        <v>12</v>
      </c>
      <c r="U7714">
        <v>0</v>
      </c>
      <c r="V7714">
        <v>0</v>
      </c>
      <c r="W7714">
        <v>0</v>
      </c>
      <c r="X7714">
        <v>0.29361584124671675</v>
      </c>
      <c r="Y7714">
        <v>4.22210547015E-3</v>
      </c>
      <c r="Z7714">
        <v>2.6559773352950001E-2</v>
      </c>
      <c r="AA7714">
        <v>0.4361814135633334</v>
      </c>
      <c r="AB7714">
        <v>0.13259777996590003</v>
      </c>
      <c r="AC7714">
        <v>0</v>
      </c>
      <c r="AD7714">
        <v>0</v>
      </c>
      <c r="AE7714">
        <v>0.89317691359905027</v>
      </c>
    </row>
    <row r="7715" spans="1:31" x14ac:dyDescent="0.25">
      <c r="A7715">
        <v>2229149</v>
      </c>
      <c r="B7715">
        <v>1</v>
      </c>
      <c r="C7715" t="s">
        <v>81</v>
      </c>
      <c r="D7715" t="s">
        <v>118</v>
      </c>
      <c r="E7715" t="s">
        <v>156</v>
      </c>
      <c r="F7715" t="s">
        <v>21911</v>
      </c>
      <c r="G7715" t="s">
        <v>161</v>
      </c>
      <c r="H7715" t="s">
        <v>135</v>
      </c>
      <c r="I7715" t="s">
        <v>136</v>
      </c>
      <c r="J7715" t="s">
        <v>137</v>
      </c>
      <c r="K7715" t="s">
        <v>138</v>
      </c>
      <c r="L7715" t="s">
        <v>21912</v>
      </c>
      <c r="M7715" t="s">
        <v>21913</v>
      </c>
      <c r="N7715">
        <v>2.4816666660000002</v>
      </c>
      <c r="O7715">
        <v>0</v>
      </c>
      <c r="P7715">
        <v>2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2.5351315633952805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2.5351315633952805</v>
      </c>
    </row>
    <row r="7716" spans="1:31" x14ac:dyDescent="0.25">
      <c r="A7716">
        <v>2216368</v>
      </c>
      <c r="B7716">
        <v>1</v>
      </c>
      <c r="C7716" t="s">
        <v>80</v>
      </c>
      <c r="D7716" t="s">
        <v>99</v>
      </c>
      <c r="E7716" t="s">
        <v>156</v>
      </c>
      <c r="F7716" t="s">
        <v>21914</v>
      </c>
      <c r="G7716" t="s">
        <v>161</v>
      </c>
      <c r="H7716" t="s">
        <v>135</v>
      </c>
      <c r="I7716" t="s">
        <v>136</v>
      </c>
      <c r="J7716" t="s">
        <v>137</v>
      </c>
      <c r="K7716" t="s">
        <v>138</v>
      </c>
      <c r="L7716" t="s">
        <v>21915</v>
      </c>
      <c r="M7716" t="s">
        <v>21916</v>
      </c>
      <c r="N7716">
        <v>0.439722222</v>
      </c>
      <c r="O7716">
        <v>0</v>
      </c>
      <c r="P7716">
        <v>1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0.14472837213136114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0.14472837213136114</v>
      </c>
    </row>
    <row r="7717" spans="1:31" x14ac:dyDescent="0.25">
      <c r="A7717">
        <v>2224858</v>
      </c>
      <c r="B7717">
        <v>1</v>
      </c>
      <c r="C7717" t="s">
        <v>80</v>
      </c>
      <c r="D7717" t="s">
        <v>105</v>
      </c>
      <c r="E7717" t="s">
        <v>141</v>
      </c>
      <c r="F7717" t="s">
        <v>21917</v>
      </c>
      <c r="G7717" t="s">
        <v>4516</v>
      </c>
      <c r="H7717" t="s">
        <v>144</v>
      </c>
      <c r="I7717" t="s">
        <v>136</v>
      </c>
      <c r="J7717" t="s">
        <v>137</v>
      </c>
      <c r="K7717" t="s">
        <v>234</v>
      </c>
      <c r="L7717" t="s">
        <v>21918</v>
      </c>
      <c r="M7717" t="s">
        <v>21919</v>
      </c>
      <c r="N7717">
        <v>0.77927222200000001</v>
      </c>
      <c r="O7717">
        <v>0</v>
      </c>
      <c r="P7717">
        <v>313</v>
      </c>
      <c r="Q7717">
        <v>0</v>
      </c>
      <c r="R7717">
        <v>0</v>
      </c>
      <c r="S7717">
        <v>0</v>
      </c>
      <c r="T7717">
        <v>26</v>
      </c>
      <c r="U7717">
        <v>0</v>
      </c>
      <c r="V7717">
        <v>0</v>
      </c>
      <c r="W7717">
        <v>0</v>
      </c>
      <c r="X7717">
        <v>62.525354838072218</v>
      </c>
      <c r="Y7717">
        <v>0</v>
      </c>
      <c r="Z7717">
        <v>0</v>
      </c>
      <c r="AA7717">
        <v>0</v>
      </c>
      <c r="AB7717">
        <v>17.092636826107697</v>
      </c>
      <c r="AC7717">
        <v>0</v>
      </c>
      <c r="AD7717">
        <v>0</v>
      </c>
      <c r="AE7717">
        <v>79.617991664179911</v>
      </c>
    </row>
    <row r="7718" spans="1:31" x14ac:dyDescent="0.25">
      <c r="A7718">
        <v>2223315</v>
      </c>
      <c r="B7718">
        <v>1</v>
      </c>
      <c r="C7718" t="s">
        <v>80</v>
      </c>
      <c r="D7718" t="s">
        <v>82</v>
      </c>
      <c r="E7718" t="s">
        <v>225</v>
      </c>
      <c r="F7718" t="s">
        <v>21920</v>
      </c>
      <c r="G7718" t="s">
        <v>600</v>
      </c>
      <c r="H7718" t="s">
        <v>135</v>
      </c>
      <c r="I7718" t="s">
        <v>136</v>
      </c>
      <c r="J7718" t="s">
        <v>137</v>
      </c>
      <c r="K7718" t="s">
        <v>138</v>
      </c>
      <c r="L7718" t="s">
        <v>21921</v>
      </c>
      <c r="M7718" t="s">
        <v>21922</v>
      </c>
      <c r="N7718">
        <v>4.3172222219999998</v>
      </c>
      <c r="O7718">
        <v>0</v>
      </c>
      <c r="P7718">
        <v>34</v>
      </c>
      <c r="Q7718">
        <v>0</v>
      </c>
      <c r="R7718">
        <v>0</v>
      </c>
      <c r="S7718">
        <v>0</v>
      </c>
      <c r="T7718">
        <v>105</v>
      </c>
      <c r="U7718">
        <v>0</v>
      </c>
      <c r="V7718">
        <v>0</v>
      </c>
      <c r="W7718">
        <v>0</v>
      </c>
      <c r="X7718">
        <v>41.11043465222977</v>
      </c>
      <c r="Y7718">
        <v>0</v>
      </c>
      <c r="Z7718">
        <v>0</v>
      </c>
      <c r="AA7718">
        <v>0</v>
      </c>
      <c r="AB7718">
        <v>330.98314830232033</v>
      </c>
      <c r="AC7718">
        <v>0</v>
      </c>
      <c r="AD7718">
        <v>0</v>
      </c>
      <c r="AE7718">
        <v>372.09358295455013</v>
      </c>
    </row>
    <row r="7719" spans="1:31" x14ac:dyDescent="0.25">
      <c r="A7719">
        <v>2218429</v>
      </c>
      <c r="B7719">
        <v>1</v>
      </c>
      <c r="C7719" t="s">
        <v>81</v>
      </c>
      <c r="D7719" t="s">
        <v>116</v>
      </c>
      <c r="E7719" t="s">
        <v>151</v>
      </c>
      <c r="F7719" t="s">
        <v>21923</v>
      </c>
      <c r="G7719" t="s">
        <v>213</v>
      </c>
      <c r="H7719" t="s">
        <v>135</v>
      </c>
      <c r="I7719" t="s">
        <v>136</v>
      </c>
      <c r="J7719" t="s">
        <v>137</v>
      </c>
      <c r="K7719" t="s">
        <v>138</v>
      </c>
      <c r="L7719" t="s">
        <v>21924</v>
      </c>
      <c r="M7719" t="s">
        <v>21925</v>
      </c>
      <c r="N7719">
        <v>3.2202777770000002</v>
      </c>
      <c r="O7719">
        <v>0</v>
      </c>
      <c r="P7719">
        <v>11</v>
      </c>
      <c r="Q7719">
        <v>0</v>
      </c>
      <c r="R7719">
        <v>7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4.016813064568975</v>
      </c>
      <c r="Y7719">
        <v>0</v>
      </c>
      <c r="Z7719">
        <v>0.88597032711892842</v>
      </c>
      <c r="AA7719">
        <v>0</v>
      </c>
      <c r="AB7719">
        <v>0</v>
      </c>
      <c r="AC7719">
        <v>0</v>
      </c>
      <c r="AD7719">
        <v>0</v>
      </c>
      <c r="AE7719">
        <v>4.9027833916879038</v>
      </c>
    </row>
    <row r="7720" spans="1:31" x14ac:dyDescent="0.25">
      <c r="A7720">
        <v>2224835</v>
      </c>
      <c r="B7720">
        <v>1</v>
      </c>
      <c r="C7720" t="s">
        <v>80</v>
      </c>
      <c r="D7720" t="s">
        <v>100</v>
      </c>
      <c r="E7720" t="s">
        <v>151</v>
      </c>
      <c r="F7720" t="s">
        <v>21926</v>
      </c>
      <c r="G7720" t="s">
        <v>213</v>
      </c>
      <c r="H7720" t="s">
        <v>135</v>
      </c>
      <c r="I7720" t="s">
        <v>136</v>
      </c>
      <c r="J7720" t="s">
        <v>137</v>
      </c>
      <c r="K7720" t="s">
        <v>138</v>
      </c>
      <c r="L7720" t="s">
        <v>21927</v>
      </c>
      <c r="M7720" t="s">
        <v>21928</v>
      </c>
      <c r="N7720">
        <v>0.39805555500000001</v>
      </c>
      <c r="O7720">
        <v>0</v>
      </c>
      <c r="P7720">
        <v>36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6.1706152286499441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6.1706152286499441</v>
      </c>
    </row>
    <row r="7721" spans="1:31" x14ac:dyDescent="0.25">
      <c r="A7721">
        <v>2227752</v>
      </c>
      <c r="B7721">
        <v>1</v>
      </c>
      <c r="C7721" t="s">
        <v>81</v>
      </c>
      <c r="D7721" t="s">
        <v>115</v>
      </c>
      <c r="E7721" t="s">
        <v>132</v>
      </c>
      <c r="F7721" t="s">
        <v>5935</v>
      </c>
      <c r="G7721" t="s">
        <v>233</v>
      </c>
      <c r="H7721" t="s">
        <v>135</v>
      </c>
      <c r="I7721" t="s">
        <v>136</v>
      </c>
      <c r="J7721" t="s">
        <v>137</v>
      </c>
      <c r="K7721" t="s">
        <v>234</v>
      </c>
      <c r="L7721" t="s">
        <v>21929</v>
      </c>
      <c r="M7721" t="s">
        <v>21930</v>
      </c>
      <c r="N7721">
        <v>8.9339805549999998</v>
      </c>
      <c r="O7721">
        <v>0</v>
      </c>
      <c r="P7721">
        <v>147</v>
      </c>
      <c r="Q7721">
        <v>0</v>
      </c>
      <c r="R7721">
        <v>0</v>
      </c>
      <c r="S7721">
        <v>0</v>
      </c>
      <c r="T7721">
        <v>8</v>
      </c>
      <c r="U7721">
        <v>0</v>
      </c>
      <c r="V7721">
        <v>0</v>
      </c>
      <c r="W7721">
        <v>0</v>
      </c>
      <c r="X7721">
        <v>168.6733320207895</v>
      </c>
      <c r="Y7721">
        <v>0</v>
      </c>
      <c r="Z7721">
        <v>0</v>
      </c>
      <c r="AA7721">
        <v>0</v>
      </c>
      <c r="AB7721">
        <v>141.40243471725324</v>
      </c>
      <c r="AC7721">
        <v>0</v>
      </c>
      <c r="AD7721">
        <v>0</v>
      </c>
      <c r="AE7721">
        <v>310.07576673804272</v>
      </c>
    </row>
    <row r="7722" spans="1:31" x14ac:dyDescent="0.25">
      <c r="A7722">
        <v>2222820</v>
      </c>
      <c r="B7722">
        <v>1</v>
      </c>
      <c r="C7722" t="s">
        <v>80</v>
      </c>
      <c r="D7722" t="s">
        <v>96</v>
      </c>
      <c r="E7722" t="s">
        <v>156</v>
      </c>
      <c r="F7722" t="s">
        <v>21931</v>
      </c>
      <c r="G7722" t="s">
        <v>161</v>
      </c>
      <c r="H7722" t="s">
        <v>135</v>
      </c>
      <c r="I7722" t="s">
        <v>136</v>
      </c>
      <c r="J7722" t="s">
        <v>137</v>
      </c>
      <c r="K7722" t="s">
        <v>138</v>
      </c>
      <c r="L7722" t="s">
        <v>21932</v>
      </c>
      <c r="M7722" t="s">
        <v>21933</v>
      </c>
      <c r="N7722">
        <v>1.426111111</v>
      </c>
      <c r="O7722">
        <v>0</v>
      </c>
      <c r="P7722">
        <v>9</v>
      </c>
      <c r="Q7722">
        <v>0</v>
      </c>
      <c r="R7722">
        <v>0</v>
      </c>
      <c r="S7722">
        <v>0</v>
      </c>
      <c r="T7722">
        <v>4</v>
      </c>
      <c r="U7722">
        <v>0</v>
      </c>
      <c r="V7722">
        <v>0</v>
      </c>
      <c r="W7722">
        <v>0</v>
      </c>
      <c r="X7722">
        <v>4.4197267620819485</v>
      </c>
      <c r="Y7722">
        <v>0</v>
      </c>
      <c r="Z7722">
        <v>0</v>
      </c>
      <c r="AA7722">
        <v>0</v>
      </c>
      <c r="AB7722">
        <v>2.9287201856041074</v>
      </c>
      <c r="AC7722">
        <v>0</v>
      </c>
      <c r="AD7722">
        <v>0</v>
      </c>
      <c r="AE7722">
        <v>7.3484469476860559</v>
      </c>
    </row>
    <row r="7723" spans="1:31" x14ac:dyDescent="0.25">
      <c r="A7723">
        <v>2218406</v>
      </c>
      <c r="B7723">
        <v>1</v>
      </c>
      <c r="C7723" t="s">
        <v>80</v>
      </c>
      <c r="D7723" t="s">
        <v>95</v>
      </c>
      <c r="E7723" t="s">
        <v>151</v>
      </c>
      <c r="F7723" t="s">
        <v>16874</v>
      </c>
      <c r="G7723" t="s">
        <v>213</v>
      </c>
      <c r="H7723" t="s">
        <v>135</v>
      </c>
      <c r="I7723" t="s">
        <v>136</v>
      </c>
      <c r="J7723" t="s">
        <v>137</v>
      </c>
      <c r="K7723" t="s">
        <v>138</v>
      </c>
      <c r="L7723" t="s">
        <v>21934</v>
      </c>
      <c r="M7723" t="s">
        <v>21935</v>
      </c>
      <c r="N7723">
        <v>1.398055555</v>
      </c>
      <c r="O7723">
        <v>0</v>
      </c>
      <c r="P7723">
        <v>17</v>
      </c>
      <c r="Q7723">
        <v>0</v>
      </c>
      <c r="R7723">
        <v>2</v>
      </c>
      <c r="S7723">
        <v>0</v>
      </c>
      <c r="T7723">
        <v>3</v>
      </c>
      <c r="U7723">
        <v>0</v>
      </c>
      <c r="V7723">
        <v>0</v>
      </c>
      <c r="W7723">
        <v>0</v>
      </c>
      <c r="X7723">
        <v>7.252085587746401</v>
      </c>
      <c r="Y7723">
        <v>0</v>
      </c>
      <c r="Z7723">
        <v>0.45797063147659783</v>
      </c>
      <c r="AA7723">
        <v>0</v>
      </c>
      <c r="AB7723">
        <v>2.8159464428851533</v>
      </c>
      <c r="AC7723">
        <v>0</v>
      </c>
      <c r="AD7723">
        <v>0</v>
      </c>
      <c r="AE7723">
        <v>10.526002662108151</v>
      </c>
    </row>
    <row r="7724" spans="1:31" x14ac:dyDescent="0.25">
      <c r="A7724">
        <v>2227775</v>
      </c>
      <c r="B7724">
        <v>1</v>
      </c>
      <c r="C7724" t="s">
        <v>80</v>
      </c>
      <c r="D7724" t="s">
        <v>98</v>
      </c>
      <c r="E7724" t="s">
        <v>151</v>
      </c>
      <c r="F7724" t="s">
        <v>2249</v>
      </c>
      <c r="G7724" t="s">
        <v>233</v>
      </c>
      <c r="H7724" t="s">
        <v>135</v>
      </c>
      <c r="I7724" t="s">
        <v>136</v>
      </c>
      <c r="J7724" t="s">
        <v>137</v>
      </c>
      <c r="K7724" t="s">
        <v>234</v>
      </c>
      <c r="L7724" t="s">
        <v>21936</v>
      </c>
      <c r="M7724" t="s">
        <v>21937</v>
      </c>
      <c r="N7724">
        <v>7.7277924999999996</v>
      </c>
      <c r="O7724">
        <v>0</v>
      </c>
      <c r="P7724">
        <v>88</v>
      </c>
      <c r="Q7724">
        <v>0</v>
      </c>
      <c r="R7724">
        <v>1</v>
      </c>
      <c r="S7724">
        <v>0</v>
      </c>
      <c r="T7724">
        <v>12</v>
      </c>
      <c r="U7724">
        <v>0</v>
      </c>
      <c r="V7724">
        <v>0</v>
      </c>
      <c r="W7724">
        <v>0</v>
      </c>
      <c r="X7724">
        <v>115.87739963270465</v>
      </c>
      <c r="Y7724">
        <v>0</v>
      </c>
      <c r="Z7724">
        <v>6.6516908245419185E-2</v>
      </c>
      <c r="AA7724">
        <v>0</v>
      </c>
      <c r="AB7724">
        <v>36.90453391890965</v>
      </c>
      <c r="AC7724">
        <v>0</v>
      </c>
      <c r="AD7724">
        <v>0</v>
      </c>
      <c r="AE7724">
        <v>152.84845045985972</v>
      </c>
    </row>
    <row r="7725" spans="1:31" x14ac:dyDescent="0.25">
      <c r="A7725">
        <v>2229295</v>
      </c>
      <c r="B7725">
        <v>1</v>
      </c>
      <c r="C7725" t="s">
        <v>80</v>
      </c>
      <c r="D7725" t="s">
        <v>90</v>
      </c>
      <c r="E7725" t="s">
        <v>132</v>
      </c>
      <c r="F7725" t="s">
        <v>21938</v>
      </c>
      <c r="G7725" t="s">
        <v>238</v>
      </c>
      <c r="H7725" t="s">
        <v>135</v>
      </c>
      <c r="I7725" t="s">
        <v>136</v>
      </c>
      <c r="J7725" t="s">
        <v>137</v>
      </c>
      <c r="K7725" t="s">
        <v>138</v>
      </c>
      <c r="L7725" t="s">
        <v>21939</v>
      </c>
      <c r="M7725" t="s">
        <v>21940</v>
      </c>
      <c r="N7725">
        <v>2.6380555550000002</v>
      </c>
      <c r="O7725">
        <v>0</v>
      </c>
      <c r="P7725">
        <v>465</v>
      </c>
      <c r="Q7725">
        <v>0</v>
      </c>
      <c r="R7725">
        <v>0</v>
      </c>
      <c r="S7725">
        <v>0</v>
      </c>
      <c r="T7725">
        <v>40</v>
      </c>
      <c r="U7725">
        <v>0</v>
      </c>
      <c r="V7725">
        <v>1</v>
      </c>
      <c r="W7725">
        <v>0</v>
      </c>
      <c r="X7725">
        <v>474.61458768315811</v>
      </c>
      <c r="Y7725">
        <v>0</v>
      </c>
      <c r="Z7725">
        <v>0</v>
      </c>
      <c r="AA7725">
        <v>0</v>
      </c>
      <c r="AB7725">
        <v>33.583532622226933</v>
      </c>
      <c r="AC7725">
        <v>0</v>
      </c>
      <c r="AD7725">
        <v>6.4813840101374716</v>
      </c>
      <c r="AE7725">
        <v>514.67950431552254</v>
      </c>
    </row>
    <row r="7726" spans="1:31" x14ac:dyDescent="0.25">
      <c r="A7726">
        <v>2217888</v>
      </c>
      <c r="B7726">
        <v>1</v>
      </c>
      <c r="C7726" t="s">
        <v>80</v>
      </c>
      <c r="D7726" t="s">
        <v>96</v>
      </c>
      <c r="E7726" t="s">
        <v>151</v>
      </c>
      <c r="F7726" t="s">
        <v>21941</v>
      </c>
      <c r="G7726" t="s">
        <v>1096</v>
      </c>
      <c r="H7726" t="s">
        <v>135</v>
      </c>
      <c r="I7726" t="s">
        <v>136</v>
      </c>
      <c r="J7726" t="s">
        <v>137</v>
      </c>
      <c r="K7726" t="s">
        <v>138</v>
      </c>
      <c r="L7726" t="s">
        <v>21942</v>
      </c>
      <c r="M7726" t="s">
        <v>21943</v>
      </c>
      <c r="N7726">
        <v>2.1655555550000001</v>
      </c>
      <c r="O7726">
        <v>0</v>
      </c>
      <c r="P7726">
        <v>2</v>
      </c>
      <c r="Q7726">
        <v>0</v>
      </c>
      <c r="R7726">
        <v>1</v>
      </c>
      <c r="S7726">
        <v>0</v>
      </c>
      <c r="T7726">
        <v>4</v>
      </c>
      <c r="U7726">
        <v>0</v>
      </c>
      <c r="V7726">
        <v>0</v>
      </c>
      <c r="W7726">
        <v>0</v>
      </c>
      <c r="X7726">
        <v>0.69656039917809442</v>
      </c>
      <c r="Y7726">
        <v>0</v>
      </c>
      <c r="Z7726">
        <v>6.6551092520335864</v>
      </c>
      <c r="AA7726">
        <v>0</v>
      </c>
      <c r="AB7726">
        <v>18.76760808777998</v>
      </c>
      <c r="AC7726">
        <v>0</v>
      </c>
      <c r="AD7726">
        <v>0</v>
      </c>
      <c r="AE7726">
        <v>26.119277738991663</v>
      </c>
    </row>
    <row r="7727" spans="1:31" x14ac:dyDescent="0.25">
      <c r="A7727">
        <v>2221446</v>
      </c>
      <c r="B7727">
        <v>1</v>
      </c>
      <c r="C7727" t="s">
        <v>81</v>
      </c>
      <c r="D7727" t="s">
        <v>124</v>
      </c>
      <c r="E7727" t="s">
        <v>156</v>
      </c>
      <c r="F7727" t="s">
        <v>21944</v>
      </c>
      <c r="G7727" t="s">
        <v>161</v>
      </c>
      <c r="H7727" t="s">
        <v>135</v>
      </c>
      <c r="I7727" t="s">
        <v>136</v>
      </c>
      <c r="J7727" t="s">
        <v>137</v>
      </c>
      <c r="K7727" t="s">
        <v>138</v>
      </c>
      <c r="L7727" t="s">
        <v>21945</v>
      </c>
      <c r="M7727" t="s">
        <v>21946</v>
      </c>
      <c r="N7727">
        <v>0.59861111099999997</v>
      </c>
      <c r="O7727">
        <v>0</v>
      </c>
      <c r="P7727">
        <v>1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6.4466561445818887E-2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6.4466561445818887E-2</v>
      </c>
    </row>
    <row r="7728" spans="1:31" x14ac:dyDescent="0.25">
      <c r="A7728">
        <v>2228608</v>
      </c>
      <c r="B7728">
        <v>1</v>
      </c>
      <c r="C7728" t="s">
        <v>81</v>
      </c>
      <c r="D7728" t="s">
        <v>122</v>
      </c>
      <c r="E7728" t="s">
        <v>132</v>
      </c>
      <c r="F7728" t="s">
        <v>9116</v>
      </c>
      <c r="G7728" t="s">
        <v>405</v>
      </c>
      <c r="H7728" t="s">
        <v>135</v>
      </c>
      <c r="I7728" t="s">
        <v>136</v>
      </c>
      <c r="J7728" t="s">
        <v>137</v>
      </c>
      <c r="K7728" t="s">
        <v>234</v>
      </c>
      <c r="L7728" t="s">
        <v>21947</v>
      </c>
      <c r="M7728" t="s">
        <v>21948</v>
      </c>
      <c r="N7728">
        <v>6.6078349999999997</v>
      </c>
      <c r="O7728">
        <v>0</v>
      </c>
      <c r="P7728">
        <v>57</v>
      </c>
      <c r="Q7728">
        <v>0</v>
      </c>
      <c r="R7728">
        <v>0</v>
      </c>
      <c r="S7728">
        <v>0</v>
      </c>
      <c r="T7728">
        <v>2</v>
      </c>
      <c r="U7728">
        <v>0</v>
      </c>
      <c r="V7728">
        <v>0</v>
      </c>
      <c r="W7728">
        <v>0</v>
      </c>
      <c r="X7728">
        <v>29.796381398152565</v>
      </c>
      <c r="Y7728">
        <v>0</v>
      </c>
      <c r="Z7728">
        <v>0</v>
      </c>
      <c r="AA7728">
        <v>0</v>
      </c>
      <c r="AB7728">
        <v>2.2517858292229458</v>
      </c>
      <c r="AC7728">
        <v>0</v>
      </c>
      <c r="AD7728">
        <v>0</v>
      </c>
      <c r="AE7728">
        <v>32.048167227375508</v>
      </c>
    </row>
    <row r="7729" spans="1:31" x14ac:dyDescent="0.25">
      <c r="A7729">
        <v>2219903</v>
      </c>
      <c r="B7729">
        <v>1</v>
      </c>
      <c r="C7729" t="s">
        <v>80</v>
      </c>
      <c r="D7729" t="s">
        <v>83</v>
      </c>
      <c r="E7729" t="s">
        <v>225</v>
      </c>
      <c r="F7729" t="s">
        <v>21949</v>
      </c>
      <c r="G7729" t="s">
        <v>345</v>
      </c>
      <c r="H7729" t="s">
        <v>135</v>
      </c>
      <c r="I7729" t="s">
        <v>136</v>
      </c>
      <c r="J7729" t="s">
        <v>137</v>
      </c>
      <c r="K7729" t="s">
        <v>138</v>
      </c>
      <c r="L7729" t="s">
        <v>21950</v>
      </c>
      <c r="M7729" t="s">
        <v>19604</v>
      </c>
      <c r="N7729">
        <v>5.6691666659999997</v>
      </c>
      <c r="O7729">
        <v>0</v>
      </c>
      <c r="P7729">
        <v>0</v>
      </c>
      <c r="Q7729">
        <v>0</v>
      </c>
      <c r="R7729">
        <v>2</v>
      </c>
      <c r="S7729">
        <v>0</v>
      </c>
      <c r="T7729">
        <v>5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1.6154383024583614</v>
      </c>
      <c r="AA7729">
        <v>0</v>
      </c>
      <c r="AB7729">
        <v>12.668976045798038</v>
      </c>
      <c r="AC7729">
        <v>0</v>
      </c>
      <c r="AD7729">
        <v>0</v>
      </c>
      <c r="AE7729">
        <v>14.2844143482564</v>
      </c>
    </row>
    <row r="7730" spans="1:31" x14ac:dyDescent="0.25">
      <c r="A7730">
        <v>2217911</v>
      </c>
      <c r="B7730">
        <v>1</v>
      </c>
      <c r="C7730" t="s">
        <v>81</v>
      </c>
      <c r="D7730" t="s">
        <v>123</v>
      </c>
      <c r="E7730" t="s">
        <v>156</v>
      </c>
      <c r="F7730" t="s">
        <v>21951</v>
      </c>
      <c r="G7730" t="s">
        <v>161</v>
      </c>
      <c r="H7730" t="s">
        <v>135</v>
      </c>
      <c r="I7730" t="s">
        <v>136</v>
      </c>
      <c r="J7730" t="s">
        <v>137</v>
      </c>
      <c r="K7730" t="s">
        <v>138</v>
      </c>
      <c r="L7730" t="s">
        <v>21952</v>
      </c>
      <c r="M7730" t="s">
        <v>21953</v>
      </c>
      <c r="N7730">
        <v>1.112777777</v>
      </c>
      <c r="O7730">
        <v>0</v>
      </c>
      <c r="P7730">
        <v>0</v>
      </c>
      <c r="Q7730">
        <v>0</v>
      </c>
      <c r="R7730">
        <v>2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0.50639264810093343</v>
      </c>
      <c r="AA7730">
        <v>0</v>
      </c>
      <c r="AB7730">
        <v>0</v>
      </c>
      <c r="AC7730">
        <v>0</v>
      </c>
      <c r="AD7730">
        <v>0</v>
      </c>
      <c r="AE7730">
        <v>0.50639264810093343</v>
      </c>
    </row>
    <row r="7731" spans="1:31" x14ac:dyDescent="0.25">
      <c r="A7731">
        <v>2220444</v>
      </c>
      <c r="B7731">
        <v>1</v>
      </c>
      <c r="C7731" t="s">
        <v>80</v>
      </c>
      <c r="D7731" t="s">
        <v>105</v>
      </c>
      <c r="E7731" t="s">
        <v>156</v>
      </c>
      <c r="F7731" t="s">
        <v>11076</v>
      </c>
      <c r="G7731" t="s">
        <v>172</v>
      </c>
      <c r="H7731" t="s">
        <v>135</v>
      </c>
      <c r="I7731" t="s">
        <v>136</v>
      </c>
      <c r="J7731" t="s">
        <v>137</v>
      </c>
      <c r="K7731" t="s">
        <v>138</v>
      </c>
      <c r="L7731" t="s">
        <v>21954</v>
      </c>
      <c r="M7731" t="s">
        <v>21955</v>
      </c>
      <c r="N7731">
        <v>3.7602777770000002</v>
      </c>
      <c r="O7731">
        <v>0</v>
      </c>
      <c r="P7731">
        <v>1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0.37606305604940776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0.37606305604940776</v>
      </c>
    </row>
    <row r="7732" spans="1:31" x14ac:dyDescent="0.25">
      <c r="A7732">
        <v>2220513</v>
      </c>
      <c r="B7732">
        <v>1</v>
      </c>
      <c r="C7732" t="s">
        <v>80</v>
      </c>
      <c r="D7732" t="s">
        <v>95</v>
      </c>
      <c r="E7732" t="s">
        <v>147</v>
      </c>
      <c r="F7732" t="s">
        <v>21956</v>
      </c>
      <c r="G7732" t="s">
        <v>143</v>
      </c>
      <c r="H7732" t="s">
        <v>144</v>
      </c>
      <c r="I7732" t="s">
        <v>136</v>
      </c>
      <c r="J7732" t="s">
        <v>137</v>
      </c>
      <c r="K7732" t="s">
        <v>138</v>
      </c>
      <c r="L7732" t="s">
        <v>21957</v>
      </c>
      <c r="M7732" t="s">
        <v>21958</v>
      </c>
      <c r="N7732">
        <v>0.10611111099999999</v>
      </c>
      <c r="O7732">
        <v>0</v>
      </c>
      <c r="P7732">
        <v>25</v>
      </c>
      <c r="Q7732">
        <v>0</v>
      </c>
      <c r="R7732">
        <v>18</v>
      </c>
      <c r="S7732">
        <v>13</v>
      </c>
      <c r="T7732">
        <v>22</v>
      </c>
      <c r="U7732">
        <v>3</v>
      </c>
      <c r="V7732">
        <v>0</v>
      </c>
      <c r="W7732">
        <v>0</v>
      </c>
      <c r="X7732">
        <v>0.76534056797549999</v>
      </c>
      <c r="Y7732">
        <v>0</v>
      </c>
      <c r="Z7732">
        <v>0.8849946746116778</v>
      </c>
      <c r="AA7732">
        <v>12.723624872663786</v>
      </c>
      <c r="AB7732">
        <v>4.1244690151986605</v>
      </c>
      <c r="AC7732">
        <v>8.629986486698094</v>
      </c>
      <c r="AD7732">
        <v>0</v>
      </c>
      <c r="AE7732">
        <v>27.128415617147716</v>
      </c>
    </row>
    <row r="7733" spans="1:31" x14ac:dyDescent="0.25">
      <c r="A7733">
        <v>2218744</v>
      </c>
      <c r="B7733">
        <v>1</v>
      </c>
      <c r="C7733" t="s">
        <v>80</v>
      </c>
      <c r="D7733" t="s">
        <v>105</v>
      </c>
      <c r="E7733" t="s">
        <v>225</v>
      </c>
      <c r="F7733" t="s">
        <v>21959</v>
      </c>
      <c r="G7733" t="s">
        <v>345</v>
      </c>
      <c r="H7733" t="s">
        <v>135</v>
      </c>
      <c r="I7733" t="s">
        <v>136</v>
      </c>
      <c r="J7733" t="s">
        <v>137</v>
      </c>
      <c r="K7733" t="s">
        <v>138</v>
      </c>
      <c r="L7733" t="s">
        <v>21960</v>
      </c>
      <c r="M7733" t="s">
        <v>21961</v>
      </c>
      <c r="N7733">
        <v>3.9436111110000001</v>
      </c>
      <c r="O7733">
        <v>0</v>
      </c>
      <c r="P7733">
        <v>38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41.098322683500172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41.098322683500172</v>
      </c>
    </row>
    <row r="7734" spans="1:31" x14ac:dyDescent="0.25">
      <c r="A7734">
        <v>2219408</v>
      </c>
      <c r="B7734">
        <v>1</v>
      </c>
      <c r="C7734" t="s">
        <v>80</v>
      </c>
      <c r="D7734" t="s">
        <v>82</v>
      </c>
      <c r="E7734" t="s">
        <v>225</v>
      </c>
      <c r="F7734" t="s">
        <v>226</v>
      </c>
      <c r="G7734" t="s">
        <v>134</v>
      </c>
      <c r="H7734" t="s">
        <v>135</v>
      </c>
      <c r="I7734" t="s">
        <v>136</v>
      </c>
      <c r="J7734" t="s">
        <v>137</v>
      </c>
      <c r="K7734" t="s">
        <v>138</v>
      </c>
      <c r="L7734" t="s">
        <v>21962</v>
      </c>
      <c r="M7734" t="s">
        <v>21963</v>
      </c>
      <c r="N7734">
        <v>1.872222222</v>
      </c>
      <c r="O7734">
        <v>0</v>
      </c>
      <c r="P7734">
        <v>5</v>
      </c>
      <c r="Q7734">
        <v>0</v>
      </c>
      <c r="R7734">
        <v>0</v>
      </c>
      <c r="S7734">
        <v>0</v>
      </c>
      <c r="T7734">
        <v>68</v>
      </c>
      <c r="U7734">
        <v>0</v>
      </c>
      <c r="V7734">
        <v>0</v>
      </c>
      <c r="W7734">
        <v>0</v>
      </c>
      <c r="X7734">
        <v>8.5705683342005354</v>
      </c>
      <c r="Y7734">
        <v>0</v>
      </c>
      <c r="Z7734">
        <v>0</v>
      </c>
      <c r="AA7734">
        <v>0</v>
      </c>
      <c r="AB7734">
        <v>53.050050624156192</v>
      </c>
      <c r="AC7734">
        <v>0</v>
      </c>
      <c r="AD7734">
        <v>0</v>
      </c>
      <c r="AE7734">
        <v>61.620618958356729</v>
      </c>
    </row>
    <row r="7735" spans="1:31" x14ac:dyDescent="0.25">
      <c r="A7735">
        <v>2220490</v>
      </c>
      <c r="B7735">
        <v>1</v>
      </c>
      <c r="C7735" t="s">
        <v>80</v>
      </c>
      <c r="D7735" t="s">
        <v>82</v>
      </c>
      <c r="E7735" t="s">
        <v>225</v>
      </c>
      <c r="F7735" t="s">
        <v>226</v>
      </c>
      <c r="G7735" t="s">
        <v>345</v>
      </c>
      <c r="H7735" t="s">
        <v>135</v>
      </c>
      <c r="I7735" t="s">
        <v>136</v>
      </c>
      <c r="J7735" t="s">
        <v>137</v>
      </c>
      <c r="K7735" t="s">
        <v>138</v>
      </c>
      <c r="L7735" t="s">
        <v>21964</v>
      </c>
      <c r="M7735" t="s">
        <v>21965</v>
      </c>
      <c r="N7735">
        <v>1.995833333</v>
      </c>
      <c r="O7735">
        <v>0</v>
      </c>
      <c r="P7735">
        <v>5</v>
      </c>
      <c r="Q7735">
        <v>0</v>
      </c>
      <c r="R7735">
        <v>0</v>
      </c>
      <c r="S7735">
        <v>0</v>
      </c>
      <c r="T7735">
        <v>68</v>
      </c>
      <c r="U7735">
        <v>0</v>
      </c>
      <c r="V7735">
        <v>0</v>
      </c>
      <c r="W7735">
        <v>0</v>
      </c>
      <c r="X7735">
        <v>8.0075422012298318</v>
      </c>
      <c r="Y7735">
        <v>0</v>
      </c>
      <c r="Z7735">
        <v>0</v>
      </c>
      <c r="AA7735">
        <v>0</v>
      </c>
      <c r="AB7735">
        <v>55.712049091157802</v>
      </c>
      <c r="AC7735">
        <v>0</v>
      </c>
      <c r="AD7735">
        <v>0</v>
      </c>
      <c r="AE7735">
        <v>63.719591292387634</v>
      </c>
    </row>
    <row r="7736" spans="1:31" x14ac:dyDescent="0.25">
      <c r="A7736">
        <v>2228788</v>
      </c>
      <c r="B7736">
        <v>1</v>
      </c>
      <c r="C7736" t="s">
        <v>81</v>
      </c>
      <c r="D7736" t="s">
        <v>121</v>
      </c>
      <c r="E7736" t="s">
        <v>156</v>
      </c>
      <c r="F7736" t="s">
        <v>11484</v>
      </c>
      <c r="G7736" t="s">
        <v>161</v>
      </c>
      <c r="H7736" t="s">
        <v>135</v>
      </c>
      <c r="I7736" t="s">
        <v>136</v>
      </c>
      <c r="J7736" t="s">
        <v>137</v>
      </c>
      <c r="K7736" t="s">
        <v>138</v>
      </c>
      <c r="L7736" t="s">
        <v>21966</v>
      </c>
      <c r="M7736" t="s">
        <v>21967</v>
      </c>
      <c r="N7736">
        <v>1.4866666660000001</v>
      </c>
      <c r="O7736">
        <v>0</v>
      </c>
      <c r="P7736">
        <v>2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0.58394899936277334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0.58394899936277334</v>
      </c>
    </row>
    <row r="7737" spans="1:31" x14ac:dyDescent="0.25">
      <c r="A7737">
        <v>2215804</v>
      </c>
      <c r="B7737">
        <v>1</v>
      </c>
      <c r="C7737" t="s">
        <v>80</v>
      </c>
      <c r="D7737" t="s">
        <v>108</v>
      </c>
      <c r="E7737" t="s">
        <v>198</v>
      </c>
      <c r="F7737" t="s">
        <v>21968</v>
      </c>
      <c r="G7737" t="s">
        <v>233</v>
      </c>
      <c r="H7737" t="s">
        <v>144</v>
      </c>
      <c r="I7737" t="s">
        <v>136</v>
      </c>
      <c r="J7737" t="s">
        <v>137</v>
      </c>
      <c r="K7737" t="s">
        <v>234</v>
      </c>
      <c r="L7737" t="s">
        <v>21969</v>
      </c>
      <c r="M7737" t="s">
        <v>21970</v>
      </c>
      <c r="N7737">
        <v>8.1002777770000005</v>
      </c>
      <c r="O7737">
        <v>0</v>
      </c>
      <c r="P7737">
        <v>628</v>
      </c>
      <c r="Q7737">
        <v>0</v>
      </c>
      <c r="R7737">
        <v>407</v>
      </c>
      <c r="S7737">
        <v>5</v>
      </c>
      <c r="T7737">
        <v>207</v>
      </c>
      <c r="U7737">
        <v>1</v>
      </c>
      <c r="V7737">
        <v>0</v>
      </c>
      <c r="W7737">
        <v>0</v>
      </c>
      <c r="X7737">
        <v>1168.1152721507199</v>
      </c>
      <c r="Y7737">
        <v>0</v>
      </c>
      <c r="Z7737">
        <v>1027.6570653247568</v>
      </c>
      <c r="AA7737">
        <v>125.61651965082952</v>
      </c>
      <c r="AB7737">
        <v>823.00563059664603</v>
      </c>
      <c r="AC7737">
        <v>790.39019995502406</v>
      </c>
      <c r="AD7737">
        <v>0</v>
      </c>
      <c r="AE7737">
        <v>3934.7846876779763</v>
      </c>
    </row>
    <row r="7738" spans="1:31" x14ac:dyDescent="0.25">
      <c r="A7738">
        <v>2216053</v>
      </c>
      <c r="B7738">
        <v>1</v>
      </c>
      <c r="C7738" t="s">
        <v>80</v>
      </c>
      <c r="D7738" t="s">
        <v>105</v>
      </c>
      <c r="E7738" t="s">
        <v>156</v>
      </c>
      <c r="F7738" t="s">
        <v>21971</v>
      </c>
      <c r="G7738" t="s">
        <v>161</v>
      </c>
      <c r="H7738" t="s">
        <v>135</v>
      </c>
      <c r="I7738" t="s">
        <v>136</v>
      </c>
      <c r="J7738" t="s">
        <v>137</v>
      </c>
      <c r="K7738" t="s">
        <v>138</v>
      </c>
      <c r="L7738" t="s">
        <v>21972</v>
      </c>
      <c r="M7738" t="s">
        <v>21973</v>
      </c>
      <c r="N7738">
        <v>1.601388888</v>
      </c>
      <c r="O7738">
        <v>0</v>
      </c>
      <c r="P7738">
        <v>1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1.4172987225882285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1.4172987225882285</v>
      </c>
    </row>
    <row r="7739" spans="1:31" x14ac:dyDescent="0.25">
      <c r="A7739">
        <v>2227460</v>
      </c>
      <c r="B7739">
        <v>1</v>
      </c>
      <c r="C7739" t="s">
        <v>80</v>
      </c>
      <c r="D7739" t="s">
        <v>92</v>
      </c>
      <c r="E7739" t="s">
        <v>156</v>
      </c>
      <c r="F7739" t="s">
        <v>21974</v>
      </c>
      <c r="G7739" t="s">
        <v>172</v>
      </c>
      <c r="H7739" t="s">
        <v>135</v>
      </c>
      <c r="I7739" t="s">
        <v>136</v>
      </c>
      <c r="J7739" t="s">
        <v>137</v>
      </c>
      <c r="K7739" t="s">
        <v>138</v>
      </c>
      <c r="L7739" t="s">
        <v>21975</v>
      </c>
      <c r="M7739" t="s">
        <v>21976</v>
      </c>
      <c r="N7739">
        <v>0.90888888800000001</v>
      </c>
      <c r="O7739">
        <v>0</v>
      </c>
      <c r="P7739">
        <v>1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0.68516416924422008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0.68516416924422008</v>
      </c>
    </row>
    <row r="7740" spans="1:31" x14ac:dyDescent="0.25">
      <c r="A7740">
        <v>2218993</v>
      </c>
      <c r="B7740">
        <v>1</v>
      </c>
      <c r="C7740" t="s">
        <v>80</v>
      </c>
      <c r="D7740" t="s">
        <v>96</v>
      </c>
      <c r="E7740" t="s">
        <v>156</v>
      </c>
      <c r="F7740" t="s">
        <v>21977</v>
      </c>
      <c r="G7740" t="s">
        <v>165</v>
      </c>
      <c r="H7740" t="s">
        <v>135</v>
      </c>
      <c r="I7740" t="s">
        <v>136</v>
      </c>
      <c r="J7740" t="s">
        <v>137</v>
      </c>
      <c r="K7740" t="s">
        <v>138</v>
      </c>
      <c r="L7740" t="s">
        <v>21978</v>
      </c>
      <c r="M7740" t="s">
        <v>21979</v>
      </c>
      <c r="N7740">
        <v>6.6408333329999998</v>
      </c>
      <c r="O7740">
        <v>0</v>
      </c>
      <c r="P7740">
        <v>2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4.3694433690628003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4.3694433690628003</v>
      </c>
    </row>
    <row r="7741" spans="1:31" x14ac:dyDescent="0.25">
      <c r="A7741">
        <v>2224317</v>
      </c>
      <c r="B7741">
        <v>1</v>
      </c>
      <c r="C7741" t="s">
        <v>81</v>
      </c>
      <c r="D7741" t="s">
        <v>128</v>
      </c>
      <c r="E7741" t="s">
        <v>198</v>
      </c>
      <c r="F7741" t="s">
        <v>706</v>
      </c>
      <c r="G7741" t="s">
        <v>143</v>
      </c>
      <c r="H7741" t="s">
        <v>144</v>
      </c>
      <c r="I7741" t="s">
        <v>136</v>
      </c>
      <c r="J7741" t="s">
        <v>137</v>
      </c>
      <c r="K7741" t="s">
        <v>138</v>
      </c>
      <c r="L7741" t="s">
        <v>21980</v>
      </c>
      <c r="M7741" t="s">
        <v>21981</v>
      </c>
      <c r="N7741">
        <v>0.38888888799999999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7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447.92077514778083</v>
      </c>
      <c r="AD7741">
        <v>0</v>
      </c>
      <c r="AE7741">
        <v>447.92077514778083</v>
      </c>
    </row>
    <row r="7742" spans="1:31" x14ac:dyDescent="0.25">
      <c r="A7742">
        <v>2217370</v>
      </c>
      <c r="B7742">
        <v>1</v>
      </c>
      <c r="C7742" t="s">
        <v>80</v>
      </c>
      <c r="D7742" t="s">
        <v>82</v>
      </c>
      <c r="E7742" t="s">
        <v>156</v>
      </c>
      <c r="F7742" t="s">
        <v>21982</v>
      </c>
      <c r="G7742" t="s">
        <v>161</v>
      </c>
      <c r="H7742" t="s">
        <v>135</v>
      </c>
      <c r="I7742" t="s">
        <v>136</v>
      </c>
      <c r="J7742" t="s">
        <v>137</v>
      </c>
      <c r="K7742" t="s">
        <v>138</v>
      </c>
      <c r="L7742" t="s">
        <v>21983</v>
      </c>
      <c r="M7742" t="s">
        <v>21984</v>
      </c>
      <c r="N7742">
        <v>1.0580555549999999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1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</row>
    <row r="7743" spans="1:31" x14ac:dyDescent="0.25">
      <c r="A7743">
        <v>2228834</v>
      </c>
      <c r="B7743">
        <v>1</v>
      </c>
      <c r="C7743" t="s">
        <v>80</v>
      </c>
      <c r="D7743" t="s">
        <v>96</v>
      </c>
      <c r="E7743" t="s">
        <v>132</v>
      </c>
      <c r="F7743" t="s">
        <v>21985</v>
      </c>
      <c r="G7743" t="s">
        <v>213</v>
      </c>
      <c r="H7743" t="s">
        <v>135</v>
      </c>
      <c r="I7743" t="s">
        <v>136</v>
      </c>
      <c r="J7743" t="s">
        <v>137</v>
      </c>
      <c r="K7743" t="s">
        <v>138</v>
      </c>
      <c r="L7743" t="s">
        <v>21986</v>
      </c>
      <c r="M7743" t="s">
        <v>21987</v>
      </c>
      <c r="N7743">
        <v>0.86333333300000004</v>
      </c>
      <c r="O7743">
        <v>0</v>
      </c>
      <c r="P7743">
        <v>106</v>
      </c>
      <c r="Q7743">
        <v>0</v>
      </c>
      <c r="R7743">
        <v>0</v>
      </c>
      <c r="S7743">
        <v>0</v>
      </c>
      <c r="T7743">
        <v>8</v>
      </c>
      <c r="U7743">
        <v>0</v>
      </c>
      <c r="V7743">
        <v>0</v>
      </c>
      <c r="W7743">
        <v>0</v>
      </c>
      <c r="X7743">
        <v>30.919527341451616</v>
      </c>
      <c r="Y7743">
        <v>0</v>
      </c>
      <c r="Z7743">
        <v>0</v>
      </c>
      <c r="AA7743">
        <v>0</v>
      </c>
      <c r="AB7743">
        <v>10.400385819524143</v>
      </c>
      <c r="AC7743">
        <v>0</v>
      </c>
      <c r="AD7743">
        <v>0</v>
      </c>
      <c r="AE7743">
        <v>41.319913160975759</v>
      </c>
    </row>
    <row r="7744" spans="1:31" x14ac:dyDescent="0.25">
      <c r="A7744">
        <v>2223925</v>
      </c>
      <c r="B7744">
        <v>1</v>
      </c>
      <c r="C7744" t="s">
        <v>81</v>
      </c>
      <c r="D7744" t="s">
        <v>127</v>
      </c>
      <c r="E7744" t="s">
        <v>198</v>
      </c>
      <c r="F7744" t="s">
        <v>21988</v>
      </c>
      <c r="G7744" t="s">
        <v>143</v>
      </c>
      <c r="H7744" t="s">
        <v>144</v>
      </c>
      <c r="I7744" t="s">
        <v>136</v>
      </c>
      <c r="J7744" t="s">
        <v>137</v>
      </c>
      <c r="K7744" t="s">
        <v>138</v>
      </c>
      <c r="L7744" t="s">
        <v>21110</v>
      </c>
      <c r="M7744" t="s">
        <v>21989</v>
      </c>
      <c r="N7744">
        <v>4.005833333</v>
      </c>
      <c r="O7744">
        <v>0</v>
      </c>
      <c r="P7744">
        <v>0</v>
      </c>
      <c r="Q7744">
        <v>0</v>
      </c>
      <c r="R7744">
        <v>0</v>
      </c>
      <c r="S7744">
        <v>1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892.4758185086697</v>
      </c>
      <c r="AB7744">
        <v>0</v>
      </c>
      <c r="AC7744">
        <v>0</v>
      </c>
      <c r="AD7744">
        <v>0</v>
      </c>
      <c r="AE7744">
        <v>892.4758185086697</v>
      </c>
    </row>
    <row r="7745" spans="1:31" x14ac:dyDescent="0.25">
      <c r="A7745">
        <v>2222256</v>
      </c>
      <c r="B7745">
        <v>1</v>
      </c>
      <c r="C7745" t="s">
        <v>80</v>
      </c>
      <c r="D7745" t="s">
        <v>97</v>
      </c>
      <c r="E7745" t="s">
        <v>151</v>
      </c>
      <c r="F7745" t="s">
        <v>21990</v>
      </c>
      <c r="G7745" t="s">
        <v>213</v>
      </c>
      <c r="H7745" t="s">
        <v>135</v>
      </c>
      <c r="I7745" t="s">
        <v>136</v>
      </c>
      <c r="J7745" t="s">
        <v>137</v>
      </c>
      <c r="K7745" t="s">
        <v>138</v>
      </c>
      <c r="L7745" t="s">
        <v>21991</v>
      </c>
      <c r="M7745" t="s">
        <v>21992</v>
      </c>
      <c r="N7745">
        <v>1.2849999999999999</v>
      </c>
      <c r="O7745">
        <v>0</v>
      </c>
      <c r="P7745">
        <v>9</v>
      </c>
      <c r="Q7745">
        <v>0</v>
      </c>
      <c r="R7745">
        <v>15</v>
      </c>
      <c r="S7745">
        <v>0</v>
      </c>
      <c r="T7745">
        <v>5</v>
      </c>
      <c r="U7745">
        <v>0</v>
      </c>
      <c r="V7745">
        <v>0</v>
      </c>
      <c r="W7745">
        <v>0</v>
      </c>
      <c r="X7745">
        <v>3.633512519710457</v>
      </c>
      <c r="Y7745">
        <v>0</v>
      </c>
      <c r="Z7745">
        <v>11.288003723828725</v>
      </c>
      <c r="AA7745">
        <v>0</v>
      </c>
      <c r="AB7745">
        <v>3.9282483850201508</v>
      </c>
      <c r="AC7745">
        <v>0</v>
      </c>
      <c r="AD7745">
        <v>0</v>
      </c>
      <c r="AE7745">
        <v>18.849764628559335</v>
      </c>
    </row>
    <row r="7746" spans="1:31" x14ac:dyDescent="0.25">
      <c r="A7746">
        <v>2218947</v>
      </c>
      <c r="B7746">
        <v>1</v>
      </c>
      <c r="C7746" t="s">
        <v>80</v>
      </c>
      <c r="D7746" t="s">
        <v>96</v>
      </c>
      <c r="E7746" t="s">
        <v>151</v>
      </c>
      <c r="F7746" t="s">
        <v>5665</v>
      </c>
      <c r="G7746" t="s">
        <v>245</v>
      </c>
      <c r="H7746" t="s">
        <v>135</v>
      </c>
      <c r="I7746" t="s">
        <v>136</v>
      </c>
      <c r="J7746" t="s">
        <v>137</v>
      </c>
      <c r="K7746" t="s">
        <v>138</v>
      </c>
      <c r="L7746" t="s">
        <v>21993</v>
      </c>
      <c r="M7746" t="s">
        <v>21994</v>
      </c>
      <c r="N7746">
        <v>1.654722222</v>
      </c>
      <c r="O7746">
        <v>0</v>
      </c>
      <c r="P7746">
        <v>146</v>
      </c>
      <c r="Q7746">
        <v>0</v>
      </c>
      <c r="R7746">
        <v>0</v>
      </c>
      <c r="S7746">
        <v>0</v>
      </c>
      <c r="T7746">
        <v>1</v>
      </c>
      <c r="U7746">
        <v>0</v>
      </c>
      <c r="V7746">
        <v>0</v>
      </c>
      <c r="W7746">
        <v>0</v>
      </c>
      <c r="X7746">
        <v>111.99505497677963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111.99505497677963</v>
      </c>
    </row>
    <row r="7747" spans="1:31" x14ac:dyDescent="0.25">
      <c r="A7747">
        <v>2213992</v>
      </c>
      <c r="B7747">
        <v>1</v>
      </c>
      <c r="C7747" t="s">
        <v>80</v>
      </c>
      <c r="D7747" t="s">
        <v>82</v>
      </c>
      <c r="E7747" t="s">
        <v>151</v>
      </c>
      <c r="F7747" t="s">
        <v>4297</v>
      </c>
      <c r="G7747" t="s">
        <v>213</v>
      </c>
      <c r="H7747" t="s">
        <v>135</v>
      </c>
      <c r="I7747" t="s">
        <v>136</v>
      </c>
      <c r="J7747" t="s">
        <v>137</v>
      </c>
      <c r="K7747" t="s">
        <v>138</v>
      </c>
      <c r="L7747" t="s">
        <v>21995</v>
      </c>
      <c r="M7747" t="s">
        <v>21996</v>
      </c>
      <c r="N7747">
        <v>1.156666666</v>
      </c>
      <c r="O7747">
        <v>0</v>
      </c>
      <c r="P7747">
        <v>148</v>
      </c>
      <c r="Q7747">
        <v>0</v>
      </c>
      <c r="R7747">
        <v>0</v>
      </c>
      <c r="S7747">
        <v>0</v>
      </c>
      <c r="T7747">
        <v>8</v>
      </c>
      <c r="U7747">
        <v>0</v>
      </c>
      <c r="V7747">
        <v>0</v>
      </c>
      <c r="W7747">
        <v>0</v>
      </c>
      <c r="X7747">
        <v>45.354766742874645</v>
      </c>
      <c r="Y7747">
        <v>0</v>
      </c>
      <c r="Z7747">
        <v>0</v>
      </c>
      <c r="AA7747">
        <v>0</v>
      </c>
      <c r="AB7747">
        <v>1.9507777880475163</v>
      </c>
      <c r="AC7747">
        <v>0</v>
      </c>
      <c r="AD7747">
        <v>0</v>
      </c>
      <c r="AE7747">
        <v>47.305544530922162</v>
      </c>
    </row>
    <row r="7748" spans="1:31" x14ac:dyDescent="0.25">
      <c r="A7748">
        <v>2212910</v>
      </c>
      <c r="B7748">
        <v>1</v>
      </c>
      <c r="C7748" t="s">
        <v>81</v>
      </c>
      <c r="D7748" t="s">
        <v>117</v>
      </c>
      <c r="E7748" t="s">
        <v>151</v>
      </c>
      <c r="F7748" t="s">
        <v>21997</v>
      </c>
      <c r="G7748" t="s">
        <v>213</v>
      </c>
      <c r="H7748" t="s">
        <v>135</v>
      </c>
      <c r="I7748" t="s">
        <v>136</v>
      </c>
      <c r="J7748" t="s">
        <v>137</v>
      </c>
      <c r="K7748" t="s">
        <v>138</v>
      </c>
      <c r="L7748" t="s">
        <v>21998</v>
      </c>
      <c r="M7748" t="s">
        <v>21999</v>
      </c>
      <c r="N7748">
        <v>0.68472222199999999</v>
      </c>
      <c r="O7748">
        <v>0</v>
      </c>
      <c r="P7748">
        <v>17</v>
      </c>
      <c r="Q7748">
        <v>0</v>
      </c>
      <c r="R7748">
        <v>0</v>
      </c>
      <c r="S7748">
        <v>0</v>
      </c>
      <c r="T7748">
        <v>1</v>
      </c>
      <c r="U7748">
        <v>0</v>
      </c>
      <c r="V7748">
        <v>0</v>
      </c>
      <c r="W7748">
        <v>0</v>
      </c>
      <c r="X7748">
        <v>2.4154390583708927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2.4154390583708927</v>
      </c>
    </row>
    <row r="7749" spans="1:31" x14ac:dyDescent="0.25">
      <c r="A7749">
        <v>2217865</v>
      </c>
      <c r="B7749">
        <v>1</v>
      </c>
      <c r="C7749" t="s">
        <v>80</v>
      </c>
      <c r="D7749" t="s">
        <v>91</v>
      </c>
      <c r="E7749" t="s">
        <v>156</v>
      </c>
      <c r="F7749" t="s">
        <v>22000</v>
      </c>
      <c r="G7749" t="s">
        <v>172</v>
      </c>
      <c r="H7749" t="s">
        <v>135</v>
      </c>
      <c r="I7749" t="s">
        <v>136</v>
      </c>
      <c r="J7749" t="s">
        <v>137</v>
      </c>
      <c r="K7749" t="s">
        <v>138</v>
      </c>
      <c r="L7749" t="s">
        <v>22001</v>
      </c>
      <c r="M7749" t="s">
        <v>22002</v>
      </c>
      <c r="N7749">
        <v>7.1866666659999998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1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1.0927151269374999E-2</v>
      </c>
      <c r="AC7749">
        <v>0</v>
      </c>
      <c r="AD7749">
        <v>0</v>
      </c>
      <c r="AE7749">
        <v>1.0927151269374999E-2</v>
      </c>
    </row>
    <row r="7750" spans="1:31" x14ac:dyDescent="0.25">
      <c r="A7750">
        <v>2223135</v>
      </c>
      <c r="B7750">
        <v>1</v>
      </c>
      <c r="C7750" t="s">
        <v>80</v>
      </c>
      <c r="D7750" t="s">
        <v>103</v>
      </c>
      <c r="E7750" t="s">
        <v>251</v>
      </c>
      <c r="F7750" t="s">
        <v>22003</v>
      </c>
      <c r="G7750" t="s">
        <v>143</v>
      </c>
      <c r="H7750" t="s">
        <v>144</v>
      </c>
      <c r="I7750" t="s">
        <v>136</v>
      </c>
      <c r="J7750" t="s">
        <v>137</v>
      </c>
      <c r="K7750" t="s">
        <v>138</v>
      </c>
      <c r="L7750" t="s">
        <v>22004</v>
      </c>
      <c r="M7750" t="s">
        <v>19643</v>
      </c>
      <c r="N7750">
        <v>0.23222222200000001</v>
      </c>
      <c r="O7750">
        <v>0</v>
      </c>
      <c r="P7750">
        <v>14998</v>
      </c>
      <c r="Q7750">
        <v>0</v>
      </c>
      <c r="R7750">
        <v>120</v>
      </c>
      <c r="S7750">
        <v>2</v>
      </c>
      <c r="T7750">
        <v>2512</v>
      </c>
      <c r="U7750">
        <v>0</v>
      </c>
      <c r="V7750">
        <v>2</v>
      </c>
      <c r="W7750">
        <v>0</v>
      </c>
      <c r="X7750">
        <v>1099.421220013267</v>
      </c>
      <c r="Y7750">
        <v>0</v>
      </c>
      <c r="Z7750">
        <v>10.486509818240179</v>
      </c>
      <c r="AA7750">
        <v>44.969548765206589</v>
      </c>
      <c r="AB7750">
        <v>636.91626805778481</v>
      </c>
      <c r="AC7750">
        <v>0</v>
      </c>
      <c r="AD7750">
        <v>41.32559897319743</v>
      </c>
      <c r="AE7750">
        <v>1833.1191456276961</v>
      </c>
    </row>
    <row r="7751" spans="1:31" x14ac:dyDescent="0.25">
      <c r="A7751">
        <v>2227706</v>
      </c>
      <c r="B7751">
        <v>1</v>
      </c>
      <c r="C7751" t="s">
        <v>81</v>
      </c>
      <c r="D7751" t="s">
        <v>123</v>
      </c>
      <c r="E7751" t="s">
        <v>151</v>
      </c>
      <c r="F7751" t="s">
        <v>22005</v>
      </c>
      <c r="G7751" t="s">
        <v>238</v>
      </c>
      <c r="H7751" t="s">
        <v>135</v>
      </c>
      <c r="I7751" t="s">
        <v>136</v>
      </c>
      <c r="J7751" t="s">
        <v>137</v>
      </c>
      <c r="K7751" t="s">
        <v>138</v>
      </c>
      <c r="L7751" t="s">
        <v>22006</v>
      </c>
      <c r="M7751" t="s">
        <v>22007</v>
      </c>
      <c r="N7751">
        <v>1.523055555</v>
      </c>
      <c r="O7751">
        <v>0</v>
      </c>
      <c r="P7751">
        <v>2</v>
      </c>
      <c r="Q7751">
        <v>0</v>
      </c>
      <c r="R7751">
        <v>0</v>
      </c>
      <c r="S7751">
        <v>0</v>
      </c>
      <c r="T7751">
        <v>18</v>
      </c>
      <c r="U7751">
        <v>0</v>
      </c>
      <c r="V7751">
        <v>3</v>
      </c>
      <c r="W7751">
        <v>0</v>
      </c>
      <c r="X7751">
        <v>0.50681876032232498</v>
      </c>
      <c r="Y7751">
        <v>0</v>
      </c>
      <c r="Z7751">
        <v>0</v>
      </c>
      <c r="AA7751">
        <v>0</v>
      </c>
      <c r="AB7751">
        <v>25.076739247152947</v>
      </c>
      <c r="AC7751">
        <v>0</v>
      </c>
      <c r="AD7751">
        <v>269.4202056453716</v>
      </c>
      <c r="AE7751">
        <v>295.00376365284689</v>
      </c>
    </row>
    <row r="7752" spans="1:31" x14ac:dyDescent="0.25">
      <c r="A7752">
        <v>2228293</v>
      </c>
      <c r="B7752">
        <v>1</v>
      </c>
      <c r="C7752" t="s">
        <v>80</v>
      </c>
      <c r="D7752" t="s">
        <v>107</v>
      </c>
      <c r="E7752" t="s">
        <v>151</v>
      </c>
      <c r="F7752" t="s">
        <v>22008</v>
      </c>
      <c r="G7752" t="s">
        <v>503</v>
      </c>
      <c r="H7752" t="s">
        <v>135</v>
      </c>
      <c r="I7752" t="s">
        <v>136</v>
      </c>
      <c r="J7752" t="s">
        <v>137</v>
      </c>
      <c r="K7752" t="s">
        <v>138</v>
      </c>
      <c r="L7752" t="s">
        <v>22009</v>
      </c>
      <c r="M7752" t="s">
        <v>22010</v>
      </c>
      <c r="N7752">
        <v>1.3025</v>
      </c>
      <c r="O7752">
        <v>0</v>
      </c>
      <c r="P7752">
        <v>42</v>
      </c>
      <c r="Q7752">
        <v>0</v>
      </c>
      <c r="R7752">
        <v>0</v>
      </c>
      <c r="S7752">
        <v>0</v>
      </c>
      <c r="T7752">
        <v>11</v>
      </c>
      <c r="U7752">
        <v>0</v>
      </c>
      <c r="V7752">
        <v>0</v>
      </c>
      <c r="W7752">
        <v>0</v>
      </c>
      <c r="X7752">
        <v>10.809197336798359</v>
      </c>
      <c r="Y7752">
        <v>0</v>
      </c>
      <c r="Z7752">
        <v>0</v>
      </c>
      <c r="AA7752">
        <v>0</v>
      </c>
      <c r="AB7752">
        <v>7.2021596870302051</v>
      </c>
      <c r="AC7752">
        <v>0</v>
      </c>
      <c r="AD7752">
        <v>0</v>
      </c>
      <c r="AE7752">
        <v>18.011357023828566</v>
      </c>
    </row>
    <row r="7753" spans="1:31" x14ac:dyDescent="0.25">
      <c r="A7753">
        <v>2212956</v>
      </c>
      <c r="B7753">
        <v>1</v>
      </c>
      <c r="C7753" t="s">
        <v>80</v>
      </c>
      <c r="D7753" t="s">
        <v>98</v>
      </c>
      <c r="E7753" t="s">
        <v>156</v>
      </c>
      <c r="F7753" t="s">
        <v>22011</v>
      </c>
      <c r="G7753" t="s">
        <v>161</v>
      </c>
      <c r="H7753" t="s">
        <v>135</v>
      </c>
      <c r="I7753" t="s">
        <v>136</v>
      </c>
      <c r="J7753" t="s">
        <v>137</v>
      </c>
      <c r="K7753" t="s">
        <v>138</v>
      </c>
      <c r="L7753" t="s">
        <v>22012</v>
      </c>
      <c r="M7753" t="s">
        <v>22013</v>
      </c>
      <c r="N7753">
        <v>3.7847222220000001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1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0.74156552581198021</v>
      </c>
      <c r="AC7753">
        <v>0</v>
      </c>
      <c r="AD7753">
        <v>0</v>
      </c>
      <c r="AE7753">
        <v>0.74156552581198021</v>
      </c>
    </row>
    <row r="7754" spans="1:31" x14ac:dyDescent="0.25">
      <c r="A7754">
        <v>2218114</v>
      </c>
      <c r="B7754">
        <v>1</v>
      </c>
      <c r="C7754" t="s">
        <v>80</v>
      </c>
      <c r="D7754" t="s">
        <v>94</v>
      </c>
      <c r="E7754" t="s">
        <v>198</v>
      </c>
      <c r="F7754" t="s">
        <v>22014</v>
      </c>
      <c r="G7754" t="s">
        <v>143</v>
      </c>
      <c r="H7754" t="s">
        <v>144</v>
      </c>
      <c r="I7754" t="s">
        <v>136</v>
      </c>
      <c r="J7754" t="s">
        <v>137</v>
      </c>
      <c r="K7754" t="s">
        <v>138</v>
      </c>
      <c r="L7754" t="s">
        <v>18131</v>
      </c>
      <c r="M7754" t="s">
        <v>22015</v>
      </c>
      <c r="N7754">
        <v>1.7002777769999999</v>
      </c>
      <c r="O7754">
        <v>1</v>
      </c>
      <c r="P7754">
        <v>351</v>
      </c>
      <c r="Q7754">
        <v>10</v>
      </c>
      <c r="R7754">
        <v>165</v>
      </c>
      <c r="S7754">
        <v>9</v>
      </c>
      <c r="T7754">
        <v>49</v>
      </c>
      <c r="U7754">
        <v>3</v>
      </c>
      <c r="V7754">
        <v>0</v>
      </c>
      <c r="W7754">
        <v>2.0743897256067942</v>
      </c>
      <c r="X7754">
        <v>86.396027887339713</v>
      </c>
      <c r="Y7754">
        <v>6.4356566683904024</v>
      </c>
      <c r="Z7754">
        <v>163.57070903931006</v>
      </c>
      <c r="AA7754">
        <v>30.969741714389752</v>
      </c>
      <c r="AB7754">
        <v>69.243334803412665</v>
      </c>
      <c r="AC7754">
        <v>877.84504834652546</v>
      </c>
      <c r="AD7754">
        <v>0</v>
      </c>
      <c r="AE7754">
        <v>1236.5349081849749</v>
      </c>
    </row>
    <row r="7755" spans="1:31" x14ac:dyDescent="0.25">
      <c r="A7755">
        <v>2217427</v>
      </c>
      <c r="B7755">
        <v>1</v>
      </c>
      <c r="C7755" t="s">
        <v>80</v>
      </c>
      <c r="D7755" t="s">
        <v>100</v>
      </c>
      <c r="E7755" t="s">
        <v>156</v>
      </c>
      <c r="F7755" t="s">
        <v>22016</v>
      </c>
      <c r="G7755" t="s">
        <v>161</v>
      </c>
      <c r="H7755" t="s">
        <v>135</v>
      </c>
      <c r="I7755" t="s">
        <v>136</v>
      </c>
      <c r="J7755" t="s">
        <v>137</v>
      </c>
      <c r="K7755" t="s">
        <v>138</v>
      </c>
      <c r="L7755" t="s">
        <v>22017</v>
      </c>
      <c r="M7755" t="s">
        <v>22018</v>
      </c>
      <c r="N7755">
        <v>4.3833333330000004</v>
      </c>
      <c r="O7755">
        <v>0</v>
      </c>
      <c r="P7755">
        <v>1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1.8058764138020833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1.8058764138020833</v>
      </c>
    </row>
    <row r="7756" spans="1:31" x14ac:dyDescent="0.25">
      <c r="A7756">
        <v>2215017</v>
      </c>
      <c r="B7756">
        <v>1</v>
      </c>
      <c r="C7756" t="s">
        <v>80</v>
      </c>
      <c r="D7756" t="s">
        <v>92</v>
      </c>
      <c r="E7756" t="s">
        <v>151</v>
      </c>
      <c r="F7756" t="s">
        <v>22019</v>
      </c>
      <c r="G7756" t="s">
        <v>213</v>
      </c>
      <c r="H7756" t="s">
        <v>135</v>
      </c>
      <c r="I7756" t="s">
        <v>136</v>
      </c>
      <c r="J7756" t="s">
        <v>137</v>
      </c>
      <c r="K7756" t="s">
        <v>138</v>
      </c>
      <c r="L7756" t="s">
        <v>22020</v>
      </c>
      <c r="M7756" t="s">
        <v>22021</v>
      </c>
      <c r="N7756">
        <v>1.9313888880000001</v>
      </c>
      <c r="O7756">
        <v>0</v>
      </c>
      <c r="P7756">
        <v>23</v>
      </c>
      <c r="Q7756">
        <v>0</v>
      </c>
      <c r="R7756">
        <v>4</v>
      </c>
      <c r="S7756">
        <v>0</v>
      </c>
      <c r="T7756">
        <v>9</v>
      </c>
      <c r="U7756">
        <v>0</v>
      </c>
      <c r="V7756">
        <v>0</v>
      </c>
      <c r="W7756">
        <v>0</v>
      </c>
      <c r="X7756">
        <v>39.488895161751152</v>
      </c>
      <c r="Y7756">
        <v>0</v>
      </c>
      <c r="Z7756">
        <v>0.77743885930836509</v>
      </c>
      <c r="AA7756">
        <v>0</v>
      </c>
      <c r="AB7756">
        <v>26.807071761978584</v>
      </c>
      <c r="AC7756">
        <v>0</v>
      </c>
      <c r="AD7756">
        <v>0</v>
      </c>
      <c r="AE7756">
        <v>67.073405783038112</v>
      </c>
    </row>
    <row r="7757" spans="1:31" x14ac:dyDescent="0.25">
      <c r="A7757">
        <v>2215512</v>
      </c>
      <c r="B7757">
        <v>1</v>
      </c>
      <c r="C7757" t="s">
        <v>81</v>
      </c>
      <c r="D7757" t="s">
        <v>113</v>
      </c>
      <c r="E7757" t="s">
        <v>132</v>
      </c>
      <c r="F7757" t="s">
        <v>22022</v>
      </c>
      <c r="G7757" t="s">
        <v>176</v>
      </c>
      <c r="H7757" t="s">
        <v>135</v>
      </c>
      <c r="I7757" t="s">
        <v>136</v>
      </c>
      <c r="J7757" t="s">
        <v>137</v>
      </c>
      <c r="K7757" t="s">
        <v>138</v>
      </c>
      <c r="L7757" t="s">
        <v>22023</v>
      </c>
      <c r="M7757" t="s">
        <v>22024</v>
      </c>
      <c r="N7757">
        <v>0.91861111100000004</v>
      </c>
      <c r="O7757">
        <v>0</v>
      </c>
      <c r="P7757">
        <v>18</v>
      </c>
      <c r="Q7757">
        <v>0</v>
      </c>
      <c r="R7757">
        <v>32</v>
      </c>
      <c r="S7757">
        <v>0</v>
      </c>
      <c r="T7757">
        <v>4</v>
      </c>
      <c r="U7757">
        <v>0</v>
      </c>
      <c r="V7757">
        <v>0</v>
      </c>
      <c r="W7757">
        <v>0</v>
      </c>
      <c r="X7757">
        <v>3.7334445622791534</v>
      </c>
      <c r="Y7757">
        <v>0</v>
      </c>
      <c r="Z7757">
        <v>6.4650897278880226</v>
      </c>
      <c r="AA7757">
        <v>0</v>
      </c>
      <c r="AB7757">
        <v>0.46485641058808669</v>
      </c>
      <c r="AC7757">
        <v>0</v>
      </c>
      <c r="AD7757">
        <v>0</v>
      </c>
      <c r="AE7757">
        <v>10.663390700755263</v>
      </c>
    </row>
    <row r="7758" spans="1:31" x14ac:dyDescent="0.25">
      <c r="A7758">
        <v>2225837</v>
      </c>
      <c r="B7758">
        <v>1</v>
      </c>
      <c r="C7758" t="s">
        <v>80</v>
      </c>
      <c r="D7758" t="s">
        <v>88</v>
      </c>
      <c r="E7758" t="s">
        <v>151</v>
      </c>
      <c r="F7758" t="s">
        <v>22025</v>
      </c>
      <c r="G7758" t="s">
        <v>213</v>
      </c>
      <c r="H7758" t="s">
        <v>135</v>
      </c>
      <c r="I7758" t="s">
        <v>136</v>
      </c>
      <c r="J7758" t="s">
        <v>137</v>
      </c>
      <c r="K7758" t="s">
        <v>138</v>
      </c>
      <c r="L7758" t="s">
        <v>22026</v>
      </c>
      <c r="M7758" t="s">
        <v>22027</v>
      </c>
      <c r="N7758">
        <v>7.6622222219999996</v>
      </c>
      <c r="O7758">
        <v>0</v>
      </c>
      <c r="P7758">
        <v>142</v>
      </c>
      <c r="Q7758">
        <v>0</v>
      </c>
      <c r="R7758">
        <v>0</v>
      </c>
      <c r="S7758">
        <v>0</v>
      </c>
      <c r="T7758">
        <v>4</v>
      </c>
      <c r="U7758">
        <v>0</v>
      </c>
      <c r="V7758">
        <v>0</v>
      </c>
      <c r="W7758">
        <v>0</v>
      </c>
      <c r="X7758">
        <v>312.5586993897731</v>
      </c>
      <c r="Y7758">
        <v>0</v>
      </c>
      <c r="Z7758">
        <v>0</v>
      </c>
      <c r="AA7758">
        <v>0</v>
      </c>
      <c r="AB7758">
        <v>8.613651329070187</v>
      </c>
      <c r="AC7758">
        <v>0</v>
      </c>
      <c r="AD7758">
        <v>0</v>
      </c>
      <c r="AE7758">
        <v>321.17235071884329</v>
      </c>
    </row>
    <row r="7759" spans="1:31" x14ac:dyDescent="0.25">
      <c r="A7759">
        <v>2224904</v>
      </c>
      <c r="B7759">
        <v>1</v>
      </c>
      <c r="C7759" t="s">
        <v>80</v>
      </c>
      <c r="D7759" t="s">
        <v>82</v>
      </c>
      <c r="E7759" t="s">
        <v>156</v>
      </c>
      <c r="F7759" t="s">
        <v>22028</v>
      </c>
      <c r="G7759" t="s">
        <v>161</v>
      </c>
      <c r="H7759" t="s">
        <v>135</v>
      </c>
      <c r="I7759" t="s">
        <v>136</v>
      </c>
      <c r="J7759" t="s">
        <v>137</v>
      </c>
      <c r="K7759" t="s">
        <v>138</v>
      </c>
      <c r="L7759" t="s">
        <v>22029</v>
      </c>
      <c r="M7759" t="s">
        <v>22030</v>
      </c>
      <c r="N7759">
        <v>5.1611111110000003</v>
      </c>
      <c r="O7759">
        <v>0</v>
      </c>
      <c r="P7759">
        <v>1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1.4260418758619666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1.4260418758619666</v>
      </c>
    </row>
    <row r="7760" spans="1:31" x14ac:dyDescent="0.25">
      <c r="A7760">
        <v>2227314</v>
      </c>
      <c r="B7760">
        <v>1</v>
      </c>
      <c r="C7760" t="s">
        <v>80</v>
      </c>
      <c r="D7760" t="s">
        <v>111</v>
      </c>
      <c r="E7760" t="s">
        <v>132</v>
      </c>
      <c r="F7760" t="s">
        <v>22031</v>
      </c>
      <c r="G7760" t="s">
        <v>176</v>
      </c>
      <c r="H7760" t="s">
        <v>135</v>
      </c>
      <c r="I7760" t="s">
        <v>136</v>
      </c>
      <c r="J7760" t="s">
        <v>137</v>
      </c>
      <c r="K7760" t="s">
        <v>138</v>
      </c>
      <c r="L7760" t="s">
        <v>22032</v>
      </c>
      <c r="M7760" t="s">
        <v>22033</v>
      </c>
      <c r="N7760">
        <v>0.59499999999999997</v>
      </c>
      <c r="O7760">
        <v>0</v>
      </c>
      <c r="P7760">
        <v>73</v>
      </c>
      <c r="Q7760">
        <v>0</v>
      </c>
      <c r="R7760">
        <v>46</v>
      </c>
      <c r="S7760">
        <v>0</v>
      </c>
      <c r="T7760">
        <v>19</v>
      </c>
      <c r="U7760">
        <v>0</v>
      </c>
      <c r="V7760">
        <v>0</v>
      </c>
      <c r="W7760">
        <v>0</v>
      </c>
      <c r="X7760">
        <v>18.760478762540831</v>
      </c>
      <c r="Y7760">
        <v>0</v>
      </c>
      <c r="Z7760">
        <v>15.630334726255199</v>
      </c>
      <c r="AA7760">
        <v>0</v>
      </c>
      <c r="AB7760">
        <v>10.34299053100654</v>
      </c>
      <c r="AC7760">
        <v>0</v>
      </c>
      <c r="AD7760">
        <v>0</v>
      </c>
      <c r="AE7760">
        <v>44.733804019802569</v>
      </c>
    </row>
    <row r="7761" spans="1:31" x14ac:dyDescent="0.25">
      <c r="A7761">
        <v>2214871</v>
      </c>
      <c r="B7761">
        <v>1</v>
      </c>
      <c r="C7761" t="s">
        <v>80</v>
      </c>
      <c r="D7761" t="s">
        <v>105</v>
      </c>
      <c r="E7761" t="s">
        <v>132</v>
      </c>
      <c r="F7761" t="s">
        <v>22034</v>
      </c>
      <c r="G7761" t="s">
        <v>405</v>
      </c>
      <c r="H7761" t="s">
        <v>135</v>
      </c>
      <c r="I7761" t="s">
        <v>136</v>
      </c>
      <c r="J7761" t="s">
        <v>137</v>
      </c>
      <c r="K7761" t="s">
        <v>234</v>
      </c>
      <c r="L7761" t="s">
        <v>22035</v>
      </c>
      <c r="M7761" t="s">
        <v>22036</v>
      </c>
      <c r="N7761">
        <v>8.3808544440000006</v>
      </c>
      <c r="O7761">
        <v>0</v>
      </c>
      <c r="P7761">
        <v>207</v>
      </c>
      <c r="Q7761">
        <v>0</v>
      </c>
      <c r="R7761">
        <v>7</v>
      </c>
      <c r="S7761">
        <v>0</v>
      </c>
      <c r="T7761">
        <v>7</v>
      </c>
      <c r="U7761">
        <v>0</v>
      </c>
      <c r="V7761">
        <v>0</v>
      </c>
      <c r="W7761">
        <v>0</v>
      </c>
      <c r="X7761">
        <v>550.46731344738191</v>
      </c>
      <c r="Y7761">
        <v>0</v>
      </c>
      <c r="Z7761">
        <v>1.0076193686563681</v>
      </c>
      <c r="AA7761">
        <v>0</v>
      </c>
      <c r="AB7761">
        <v>44.242436317762852</v>
      </c>
      <c r="AC7761">
        <v>0</v>
      </c>
      <c r="AD7761">
        <v>0</v>
      </c>
      <c r="AE7761">
        <v>595.71736913380118</v>
      </c>
    </row>
    <row r="7762" spans="1:31" x14ac:dyDescent="0.25">
      <c r="A7762">
        <v>2225986</v>
      </c>
      <c r="B7762">
        <v>1</v>
      </c>
      <c r="C7762" t="s">
        <v>80</v>
      </c>
      <c r="D7762" t="s">
        <v>93</v>
      </c>
      <c r="E7762" t="s">
        <v>156</v>
      </c>
      <c r="F7762" t="s">
        <v>22037</v>
      </c>
      <c r="G7762" t="s">
        <v>161</v>
      </c>
      <c r="H7762" t="s">
        <v>135</v>
      </c>
      <c r="I7762" t="s">
        <v>136</v>
      </c>
      <c r="J7762" t="s">
        <v>137</v>
      </c>
      <c r="K7762" t="s">
        <v>138</v>
      </c>
      <c r="L7762" t="s">
        <v>22038</v>
      </c>
      <c r="M7762" t="s">
        <v>22039</v>
      </c>
      <c r="N7762">
        <v>0.68083333300000004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1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0.21819314511657251</v>
      </c>
      <c r="AC7762">
        <v>0</v>
      </c>
      <c r="AD7762">
        <v>0</v>
      </c>
      <c r="AE7762">
        <v>0.21819314511657251</v>
      </c>
    </row>
    <row r="7763" spans="1:31" x14ac:dyDescent="0.25">
      <c r="A7763">
        <v>2226232</v>
      </c>
      <c r="B7763">
        <v>1</v>
      </c>
      <c r="C7763" t="s">
        <v>80</v>
      </c>
      <c r="D7763" t="s">
        <v>96</v>
      </c>
      <c r="E7763" t="s">
        <v>132</v>
      </c>
      <c r="F7763" t="s">
        <v>22040</v>
      </c>
      <c r="G7763" t="s">
        <v>1470</v>
      </c>
      <c r="H7763" t="s">
        <v>135</v>
      </c>
      <c r="I7763" t="s">
        <v>136</v>
      </c>
      <c r="J7763" t="s">
        <v>137</v>
      </c>
      <c r="K7763" t="s">
        <v>138</v>
      </c>
      <c r="L7763" t="s">
        <v>22041</v>
      </c>
      <c r="M7763" t="s">
        <v>22042</v>
      </c>
      <c r="N7763">
        <v>1.633611111</v>
      </c>
      <c r="O7763">
        <v>0</v>
      </c>
      <c r="P7763">
        <v>284</v>
      </c>
      <c r="Q7763">
        <v>0</v>
      </c>
      <c r="R7763">
        <v>1</v>
      </c>
      <c r="S7763">
        <v>0</v>
      </c>
      <c r="T7763">
        <v>98</v>
      </c>
      <c r="U7763">
        <v>0</v>
      </c>
      <c r="V7763">
        <v>0</v>
      </c>
      <c r="W7763">
        <v>0</v>
      </c>
      <c r="X7763">
        <v>353.09137424104176</v>
      </c>
      <c r="Y7763">
        <v>0</v>
      </c>
      <c r="Z7763">
        <v>1.1414976058538053E-2</v>
      </c>
      <c r="AA7763">
        <v>0</v>
      </c>
      <c r="AB7763">
        <v>430.63794663162798</v>
      </c>
      <c r="AC7763">
        <v>0</v>
      </c>
      <c r="AD7763">
        <v>0</v>
      </c>
      <c r="AE7763">
        <v>783.74073584872826</v>
      </c>
    </row>
    <row r="7764" spans="1:31" x14ac:dyDescent="0.25">
      <c r="A7764">
        <v>2224363</v>
      </c>
      <c r="B7764">
        <v>1</v>
      </c>
      <c r="C7764" t="s">
        <v>80</v>
      </c>
      <c r="D7764" t="s">
        <v>103</v>
      </c>
      <c r="E7764" t="s">
        <v>151</v>
      </c>
      <c r="F7764" t="s">
        <v>22043</v>
      </c>
      <c r="G7764" t="s">
        <v>213</v>
      </c>
      <c r="H7764" t="s">
        <v>135</v>
      </c>
      <c r="I7764" t="s">
        <v>136</v>
      </c>
      <c r="J7764" t="s">
        <v>137</v>
      </c>
      <c r="K7764" t="s">
        <v>138</v>
      </c>
      <c r="L7764" t="s">
        <v>22044</v>
      </c>
      <c r="M7764" t="s">
        <v>22045</v>
      </c>
      <c r="N7764">
        <v>1.1333333329999999</v>
      </c>
      <c r="O7764">
        <v>0</v>
      </c>
      <c r="P7764">
        <v>107</v>
      </c>
      <c r="Q7764">
        <v>0</v>
      </c>
      <c r="R7764">
        <v>0</v>
      </c>
      <c r="S7764">
        <v>0</v>
      </c>
      <c r="T7764">
        <v>17</v>
      </c>
      <c r="U7764">
        <v>0</v>
      </c>
      <c r="V7764">
        <v>0</v>
      </c>
      <c r="W7764">
        <v>0</v>
      </c>
      <c r="X7764">
        <v>27.709529416720052</v>
      </c>
      <c r="Y7764">
        <v>0</v>
      </c>
      <c r="Z7764">
        <v>0</v>
      </c>
      <c r="AA7764">
        <v>0</v>
      </c>
      <c r="AB7764">
        <v>17.366324269540833</v>
      </c>
      <c r="AC7764">
        <v>0</v>
      </c>
      <c r="AD7764">
        <v>0</v>
      </c>
      <c r="AE7764">
        <v>45.075853686260885</v>
      </c>
    </row>
    <row r="7765" spans="1:31" x14ac:dyDescent="0.25">
      <c r="A7765">
        <v>2225445</v>
      </c>
      <c r="B7765">
        <v>1</v>
      </c>
      <c r="C7765" t="s">
        <v>80</v>
      </c>
      <c r="D7765" t="s">
        <v>98</v>
      </c>
      <c r="E7765" t="s">
        <v>151</v>
      </c>
      <c r="F7765" t="s">
        <v>22046</v>
      </c>
      <c r="G7765" t="s">
        <v>153</v>
      </c>
      <c r="H7765" t="s">
        <v>135</v>
      </c>
      <c r="I7765" t="s">
        <v>136</v>
      </c>
      <c r="J7765" t="s">
        <v>137</v>
      </c>
      <c r="K7765" t="s">
        <v>138</v>
      </c>
      <c r="L7765" t="s">
        <v>22047</v>
      </c>
      <c r="M7765" t="s">
        <v>22048</v>
      </c>
      <c r="N7765">
        <v>1.181944444</v>
      </c>
      <c r="O7765">
        <v>0</v>
      </c>
      <c r="P7765">
        <v>72</v>
      </c>
      <c r="Q7765">
        <v>0</v>
      </c>
      <c r="R7765">
        <v>0</v>
      </c>
      <c r="S7765">
        <v>0</v>
      </c>
      <c r="T7765">
        <v>1</v>
      </c>
      <c r="U7765">
        <v>0</v>
      </c>
      <c r="V7765">
        <v>0</v>
      </c>
      <c r="W7765">
        <v>0</v>
      </c>
      <c r="X7765">
        <v>11.870663259323589</v>
      </c>
      <c r="Y7765">
        <v>0</v>
      </c>
      <c r="Z7765">
        <v>0</v>
      </c>
      <c r="AA7765">
        <v>0</v>
      </c>
      <c r="AB7765">
        <v>8.4759141039999998E-4</v>
      </c>
      <c r="AC7765">
        <v>0</v>
      </c>
      <c r="AD7765">
        <v>0</v>
      </c>
      <c r="AE7765">
        <v>11.871510850733989</v>
      </c>
    </row>
    <row r="7766" spans="1:31" x14ac:dyDescent="0.25">
      <c r="A7766">
        <v>2215412</v>
      </c>
      <c r="B7766">
        <v>1</v>
      </c>
      <c r="C7766" t="s">
        <v>80</v>
      </c>
      <c r="D7766" t="s">
        <v>100</v>
      </c>
      <c r="E7766" t="s">
        <v>132</v>
      </c>
      <c r="F7766" t="s">
        <v>22049</v>
      </c>
      <c r="G7766" t="s">
        <v>405</v>
      </c>
      <c r="H7766" t="s">
        <v>135</v>
      </c>
      <c r="I7766" t="s">
        <v>136</v>
      </c>
      <c r="J7766" t="s">
        <v>137</v>
      </c>
      <c r="K7766" t="s">
        <v>234</v>
      </c>
      <c r="L7766" t="s">
        <v>22050</v>
      </c>
      <c r="M7766" t="s">
        <v>22051</v>
      </c>
      <c r="N7766">
        <v>0.41513055500000001</v>
      </c>
      <c r="O7766">
        <v>0</v>
      </c>
      <c r="P7766">
        <v>168</v>
      </c>
      <c r="Q7766">
        <v>0</v>
      </c>
      <c r="R7766">
        <v>0</v>
      </c>
      <c r="S7766">
        <v>0</v>
      </c>
      <c r="T7766">
        <v>18</v>
      </c>
      <c r="U7766">
        <v>0</v>
      </c>
      <c r="V7766">
        <v>0</v>
      </c>
      <c r="W7766">
        <v>0</v>
      </c>
      <c r="X7766">
        <v>31.946653541020279</v>
      </c>
      <c r="Y7766">
        <v>0</v>
      </c>
      <c r="Z7766">
        <v>0</v>
      </c>
      <c r="AA7766">
        <v>0</v>
      </c>
      <c r="AB7766">
        <v>9.9562256287297419</v>
      </c>
      <c r="AC7766">
        <v>0</v>
      </c>
      <c r="AD7766">
        <v>0</v>
      </c>
      <c r="AE7766">
        <v>41.902879169750022</v>
      </c>
    </row>
    <row r="7767" spans="1:31" x14ac:dyDescent="0.25">
      <c r="A7767">
        <v>2213248</v>
      </c>
      <c r="B7767">
        <v>1</v>
      </c>
      <c r="C7767" t="s">
        <v>81</v>
      </c>
      <c r="D7767" t="s">
        <v>113</v>
      </c>
      <c r="E7767" t="s">
        <v>147</v>
      </c>
      <c r="F7767" t="s">
        <v>5847</v>
      </c>
      <c r="G7767" t="s">
        <v>143</v>
      </c>
      <c r="H7767" t="s">
        <v>144</v>
      </c>
      <c r="I7767" t="s">
        <v>136</v>
      </c>
      <c r="J7767" t="s">
        <v>137</v>
      </c>
      <c r="K7767" t="s">
        <v>138</v>
      </c>
      <c r="L7767" t="s">
        <v>22052</v>
      </c>
      <c r="M7767" t="s">
        <v>22053</v>
      </c>
      <c r="N7767">
        <v>0.78861111100000003</v>
      </c>
      <c r="O7767">
        <v>23</v>
      </c>
      <c r="P7767">
        <v>1689</v>
      </c>
      <c r="Q7767">
        <v>244</v>
      </c>
      <c r="R7767">
        <v>849</v>
      </c>
      <c r="S7767">
        <v>44</v>
      </c>
      <c r="T7767">
        <v>167</v>
      </c>
      <c r="U7767">
        <v>3</v>
      </c>
      <c r="V7767">
        <v>0</v>
      </c>
      <c r="W7767">
        <v>4.6273435850327003</v>
      </c>
      <c r="X7767">
        <v>225.63296354922204</v>
      </c>
      <c r="Y7767">
        <v>116.38575802876184</v>
      </c>
      <c r="Z7767">
        <v>317.18995956483832</v>
      </c>
      <c r="AA7767">
        <v>153.64535103226029</v>
      </c>
      <c r="AB7767">
        <v>77.121698642399437</v>
      </c>
      <c r="AC7767">
        <v>69.722232176986026</v>
      </c>
      <c r="AD7767">
        <v>0</v>
      </c>
      <c r="AE7767">
        <v>964.32530657950076</v>
      </c>
    </row>
    <row r="7768" spans="1:31" x14ac:dyDescent="0.25">
      <c r="A7768">
        <v>2215976</v>
      </c>
      <c r="B7768">
        <v>1</v>
      </c>
      <c r="C7768" t="s">
        <v>80</v>
      </c>
      <c r="D7768" t="s">
        <v>103</v>
      </c>
      <c r="E7768" t="s">
        <v>151</v>
      </c>
      <c r="F7768" t="s">
        <v>22054</v>
      </c>
      <c r="G7768" t="s">
        <v>213</v>
      </c>
      <c r="H7768" t="s">
        <v>135</v>
      </c>
      <c r="I7768" t="s">
        <v>136</v>
      </c>
      <c r="J7768" t="s">
        <v>137</v>
      </c>
      <c r="K7768" t="s">
        <v>138</v>
      </c>
      <c r="L7768" t="s">
        <v>18401</v>
      </c>
      <c r="M7768" t="s">
        <v>22055</v>
      </c>
      <c r="N7768">
        <v>1.1272222220000001</v>
      </c>
      <c r="O7768">
        <v>0</v>
      </c>
      <c r="P7768">
        <v>66</v>
      </c>
      <c r="Q7768">
        <v>0</v>
      </c>
      <c r="R7768">
        <v>0</v>
      </c>
      <c r="S7768">
        <v>0</v>
      </c>
      <c r="T7768">
        <v>17</v>
      </c>
      <c r="U7768">
        <v>0</v>
      </c>
      <c r="V7768">
        <v>0</v>
      </c>
      <c r="W7768">
        <v>0</v>
      </c>
      <c r="X7768">
        <v>22.488805169300477</v>
      </c>
      <c r="Y7768">
        <v>0</v>
      </c>
      <c r="Z7768">
        <v>0</v>
      </c>
      <c r="AA7768">
        <v>0</v>
      </c>
      <c r="AB7768">
        <v>8.2559911860897479</v>
      </c>
      <c r="AC7768">
        <v>0</v>
      </c>
      <c r="AD7768">
        <v>0</v>
      </c>
      <c r="AE7768">
        <v>30.744796355390225</v>
      </c>
    </row>
    <row r="7769" spans="1:31" x14ac:dyDescent="0.25">
      <c r="A7769">
        <v>2221549</v>
      </c>
      <c r="B7769">
        <v>1</v>
      </c>
      <c r="C7769" t="s">
        <v>80</v>
      </c>
      <c r="D7769" t="s">
        <v>110</v>
      </c>
      <c r="E7769" t="s">
        <v>156</v>
      </c>
      <c r="F7769" t="s">
        <v>22056</v>
      </c>
      <c r="G7769" t="s">
        <v>172</v>
      </c>
      <c r="H7769" t="s">
        <v>135</v>
      </c>
      <c r="I7769" t="s">
        <v>136</v>
      </c>
      <c r="J7769" t="s">
        <v>137</v>
      </c>
      <c r="K7769" t="s">
        <v>138</v>
      </c>
      <c r="L7769" t="s">
        <v>22057</v>
      </c>
      <c r="M7769" t="s">
        <v>22058</v>
      </c>
      <c r="N7769">
        <v>5.0350000000000001</v>
      </c>
      <c r="O7769">
        <v>0</v>
      </c>
      <c r="P7769">
        <v>2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6.5278265937826294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6.5278265937826294</v>
      </c>
    </row>
    <row r="7770" spans="1:31" x14ac:dyDescent="0.25">
      <c r="A7770">
        <v>2226624</v>
      </c>
      <c r="B7770">
        <v>1</v>
      </c>
      <c r="C7770" t="s">
        <v>80</v>
      </c>
      <c r="D7770" t="s">
        <v>84</v>
      </c>
      <c r="E7770" t="s">
        <v>156</v>
      </c>
      <c r="F7770" t="s">
        <v>22059</v>
      </c>
      <c r="G7770" t="s">
        <v>213</v>
      </c>
      <c r="H7770" t="s">
        <v>135</v>
      </c>
      <c r="I7770" t="s">
        <v>136</v>
      </c>
      <c r="J7770" t="s">
        <v>137</v>
      </c>
      <c r="K7770" t="s">
        <v>138</v>
      </c>
      <c r="L7770" t="s">
        <v>22060</v>
      </c>
      <c r="M7770" t="s">
        <v>22061</v>
      </c>
      <c r="N7770">
        <v>0.75</v>
      </c>
      <c r="O7770">
        <v>0</v>
      </c>
      <c r="P7770">
        <v>3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0.51411304905599808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0.51411304905599808</v>
      </c>
    </row>
    <row r="7771" spans="1:31" x14ac:dyDescent="0.25">
      <c r="A7771">
        <v>2213059</v>
      </c>
      <c r="B7771">
        <v>1</v>
      </c>
      <c r="C7771" t="s">
        <v>80</v>
      </c>
      <c r="D7771" t="s">
        <v>100</v>
      </c>
      <c r="E7771" t="s">
        <v>132</v>
      </c>
      <c r="F7771" t="s">
        <v>22062</v>
      </c>
      <c r="G7771" t="s">
        <v>176</v>
      </c>
      <c r="H7771" t="s">
        <v>135</v>
      </c>
      <c r="I7771" t="s">
        <v>136</v>
      </c>
      <c r="J7771" t="s">
        <v>137</v>
      </c>
      <c r="K7771" t="s">
        <v>138</v>
      </c>
      <c r="L7771" t="s">
        <v>22063</v>
      </c>
      <c r="M7771" t="s">
        <v>22064</v>
      </c>
      <c r="N7771">
        <v>0.37222222199999999</v>
      </c>
      <c r="O7771">
        <v>0</v>
      </c>
      <c r="P7771">
        <v>158</v>
      </c>
      <c r="Q7771">
        <v>0</v>
      </c>
      <c r="R7771">
        <v>2</v>
      </c>
      <c r="S7771">
        <v>0</v>
      </c>
      <c r="T7771">
        <v>14</v>
      </c>
      <c r="U7771">
        <v>0</v>
      </c>
      <c r="V7771">
        <v>0</v>
      </c>
      <c r="W7771">
        <v>0</v>
      </c>
      <c r="X7771">
        <v>14.684456462854884</v>
      </c>
      <c r="Y7771">
        <v>0</v>
      </c>
      <c r="Z7771">
        <v>4.3794053070624998E-3</v>
      </c>
      <c r="AA7771">
        <v>0</v>
      </c>
      <c r="AB7771">
        <v>2.1384485442310566</v>
      </c>
      <c r="AC7771">
        <v>0</v>
      </c>
      <c r="AD7771">
        <v>0</v>
      </c>
      <c r="AE7771">
        <v>16.827284412393002</v>
      </c>
    </row>
    <row r="7772" spans="1:31" x14ac:dyDescent="0.25">
      <c r="A7772">
        <v>2217968</v>
      </c>
      <c r="B7772">
        <v>1</v>
      </c>
      <c r="C7772" t="s">
        <v>80</v>
      </c>
      <c r="D7772" t="s">
        <v>100</v>
      </c>
      <c r="E7772" t="s">
        <v>151</v>
      </c>
      <c r="F7772" t="s">
        <v>16342</v>
      </c>
      <c r="G7772" t="s">
        <v>345</v>
      </c>
      <c r="H7772" t="s">
        <v>135</v>
      </c>
      <c r="I7772" t="s">
        <v>136</v>
      </c>
      <c r="J7772" t="s">
        <v>137</v>
      </c>
      <c r="K7772" t="s">
        <v>138</v>
      </c>
      <c r="L7772" t="s">
        <v>22065</v>
      </c>
      <c r="M7772" t="s">
        <v>22066</v>
      </c>
      <c r="N7772">
        <v>3.3377777769999999</v>
      </c>
      <c r="O7772">
        <v>0</v>
      </c>
      <c r="P7772">
        <v>160</v>
      </c>
      <c r="Q7772">
        <v>0</v>
      </c>
      <c r="R7772">
        <v>0</v>
      </c>
      <c r="S7772">
        <v>0</v>
      </c>
      <c r="T7772">
        <v>17</v>
      </c>
      <c r="U7772">
        <v>0</v>
      </c>
      <c r="V7772">
        <v>0</v>
      </c>
      <c r="W7772">
        <v>0</v>
      </c>
      <c r="X7772">
        <v>142.66643578269435</v>
      </c>
      <c r="Y7772">
        <v>0</v>
      </c>
      <c r="Z7772">
        <v>0</v>
      </c>
      <c r="AA7772">
        <v>0</v>
      </c>
      <c r="AB7772">
        <v>48.860536077513288</v>
      </c>
      <c r="AC7772">
        <v>0</v>
      </c>
      <c r="AD7772">
        <v>0</v>
      </c>
      <c r="AE7772">
        <v>191.52697186020765</v>
      </c>
    </row>
    <row r="7773" spans="1:31" x14ac:dyDescent="0.25">
      <c r="A7773">
        <v>2228213</v>
      </c>
      <c r="B7773">
        <v>1</v>
      </c>
      <c r="C7773" t="s">
        <v>80</v>
      </c>
      <c r="D7773" t="s">
        <v>92</v>
      </c>
      <c r="E7773" t="s">
        <v>147</v>
      </c>
      <c r="F7773" t="s">
        <v>7941</v>
      </c>
      <c r="G7773" t="s">
        <v>143</v>
      </c>
      <c r="H7773" t="s">
        <v>144</v>
      </c>
      <c r="I7773" t="s">
        <v>136</v>
      </c>
      <c r="J7773" t="s">
        <v>137</v>
      </c>
      <c r="K7773" t="s">
        <v>138</v>
      </c>
      <c r="L7773" t="s">
        <v>22067</v>
      </c>
      <c r="M7773" t="s">
        <v>22068</v>
      </c>
      <c r="N7773">
        <v>1.018888888</v>
      </c>
      <c r="O7773">
        <v>0</v>
      </c>
      <c r="P7773">
        <v>88</v>
      </c>
      <c r="Q7773">
        <v>7</v>
      </c>
      <c r="R7773">
        <v>20</v>
      </c>
      <c r="S7773">
        <v>4</v>
      </c>
      <c r="T7773">
        <v>7</v>
      </c>
      <c r="U7773">
        <v>1</v>
      </c>
      <c r="V7773">
        <v>0</v>
      </c>
      <c r="W7773">
        <v>0</v>
      </c>
      <c r="X7773">
        <v>21.434925820378265</v>
      </c>
      <c r="Y7773">
        <v>55.211464854190737</v>
      </c>
      <c r="Z7773">
        <v>1.6436629109875729</v>
      </c>
      <c r="AA7773">
        <v>85.92604264024591</v>
      </c>
      <c r="AB7773">
        <v>11.020073176721684</v>
      </c>
      <c r="AC7773">
        <v>7.3645790234940005</v>
      </c>
      <c r="AD7773">
        <v>0</v>
      </c>
      <c r="AE7773">
        <v>182.60074842601819</v>
      </c>
    </row>
    <row r="7774" spans="1:31" x14ac:dyDescent="0.25">
      <c r="A7774">
        <v>2229352</v>
      </c>
      <c r="B7774">
        <v>1</v>
      </c>
      <c r="C7774" t="s">
        <v>80</v>
      </c>
      <c r="D7774" t="s">
        <v>96</v>
      </c>
      <c r="E7774" t="s">
        <v>147</v>
      </c>
      <c r="F7774" t="s">
        <v>22069</v>
      </c>
      <c r="G7774" t="s">
        <v>200</v>
      </c>
      <c r="H7774" t="s">
        <v>144</v>
      </c>
      <c r="I7774" t="s">
        <v>136</v>
      </c>
      <c r="J7774" t="s">
        <v>137</v>
      </c>
      <c r="K7774" t="s">
        <v>138</v>
      </c>
      <c r="L7774" t="s">
        <v>22070</v>
      </c>
      <c r="M7774" t="s">
        <v>22071</v>
      </c>
      <c r="N7774">
        <v>0.30388888800000002</v>
      </c>
      <c r="O7774">
        <v>0</v>
      </c>
      <c r="P7774">
        <v>2024</v>
      </c>
      <c r="Q7774">
        <v>0</v>
      </c>
      <c r="R7774">
        <v>0</v>
      </c>
      <c r="S7774">
        <v>2</v>
      </c>
      <c r="T7774">
        <v>200</v>
      </c>
      <c r="U7774">
        <v>0</v>
      </c>
      <c r="V7774">
        <v>0</v>
      </c>
      <c r="W7774">
        <v>0</v>
      </c>
      <c r="X7774">
        <v>256.3977189770834</v>
      </c>
      <c r="Y7774">
        <v>0</v>
      </c>
      <c r="Z7774">
        <v>0</v>
      </c>
      <c r="AA7774">
        <v>6.7619419395601499</v>
      </c>
      <c r="AB7774">
        <v>37.063550290656856</v>
      </c>
      <c r="AC7774">
        <v>0</v>
      </c>
      <c r="AD7774">
        <v>0</v>
      </c>
      <c r="AE7774">
        <v>300.22321120730038</v>
      </c>
    </row>
    <row r="7775" spans="1:31" x14ac:dyDescent="0.25">
      <c r="A7775">
        <v>2221692</v>
      </c>
      <c r="B7775">
        <v>1</v>
      </c>
      <c r="C7775" t="s">
        <v>80</v>
      </c>
      <c r="D7775" t="s">
        <v>96</v>
      </c>
      <c r="E7775" t="s">
        <v>156</v>
      </c>
      <c r="F7775" t="s">
        <v>22072</v>
      </c>
      <c r="G7775" t="s">
        <v>172</v>
      </c>
      <c r="H7775" t="s">
        <v>135</v>
      </c>
      <c r="I7775" t="s">
        <v>136</v>
      </c>
      <c r="J7775" t="s">
        <v>137</v>
      </c>
      <c r="K7775" t="s">
        <v>138</v>
      </c>
      <c r="L7775" t="s">
        <v>22073</v>
      </c>
      <c r="M7775" t="s">
        <v>22074</v>
      </c>
      <c r="N7775">
        <v>4.1950000000000003</v>
      </c>
      <c r="O7775">
        <v>0</v>
      </c>
      <c r="P7775">
        <v>1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1.5269115364171668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1.5269115364171668</v>
      </c>
    </row>
    <row r="7776" spans="1:31" x14ac:dyDescent="0.25">
      <c r="A7776">
        <v>2217991</v>
      </c>
      <c r="B7776">
        <v>1</v>
      </c>
      <c r="C7776" t="s">
        <v>80</v>
      </c>
      <c r="D7776" t="s">
        <v>88</v>
      </c>
      <c r="E7776" t="s">
        <v>141</v>
      </c>
      <c r="F7776" t="s">
        <v>22075</v>
      </c>
      <c r="G7776" t="s">
        <v>561</v>
      </c>
      <c r="H7776" t="s">
        <v>144</v>
      </c>
      <c r="I7776" t="s">
        <v>136</v>
      </c>
      <c r="J7776" t="s">
        <v>137</v>
      </c>
      <c r="K7776" t="s">
        <v>138</v>
      </c>
      <c r="L7776" t="s">
        <v>22076</v>
      </c>
      <c r="M7776" t="s">
        <v>22077</v>
      </c>
      <c r="N7776">
        <v>2.0638888880000001</v>
      </c>
      <c r="O7776">
        <v>0</v>
      </c>
      <c r="P7776">
        <v>0</v>
      </c>
      <c r="Q7776">
        <v>0</v>
      </c>
      <c r="R7776">
        <v>0</v>
      </c>
      <c r="S7776">
        <v>1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429.97377609080127</v>
      </c>
      <c r="AB7776">
        <v>0</v>
      </c>
      <c r="AC7776">
        <v>0</v>
      </c>
      <c r="AD7776">
        <v>0</v>
      </c>
      <c r="AE7776">
        <v>429.97377609080127</v>
      </c>
    </row>
    <row r="7777" spans="1:31" x14ac:dyDescent="0.25">
      <c r="A7777">
        <v>2224420</v>
      </c>
      <c r="B7777">
        <v>1</v>
      </c>
      <c r="C7777" t="s">
        <v>81</v>
      </c>
      <c r="D7777" t="s">
        <v>123</v>
      </c>
      <c r="E7777" t="s">
        <v>156</v>
      </c>
      <c r="F7777" t="s">
        <v>12169</v>
      </c>
      <c r="G7777" t="s">
        <v>161</v>
      </c>
      <c r="H7777" t="s">
        <v>135</v>
      </c>
      <c r="I7777" t="s">
        <v>136</v>
      </c>
      <c r="J7777" t="s">
        <v>137</v>
      </c>
      <c r="K7777" t="s">
        <v>138</v>
      </c>
      <c r="L7777" t="s">
        <v>22078</v>
      </c>
      <c r="M7777" t="s">
        <v>22079</v>
      </c>
      <c r="N7777">
        <v>2.2463888879999998</v>
      </c>
      <c r="O7777">
        <v>0</v>
      </c>
      <c r="P7777">
        <v>2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2.1667281464291581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2.1667281464291581</v>
      </c>
    </row>
    <row r="7778" spans="1:31" x14ac:dyDescent="0.25">
      <c r="A7778">
        <v>2215074</v>
      </c>
      <c r="B7778">
        <v>1</v>
      </c>
      <c r="C7778" t="s">
        <v>80</v>
      </c>
      <c r="D7778" t="s">
        <v>103</v>
      </c>
      <c r="E7778" t="s">
        <v>141</v>
      </c>
      <c r="F7778" t="s">
        <v>22080</v>
      </c>
      <c r="G7778" t="s">
        <v>349</v>
      </c>
      <c r="H7778" t="s">
        <v>144</v>
      </c>
      <c r="I7778" t="s">
        <v>136</v>
      </c>
      <c r="J7778" t="s">
        <v>137</v>
      </c>
      <c r="K7778" t="s">
        <v>138</v>
      </c>
      <c r="L7778" t="s">
        <v>22081</v>
      </c>
      <c r="M7778" t="s">
        <v>22082</v>
      </c>
      <c r="N7778">
        <v>0.61361111099999999</v>
      </c>
      <c r="O7778">
        <v>0</v>
      </c>
      <c r="P7778">
        <v>0</v>
      </c>
      <c r="Q7778">
        <v>0</v>
      </c>
      <c r="R7778">
        <v>0</v>
      </c>
      <c r="S7778">
        <v>1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0.94820782564240835</v>
      </c>
      <c r="AB7778">
        <v>0</v>
      </c>
      <c r="AC7778">
        <v>0</v>
      </c>
      <c r="AD7778">
        <v>0</v>
      </c>
      <c r="AE7778">
        <v>0.94820782564240835</v>
      </c>
    </row>
    <row r="7779" spans="1:31" x14ac:dyDescent="0.25">
      <c r="A7779">
        <v>2218303</v>
      </c>
      <c r="B7779">
        <v>1</v>
      </c>
      <c r="C7779" t="s">
        <v>81</v>
      </c>
      <c r="D7779" t="s">
        <v>122</v>
      </c>
      <c r="E7779" t="s">
        <v>141</v>
      </c>
      <c r="F7779" t="s">
        <v>2036</v>
      </c>
      <c r="G7779" t="s">
        <v>349</v>
      </c>
      <c r="H7779" t="s">
        <v>144</v>
      </c>
      <c r="I7779" t="s">
        <v>136</v>
      </c>
      <c r="J7779" t="s">
        <v>137</v>
      </c>
      <c r="K7779" t="s">
        <v>138</v>
      </c>
      <c r="L7779" t="s">
        <v>22083</v>
      </c>
      <c r="M7779" t="s">
        <v>22084</v>
      </c>
      <c r="N7779">
        <v>1.883611111</v>
      </c>
      <c r="O7779">
        <v>0</v>
      </c>
      <c r="P7779">
        <v>714</v>
      </c>
      <c r="Q7779">
        <v>0</v>
      </c>
      <c r="R7779">
        <v>14</v>
      </c>
      <c r="S7779">
        <v>5</v>
      </c>
      <c r="T7779">
        <v>54</v>
      </c>
      <c r="U7779">
        <v>1</v>
      </c>
      <c r="V7779">
        <v>0</v>
      </c>
      <c r="W7779">
        <v>0</v>
      </c>
      <c r="X7779">
        <v>162.1489344171992</v>
      </c>
      <c r="Y7779">
        <v>0</v>
      </c>
      <c r="Z7779">
        <v>1.3366184259818357</v>
      </c>
      <c r="AA7779">
        <v>181.85871100327074</v>
      </c>
      <c r="AB7779">
        <v>22.483262987394692</v>
      </c>
      <c r="AC7779">
        <v>7.7905252312499416</v>
      </c>
      <c r="AD7779">
        <v>0</v>
      </c>
      <c r="AE7779">
        <v>375.61805206509644</v>
      </c>
    </row>
    <row r="7780" spans="1:31" x14ac:dyDescent="0.25">
      <c r="A7780">
        <v>2222233</v>
      </c>
      <c r="B7780">
        <v>1</v>
      </c>
      <c r="C7780" t="s">
        <v>80</v>
      </c>
      <c r="D7780" t="s">
        <v>95</v>
      </c>
      <c r="E7780" t="s">
        <v>251</v>
      </c>
      <c r="F7780" t="s">
        <v>16290</v>
      </c>
      <c r="G7780" t="s">
        <v>143</v>
      </c>
      <c r="H7780" t="s">
        <v>144</v>
      </c>
      <c r="I7780" t="s">
        <v>136</v>
      </c>
      <c r="J7780" t="s">
        <v>137</v>
      </c>
      <c r="K7780" t="s">
        <v>138</v>
      </c>
      <c r="L7780" t="s">
        <v>22085</v>
      </c>
      <c r="M7780" t="s">
        <v>22086</v>
      </c>
      <c r="N7780">
        <v>5.7036943999999999E-2</v>
      </c>
      <c r="O7780">
        <v>0</v>
      </c>
      <c r="P7780">
        <v>1</v>
      </c>
      <c r="Q7780">
        <v>0</v>
      </c>
      <c r="R7780">
        <v>0</v>
      </c>
      <c r="S7780">
        <v>17</v>
      </c>
      <c r="T7780">
        <v>568</v>
      </c>
      <c r="U7780">
        <v>8</v>
      </c>
      <c r="V7780">
        <v>5</v>
      </c>
      <c r="W7780">
        <v>0</v>
      </c>
      <c r="X7780">
        <v>1.5254086867256943E-2</v>
      </c>
      <c r="Y7780">
        <v>0</v>
      </c>
      <c r="Z7780">
        <v>0</v>
      </c>
      <c r="AA7780">
        <v>12.550265695959078</v>
      </c>
      <c r="AB7780">
        <v>28.257657196341857</v>
      </c>
      <c r="AC7780">
        <v>155.75873018837837</v>
      </c>
      <c r="AD7780">
        <v>14.799522520081538</v>
      </c>
      <c r="AE7780">
        <v>211.3814296876281</v>
      </c>
    </row>
    <row r="7781" spans="1:31" x14ac:dyDescent="0.25">
      <c r="A7781">
        <v>2222405</v>
      </c>
      <c r="B7781">
        <v>1</v>
      </c>
      <c r="C7781" t="s">
        <v>80</v>
      </c>
      <c r="D7781" t="s">
        <v>85</v>
      </c>
      <c r="E7781" t="s">
        <v>132</v>
      </c>
      <c r="F7781" t="s">
        <v>22087</v>
      </c>
      <c r="G7781" t="s">
        <v>176</v>
      </c>
      <c r="H7781" t="s">
        <v>135</v>
      </c>
      <c r="I7781" t="s">
        <v>136</v>
      </c>
      <c r="J7781" t="s">
        <v>137</v>
      </c>
      <c r="K7781" t="s">
        <v>138</v>
      </c>
      <c r="L7781" t="s">
        <v>22088</v>
      </c>
      <c r="M7781" t="s">
        <v>22089</v>
      </c>
      <c r="N7781">
        <v>0.61388888799999997</v>
      </c>
      <c r="O7781">
        <v>0</v>
      </c>
      <c r="P7781">
        <v>429</v>
      </c>
      <c r="Q7781">
        <v>0</v>
      </c>
      <c r="R7781">
        <v>0</v>
      </c>
      <c r="S7781">
        <v>0</v>
      </c>
      <c r="T7781">
        <v>8</v>
      </c>
      <c r="U7781">
        <v>0</v>
      </c>
      <c r="V7781">
        <v>0</v>
      </c>
      <c r="W7781">
        <v>0</v>
      </c>
      <c r="X7781">
        <v>77.925233527507189</v>
      </c>
      <c r="Y7781">
        <v>0</v>
      </c>
      <c r="Z7781">
        <v>0</v>
      </c>
      <c r="AA7781">
        <v>0</v>
      </c>
      <c r="AB7781">
        <v>0.27292622416540446</v>
      </c>
      <c r="AC7781">
        <v>0</v>
      </c>
      <c r="AD7781">
        <v>0</v>
      </c>
      <c r="AE7781">
        <v>78.198159751672591</v>
      </c>
    </row>
    <row r="7782" spans="1:31" x14ac:dyDescent="0.25">
      <c r="A7782">
        <v>2220241</v>
      </c>
      <c r="B7782">
        <v>1</v>
      </c>
      <c r="C7782" t="s">
        <v>80</v>
      </c>
      <c r="D7782" t="s">
        <v>99</v>
      </c>
      <c r="E7782" t="s">
        <v>147</v>
      </c>
      <c r="F7782" t="s">
        <v>22090</v>
      </c>
      <c r="G7782" t="s">
        <v>561</v>
      </c>
      <c r="H7782" t="s">
        <v>144</v>
      </c>
      <c r="I7782" t="s">
        <v>136</v>
      </c>
      <c r="J7782" t="s">
        <v>137</v>
      </c>
      <c r="K7782" t="s">
        <v>138</v>
      </c>
      <c r="L7782" t="s">
        <v>22091</v>
      </c>
      <c r="M7782" t="s">
        <v>22092</v>
      </c>
      <c r="N7782">
        <v>2.7236111109999999</v>
      </c>
      <c r="O7782">
        <v>1</v>
      </c>
      <c r="P7782">
        <v>1646</v>
      </c>
      <c r="Q7782">
        <v>0</v>
      </c>
      <c r="R7782">
        <v>10</v>
      </c>
      <c r="S7782">
        <v>4</v>
      </c>
      <c r="T7782">
        <v>164</v>
      </c>
      <c r="U7782">
        <v>0</v>
      </c>
      <c r="V7782">
        <v>1</v>
      </c>
      <c r="W7782">
        <v>19.965875868783129</v>
      </c>
      <c r="X7782">
        <v>1192.1200366785272</v>
      </c>
      <c r="Y7782">
        <v>0</v>
      </c>
      <c r="Z7782">
        <v>2.5466037675328597</v>
      </c>
      <c r="AA7782">
        <v>56.629984111112741</v>
      </c>
      <c r="AB7782">
        <v>389.38070549397639</v>
      </c>
      <c r="AC7782">
        <v>0</v>
      </c>
      <c r="AD7782">
        <v>284.64305542752862</v>
      </c>
      <c r="AE7782">
        <v>1945.2862613474608</v>
      </c>
    </row>
    <row r="7783" spans="1:31" x14ac:dyDescent="0.25">
      <c r="A7783">
        <v>2218844</v>
      </c>
      <c r="B7783">
        <v>1</v>
      </c>
      <c r="C7783" t="s">
        <v>80</v>
      </c>
      <c r="D7783" t="s">
        <v>93</v>
      </c>
      <c r="E7783" t="s">
        <v>151</v>
      </c>
      <c r="F7783" t="s">
        <v>22093</v>
      </c>
      <c r="G7783" t="s">
        <v>192</v>
      </c>
      <c r="H7783" t="s">
        <v>135</v>
      </c>
      <c r="I7783" t="s">
        <v>136</v>
      </c>
      <c r="J7783" t="s">
        <v>137</v>
      </c>
      <c r="K7783" t="s">
        <v>138</v>
      </c>
      <c r="L7783" t="s">
        <v>22094</v>
      </c>
      <c r="M7783" t="s">
        <v>22095</v>
      </c>
      <c r="N7783">
        <v>1.194722222</v>
      </c>
      <c r="O7783">
        <v>0</v>
      </c>
      <c r="P7783">
        <v>7</v>
      </c>
      <c r="Q7783">
        <v>0</v>
      </c>
      <c r="R7783">
        <v>9</v>
      </c>
      <c r="S7783">
        <v>0</v>
      </c>
      <c r="T7783">
        <v>10</v>
      </c>
      <c r="U7783">
        <v>0</v>
      </c>
      <c r="V7783">
        <v>0</v>
      </c>
      <c r="W7783">
        <v>0</v>
      </c>
      <c r="X7783">
        <v>1.30403253922371</v>
      </c>
      <c r="Y7783">
        <v>0</v>
      </c>
      <c r="Z7783">
        <v>5.5243395168300005</v>
      </c>
      <c r="AA7783">
        <v>0</v>
      </c>
      <c r="AB7783">
        <v>16.942977992008</v>
      </c>
      <c r="AC7783">
        <v>0</v>
      </c>
      <c r="AD7783">
        <v>0</v>
      </c>
      <c r="AE7783">
        <v>23.771350048061713</v>
      </c>
    </row>
    <row r="7784" spans="1:31" x14ac:dyDescent="0.25">
      <c r="A7784">
        <v>2221008</v>
      </c>
      <c r="B7784">
        <v>1</v>
      </c>
      <c r="C7784" t="s">
        <v>81</v>
      </c>
      <c r="D7784" t="s">
        <v>127</v>
      </c>
      <c r="E7784" t="s">
        <v>156</v>
      </c>
      <c r="F7784" t="s">
        <v>22096</v>
      </c>
      <c r="G7784" t="s">
        <v>161</v>
      </c>
      <c r="H7784" t="s">
        <v>135</v>
      </c>
      <c r="I7784" t="s">
        <v>136</v>
      </c>
      <c r="J7784" t="s">
        <v>137</v>
      </c>
      <c r="K7784" t="s">
        <v>138</v>
      </c>
      <c r="L7784" t="s">
        <v>22097</v>
      </c>
      <c r="M7784" t="s">
        <v>22098</v>
      </c>
      <c r="N7784">
        <v>1.9288888879999999</v>
      </c>
      <c r="O7784">
        <v>0</v>
      </c>
      <c r="P7784">
        <v>1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0.27144138873928275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0.27144138873928275</v>
      </c>
    </row>
    <row r="7785" spans="1:31" x14ac:dyDescent="0.25">
      <c r="A7785">
        <v>2228754</v>
      </c>
      <c r="B7785">
        <v>1</v>
      </c>
      <c r="C7785" t="s">
        <v>80</v>
      </c>
      <c r="D7785" t="s">
        <v>84</v>
      </c>
      <c r="E7785" t="s">
        <v>156</v>
      </c>
      <c r="F7785" t="s">
        <v>22099</v>
      </c>
      <c r="G7785" t="s">
        <v>161</v>
      </c>
      <c r="H7785" t="s">
        <v>135</v>
      </c>
      <c r="I7785" t="s">
        <v>136</v>
      </c>
      <c r="J7785" t="s">
        <v>137</v>
      </c>
      <c r="K7785" t="s">
        <v>138</v>
      </c>
      <c r="L7785" t="s">
        <v>22100</v>
      </c>
      <c r="M7785" t="s">
        <v>22101</v>
      </c>
      <c r="N7785">
        <v>4.4544444439999999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1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</row>
    <row r="7786" spans="1:31" x14ac:dyDescent="0.25">
      <c r="A7786">
        <v>2223587</v>
      </c>
      <c r="B7786">
        <v>1</v>
      </c>
      <c r="C7786" t="s">
        <v>80</v>
      </c>
      <c r="D7786" t="s">
        <v>90</v>
      </c>
      <c r="E7786" t="s">
        <v>156</v>
      </c>
      <c r="F7786" t="s">
        <v>22102</v>
      </c>
      <c r="G7786" t="s">
        <v>161</v>
      </c>
      <c r="H7786" t="s">
        <v>135</v>
      </c>
      <c r="I7786" t="s">
        <v>136</v>
      </c>
      <c r="J7786" t="s">
        <v>137</v>
      </c>
      <c r="K7786" t="s">
        <v>138</v>
      </c>
      <c r="L7786" t="s">
        <v>22103</v>
      </c>
      <c r="M7786" t="s">
        <v>22104</v>
      </c>
      <c r="N7786">
        <v>3.5672222219999998</v>
      </c>
      <c r="O7786">
        <v>0</v>
      </c>
      <c r="P7786">
        <v>2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2.2859102436892069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2.2859102436892069</v>
      </c>
    </row>
    <row r="7787" spans="1:31" x14ac:dyDescent="0.25">
      <c r="A7787">
        <v>2219677</v>
      </c>
      <c r="B7787">
        <v>1</v>
      </c>
      <c r="C7787" t="s">
        <v>80</v>
      </c>
      <c r="D7787" t="s">
        <v>96</v>
      </c>
      <c r="E7787" t="s">
        <v>147</v>
      </c>
      <c r="F7787" t="s">
        <v>22105</v>
      </c>
      <c r="G7787" t="s">
        <v>233</v>
      </c>
      <c r="H7787" t="s">
        <v>144</v>
      </c>
      <c r="I7787" t="s">
        <v>136</v>
      </c>
      <c r="J7787" t="s">
        <v>137</v>
      </c>
      <c r="K7787" t="s">
        <v>234</v>
      </c>
      <c r="L7787" t="s">
        <v>22106</v>
      </c>
      <c r="M7787" t="s">
        <v>22107</v>
      </c>
      <c r="N7787">
        <v>0.64046555500000002</v>
      </c>
      <c r="O7787">
        <v>2</v>
      </c>
      <c r="P7787">
        <v>23</v>
      </c>
      <c r="Q7787">
        <v>3</v>
      </c>
      <c r="R7787">
        <v>0</v>
      </c>
      <c r="S7787">
        <v>7</v>
      </c>
      <c r="T7787">
        <v>1</v>
      </c>
      <c r="U7787">
        <v>0</v>
      </c>
      <c r="V7787">
        <v>0</v>
      </c>
      <c r="W7787">
        <v>10.3671814630216</v>
      </c>
      <c r="X7787">
        <v>1.7593871683195306</v>
      </c>
      <c r="Y7787">
        <v>0.48645066033368262</v>
      </c>
      <c r="Z7787">
        <v>0</v>
      </c>
      <c r="AA7787">
        <v>45.160393504239828</v>
      </c>
      <c r="AB7787">
        <v>1.6922302739333555</v>
      </c>
      <c r="AC7787">
        <v>0</v>
      </c>
      <c r="AD7787">
        <v>0</v>
      </c>
      <c r="AE7787">
        <v>59.465643069847992</v>
      </c>
    </row>
    <row r="7788" spans="1:31" x14ac:dyDescent="0.25">
      <c r="A7788">
        <v>2221031</v>
      </c>
      <c r="B7788">
        <v>1</v>
      </c>
      <c r="C7788" t="s">
        <v>80</v>
      </c>
      <c r="D7788" t="s">
        <v>89</v>
      </c>
      <c r="E7788" t="s">
        <v>156</v>
      </c>
      <c r="F7788" t="s">
        <v>22108</v>
      </c>
      <c r="G7788" t="s">
        <v>165</v>
      </c>
      <c r="H7788" t="s">
        <v>135</v>
      </c>
      <c r="I7788" t="s">
        <v>136</v>
      </c>
      <c r="J7788" t="s">
        <v>137</v>
      </c>
      <c r="K7788" t="s">
        <v>138</v>
      </c>
      <c r="L7788" t="s">
        <v>22109</v>
      </c>
      <c r="M7788" t="s">
        <v>22110</v>
      </c>
      <c r="N7788">
        <v>1.0780555549999999</v>
      </c>
      <c r="O7788">
        <v>0</v>
      </c>
      <c r="P7788">
        <v>1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0.93556970473518331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0.93556970473518331</v>
      </c>
    </row>
    <row r="7789" spans="1:31" x14ac:dyDescent="0.25">
      <c r="A7789">
        <v>2221449</v>
      </c>
      <c r="B7789">
        <v>1</v>
      </c>
      <c r="C7789" t="s">
        <v>80</v>
      </c>
      <c r="D7789" t="s">
        <v>104</v>
      </c>
      <c r="E7789" t="s">
        <v>156</v>
      </c>
      <c r="F7789" t="s">
        <v>22111</v>
      </c>
      <c r="G7789" t="s">
        <v>280</v>
      </c>
      <c r="H7789" t="s">
        <v>135</v>
      </c>
      <c r="I7789" t="s">
        <v>136</v>
      </c>
      <c r="J7789" t="s">
        <v>137</v>
      </c>
      <c r="K7789" t="s">
        <v>138</v>
      </c>
      <c r="L7789" t="s">
        <v>22112</v>
      </c>
      <c r="M7789" t="s">
        <v>22113</v>
      </c>
      <c r="N7789">
        <v>2.707222222</v>
      </c>
      <c r="O7789">
        <v>0</v>
      </c>
      <c r="P7789">
        <v>9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6.5739725801726046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6.5739725801726046</v>
      </c>
    </row>
    <row r="7790" spans="1:31" x14ac:dyDescent="0.25">
      <c r="A7790">
        <v>2218326</v>
      </c>
      <c r="B7790">
        <v>1</v>
      </c>
      <c r="C7790" t="s">
        <v>80</v>
      </c>
      <c r="D7790" t="s">
        <v>99</v>
      </c>
      <c r="E7790" t="s">
        <v>151</v>
      </c>
      <c r="F7790" t="s">
        <v>22114</v>
      </c>
      <c r="G7790" t="s">
        <v>153</v>
      </c>
      <c r="H7790" t="s">
        <v>135</v>
      </c>
      <c r="I7790" t="s">
        <v>136</v>
      </c>
      <c r="J7790" t="s">
        <v>137</v>
      </c>
      <c r="K7790" t="s">
        <v>138</v>
      </c>
      <c r="L7790" t="s">
        <v>22115</v>
      </c>
      <c r="M7790" t="s">
        <v>22116</v>
      </c>
      <c r="N7790">
        <v>0.257222222</v>
      </c>
      <c r="O7790">
        <v>0</v>
      </c>
      <c r="P7790">
        <v>8</v>
      </c>
      <c r="Q7790">
        <v>0</v>
      </c>
      <c r="R7790">
        <v>3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0.48045666562446843</v>
      </c>
      <c r="Y7790">
        <v>0</v>
      </c>
      <c r="Z7790">
        <v>0.79960907924119506</v>
      </c>
      <c r="AA7790">
        <v>0</v>
      </c>
      <c r="AB7790">
        <v>0</v>
      </c>
      <c r="AC7790">
        <v>0</v>
      </c>
      <c r="AD7790">
        <v>0</v>
      </c>
      <c r="AE7790">
        <v>1.2800657448656634</v>
      </c>
    </row>
    <row r="7791" spans="1:31" x14ac:dyDescent="0.25">
      <c r="A7791">
        <v>2217662</v>
      </c>
      <c r="B7791">
        <v>1</v>
      </c>
      <c r="C7791" t="s">
        <v>80</v>
      </c>
      <c r="D7791" t="s">
        <v>94</v>
      </c>
      <c r="E7791" t="s">
        <v>147</v>
      </c>
      <c r="F7791" t="s">
        <v>12673</v>
      </c>
      <c r="G7791" t="s">
        <v>143</v>
      </c>
      <c r="H7791" t="s">
        <v>144</v>
      </c>
      <c r="I7791" t="s">
        <v>451</v>
      </c>
      <c r="J7791" t="s">
        <v>137</v>
      </c>
      <c r="K7791" t="s">
        <v>138</v>
      </c>
      <c r="L7791" t="s">
        <v>22117</v>
      </c>
      <c r="M7791" t="s">
        <v>22118</v>
      </c>
      <c r="N7791">
        <v>1.1111111E-2</v>
      </c>
      <c r="O7791">
        <v>1</v>
      </c>
      <c r="P7791">
        <v>1709</v>
      </c>
      <c r="Q7791">
        <v>14</v>
      </c>
      <c r="R7791">
        <v>55</v>
      </c>
      <c r="S7791">
        <v>24</v>
      </c>
      <c r="T7791">
        <v>373</v>
      </c>
      <c r="U7791">
        <v>12</v>
      </c>
      <c r="V7791">
        <v>1</v>
      </c>
      <c r="W7791">
        <v>1.1645430314400001E-2</v>
      </c>
      <c r="X7791">
        <v>3.2444410748626451</v>
      </c>
      <c r="Y7791">
        <v>5.0814628302600008E-2</v>
      </c>
      <c r="Z7791">
        <v>0.17697788391500002</v>
      </c>
      <c r="AA7791">
        <v>2.0985198955483004</v>
      </c>
      <c r="AB7791">
        <v>1.5122233978137121</v>
      </c>
      <c r="AC7791">
        <v>11.195961466866866</v>
      </c>
      <c r="AD7791">
        <v>1.7869323706253335</v>
      </c>
      <c r="AE7791">
        <v>20.077516148248858</v>
      </c>
    </row>
    <row r="7792" spans="1:31" x14ac:dyDescent="0.25">
      <c r="A7792">
        <v>2216219</v>
      </c>
      <c r="B7792">
        <v>1</v>
      </c>
      <c r="C7792" t="s">
        <v>80</v>
      </c>
      <c r="D7792" t="s">
        <v>105</v>
      </c>
      <c r="E7792" t="s">
        <v>141</v>
      </c>
      <c r="F7792" t="s">
        <v>22119</v>
      </c>
      <c r="G7792" t="s">
        <v>831</v>
      </c>
      <c r="H7792" t="s">
        <v>144</v>
      </c>
      <c r="I7792" t="s">
        <v>136</v>
      </c>
      <c r="J7792" t="s">
        <v>137</v>
      </c>
      <c r="K7792" t="s">
        <v>138</v>
      </c>
      <c r="L7792" t="s">
        <v>22120</v>
      </c>
      <c r="M7792" t="s">
        <v>22121</v>
      </c>
      <c r="N7792">
        <v>1.0594444439999999</v>
      </c>
      <c r="O7792">
        <v>0</v>
      </c>
      <c r="P7792">
        <v>468</v>
      </c>
      <c r="Q7792">
        <v>0</v>
      </c>
      <c r="R7792">
        <v>0</v>
      </c>
      <c r="S7792">
        <v>0</v>
      </c>
      <c r="T7792">
        <v>62</v>
      </c>
      <c r="U7792">
        <v>0</v>
      </c>
      <c r="V7792">
        <v>0</v>
      </c>
      <c r="W7792">
        <v>0</v>
      </c>
      <c r="X7792">
        <v>118.81556580003462</v>
      </c>
      <c r="Y7792">
        <v>0</v>
      </c>
      <c r="Z7792">
        <v>0</v>
      </c>
      <c r="AA7792">
        <v>0</v>
      </c>
      <c r="AB7792">
        <v>35.675033371340135</v>
      </c>
      <c r="AC7792">
        <v>0</v>
      </c>
      <c r="AD7792">
        <v>0</v>
      </c>
      <c r="AE7792">
        <v>154.49059917137475</v>
      </c>
    </row>
    <row r="7793" spans="1:31" x14ac:dyDescent="0.25">
      <c r="A7793">
        <v>2213812</v>
      </c>
      <c r="B7793">
        <v>1</v>
      </c>
      <c r="C7793" t="s">
        <v>81</v>
      </c>
      <c r="D7793" t="s">
        <v>123</v>
      </c>
      <c r="E7793" t="s">
        <v>156</v>
      </c>
      <c r="F7793" t="s">
        <v>22122</v>
      </c>
      <c r="G7793" t="s">
        <v>165</v>
      </c>
      <c r="H7793" t="s">
        <v>135</v>
      </c>
      <c r="I7793" t="s">
        <v>136</v>
      </c>
      <c r="J7793" t="s">
        <v>137</v>
      </c>
      <c r="K7793" t="s">
        <v>138</v>
      </c>
      <c r="L7793" t="s">
        <v>22123</v>
      </c>
      <c r="M7793" t="s">
        <v>22124</v>
      </c>
      <c r="N7793">
        <v>0.68527777700000003</v>
      </c>
      <c r="O7793">
        <v>0</v>
      </c>
      <c r="P7793">
        <v>7</v>
      </c>
      <c r="Q7793">
        <v>0</v>
      </c>
      <c r="R7793">
        <v>0</v>
      </c>
      <c r="S7793">
        <v>0</v>
      </c>
      <c r="T7793">
        <v>1</v>
      </c>
      <c r="U7793">
        <v>0</v>
      </c>
      <c r="V7793">
        <v>0</v>
      </c>
      <c r="W7793">
        <v>0</v>
      </c>
      <c r="X7793">
        <v>1.1689692710497794</v>
      </c>
      <c r="Y7793">
        <v>0</v>
      </c>
      <c r="Z7793">
        <v>0</v>
      </c>
      <c r="AA7793">
        <v>0</v>
      </c>
      <c r="AB7793">
        <v>0.12287846259227779</v>
      </c>
      <c r="AC7793">
        <v>0</v>
      </c>
      <c r="AD7793">
        <v>0</v>
      </c>
      <c r="AE7793">
        <v>1.2918477336420573</v>
      </c>
    </row>
    <row r="7794" spans="1:31" x14ac:dyDescent="0.25">
      <c r="A7794">
        <v>2214061</v>
      </c>
      <c r="B7794">
        <v>1</v>
      </c>
      <c r="C7794" t="s">
        <v>81</v>
      </c>
      <c r="D7794" t="s">
        <v>112</v>
      </c>
      <c r="E7794" t="s">
        <v>132</v>
      </c>
      <c r="F7794" t="s">
        <v>22125</v>
      </c>
      <c r="G7794" t="s">
        <v>213</v>
      </c>
      <c r="H7794" t="s">
        <v>135</v>
      </c>
      <c r="I7794" t="s">
        <v>136</v>
      </c>
      <c r="J7794" t="s">
        <v>137</v>
      </c>
      <c r="K7794" t="s">
        <v>138</v>
      </c>
      <c r="L7794" t="s">
        <v>22126</v>
      </c>
      <c r="M7794" t="s">
        <v>22127</v>
      </c>
      <c r="N7794">
        <v>4.1130555549999999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32</v>
      </c>
      <c r="U7794">
        <v>0</v>
      </c>
      <c r="V7794">
        <v>1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159.22860634354706</v>
      </c>
      <c r="AC7794">
        <v>0</v>
      </c>
      <c r="AD7794">
        <v>11.403641993858681</v>
      </c>
      <c r="AE7794">
        <v>170.63224833740574</v>
      </c>
    </row>
    <row r="7795" spans="1:31" x14ac:dyDescent="0.25">
      <c r="A7795">
        <v>2220547</v>
      </c>
      <c r="B7795">
        <v>1</v>
      </c>
      <c r="C7795" t="s">
        <v>80</v>
      </c>
      <c r="D7795" t="s">
        <v>90</v>
      </c>
      <c r="E7795" t="s">
        <v>156</v>
      </c>
      <c r="F7795" t="s">
        <v>22128</v>
      </c>
      <c r="G7795" t="s">
        <v>172</v>
      </c>
      <c r="H7795" t="s">
        <v>135</v>
      </c>
      <c r="I7795" t="s">
        <v>136</v>
      </c>
      <c r="J7795" t="s">
        <v>137</v>
      </c>
      <c r="K7795" t="s">
        <v>138</v>
      </c>
      <c r="L7795" t="s">
        <v>22129</v>
      </c>
      <c r="M7795" t="s">
        <v>22130</v>
      </c>
      <c r="N7795">
        <v>1.723055555</v>
      </c>
      <c r="O7795">
        <v>0</v>
      </c>
      <c r="P7795">
        <v>25</v>
      </c>
      <c r="Q7795">
        <v>0</v>
      </c>
      <c r="R7795">
        <v>0</v>
      </c>
      <c r="S7795">
        <v>0</v>
      </c>
      <c r="T7795">
        <v>3</v>
      </c>
      <c r="U7795">
        <v>0</v>
      </c>
      <c r="V7795">
        <v>0</v>
      </c>
      <c r="W7795">
        <v>0</v>
      </c>
      <c r="X7795">
        <v>12.18293934572104</v>
      </c>
      <c r="Y7795">
        <v>0</v>
      </c>
      <c r="Z7795">
        <v>0</v>
      </c>
      <c r="AA7795">
        <v>0</v>
      </c>
      <c r="AB7795">
        <v>1.8519617304481266</v>
      </c>
      <c r="AC7795">
        <v>0</v>
      </c>
      <c r="AD7795">
        <v>0</v>
      </c>
      <c r="AE7795">
        <v>14.034901076169167</v>
      </c>
    </row>
    <row r="7796" spans="1:31" x14ac:dyDescent="0.25">
      <c r="A7796">
        <v>2227188</v>
      </c>
      <c r="B7796">
        <v>1</v>
      </c>
      <c r="C7796" t="s">
        <v>80</v>
      </c>
      <c r="D7796" t="s">
        <v>97</v>
      </c>
      <c r="E7796" t="s">
        <v>151</v>
      </c>
      <c r="F7796" t="s">
        <v>18471</v>
      </c>
      <c r="G7796" t="s">
        <v>213</v>
      </c>
      <c r="H7796" t="s">
        <v>135</v>
      </c>
      <c r="I7796" t="s">
        <v>136</v>
      </c>
      <c r="J7796" t="s">
        <v>137</v>
      </c>
      <c r="K7796" t="s">
        <v>138</v>
      </c>
      <c r="L7796" t="s">
        <v>22131</v>
      </c>
      <c r="M7796" t="s">
        <v>22132</v>
      </c>
      <c r="N7796">
        <v>1.5877777769999999</v>
      </c>
      <c r="O7796">
        <v>0</v>
      </c>
      <c r="P7796">
        <v>12</v>
      </c>
      <c r="Q7796">
        <v>0</v>
      </c>
      <c r="R7796">
        <v>0</v>
      </c>
      <c r="S7796">
        <v>0</v>
      </c>
      <c r="T7796">
        <v>4</v>
      </c>
      <c r="U7796">
        <v>0</v>
      </c>
      <c r="V7796">
        <v>0</v>
      </c>
      <c r="W7796">
        <v>0</v>
      </c>
      <c r="X7796">
        <v>18.342490464971608</v>
      </c>
      <c r="Y7796">
        <v>0</v>
      </c>
      <c r="Z7796">
        <v>0</v>
      </c>
      <c r="AA7796">
        <v>0</v>
      </c>
      <c r="AB7796">
        <v>3.0582079240655204</v>
      </c>
      <c r="AC7796">
        <v>0</v>
      </c>
      <c r="AD7796">
        <v>0</v>
      </c>
      <c r="AE7796">
        <v>21.400698389037128</v>
      </c>
    </row>
    <row r="7797" spans="1:31" x14ac:dyDescent="0.25">
      <c r="A7797">
        <v>2218532</v>
      </c>
      <c r="B7797">
        <v>1</v>
      </c>
      <c r="C7797" t="s">
        <v>80</v>
      </c>
      <c r="D7797" t="s">
        <v>94</v>
      </c>
      <c r="E7797" t="s">
        <v>147</v>
      </c>
      <c r="F7797" t="s">
        <v>22133</v>
      </c>
      <c r="G7797" t="s">
        <v>143</v>
      </c>
      <c r="H7797" t="s">
        <v>144</v>
      </c>
      <c r="I7797" t="s">
        <v>451</v>
      </c>
      <c r="J7797" t="s">
        <v>137</v>
      </c>
      <c r="K7797" t="s">
        <v>138</v>
      </c>
      <c r="L7797" t="s">
        <v>22134</v>
      </c>
      <c r="M7797" t="s">
        <v>22135</v>
      </c>
      <c r="N7797">
        <v>1.9166665999999999E-2</v>
      </c>
      <c r="O7797">
        <v>9</v>
      </c>
      <c r="P7797">
        <v>3487</v>
      </c>
      <c r="Q7797">
        <v>79</v>
      </c>
      <c r="R7797">
        <v>427</v>
      </c>
      <c r="S7797">
        <v>33</v>
      </c>
      <c r="T7797">
        <v>332</v>
      </c>
      <c r="U7797">
        <v>0</v>
      </c>
      <c r="V7797">
        <v>0</v>
      </c>
      <c r="W7797">
        <v>6.0505488857378317E-2</v>
      </c>
      <c r="X7797">
        <v>8.1090971557788745</v>
      </c>
      <c r="Y7797">
        <v>0.78335788586922672</v>
      </c>
      <c r="Z7797">
        <v>2.7626544696395436</v>
      </c>
      <c r="AA7797">
        <v>1.5870274725209654</v>
      </c>
      <c r="AB7797">
        <v>1.3052009712037158</v>
      </c>
      <c r="AC7797">
        <v>0</v>
      </c>
      <c r="AD7797">
        <v>0</v>
      </c>
      <c r="AE7797">
        <v>14.607843443869706</v>
      </c>
    </row>
    <row r="7798" spans="1:31" x14ac:dyDescent="0.25">
      <c r="A7798">
        <v>2228811</v>
      </c>
      <c r="B7798">
        <v>1</v>
      </c>
      <c r="C7798" t="s">
        <v>81</v>
      </c>
      <c r="D7798" t="s">
        <v>113</v>
      </c>
      <c r="E7798" t="s">
        <v>156</v>
      </c>
      <c r="F7798" t="s">
        <v>22136</v>
      </c>
      <c r="G7798" t="s">
        <v>161</v>
      </c>
      <c r="H7798" t="s">
        <v>135</v>
      </c>
      <c r="I7798" t="s">
        <v>136</v>
      </c>
      <c r="J7798" t="s">
        <v>137</v>
      </c>
      <c r="K7798" t="s">
        <v>138</v>
      </c>
      <c r="L7798" t="s">
        <v>22137</v>
      </c>
      <c r="M7798" t="s">
        <v>22138</v>
      </c>
      <c r="N7798">
        <v>2.0308333329999999</v>
      </c>
      <c r="O7798">
        <v>0</v>
      </c>
      <c r="P7798">
        <v>1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0.2028794973515925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0.2028794973515925</v>
      </c>
    </row>
    <row r="7799" spans="1:31" x14ac:dyDescent="0.25">
      <c r="A7799">
        <v>2215827</v>
      </c>
      <c r="B7799">
        <v>1</v>
      </c>
      <c r="C7799" t="s">
        <v>81</v>
      </c>
      <c r="D7799" t="s">
        <v>114</v>
      </c>
      <c r="E7799" t="s">
        <v>141</v>
      </c>
      <c r="F7799" t="s">
        <v>21218</v>
      </c>
      <c r="G7799" t="s">
        <v>233</v>
      </c>
      <c r="H7799" t="s">
        <v>144</v>
      </c>
      <c r="I7799" t="s">
        <v>136</v>
      </c>
      <c r="J7799" t="s">
        <v>137</v>
      </c>
      <c r="K7799" t="s">
        <v>234</v>
      </c>
      <c r="L7799" t="s">
        <v>22139</v>
      </c>
      <c r="M7799" t="s">
        <v>22140</v>
      </c>
      <c r="N7799">
        <v>3.865927777</v>
      </c>
      <c r="O7799">
        <v>0</v>
      </c>
      <c r="P7799">
        <v>0</v>
      </c>
      <c r="Q7799">
        <v>1</v>
      </c>
      <c r="R7799">
        <v>0</v>
      </c>
      <c r="S7799">
        <v>2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</row>
    <row r="7800" spans="1:31" x14ac:dyDescent="0.25">
      <c r="A7800">
        <v>2214204</v>
      </c>
      <c r="B7800">
        <v>1</v>
      </c>
      <c r="C7800" t="s">
        <v>80</v>
      </c>
      <c r="D7800" t="s">
        <v>93</v>
      </c>
      <c r="E7800" t="s">
        <v>132</v>
      </c>
      <c r="F7800" t="s">
        <v>22141</v>
      </c>
      <c r="G7800" t="s">
        <v>134</v>
      </c>
      <c r="H7800" t="s">
        <v>135</v>
      </c>
      <c r="I7800" t="s">
        <v>136</v>
      </c>
      <c r="J7800" t="s">
        <v>137</v>
      </c>
      <c r="K7800" t="s">
        <v>138</v>
      </c>
      <c r="L7800" t="s">
        <v>22142</v>
      </c>
      <c r="M7800" t="s">
        <v>22143</v>
      </c>
      <c r="N7800">
        <v>1.4286111109999999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165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106.54263172687736</v>
      </c>
      <c r="AC7800">
        <v>0</v>
      </c>
      <c r="AD7800">
        <v>0</v>
      </c>
      <c r="AE7800">
        <v>106.54263172687736</v>
      </c>
    </row>
    <row r="7801" spans="1:31" x14ac:dyDescent="0.25">
      <c r="A7801">
        <v>2218924</v>
      </c>
      <c r="B7801">
        <v>1</v>
      </c>
      <c r="C7801" t="s">
        <v>80</v>
      </c>
      <c r="D7801" t="s">
        <v>94</v>
      </c>
      <c r="E7801" t="s">
        <v>132</v>
      </c>
      <c r="F7801" t="s">
        <v>22144</v>
      </c>
      <c r="G7801" t="s">
        <v>507</v>
      </c>
      <c r="H7801" t="s">
        <v>135</v>
      </c>
      <c r="I7801" t="s">
        <v>136</v>
      </c>
      <c r="J7801" t="s">
        <v>137</v>
      </c>
      <c r="K7801" t="s">
        <v>138</v>
      </c>
      <c r="L7801" t="s">
        <v>22145</v>
      </c>
      <c r="M7801" t="s">
        <v>22146</v>
      </c>
      <c r="N7801">
        <v>0.68861111100000005</v>
      </c>
      <c r="O7801">
        <v>0</v>
      </c>
      <c r="P7801">
        <v>169</v>
      </c>
      <c r="Q7801">
        <v>0</v>
      </c>
      <c r="R7801">
        <v>0</v>
      </c>
      <c r="S7801">
        <v>0</v>
      </c>
      <c r="T7801">
        <v>19</v>
      </c>
      <c r="U7801">
        <v>0</v>
      </c>
      <c r="V7801">
        <v>0</v>
      </c>
      <c r="W7801">
        <v>0</v>
      </c>
      <c r="X7801">
        <v>17.46104701658458</v>
      </c>
      <c r="Y7801">
        <v>0</v>
      </c>
      <c r="Z7801">
        <v>0</v>
      </c>
      <c r="AA7801">
        <v>0</v>
      </c>
      <c r="AB7801">
        <v>5.4275331983733093</v>
      </c>
      <c r="AC7801">
        <v>0</v>
      </c>
      <c r="AD7801">
        <v>0</v>
      </c>
      <c r="AE7801">
        <v>22.888580214957891</v>
      </c>
    </row>
    <row r="7802" spans="1:31" x14ac:dyDescent="0.25">
      <c r="A7802">
        <v>2223799</v>
      </c>
      <c r="B7802">
        <v>1</v>
      </c>
      <c r="C7802" t="s">
        <v>80</v>
      </c>
      <c r="D7802" t="s">
        <v>102</v>
      </c>
      <c r="E7802" t="s">
        <v>156</v>
      </c>
      <c r="F7802" t="s">
        <v>22147</v>
      </c>
      <c r="G7802" t="s">
        <v>161</v>
      </c>
      <c r="H7802" t="s">
        <v>135</v>
      </c>
      <c r="I7802" t="s">
        <v>136</v>
      </c>
      <c r="J7802" t="s">
        <v>137</v>
      </c>
      <c r="K7802" t="s">
        <v>138</v>
      </c>
      <c r="L7802" t="s">
        <v>22148</v>
      </c>
      <c r="M7802" t="s">
        <v>22149</v>
      </c>
      <c r="N7802">
        <v>1.611388888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1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0.55854265551077664</v>
      </c>
      <c r="AC7802">
        <v>0</v>
      </c>
      <c r="AD7802">
        <v>0</v>
      </c>
      <c r="AE7802">
        <v>0.55854265551077664</v>
      </c>
    </row>
    <row r="7803" spans="1:31" x14ac:dyDescent="0.25">
      <c r="A7803">
        <v>2214894</v>
      </c>
      <c r="B7803">
        <v>1</v>
      </c>
      <c r="C7803" t="s">
        <v>81</v>
      </c>
      <c r="D7803" t="s">
        <v>126</v>
      </c>
      <c r="E7803" t="s">
        <v>198</v>
      </c>
      <c r="F7803" t="s">
        <v>8977</v>
      </c>
      <c r="G7803" t="s">
        <v>143</v>
      </c>
      <c r="H7803" t="s">
        <v>144</v>
      </c>
      <c r="I7803" t="s">
        <v>451</v>
      </c>
      <c r="J7803" t="s">
        <v>137</v>
      </c>
      <c r="K7803" t="s">
        <v>138</v>
      </c>
      <c r="L7803" t="s">
        <v>22150</v>
      </c>
      <c r="M7803" t="s">
        <v>22151</v>
      </c>
      <c r="N7803">
        <v>1.1666665999999999E-2</v>
      </c>
      <c r="O7803">
        <v>2</v>
      </c>
      <c r="P7803">
        <v>287</v>
      </c>
      <c r="Q7803">
        <v>36</v>
      </c>
      <c r="R7803">
        <v>118</v>
      </c>
      <c r="S7803">
        <v>9</v>
      </c>
      <c r="T7803">
        <v>30</v>
      </c>
      <c r="U7803">
        <v>0</v>
      </c>
      <c r="V7803">
        <v>2</v>
      </c>
      <c r="W7803">
        <v>1.231623837623667E-2</v>
      </c>
      <c r="X7803">
        <v>0.38166381791381671</v>
      </c>
      <c r="Y7803">
        <v>1.0370855085554951</v>
      </c>
      <c r="Z7803">
        <v>0.16318615194641664</v>
      </c>
      <c r="AA7803">
        <v>0.54137159387336675</v>
      </c>
      <c r="AB7803">
        <v>1.01088580363043</v>
      </c>
      <c r="AC7803">
        <v>0</v>
      </c>
      <c r="AD7803">
        <v>2.144312798021334E-2</v>
      </c>
      <c r="AE7803">
        <v>3.1679522422759745</v>
      </c>
    </row>
    <row r="7804" spans="1:31" x14ac:dyDescent="0.25">
      <c r="A7804">
        <v>2212979</v>
      </c>
      <c r="B7804">
        <v>1</v>
      </c>
      <c r="C7804" t="s">
        <v>80</v>
      </c>
      <c r="D7804" t="s">
        <v>95</v>
      </c>
      <c r="E7804" t="s">
        <v>156</v>
      </c>
      <c r="F7804" t="s">
        <v>22152</v>
      </c>
      <c r="G7804" t="s">
        <v>165</v>
      </c>
      <c r="H7804" t="s">
        <v>135</v>
      </c>
      <c r="I7804" t="s">
        <v>136</v>
      </c>
      <c r="J7804" t="s">
        <v>137</v>
      </c>
      <c r="K7804" t="s">
        <v>138</v>
      </c>
      <c r="L7804" t="s">
        <v>22153</v>
      </c>
      <c r="M7804" t="s">
        <v>22154</v>
      </c>
      <c r="N7804">
        <v>3.1025</v>
      </c>
      <c r="O7804">
        <v>0</v>
      </c>
      <c r="P7804">
        <v>1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3.9661748252806497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3.9661748252806497</v>
      </c>
    </row>
    <row r="7805" spans="1:31" x14ac:dyDescent="0.25">
      <c r="A7805">
        <v>2225714</v>
      </c>
      <c r="B7805">
        <v>1</v>
      </c>
      <c r="C7805" t="s">
        <v>80</v>
      </c>
      <c r="D7805" t="s">
        <v>91</v>
      </c>
      <c r="E7805" t="s">
        <v>141</v>
      </c>
      <c r="F7805" t="s">
        <v>22155</v>
      </c>
      <c r="G7805" t="s">
        <v>349</v>
      </c>
      <c r="H7805" t="s">
        <v>144</v>
      </c>
      <c r="I7805" t="s">
        <v>136</v>
      </c>
      <c r="J7805" t="s">
        <v>137</v>
      </c>
      <c r="K7805" t="s">
        <v>138</v>
      </c>
      <c r="L7805" t="s">
        <v>22156</v>
      </c>
      <c r="M7805" t="s">
        <v>22157</v>
      </c>
      <c r="N7805">
        <v>1.794444444</v>
      </c>
      <c r="O7805">
        <v>0</v>
      </c>
      <c r="P7805">
        <v>21</v>
      </c>
      <c r="Q7805">
        <v>0</v>
      </c>
      <c r="R7805">
        <v>4</v>
      </c>
      <c r="S7805">
        <v>0</v>
      </c>
      <c r="T7805">
        <v>3</v>
      </c>
      <c r="U7805">
        <v>0</v>
      </c>
      <c r="V7805">
        <v>0</v>
      </c>
      <c r="W7805">
        <v>0</v>
      </c>
      <c r="X7805">
        <v>7.667478114269314</v>
      </c>
      <c r="Y7805">
        <v>0</v>
      </c>
      <c r="Z7805">
        <v>2.7621511029433439</v>
      </c>
      <c r="AA7805">
        <v>0</v>
      </c>
      <c r="AB7805">
        <v>0.51147732629619991</v>
      </c>
      <c r="AC7805">
        <v>0</v>
      </c>
      <c r="AD7805">
        <v>0</v>
      </c>
      <c r="AE7805">
        <v>10.941106543508857</v>
      </c>
    </row>
    <row r="7806" spans="1:31" x14ac:dyDescent="0.25">
      <c r="A7806">
        <v>2225963</v>
      </c>
      <c r="B7806">
        <v>1</v>
      </c>
      <c r="C7806" t="s">
        <v>80</v>
      </c>
      <c r="D7806" t="s">
        <v>82</v>
      </c>
      <c r="E7806" t="s">
        <v>151</v>
      </c>
      <c r="F7806" t="s">
        <v>887</v>
      </c>
      <c r="G7806" t="s">
        <v>213</v>
      </c>
      <c r="H7806" t="s">
        <v>135</v>
      </c>
      <c r="I7806" t="s">
        <v>136</v>
      </c>
      <c r="J7806" t="s">
        <v>137</v>
      </c>
      <c r="K7806" t="s">
        <v>138</v>
      </c>
      <c r="L7806" t="s">
        <v>22158</v>
      </c>
      <c r="M7806" t="s">
        <v>22159</v>
      </c>
      <c r="N7806">
        <v>1.9794444440000001</v>
      </c>
      <c r="O7806">
        <v>0</v>
      </c>
      <c r="P7806">
        <v>158</v>
      </c>
      <c r="Q7806">
        <v>0</v>
      </c>
      <c r="R7806">
        <v>0</v>
      </c>
      <c r="S7806">
        <v>0</v>
      </c>
      <c r="T7806">
        <v>4</v>
      </c>
      <c r="U7806">
        <v>0</v>
      </c>
      <c r="V7806">
        <v>0</v>
      </c>
      <c r="W7806">
        <v>0</v>
      </c>
      <c r="X7806">
        <v>100.49433561299982</v>
      </c>
      <c r="Y7806">
        <v>0</v>
      </c>
      <c r="Z7806">
        <v>0</v>
      </c>
      <c r="AA7806">
        <v>0</v>
      </c>
      <c r="AB7806">
        <v>7.4206004788190763</v>
      </c>
      <c r="AC7806">
        <v>0</v>
      </c>
      <c r="AD7806">
        <v>0</v>
      </c>
      <c r="AE7806">
        <v>107.9149360918189</v>
      </c>
    </row>
    <row r="7807" spans="1:31" x14ac:dyDescent="0.25">
      <c r="A7807">
        <v>2214745</v>
      </c>
      <c r="B7807">
        <v>1</v>
      </c>
      <c r="C7807" t="s">
        <v>81</v>
      </c>
      <c r="D7807" t="s">
        <v>126</v>
      </c>
      <c r="E7807" t="s">
        <v>151</v>
      </c>
      <c r="F7807" t="s">
        <v>16899</v>
      </c>
      <c r="G7807" t="s">
        <v>213</v>
      </c>
      <c r="H7807" t="s">
        <v>135</v>
      </c>
      <c r="I7807" t="s">
        <v>136</v>
      </c>
      <c r="J7807" t="s">
        <v>137</v>
      </c>
      <c r="K7807" t="s">
        <v>138</v>
      </c>
      <c r="L7807" t="s">
        <v>22160</v>
      </c>
      <c r="M7807" t="s">
        <v>22161</v>
      </c>
      <c r="N7807">
        <v>3.8419444440000001</v>
      </c>
      <c r="O7807">
        <v>0</v>
      </c>
      <c r="P7807">
        <v>11</v>
      </c>
      <c r="Q7807">
        <v>0</v>
      </c>
      <c r="R7807">
        <v>7</v>
      </c>
      <c r="S7807">
        <v>0</v>
      </c>
      <c r="T7807">
        <v>8</v>
      </c>
      <c r="U7807">
        <v>0</v>
      </c>
      <c r="V7807">
        <v>0</v>
      </c>
      <c r="W7807">
        <v>0</v>
      </c>
      <c r="X7807">
        <v>14.579974754613032</v>
      </c>
      <c r="Y7807">
        <v>0</v>
      </c>
      <c r="Z7807">
        <v>0.31914275827917493</v>
      </c>
      <c r="AA7807">
        <v>0</v>
      </c>
      <c r="AB7807">
        <v>60.545071107403679</v>
      </c>
      <c r="AC7807">
        <v>0</v>
      </c>
      <c r="AD7807">
        <v>0</v>
      </c>
      <c r="AE7807">
        <v>75.44418862029589</v>
      </c>
    </row>
    <row r="7808" spans="1:31" x14ac:dyDescent="0.25">
      <c r="A7808">
        <v>2226106</v>
      </c>
      <c r="B7808">
        <v>1</v>
      </c>
      <c r="C7808" t="s">
        <v>80</v>
      </c>
      <c r="D7808" t="s">
        <v>105</v>
      </c>
      <c r="E7808" t="s">
        <v>151</v>
      </c>
      <c r="F7808" t="s">
        <v>22162</v>
      </c>
      <c r="G7808" t="s">
        <v>233</v>
      </c>
      <c r="H7808" t="s">
        <v>135</v>
      </c>
      <c r="I7808" t="s">
        <v>136</v>
      </c>
      <c r="J7808" t="s">
        <v>137</v>
      </c>
      <c r="K7808" t="s">
        <v>234</v>
      </c>
      <c r="L7808" t="s">
        <v>22163</v>
      </c>
      <c r="M7808" t="s">
        <v>22164</v>
      </c>
      <c r="N7808">
        <v>7.1833333330000002</v>
      </c>
      <c r="O7808">
        <v>0</v>
      </c>
      <c r="P7808">
        <v>38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82.327934440669139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82.327934440669139</v>
      </c>
    </row>
    <row r="7809" spans="1:31" x14ac:dyDescent="0.25">
      <c r="A7809">
        <v>2219073</v>
      </c>
      <c r="B7809">
        <v>1</v>
      </c>
      <c r="C7809" t="s">
        <v>80</v>
      </c>
      <c r="D7809" t="s">
        <v>97</v>
      </c>
      <c r="E7809" t="s">
        <v>151</v>
      </c>
      <c r="F7809" t="s">
        <v>22165</v>
      </c>
      <c r="G7809" t="s">
        <v>245</v>
      </c>
      <c r="H7809" t="s">
        <v>135</v>
      </c>
      <c r="I7809" t="s">
        <v>136</v>
      </c>
      <c r="J7809" t="s">
        <v>137</v>
      </c>
      <c r="K7809" t="s">
        <v>138</v>
      </c>
      <c r="L7809" t="s">
        <v>22166</v>
      </c>
      <c r="M7809" t="s">
        <v>22167</v>
      </c>
      <c r="N7809">
        <v>12.809444444</v>
      </c>
      <c r="O7809">
        <v>0</v>
      </c>
      <c r="P7809">
        <v>34</v>
      </c>
      <c r="Q7809">
        <v>0</v>
      </c>
      <c r="R7809">
        <v>0</v>
      </c>
      <c r="S7809">
        <v>0</v>
      </c>
      <c r="T7809">
        <v>2</v>
      </c>
      <c r="U7809">
        <v>0</v>
      </c>
      <c r="V7809">
        <v>0</v>
      </c>
      <c r="W7809">
        <v>0</v>
      </c>
      <c r="X7809">
        <v>190.67081724587698</v>
      </c>
      <c r="Y7809">
        <v>0</v>
      </c>
      <c r="Z7809">
        <v>0</v>
      </c>
      <c r="AA7809">
        <v>0</v>
      </c>
      <c r="AB7809">
        <v>1.5028534939474469</v>
      </c>
      <c r="AC7809">
        <v>0</v>
      </c>
      <c r="AD7809">
        <v>0</v>
      </c>
      <c r="AE7809">
        <v>192.17367073982442</v>
      </c>
    </row>
    <row r="7810" spans="1:31" x14ac:dyDescent="0.25">
      <c r="A7810">
        <v>2227729</v>
      </c>
      <c r="B7810">
        <v>1</v>
      </c>
      <c r="C7810" t="s">
        <v>81</v>
      </c>
      <c r="D7810" t="s">
        <v>113</v>
      </c>
      <c r="E7810" t="s">
        <v>198</v>
      </c>
      <c r="F7810" t="s">
        <v>22168</v>
      </c>
      <c r="G7810" t="s">
        <v>405</v>
      </c>
      <c r="H7810" t="s">
        <v>144</v>
      </c>
      <c r="I7810" t="s">
        <v>136</v>
      </c>
      <c r="J7810" t="s">
        <v>137</v>
      </c>
      <c r="K7810" t="s">
        <v>234</v>
      </c>
      <c r="L7810" t="s">
        <v>22169</v>
      </c>
      <c r="M7810" t="s">
        <v>22170</v>
      </c>
      <c r="N7810">
        <v>3.7464091659999998</v>
      </c>
      <c r="O7810">
        <v>0</v>
      </c>
      <c r="P7810">
        <v>342</v>
      </c>
      <c r="Q7810">
        <v>21</v>
      </c>
      <c r="R7810">
        <v>3</v>
      </c>
      <c r="S7810">
        <v>14</v>
      </c>
      <c r="T7810">
        <v>10</v>
      </c>
      <c r="U7810">
        <v>2</v>
      </c>
      <c r="V7810">
        <v>0</v>
      </c>
      <c r="W7810">
        <v>0</v>
      </c>
      <c r="X7810">
        <v>227.68947116184523</v>
      </c>
      <c r="Y7810">
        <v>130.40153698076224</v>
      </c>
      <c r="Z7810">
        <v>2.5787885901149865</v>
      </c>
      <c r="AA7810">
        <v>618.28372258811726</v>
      </c>
      <c r="AB7810">
        <v>32.933831672856122</v>
      </c>
      <c r="AC7810">
        <v>294.55536737639011</v>
      </c>
      <c r="AD7810">
        <v>0</v>
      </c>
      <c r="AE7810">
        <v>1306.4427183700859</v>
      </c>
    </row>
    <row r="7811" spans="1:31" x14ac:dyDescent="0.25">
      <c r="A7811">
        <v>2228270</v>
      </c>
      <c r="B7811">
        <v>1</v>
      </c>
      <c r="C7811" t="s">
        <v>80</v>
      </c>
      <c r="D7811" t="s">
        <v>87</v>
      </c>
      <c r="E7811" t="s">
        <v>225</v>
      </c>
      <c r="F7811" t="s">
        <v>22171</v>
      </c>
      <c r="G7811" t="s">
        <v>600</v>
      </c>
      <c r="H7811" t="s">
        <v>135</v>
      </c>
      <c r="I7811" t="s">
        <v>136</v>
      </c>
      <c r="J7811" t="s">
        <v>137</v>
      </c>
      <c r="K7811" t="s">
        <v>138</v>
      </c>
      <c r="L7811" t="s">
        <v>22172</v>
      </c>
      <c r="M7811" t="s">
        <v>22173</v>
      </c>
      <c r="N7811">
        <v>2.6425000000000001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2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6.3128235403398163</v>
      </c>
      <c r="AC7811">
        <v>0</v>
      </c>
      <c r="AD7811">
        <v>0</v>
      </c>
      <c r="AE7811">
        <v>6.3128235403398163</v>
      </c>
    </row>
    <row r="7812" spans="1:31" x14ac:dyDescent="0.25">
      <c r="A7812">
        <v>2214602</v>
      </c>
      <c r="B7812">
        <v>1</v>
      </c>
      <c r="C7812" t="s">
        <v>80</v>
      </c>
      <c r="D7812" t="s">
        <v>82</v>
      </c>
      <c r="E7812" t="s">
        <v>156</v>
      </c>
      <c r="F7812" t="s">
        <v>22174</v>
      </c>
      <c r="G7812" t="s">
        <v>161</v>
      </c>
      <c r="H7812" t="s">
        <v>135</v>
      </c>
      <c r="I7812" t="s">
        <v>136</v>
      </c>
      <c r="J7812" t="s">
        <v>137</v>
      </c>
      <c r="K7812" t="s">
        <v>138</v>
      </c>
      <c r="L7812" t="s">
        <v>22175</v>
      </c>
      <c r="M7812" t="s">
        <v>22176</v>
      </c>
      <c r="N7812">
        <v>1.611388888</v>
      </c>
      <c r="O7812">
        <v>0</v>
      </c>
      <c r="P7812">
        <v>1</v>
      </c>
      <c r="Q7812">
        <v>0</v>
      </c>
      <c r="R7812">
        <v>0</v>
      </c>
      <c r="S7812">
        <v>0</v>
      </c>
      <c r="T7812">
        <v>1</v>
      </c>
      <c r="U7812">
        <v>0</v>
      </c>
      <c r="V7812">
        <v>0</v>
      </c>
      <c r="W7812">
        <v>0</v>
      </c>
      <c r="X7812">
        <v>0.66084976809703477</v>
      </c>
      <c r="Y7812">
        <v>0</v>
      </c>
      <c r="Z7812">
        <v>0</v>
      </c>
      <c r="AA7812">
        <v>0</v>
      </c>
      <c r="AB7812">
        <v>1.9213195470548539</v>
      </c>
      <c r="AC7812">
        <v>0</v>
      </c>
      <c r="AD7812">
        <v>0</v>
      </c>
      <c r="AE7812">
        <v>2.5821693151518885</v>
      </c>
    </row>
    <row r="7813" spans="1:31" x14ac:dyDescent="0.25">
      <c r="A7813">
        <v>2228419</v>
      </c>
      <c r="B7813">
        <v>1</v>
      </c>
      <c r="C7813" t="s">
        <v>81</v>
      </c>
      <c r="D7813" t="s">
        <v>123</v>
      </c>
      <c r="E7813" t="s">
        <v>156</v>
      </c>
      <c r="F7813" t="s">
        <v>22177</v>
      </c>
      <c r="G7813" t="s">
        <v>161</v>
      </c>
      <c r="H7813" t="s">
        <v>135</v>
      </c>
      <c r="I7813" t="s">
        <v>136</v>
      </c>
      <c r="J7813" t="s">
        <v>137</v>
      </c>
      <c r="K7813" t="s">
        <v>138</v>
      </c>
      <c r="L7813" t="s">
        <v>22178</v>
      </c>
      <c r="M7813" t="s">
        <v>22179</v>
      </c>
      <c r="N7813">
        <v>0.56527777700000004</v>
      </c>
      <c r="O7813">
        <v>0</v>
      </c>
      <c r="P7813">
        <v>1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0.28101037230233861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0.28101037230233861</v>
      </c>
    </row>
    <row r="7814" spans="1:31" x14ac:dyDescent="0.25">
      <c r="A7814">
        <v>2215927</v>
      </c>
      <c r="B7814">
        <v>1</v>
      </c>
      <c r="C7814" t="s">
        <v>81</v>
      </c>
      <c r="D7814" t="s">
        <v>123</v>
      </c>
      <c r="E7814" t="s">
        <v>147</v>
      </c>
      <c r="F7814" t="s">
        <v>276</v>
      </c>
      <c r="G7814" t="s">
        <v>143</v>
      </c>
      <c r="H7814" t="s">
        <v>144</v>
      </c>
      <c r="I7814" t="s">
        <v>136</v>
      </c>
      <c r="J7814" t="s">
        <v>137</v>
      </c>
      <c r="K7814" t="s">
        <v>138</v>
      </c>
      <c r="L7814" t="s">
        <v>22180</v>
      </c>
      <c r="M7814" t="s">
        <v>22181</v>
      </c>
      <c r="N7814">
        <v>0.84444444399999996</v>
      </c>
      <c r="O7814">
        <v>0</v>
      </c>
      <c r="P7814">
        <v>12</v>
      </c>
      <c r="Q7814">
        <v>0</v>
      </c>
      <c r="R7814">
        <v>41</v>
      </c>
      <c r="S7814">
        <v>13</v>
      </c>
      <c r="T7814">
        <v>392</v>
      </c>
      <c r="U7814">
        <v>14</v>
      </c>
      <c r="V7814">
        <v>16</v>
      </c>
      <c r="W7814">
        <v>0</v>
      </c>
      <c r="X7814">
        <v>2.4459935302432196</v>
      </c>
      <c r="Y7814">
        <v>0</v>
      </c>
      <c r="Z7814">
        <v>10.112500002124087</v>
      </c>
      <c r="AA7814">
        <v>128.24378487522009</v>
      </c>
      <c r="AB7814">
        <v>358.64455795564152</v>
      </c>
      <c r="AC7814">
        <v>1731.1837231657103</v>
      </c>
      <c r="AD7814">
        <v>327.41161526882757</v>
      </c>
      <c r="AE7814">
        <v>2558.0421747977666</v>
      </c>
    </row>
    <row r="7815" spans="1:31" x14ac:dyDescent="0.25">
      <c r="A7815">
        <v>2224091</v>
      </c>
      <c r="B7815">
        <v>1</v>
      </c>
      <c r="C7815" t="s">
        <v>81</v>
      </c>
      <c r="D7815" t="s">
        <v>120</v>
      </c>
      <c r="E7815" t="s">
        <v>198</v>
      </c>
      <c r="F7815" t="s">
        <v>22182</v>
      </c>
      <c r="G7815" t="s">
        <v>143</v>
      </c>
      <c r="H7815" t="s">
        <v>144</v>
      </c>
      <c r="I7815" t="s">
        <v>451</v>
      </c>
      <c r="J7815" t="s">
        <v>137</v>
      </c>
      <c r="K7815" t="s">
        <v>138</v>
      </c>
      <c r="L7815" t="s">
        <v>22183</v>
      </c>
      <c r="M7815" t="s">
        <v>22184</v>
      </c>
      <c r="N7815">
        <v>2.5555555000000001E-2</v>
      </c>
      <c r="O7815">
        <v>0</v>
      </c>
      <c r="P7815">
        <v>1399</v>
      </c>
      <c r="Q7815">
        <v>172</v>
      </c>
      <c r="R7815">
        <v>103</v>
      </c>
      <c r="S7815">
        <v>17</v>
      </c>
      <c r="T7815">
        <v>181</v>
      </c>
      <c r="U7815">
        <v>2</v>
      </c>
      <c r="V7815">
        <v>0</v>
      </c>
      <c r="W7815">
        <v>0</v>
      </c>
      <c r="X7815">
        <v>9.9130112395318957</v>
      </c>
      <c r="Y7815">
        <v>4.3096330416774267</v>
      </c>
      <c r="Z7815">
        <v>2.7829435666819387</v>
      </c>
      <c r="AA7815">
        <v>1.1885255562550001</v>
      </c>
      <c r="AB7815">
        <v>0.93530324539542653</v>
      </c>
      <c r="AC7815">
        <v>2.2141496319717602</v>
      </c>
      <c r="AD7815">
        <v>0</v>
      </c>
      <c r="AE7815">
        <v>21.343566281513453</v>
      </c>
    </row>
    <row r="7816" spans="1:31" x14ac:dyDescent="0.25">
      <c r="A7816">
        <v>2216517</v>
      </c>
      <c r="B7816">
        <v>1</v>
      </c>
      <c r="C7816" t="s">
        <v>81</v>
      </c>
      <c r="D7816" t="s">
        <v>113</v>
      </c>
      <c r="E7816" t="s">
        <v>151</v>
      </c>
      <c r="F7816" t="s">
        <v>22185</v>
      </c>
      <c r="G7816" t="s">
        <v>213</v>
      </c>
      <c r="H7816" t="s">
        <v>135</v>
      </c>
      <c r="I7816" t="s">
        <v>136</v>
      </c>
      <c r="J7816" t="s">
        <v>137</v>
      </c>
      <c r="K7816" t="s">
        <v>138</v>
      </c>
      <c r="L7816" t="s">
        <v>22186</v>
      </c>
      <c r="M7816" t="s">
        <v>22187</v>
      </c>
      <c r="N7816">
        <v>0.639444444</v>
      </c>
      <c r="O7816">
        <v>0</v>
      </c>
      <c r="P7816">
        <v>19</v>
      </c>
      <c r="Q7816">
        <v>0</v>
      </c>
      <c r="R7816">
        <v>0</v>
      </c>
      <c r="S7816">
        <v>0</v>
      </c>
      <c r="T7816">
        <v>2</v>
      </c>
      <c r="U7816">
        <v>0</v>
      </c>
      <c r="V7816">
        <v>0</v>
      </c>
      <c r="W7816">
        <v>0</v>
      </c>
      <c r="X7816">
        <v>2.0859381399245405</v>
      </c>
      <c r="Y7816">
        <v>0</v>
      </c>
      <c r="Z7816">
        <v>0</v>
      </c>
      <c r="AA7816">
        <v>0</v>
      </c>
      <c r="AB7816">
        <v>0.39260083384888339</v>
      </c>
      <c r="AC7816">
        <v>0</v>
      </c>
      <c r="AD7816">
        <v>0</v>
      </c>
      <c r="AE7816">
        <v>2.478538973773424</v>
      </c>
    </row>
    <row r="7817" spans="1:31" x14ac:dyDescent="0.25">
      <c r="A7817">
        <v>2224340</v>
      </c>
      <c r="B7817">
        <v>1</v>
      </c>
      <c r="C7817" t="s">
        <v>80</v>
      </c>
      <c r="D7817" t="s">
        <v>93</v>
      </c>
      <c r="E7817" t="s">
        <v>156</v>
      </c>
      <c r="F7817" t="s">
        <v>22188</v>
      </c>
      <c r="G7817" t="s">
        <v>161</v>
      </c>
      <c r="H7817" t="s">
        <v>135</v>
      </c>
      <c r="I7817" t="s">
        <v>136</v>
      </c>
      <c r="J7817" t="s">
        <v>137</v>
      </c>
      <c r="K7817" t="s">
        <v>138</v>
      </c>
      <c r="L7817" t="s">
        <v>22189</v>
      </c>
      <c r="M7817" t="s">
        <v>22190</v>
      </c>
      <c r="N7817">
        <v>1.870833333</v>
      </c>
      <c r="O7817">
        <v>0</v>
      </c>
      <c r="P7817">
        <v>2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0.38536069415381052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0.38536069415381052</v>
      </c>
    </row>
    <row r="7818" spans="1:31" x14ac:dyDescent="0.25">
      <c r="A7818">
        <v>2214353</v>
      </c>
      <c r="B7818">
        <v>1</v>
      </c>
      <c r="C7818" t="s">
        <v>80</v>
      </c>
      <c r="D7818" t="s">
        <v>103</v>
      </c>
      <c r="E7818" t="s">
        <v>198</v>
      </c>
      <c r="F7818" t="s">
        <v>22191</v>
      </c>
      <c r="G7818" t="s">
        <v>200</v>
      </c>
      <c r="H7818" t="s">
        <v>144</v>
      </c>
      <c r="I7818" t="s">
        <v>136</v>
      </c>
      <c r="J7818" t="s">
        <v>137</v>
      </c>
      <c r="K7818" t="s">
        <v>138</v>
      </c>
      <c r="L7818" t="s">
        <v>22192</v>
      </c>
      <c r="M7818" t="s">
        <v>22193</v>
      </c>
      <c r="N7818">
        <v>0.44750000000000001</v>
      </c>
      <c r="O7818">
        <v>1</v>
      </c>
      <c r="P7818">
        <v>1</v>
      </c>
      <c r="Q7818">
        <v>37</v>
      </c>
      <c r="R7818">
        <v>63</v>
      </c>
      <c r="S7818">
        <v>10</v>
      </c>
      <c r="T7818">
        <v>8</v>
      </c>
      <c r="U7818">
        <v>4</v>
      </c>
      <c r="V7818">
        <v>0</v>
      </c>
      <c r="W7818">
        <v>0</v>
      </c>
      <c r="X7818">
        <v>2.0700030107700003E-2</v>
      </c>
      <c r="Y7818">
        <v>20.066474333515377</v>
      </c>
      <c r="Z7818">
        <v>26.442363707467539</v>
      </c>
      <c r="AA7818">
        <v>59.972057816401893</v>
      </c>
      <c r="AB7818">
        <v>1.7220132343576475</v>
      </c>
      <c r="AC7818">
        <v>529.91003370393582</v>
      </c>
      <c r="AD7818">
        <v>0</v>
      </c>
      <c r="AE7818">
        <v>638.13364282578596</v>
      </c>
    </row>
    <row r="7819" spans="1:31" x14ac:dyDescent="0.25">
      <c r="A7819">
        <v>2227586</v>
      </c>
      <c r="B7819">
        <v>1</v>
      </c>
      <c r="C7819" t="s">
        <v>80</v>
      </c>
      <c r="D7819" t="s">
        <v>99</v>
      </c>
      <c r="E7819" t="s">
        <v>156</v>
      </c>
      <c r="F7819" t="s">
        <v>22194</v>
      </c>
      <c r="G7819" t="s">
        <v>172</v>
      </c>
      <c r="H7819" t="s">
        <v>135</v>
      </c>
      <c r="I7819" t="s">
        <v>136</v>
      </c>
      <c r="J7819" t="s">
        <v>137</v>
      </c>
      <c r="K7819" t="s">
        <v>138</v>
      </c>
      <c r="L7819" t="s">
        <v>22195</v>
      </c>
      <c r="M7819" t="s">
        <v>22196</v>
      </c>
      <c r="N7819">
        <v>0.61194444400000003</v>
      </c>
      <c r="O7819">
        <v>0</v>
      </c>
      <c r="P7819">
        <v>2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1.4981454380277778E-4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1.4981454380277778E-4</v>
      </c>
    </row>
    <row r="7820" spans="1:31" x14ac:dyDescent="0.25">
      <c r="A7820">
        <v>2225273</v>
      </c>
      <c r="B7820">
        <v>1</v>
      </c>
      <c r="C7820" t="s">
        <v>80</v>
      </c>
      <c r="D7820" t="s">
        <v>97</v>
      </c>
      <c r="E7820" t="s">
        <v>151</v>
      </c>
      <c r="F7820" t="s">
        <v>15098</v>
      </c>
      <c r="G7820" t="s">
        <v>233</v>
      </c>
      <c r="H7820" t="s">
        <v>135</v>
      </c>
      <c r="I7820" t="s">
        <v>136</v>
      </c>
      <c r="J7820" t="s">
        <v>137</v>
      </c>
      <c r="K7820" t="s">
        <v>234</v>
      </c>
      <c r="L7820" t="s">
        <v>22197</v>
      </c>
      <c r="M7820" t="s">
        <v>22198</v>
      </c>
      <c r="N7820">
        <v>8.1472694440000009</v>
      </c>
      <c r="O7820">
        <v>0</v>
      </c>
      <c r="P7820">
        <v>52</v>
      </c>
      <c r="Q7820">
        <v>0</v>
      </c>
      <c r="R7820">
        <v>23</v>
      </c>
      <c r="S7820">
        <v>0</v>
      </c>
      <c r="T7820">
        <v>17</v>
      </c>
      <c r="U7820">
        <v>0</v>
      </c>
      <c r="V7820">
        <v>0</v>
      </c>
      <c r="W7820">
        <v>0</v>
      </c>
      <c r="X7820">
        <v>259.44299157204966</v>
      </c>
      <c r="Y7820">
        <v>0</v>
      </c>
      <c r="Z7820">
        <v>102.83088786479034</v>
      </c>
      <c r="AA7820">
        <v>0</v>
      </c>
      <c r="AB7820">
        <v>344.00172652749836</v>
      </c>
      <c r="AC7820">
        <v>0</v>
      </c>
      <c r="AD7820">
        <v>0</v>
      </c>
      <c r="AE7820">
        <v>706.27560596433841</v>
      </c>
    </row>
    <row r="7821" spans="1:31" x14ac:dyDescent="0.25">
      <c r="A7821">
        <v>2216076</v>
      </c>
      <c r="B7821">
        <v>1</v>
      </c>
      <c r="C7821" t="s">
        <v>80</v>
      </c>
      <c r="D7821" t="s">
        <v>92</v>
      </c>
      <c r="E7821" t="s">
        <v>198</v>
      </c>
      <c r="F7821" t="s">
        <v>22199</v>
      </c>
      <c r="G7821" t="s">
        <v>1057</v>
      </c>
      <c r="H7821" t="s">
        <v>144</v>
      </c>
      <c r="I7821" t="s">
        <v>136</v>
      </c>
      <c r="J7821" t="s">
        <v>137</v>
      </c>
      <c r="K7821" t="s">
        <v>138</v>
      </c>
      <c r="L7821" t="s">
        <v>22200</v>
      </c>
      <c r="M7821" t="s">
        <v>22201</v>
      </c>
      <c r="N7821">
        <v>2.4705555549999998</v>
      </c>
      <c r="O7821">
        <v>0</v>
      </c>
      <c r="P7821">
        <v>5189</v>
      </c>
      <c r="Q7821">
        <v>2</v>
      </c>
      <c r="R7821">
        <v>19</v>
      </c>
      <c r="S7821">
        <v>12</v>
      </c>
      <c r="T7821">
        <v>228</v>
      </c>
      <c r="U7821">
        <v>2</v>
      </c>
      <c r="V7821">
        <v>7</v>
      </c>
      <c r="W7821">
        <v>0</v>
      </c>
      <c r="X7821">
        <v>3914.1015553764769</v>
      </c>
      <c r="Y7821">
        <v>7.3679590467463925</v>
      </c>
      <c r="Z7821">
        <v>14.389610750737168</v>
      </c>
      <c r="AA7821">
        <v>84.770680495192394</v>
      </c>
      <c r="AB7821">
        <v>336.91647631111363</v>
      </c>
      <c r="AC7821">
        <v>308.64821759349138</v>
      </c>
      <c r="AD7821">
        <v>2.7220722210676289</v>
      </c>
      <c r="AE7821">
        <v>4668.9165717948254</v>
      </c>
    </row>
    <row r="7822" spans="1:31" x14ac:dyDescent="0.25">
      <c r="A7822">
        <v>2226355</v>
      </c>
      <c r="B7822">
        <v>1</v>
      </c>
      <c r="C7822" t="s">
        <v>81</v>
      </c>
      <c r="D7822" t="s">
        <v>112</v>
      </c>
      <c r="E7822" t="s">
        <v>198</v>
      </c>
      <c r="F7822" t="s">
        <v>22202</v>
      </c>
      <c r="G7822" t="s">
        <v>143</v>
      </c>
      <c r="H7822" t="s">
        <v>144</v>
      </c>
      <c r="I7822" t="s">
        <v>136</v>
      </c>
      <c r="J7822" t="s">
        <v>137</v>
      </c>
      <c r="K7822" t="s">
        <v>138</v>
      </c>
      <c r="L7822" t="s">
        <v>22203</v>
      </c>
      <c r="M7822" t="s">
        <v>22204</v>
      </c>
      <c r="N7822">
        <v>1.1802777769999999</v>
      </c>
      <c r="O7822">
        <v>3</v>
      </c>
      <c r="P7822">
        <v>212</v>
      </c>
      <c r="Q7822">
        <v>7</v>
      </c>
      <c r="R7822">
        <v>94</v>
      </c>
      <c r="S7822">
        <v>1</v>
      </c>
      <c r="T7822">
        <v>10</v>
      </c>
      <c r="U7822">
        <v>0</v>
      </c>
      <c r="V7822">
        <v>0</v>
      </c>
      <c r="W7822">
        <v>0.3019809815688278</v>
      </c>
      <c r="X7822">
        <v>46.458986027339421</v>
      </c>
      <c r="Y7822">
        <v>3.1113761544823917</v>
      </c>
      <c r="Z7822">
        <v>24.432470248173846</v>
      </c>
      <c r="AA7822">
        <v>1.6360445520507918</v>
      </c>
      <c r="AB7822">
        <v>19.398689166020077</v>
      </c>
      <c r="AC7822">
        <v>0</v>
      </c>
      <c r="AD7822">
        <v>0</v>
      </c>
      <c r="AE7822">
        <v>95.339547129635349</v>
      </c>
    </row>
    <row r="7823" spans="1:31" x14ac:dyDescent="0.25">
      <c r="A7823">
        <v>2213912</v>
      </c>
      <c r="B7823">
        <v>1</v>
      </c>
      <c r="C7823" t="s">
        <v>80</v>
      </c>
      <c r="D7823" t="s">
        <v>100</v>
      </c>
      <c r="E7823" t="s">
        <v>156</v>
      </c>
      <c r="F7823" t="s">
        <v>22205</v>
      </c>
      <c r="G7823" t="s">
        <v>134</v>
      </c>
      <c r="H7823" t="s">
        <v>135</v>
      </c>
      <c r="I7823" t="s">
        <v>136</v>
      </c>
      <c r="J7823" t="s">
        <v>137</v>
      </c>
      <c r="K7823" t="s">
        <v>138</v>
      </c>
      <c r="L7823" t="s">
        <v>22206</v>
      </c>
      <c r="M7823" t="s">
        <v>22207</v>
      </c>
      <c r="N7823">
        <v>2.7086111110000002</v>
      </c>
      <c r="O7823">
        <v>0</v>
      </c>
      <c r="P7823">
        <v>1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0.67755214590825019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0.67755214590825019</v>
      </c>
    </row>
    <row r="7824" spans="1:31" x14ac:dyDescent="0.25">
      <c r="A7824">
        <v>2226896</v>
      </c>
      <c r="B7824">
        <v>1</v>
      </c>
      <c r="C7824" t="s">
        <v>80</v>
      </c>
      <c r="D7824" t="s">
        <v>86</v>
      </c>
      <c r="E7824" t="s">
        <v>156</v>
      </c>
      <c r="F7824" t="s">
        <v>22208</v>
      </c>
      <c r="G7824" t="s">
        <v>280</v>
      </c>
      <c r="H7824" t="s">
        <v>135</v>
      </c>
      <c r="I7824" t="s">
        <v>136</v>
      </c>
      <c r="J7824" t="s">
        <v>3</v>
      </c>
      <c r="K7824" t="s">
        <v>138</v>
      </c>
      <c r="L7824" t="s">
        <v>22209</v>
      </c>
      <c r="M7824" t="s">
        <v>22210</v>
      </c>
      <c r="N7824">
        <v>3.5708333329999999</v>
      </c>
      <c r="O7824">
        <v>0</v>
      </c>
      <c r="P7824">
        <v>9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6.5337919035063123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6.5337919035063123</v>
      </c>
    </row>
    <row r="7825" spans="1:31" x14ac:dyDescent="0.25">
      <c r="A7825">
        <v>2227437</v>
      </c>
      <c r="B7825">
        <v>1</v>
      </c>
      <c r="C7825" t="s">
        <v>80</v>
      </c>
      <c r="D7825" t="s">
        <v>91</v>
      </c>
      <c r="E7825" t="s">
        <v>147</v>
      </c>
      <c r="F7825" t="s">
        <v>13443</v>
      </c>
      <c r="G7825" t="s">
        <v>143</v>
      </c>
      <c r="H7825" t="s">
        <v>144</v>
      </c>
      <c r="I7825" t="s">
        <v>136</v>
      </c>
      <c r="J7825" t="s">
        <v>137</v>
      </c>
      <c r="K7825" t="s">
        <v>138</v>
      </c>
      <c r="L7825" t="s">
        <v>22211</v>
      </c>
      <c r="M7825" t="s">
        <v>22212</v>
      </c>
      <c r="N7825">
        <v>0.77305555500000001</v>
      </c>
      <c r="O7825">
        <v>1</v>
      </c>
      <c r="P7825">
        <v>40</v>
      </c>
      <c r="Q7825">
        <v>21</v>
      </c>
      <c r="R7825">
        <v>276</v>
      </c>
      <c r="S7825">
        <v>12</v>
      </c>
      <c r="T7825">
        <v>64</v>
      </c>
      <c r="U7825">
        <v>2</v>
      </c>
      <c r="V7825">
        <v>0</v>
      </c>
      <c r="W7825">
        <v>7.8684800769666677E-2</v>
      </c>
      <c r="X7825">
        <v>8.7673315189452055</v>
      </c>
      <c r="Y7825">
        <v>12.118341455304513</v>
      </c>
      <c r="Z7825">
        <v>40.710363417383718</v>
      </c>
      <c r="AA7825">
        <v>266.70242728997221</v>
      </c>
      <c r="AB7825">
        <v>59.403063686912141</v>
      </c>
      <c r="AC7825">
        <v>12.745562819204784</v>
      </c>
      <c r="AD7825">
        <v>0</v>
      </c>
      <c r="AE7825">
        <v>400.52577498849229</v>
      </c>
    </row>
    <row r="7826" spans="1:31" x14ac:dyDescent="0.25">
      <c r="A7826">
        <v>2214453</v>
      </c>
      <c r="B7826">
        <v>1</v>
      </c>
      <c r="C7826" t="s">
        <v>81</v>
      </c>
      <c r="D7826" t="s">
        <v>128</v>
      </c>
      <c r="E7826" t="s">
        <v>151</v>
      </c>
      <c r="F7826" t="s">
        <v>15506</v>
      </c>
      <c r="G7826" t="s">
        <v>233</v>
      </c>
      <c r="H7826" t="s">
        <v>135</v>
      </c>
      <c r="I7826" t="s">
        <v>136</v>
      </c>
      <c r="J7826" t="s">
        <v>137</v>
      </c>
      <c r="K7826" t="s">
        <v>234</v>
      </c>
      <c r="L7826" t="s">
        <v>22213</v>
      </c>
      <c r="M7826" t="s">
        <v>22214</v>
      </c>
      <c r="N7826">
        <v>8.2428361110000008</v>
      </c>
      <c r="O7826">
        <v>0</v>
      </c>
      <c r="P7826">
        <v>195</v>
      </c>
      <c r="Q7826">
        <v>0</v>
      </c>
      <c r="R7826">
        <v>2</v>
      </c>
      <c r="S7826">
        <v>0</v>
      </c>
      <c r="T7826">
        <v>5</v>
      </c>
      <c r="U7826">
        <v>0</v>
      </c>
      <c r="V7826">
        <v>0</v>
      </c>
      <c r="W7826">
        <v>0</v>
      </c>
      <c r="X7826">
        <v>481.88474582016363</v>
      </c>
      <c r="Y7826">
        <v>0</v>
      </c>
      <c r="Z7826">
        <v>2.4225772009440738</v>
      </c>
      <c r="AA7826">
        <v>0</v>
      </c>
      <c r="AB7826">
        <v>27.404849631223509</v>
      </c>
      <c r="AC7826">
        <v>0</v>
      </c>
      <c r="AD7826">
        <v>0</v>
      </c>
      <c r="AE7826">
        <v>511.71217265233122</v>
      </c>
    </row>
    <row r="7827" spans="1:31" x14ac:dyDescent="0.25">
      <c r="A7827">
        <v>2212830</v>
      </c>
      <c r="B7827">
        <v>1</v>
      </c>
      <c r="C7827" t="s">
        <v>80</v>
      </c>
      <c r="D7827" t="s">
        <v>92</v>
      </c>
      <c r="E7827" t="s">
        <v>156</v>
      </c>
      <c r="F7827" t="s">
        <v>22215</v>
      </c>
      <c r="G7827" t="s">
        <v>134</v>
      </c>
      <c r="H7827" t="s">
        <v>135</v>
      </c>
      <c r="I7827" t="s">
        <v>136</v>
      </c>
      <c r="J7827" t="s">
        <v>137</v>
      </c>
      <c r="K7827" t="s">
        <v>138</v>
      </c>
      <c r="L7827" t="s">
        <v>22216</v>
      </c>
      <c r="M7827" t="s">
        <v>22217</v>
      </c>
      <c r="N7827">
        <v>4.7480555549999997</v>
      </c>
      <c r="O7827">
        <v>0</v>
      </c>
      <c r="P7827">
        <v>1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0.17596290722228891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0.17596290722228891</v>
      </c>
    </row>
    <row r="7828" spans="1:31" x14ac:dyDescent="0.25">
      <c r="A7828">
        <v>2227978</v>
      </c>
      <c r="B7828">
        <v>1</v>
      </c>
      <c r="C7828" t="s">
        <v>80</v>
      </c>
      <c r="D7828" t="s">
        <v>83</v>
      </c>
      <c r="E7828" t="s">
        <v>141</v>
      </c>
      <c r="F7828" t="s">
        <v>20188</v>
      </c>
      <c r="G7828" t="s">
        <v>405</v>
      </c>
      <c r="H7828" t="s">
        <v>144</v>
      </c>
      <c r="I7828" t="s">
        <v>136</v>
      </c>
      <c r="J7828" t="s">
        <v>137</v>
      </c>
      <c r="K7828" t="s">
        <v>234</v>
      </c>
      <c r="L7828" t="s">
        <v>22218</v>
      </c>
      <c r="M7828" t="s">
        <v>22219</v>
      </c>
      <c r="N7828">
        <v>7.0961111109999999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1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17691.855916475353</v>
      </c>
      <c r="AD7828">
        <v>0</v>
      </c>
      <c r="AE7828">
        <v>17691.855916475353</v>
      </c>
    </row>
    <row r="7829" spans="1:31" x14ac:dyDescent="0.25">
      <c r="A7829">
        <v>2225814</v>
      </c>
      <c r="B7829">
        <v>1</v>
      </c>
      <c r="C7829" t="s">
        <v>80</v>
      </c>
      <c r="D7829" t="s">
        <v>110</v>
      </c>
      <c r="E7829" t="s">
        <v>151</v>
      </c>
      <c r="F7829" t="s">
        <v>22220</v>
      </c>
      <c r="G7829" t="s">
        <v>213</v>
      </c>
      <c r="H7829" t="s">
        <v>135</v>
      </c>
      <c r="I7829" t="s">
        <v>136</v>
      </c>
      <c r="J7829" t="s">
        <v>137</v>
      </c>
      <c r="K7829" t="s">
        <v>138</v>
      </c>
      <c r="L7829" t="s">
        <v>22221</v>
      </c>
      <c r="M7829" t="s">
        <v>22222</v>
      </c>
      <c r="N7829">
        <v>1.2669444439999999</v>
      </c>
      <c r="O7829">
        <v>0</v>
      </c>
      <c r="P7829">
        <v>108</v>
      </c>
      <c r="Q7829">
        <v>0</v>
      </c>
      <c r="R7829">
        <v>0</v>
      </c>
      <c r="S7829">
        <v>0</v>
      </c>
      <c r="T7829">
        <v>3</v>
      </c>
      <c r="U7829">
        <v>0</v>
      </c>
      <c r="V7829">
        <v>0</v>
      </c>
      <c r="W7829">
        <v>0</v>
      </c>
      <c r="X7829">
        <v>53.906689023770369</v>
      </c>
      <c r="Y7829">
        <v>0</v>
      </c>
      <c r="Z7829">
        <v>0</v>
      </c>
      <c r="AA7829">
        <v>0</v>
      </c>
      <c r="AB7829">
        <v>1.7355350509650584</v>
      </c>
      <c r="AC7829">
        <v>0</v>
      </c>
      <c r="AD7829">
        <v>0</v>
      </c>
      <c r="AE7829">
        <v>55.642224074735424</v>
      </c>
    </row>
    <row r="7830" spans="1:31" x14ac:dyDescent="0.25">
      <c r="A7830">
        <v>2225047</v>
      </c>
      <c r="B7830">
        <v>1</v>
      </c>
      <c r="C7830" t="s">
        <v>80</v>
      </c>
      <c r="D7830" t="s">
        <v>92</v>
      </c>
      <c r="E7830" t="s">
        <v>141</v>
      </c>
      <c r="F7830" t="s">
        <v>22223</v>
      </c>
      <c r="G7830" t="s">
        <v>349</v>
      </c>
      <c r="H7830" t="s">
        <v>144</v>
      </c>
      <c r="I7830" t="s">
        <v>136</v>
      </c>
      <c r="J7830" t="s">
        <v>137</v>
      </c>
      <c r="K7830" t="s">
        <v>138</v>
      </c>
      <c r="L7830" t="s">
        <v>22224</v>
      </c>
      <c r="M7830" t="s">
        <v>22225</v>
      </c>
      <c r="N7830">
        <v>2.7855555550000002</v>
      </c>
      <c r="O7830">
        <v>0</v>
      </c>
      <c r="P7830">
        <v>86</v>
      </c>
      <c r="Q7830">
        <v>0</v>
      </c>
      <c r="R7830">
        <v>1</v>
      </c>
      <c r="S7830">
        <v>0</v>
      </c>
      <c r="T7830">
        <v>15</v>
      </c>
      <c r="U7830">
        <v>0</v>
      </c>
      <c r="V7830">
        <v>0</v>
      </c>
      <c r="W7830">
        <v>0</v>
      </c>
      <c r="X7830">
        <v>70.697342097717453</v>
      </c>
      <c r="Y7830">
        <v>0</v>
      </c>
      <c r="Z7830">
        <v>3.9570329336666664E-5</v>
      </c>
      <c r="AA7830">
        <v>0</v>
      </c>
      <c r="AB7830">
        <v>18.445323122074701</v>
      </c>
      <c r="AC7830">
        <v>0</v>
      </c>
      <c r="AD7830">
        <v>0</v>
      </c>
      <c r="AE7830">
        <v>89.142704790121485</v>
      </c>
    </row>
    <row r="7831" spans="1:31" x14ac:dyDescent="0.25">
      <c r="A7831">
        <v>2221134</v>
      </c>
      <c r="B7831">
        <v>1</v>
      </c>
      <c r="C7831" t="s">
        <v>80</v>
      </c>
      <c r="D7831" t="s">
        <v>105</v>
      </c>
      <c r="E7831" t="s">
        <v>132</v>
      </c>
      <c r="F7831" t="s">
        <v>11651</v>
      </c>
      <c r="G7831" t="s">
        <v>176</v>
      </c>
      <c r="H7831" t="s">
        <v>135</v>
      </c>
      <c r="I7831" t="s">
        <v>136</v>
      </c>
      <c r="J7831" t="s">
        <v>137</v>
      </c>
      <c r="K7831" t="s">
        <v>138</v>
      </c>
      <c r="L7831" t="s">
        <v>22226</v>
      </c>
      <c r="M7831" t="s">
        <v>22227</v>
      </c>
      <c r="N7831">
        <v>2.1324999999999998</v>
      </c>
      <c r="O7831">
        <v>0</v>
      </c>
      <c r="P7831">
        <v>247</v>
      </c>
      <c r="Q7831">
        <v>0</v>
      </c>
      <c r="R7831">
        <v>20</v>
      </c>
      <c r="S7831">
        <v>0</v>
      </c>
      <c r="T7831">
        <v>27</v>
      </c>
      <c r="U7831">
        <v>0</v>
      </c>
      <c r="V7831">
        <v>0</v>
      </c>
      <c r="W7831">
        <v>0</v>
      </c>
      <c r="X7831">
        <v>153.02702366832776</v>
      </c>
      <c r="Y7831">
        <v>0</v>
      </c>
      <c r="Z7831">
        <v>13.805848143716124</v>
      </c>
      <c r="AA7831">
        <v>0</v>
      </c>
      <c r="AB7831">
        <v>16.887012647430417</v>
      </c>
      <c r="AC7831">
        <v>0</v>
      </c>
      <c r="AD7831">
        <v>0</v>
      </c>
      <c r="AE7831">
        <v>183.71988445947432</v>
      </c>
    </row>
    <row r="7832" spans="1:31" x14ac:dyDescent="0.25">
      <c r="A7832">
        <v>2217221</v>
      </c>
      <c r="B7832">
        <v>1</v>
      </c>
      <c r="C7832" t="s">
        <v>80</v>
      </c>
      <c r="D7832" t="s">
        <v>97</v>
      </c>
      <c r="E7832" t="s">
        <v>151</v>
      </c>
      <c r="F7832" t="s">
        <v>22228</v>
      </c>
      <c r="G7832" t="s">
        <v>1155</v>
      </c>
      <c r="H7832" t="s">
        <v>135</v>
      </c>
      <c r="I7832" t="s">
        <v>136</v>
      </c>
      <c r="J7832" t="s">
        <v>137</v>
      </c>
      <c r="K7832" t="s">
        <v>138</v>
      </c>
      <c r="L7832" t="s">
        <v>22229</v>
      </c>
      <c r="M7832" t="s">
        <v>22230</v>
      </c>
      <c r="N7832">
        <v>0.383611111</v>
      </c>
      <c r="O7832">
        <v>0</v>
      </c>
      <c r="P7832">
        <v>18</v>
      </c>
      <c r="Q7832">
        <v>0</v>
      </c>
      <c r="R7832">
        <v>6</v>
      </c>
      <c r="S7832">
        <v>0</v>
      </c>
      <c r="T7832">
        <v>3</v>
      </c>
      <c r="U7832">
        <v>0</v>
      </c>
      <c r="V7832">
        <v>0</v>
      </c>
      <c r="W7832">
        <v>0</v>
      </c>
      <c r="X7832">
        <v>5.1819692193663034</v>
      </c>
      <c r="Y7832">
        <v>0</v>
      </c>
      <c r="Z7832">
        <v>1.2766558904111114</v>
      </c>
      <c r="AA7832">
        <v>0</v>
      </c>
      <c r="AB7832">
        <v>0.68823557073625274</v>
      </c>
      <c r="AC7832">
        <v>0</v>
      </c>
      <c r="AD7832">
        <v>0</v>
      </c>
      <c r="AE7832">
        <v>7.1468606805136679</v>
      </c>
    </row>
    <row r="7833" spans="1:31" x14ac:dyDescent="0.25">
      <c r="A7833">
        <v>2220138</v>
      </c>
      <c r="B7833">
        <v>1</v>
      </c>
      <c r="C7833" t="s">
        <v>80</v>
      </c>
      <c r="D7833" t="s">
        <v>104</v>
      </c>
      <c r="E7833" t="s">
        <v>225</v>
      </c>
      <c r="F7833" t="s">
        <v>22231</v>
      </c>
      <c r="G7833" t="s">
        <v>134</v>
      </c>
      <c r="H7833" t="s">
        <v>135</v>
      </c>
      <c r="I7833" t="s">
        <v>136</v>
      </c>
      <c r="J7833" t="s">
        <v>137</v>
      </c>
      <c r="K7833" t="s">
        <v>138</v>
      </c>
      <c r="L7833" t="s">
        <v>22232</v>
      </c>
      <c r="M7833" t="s">
        <v>22233</v>
      </c>
      <c r="N7833">
        <v>1.4097222220000001</v>
      </c>
      <c r="O7833">
        <v>0</v>
      </c>
      <c r="P7833">
        <v>42</v>
      </c>
      <c r="Q7833">
        <v>0</v>
      </c>
      <c r="R7833">
        <v>0</v>
      </c>
      <c r="S7833">
        <v>0</v>
      </c>
      <c r="T7833">
        <v>1</v>
      </c>
      <c r="U7833">
        <v>0</v>
      </c>
      <c r="V7833">
        <v>0</v>
      </c>
      <c r="W7833">
        <v>0</v>
      </c>
      <c r="X7833">
        <v>20.314594053312781</v>
      </c>
      <c r="Y7833">
        <v>0</v>
      </c>
      <c r="Z7833">
        <v>0</v>
      </c>
      <c r="AA7833">
        <v>0</v>
      </c>
      <c r="AB7833">
        <v>1.3780211068285833</v>
      </c>
      <c r="AC7833">
        <v>0</v>
      </c>
      <c r="AD7833">
        <v>0</v>
      </c>
      <c r="AE7833">
        <v>21.692615160141365</v>
      </c>
    </row>
    <row r="7834" spans="1:31" x14ac:dyDescent="0.25">
      <c r="A7834">
        <v>2218217</v>
      </c>
      <c r="B7834">
        <v>1</v>
      </c>
      <c r="C7834" t="s">
        <v>80</v>
      </c>
      <c r="D7834" t="s">
        <v>102</v>
      </c>
      <c r="E7834" t="s">
        <v>156</v>
      </c>
      <c r="F7834" t="s">
        <v>22234</v>
      </c>
      <c r="G7834" t="s">
        <v>161</v>
      </c>
      <c r="H7834" t="s">
        <v>135</v>
      </c>
      <c r="I7834" t="s">
        <v>136</v>
      </c>
      <c r="J7834" t="s">
        <v>137</v>
      </c>
      <c r="K7834" t="s">
        <v>138</v>
      </c>
      <c r="L7834" t="s">
        <v>22235</v>
      </c>
      <c r="M7834" t="s">
        <v>22236</v>
      </c>
      <c r="N7834">
        <v>2.4447222219999998</v>
      </c>
      <c r="O7834">
        <v>0</v>
      </c>
      <c r="P7834">
        <v>1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0.42572421682470141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0.42572421682470141</v>
      </c>
    </row>
    <row r="7835" spans="1:31" x14ac:dyDescent="0.25">
      <c r="A7835">
        <v>2225024</v>
      </c>
      <c r="B7835">
        <v>1</v>
      </c>
      <c r="C7835" t="s">
        <v>80</v>
      </c>
      <c r="D7835" t="s">
        <v>96</v>
      </c>
      <c r="E7835" t="s">
        <v>156</v>
      </c>
      <c r="F7835" t="s">
        <v>22237</v>
      </c>
      <c r="G7835" t="s">
        <v>161</v>
      </c>
      <c r="H7835" t="s">
        <v>135</v>
      </c>
      <c r="I7835" t="s">
        <v>136</v>
      </c>
      <c r="J7835" t="s">
        <v>137</v>
      </c>
      <c r="K7835" t="s">
        <v>138</v>
      </c>
      <c r="L7835" t="s">
        <v>22238</v>
      </c>
      <c r="M7835" t="s">
        <v>22239</v>
      </c>
      <c r="N7835">
        <v>0.9</v>
      </c>
      <c r="O7835">
        <v>0</v>
      </c>
      <c r="P7835">
        <v>1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8.1733452504000013E-3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8.1733452504000013E-3</v>
      </c>
    </row>
    <row r="7836" spans="1:31" x14ac:dyDescent="0.25">
      <c r="A7836">
        <v>2212667</v>
      </c>
      <c r="B7836">
        <v>1</v>
      </c>
      <c r="C7836" t="s">
        <v>80</v>
      </c>
      <c r="D7836" t="s">
        <v>90</v>
      </c>
      <c r="E7836" t="s">
        <v>151</v>
      </c>
      <c r="F7836" t="s">
        <v>5373</v>
      </c>
      <c r="G7836" t="s">
        <v>153</v>
      </c>
      <c r="H7836" t="s">
        <v>135</v>
      </c>
      <c r="I7836" t="s">
        <v>136</v>
      </c>
      <c r="J7836" t="s">
        <v>137</v>
      </c>
      <c r="K7836" t="s">
        <v>138</v>
      </c>
      <c r="L7836" t="s">
        <v>22240</v>
      </c>
      <c r="M7836" t="s">
        <v>22241</v>
      </c>
      <c r="N7836">
        <v>0.92749999999999999</v>
      </c>
      <c r="O7836">
        <v>0</v>
      </c>
      <c r="P7836">
        <v>100</v>
      </c>
      <c r="Q7836">
        <v>0</v>
      </c>
      <c r="R7836">
        <v>0</v>
      </c>
      <c r="S7836">
        <v>0</v>
      </c>
      <c r="T7836">
        <v>6</v>
      </c>
      <c r="U7836">
        <v>0</v>
      </c>
      <c r="V7836">
        <v>0</v>
      </c>
      <c r="W7836">
        <v>0</v>
      </c>
      <c r="X7836">
        <v>33.785952591349449</v>
      </c>
      <c r="Y7836">
        <v>0</v>
      </c>
      <c r="Z7836">
        <v>0</v>
      </c>
      <c r="AA7836">
        <v>0</v>
      </c>
      <c r="AB7836">
        <v>3.01757545482939</v>
      </c>
      <c r="AC7836">
        <v>0</v>
      </c>
      <c r="AD7836">
        <v>0</v>
      </c>
      <c r="AE7836">
        <v>36.80352804617884</v>
      </c>
    </row>
    <row r="7837" spans="1:31" x14ac:dyDescent="0.25">
      <c r="A7837">
        <v>2221157</v>
      </c>
      <c r="B7837">
        <v>1</v>
      </c>
      <c r="C7837" t="s">
        <v>80</v>
      </c>
      <c r="D7837" t="s">
        <v>82</v>
      </c>
      <c r="E7837" t="s">
        <v>151</v>
      </c>
      <c r="F7837" t="s">
        <v>6650</v>
      </c>
      <c r="G7837" t="s">
        <v>213</v>
      </c>
      <c r="H7837" t="s">
        <v>135</v>
      </c>
      <c r="I7837" t="s">
        <v>136</v>
      </c>
      <c r="J7837" t="s">
        <v>137</v>
      </c>
      <c r="K7837" t="s">
        <v>138</v>
      </c>
      <c r="L7837" t="s">
        <v>22242</v>
      </c>
      <c r="M7837" t="s">
        <v>22243</v>
      </c>
      <c r="N7837">
        <v>1.75</v>
      </c>
      <c r="O7837">
        <v>0</v>
      </c>
      <c r="P7837">
        <v>40</v>
      </c>
      <c r="Q7837">
        <v>0</v>
      </c>
      <c r="R7837">
        <v>0</v>
      </c>
      <c r="S7837">
        <v>0</v>
      </c>
      <c r="T7837">
        <v>7</v>
      </c>
      <c r="U7837">
        <v>0</v>
      </c>
      <c r="V7837">
        <v>0</v>
      </c>
      <c r="W7837">
        <v>0</v>
      </c>
      <c r="X7837">
        <v>19.396937262910686</v>
      </c>
      <c r="Y7837">
        <v>0</v>
      </c>
      <c r="Z7837">
        <v>0</v>
      </c>
      <c r="AA7837">
        <v>0</v>
      </c>
      <c r="AB7837">
        <v>7.6239864501562664</v>
      </c>
      <c r="AC7837">
        <v>0</v>
      </c>
      <c r="AD7837">
        <v>0</v>
      </c>
      <c r="AE7837">
        <v>27.020923713066953</v>
      </c>
    </row>
    <row r="7838" spans="1:31" x14ac:dyDescent="0.25">
      <c r="A7838">
        <v>2224028</v>
      </c>
      <c r="B7838">
        <v>1</v>
      </c>
      <c r="C7838" t="s">
        <v>80</v>
      </c>
      <c r="D7838" t="s">
        <v>107</v>
      </c>
      <c r="E7838" t="s">
        <v>132</v>
      </c>
      <c r="F7838" t="s">
        <v>19613</v>
      </c>
      <c r="G7838" t="s">
        <v>176</v>
      </c>
      <c r="H7838" t="s">
        <v>135</v>
      </c>
      <c r="I7838" t="s">
        <v>136</v>
      </c>
      <c r="J7838" t="s">
        <v>137</v>
      </c>
      <c r="K7838" t="s">
        <v>138</v>
      </c>
      <c r="L7838" t="s">
        <v>22244</v>
      </c>
      <c r="M7838" t="s">
        <v>22245</v>
      </c>
      <c r="N7838">
        <v>3.0833333330000001</v>
      </c>
      <c r="O7838">
        <v>0</v>
      </c>
      <c r="P7838">
        <v>134</v>
      </c>
      <c r="Q7838">
        <v>0</v>
      </c>
      <c r="R7838">
        <v>0</v>
      </c>
      <c r="S7838">
        <v>0</v>
      </c>
      <c r="T7838">
        <v>1</v>
      </c>
      <c r="U7838">
        <v>0</v>
      </c>
      <c r="V7838">
        <v>1</v>
      </c>
      <c r="W7838">
        <v>0</v>
      </c>
      <c r="X7838">
        <v>67.974993224611453</v>
      </c>
      <c r="Y7838">
        <v>0</v>
      </c>
      <c r="Z7838">
        <v>0</v>
      </c>
      <c r="AA7838">
        <v>0</v>
      </c>
      <c r="AB7838">
        <v>0.11460132503644277</v>
      </c>
      <c r="AC7838">
        <v>0</v>
      </c>
      <c r="AD7838">
        <v>0</v>
      </c>
      <c r="AE7838">
        <v>68.089594549647899</v>
      </c>
    </row>
    <row r="7839" spans="1:31" x14ac:dyDescent="0.25">
      <c r="A7839">
        <v>2217198</v>
      </c>
      <c r="B7839">
        <v>1</v>
      </c>
      <c r="C7839" t="s">
        <v>81</v>
      </c>
      <c r="D7839" t="s">
        <v>123</v>
      </c>
      <c r="E7839" t="s">
        <v>156</v>
      </c>
      <c r="F7839" t="s">
        <v>22246</v>
      </c>
      <c r="G7839" t="s">
        <v>161</v>
      </c>
      <c r="H7839" t="s">
        <v>135</v>
      </c>
      <c r="I7839" t="s">
        <v>136</v>
      </c>
      <c r="J7839" t="s">
        <v>137</v>
      </c>
      <c r="K7839" t="s">
        <v>138</v>
      </c>
      <c r="L7839" t="s">
        <v>22247</v>
      </c>
      <c r="M7839" t="s">
        <v>22248</v>
      </c>
      <c r="N7839">
        <v>3.673888888</v>
      </c>
      <c r="O7839">
        <v>0</v>
      </c>
      <c r="P7839">
        <v>1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</row>
    <row r="7840" spans="1:31" x14ac:dyDescent="0.25">
      <c r="A7840">
        <v>2215206</v>
      </c>
      <c r="B7840">
        <v>1</v>
      </c>
      <c r="C7840" t="s">
        <v>80</v>
      </c>
      <c r="D7840" t="s">
        <v>105</v>
      </c>
      <c r="E7840" t="s">
        <v>151</v>
      </c>
      <c r="F7840" t="s">
        <v>22249</v>
      </c>
      <c r="G7840" t="s">
        <v>153</v>
      </c>
      <c r="H7840" t="s">
        <v>135</v>
      </c>
      <c r="I7840" t="s">
        <v>136</v>
      </c>
      <c r="J7840" t="s">
        <v>137</v>
      </c>
      <c r="K7840" t="s">
        <v>138</v>
      </c>
      <c r="L7840" t="s">
        <v>22250</v>
      </c>
      <c r="M7840" t="s">
        <v>22251</v>
      </c>
      <c r="N7840">
        <v>1.872222222</v>
      </c>
      <c r="O7840">
        <v>0</v>
      </c>
      <c r="P7840">
        <v>17</v>
      </c>
      <c r="Q7840">
        <v>0</v>
      </c>
      <c r="R7840">
        <v>4</v>
      </c>
      <c r="S7840">
        <v>0</v>
      </c>
      <c r="T7840">
        <v>8</v>
      </c>
      <c r="U7840">
        <v>0</v>
      </c>
      <c r="V7840">
        <v>0</v>
      </c>
      <c r="W7840">
        <v>0</v>
      </c>
      <c r="X7840">
        <v>16.70473209175066</v>
      </c>
      <c r="Y7840">
        <v>0</v>
      </c>
      <c r="Z7840">
        <v>1.0936989602830482</v>
      </c>
      <c r="AA7840">
        <v>0</v>
      </c>
      <c r="AB7840">
        <v>7.2988661998839586</v>
      </c>
      <c r="AC7840">
        <v>0</v>
      </c>
      <c r="AD7840">
        <v>0</v>
      </c>
      <c r="AE7840">
        <v>25.097297251917666</v>
      </c>
    </row>
    <row r="7841" spans="1:31" x14ac:dyDescent="0.25">
      <c r="A7841">
        <v>2227085</v>
      </c>
      <c r="B7841">
        <v>1</v>
      </c>
      <c r="C7841" t="s">
        <v>81</v>
      </c>
      <c r="D7841" t="s">
        <v>120</v>
      </c>
      <c r="E7841" t="s">
        <v>156</v>
      </c>
      <c r="F7841" t="s">
        <v>22252</v>
      </c>
      <c r="G7841" t="s">
        <v>161</v>
      </c>
      <c r="H7841" t="s">
        <v>135</v>
      </c>
      <c r="I7841" t="s">
        <v>136</v>
      </c>
      <c r="J7841" t="s">
        <v>137</v>
      </c>
      <c r="K7841" t="s">
        <v>138</v>
      </c>
      <c r="L7841" t="s">
        <v>22253</v>
      </c>
      <c r="M7841" t="s">
        <v>22254</v>
      </c>
      <c r="N7841">
        <v>0.94277777699999998</v>
      </c>
      <c r="O7841">
        <v>0</v>
      </c>
      <c r="P7841">
        <v>1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5.880246415233333E-4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5.880246415233333E-4</v>
      </c>
    </row>
    <row r="7842" spans="1:31" x14ac:dyDescent="0.25">
      <c r="A7842">
        <v>2214682</v>
      </c>
      <c r="B7842">
        <v>1</v>
      </c>
      <c r="C7842" t="s">
        <v>80</v>
      </c>
      <c r="D7842" t="s">
        <v>101</v>
      </c>
      <c r="E7842" t="s">
        <v>198</v>
      </c>
      <c r="F7842" t="s">
        <v>22255</v>
      </c>
      <c r="G7842" t="s">
        <v>143</v>
      </c>
      <c r="H7842" t="s">
        <v>144</v>
      </c>
      <c r="I7842" t="s">
        <v>136</v>
      </c>
      <c r="J7842" t="s">
        <v>137</v>
      </c>
      <c r="K7842" t="s">
        <v>138</v>
      </c>
      <c r="L7842" t="s">
        <v>22256</v>
      </c>
      <c r="M7842" t="s">
        <v>22257</v>
      </c>
      <c r="N7842">
        <v>0.37583333299999999</v>
      </c>
      <c r="O7842">
        <v>3</v>
      </c>
      <c r="P7842">
        <v>941</v>
      </c>
      <c r="Q7842">
        <v>6</v>
      </c>
      <c r="R7842">
        <v>30</v>
      </c>
      <c r="S7842">
        <v>6</v>
      </c>
      <c r="T7842">
        <v>93</v>
      </c>
      <c r="U7842">
        <v>2</v>
      </c>
      <c r="V7842">
        <v>0</v>
      </c>
      <c r="W7842">
        <v>1.2203113016448199</v>
      </c>
      <c r="X7842">
        <v>131.38784456255524</v>
      </c>
      <c r="Y7842">
        <v>10.495747264782093</v>
      </c>
      <c r="Z7842">
        <v>2.4151964953201071</v>
      </c>
      <c r="AA7842">
        <v>4.2631245325214699</v>
      </c>
      <c r="AB7842">
        <v>29.31718999512967</v>
      </c>
      <c r="AC7842">
        <v>88.430210939492412</v>
      </c>
      <c r="AD7842">
        <v>0</v>
      </c>
      <c r="AE7842">
        <v>267.52962509144584</v>
      </c>
    </row>
    <row r="7843" spans="1:31" x14ac:dyDescent="0.25">
      <c r="A7843">
        <v>2228081</v>
      </c>
      <c r="B7843">
        <v>1</v>
      </c>
      <c r="C7843" t="s">
        <v>80</v>
      </c>
      <c r="D7843" t="s">
        <v>96</v>
      </c>
      <c r="E7843" t="s">
        <v>156</v>
      </c>
      <c r="F7843" t="s">
        <v>22258</v>
      </c>
      <c r="G7843" t="s">
        <v>161</v>
      </c>
      <c r="H7843" t="s">
        <v>135</v>
      </c>
      <c r="I7843" t="s">
        <v>136</v>
      </c>
      <c r="J7843" t="s">
        <v>137</v>
      </c>
      <c r="K7843" t="s">
        <v>138</v>
      </c>
      <c r="L7843" t="s">
        <v>22259</v>
      </c>
      <c r="M7843" t="s">
        <v>22260</v>
      </c>
      <c r="N7843">
        <v>3.6219444439999999</v>
      </c>
      <c r="O7843">
        <v>0</v>
      </c>
      <c r="P7843">
        <v>1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4.8262470559657205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4.8262470559657205</v>
      </c>
    </row>
    <row r="7844" spans="1:31" x14ac:dyDescent="0.25">
      <c r="A7844">
        <v>2215678</v>
      </c>
      <c r="B7844">
        <v>1</v>
      </c>
      <c r="C7844" t="s">
        <v>80</v>
      </c>
      <c r="D7844" t="s">
        <v>88</v>
      </c>
      <c r="E7844" t="s">
        <v>151</v>
      </c>
      <c r="F7844" t="s">
        <v>22261</v>
      </c>
      <c r="G7844" t="s">
        <v>134</v>
      </c>
      <c r="H7844" t="s">
        <v>135</v>
      </c>
      <c r="I7844" t="s">
        <v>136</v>
      </c>
      <c r="J7844" t="s">
        <v>137</v>
      </c>
      <c r="K7844" t="s">
        <v>138</v>
      </c>
      <c r="L7844" t="s">
        <v>22262</v>
      </c>
      <c r="M7844" t="s">
        <v>22263</v>
      </c>
      <c r="N7844">
        <v>1.4794444440000001</v>
      </c>
      <c r="O7844">
        <v>0</v>
      </c>
      <c r="P7844">
        <v>156</v>
      </c>
      <c r="Q7844">
        <v>0</v>
      </c>
      <c r="R7844">
        <v>1</v>
      </c>
      <c r="S7844">
        <v>0</v>
      </c>
      <c r="T7844">
        <v>6</v>
      </c>
      <c r="U7844">
        <v>0</v>
      </c>
      <c r="V7844">
        <v>0</v>
      </c>
      <c r="W7844">
        <v>0</v>
      </c>
      <c r="X7844">
        <v>69.096443787184839</v>
      </c>
      <c r="Y7844">
        <v>0</v>
      </c>
      <c r="Z7844">
        <v>0</v>
      </c>
      <c r="AA7844">
        <v>0</v>
      </c>
      <c r="AB7844">
        <v>5.6831440893526626</v>
      </c>
      <c r="AC7844">
        <v>0</v>
      </c>
      <c r="AD7844">
        <v>0</v>
      </c>
      <c r="AE7844">
        <v>74.779587876537505</v>
      </c>
    </row>
    <row r="7845" spans="1:31" x14ac:dyDescent="0.25">
      <c r="A7845">
        <v>2227062</v>
      </c>
      <c r="B7845">
        <v>1</v>
      </c>
      <c r="C7845" t="s">
        <v>80</v>
      </c>
      <c r="D7845" t="s">
        <v>96</v>
      </c>
      <c r="E7845" t="s">
        <v>151</v>
      </c>
      <c r="F7845" t="s">
        <v>2380</v>
      </c>
      <c r="G7845" t="s">
        <v>213</v>
      </c>
      <c r="H7845" t="s">
        <v>135</v>
      </c>
      <c r="I7845" t="s">
        <v>136</v>
      </c>
      <c r="J7845" t="s">
        <v>137</v>
      </c>
      <c r="K7845" t="s">
        <v>138</v>
      </c>
      <c r="L7845" t="s">
        <v>22264</v>
      </c>
      <c r="M7845" t="s">
        <v>22265</v>
      </c>
      <c r="N7845">
        <v>2.386111111</v>
      </c>
      <c r="O7845">
        <v>0</v>
      </c>
      <c r="P7845">
        <v>266</v>
      </c>
      <c r="Q7845">
        <v>0</v>
      </c>
      <c r="R7845">
        <v>0</v>
      </c>
      <c r="S7845">
        <v>0</v>
      </c>
      <c r="T7845">
        <v>30</v>
      </c>
      <c r="U7845">
        <v>0</v>
      </c>
      <c r="V7845">
        <v>0</v>
      </c>
      <c r="W7845">
        <v>0</v>
      </c>
      <c r="X7845">
        <v>339.62149042460163</v>
      </c>
      <c r="Y7845">
        <v>0</v>
      </c>
      <c r="Z7845">
        <v>0</v>
      </c>
      <c r="AA7845">
        <v>0</v>
      </c>
      <c r="AB7845">
        <v>75.133396848469189</v>
      </c>
      <c r="AC7845">
        <v>0</v>
      </c>
      <c r="AD7845">
        <v>0</v>
      </c>
      <c r="AE7845">
        <v>414.75488727307084</v>
      </c>
    </row>
    <row r="7846" spans="1:31" x14ac:dyDescent="0.25">
      <c r="A7846">
        <v>2214705</v>
      </c>
      <c r="B7846">
        <v>1</v>
      </c>
      <c r="C7846" t="s">
        <v>80</v>
      </c>
      <c r="D7846" t="s">
        <v>97</v>
      </c>
      <c r="E7846" t="s">
        <v>156</v>
      </c>
      <c r="F7846" t="s">
        <v>22266</v>
      </c>
      <c r="G7846" t="s">
        <v>161</v>
      </c>
      <c r="H7846" t="s">
        <v>135</v>
      </c>
      <c r="I7846" t="s">
        <v>136</v>
      </c>
      <c r="J7846" t="s">
        <v>137</v>
      </c>
      <c r="K7846" t="s">
        <v>138</v>
      </c>
      <c r="L7846" t="s">
        <v>22267</v>
      </c>
      <c r="M7846" t="s">
        <v>22268</v>
      </c>
      <c r="N7846">
        <v>5.2605555549999998</v>
      </c>
      <c r="O7846">
        <v>0</v>
      </c>
      <c r="P7846">
        <v>2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2.7871042285238996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2.7871042285238996</v>
      </c>
    </row>
    <row r="7847" spans="1:31" x14ac:dyDescent="0.25">
      <c r="A7847">
        <v>2226066</v>
      </c>
      <c r="B7847">
        <v>1</v>
      </c>
      <c r="C7847" t="s">
        <v>80</v>
      </c>
      <c r="D7847" t="s">
        <v>82</v>
      </c>
      <c r="E7847" t="s">
        <v>151</v>
      </c>
      <c r="F7847" t="s">
        <v>16839</v>
      </c>
      <c r="G7847" t="s">
        <v>213</v>
      </c>
      <c r="H7847" t="s">
        <v>135</v>
      </c>
      <c r="I7847" t="s">
        <v>136</v>
      </c>
      <c r="J7847" t="s">
        <v>137</v>
      </c>
      <c r="K7847" t="s">
        <v>138</v>
      </c>
      <c r="L7847" t="s">
        <v>22269</v>
      </c>
      <c r="M7847" t="s">
        <v>22270</v>
      </c>
      <c r="N7847">
        <v>4.8949999999999996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85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499.78854118476579</v>
      </c>
      <c r="AC7847">
        <v>0</v>
      </c>
      <c r="AD7847">
        <v>0</v>
      </c>
      <c r="AE7847">
        <v>499.78854118476579</v>
      </c>
    </row>
    <row r="7848" spans="1:31" x14ac:dyDescent="0.25">
      <c r="A7848">
        <v>2215701</v>
      </c>
      <c r="B7848">
        <v>1</v>
      </c>
      <c r="C7848" t="s">
        <v>80</v>
      </c>
      <c r="D7848" t="s">
        <v>111</v>
      </c>
      <c r="E7848" t="s">
        <v>141</v>
      </c>
      <c r="F7848" t="s">
        <v>22271</v>
      </c>
      <c r="G7848" t="s">
        <v>4368</v>
      </c>
      <c r="H7848" t="s">
        <v>144</v>
      </c>
      <c r="I7848" t="s">
        <v>136</v>
      </c>
      <c r="J7848" t="s">
        <v>137</v>
      </c>
      <c r="K7848" t="s">
        <v>138</v>
      </c>
      <c r="L7848" t="s">
        <v>22272</v>
      </c>
      <c r="M7848" t="s">
        <v>22273</v>
      </c>
      <c r="N7848">
        <v>0.91444444400000002</v>
      </c>
      <c r="O7848">
        <v>0</v>
      </c>
      <c r="P7848">
        <v>4</v>
      </c>
      <c r="Q7848">
        <v>0</v>
      </c>
      <c r="R7848">
        <v>1</v>
      </c>
      <c r="S7848">
        <v>0</v>
      </c>
      <c r="T7848">
        <v>2</v>
      </c>
      <c r="U7848">
        <v>0</v>
      </c>
      <c r="V7848">
        <v>0</v>
      </c>
      <c r="W7848">
        <v>0</v>
      </c>
      <c r="X7848">
        <v>0.38229019464432001</v>
      </c>
      <c r="Y7848">
        <v>0</v>
      </c>
      <c r="Z7848">
        <v>0</v>
      </c>
      <c r="AA7848">
        <v>0</v>
      </c>
      <c r="AB7848">
        <v>1.1181591686432133</v>
      </c>
      <c r="AC7848">
        <v>0</v>
      </c>
      <c r="AD7848">
        <v>0</v>
      </c>
      <c r="AE7848">
        <v>1.5004493632875333</v>
      </c>
    </row>
    <row r="7849" spans="1:31" x14ac:dyDescent="0.25">
      <c r="A7849">
        <v>2229123</v>
      </c>
      <c r="B7849">
        <v>1</v>
      </c>
      <c r="C7849" t="s">
        <v>80</v>
      </c>
      <c r="D7849" t="s">
        <v>92</v>
      </c>
      <c r="E7849" t="s">
        <v>156</v>
      </c>
      <c r="F7849" t="s">
        <v>22274</v>
      </c>
      <c r="G7849" t="s">
        <v>161</v>
      </c>
      <c r="H7849" t="s">
        <v>135</v>
      </c>
      <c r="I7849" t="s">
        <v>136</v>
      </c>
      <c r="J7849" t="s">
        <v>137</v>
      </c>
      <c r="K7849" t="s">
        <v>138</v>
      </c>
      <c r="L7849" t="s">
        <v>22275</v>
      </c>
      <c r="M7849" t="s">
        <v>22276</v>
      </c>
      <c r="N7849">
        <v>2.3872222220000001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1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2.3916945808156957</v>
      </c>
      <c r="AC7849">
        <v>0</v>
      </c>
      <c r="AD7849">
        <v>0</v>
      </c>
      <c r="AE7849">
        <v>2.3916945808156957</v>
      </c>
    </row>
    <row r="7850" spans="1:31" x14ac:dyDescent="0.25">
      <c r="A7850">
        <v>2226544</v>
      </c>
      <c r="B7850">
        <v>1</v>
      </c>
      <c r="C7850" t="s">
        <v>80</v>
      </c>
      <c r="D7850" t="s">
        <v>90</v>
      </c>
      <c r="E7850" t="s">
        <v>151</v>
      </c>
      <c r="F7850" t="s">
        <v>22277</v>
      </c>
      <c r="G7850" t="s">
        <v>213</v>
      </c>
      <c r="H7850" t="s">
        <v>135</v>
      </c>
      <c r="I7850" t="s">
        <v>136</v>
      </c>
      <c r="J7850" t="s">
        <v>137</v>
      </c>
      <c r="K7850" t="s">
        <v>138</v>
      </c>
      <c r="L7850" t="s">
        <v>22278</v>
      </c>
      <c r="M7850" t="s">
        <v>22279</v>
      </c>
      <c r="N7850">
        <v>2.9144444439999999</v>
      </c>
      <c r="O7850">
        <v>0</v>
      </c>
      <c r="P7850">
        <v>47</v>
      </c>
      <c r="Q7850">
        <v>0</v>
      </c>
      <c r="R7850">
        <v>0</v>
      </c>
      <c r="S7850">
        <v>0</v>
      </c>
      <c r="T7850">
        <v>1</v>
      </c>
      <c r="U7850">
        <v>0</v>
      </c>
      <c r="V7850">
        <v>0</v>
      </c>
      <c r="W7850">
        <v>0</v>
      </c>
      <c r="X7850">
        <v>60.928432254248023</v>
      </c>
      <c r="Y7850">
        <v>0</v>
      </c>
      <c r="Z7850">
        <v>0</v>
      </c>
      <c r="AA7850">
        <v>0</v>
      </c>
      <c r="AB7850">
        <v>2.9382786460513128</v>
      </c>
      <c r="AC7850">
        <v>0</v>
      </c>
      <c r="AD7850">
        <v>0</v>
      </c>
      <c r="AE7850">
        <v>63.866710900299339</v>
      </c>
    </row>
    <row r="7851" spans="1:31" x14ac:dyDescent="0.25">
      <c r="A7851">
        <v>2222631</v>
      </c>
      <c r="B7851">
        <v>1</v>
      </c>
      <c r="C7851" t="s">
        <v>81</v>
      </c>
      <c r="D7851" t="s">
        <v>125</v>
      </c>
      <c r="E7851" t="s">
        <v>132</v>
      </c>
      <c r="F7851" t="s">
        <v>11720</v>
      </c>
      <c r="G7851" t="s">
        <v>368</v>
      </c>
      <c r="H7851" t="s">
        <v>135</v>
      </c>
      <c r="I7851" t="s">
        <v>136</v>
      </c>
      <c r="J7851" t="s">
        <v>137</v>
      </c>
      <c r="K7851" t="s">
        <v>138</v>
      </c>
      <c r="L7851" t="s">
        <v>22280</v>
      </c>
      <c r="M7851" t="s">
        <v>22281</v>
      </c>
      <c r="N7851">
        <v>0.71472222200000002</v>
      </c>
      <c r="O7851">
        <v>0</v>
      </c>
      <c r="P7851">
        <v>184</v>
      </c>
      <c r="Q7851">
        <v>0</v>
      </c>
      <c r="R7851">
        <v>9</v>
      </c>
      <c r="S7851">
        <v>0</v>
      </c>
      <c r="T7851">
        <v>10</v>
      </c>
      <c r="U7851">
        <v>0</v>
      </c>
      <c r="V7851">
        <v>0</v>
      </c>
      <c r="W7851">
        <v>0</v>
      </c>
      <c r="X7851">
        <v>26.073567939003663</v>
      </c>
      <c r="Y7851">
        <v>0</v>
      </c>
      <c r="Z7851">
        <v>0.5365695686031875</v>
      </c>
      <c r="AA7851">
        <v>0</v>
      </c>
      <c r="AB7851">
        <v>2.7680895157429446</v>
      </c>
      <c r="AC7851">
        <v>0</v>
      </c>
      <c r="AD7851">
        <v>0</v>
      </c>
      <c r="AE7851">
        <v>29.378227023349794</v>
      </c>
    </row>
    <row r="7852" spans="1:31" x14ac:dyDescent="0.25">
      <c r="A7852">
        <v>2227108</v>
      </c>
      <c r="B7852">
        <v>1</v>
      </c>
      <c r="C7852" t="s">
        <v>80</v>
      </c>
      <c r="D7852" t="s">
        <v>82</v>
      </c>
      <c r="E7852" t="s">
        <v>151</v>
      </c>
      <c r="F7852" t="s">
        <v>7276</v>
      </c>
      <c r="G7852" t="s">
        <v>153</v>
      </c>
      <c r="H7852" t="s">
        <v>135</v>
      </c>
      <c r="I7852" t="s">
        <v>136</v>
      </c>
      <c r="J7852" t="s">
        <v>137</v>
      </c>
      <c r="K7852" t="s">
        <v>138</v>
      </c>
      <c r="L7852" t="s">
        <v>22282</v>
      </c>
      <c r="M7852" t="s">
        <v>22283</v>
      </c>
      <c r="N7852">
        <v>5.8555555549999996</v>
      </c>
      <c r="O7852">
        <v>0</v>
      </c>
      <c r="P7852">
        <v>75</v>
      </c>
      <c r="Q7852">
        <v>0</v>
      </c>
      <c r="R7852">
        <v>0</v>
      </c>
      <c r="S7852">
        <v>0</v>
      </c>
      <c r="T7852">
        <v>3</v>
      </c>
      <c r="U7852">
        <v>0</v>
      </c>
      <c r="V7852">
        <v>0</v>
      </c>
      <c r="W7852">
        <v>0</v>
      </c>
      <c r="X7852">
        <v>99.808728522697251</v>
      </c>
      <c r="Y7852">
        <v>0</v>
      </c>
      <c r="Z7852">
        <v>0</v>
      </c>
      <c r="AA7852">
        <v>0</v>
      </c>
      <c r="AB7852">
        <v>11.81855871376778</v>
      </c>
      <c r="AC7852">
        <v>0</v>
      </c>
      <c r="AD7852">
        <v>0</v>
      </c>
      <c r="AE7852">
        <v>111.62728723646504</v>
      </c>
    </row>
    <row r="7853" spans="1:31" x14ac:dyDescent="0.25">
      <c r="A7853">
        <v>2224569</v>
      </c>
      <c r="B7853">
        <v>1</v>
      </c>
      <c r="C7853" t="s">
        <v>81</v>
      </c>
      <c r="D7853" t="s">
        <v>113</v>
      </c>
      <c r="E7853" t="s">
        <v>132</v>
      </c>
      <c r="F7853" t="s">
        <v>22284</v>
      </c>
      <c r="G7853" t="s">
        <v>503</v>
      </c>
      <c r="H7853" t="s">
        <v>135</v>
      </c>
      <c r="I7853" t="s">
        <v>136</v>
      </c>
      <c r="J7853" t="s">
        <v>137</v>
      </c>
      <c r="K7853" t="s">
        <v>138</v>
      </c>
      <c r="L7853" t="s">
        <v>22285</v>
      </c>
      <c r="M7853" t="s">
        <v>22286</v>
      </c>
      <c r="N7853">
        <v>1.9911111109999999</v>
      </c>
      <c r="O7853">
        <v>0</v>
      </c>
      <c r="P7853">
        <v>75</v>
      </c>
      <c r="Q7853">
        <v>0</v>
      </c>
      <c r="R7853">
        <v>6</v>
      </c>
      <c r="S7853">
        <v>0</v>
      </c>
      <c r="T7853">
        <v>2</v>
      </c>
      <c r="U7853">
        <v>0</v>
      </c>
      <c r="V7853">
        <v>0</v>
      </c>
      <c r="W7853">
        <v>0</v>
      </c>
      <c r="X7853">
        <v>29.028426563150134</v>
      </c>
      <c r="Y7853">
        <v>0</v>
      </c>
      <c r="Z7853">
        <v>3.4423580856342788</v>
      </c>
      <c r="AA7853">
        <v>0</v>
      </c>
      <c r="AB7853">
        <v>7.0352135094115837</v>
      </c>
      <c r="AC7853">
        <v>0</v>
      </c>
      <c r="AD7853">
        <v>0</v>
      </c>
      <c r="AE7853">
        <v>39.505998158196</v>
      </c>
    </row>
    <row r="7854" spans="1:31" x14ac:dyDescent="0.25">
      <c r="A7854">
        <v>2217739</v>
      </c>
      <c r="B7854">
        <v>1</v>
      </c>
      <c r="C7854" t="s">
        <v>80</v>
      </c>
      <c r="D7854" t="s">
        <v>94</v>
      </c>
      <c r="E7854" t="s">
        <v>147</v>
      </c>
      <c r="F7854" t="s">
        <v>22287</v>
      </c>
      <c r="G7854" t="s">
        <v>143</v>
      </c>
      <c r="H7854" t="s">
        <v>144</v>
      </c>
      <c r="I7854" t="s">
        <v>136</v>
      </c>
      <c r="J7854" t="s">
        <v>137</v>
      </c>
      <c r="K7854" t="s">
        <v>138</v>
      </c>
      <c r="L7854" t="s">
        <v>22288</v>
      </c>
      <c r="M7854" t="s">
        <v>22289</v>
      </c>
      <c r="N7854">
        <v>1.1063888879999999</v>
      </c>
      <c r="O7854">
        <v>1</v>
      </c>
      <c r="P7854">
        <v>245</v>
      </c>
      <c r="Q7854">
        <v>14</v>
      </c>
      <c r="R7854">
        <v>46</v>
      </c>
      <c r="S7854">
        <v>15</v>
      </c>
      <c r="T7854">
        <v>82</v>
      </c>
      <c r="U7854">
        <v>7</v>
      </c>
      <c r="V7854">
        <v>0</v>
      </c>
      <c r="W7854">
        <v>1.4521579008301351</v>
      </c>
      <c r="X7854">
        <v>54.77741679909979</v>
      </c>
      <c r="Y7854">
        <v>5.2147122795468421</v>
      </c>
      <c r="Z7854">
        <v>15.976487306799092</v>
      </c>
      <c r="AA7854">
        <v>21.788780776708677</v>
      </c>
      <c r="AB7854">
        <v>17.787719094243919</v>
      </c>
      <c r="AC7854">
        <v>287.74224546619274</v>
      </c>
      <c r="AD7854">
        <v>0</v>
      </c>
      <c r="AE7854">
        <v>404.73951962342119</v>
      </c>
    </row>
    <row r="7855" spans="1:31" x14ac:dyDescent="0.25">
      <c r="A7855">
        <v>2218077</v>
      </c>
      <c r="B7855">
        <v>1</v>
      </c>
      <c r="C7855" t="s">
        <v>81</v>
      </c>
      <c r="D7855" t="s">
        <v>112</v>
      </c>
      <c r="E7855" t="s">
        <v>141</v>
      </c>
      <c r="F7855" t="s">
        <v>22290</v>
      </c>
      <c r="G7855" t="s">
        <v>349</v>
      </c>
      <c r="H7855" t="s">
        <v>144</v>
      </c>
      <c r="I7855" t="s">
        <v>136</v>
      </c>
      <c r="J7855" t="s">
        <v>137</v>
      </c>
      <c r="K7855" t="s">
        <v>138</v>
      </c>
      <c r="L7855" t="s">
        <v>22291</v>
      </c>
      <c r="M7855" t="s">
        <v>22292</v>
      </c>
      <c r="N7855">
        <v>5.0650000000000004</v>
      </c>
      <c r="O7855">
        <v>0</v>
      </c>
      <c r="P7855">
        <v>194</v>
      </c>
      <c r="Q7855">
        <v>0</v>
      </c>
      <c r="R7855">
        <v>4</v>
      </c>
      <c r="S7855">
        <v>0</v>
      </c>
      <c r="T7855">
        <v>38</v>
      </c>
      <c r="U7855">
        <v>0</v>
      </c>
      <c r="V7855">
        <v>0</v>
      </c>
      <c r="W7855">
        <v>0</v>
      </c>
      <c r="X7855">
        <v>220.23513158903046</v>
      </c>
      <c r="Y7855">
        <v>0</v>
      </c>
      <c r="Z7855">
        <v>1.4025635496132709</v>
      </c>
      <c r="AA7855">
        <v>0</v>
      </c>
      <c r="AB7855">
        <v>74.930656907798138</v>
      </c>
      <c r="AC7855">
        <v>0</v>
      </c>
      <c r="AD7855">
        <v>0</v>
      </c>
      <c r="AE7855">
        <v>296.56835204644187</v>
      </c>
    </row>
    <row r="7856" spans="1:31" x14ac:dyDescent="0.25">
      <c r="A7856">
        <v>2216680</v>
      </c>
      <c r="B7856">
        <v>1</v>
      </c>
      <c r="C7856" t="s">
        <v>80</v>
      </c>
      <c r="D7856" t="s">
        <v>83</v>
      </c>
      <c r="E7856" t="s">
        <v>156</v>
      </c>
      <c r="F7856" t="s">
        <v>22293</v>
      </c>
      <c r="G7856" t="s">
        <v>161</v>
      </c>
      <c r="H7856" t="s">
        <v>135</v>
      </c>
      <c r="I7856" t="s">
        <v>136</v>
      </c>
      <c r="J7856" t="s">
        <v>137</v>
      </c>
      <c r="K7856" t="s">
        <v>138</v>
      </c>
      <c r="L7856" t="s">
        <v>22294</v>
      </c>
      <c r="M7856" t="s">
        <v>22295</v>
      </c>
      <c r="N7856">
        <v>0.89138888800000005</v>
      </c>
      <c r="O7856">
        <v>0</v>
      </c>
      <c r="P7856">
        <v>2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1.0143294399003133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1.0143294399003133</v>
      </c>
    </row>
    <row r="7857" spans="1:31" x14ac:dyDescent="0.25">
      <c r="A7857">
        <v>2228582</v>
      </c>
      <c r="B7857">
        <v>1</v>
      </c>
      <c r="C7857" t="s">
        <v>80</v>
      </c>
      <c r="D7857" t="s">
        <v>103</v>
      </c>
      <c r="E7857" t="s">
        <v>198</v>
      </c>
      <c r="F7857" t="s">
        <v>8741</v>
      </c>
      <c r="G7857" t="s">
        <v>233</v>
      </c>
      <c r="H7857" t="s">
        <v>144</v>
      </c>
      <c r="I7857" t="s">
        <v>136</v>
      </c>
      <c r="J7857" t="s">
        <v>137</v>
      </c>
      <c r="K7857" t="s">
        <v>234</v>
      </c>
      <c r="L7857" t="s">
        <v>22296</v>
      </c>
      <c r="M7857" t="s">
        <v>22297</v>
      </c>
      <c r="N7857">
        <v>1.5833333329999999</v>
      </c>
      <c r="O7857">
        <v>1</v>
      </c>
      <c r="P7857">
        <v>0</v>
      </c>
      <c r="Q7857">
        <v>0</v>
      </c>
      <c r="R7857">
        <v>0</v>
      </c>
      <c r="S7857">
        <v>28</v>
      </c>
      <c r="T7857">
        <v>0</v>
      </c>
      <c r="U7857">
        <v>34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143.40782194093026</v>
      </c>
      <c r="AB7857">
        <v>0</v>
      </c>
      <c r="AC7857">
        <v>1741.8138709425543</v>
      </c>
      <c r="AD7857">
        <v>0</v>
      </c>
      <c r="AE7857">
        <v>1885.2216928834846</v>
      </c>
    </row>
    <row r="7858" spans="1:31" x14ac:dyDescent="0.25">
      <c r="A7858">
        <v>2217762</v>
      </c>
      <c r="B7858">
        <v>1</v>
      </c>
      <c r="C7858" t="s">
        <v>81</v>
      </c>
      <c r="D7858" t="s">
        <v>118</v>
      </c>
      <c r="E7858" t="s">
        <v>156</v>
      </c>
      <c r="F7858" t="s">
        <v>22298</v>
      </c>
      <c r="G7858" t="s">
        <v>161</v>
      </c>
      <c r="H7858" t="s">
        <v>135</v>
      </c>
      <c r="I7858" t="s">
        <v>136</v>
      </c>
      <c r="J7858" t="s">
        <v>137</v>
      </c>
      <c r="K7858" t="s">
        <v>138</v>
      </c>
      <c r="L7858" t="s">
        <v>22299</v>
      </c>
      <c r="M7858" t="s">
        <v>22300</v>
      </c>
      <c r="N7858">
        <v>0.83916666600000001</v>
      </c>
      <c r="O7858">
        <v>0</v>
      </c>
      <c r="P7858">
        <v>0</v>
      </c>
      <c r="Q7858">
        <v>0</v>
      </c>
      <c r="R7858">
        <v>1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0.18029120389694833</v>
      </c>
      <c r="AA7858">
        <v>0</v>
      </c>
      <c r="AB7858">
        <v>0</v>
      </c>
      <c r="AC7858">
        <v>0</v>
      </c>
      <c r="AD7858">
        <v>0</v>
      </c>
      <c r="AE7858">
        <v>0.18029120389694833</v>
      </c>
    </row>
    <row r="7859" spans="1:31" x14ac:dyDescent="0.25">
      <c r="A7859">
        <v>2219236</v>
      </c>
      <c r="B7859">
        <v>1</v>
      </c>
      <c r="C7859" t="s">
        <v>80</v>
      </c>
      <c r="D7859" t="s">
        <v>94</v>
      </c>
      <c r="E7859" t="s">
        <v>156</v>
      </c>
      <c r="F7859" t="s">
        <v>22301</v>
      </c>
      <c r="G7859" t="s">
        <v>161</v>
      </c>
      <c r="H7859" t="s">
        <v>135</v>
      </c>
      <c r="I7859" t="s">
        <v>136</v>
      </c>
      <c r="J7859" t="s">
        <v>137</v>
      </c>
      <c r="K7859" t="s">
        <v>138</v>
      </c>
      <c r="L7859" t="s">
        <v>22302</v>
      </c>
      <c r="M7859" t="s">
        <v>22303</v>
      </c>
      <c r="N7859">
        <v>7.7680555550000001</v>
      </c>
      <c r="O7859">
        <v>0</v>
      </c>
      <c r="P7859">
        <v>1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0.45053575361346937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0.45053575361346937</v>
      </c>
    </row>
    <row r="7860" spans="1:31" x14ac:dyDescent="0.25">
      <c r="A7860">
        <v>2219777</v>
      </c>
      <c r="B7860">
        <v>1</v>
      </c>
      <c r="C7860" t="s">
        <v>80</v>
      </c>
      <c r="D7860" t="s">
        <v>105</v>
      </c>
      <c r="E7860" t="s">
        <v>132</v>
      </c>
      <c r="F7860" t="s">
        <v>22304</v>
      </c>
      <c r="G7860" t="s">
        <v>233</v>
      </c>
      <c r="H7860" t="s">
        <v>135</v>
      </c>
      <c r="I7860" t="s">
        <v>136</v>
      </c>
      <c r="J7860" t="s">
        <v>137</v>
      </c>
      <c r="K7860" t="s">
        <v>234</v>
      </c>
      <c r="L7860" t="s">
        <v>22305</v>
      </c>
      <c r="M7860" t="s">
        <v>22306</v>
      </c>
      <c r="N7860">
        <v>6.3833333330000004</v>
      </c>
      <c r="O7860">
        <v>0</v>
      </c>
      <c r="P7860">
        <v>568</v>
      </c>
      <c r="Q7860">
        <v>0</v>
      </c>
      <c r="R7860">
        <v>0</v>
      </c>
      <c r="S7860">
        <v>0</v>
      </c>
      <c r="T7860">
        <v>15</v>
      </c>
      <c r="U7860">
        <v>0</v>
      </c>
      <c r="V7860">
        <v>1</v>
      </c>
      <c r="W7860">
        <v>0</v>
      </c>
      <c r="X7860">
        <v>1011.1097709117309</v>
      </c>
      <c r="Y7860">
        <v>0</v>
      </c>
      <c r="Z7860">
        <v>0</v>
      </c>
      <c r="AA7860">
        <v>0</v>
      </c>
      <c r="AB7860">
        <v>45.654096666514</v>
      </c>
      <c r="AC7860">
        <v>0</v>
      </c>
      <c r="AD7860">
        <v>38.309936937275467</v>
      </c>
      <c r="AE7860">
        <v>1095.0738045155206</v>
      </c>
    </row>
    <row r="7861" spans="1:31" x14ac:dyDescent="0.25">
      <c r="A7861">
        <v>2213285</v>
      </c>
      <c r="B7861">
        <v>1</v>
      </c>
      <c r="C7861" t="s">
        <v>80</v>
      </c>
      <c r="D7861" t="s">
        <v>106</v>
      </c>
      <c r="E7861" t="s">
        <v>156</v>
      </c>
      <c r="F7861" t="s">
        <v>22307</v>
      </c>
      <c r="G7861" t="s">
        <v>280</v>
      </c>
      <c r="H7861" t="s">
        <v>135</v>
      </c>
      <c r="I7861" t="s">
        <v>136</v>
      </c>
      <c r="J7861" t="s">
        <v>137</v>
      </c>
      <c r="K7861" t="s">
        <v>138</v>
      </c>
      <c r="L7861" t="s">
        <v>22308</v>
      </c>
      <c r="M7861" t="s">
        <v>22309</v>
      </c>
      <c r="N7861">
        <v>0.69944444400000005</v>
      </c>
      <c r="O7861">
        <v>0</v>
      </c>
      <c r="P7861">
        <v>2</v>
      </c>
      <c r="Q7861">
        <v>0</v>
      </c>
      <c r="R7861">
        <v>0</v>
      </c>
      <c r="S7861">
        <v>0</v>
      </c>
      <c r="T7861">
        <v>2</v>
      </c>
      <c r="U7861">
        <v>0</v>
      </c>
      <c r="V7861">
        <v>0</v>
      </c>
      <c r="W7861">
        <v>0</v>
      </c>
      <c r="X7861">
        <v>0.17112552086612218</v>
      </c>
      <c r="Y7861">
        <v>0</v>
      </c>
      <c r="Z7861">
        <v>0</v>
      </c>
      <c r="AA7861">
        <v>0</v>
      </c>
      <c r="AB7861">
        <v>0.12212512067288947</v>
      </c>
      <c r="AC7861">
        <v>0</v>
      </c>
      <c r="AD7861">
        <v>0</v>
      </c>
      <c r="AE7861">
        <v>0.29325064153901165</v>
      </c>
    </row>
    <row r="7862" spans="1:31" x14ac:dyDescent="0.25">
      <c r="A7862">
        <v>2226630</v>
      </c>
      <c r="B7862">
        <v>1</v>
      </c>
      <c r="C7862" t="s">
        <v>80</v>
      </c>
      <c r="D7862" t="s">
        <v>85</v>
      </c>
      <c r="E7862" t="s">
        <v>156</v>
      </c>
      <c r="F7862" t="s">
        <v>8389</v>
      </c>
      <c r="G7862" t="s">
        <v>165</v>
      </c>
      <c r="H7862" t="s">
        <v>135</v>
      </c>
      <c r="I7862" t="s">
        <v>136</v>
      </c>
      <c r="J7862" t="s">
        <v>137</v>
      </c>
      <c r="K7862" t="s">
        <v>138</v>
      </c>
      <c r="L7862" t="s">
        <v>22310</v>
      </c>
      <c r="M7862" t="s">
        <v>22311</v>
      </c>
      <c r="N7862">
        <v>2.0352777770000001</v>
      </c>
      <c r="O7862">
        <v>0</v>
      </c>
      <c r="P7862">
        <v>9</v>
      </c>
      <c r="Q7862">
        <v>0</v>
      </c>
      <c r="R7862">
        <v>0</v>
      </c>
      <c r="S7862">
        <v>0</v>
      </c>
      <c r="T7862">
        <v>2</v>
      </c>
      <c r="U7862">
        <v>0</v>
      </c>
      <c r="V7862">
        <v>0</v>
      </c>
      <c r="W7862">
        <v>0</v>
      </c>
      <c r="X7862">
        <v>4.6200997225802247</v>
      </c>
      <c r="Y7862">
        <v>0</v>
      </c>
      <c r="Z7862">
        <v>0</v>
      </c>
      <c r="AA7862">
        <v>0</v>
      </c>
      <c r="AB7862">
        <v>3.6369027278013335</v>
      </c>
      <c r="AC7862">
        <v>0</v>
      </c>
      <c r="AD7862">
        <v>0</v>
      </c>
      <c r="AE7862">
        <v>8.2570024503815578</v>
      </c>
    </row>
    <row r="7863" spans="1:31" x14ac:dyDescent="0.25">
      <c r="A7863">
        <v>2219551</v>
      </c>
      <c r="B7863">
        <v>1</v>
      </c>
      <c r="C7863" t="s">
        <v>80</v>
      </c>
      <c r="D7863" t="s">
        <v>96</v>
      </c>
      <c r="E7863" t="s">
        <v>151</v>
      </c>
      <c r="F7863" t="s">
        <v>8097</v>
      </c>
      <c r="G7863" t="s">
        <v>1096</v>
      </c>
      <c r="H7863" t="s">
        <v>135</v>
      </c>
      <c r="I7863" t="s">
        <v>136</v>
      </c>
      <c r="J7863" t="s">
        <v>137</v>
      </c>
      <c r="K7863" t="s">
        <v>138</v>
      </c>
      <c r="L7863" t="s">
        <v>22312</v>
      </c>
      <c r="M7863" t="s">
        <v>22313</v>
      </c>
      <c r="N7863">
        <v>1.2583333329999999</v>
      </c>
      <c r="O7863">
        <v>0</v>
      </c>
      <c r="P7863">
        <v>8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3.0861076541197647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3.0861076541197647</v>
      </c>
    </row>
    <row r="7864" spans="1:31" x14ac:dyDescent="0.25">
      <c r="A7864">
        <v>2215223</v>
      </c>
      <c r="B7864">
        <v>1</v>
      </c>
      <c r="C7864" t="s">
        <v>80</v>
      </c>
      <c r="D7864" t="s">
        <v>88</v>
      </c>
      <c r="E7864" t="s">
        <v>156</v>
      </c>
      <c r="F7864" t="s">
        <v>22314</v>
      </c>
      <c r="G7864" t="s">
        <v>172</v>
      </c>
      <c r="H7864" t="s">
        <v>135</v>
      </c>
      <c r="I7864" t="s">
        <v>136</v>
      </c>
      <c r="J7864" t="s">
        <v>137</v>
      </c>
      <c r="K7864" t="s">
        <v>138</v>
      </c>
      <c r="L7864" t="s">
        <v>22315</v>
      </c>
      <c r="M7864" t="s">
        <v>22316</v>
      </c>
      <c r="N7864">
        <v>2.4877777769999998</v>
      </c>
      <c r="O7864">
        <v>0</v>
      </c>
      <c r="P7864">
        <v>5</v>
      </c>
      <c r="Q7864">
        <v>0</v>
      </c>
      <c r="R7864">
        <v>0</v>
      </c>
      <c r="S7864">
        <v>0</v>
      </c>
      <c r="T7864">
        <v>1</v>
      </c>
      <c r="U7864">
        <v>0</v>
      </c>
      <c r="V7864">
        <v>0</v>
      </c>
      <c r="W7864">
        <v>0</v>
      </c>
      <c r="X7864">
        <v>3.401835027433838</v>
      </c>
      <c r="Y7864">
        <v>0</v>
      </c>
      <c r="Z7864">
        <v>0</v>
      </c>
      <c r="AA7864">
        <v>0</v>
      </c>
      <c r="AB7864">
        <v>7.4027694043700284E-2</v>
      </c>
      <c r="AC7864">
        <v>0</v>
      </c>
      <c r="AD7864">
        <v>0</v>
      </c>
      <c r="AE7864">
        <v>3.4758627214775384</v>
      </c>
    </row>
    <row r="7865" spans="1:31" x14ac:dyDescent="0.25">
      <c r="A7865">
        <v>2227022</v>
      </c>
      <c r="B7865">
        <v>1</v>
      </c>
      <c r="C7865" t="s">
        <v>80</v>
      </c>
      <c r="D7865" t="s">
        <v>99</v>
      </c>
      <c r="E7865" t="s">
        <v>151</v>
      </c>
      <c r="F7865" t="s">
        <v>310</v>
      </c>
      <c r="G7865" t="s">
        <v>238</v>
      </c>
      <c r="H7865" t="s">
        <v>135</v>
      </c>
      <c r="I7865" t="s">
        <v>136</v>
      </c>
      <c r="J7865" t="s">
        <v>137</v>
      </c>
      <c r="K7865" t="s">
        <v>138</v>
      </c>
      <c r="L7865" t="s">
        <v>22317</v>
      </c>
      <c r="M7865" t="s">
        <v>22318</v>
      </c>
      <c r="N7865">
        <v>1.765833333</v>
      </c>
      <c r="O7865">
        <v>0</v>
      </c>
      <c r="P7865">
        <v>60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24.891464646056097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24.891464646056097</v>
      </c>
    </row>
    <row r="7866" spans="1:31" x14ac:dyDescent="0.25">
      <c r="A7866">
        <v>2219159</v>
      </c>
      <c r="B7866">
        <v>1</v>
      </c>
      <c r="C7866" t="s">
        <v>80</v>
      </c>
      <c r="D7866" t="s">
        <v>97</v>
      </c>
      <c r="E7866" t="s">
        <v>151</v>
      </c>
      <c r="F7866" t="s">
        <v>22319</v>
      </c>
      <c r="G7866" t="s">
        <v>213</v>
      </c>
      <c r="H7866" t="s">
        <v>135</v>
      </c>
      <c r="I7866" t="s">
        <v>136</v>
      </c>
      <c r="J7866" t="s">
        <v>137</v>
      </c>
      <c r="K7866" t="s">
        <v>138</v>
      </c>
      <c r="L7866" t="s">
        <v>22320</v>
      </c>
      <c r="M7866" t="s">
        <v>22321</v>
      </c>
      <c r="N7866">
        <v>5.2519444440000003</v>
      </c>
      <c r="O7866">
        <v>0</v>
      </c>
      <c r="P7866">
        <v>9</v>
      </c>
      <c r="Q7866">
        <v>0</v>
      </c>
      <c r="R7866">
        <v>10</v>
      </c>
      <c r="S7866">
        <v>0</v>
      </c>
      <c r="T7866">
        <v>2</v>
      </c>
      <c r="U7866">
        <v>0</v>
      </c>
      <c r="V7866">
        <v>0</v>
      </c>
      <c r="W7866">
        <v>0</v>
      </c>
      <c r="X7866">
        <v>2.834261188003167</v>
      </c>
      <c r="Y7866">
        <v>0</v>
      </c>
      <c r="Z7866">
        <v>23.312101772996119</v>
      </c>
      <c r="AA7866">
        <v>0</v>
      </c>
      <c r="AB7866">
        <v>13.236138362424271</v>
      </c>
      <c r="AC7866">
        <v>0</v>
      </c>
      <c r="AD7866">
        <v>0</v>
      </c>
      <c r="AE7866">
        <v>39.382501323423554</v>
      </c>
    </row>
    <row r="7867" spans="1:31" x14ac:dyDescent="0.25">
      <c r="A7867">
        <v>2217536</v>
      </c>
      <c r="B7867">
        <v>1</v>
      </c>
      <c r="C7867" t="s">
        <v>81</v>
      </c>
      <c r="D7867" t="s">
        <v>113</v>
      </c>
      <c r="E7867" t="s">
        <v>156</v>
      </c>
      <c r="F7867" t="s">
        <v>22322</v>
      </c>
      <c r="G7867" t="s">
        <v>161</v>
      </c>
      <c r="H7867" t="s">
        <v>135</v>
      </c>
      <c r="I7867" t="s">
        <v>136</v>
      </c>
      <c r="J7867" t="s">
        <v>137</v>
      </c>
      <c r="K7867" t="s">
        <v>138</v>
      </c>
      <c r="L7867" t="s">
        <v>22323</v>
      </c>
      <c r="M7867" t="s">
        <v>22324</v>
      </c>
      <c r="N7867">
        <v>2.4366666659999998</v>
      </c>
      <c r="O7867">
        <v>0</v>
      </c>
      <c r="P7867">
        <v>2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0.32575447371811667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0.32575447371811667</v>
      </c>
    </row>
    <row r="7868" spans="1:31" x14ac:dyDescent="0.25">
      <c r="A7868">
        <v>2213208</v>
      </c>
      <c r="B7868">
        <v>1</v>
      </c>
      <c r="C7868" t="s">
        <v>81</v>
      </c>
      <c r="D7868" t="s">
        <v>117</v>
      </c>
      <c r="E7868" t="s">
        <v>151</v>
      </c>
      <c r="F7868" t="s">
        <v>22325</v>
      </c>
      <c r="G7868" t="s">
        <v>213</v>
      </c>
      <c r="H7868" t="s">
        <v>135</v>
      </c>
      <c r="I7868" t="s">
        <v>136</v>
      </c>
      <c r="J7868" t="s">
        <v>137</v>
      </c>
      <c r="K7868" t="s">
        <v>138</v>
      </c>
      <c r="L7868" t="s">
        <v>22326</v>
      </c>
      <c r="M7868" t="s">
        <v>22327</v>
      </c>
      <c r="N7868">
        <v>1.815555555</v>
      </c>
      <c r="O7868">
        <v>0</v>
      </c>
      <c r="P7868">
        <v>61</v>
      </c>
      <c r="Q7868">
        <v>0</v>
      </c>
      <c r="R7868">
        <v>0</v>
      </c>
      <c r="S7868">
        <v>0</v>
      </c>
      <c r="T7868">
        <v>15</v>
      </c>
      <c r="U7868">
        <v>0</v>
      </c>
      <c r="V7868">
        <v>0</v>
      </c>
      <c r="W7868">
        <v>0</v>
      </c>
      <c r="X7868">
        <v>12.682413131376693</v>
      </c>
      <c r="Y7868">
        <v>0</v>
      </c>
      <c r="Z7868">
        <v>0</v>
      </c>
      <c r="AA7868">
        <v>0</v>
      </c>
      <c r="AB7868">
        <v>3.3063004083294616</v>
      </c>
      <c r="AC7868">
        <v>0</v>
      </c>
      <c r="AD7868">
        <v>0</v>
      </c>
      <c r="AE7868">
        <v>15.988713539706154</v>
      </c>
    </row>
    <row r="7869" spans="1:31" x14ac:dyDescent="0.25">
      <c r="A7869">
        <v>2223487</v>
      </c>
      <c r="B7869">
        <v>1</v>
      </c>
      <c r="C7869" t="s">
        <v>81</v>
      </c>
      <c r="D7869" t="s">
        <v>128</v>
      </c>
      <c r="E7869" t="s">
        <v>156</v>
      </c>
      <c r="F7869" t="s">
        <v>22328</v>
      </c>
      <c r="G7869" t="s">
        <v>165</v>
      </c>
      <c r="H7869" t="s">
        <v>135</v>
      </c>
      <c r="I7869" t="s">
        <v>136</v>
      </c>
      <c r="J7869" t="s">
        <v>137</v>
      </c>
      <c r="K7869" t="s">
        <v>138</v>
      </c>
      <c r="L7869" t="s">
        <v>22329</v>
      </c>
      <c r="M7869" t="s">
        <v>22330</v>
      </c>
      <c r="N7869">
        <v>1.513055555</v>
      </c>
      <c r="O7869">
        <v>0</v>
      </c>
      <c r="P7869">
        <v>7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2.3661602937035888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2.3661602937035888</v>
      </c>
    </row>
    <row r="7870" spans="1:31" x14ac:dyDescent="0.25">
      <c r="A7870">
        <v>2225007</v>
      </c>
      <c r="B7870">
        <v>1</v>
      </c>
      <c r="C7870" t="s">
        <v>81</v>
      </c>
      <c r="D7870" t="s">
        <v>122</v>
      </c>
      <c r="E7870" t="s">
        <v>198</v>
      </c>
      <c r="F7870" t="s">
        <v>22331</v>
      </c>
      <c r="G7870" t="s">
        <v>143</v>
      </c>
      <c r="H7870" t="s">
        <v>144</v>
      </c>
      <c r="I7870" t="s">
        <v>136</v>
      </c>
      <c r="J7870" t="s">
        <v>137</v>
      </c>
      <c r="K7870" t="s">
        <v>138</v>
      </c>
      <c r="L7870" t="s">
        <v>22332</v>
      </c>
      <c r="M7870" t="s">
        <v>22333</v>
      </c>
      <c r="N7870">
        <v>1.3661111109999999</v>
      </c>
      <c r="O7870">
        <v>0</v>
      </c>
      <c r="P7870">
        <v>0</v>
      </c>
      <c r="Q7870">
        <v>0</v>
      </c>
      <c r="R7870">
        <v>0</v>
      </c>
      <c r="S7870">
        <v>14</v>
      </c>
      <c r="T7870">
        <v>0</v>
      </c>
      <c r="U7870">
        <v>1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8.2459281355399998</v>
      </c>
      <c r="AB7870">
        <v>0</v>
      </c>
      <c r="AC7870">
        <v>118.03691560399939</v>
      </c>
      <c r="AD7870">
        <v>0</v>
      </c>
      <c r="AE7870">
        <v>126.28284373953939</v>
      </c>
    </row>
    <row r="7871" spans="1:31" x14ac:dyDescent="0.25">
      <c r="A7871">
        <v>2220679</v>
      </c>
      <c r="B7871">
        <v>1</v>
      </c>
      <c r="C7871" t="s">
        <v>81</v>
      </c>
      <c r="D7871" t="s">
        <v>122</v>
      </c>
      <c r="E7871" t="s">
        <v>156</v>
      </c>
      <c r="F7871" t="s">
        <v>22334</v>
      </c>
      <c r="G7871" t="s">
        <v>165</v>
      </c>
      <c r="H7871" t="s">
        <v>135</v>
      </c>
      <c r="I7871" t="s">
        <v>136</v>
      </c>
      <c r="J7871" t="s">
        <v>137</v>
      </c>
      <c r="K7871" t="s">
        <v>138</v>
      </c>
      <c r="L7871" t="s">
        <v>22335</v>
      </c>
      <c r="M7871" t="s">
        <v>22336</v>
      </c>
      <c r="N7871">
        <v>1.386666666</v>
      </c>
      <c r="O7871">
        <v>0</v>
      </c>
      <c r="P7871">
        <v>5</v>
      </c>
      <c r="Q7871">
        <v>0</v>
      </c>
      <c r="R7871">
        <v>0</v>
      </c>
      <c r="S7871">
        <v>0</v>
      </c>
      <c r="T7871">
        <v>2</v>
      </c>
      <c r="U7871">
        <v>0</v>
      </c>
      <c r="V7871">
        <v>0</v>
      </c>
      <c r="W7871">
        <v>0</v>
      </c>
      <c r="X7871">
        <v>0.97224685072891659</v>
      </c>
      <c r="Y7871">
        <v>0</v>
      </c>
      <c r="Z7871">
        <v>0</v>
      </c>
      <c r="AA7871">
        <v>0</v>
      </c>
      <c r="AB7871">
        <v>0.50936507167769163</v>
      </c>
      <c r="AC7871">
        <v>0</v>
      </c>
      <c r="AD7871">
        <v>0</v>
      </c>
      <c r="AE7871">
        <v>1.4816119224066082</v>
      </c>
    </row>
    <row r="7872" spans="1:31" x14ac:dyDescent="0.25">
      <c r="A7872">
        <v>2221174</v>
      </c>
      <c r="B7872">
        <v>1</v>
      </c>
      <c r="C7872" t="s">
        <v>80</v>
      </c>
      <c r="D7872" t="s">
        <v>85</v>
      </c>
      <c r="E7872" t="s">
        <v>225</v>
      </c>
      <c r="F7872" t="s">
        <v>22337</v>
      </c>
      <c r="G7872" t="s">
        <v>600</v>
      </c>
      <c r="H7872" t="s">
        <v>135</v>
      </c>
      <c r="I7872" t="s">
        <v>136</v>
      </c>
      <c r="J7872" t="s">
        <v>137</v>
      </c>
      <c r="K7872" t="s">
        <v>138</v>
      </c>
      <c r="L7872" t="s">
        <v>22338</v>
      </c>
      <c r="M7872" t="s">
        <v>22339</v>
      </c>
      <c r="N7872">
        <v>0.55722222200000004</v>
      </c>
      <c r="O7872">
        <v>0</v>
      </c>
      <c r="P7872">
        <v>67</v>
      </c>
      <c r="Q7872">
        <v>0</v>
      </c>
      <c r="R7872">
        <v>0</v>
      </c>
      <c r="S7872">
        <v>0</v>
      </c>
      <c r="T7872">
        <v>4</v>
      </c>
      <c r="U7872">
        <v>0</v>
      </c>
      <c r="V7872">
        <v>0</v>
      </c>
      <c r="W7872">
        <v>0</v>
      </c>
      <c r="X7872">
        <v>9.7741909229554835</v>
      </c>
      <c r="Y7872">
        <v>0</v>
      </c>
      <c r="Z7872">
        <v>0</v>
      </c>
      <c r="AA7872">
        <v>0</v>
      </c>
      <c r="AB7872">
        <v>4.8049240244353329E-2</v>
      </c>
      <c r="AC7872">
        <v>0</v>
      </c>
      <c r="AD7872">
        <v>0</v>
      </c>
      <c r="AE7872">
        <v>9.8222401631998366</v>
      </c>
    </row>
    <row r="7873" spans="1:31" x14ac:dyDescent="0.25">
      <c r="A7873">
        <v>2213600</v>
      </c>
      <c r="B7873">
        <v>1</v>
      </c>
      <c r="C7873" t="s">
        <v>80</v>
      </c>
      <c r="D7873" t="s">
        <v>84</v>
      </c>
      <c r="E7873" t="s">
        <v>151</v>
      </c>
      <c r="F7873" t="s">
        <v>17968</v>
      </c>
      <c r="G7873" t="s">
        <v>233</v>
      </c>
      <c r="H7873" t="s">
        <v>135</v>
      </c>
      <c r="I7873" t="s">
        <v>136</v>
      </c>
      <c r="J7873" t="s">
        <v>137</v>
      </c>
      <c r="K7873" t="s">
        <v>234</v>
      </c>
      <c r="L7873" t="s">
        <v>22340</v>
      </c>
      <c r="M7873" t="s">
        <v>22341</v>
      </c>
      <c r="N7873">
        <v>7.5881388879999996</v>
      </c>
      <c r="O7873">
        <v>0</v>
      </c>
      <c r="P7873">
        <v>58</v>
      </c>
      <c r="Q7873">
        <v>0</v>
      </c>
      <c r="R7873">
        <v>6</v>
      </c>
      <c r="S7873">
        <v>0</v>
      </c>
      <c r="T7873">
        <v>5</v>
      </c>
      <c r="U7873">
        <v>0</v>
      </c>
      <c r="V7873">
        <v>0</v>
      </c>
      <c r="W7873">
        <v>0</v>
      </c>
      <c r="X7873">
        <v>84.254807659800719</v>
      </c>
      <c r="Y7873">
        <v>0</v>
      </c>
      <c r="Z7873">
        <v>16.993344402727654</v>
      </c>
      <c r="AA7873">
        <v>0</v>
      </c>
      <c r="AB7873">
        <v>4.4182710991134488</v>
      </c>
      <c r="AC7873">
        <v>0</v>
      </c>
      <c r="AD7873">
        <v>0</v>
      </c>
      <c r="AE7873">
        <v>105.66642316164183</v>
      </c>
    </row>
    <row r="7874" spans="1:31" x14ac:dyDescent="0.25">
      <c r="A7874">
        <v>2226584</v>
      </c>
      <c r="B7874">
        <v>1</v>
      </c>
      <c r="C7874" t="s">
        <v>80</v>
      </c>
      <c r="D7874" t="s">
        <v>82</v>
      </c>
      <c r="E7874" t="s">
        <v>151</v>
      </c>
      <c r="F7874" t="s">
        <v>11010</v>
      </c>
      <c r="G7874" t="s">
        <v>213</v>
      </c>
      <c r="H7874" t="s">
        <v>135</v>
      </c>
      <c r="I7874" t="s">
        <v>136</v>
      </c>
      <c r="J7874" t="s">
        <v>137</v>
      </c>
      <c r="K7874" t="s">
        <v>138</v>
      </c>
      <c r="L7874" t="s">
        <v>22342</v>
      </c>
      <c r="M7874" t="s">
        <v>22343</v>
      </c>
      <c r="N7874">
        <v>4.5194444440000003</v>
      </c>
      <c r="O7874">
        <v>0</v>
      </c>
      <c r="P7874">
        <v>225</v>
      </c>
      <c r="Q7874">
        <v>0</v>
      </c>
      <c r="R7874">
        <v>0</v>
      </c>
      <c r="S7874">
        <v>0</v>
      </c>
      <c r="T7874">
        <v>15</v>
      </c>
      <c r="U7874">
        <v>0</v>
      </c>
      <c r="V7874">
        <v>0</v>
      </c>
      <c r="W7874">
        <v>0</v>
      </c>
      <c r="X7874">
        <v>325.11365840072727</v>
      </c>
      <c r="Y7874">
        <v>0</v>
      </c>
      <c r="Z7874">
        <v>0</v>
      </c>
      <c r="AA7874">
        <v>0</v>
      </c>
      <c r="AB7874">
        <v>22.745540581178751</v>
      </c>
      <c r="AC7874">
        <v>0</v>
      </c>
      <c r="AD7874">
        <v>0</v>
      </c>
      <c r="AE7874">
        <v>347.85919898190605</v>
      </c>
    </row>
    <row r="7875" spans="1:31" x14ac:dyDescent="0.25">
      <c r="A7875">
        <v>2219597</v>
      </c>
      <c r="B7875">
        <v>1</v>
      </c>
      <c r="C7875" t="s">
        <v>80</v>
      </c>
      <c r="D7875" t="s">
        <v>85</v>
      </c>
      <c r="E7875" t="s">
        <v>225</v>
      </c>
      <c r="F7875" t="s">
        <v>22344</v>
      </c>
      <c r="G7875" t="s">
        <v>345</v>
      </c>
      <c r="H7875" t="s">
        <v>135</v>
      </c>
      <c r="I7875" t="s">
        <v>136</v>
      </c>
      <c r="J7875" t="s">
        <v>137</v>
      </c>
      <c r="K7875" t="s">
        <v>138</v>
      </c>
      <c r="L7875" t="s">
        <v>22345</v>
      </c>
      <c r="M7875" t="s">
        <v>22346</v>
      </c>
      <c r="N7875">
        <v>8.3569444439999998</v>
      </c>
      <c r="O7875">
        <v>0</v>
      </c>
      <c r="P7875">
        <v>62</v>
      </c>
      <c r="Q7875">
        <v>0</v>
      </c>
      <c r="R7875">
        <v>0</v>
      </c>
      <c r="S7875">
        <v>0</v>
      </c>
      <c r="T7875">
        <v>5</v>
      </c>
      <c r="U7875">
        <v>0</v>
      </c>
      <c r="V7875">
        <v>0</v>
      </c>
      <c r="W7875">
        <v>0</v>
      </c>
      <c r="X7875">
        <v>175.68441439058182</v>
      </c>
      <c r="Y7875">
        <v>0</v>
      </c>
      <c r="Z7875">
        <v>0</v>
      </c>
      <c r="AA7875">
        <v>0</v>
      </c>
      <c r="AB7875">
        <v>23.06386019889387</v>
      </c>
      <c r="AC7875">
        <v>0</v>
      </c>
      <c r="AD7875">
        <v>0</v>
      </c>
      <c r="AE7875">
        <v>198.7482745894757</v>
      </c>
    </row>
    <row r="7876" spans="1:31" x14ac:dyDescent="0.25">
      <c r="A7876">
        <v>2225980</v>
      </c>
      <c r="B7876">
        <v>1</v>
      </c>
      <c r="C7876" t="s">
        <v>80</v>
      </c>
      <c r="D7876" t="s">
        <v>90</v>
      </c>
      <c r="E7876" t="s">
        <v>151</v>
      </c>
      <c r="F7876" t="s">
        <v>22347</v>
      </c>
      <c r="G7876" t="s">
        <v>213</v>
      </c>
      <c r="H7876" t="s">
        <v>135</v>
      </c>
      <c r="I7876" t="s">
        <v>136</v>
      </c>
      <c r="J7876" t="s">
        <v>137</v>
      </c>
      <c r="K7876" t="s">
        <v>138</v>
      </c>
      <c r="L7876" t="s">
        <v>22348</v>
      </c>
      <c r="M7876" t="s">
        <v>22349</v>
      </c>
      <c r="N7876">
        <v>2.2238888879999998</v>
      </c>
      <c r="O7876">
        <v>0</v>
      </c>
      <c r="P7876">
        <v>52</v>
      </c>
      <c r="Q7876">
        <v>0</v>
      </c>
      <c r="R7876">
        <v>0</v>
      </c>
      <c r="S7876">
        <v>0</v>
      </c>
      <c r="T7876">
        <v>67</v>
      </c>
      <c r="U7876">
        <v>0</v>
      </c>
      <c r="V7876">
        <v>3</v>
      </c>
      <c r="W7876">
        <v>0</v>
      </c>
      <c r="X7876">
        <v>36.002988824962486</v>
      </c>
      <c r="Y7876">
        <v>0</v>
      </c>
      <c r="Z7876">
        <v>0</v>
      </c>
      <c r="AA7876">
        <v>0</v>
      </c>
      <c r="AB7876">
        <v>111.77282172114357</v>
      </c>
      <c r="AC7876">
        <v>0</v>
      </c>
      <c r="AD7876">
        <v>74.944059759960496</v>
      </c>
      <c r="AE7876">
        <v>222.71987030606658</v>
      </c>
    </row>
    <row r="7877" spans="1:31" x14ac:dyDescent="0.25">
      <c r="A7877">
        <v>2226521</v>
      </c>
      <c r="B7877">
        <v>1</v>
      </c>
      <c r="C7877" t="s">
        <v>80</v>
      </c>
      <c r="D7877" t="s">
        <v>97</v>
      </c>
      <c r="E7877" t="s">
        <v>156</v>
      </c>
      <c r="F7877" t="s">
        <v>22350</v>
      </c>
      <c r="G7877" t="s">
        <v>161</v>
      </c>
      <c r="H7877" t="s">
        <v>135</v>
      </c>
      <c r="I7877" t="s">
        <v>136</v>
      </c>
      <c r="J7877" t="s">
        <v>137</v>
      </c>
      <c r="K7877" t="s">
        <v>138</v>
      </c>
      <c r="L7877" t="s">
        <v>22351</v>
      </c>
      <c r="M7877" t="s">
        <v>22352</v>
      </c>
      <c r="N7877">
        <v>1.438055555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1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0.84414087317690023</v>
      </c>
      <c r="AC7877">
        <v>0</v>
      </c>
      <c r="AD7877">
        <v>0</v>
      </c>
      <c r="AE7877">
        <v>0.84414087317690023</v>
      </c>
    </row>
    <row r="7878" spans="1:31" x14ac:dyDescent="0.25">
      <c r="A7878">
        <v>2221652</v>
      </c>
      <c r="B7878">
        <v>1</v>
      </c>
      <c r="C7878" t="s">
        <v>81</v>
      </c>
      <c r="D7878" t="s">
        <v>118</v>
      </c>
      <c r="E7878" t="s">
        <v>151</v>
      </c>
      <c r="F7878" t="s">
        <v>22353</v>
      </c>
      <c r="G7878" t="s">
        <v>1096</v>
      </c>
      <c r="H7878" t="s">
        <v>135</v>
      </c>
      <c r="I7878" t="s">
        <v>136</v>
      </c>
      <c r="J7878" t="s">
        <v>137</v>
      </c>
      <c r="K7878" t="s">
        <v>138</v>
      </c>
      <c r="L7878" t="s">
        <v>22354</v>
      </c>
      <c r="M7878" t="s">
        <v>22355</v>
      </c>
      <c r="N7878">
        <v>1.1883333330000001</v>
      </c>
      <c r="O7878">
        <v>0</v>
      </c>
      <c r="P7878">
        <v>44</v>
      </c>
      <c r="Q7878">
        <v>0</v>
      </c>
      <c r="R7878">
        <v>0</v>
      </c>
      <c r="S7878">
        <v>0</v>
      </c>
      <c r="T7878">
        <v>2</v>
      </c>
      <c r="U7878">
        <v>0</v>
      </c>
      <c r="V7878">
        <v>0</v>
      </c>
      <c r="W7878">
        <v>0</v>
      </c>
      <c r="X7878">
        <v>15.837937057737632</v>
      </c>
      <c r="Y7878">
        <v>0</v>
      </c>
      <c r="Z7878">
        <v>0</v>
      </c>
      <c r="AA7878">
        <v>0</v>
      </c>
      <c r="AB7878">
        <v>1.6616544065195167</v>
      </c>
      <c r="AC7878">
        <v>0</v>
      </c>
      <c r="AD7878">
        <v>0</v>
      </c>
      <c r="AE7878">
        <v>17.499591464257147</v>
      </c>
    </row>
    <row r="7879" spans="1:31" x14ac:dyDescent="0.25">
      <c r="A7879">
        <v>2222193</v>
      </c>
      <c r="B7879">
        <v>1</v>
      </c>
      <c r="C7879" t="s">
        <v>81</v>
      </c>
      <c r="D7879" t="s">
        <v>118</v>
      </c>
      <c r="E7879" t="s">
        <v>156</v>
      </c>
      <c r="F7879" t="s">
        <v>22356</v>
      </c>
      <c r="G7879" t="s">
        <v>165</v>
      </c>
      <c r="H7879" t="s">
        <v>135</v>
      </c>
      <c r="I7879" t="s">
        <v>136</v>
      </c>
      <c r="J7879" t="s">
        <v>137</v>
      </c>
      <c r="K7879" t="s">
        <v>138</v>
      </c>
      <c r="L7879" t="s">
        <v>22357</v>
      </c>
      <c r="M7879" t="s">
        <v>22358</v>
      </c>
      <c r="N7879">
        <v>1.0319444440000001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7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1.2924869567870416</v>
      </c>
      <c r="AC7879">
        <v>0</v>
      </c>
      <c r="AD7879">
        <v>0</v>
      </c>
      <c r="AE7879">
        <v>1.2924869567870416</v>
      </c>
    </row>
    <row r="7880" spans="1:31" x14ac:dyDescent="0.25">
      <c r="A7880">
        <v>2227603</v>
      </c>
      <c r="B7880">
        <v>1</v>
      </c>
      <c r="C7880" t="s">
        <v>80</v>
      </c>
      <c r="D7880" t="s">
        <v>83</v>
      </c>
      <c r="E7880" t="s">
        <v>151</v>
      </c>
      <c r="F7880" t="s">
        <v>5947</v>
      </c>
      <c r="G7880" t="s">
        <v>213</v>
      </c>
      <c r="H7880" t="s">
        <v>135</v>
      </c>
      <c r="I7880" t="s">
        <v>136</v>
      </c>
      <c r="J7880" t="s">
        <v>137</v>
      </c>
      <c r="K7880" t="s">
        <v>138</v>
      </c>
      <c r="L7880" t="s">
        <v>22359</v>
      </c>
      <c r="M7880" t="s">
        <v>22360</v>
      </c>
      <c r="N7880">
        <v>1.0291666660000001</v>
      </c>
      <c r="O7880">
        <v>0</v>
      </c>
      <c r="P7880">
        <v>128</v>
      </c>
      <c r="Q7880">
        <v>0</v>
      </c>
      <c r="R7880">
        <v>0</v>
      </c>
      <c r="S7880">
        <v>0</v>
      </c>
      <c r="T7880">
        <v>5</v>
      </c>
      <c r="U7880">
        <v>0</v>
      </c>
      <c r="V7880">
        <v>0</v>
      </c>
      <c r="W7880">
        <v>0</v>
      </c>
      <c r="X7880">
        <v>48.932879406121607</v>
      </c>
      <c r="Y7880">
        <v>0</v>
      </c>
      <c r="Z7880">
        <v>0</v>
      </c>
      <c r="AA7880">
        <v>0</v>
      </c>
      <c r="AB7880">
        <v>2.9351249093023495</v>
      </c>
      <c r="AC7880">
        <v>0</v>
      </c>
      <c r="AD7880">
        <v>0</v>
      </c>
      <c r="AE7880">
        <v>51.86800431542396</v>
      </c>
    </row>
    <row r="7881" spans="1:31" x14ac:dyDescent="0.25">
      <c r="A7881">
        <v>2215615</v>
      </c>
      <c r="B7881">
        <v>1</v>
      </c>
      <c r="C7881" t="s">
        <v>80</v>
      </c>
      <c r="D7881" t="s">
        <v>92</v>
      </c>
      <c r="E7881" t="s">
        <v>198</v>
      </c>
      <c r="F7881" t="s">
        <v>22361</v>
      </c>
      <c r="G7881" t="s">
        <v>143</v>
      </c>
      <c r="H7881" t="s">
        <v>144</v>
      </c>
      <c r="I7881" t="s">
        <v>136</v>
      </c>
      <c r="J7881" t="s">
        <v>137</v>
      </c>
      <c r="K7881" t="s">
        <v>138</v>
      </c>
      <c r="L7881" t="s">
        <v>22362</v>
      </c>
      <c r="M7881" t="s">
        <v>22363</v>
      </c>
      <c r="N7881">
        <v>1.1944444439999999</v>
      </c>
      <c r="O7881">
        <v>0</v>
      </c>
      <c r="P7881">
        <v>198</v>
      </c>
      <c r="Q7881">
        <v>0</v>
      </c>
      <c r="R7881">
        <v>4</v>
      </c>
      <c r="S7881">
        <v>0</v>
      </c>
      <c r="T7881">
        <v>21</v>
      </c>
      <c r="U7881">
        <v>0</v>
      </c>
      <c r="V7881">
        <v>0</v>
      </c>
      <c r="W7881">
        <v>0</v>
      </c>
      <c r="X7881">
        <v>66.502320825134177</v>
      </c>
      <c r="Y7881">
        <v>0</v>
      </c>
      <c r="Z7881">
        <v>1.3400216531014444</v>
      </c>
      <c r="AA7881">
        <v>0</v>
      </c>
      <c r="AB7881">
        <v>14.510484226436589</v>
      </c>
      <c r="AC7881">
        <v>0</v>
      </c>
      <c r="AD7881">
        <v>0</v>
      </c>
      <c r="AE7881">
        <v>82.352826704672211</v>
      </c>
    </row>
    <row r="7882" spans="1:31" x14ac:dyDescent="0.25">
      <c r="A7882">
        <v>2220570</v>
      </c>
      <c r="B7882">
        <v>1</v>
      </c>
      <c r="C7882" t="s">
        <v>81</v>
      </c>
      <c r="D7882" t="s">
        <v>122</v>
      </c>
      <c r="E7882" t="s">
        <v>132</v>
      </c>
      <c r="F7882" t="s">
        <v>304</v>
      </c>
      <c r="G7882" t="s">
        <v>1470</v>
      </c>
      <c r="H7882" t="s">
        <v>135</v>
      </c>
      <c r="I7882" t="s">
        <v>136</v>
      </c>
      <c r="J7882" t="s">
        <v>137</v>
      </c>
      <c r="K7882" t="s">
        <v>138</v>
      </c>
      <c r="L7882" t="s">
        <v>22364</v>
      </c>
      <c r="M7882" t="s">
        <v>22365</v>
      </c>
      <c r="N7882">
        <v>5.1061111109999997</v>
      </c>
      <c r="O7882">
        <v>0</v>
      </c>
      <c r="P7882">
        <v>689</v>
      </c>
      <c r="Q7882">
        <v>0</v>
      </c>
      <c r="R7882">
        <v>0</v>
      </c>
      <c r="S7882">
        <v>0</v>
      </c>
      <c r="T7882">
        <v>66</v>
      </c>
      <c r="U7882">
        <v>0</v>
      </c>
      <c r="V7882">
        <v>0</v>
      </c>
      <c r="W7882">
        <v>0</v>
      </c>
      <c r="X7882">
        <v>805.9019771519346</v>
      </c>
      <c r="Y7882">
        <v>0</v>
      </c>
      <c r="Z7882">
        <v>0</v>
      </c>
      <c r="AA7882">
        <v>0</v>
      </c>
      <c r="AB7882">
        <v>127.56864047965769</v>
      </c>
      <c r="AC7882">
        <v>0</v>
      </c>
      <c r="AD7882">
        <v>0</v>
      </c>
      <c r="AE7882">
        <v>933.47061763159229</v>
      </c>
    </row>
    <row r="7883" spans="1:31" x14ac:dyDescent="0.25">
      <c r="A7883">
        <v>2223627</v>
      </c>
      <c r="B7883">
        <v>1</v>
      </c>
      <c r="C7883" t="s">
        <v>81</v>
      </c>
      <c r="D7883" t="s">
        <v>128</v>
      </c>
      <c r="E7883" t="s">
        <v>147</v>
      </c>
      <c r="F7883" t="s">
        <v>1197</v>
      </c>
      <c r="G7883" t="s">
        <v>143</v>
      </c>
      <c r="H7883" t="s">
        <v>144</v>
      </c>
      <c r="I7883" t="s">
        <v>136</v>
      </c>
      <c r="J7883" t="s">
        <v>137</v>
      </c>
      <c r="K7883" t="s">
        <v>138</v>
      </c>
      <c r="L7883" t="s">
        <v>13942</v>
      </c>
      <c r="M7883" t="s">
        <v>22366</v>
      </c>
      <c r="N7883">
        <v>9.5555555E-2</v>
      </c>
      <c r="O7883">
        <v>0</v>
      </c>
      <c r="P7883">
        <v>20</v>
      </c>
      <c r="Q7883">
        <v>1</v>
      </c>
      <c r="R7883">
        <v>0</v>
      </c>
      <c r="S7883">
        <v>39</v>
      </c>
      <c r="T7883">
        <v>40</v>
      </c>
      <c r="U7883">
        <v>39</v>
      </c>
      <c r="V7883">
        <v>43</v>
      </c>
      <c r="W7883">
        <v>0</v>
      </c>
      <c r="X7883">
        <v>0.85489063681528898</v>
      </c>
      <c r="Y7883">
        <v>0.14917209883488891</v>
      </c>
      <c r="Z7883">
        <v>0</v>
      </c>
      <c r="AA7883">
        <v>38.059937082941481</v>
      </c>
      <c r="AB7883">
        <v>37.202549898343527</v>
      </c>
      <c r="AC7883">
        <v>744.20096081772226</v>
      </c>
      <c r="AD7883">
        <v>243.70840259489938</v>
      </c>
      <c r="AE7883">
        <v>1064.1759131295569</v>
      </c>
    </row>
    <row r="7884" spans="1:31" x14ac:dyDescent="0.25">
      <c r="A7884">
        <v>2226129</v>
      </c>
      <c r="B7884">
        <v>1</v>
      </c>
      <c r="C7884" t="s">
        <v>80</v>
      </c>
      <c r="D7884" t="s">
        <v>108</v>
      </c>
      <c r="E7884" t="s">
        <v>132</v>
      </c>
      <c r="F7884" t="s">
        <v>22367</v>
      </c>
      <c r="G7884" t="s">
        <v>176</v>
      </c>
      <c r="H7884" t="s">
        <v>135</v>
      </c>
      <c r="I7884" t="s">
        <v>136</v>
      </c>
      <c r="J7884" t="s">
        <v>137</v>
      </c>
      <c r="K7884" t="s">
        <v>138</v>
      </c>
      <c r="L7884" t="s">
        <v>22368</v>
      </c>
      <c r="M7884" t="s">
        <v>22369</v>
      </c>
      <c r="N7884">
        <v>2.923611111</v>
      </c>
      <c r="O7884">
        <v>0</v>
      </c>
      <c r="P7884">
        <v>24</v>
      </c>
      <c r="Q7884">
        <v>0</v>
      </c>
      <c r="R7884">
        <v>17</v>
      </c>
      <c r="S7884">
        <v>0</v>
      </c>
      <c r="T7884">
        <v>10</v>
      </c>
      <c r="U7884">
        <v>0</v>
      </c>
      <c r="V7884">
        <v>0</v>
      </c>
      <c r="W7884">
        <v>0</v>
      </c>
      <c r="X7884">
        <v>12.198773662121393</v>
      </c>
      <c r="Y7884">
        <v>0</v>
      </c>
      <c r="Z7884">
        <v>6.8002900770635524</v>
      </c>
      <c r="AA7884">
        <v>0</v>
      </c>
      <c r="AB7884">
        <v>31.151736026116087</v>
      </c>
      <c r="AC7884">
        <v>0</v>
      </c>
      <c r="AD7884">
        <v>0</v>
      </c>
      <c r="AE7884">
        <v>50.150799765301031</v>
      </c>
    </row>
    <row r="7885" spans="1:31" x14ac:dyDescent="0.25">
      <c r="A7885">
        <v>2219056</v>
      </c>
      <c r="B7885">
        <v>1</v>
      </c>
      <c r="C7885" t="s">
        <v>81</v>
      </c>
      <c r="D7885" t="s">
        <v>128</v>
      </c>
      <c r="E7885" t="s">
        <v>151</v>
      </c>
      <c r="F7885" t="s">
        <v>16203</v>
      </c>
      <c r="G7885" t="s">
        <v>213</v>
      </c>
      <c r="H7885" t="s">
        <v>135</v>
      </c>
      <c r="I7885" t="s">
        <v>136</v>
      </c>
      <c r="J7885" t="s">
        <v>137</v>
      </c>
      <c r="K7885" t="s">
        <v>138</v>
      </c>
      <c r="L7885" t="s">
        <v>16394</v>
      </c>
      <c r="M7885" t="s">
        <v>22370</v>
      </c>
      <c r="N7885">
        <v>11.643611111</v>
      </c>
      <c r="O7885">
        <v>0</v>
      </c>
      <c r="P7885">
        <v>356</v>
      </c>
      <c r="Q7885">
        <v>0</v>
      </c>
      <c r="R7885">
        <v>1</v>
      </c>
      <c r="S7885">
        <v>0</v>
      </c>
      <c r="T7885">
        <v>20</v>
      </c>
      <c r="U7885">
        <v>0</v>
      </c>
      <c r="V7885">
        <v>0</v>
      </c>
      <c r="W7885">
        <v>0</v>
      </c>
      <c r="X7885">
        <v>1050.9757287441857</v>
      </c>
      <c r="Y7885">
        <v>0</v>
      </c>
      <c r="Z7885">
        <v>0.54260156730800779</v>
      </c>
      <c r="AA7885">
        <v>0</v>
      </c>
      <c r="AB7885">
        <v>151.67540751843637</v>
      </c>
      <c r="AC7885">
        <v>0</v>
      </c>
      <c r="AD7885">
        <v>0</v>
      </c>
      <c r="AE7885">
        <v>1203.1937378299303</v>
      </c>
    </row>
    <row r="7886" spans="1:31" x14ac:dyDescent="0.25">
      <c r="A7886">
        <v>2223965</v>
      </c>
      <c r="B7886">
        <v>1</v>
      </c>
      <c r="C7886" t="s">
        <v>80</v>
      </c>
      <c r="D7886" t="s">
        <v>82</v>
      </c>
      <c r="E7886" t="s">
        <v>156</v>
      </c>
      <c r="F7886" t="s">
        <v>22371</v>
      </c>
      <c r="G7886" t="s">
        <v>161</v>
      </c>
      <c r="H7886" t="s">
        <v>135</v>
      </c>
      <c r="I7886" t="s">
        <v>136</v>
      </c>
      <c r="J7886" t="s">
        <v>137</v>
      </c>
      <c r="K7886" t="s">
        <v>138</v>
      </c>
      <c r="L7886" t="s">
        <v>22372</v>
      </c>
      <c r="M7886" t="s">
        <v>22373</v>
      </c>
      <c r="N7886">
        <v>2.4172222219999999</v>
      </c>
      <c r="O7886">
        <v>0</v>
      </c>
      <c r="P7886">
        <v>1</v>
      </c>
      <c r="Q7886">
        <v>0</v>
      </c>
      <c r="R7886">
        <v>0</v>
      </c>
      <c r="S7886">
        <v>0</v>
      </c>
      <c r="T7886">
        <v>1</v>
      </c>
      <c r="U7886">
        <v>0</v>
      </c>
      <c r="V7886">
        <v>0</v>
      </c>
      <c r="W7886">
        <v>0</v>
      </c>
      <c r="X7886">
        <v>0.24514645030421331</v>
      </c>
      <c r="Y7886">
        <v>0</v>
      </c>
      <c r="Z7886">
        <v>0</v>
      </c>
      <c r="AA7886">
        <v>0</v>
      </c>
      <c r="AB7886">
        <v>3.5301892523911115E-3</v>
      </c>
      <c r="AC7886">
        <v>0</v>
      </c>
      <c r="AD7886">
        <v>0</v>
      </c>
      <c r="AE7886">
        <v>0.24867663955660443</v>
      </c>
    </row>
    <row r="7887" spans="1:31" x14ac:dyDescent="0.25">
      <c r="A7887">
        <v>2219299</v>
      </c>
      <c r="B7887">
        <v>1</v>
      </c>
      <c r="C7887" t="s">
        <v>80</v>
      </c>
      <c r="D7887" t="s">
        <v>95</v>
      </c>
      <c r="E7887" t="s">
        <v>147</v>
      </c>
      <c r="F7887" t="s">
        <v>2216</v>
      </c>
      <c r="G7887" t="s">
        <v>143</v>
      </c>
      <c r="H7887" t="s">
        <v>144</v>
      </c>
      <c r="I7887" t="s">
        <v>136</v>
      </c>
      <c r="J7887" t="s">
        <v>137</v>
      </c>
      <c r="K7887" t="s">
        <v>138</v>
      </c>
      <c r="L7887" t="s">
        <v>22374</v>
      </c>
      <c r="M7887" t="s">
        <v>22375</v>
      </c>
      <c r="N7887">
        <v>7.0833332999999998E-2</v>
      </c>
      <c r="O7887">
        <v>6</v>
      </c>
      <c r="P7887">
        <v>2178</v>
      </c>
      <c r="Q7887">
        <v>27</v>
      </c>
      <c r="R7887">
        <v>21</v>
      </c>
      <c r="S7887">
        <v>33</v>
      </c>
      <c r="T7887">
        <v>136</v>
      </c>
      <c r="U7887">
        <v>1</v>
      </c>
      <c r="V7887">
        <v>0</v>
      </c>
      <c r="W7887">
        <v>0.50100585852033752</v>
      </c>
      <c r="X7887">
        <v>48.847481891866714</v>
      </c>
      <c r="Y7887">
        <v>3.3474049127411845</v>
      </c>
      <c r="Z7887">
        <v>0.48713459972111661</v>
      </c>
      <c r="AA7887">
        <v>13.632969672918621</v>
      </c>
      <c r="AB7887">
        <v>8.8038057346457972</v>
      </c>
      <c r="AC7887">
        <v>0.28658165219708748</v>
      </c>
      <c r="AD7887">
        <v>0</v>
      </c>
      <c r="AE7887">
        <v>75.906384322610847</v>
      </c>
    </row>
    <row r="7888" spans="1:31" x14ac:dyDescent="0.25">
      <c r="A7888">
        <v>2217135</v>
      </c>
      <c r="B7888">
        <v>1</v>
      </c>
      <c r="C7888" t="s">
        <v>81</v>
      </c>
      <c r="D7888" t="s">
        <v>118</v>
      </c>
      <c r="E7888" t="s">
        <v>151</v>
      </c>
      <c r="F7888" t="s">
        <v>22376</v>
      </c>
      <c r="G7888" t="s">
        <v>238</v>
      </c>
      <c r="H7888" t="s">
        <v>135</v>
      </c>
      <c r="I7888" t="s">
        <v>136</v>
      </c>
      <c r="J7888" t="s">
        <v>137</v>
      </c>
      <c r="K7888" t="s">
        <v>138</v>
      </c>
      <c r="L7888" t="s">
        <v>22377</v>
      </c>
      <c r="M7888" t="s">
        <v>22378</v>
      </c>
      <c r="N7888">
        <v>2.7613888879999999</v>
      </c>
      <c r="O7888">
        <v>0</v>
      </c>
      <c r="P7888">
        <v>31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10.646832056153265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10.646832056153265</v>
      </c>
    </row>
    <row r="7889" spans="1:31" x14ac:dyDescent="0.25">
      <c r="A7889">
        <v>2212807</v>
      </c>
      <c r="B7889">
        <v>1</v>
      </c>
      <c r="C7889" t="s">
        <v>80</v>
      </c>
      <c r="D7889" t="s">
        <v>104</v>
      </c>
      <c r="E7889" t="s">
        <v>151</v>
      </c>
      <c r="F7889" t="s">
        <v>22379</v>
      </c>
      <c r="G7889" t="s">
        <v>213</v>
      </c>
      <c r="H7889" t="s">
        <v>135</v>
      </c>
      <c r="I7889" t="s">
        <v>136</v>
      </c>
      <c r="J7889" t="s">
        <v>137</v>
      </c>
      <c r="K7889" t="s">
        <v>138</v>
      </c>
      <c r="L7889" t="s">
        <v>22380</v>
      </c>
      <c r="M7889" t="s">
        <v>22381</v>
      </c>
      <c r="N7889">
        <v>2.068333333</v>
      </c>
      <c r="O7889">
        <v>0</v>
      </c>
      <c r="P7889">
        <v>0</v>
      </c>
      <c r="Q7889">
        <v>0</v>
      </c>
      <c r="R7889">
        <v>2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2.2479156344633336E-2</v>
      </c>
      <c r="AA7889">
        <v>0</v>
      </c>
      <c r="AB7889">
        <v>0</v>
      </c>
      <c r="AC7889">
        <v>0</v>
      </c>
      <c r="AD7889">
        <v>0</v>
      </c>
      <c r="AE7889">
        <v>2.2479156344633336E-2</v>
      </c>
    </row>
    <row r="7890" spans="1:31" x14ac:dyDescent="0.25">
      <c r="A7890">
        <v>2213145</v>
      </c>
      <c r="B7890">
        <v>1</v>
      </c>
      <c r="C7890" t="s">
        <v>81</v>
      </c>
      <c r="D7890" t="s">
        <v>128</v>
      </c>
      <c r="E7890" t="s">
        <v>198</v>
      </c>
      <c r="F7890" t="s">
        <v>22382</v>
      </c>
      <c r="G7890" t="s">
        <v>143</v>
      </c>
      <c r="H7890" t="s">
        <v>144</v>
      </c>
      <c r="I7890" t="s">
        <v>136</v>
      </c>
      <c r="J7890" t="s">
        <v>137</v>
      </c>
      <c r="K7890" t="s">
        <v>138</v>
      </c>
      <c r="L7890" t="s">
        <v>22383</v>
      </c>
      <c r="M7890" t="s">
        <v>22384</v>
      </c>
      <c r="N7890">
        <v>2.3852777770000002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1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44.811007724221426</v>
      </c>
      <c r="AD7890">
        <v>0</v>
      </c>
      <c r="AE7890">
        <v>44.811007724221426</v>
      </c>
    </row>
    <row r="7891" spans="1:31" x14ac:dyDescent="0.25">
      <c r="A7891">
        <v>2217284</v>
      </c>
      <c r="B7891">
        <v>1</v>
      </c>
      <c r="C7891" t="s">
        <v>81</v>
      </c>
      <c r="D7891" t="s">
        <v>123</v>
      </c>
      <c r="E7891" t="s">
        <v>141</v>
      </c>
      <c r="F7891" t="s">
        <v>22385</v>
      </c>
      <c r="G7891" t="s">
        <v>143</v>
      </c>
      <c r="H7891" t="s">
        <v>144</v>
      </c>
      <c r="I7891" t="s">
        <v>136</v>
      </c>
      <c r="J7891" t="s">
        <v>137</v>
      </c>
      <c r="K7891" t="s">
        <v>138</v>
      </c>
      <c r="L7891" t="s">
        <v>22386</v>
      </c>
      <c r="M7891" t="s">
        <v>22387</v>
      </c>
      <c r="N7891">
        <v>2.0330555549999998</v>
      </c>
      <c r="O7891">
        <v>0</v>
      </c>
      <c r="P7891">
        <v>0</v>
      </c>
      <c r="Q7891">
        <v>0</v>
      </c>
      <c r="R7891">
        <v>0</v>
      </c>
      <c r="S7891">
        <v>1</v>
      </c>
      <c r="T7891">
        <v>0</v>
      </c>
      <c r="U7891">
        <v>1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120.30348374667969</v>
      </c>
      <c r="AB7891">
        <v>0</v>
      </c>
      <c r="AC7891">
        <v>4.4606609609151118</v>
      </c>
      <c r="AD7891">
        <v>0</v>
      </c>
      <c r="AE7891">
        <v>124.7641447075948</v>
      </c>
    </row>
    <row r="7892" spans="1:31" x14ac:dyDescent="0.25">
      <c r="A7892">
        <v>2227563</v>
      </c>
      <c r="B7892">
        <v>1</v>
      </c>
      <c r="C7892" t="s">
        <v>80</v>
      </c>
      <c r="D7892" t="s">
        <v>90</v>
      </c>
      <c r="E7892" t="s">
        <v>151</v>
      </c>
      <c r="F7892" t="s">
        <v>22388</v>
      </c>
      <c r="G7892" t="s">
        <v>192</v>
      </c>
      <c r="H7892" t="s">
        <v>135</v>
      </c>
      <c r="I7892" t="s">
        <v>136</v>
      </c>
      <c r="J7892" t="s">
        <v>137</v>
      </c>
      <c r="K7892" t="s">
        <v>138</v>
      </c>
      <c r="L7892" t="s">
        <v>22389</v>
      </c>
      <c r="M7892" t="s">
        <v>22390</v>
      </c>
      <c r="N7892">
        <v>0.76138888800000004</v>
      </c>
      <c r="O7892">
        <v>0</v>
      </c>
      <c r="P7892">
        <v>110</v>
      </c>
      <c r="Q7892">
        <v>0</v>
      </c>
      <c r="R7892">
        <v>0</v>
      </c>
      <c r="S7892">
        <v>0</v>
      </c>
      <c r="T7892">
        <v>2</v>
      </c>
      <c r="U7892">
        <v>0</v>
      </c>
      <c r="V7892">
        <v>0</v>
      </c>
      <c r="W7892">
        <v>0</v>
      </c>
      <c r="X7892">
        <v>29.397914488528592</v>
      </c>
      <c r="Y7892">
        <v>0</v>
      </c>
      <c r="Z7892">
        <v>0</v>
      </c>
      <c r="AA7892">
        <v>0</v>
      </c>
      <c r="AB7892">
        <v>1.022091001211175</v>
      </c>
      <c r="AC7892">
        <v>0</v>
      </c>
      <c r="AD7892">
        <v>0</v>
      </c>
      <c r="AE7892">
        <v>30.420005489739768</v>
      </c>
    </row>
    <row r="7893" spans="1:31" x14ac:dyDescent="0.25">
      <c r="A7893">
        <v>2215120</v>
      </c>
      <c r="B7893">
        <v>1</v>
      </c>
      <c r="C7893" t="s">
        <v>80</v>
      </c>
      <c r="D7893" t="s">
        <v>86</v>
      </c>
      <c r="E7893" t="s">
        <v>132</v>
      </c>
      <c r="F7893" t="s">
        <v>22391</v>
      </c>
      <c r="G7893" t="s">
        <v>507</v>
      </c>
      <c r="H7893" t="s">
        <v>135</v>
      </c>
      <c r="I7893" t="s">
        <v>136</v>
      </c>
      <c r="J7893" t="s">
        <v>137</v>
      </c>
      <c r="K7893" t="s">
        <v>138</v>
      </c>
      <c r="L7893" t="s">
        <v>22392</v>
      </c>
      <c r="M7893" t="s">
        <v>22393</v>
      </c>
      <c r="N7893">
        <v>1.163611111</v>
      </c>
      <c r="O7893">
        <v>0</v>
      </c>
      <c r="P7893">
        <v>122</v>
      </c>
      <c r="Q7893">
        <v>0</v>
      </c>
      <c r="R7893">
        <v>2</v>
      </c>
      <c r="S7893">
        <v>0</v>
      </c>
      <c r="T7893">
        <v>14</v>
      </c>
      <c r="U7893">
        <v>0</v>
      </c>
      <c r="V7893">
        <v>0</v>
      </c>
      <c r="W7893">
        <v>0</v>
      </c>
      <c r="X7893">
        <v>98.8739419273046</v>
      </c>
      <c r="Y7893">
        <v>0</v>
      </c>
      <c r="Z7893">
        <v>1.0839853106595676</v>
      </c>
      <c r="AA7893">
        <v>0</v>
      </c>
      <c r="AB7893">
        <v>17.157535795282666</v>
      </c>
      <c r="AC7893">
        <v>0</v>
      </c>
      <c r="AD7893">
        <v>0</v>
      </c>
      <c r="AE7893">
        <v>117.11546303324684</v>
      </c>
    </row>
    <row r="7894" spans="1:31" x14ac:dyDescent="0.25">
      <c r="A7894">
        <v>2223235</v>
      </c>
      <c r="B7894">
        <v>1</v>
      </c>
      <c r="C7894" t="s">
        <v>80</v>
      </c>
      <c r="D7894" t="s">
        <v>90</v>
      </c>
      <c r="E7894" t="s">
        <v>132</v>
      </c>
      <c r="F7894" t="s">
        <v>4018</v>
      </c>
      <c r="G7894" t="s">
        <v>1927</v>
      </c>
      <c r="H7894" t="s">
        <v>135</v>
      </c>
      <c r="I7894" t="s">
        <v>136</v>
      </c>
      <c r="J7894" t="s">
        <v>137</v>
      </c>
      <c r="K7894" t="s">
        <v>138</v>
      </c>
      <c r="L7894" t="s">
        <v>22394</v>
      </c>
      <c r="M7894" t="s">
        <v>22395</v>
      </c>
      <c r="N7894">
        <v>6.8086111110000003</v>
      </c>
      <c r="O7894">
        <v>0</v>
      </c>
      <c r="P7894">
        <v>68</v>
      </c>
      <c r="Q7894">
        <v>0</v>
      </c>
      <c r="R7894">
        <v>0</v>
      </c>
      <c r="S7894">
        <v>0</v>
      </c>
      <c r="T7894">
        <v>218</v>
      </c>
      <c r="U7894">
        <v>0</v>
      </c>
      <c r="V7894">
        <v>2</v>
      </c>
      <c r="W7894">
        <v>0</v>
      </c>
      <c r="X7894">
        <v>149.41475815665581</v>
      </c>
      <c r="Y7894">
        <v>0</v>
      </c>
      <c r="Z7894">
        <v>0</v>
      </c>
      <c r="AA7894">
        <v>0</v>
      </c>
      <c r="AB7894">
        <v>2880.7281394467536</v>
      </c>
      <c r="AC7894">
        <v>0</v>
      </c>
      <c r="AD7894">
        <v>1242.1196768444765</v>
      </c>
      <c r="AE7894">
        <v>4272.2625744478864</v>
      </c>
    </row>
    <row r="7895" spans="1:31" x14ac:dyDescent="0.25">
      <c r="A7895">
        <v>2218758</v>
      </c>
      <c r="B7895">
        <v>1</v>
      </c>
      <c r="C7895" t="s">
        <v>80</v>
      </c>
      <c r="D7895" t="s">
        <v>100</v>
      </c>
      <c r="E7895" t="s">
        <v>147</v>
      </c>
      <c r="F7895" t="s">
        <v>11979</v>
      </c>
      <c r="G7895" t="s">
        <v>233</v>
      </c>
      <c r="H7895" t="s">
        <v>144</v>
      </c>
      <c r="I7895" t="s">
        <v>136</v>
      </c>
      <c r="J7895" t="s">
        <v>137</v>
      </c>
      <c r="K7895" t="s">
        <v>234</v>
      </c>
      <c r="L7895" t="s">
        <v>22396</v>
      </c>
      <c r="M7895" t="s">
        <v>22397</v>
      </c>
      <c r="N7895">
        <v>1.483333333</v>
      </c>
      <c r="O7895">
        <v>6</v>
      </c>
      <c r="P7895">
        <v>11</v>
      </c>
      <c r="Q7895">
        <v>59</v>
      </c>
      <c r="R7895">
        <v>35</v>
      </c>
      <c r="S7895">
        <v>8</v>
      </c>
      <c r="T7895">
        <v>10</v>
      </c>
      <c r="U7895">
        <v>0</v>
      </c>
      <c r="V7895">
        <v>0</v>
      </c>
      <c r="W7895">
        <v>6.9691798700280003</v>
      </c>
      <c r="X7895">
        <v>3.4261206239520008</v>
      </c>
      <c r="Y7895">
        <v>35.416625584394758</v>
      </c>
      <c r="Z7895">
        <v>28.294108471612002</v>
      </c>
      <c r="AA7895">
        <v>24.353503744032746</v>
      </c>
      <c r="AB7895">
        <v>13.048205439075165</v>
      </c>
      <c r="AC7895">
        <v>0</v>
      </c>
      <c r="AD7895">
        <v>0</v>
      </c>
      <c r="AE7895">
        <v>111.50774373309467</v>
      </c>
    </row>
    <row r="7896" spans="1:31" x14ac:dyDescent="0.25">
      <c r="A7896">
        <v>2223086</v>
      </c>
      <c r="B7896">
        <v>1</v>
      </c>
      <c r="C7896" t="s">
        <v>80</v>
      </c>
      <c r="D7896" t="s">
        <v>96</v>
      </c>
      <c r="E7896" t="s">
        <v>151</v>
      </c>
      <c r="F7896" t="s">
        <v>22398</v>
      </c>
      <c r="G7896" t="s">
        <v>233</v>
      </c>
      <c r="H7896" t="s">
        <v>135</v>
      </c>
      <c r="I7896" t="s">
        <v>136</v>
      </c>
      <c r="J7896" t="s">
        <v>137</v>
      </c>
      <c r="K7896" t="s">
        <v>234</v>
      </c>
      <c r="L7896" t="s">
        <v>22399</v>
      </c>
      <c r="M7896" t="s">
        <v>22400</v>
      </c>
      <c r="N7896">
        <v>0.86666666599999997</v>
      </c>
      <c r="O7896">
        <v>0</v>
      </c>
      <c r="P7896">
        <v>16</v>
      </c>
      <c r="Q7896">
        <v>0</v>
      </c>
      <c r="R7896">
        <v>0</v>
      </c>
      <c r="S7896">
        <v>0</v>
      </c>
      <c r="T7896">
        <v>2</v>
      </c>
      <c r="U7896">
        <v>0</v>
      </c>
      <c r="V7896">
        <v>0</v>
      </c>
      <c r="W7896">
        <v>0</v>
      </c>
      <c r="X7896">
        <v>15.629867439152603</v>
      </c>
      <c r="Y7896">
        <v>0</v>
      </c>
      <c r="Z7896">
        <v>0</v>
      </c>
      <c r="AA7896">
        <v>0</v>
      </c>
      <c r="AB7896">
        <v>0.11512165162946666</v>
      </c>
      <c r="AC7896">
        <v>0</v>
      </c>
      <c r="AD7896">
        <v>0</v>
      </c>
      <c r="AE7896">
        <v>15.74498909078207</v>
      </c>
    </row>
    <row r="7897" spans="1:31" x14ac:dyDescent="0.25">
      <c r="A7897">
        <v>2213348</v>
      </c>
      <c r="B7897">
        <v>1</v>
      </c>
      <c r="C7897" t="s">
        <v>80</v>
      </c>
      <c r="D7897" t="s">
        <v>82</v>
      </c>
      <c r="E7897" t="s">
        <v>132</v>
      </c>
      <c r="F7897" t="s">
        <v>19296</v>
      </c>
      <c r="G7897" t="s">
        <v>134</v>
      </c>
      <c r="H7897" t="s">
        <v>135</v>
      </c>
      <c r="I7897" t="s">
        <v>136</v>
      </c>
      <c r="J7897" t="s">
        <v>137</v>
      </c>
      <c r="K7897" t="s">
        <v>138</v>
      </c>
      <c r="L7897" t="s">
        <v>22401</v>
      </c>
      <c r="M7897" t="s">
        <v>22402</v>
      </c>
      <c r="N7897">
        <v>0.53027777700000001</v>
      </c>
      <c r="O7897">
        <v>0</v>
      </c>
      <c r="P7897">
        <v>487</v>
      </c>
      <c r="Q7897">
        <v>0</v>
      </c>
      <c r="R7897">
        <v>0</v>
      </c>
      <c r="S7897">
        <v>0</v>
      </c>
      <c r="T7897">
        <v>125</v>
      </c>
      <c r="U7897">
        <v>0</v>
      </c>
      <c r="V7897">
        <v>0</v>
      </c>
      <c r="W7897">
        <v>0</v>
      </c>
      <c r="X7897">
        <v>85.473019045557848</v>
      </c>
      <c r="Y7897">
        <v>0</v>
      </c>
      <c r="Z7897">
        <v>0</v>
      </c>
      <c r="AA7897">
        <v>0</v>
      </c>
      <c r="AB7897">
        <v>36.682161720257561</v>
      </c>
      <c r="AC7897">
        <v>0</v>
      </c>
      <c r="AD7897">
        <v>0</v>
      </c>
      <c r="AE7897">
        <v>122.1551807658154</v>
      </c>
    </row>
    <row r="7898" spans="1:31" x14ac:dyDescent="0.25">
      <c r="A7898">
        <v>2216806</v>
      </c>
      <c r="B7898">
        <v>1</v>
      </c>
      <c r="C7898" t="s">
        <v>81</v>
      </c>
      <c r="D7898" t="s">
        <v>122</v>
      </c>
      <c r="E7898" t="s">
        <v>198</v>
      </c>
      <c r="F7898" t="s">
        <v>7343</v>
      </c>
      <c r="G7898" t="s">
        <v>405</v>
      </c>
      <c r="H7898" t="s">
        <v>144</v>
      </c>
      <c r="I7898" t="s">
        <v>136</v>
      </c>
      <c r="J7898" t="s">
        <v>137</v>
      </c>
      <c r="K7898" t="s">
        <v>234</v>
      </c>
      <c r="L7898" t="s">
        <v>22403</v>
      </c>
      <c r="M7898" t="s">
        <v>22404</v>
      </c>
      <c r="N7898">
        <v>5.2309841659999998</v>
      </c>
      <c r="O7898">
        <v>0</v>
      </c>
      <c r="P7898">
        <v>17</v>
      </c>
      <c r="Q7898">
        <v>0</v>
      </c>
      <c r="R7898">
        <v>0</v>
      </c>
      <c r="S7898">
        <v>4</v>
      </c>
      <c r="T7898">
        <v>1</v>
      </c>
      <c r="U7898">
        <v>4</v>
      </c>
      <c r="V7898">
        <v>0</v>
      </c>
      <c r="W7898">
        <v>0</v>
      </c>
      <c r="X7898">
        <v>9.880488783439807</v>
      </c>
      <c r="Y7898">
        <v>0</v>
      </c>
      <c r="Z7898">
        <v>0</v>
      </c>
      <c r="AA7898">
        <v>121.93369616918955</v>
      </c>
      <c r="AB7898">
        <v>2.3619777777813333E-2</v>
      </c>
      <c r="AC7898">
        <v>3733.8970302520179</v>
      </c>
      <c r="AD7898">
        <v>0</v>
      </c>
      <c r="AE7898">
        <v>3865.7348349824251</v>
      </c>
    </row>
    <row r="7899" spans="1:31" x14ac:dyDescent="0.25">
      <c r="A7899">
        <v>2213889</v>
      </c>
      <c r="B7899">
        <v>1</v>
      </c>
      <c r="C7899" t="s">
        <v>81</v>
      </c>
      <c r="D7899" t="s">
        <v>122</v>
      </c>
      <c r="E7899" t="s">
        <v>156</v>
      </c>
      <c r="F7899" t="s">
        <v>22405</v>
      </c>
      <c r="G7899" t="s">
        <v>161</v>
      </c>
      <c r="H7899" t="s">
        <v>135</v>
      </c>
      <c r="I7899" t="s">
        <v>136</v>
      </c>
      <c r="J7899" t="s">
        <v>137</v>
      </c>
      <c r="K7899" t="s">
        <v>138</v>
      </c>
      <c r="L7899" t="s">
        <v>22406</v>
      </c>
      <c r="M7899" t="s">
        <v>22407</v>
      </c>
      <c r="N7899">
        <v>2.2030555550000002</v>
      </c>
      <c r="O7899">
        <v>0</v>
      </c>
      <c r="P7899">
        <v>1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0.66183655884350667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0.66183655884350667</v>
      </c>
    </row>
    <row r="7900" spans="1:31" x14ac:dyDescent="0.25">
      <c r="A7900">
        <v>2224466</v>
      </c>
      <c r="B7900">
        <v>1</v>
      </c>
      <c r="C7900" t="s">
        <v>80</v>
      </c>
      <c r="D7900" t="s">
        <v>102</v>
      </c>
      <c r="E7900" t="s">
        <v>156</v>
      </c>
      <c r="F7900" t="s">
        <v>22408</v>
      </c>
      <c r="G7900" t="s">
        <v>161</v>
      </c>
      <c r="H7900" t="s">
        <v>135</v>
      </c>
      <c r="I7900" t="s">
        <v>136</v>
      </c>
      <c r="J7900" t="s">
        <v>137</v>
      </c>
      <c r="K7900" t="s">
        <v>138</v>
      </c>
      <c r="L7900" t="s">
        <v>22409</v>
      </c>
      <c r="M7900" t="s">
        <v>22410</v>
      </c>
      <c r="N7900">
        <v>3.0352777770000001</v>
      </c>
      <c r="O7900">
        <v>0</v>
      </c>
      <c r="P7900">
        <v>1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</row>
    <row r="7901" spans="1:31" x14ac:dyDescent="0.25">
      <c r="A7901">
        <v>2222545</v>
      </c>
      <c r="B7901">
        <v>1</v>
      </c>
      <c r="C7901" t="s">
        <v>80</v>
      </c>
      <c r="D7901" t="s">
        <v>93</v>
      </c>
      <c r="E7901" t="s">
        <v>147</v>
      </c>
      <c r="F7901" t="s">
        <v>9458</v>
      </c>
      <c r="G7901" t="s">
        <v>143</v>
      </c>
      <c r="H7901" t="s">
        <v>144</v>
      </c>
      <c r="I7901" t="s">
        <v>451</v>
      </c>
      <c r="J7901" t="s">
        <v>137</v>
      </c>
      <c r="K7901" t="s">
        <v>138</v>
      </c>
      <c r="L7901" t="s">
        <v>22411</v>
      </c>
      <c r="M7901" t="s">
        <v>22412</v>
      </c>
      <c r="N7901">
        <v>8.3333330000000001E-3</v>
      </c>
      <c r="O7901">
        <v>0</v>
      </c>
      <c r="P7901">
        <v>639</v>
      </c>
      <c r="Q7901">
        <v>14</v>
      </c>
      <c r="R7901">
        <v>102</v>
      </c>
      <c r="S7901">
        <v>6</v>
      </c>
      <c r="T7901">
        <v>145</v>
      </c>
      <c r="U7901">
        <v>0</v>
      </c>
      <c r="V7901">
        <v>1</v>
      </c>
      <c r="W7901">
        <v>0</v>
      </c>
      <c r="X7901">
        <v>0.68243238516440075</v>
      </c>
      <c r="Y7901">
        <v>0.18428594879747498</v>
      </c>
      <c r="Z7901">
        <v>0.30385066665814997</v>
      </c>
      <c r="AA7901">
        <v>0.46788442755299992</v>
      </c>
      <c r="AB7901">
        <v>0.52663869855566647</v>
      </c>
      <c r="AC7901">
        <v>0</v>
      </c>
      <c r="AD7901">
        <v>0</v>
      </c>
      <c r="AE7901">
        <v>2.165092126728692</v>
      </c>
    </row>
    <row r="7902" spans="1:31" x14ac:dyDescent="0.25">
      <c r="A7902">
        <v>2221526</v>
      </c>
      <c r="B7902">
        <v>1</v>
      </c>
      <c r="C7902" t="s">
        <v>81</v>
      </c>
      <c r="D7902" t="s">
        <v>128</v>
      </c>
      <c r="E7902" t="s">
        <v>132</v>
      </c>
      <c r="F7902" t="s">
        <v>5624</v>
      </c>
      <c r="G7902" t="s">
        <v>176</v>
      </c>
      <c r="H7902" t="s">
        <v>135</v>
      </c>
      <c r="I7902" t="s">
        <v>136</v>
      </c>
      <c r="J7902" t="s">
        <v>137</v>
      </c>
      <c r="K7902" t="s">
        <v>138</v>
      </c>
      <c r="L7902" t="s">
        <v>22413</v>
      </c>
      <c r="M7902" t="s">
        <v>22414</v>
      </c>
      <c r="N7902">
        <v>0.53222222200000002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52</v>
      </c>
      <c r="U7902">
        <v>0</v>
      </c>
      <c r="V7902">
        <v>2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57.400275271596435</v>
      </c>
      <c r="AC7902">
        <v>0</v>
      </c>
      <c r="AD7902">
        <v>7.5727401980943112</v>
      </c>
      <c r="AE7902">
        <v>64.97301546969075</v>
      </c>
    </row>
    <row r="7903" spans="1:31" x14ac:dyDescent="0.25">
      <c r="A7903">
        <v>2226481</v>
      </c>
      <c r="B7903">
        <v>1</v>
      </c>
      <c r="C7903" t="s">
        <v>80</v>
      </c>
      <c r="D7903" t="s">
        <v>82</v>
      </c>
      <c r="E7903" t="s">
        <v>225</v>
      </c>
      <c r="F7903" t="s">
        <v>22415</v>
      </c>
      <c r="G7903" t="s">
        <v>153</v>
      </c>
      <c r="H7903" t="s">
        <v>135</v>
      </c>
      <c r="I7903" t="s">
        <v>136</v>
      </c>
      <c r="J7903" t="s">
        <v>137</v>
      </c>
      <c r="K7903" t="s">
        <v>138</v>
      </c>
      <c r="L7903" t="s">
        <v>22416</v>
      </c>
      <c r="M7903" t="s">
        <v>22417</v>
      </c>
      <c r="N7903">
        <v>1.4580555550000001</v>
      </c>
      <c r="O7903">
        <v>0</v>
      </c>
      <c r="P7903">
        <v>52</v>
      </c>
      <c r="Q7903">
        <v>0</v>
      </c>
      <c r="R7903">
        <v>0</v>
      </c>
      <c r="S7903">
        <v>0</v>
      </c>
      <c r="T7903">
        <v>18</v>
      </c>
      <c r="U7903">
        <v>0</v>
      </c>
      <c r="V7903">
        <v>0</v>
      </c>
      <c r="W7903">
        <v>0</v>
      </c>
      <c r="X7903">
        <v>27.953361056611143</v>
      </c>
      <c r="Y7903">
        <v>0</v>
      </c>
      <c r="Z7903">
        <v>0</v>
      </c>
      <c r="AA7903">
        <v>0</v>
      </c>
      <c r="AB7903">
        <v>9.4263175387493305</v>
      </c>
      <c r="AC7903">
        <v>0</v>
      </c>
      <c r="AD7903">
        <v>0</v>
      </c>
      <c r="AE7903">
        <v>37.379678595360474</v>
      </c>
    </row>
    <row r="7904" spans="1:31" x14ac:dyDescent="0.25">
      <c r="A7904">
        <v>2227477</v>
      </c>
      <c r="B7904">
        <v>1</v>
      </c>
      <c r="C7904" t="s">
        <v>80</v>
      </c>
      <c r="D7904" t="s">
        <v>105</v>
      </c>
      <c r="E7904" t="s">
        <v>156</v>
      </c>
      <c r="F7904" t="s">
        <v>22418</v>
      </c>
      <c r="G7904" t="s">
        <v>161</v>
      </c>
      <c r="H7904" t="s">
        <v>135</v>
      </c>
      <c r="I7904" t="s">
        <v>136</v>
      </c>
      <c r="J7904" t="s">
        <v>137</v>
      </c>
      <c r="K7904" t="s">
        <v>138</v>
      </c>
      <c r="L7904" t="s">
        <v>22419</v>
      </c>
      <c r="M7904" t="s">
        <v>22420</v>
      </c>
      <c r="N7904">
        <v>5.824166666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1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7.6667540751883481</v>
      </c>
      <c r="AC7904">
        <v>0</v>
      </c>
      <c r="AD7904">
        <v>0</v>
      </c>
      <c r="AE7904">
        <v>7.6667540751883481</v>
      </c>
    </row>
    <row r="7905" spans="1:31" x14ac:dyDescent="0.25">
      <c r="A7905">
        <v>2217825</v>
      </c>
      <c r="B7905">
        <v>1</v>
      </c>
      <c r="C7905" t="s">
        <v>80</v>
      </c>
      <c r="D7905" t="s">
        <v>90</v>
      </c>
      <c r="E7905" t="s">
        <v>151</v>
      </c>
      <c r="F7905" t="s">
        <v>739</v>
      </c>
      <c r="G7905" t="s">
        <v>213</v>
      </c>
      <c r="H7905" t="s">
        <v>135</v>
      </c>
      <c r="I7905" t="s">
        <v>136</v>
      </c>
      <c r="J7905" t="s">
        <v>137</v>
      </c>
      <c r="K7905" t="s">
        <v>138</v>
      </c>
      <c r="L7905" t="s">
        <v>22421</v>
      </c>
      <c r="M7905" t="s">
        <v>22422</v>
      </c>
      <c r="N7905">
        <v>0.79333333299999997</v>
      </c>
      <c r="O7905">
        <v>0</v>
      </c>
      <c r="P7905">
        <v>63</v>
      </c>
      <c r="Q7905">
        <v>0</v>
      </c>
      <c r="R7905">
        <v>0</v>
      </c>
      <c r="S7905">
        <v>0</v>
      </c>
      <c r="T7905">
        <v>1</v>
      </c>
      <c r="U7905">
        <v>0</v>
      </c>
      <c r="V7905">
        <v>0</v>
      </c>
      <c r="W7905">
        <v>0</v>
      </c>
      <c r="X7905">
        <v>17.551114114140077</v>
      </c>
      <c r="Y7905">
        <v>0</v>
      </c>
      <c r="Z7905">
        <v>0</v>
      </c>
      <c r="AA7905">
        <v>0</v>
      </c>
      <c r="AB7905">
        <v>2.1869361387222221E-4</v>
      </c>
      <c r="AC7905">
        <v>0</v>
      </c>
      <c r="AD7905">
        <v>0</v>
      </c>
      <c r="AE7905">
        <v>17.551332807753948</v>
      </c>
    </row>
    <row r="7906" spans="1:31" x14ac:dyDescent="0.25">
      <c r="A7906">
        <v>2227171</v>
      </c>
      <c r="B7906">
        <v>1</v>
      </c>
      <c r="C7906" t="s">
        <v>80</v>
      </c>
      <c r="D7906" t="s">
        <v>82</v>
      </c>
      <c r="E7906" t="s">
        <v>151</v>
      </c>
      <c r="F7906" t="s">
        <v>22423</v>
      </c>
      <c r="G7906" t="s">
        <v>213</v>
      </c>
      <c r="H7906" t="s">
        <v>135</v>
      </c>
      <c r="I7906" t="s">
        <v>136</v>
      </c>
      <c r="J7906" t="s">
        <v>137</v>
      </c>
      <c r="K7906" t="s">
        <v>138</v>
      </c>
      <c r="L7906" t="s">
        <v>22424</v>
      </c>
      <c r="M7906" t="s">
        <v>22425</v>
      </c>
      <c r="N7906">
        <v>2.9586111110000002</v>
      </c>
      <c r="O7906">
        <v>0</v>
      </c>
      <c r="P7906">
        <v>250</v>
      </c>
      <c r="Q7906">
        <v>0</v>
      </c>
      <c r="R7906">
        <v>0</v>
      </c>
      <c r="S7906">
        <v>0</v>
      </c>
      <c r="T7906">
        <v>17</v>
      </c>
      <c r="U7906">
        <v>0</v>
      </c>
      <c r="V7906">
        <v>0</v>
      </c>
      <c r="W7906">
        <v>0</v>
      </c>
      <c r="X7906">
        <v>212.69766851764268</v>
      </c>
      <c r="Y7906">
        <v>0</v>
      </c>
      <c r="Z7906">
        <v>0</v>
      </c>
      <c r="AA7906">
        <v>0</v>
      </c>
      <c r="AB7906">
        <v>25.736337700320668</v>
      </c>
      <c r="AC7906">
        <v>0</v>
      </c>
      <c r="AD7906">
        <v>0</v>
      </c>
      <c r="AE7906">
        <v>238.43400621796334</v>
      </c>
    </row>
    <row r="7907" spans="1:31" x14ac:dyDescent="0.25">
      <c r="A7907">
        <v>2218515</v>
      </c>
      <c r="B7907">
        <v>1</v>
      </c>
      <c r="C7907" t="s">
        <v>80</v>
      </c>
      <c r="D7907" t="s">
        <v>83</v>
      </c>
      <c r="E7907" t="s">
        <v>156</v>
      </c>
      <c r="F7907" t="s">
        <v>22426</v>
      </c>
      <c r="G7907" t="s">
        <v>165</v>
      </c>
      <c r="H7907" t="s">
        <v>135</v>
      </c>
      <c r="I7907" t="s">
        <v>136</v>
      </c>
      <c r="J7907" t="s">
        <v>137</v>
      </c>
      <c r="K7907" t="s">
        <v>138</v>
      </c>
      <c r="L7907" t="s">
        <v>22427</v>
      </c>
      <c r="M7907" t="s">
        <v>22428</v>
      </c>
      <c r="N7907">
        <v>1.8280555549999999</v>
      </c>
      <c r="O7907">
        <v>0</v>
      </c>
      <c r="P7907">
        <v>3</v>
      </c>
      <c r="Q7907">
        <v>0</v>
      </c>
      <c r="R7907">
        <v>0</v>
      </c>
      <c r="S7907">
        <v>0</v>
      </c>
      <c r="T7907">
        <v>2</v>
      </c>
      <c r="U7907">
        <v>0</v>
      </c>
      <c r="V7907">
        <v>0</v>
      </c>
      <c r="W7907">
        <v>0</v>
      </c>
      <c r="X7907">
        <v>3.0996940484929985</v>
      </c>
      <c r="Y7907">
        <v>0</v>
      </c>
      <c r="Z7907">
        <v>0</v>
      </c>
      <c r="AA7907">
        <v>0</v>
      </c>
      <c r="AB7907">
        <v>0.32449957131420998</v>
      </c>
      <c r="AC7907">
        <v>0</v>
      </c>
      <c r="AD7907">
        <v>0</v>
      </c>
      <c r="AE7907">
        <v>3.4241936198072085</v>
      </c>
    </row>
    <row r="7908" spans="1:31" x14ac:dyDescent="0.25">
      <c r="A7908">
        <v>2223753</v>
      </c>
      <c r="B7908">
        <v>1</v>
      </c>
      <c r="C7908" t="s">
        <v>81</v>
      </c>
      <c r="D7908" t="s">
        <v>126</v>
      </c>
      <c r="E7908" t="s">
        <v>198</v>
      </c>
      <c r="F7908" t="s">
        <v>19903</v>
      </c>
      <c r="G7908" t="s">
        <v>143</v>
      </c>
      <c r="H7908" t="s">
        <v>144</v>
      </c>
      <c r="I7908" t="s">
        <v>451</v>
      </c>
      <c r="J7908" t="s">
        <v>137</v>
      </c>
      <c r="K7908" t="s">
        <v>138</v>
      </c>
      <c r="L7908" t="s">
        <v>22429</v>
      </c>
      <c r="M7908" t="s">
        <v>22430</v>
      </c>
      <c r="N7908">
        <v>8.3333330000000001E-3</v>
      </c>
      <c r="O7908">
        <v>0</v>
      </c>
      <c r="P7908">
        <v>1828</v>
      </c>
      <c r="Q7908">
        <v>43</v>
      </c>
      <c r="R7908">
        <v>197</v>
      </c>
      <c r="S7908">
        <v>17</v>
      </c>
      <c r="T7908">
        <v>233</v>
      </c>
      <c r="U7908">
        <v>2</v>
      </c>
      <c r="V7908">
        <v>0</v>
      </c>
      <c r="W7908">
        <v>0</v>
      </c>
      <c r="X7908">
        <v>2.0503009240696364</v>
      </c>
      <c r="Y7908">
        <v>0.5292797344468082</v>
      </c>
      <c r="Z7908">
        <v>0.16180136574897508</v>
      </c>
      <c r="AA7908">
        <v>0.45206422847240002</v>
      </c>
      <c r="AB7908">
        <v>1.2115377187632668</v>
      </c>
      <c r="AC7908">
        <v>2.359525658339167E-2</v>
      </c>
      <c r="AD7908">
        <v>0</v>
      </c>
      <c r="AE7908">
        <v>4.4285792280844776</v>
      </c>
    </row>
    <row r="7909" spans="1:31" x14ac:dyDescent="0.25">
      <c r="A7909">
        <v>2226670</v>
      </c>
      <c r="B7909">
        <v>1</v>
      </c>
      <c r="C7909" t="s">
        <v>80</v>
      </c>
      <c r="D7909" t="s">
        <v>97</v>
      </c>
      <c r="E7909" t="s">
        <v>151</v>
      </c>
      <c r="F7909" t="s">
        <v>18147</v>
      </c>
      <c r="G7909" t="s">
        <v>233</v>
      </c>
      <c r="H7909" t="s">
        <v>135</v>
      </c>
      <c r="I7909" t="s">
        <v>136</v>
      </c>
      <c r="J7909" t="s">
        <v>137</v>
      </c>
      <c r="K7909" t="s">
        <v>234</v>
      </c>
      <c r="L7909" t="s">
        <v>22431</v>
      </c>
      <c r="M7909" t="s">
        <v>22432</v>
      </c>
      <c r="N7909">
        <v>7.7412405550000001</v>
      </c>
      <c r="O7909">
        <v>0</v>
      </c>
      <c r="P7909">
        <v>21</v>
      </c>
      <c r="Q7909">
        <v>0</v>
      </c>
      <c r="R7909">
        <v>57</v>
      </c>
      <c r="S7909">
        <v>0</v>
      </c>
      <c r="T7909">
        <v>8</v>
      </c>
      <c r="U7909">
        <v>0</v>
      </c>
      <c r="V7909">
        <v>0</v>
      </c>
      <c r="W7909">
        <v>0</v>
      </c>
      <c r="X7909">
        <v>92.223374248614377</v>
      </c>
      <c r="Y7909">
        <v>0</v>
      </c>
      <c r="Z7909">
        <v>178.37484982588882</v>
      </c>
      <c r="AA7909">
        <v>0</v>
      </c>
      <c r="AB7909">
        <v>55.576004386267101</v>
      </c>
      <c r="AC7909">
        <v>0</v>
      </c>
      <c r="AD7909">
        <v>0</v>
      </c>
      <c r="AE7909">
        <v>326.17422846077034</v>
      </c>
    </row>
    <row r="7910" spans="1:31" x14ac:dyDescent="0.25">
      <c r="A7910">
        <v>2214101</v>
      </c>
      <c r="B7910">
        <v>1</v>
      </c>
      <c r="C7910" t="s">
        <v>80</v>
      </c>
      <c r="D7910" t="s">
        <v>102</v>
      </c>
      <c r="E7910" t="s">
        <v>151</v>
      </c>
      <c r="F7910" t="s">
        <v>22433</v>
      </c>
      <c r="G7910" t="s">
        <v>610</v>
      </c>
      <c r="H7910" t="s">
        <v>135</v>
      </c>
      <c r="I7910" t="s">
        <v>136</v>
      </c>
      <c r="J7910" t="s">
        <v>137</v>
      </c>
      <c r="K7910" t="s">
        <v>138</v>
      </c>
      <c r="L7910" t="s">
        <v>22434</v>
      </c>
      <c r="M7910" t="s">
        <v>22435</v>
      </c>
      <c r="N7910">
        <v>1.812777777</v>
      </c>
      <c r="O7910">
        <v>0</v>
      </c>
      <c r="P7910">
        <v>23</v>
      </c>
      <c r="Q7910">
        <v>0</v>
      </c>
      <c r="R7910">
        <v>6</v>
      </c>
      <c r="S7910">
        <v>0</v>
      </c>
      <c r="T7910">
        <v>7</v>
      </c>
      <c r="U7910">
        <v>0</v>
      </c>
      <c r="V7910">
        <v>0</v>
      </c>
      <c r="W7910">
        <v>0</v>
      </c>
      <c r="X7910">
        <v>14.494264095701553</v>
      </c>
      <c r="Y7910">
        <v>0</v>
      </c>
      <c r="Z7910">
        <v>1.590297496180771</v>
      </c>
      <c r="AA7910">
        <v>0</v>
      </c>
      <c r="AB7910">
        <v>3.8051783490340045</v>
      </c>
      <c r="AC7910">
        <v>0</v>
      </c>
      <c r="AD7910">
        <v>0</v>
      </c>
      <c r="AE7910">
        <v>19.889739940916328</v>
      </c>
    </row>
    <row r="7911" spans="1:31" x14ac:dyDescent="0.25">
      <c r="A7911">
        <v>2219511</v>
      </c>
      <c r="B7911">
        <v>1</v>
      </c>
      <c r="C7911" t="s">
        <v>80</v>
      </c>
      <c r="D7911" t="s">
        <v>94</v>
      </c>
      <c r="E7911" t="s">
        <v>156</v>
      </c>
      <c r="F7911" t="s">
        <v>22436</v>
      </c>
      <c r="G7911" t="s">
        <v>161</v>
      </c>
      <c r="H7911" t="s">
        <v>135</v>
      </c>
      <c r="I7911" t="s">
        <v>136</v>
      </c>
      <c r="J7911" t="s">
        <v>137</v>
      </c>
      <c r="K7911" t="s">
        <v>138</v>
      </c>
      <c r="L7911" t="s">
        <v>22437</v>
      </c>
      <c r="M7911" t="s">
        <v>22438</v>
      </c>
      <c r="N7911">
        <v>6.9955555550000001</v>
      </c>
      <c r="O7911">
        <v>0</v>
      </c>
      <c r="P7911">
        <v>1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0.4871797088469334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0.4871797088469334</v>
      </c>
    </row>
    <row r="7912" spans="1:31" x14ac:dyDescent="0.25">
      <c r="A7912">
        <v>2222757</v>
      </c>
      <c r="B7912">
        <v>1</v>
      </c>
      <c r="C7912" t="s">
        <v>81</v>
      </c>
      <c r="D7912" t="s">
        <v>112</v>
      </c>
      <c r="E7912" t="s">
        <v>156</v>
      </c>
      <c r="F7912" t="s">
        <v>22439</v>
      </c>
      <c r="G7912" t="s">
        <v>134</v>
      </c>
      <c r="H7912" t="s">
        <v>135</v>
      </c>
      <c r="I7912" t="s">
        <v>136</v>
      </c>
      <c r="J7912" t="s">
        <v>137</v>
      </c>
      <c r="K7912" t="s">
        <v>138</v>
      </c>
      <c r="L7912" t="s">
        <v>22440</v>
      </c>
      <c r="M7912" t="s">
        <v>22441</v>
      </c>
      <c r="N7912">
        <v>1.22</v>
      </c>
      <c r="O7912">
        <v>0</v>
      </c>
      <c r="P7912">
        <v>1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0.56765140637639444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0.56765140637639444</v>
      </c>
    </row>
    <row r="7913" spans="1:31" x14ac:dyDescent="0.25">
      <c r="A7913">
        <v>2225674</v>
      </c>
      <c r="B7913">
        <v>1</v>
      </c>
      <c r="C7913" t="s">
        <v>81</v>
      </c>
      <c r="D7913" t="s">
        <v>113</v>
      </c>
      <c r="E7913" t="s">
        <v>151</v>
      </c>
      <c r="F7913" t="s">
        <v>22442</v>
      </c>
      <c r="G7913" t="s">
        <v>213</v>
      </c>
      <c r="H7913" t="s">
        <v>135</v>
      </c>
      <c r="I7913" t="s">
        <v>136</v>
      </c>
      <c r="J7913" t="s">
        <v>137</v>
      </c>
      <c r="K7913" t="s">
        <v>138</v>
      </c>
      <c r="L7913" t="s">
        <v>22443</v>
      </c>
      <c r="M7913" t="s">
        <v>22444</v>
      </c>
      <c r="N7913">
        <v>1.8916666660000001</v>
      </c>
      <c r="O7913">
        <v>0</v>
      </c>
      <c r="P7913">
        <v>4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0.97557830622876351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0.97557830622876351</v>
      </c>
    </row>
    <row r="7914" spans="1:31" x14ac:dyDescent="0.25">
      <c r="A7914">
        <v>2228167</v>
      </c>
      <c r="B7914">
        <v>1</v>
      </c>
      <c r="C7914" t="s">
        <v>81</v>
      </c>
      <c r="D7914" t="s">
        <v>116</v>
      </c>
      <c r="E7914" t="s">
        <v>147</v>
      </c>
      <c r="F7914" t="s">
        <v>7358</v>
      </c>
      <c r="G7914" t="s">
        <v>523</v>
      </c>
      <c r="H7914" t="s">
        <v>144</v>
      </c>
      <c r="I7914" t="s">
        <v>136</v>
      </c>
      <c r="J7914" t="s">
        <v>137</v>
      </c>
      <c r="K7914" t="s">
        <v>138</v>
      </c>
      <c r="L7914" t="s">
        <v>22445</v>
      </c>
      <c r="M7914" t="s">
        <v>22446</v>
      </c>
      <c r="N7914">
        <v>1.882777777</v>
      </c>
      <c r="O7914">
        <v>0</v>
      </c>
      <c r="P7914">
        <v>678</v>
      </c>
      <c r="Q7914">
        <v>52</v>
      </c>
      <c r="R7914">
        <v>70</v>
      </c>
      <c r="S7914">
        <v>8</v>
      </c>
      <c r="T7914">
        <v>58</v>
      </c>
      <c r="U7914">
        <v>2</v>
      </c>
      <c r="V7914">
        <v>0</v>
      </c>
      <c r="W7914">
        <v>0</v>
      </c>
      <c r="X7914">
        <v>188.76541643120456</v>
      </c>
      <c r="Y7914">
        <v>109.52514197272444</v>
      </c>
      <c r="Z7914">
        <v>27.291016903707082</v>
      </c>
      <c r="AA7914">
        <v>30.579075337506435</v>
      </c>
      <c r="AB7914">
        <v>11.987710683435216</v>
      </c>
      <c r="AC7914">
        <v>10.419335961202769</v>
      </c>
      <c r="AD7914">
        <v>0</v>
      </c>
      <c r="AE7914">
        <v>378.56769728978054</v>
      </c>
    </row>
    <row r="7915" spans="1:31" x14ac:dyDescent="0.25">
      <c r="A7915">
        <v>2220507</v>
      </c>
      <c r="B7915">
        <v>1</v>
      </c>
      <c r="C7915" t="s">
        <v>81</v>
      </c>
      <c r="D7915" t="s">
        <v>120</v>
      </c>
      <c r="E7915" t="s">
        <v>151</v>
      </c>
      <c r="F7915" t="s">
        <v>9172</v>
      </c>
      <c r="G7915" t="s">
        <v>213</v>
      </c>
      <c r="H7915" t="s">
        <v>135</v>
      </c>
      <c r="I7915" t="s">
        <v>136</v>
      </c>
      <c r="J7915" t="s">
        <v>137</v>
      </c>
      <c r="K7915" t="s">
        <v>138</v>
      </c>
      <c r="L7915" t="s">
        <v>22447</v>
      </c>
      <c r="M7915" t="s">
        <v>22448</v>
      </c>
      <c r="N7915">
        <v>0.69416666599999999</v>
      </c>
      <c r="O7915">
        <v>0</v>
      </c>
      <c r="P7915">
        <v>31</v>
      </c>
      <c r="Q7915">
        <v>0</v>
      </c>
      <c r="R7915">
        <v>5</v>
      </c>
      <c r="S7915">
        <v>0</v>
      </c>
      <c r="T7915">
        <v>3</v>
      </c>
      <c r="U7915">
        <v>0</v>
      </c>
      <c r="V7915">
        <v>0</v>
      </c>
      <c r="W7915">
        <v>0</v>
      </c>
      <c r="X7915">
        <v>3.2967761534823583</v>
      </c>
      <c r="Y7915">
        <v>0</v>
      </c>
      <c r="Z7915">
        <v>0.41985376264146967</v>
      </c>
      <c r="AA7915">
        <v>0</v>
      </c>
      <c r="AB7915">
        <v>0.95383090831994044</v>
      </c>
      <c r="AC7915">
        <v>0</v>
      </c>
      <c r="AD7915">
        <v>0</v>
      </c>
      <c r="AE7915">
        <v>4.6704608244437686</v>
      </c>
    </row>
    <row r="7916" spans="1:31" x14ac:dyDescent="0.25">
      <c r="A7916">
        <v>2216783</v>
      </c>
      <c r="B7916">
        <v>1</v>
      </c>
      <c r="C7916" t="s">
        <v>80</v>
      </c>
      <c r="D7916" t="s">
        <v>110</v>
      </c>
      <c r="E7916" t="s">
        <v>225</v>
      </c>
      <c r="F7916" t="s">
        <v>506</v>
      </c>
      <c r="G7916" t="s">
        <v>600</v>
      </c>
      <c r="H7916" t="s">
        <v>135</v>
      </c>
      <c r="I7916" t="s">
        <v>136</v>
      </c>
      <c r="J7916" t="s">
        <v>137</v>
      </c>
      <c r="K7916" t="s">
        <v>138</v>
      </c>
      <c r="L7916" t="s">
        <v>22449</v>
      </c>
      <c r="M7916" t="s">
        <v>22450</v>
      </c>
      <c r="N7916">
        <v>2.7083333330000001</v>
      </c>
      <c r="O7916">
        <v>0</v>
      </c>
      <c r="P7916">
        <v>93</v>
      </c>
      <c r="Q7916">
        <v>0</v>
      </c>
      <c r="R7916">
        <v>0</v>
      </c>
      <c r="S7916">
        <v>0</v>
      </c>
      <c r="T7916">
        <v>8</v>
      </c>
      <c r="U7916">
        <v>0</v>
      </c>
      <c r="V7916">
        <v>0</v>
      </c>
      <c r="W7916">
        <v>0</v>
      </c>
      <c r="X7916">
        <v>61.397442704812001</v>
      </c>
      <c r="Y7916">
        <v>0</v>
      </c>
      <c r="Z7916">
        <v>0</v>
      </c>
      <c r="AA7916">
        <v>0</v>
      </c>
      <c r="AB7916">
        <v>7.8484814137724337</v>
      </c>
      <c r="AC7916">
        <v>0</v>
      </c>
      <c r="AD7916">
        <v>0</v>
      </c>
      <c r="AE7916">
        <v>69.245924118584441</v>
      </c>
    </row>
    <row r="7917" spans="1:31" x14ac:dyDescent="0.25">
      <c r="A7917">
        <v>2215787</v>
      </c>
      <c r="B7917">
        <v>1</v>
      </c>
      <c r="C7917" t="s">
        <v>81</v>
      </c>
      <c r="D7917" t="s">
        <v>118</v>
      </c>
      <c r="E7917" t="s">
        <v>198</v>
      </c>
      <c r="F7917" t="s">
        <v>22451</v>
      </c>
      <c r="G7917" t="s">
        <v>143</v>
      </c>
      <c r="H7917" t="s">
        <v>144</v>
      </c>
      <c r="I7917" t="s">
        <v>451</v>
      </c>
      <c r="J7917" t="s">
        <v>137</v>
      </c>
      <c r="K7917" t="s">
        <v>138</v>
      </c>
      <c r="L7917" t="s">
        <v>22452</v>
      </c>
      <c r="M7917" t="s">
        <v>22453</v>
      </c>
      <c r="N7917">
        <v>8.3333330000000001E-3</v>
      </c>
      <c r="O7917">
        <v>7</v>
      </c>
      <c r="P7917">
        <v>228</v>
      </c>
      <c r="Q7917">
        <v>92</v>
      </c>
      <c r="R7917">
        <v>159</v>
      </c>
      <c r="S7917">
        <v>21</v>
      </c>
      <c r="T7917">
        <v>51</v>
      </c>
      <c r="U7917">
        <v>3</v>
      </c>
      <c r="V7917">
        <v>0</v>
      </c>
      <c r="W7917">
        <v>2.3308734315591672E-2</v>
      </c>
      <c r="X7917">
        <v>0.26116987718893347</v>
      </c>
      <c r="Y7917">
        <v>0.59050696775111688</v>
      </c>
      <c r="Z7917">
        <v>1.0976608752226498</v>
      </c>
      <c r="AA7917">
        <v>0.87839223028262481</v>
      </c>
      <c r="AB7917">
        <v>0.27480325880843331</v>
      </c>
      <c r="AC7917">
        <v>0.4458675160090666</v>
      </c>
      <c r="AD7917">
        <v>0</v>
      </c>
      <c r="AE7917">
        <v>3.5717094595784165</v>
      </c>
    </row>
    <row r="7918" spans="1:31" x14ac:dyDescent="0.25">
      <c r="A7918">
        <v>2228685</v>
      </c>
      <c r="B7918">
        <v>1</v>
      </c>
      <c r="C7918" t="s">
        <v>81</v>
      </c>
      <c r="D7918" t="s">
        <v>117</v>
      </c>
      <c r="E7918" t="s">
        <v>225</v>
      </c>
      <c r="F7918" t="s">
        <v>22454</v>
      </c>
      <c r="G7918" t="s">
        <v>600</v>
      </c>
      <c r="H7918" t="s">
        <v>135</v>
      </c>
      <c r="I7918" t="s">
        <v>136</v>
      </c>
      <c r="J7918" t="s">
        <v>137</v>
      </c>
      <c r="K7918" t="s">
        <v>138</v>
      </c>
      <c r="L7918" t="s">
        <v>22455</v>
      </c>
      <c r="M7918" t="s">
        <v>22456</v>
      </c>
      <c r="N7918">
        <v>0.53583333300000002</v>
      </c>
      <c r="O7918">
        <v>0</v>
      </c>
      <c r="P7918">
        <v>21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2.3581827123847612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2.3581827123847612</v>
      </c>
    </row>
    <row r="7919" spans="1:31" x14ac:dyDescent="0.25">
      <c r="A7919">
        <v>2219033</v>
      </c>
      <c r="B7919">
        <v>1</v>
      </c>
      <c r="C7919" t="s">
        <v>81</v>
      </c>
      <c r="D7919" t="s">
        <v>115</v>
      </c>
      <c r="E7919" t="s">
        <v>151</v>
      </c>
      <c r="F7919" t="s">
        <v>22457</v>
      </c>
      <c r="G7919" t="s">
        <v>213</v>
      </c>
      <c r="H7919" t="s">
        <v>135</v>
      </c>
      <c r="I7919" t="s">
        <v>136</v>
      </c>
      <c r="J7919" t="s">
        <v>137</v>
      </c>
      <c r="K7919" t="s">
        <v>138</v>
      </c>
      <c r="L7919" t="s">
        <v>22458</v>
      </c>
      <c r="M7919" t="s">
        <v>22459</v>
      </c>
      <c r="N7919">
        <v>0.97305555499999996</v>
      </c>
      <c r="O7919">
        <v>0</v>
      </c>
      <c r="P7919">
        <v>4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0.19716676129934721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0.19716676129934721</v>
      </c>
    </row>
    <row r="7920" spans="1:31" x14ac:dyDescent="0.25">
      <c r="A7920">
        <v>2226693</v>
      </c>
      <c r="B7920">
        <v>1</v>
      </c>
      <c r="C7920" t="s">
        <v>81</v>
      </c>
      <c r="D7920" t="s">
        <v>128</v>
      </c>
      <c r="E7920" t="s">
        <v>141</v>
      </c>
      <c r="F7920" t="s">
        <v>22460</v>
      </c>
      <c r="G7920" t="s">
        <v>233</v>
      </c>
      <c r="H7920" t="s">
        <v>144</v>
      </c>
      <c r="I7920" t="s">
        <v>136</v>
      </c>
      <c r="J7920" t="s">
        <v>137</v>
      </c>
      <c r="K7920" t="s">
        <v>234</v>
      </c>
      <c r="L7920" t="s">
        <v>22461</v>
      </c>
      <c r="M7920" t="s">
        <v>22462</v>
      </c>
      <c r="N7920">
        <v>7.7682933329999999</v>
      </c>
      <c r="O7920">
        <v>0</v>
      </c>
      <c r="P7920">
        <v>171</v>
      </c>
      <c r="Q7920">
        <v>0</v>
      </c>
      <c r="R7920">
        <v>31</v>
      </c>
      <c r="S7920">
        <v>0</v>
      </c>
      <c r="T7920">
        <v>27</v>
      </c>
      <c r="U7920">
        <v>0</v>
      </c>
      <c r="V7920">
        <v>0</v>
      </c>
      <c r="W7920">
        <v>0</v>
      </c>
      <c r="X7920">
        <v>329.77495935494636</v>
      </c>
      <c r="Y7920">
        <v>0</v>
      </c>
      <c r="Z7920">
        <v>41.757645108542746</v>
      </c>
      <c r="AA7920">
        <v>0</v>
      </c>
      <c r="AB7920">
        <v>127.81717298870201</v>
      </c>
      <c r="AC7920">
        <v>0</v>
      </c>
      <c r="AD7920">
        <v>0</v>
      </c>
      <c r="AE7920">
        <v>499.34977745219112</v>
      </c>
    </row>
    <row r="7921" spans="1:31" x14ac:dyDescent="0.25">
      <c r="A7921">
        <v>2213082</v>
      </c>
      <c r="B7921">
        <v>1</v>
      </c>
      <c r="C7921" t="s">
        <v>80</v>
      </c>
      <c r="D7921" t="s">
        <v>82</v>
      </c>
      <c r="E7921" t="s">
        <v>151</v>
      </c>
      <c r="F7921" t="s">
        <v>3290</v>
      </c>
      <c r="G7921" t="s">
        <v>213</v>
      </c>
      <c r="H7921" t="s">
        <v>135</v>
      </c>
      <c r="I7921" t="s">
        <v>136</v>
      </c>
      <c r="J7921" t="s">
        <v>137</v>
      </c>
      <c r="K7921" t="s">
        <v>138</v>
      </c>
      <c r="L7921" t="s">
        <v>22463</v>
      </c>
      <c r="M7921" t="s">
        <v>22464</v>
      </c>
      <c r="N7921">
        <v>0.85250000000000004</v>
      </c>
      <c r="O7921">
        <v>0</v>
      </c>
      <c r="P7921">
        <v>342</v>
      </c>
      <c r="Q7921">
        <v>0</v>
      </c>
      <c r="R7921">
        <v>0</v>
      </c>
      <c r="S7921">
        <v>0</v>
      </c>
      <c r="T7921">
        <v>9</v>
      </c>
      <c r="U7921">
        <v>0</v>
      </c>
      <c r="V7921">
        <v>0</v>
      </c>
      <c r="W7921">
        <v>0</v>
      </c>
      <c r="X7921">
        <v>84.400174781255998</v>
      </c>
      <c r="Y7921">
        <v>0</v>
      </c>
      <c r="Z7921">
        <v>0</v>
      </c>
      <c r="AA7921">
        <v>0</v>
      </c>
      <c r="AB7921">
        <v>2.4081134059209379</v>
      </c>
      <c r="AC7921">
        <v>0</v>
      </c>
      <c r="AD7921">
        <v>0</v>
      </c>
      <c r="AE7921">
        <v>86.808288187176942</v>
      </c>
    </row>
    <row r="7922" spans="1:31" x14ac:dyDescent="0.25">
      <c r="A7922">
        <v>2223447</v>
      </c>
      <c r="B7922">
        <v>1</v>
      </c>
      <c r="C7922" t="s">
        <v>81</v>
      </c>
      <c r="D7922" t="s">
        <v>128</v>
      </c>
      <c r="E7922" t="s">
        <v>156</v>
      </c>
      <c r="F7922" t="s">
        <v>22465</v>
      </c>
      <c r="G7922" t="s">
        <v>165</v>
      </c>
      <c r="H7922" t="s">
        <v>135</v>
      </c>
      <c r="I7922" t="s">
        <v>136</v>
      </c>
      <c r="J7922" t="s">
        <v>137</v>
      </c>
      <c r="K7922" t="s">
        <v>138</v>
      </c>
      <c r="L7922" t="s">
        <v>22466</v>
      </c>
      <c r="M7922" t="s">
        <v>22467</v>
      </c>
      <c r="N7922">
        <v>6.4788888880000002</v>
      </c>
      <c r="O7922">
        <v>0</v>
      </c>
      <c r="P7922">
        <v>5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8.6536021744276006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8.6536021744276006</v>
      </c>
    </row>
    <row r="7923" spans="1:31" x14ac:dyDescent="0.25">
      <c r="A7923">
        <v>2213560</v>
      </c>
      <c r="B7923">
        <v>1</v>
      </c>
      <c r="C7923" t="s">
        <v>80</v>
      </c>
      <c r="D7923" t="s">
        <v>105</v>
      </c>
      <c r="E7923" t="s">
        <v>156</v>
      </c>
      <c r="F7923" t="s">
        <v>22468</v>
      </c>
      <c r="G7923" t="s">
        <v>134</v>
      </c>
      <c r="H7923" t="s">
        <v>135</v>
      </c>
      <c r="I7923" t="s">
        <v>136</v>
      </c>
      <c r="J7923" t="s">
        <v>137</v>
      </c>
      <c r="K7923" t="s">
        <v>138</v>
      </c>
      <c r="L7923" t="s">
        <v>22469</v>
      </c>
      <c r="M7923" t="s">
        <v>22470</v>
      </c>
      <c r="N7923">
        <v>0.43944444399999999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1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0.63248909733327507</v>
      </c>
      <c r="AC7923">
        <v>0</v>
      </c>
      <c r="AD7923">
        <v>0</v>
      </c>
      <c r="AE7923">
        <v>0.63248909733327507</v>
      </c>
    </row>
    <row r="7924" spans="1:31" x14ac:dyDescent="0.25">
      <c r="A7924">
        <v>2216116</v>
      </c>
      <c r="B7924">
        <v>1</v>
      </c>
      <c r="C7924" t="s">
        <v>80</v>
      </c>
      <c r="D7924" t="s">
        <v>90</v>
      </c>
      <c r="E7924" t="s">
        <v>251</v>
      </c>
      <c r="F7924" t="s">
        <v>22471</v>
      </c>
      <c r="G7924" t="s">
        <v>280</v>
      </c>
      <c r="H7924" t="s">
        <v>144</v>
      </c>
      <c r="I7924" t="s">
        <v>136</v>
      </c>
      <c r="J7924" t="s">
        <v>3</v>
      </c>
      <c r="K7924" t="s">
        <v>138</v>
      </c>
      <c r="L7924" t="s">
        <v>22472</v>
      </c>
      <c r="M7924" t="s">
        <v>22473</v>
      </c>
      <c r="N7924">
        <v>0.245</v>
      </c>
      <c r="O7924">
        <v>0</v>
      </c>
      <c r="P7924">
        <v>4550</v>
      </c>
      <c r="Q7924">
        <v>0</v>
      </c>
      <c r="R7924">
        <v>0</v>
      </c>
      <c r="S7924">
        <v>0</v>
      </c>
      <c r="T7924">
        <v>333</v>
      </c>
      <c r="U7924">
        <v>0</v>
      </c>
      <c r="V7924">
        <v>0</v>
      </c>
      <c r="W7924">
        <v>0</v>
      </c>
      <c r="X7924">
        <v>364.26862298208044</v>
      </c>
      <c r="Y7924">
        <v>0</v>
      </c>
      <c r="Z7924">
        <v>0</v>
      </c>
      <c r="AA7924">
        <v>0</v>
      </c>
      <c r="AB7924">
        <v>39.059073728514349</v>
      </c>
      <c r="AC7924">
        <v>0</v>
      </c>
      <c r="AD7924">
        <v>0</v>
      </c>
      <c r="AE7924">
        <v>403.32769671059481</v>
      </c>
    </row>
    <row r="7925" spans="1:31" x14ac:dyDescent="0.25">
      <c r="A7925">
        <v>2218280</v>
      </c>
      <c r="B7925">
        <v>1</v>
      </c>
      <c r="C7925" t="s">
        <v>80</v>
      </c>
      <c r="D7925" t="s">
        <v>95</v>
      </c>
      <c r="E7925" t="s">
        <v>251</v>
      </c>
      <c r="F7925" t="s">
        <v>2802</v>
      </c>
      <c r="G7925" t="s">
        <v>694</v>
      </c>
      <c r="H7925" t="s">
        <v>144</v>
      </c>
      <c r="I7925" t="s">
        <v>136</v>
      </c>
      <c r="J7925" t="s">
        <v>137</v>
      </c>
      <c r="K7925" t="s">
        <v>138</v>
      </c>
      <c r="L7925" t="s">
        <v>22474</v>
      </c>
      <c r="M7925" t="s">
        <v>22475</v>
      </c>
      <c r="N7925">
        <v>0.46586111099999999</v>
      </c>
      <c r="O7925">
        <v>56</v>
      </c>
      <c r="P7925">
        <v>4936</v>
      </c>
      <c r="Q7925">
        <v>84</v>
      </c>
      <c r="R7925">
        <v>173</v>
      </c>
      <c r="S7925">
        <v>93</v>
      </c>
      <c r="T7925">
        <v>644</v>
      </c>
      <c r="U7925">
        <v>10</v>
      </c>
      <c r="V7925">
        <v>1</v>
      </c>
      <c r="W7925">
        <v>23.680280061482616</v>
      </c>
      <c r="X7925">
        <v>906.3766341395476</v>
      </c>
      <c r="Y7925">
        <v>263.36221812823896</v>
      </c>
      <c r="Z7925">
        <v>22.917701141075604</v>
      </c>
      <c r="AA7925">
        <v>176.55149912684283</v>
      </c>
      <c r="AB7925">
        <v>287.9609858778353</v>
      </c>
      <c r="AC7925">
        <v>320.67682578724674</v>
      </c>
      <c r="AD7925">
        <v>3.1177520880684586</v>
      </c>
      <c r="AE7925">
        <v>2004.6438963503383</v>
      </c>
    </row>
    <row r="7926" spans="1:31" x14ac:dyDescent="0.25">
      <c r="A7926">
        <v>2226936</v>
      </c>
      <c r="B7926">
        <v>1</v>
      </c>
      <c r="C7926" t="s">
        <v>80</v>
      </c>
      <c r="D7926" t="s">
        <v>83</v>
      </c>
      <c r="E7926" t="s">
        <v>151</v>
      </c>
      <c r="F7926" t="s">
        <v>22476</v>
      </c>
      <c r="G7926" t="s">
        <v>213</v>
      </c>
      <c r="H7926" t="s">
        <v>135</v>
      </c>
      <c r="I7926" t="s">
        <v>136</v>
      </c>
      <c r="J7926" t="s">
        <v>137</v>
      </c>
      <c r="K7926" t="s">
        <v>138</v>
      </c>
      <c r="L7926" t="s">
        <v>22477</v>
      </c>
      <c r="M7926" t="s">
        <v>22478</v>
      </c>
      <c r="N7926">
        <v>2.4725000000000001</v>
      </c>
      <c r="O7926">
        <v>0</v>
      </c>
      <c r="P7926">
        <v>1</v>
      </c>
      <c r="Q7926">
        <v>0</v>
      </c>
      <c r="R7926">
        <v>0</v>
      </c>
      <c r="S7926">
        <v>0</v>
      </c>
      <c r="T7926">
        <v>14</v>
      </c>
      <c r="U7926">
        <v>0</v>
      </c>
      <c r="V7926">
        <v>0</v>
      </c>
      <c r="W7926">
        <v>0</v>
      </c>
      <c r="X7926">
        <v>5.0078156758222227E-4</v>
      </c>
      <c r="Y7926">
        <v>0</v>
      </c>
      <c r="Z7926">
        <v>0</v>
      </c>
      <c r="AA7926">
        <v>0</v>
      </c>
      <c r="AB7926">
        <v>68.509222313062494</v>
      </c>
      <c r="AC7926">
        <v>0</v>
      </c>
      <c r="AD7926">
        <v>0</v>
      </c>
      <c r="AE7926">
        <v>68.509723094630075</v>
      </c>
    </row>
    <row r="7927" spans="1:31" x14ac:dyDescent="0.25">
      <c r="A7927">
        <v>2222067</v>
      </c>
      <c r="B7927">
        <v>1</v>
      </c>
      <c r="C7927" t="s">
        <v>80</v>
      </c>
      <c r="D7927" t="s">
        <v>96</v>
      </c>
      <c r="E7927" t="s">
        <v>156</v>
      </c>
      <c r="F7927" t="s">
        <v>9969</v>
      </c>
      <c r="G7927" t="s">
        <v>172</v>
      </c>
      <c r="H7927" t="s">
        <v>135</v>
      </c>
      <c r="I7927" t="s">
        <v>136</v>
      </c>
      <c r="J7927" t="s">
        <v>137</v>
      </c>
      <c r="K7927" t="s">
        <v>138</v>
      </c>
      <c r="L7927" t="s">
        <v>22479</v>
      </c>
      <c r="M7927" t="s">
        <v>22480</v>
      </c>
      <c r="N7927">
        <v>3.4561111109999998</v>
      </c>
      <c r="O7927">
        <v>0</v>
      </c>
      <c r="P7927">
        <v>1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10.985874247955461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10.985874247955461</v>
      </c>
    </row>
    <row r="7928" spans="1:31" x14ac:dyDescent="0.25">
      <c r="A7928">
        <v>2215575</v>
      </c>
      <c r="B7928">
        <v>1</v>
      </c>
      <c r="C7928" t="s">
        <v>81</v>
      </c>
      <c r="D7928" t="s">
        <v>128</v>
      </c>
      <c r="E7928" t="s">
        <v>156</v>
      </c>
      <c r="F7928" t="s">
        <v>22481</v>
      </c>
      <c r="G7928" t="s">
        <v>172</v>
      </c>
      <c r="H7928" t="s">
        <v>135</v>
      </c>
      <c r="I7928" t="s">
        <v>136</v>
      </c>
      <c r="J7928" t="s">
        <v>137</v>
      </c>
      <c r="K7928" t="s">
        <v>138</v>
      </c>
      <c r="L7928" t="s">
        <v>22482</v>
      </c>
      <c r="M7928" t="s">
        <v>22483</v>
      </c>
      <c r="N7928">
        <v>2.6516666660000001</v>
      </c>
      <c r="O7928">
        <v>0</v>
      </c>
      <c r="P7928">
        <v>15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12.876829078293472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12.876829078293472</v>
      </c>
    </row>
    <row r="7929" spans="1:31" x14ac:dyDescent="0.25">
      <c r="A7929">
        <v>2214642</v>
      </c>
      <c r="B7929">
        <v>1</v>
      </c>
      <c r="C7929" t="s">
        <v>81</v>
      </c>
      <c r="D7929" t="s">
        <v>118</v>
      </c>
      <c r="E7929" t="s">
        <v>156</v>
      </c>
      <c r="F7929" t="s">
        <v>22484</v>
      </c>
      <c r="G7929" t="s">
        <v>161</v>
      </c>
      <c r="H7929" t="s">
        <v>135</v>
      </c>
      <c r="I7929" t="s">
        <v>136</v>
      </c>
      <c r="J7929" t="s">
        <v>137</v>
      </c>
      <c r="K7929" t="s">
        <v>138</v>
      </c>
      <c r="L7929" t="s">
        <v>22485</v>
      </c>
      <c r="M7929" t="s">
        <v>22486</v>
      </c>
      <c r="N7929">
        <v>0.76777777700000005</v>
      </c>
      <c r="O7929">
        <v>0</v>
      </c>
      <c r="P7929">
        <v>5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1.1575356546872888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1.1575356546872888</v>
      </c>
    </row>
    <row r="7930" spans="1:31" x14ac:dyDescent="0.25">
      <c r="A7930">
        <v>2228622</v>
      </c>
      <c r="B7930">
        <v>1</v>
      </c>
      <c r="C7930" t="s">
        <v>80</v>
      </c>
      <c r="D7930" t="s">
        <v>108</v>
      </c>
      <c r="E7930" t="s">
        <v>156</v>
      </c>
      <c r="F7930" t="s">
        <v>20786</v>
      </c>
      <c r="G7930" t="s">
        <v>280</v>
      </c>
      <c r="H7930" t="s">
        <v>135</v>
      </c>
      <c r="I7930" t="s">
        <v>136</v>
      </c>
      <c r="J7930" t="s">
        <v>3</v>
      </c>
      <c r="K7930" t="s">
        <v>138</v>
      </c>
      <c r="L7930" t="s">
        <v>22487</v>
      </c>
      <c r="M7930" t="s">
        <v>22488</v>
      </c>
      <c r="N7930">
        <v>2.4775</v>
      </c>
      <c r="O7930">
        <v>0</v>
      </c>
      <c r="P7930">
        <v>4</v>
      </c>
      <c r="Q7930">
        <v>0</v>
      </c>
      <c r="R7930">
        <v>0</v>
      </c>
      <c r="S7930">
        <v>0</v>
      </c>
      <c r="T7930">
        <v>1</v>
      </c>
      <c r="U7930">
        <v>0</v>
      </c>
      <c r="V7930">
        <v>0</v>
      </c>
      <c r="W7930">
        <v>0</v>
      </c>
      <c r="X7930">
        <v>1.4581797690395588</v>
      </c>
      <c r="Y7930">
        <v>0</v>
      </c>
      <c r="Z7930">
        <v>0</v>
      </c>
      <c r="AA7930">
        <v>0</v>
      </c>
      <c r="AB7930">
        <v>0.32446609304323504</v>
      </c>
      <c r="AC7930">
        <v>0</v>
      </c>
      <c r="AD7930">
        <v>0</v>
      </c>
      <c r="AE7930">
        <v>1.7826458620827939</v>
      </c>
    </row>
    <row r="7931" spans="1:31" x14ac:dyDescent="0.25">
      <c r="A7931">
        <v>2224294</v>
      </c>
      <c r="B7931">
        <v>1</v>
      </c>
      <c r="C7931" t="s">
        <v>81</v>
      </c>
      <c r="D7931" t="s">
        <v>115</v>
      </c>
      <c r="E7931" t="s">
        <v>132</v>
      </c>
      <c r="F7931" t="s">
        <v>5935</v>
      </c>
      <c r="G7931" t="s">
        <v>233</v>
      </c>
      <c r="H7931" t="s">
        <v>135</v>
      </c>
      <c r="I7931" t="s">
        <v>136</v>
      </c>
      <c r="J7931" t="s">
        <v>137</v>
      </c>
      <c r="K7931" t="s">
        <v>234</v>
      </c>
      <c r="L7931" t="s">
        <v>22489</v>
      </c>
      <c r="M7931" t="s">
        <v>22490</v>
      </c>
      <c r="N7931">
        <v>1.151680555</v>
      </c>
      <c r="O7931">
        <v>0</v>
      </c>
      <c r="P7931">
        <v>147</v>
      </c>
      <c r="Q7931">
        <v>0</v>
      </c>
      <c r="R7931">
        <v>0</v>
      </c>
      <c r="S7931">
        <v>0</v>
      </c>
      <c r="T7931">
        <v>8</v>
      </c>
      <c r="U7931">
        <v>0</v>
      </c>
      <c r="V7931">
        <v>0</v>
      </c>
      <c r="W7931">
        <v>0</v>
      </c>
      <c r="X7931">
        <v>19.114214839273131</v>
      </c>
      <c r="Y7931">
        <v>0</v>
      </c>
      <c r="Z7931">
        <v>0</v>
      </c>
      <c r="AA7931">
        <v>0</v>
      </c>
      <c r="AB7931">
        <v>13.010067240215047</v>
      </c>
      <c r="AC7931">
        <v>0</v>
      </c>
      <c r="AD7931">
        <v>0</v>
      </c>
      <c r="AE7931">
        <v>32.124282079488182</v>
      </c>
    </row>
    <row r="7932" spans="1:31" x14ac:dyDescent="0.25">
      <c r="A7932">
        <v>2227626</v>
      </c>
      <c r="B7932">
        <v>1</v>
      </c>
      <c r="C7932" t="s">
        <v>80</v>
      </c>
      <c r="D7932" t="s">
        <v>85</v>
      </c>
      <c r="E7932" t="s">
        <v>156</v>
      </c>
      <c r="F7932" t="s">
        <v>22491</v>
      </c>
      <c r="G7932" t="s">
        <v>161</v>
      </c>
      <c r="H7932" t="s">
        <v>135</v>
      </c>
      <c r="I7932" t="s">
        <v>136</v>
      </c>
      <c r="J7932" t="s">
        <v>137</v>
      </c>
      <c r="K7932" t="s">
        <v>138</v>
      </c>
      <c r="L7932" t="s">
        <v>22492</v>
      </c>
      <c r="M7932" t="s">
        <v>22493</v>
      </c>
      <c r="N7932">
        <v>2.025555555</v>
      </c>
      <c r="O7932">
        <v>0</v>
      </c>
      <c r="P7932">
        <v>3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4.3149119627312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4.3149119627312</v>
      </c>
    </row>
    <row r="7933" spans="1:31" x14ac:dyDescent="0.25">
      <c r="A7933">
        <v>2223298</v>
      </c>
      <c r="B7933">
        <v>1</v>
      </c>
      <c r="C7933" t="s">
        <v>80</v>
      </c>
      <c r="D7933" t="s">
        <v>99</v>
      </c>
      <c r="E7933" t="s">
        <v>156</v>
      </c>
      <c r="F7933" t="s">
        <v>22494</v>
      </c>
      <c r="G7933" t="s">
        <v>134</v>
      </c>
      <c r="H7933" t="s">
        <v>135</v>
      </c>
      <c r="I7933" t="s">
        <v>136</v>
      </c>
      <c r="J7933" t="s">
        <v>137</v>
      </c>
      <c r="K7933" t="s">
        <v>138</v>
      </c>
      <c r="L7933" t="s">
        <v>22495</v>
      </c>
      <c r="M7933" t="s">
        <v>22496</v>
      </c>
      <c r="N7933">
        <v>5.2280555550000001</v>
      </c>
      <c r="O7933">
        <v>0</v>
      </c>
      <c r="P7933">
        <v>1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2.5564869198966668E-3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2.5564869198966668E-3</v>
      </c>
    </row>
    <row r="7934" spans="1:31" x14ac:dyDescent="0.25">
      <c r="A7934">
        <v>2216657</v>
      </c>
      <c r="B7934">
        <v>1</v>
      </c>
      <c r="C7934" t="s">
        <v>80</v>
      </c>
      <c r="D7934" t="s">
        <v>90</v>
      </c>
      <c r="E7934" t="s">
        <v>151</v>
      </c>
      <c r="F7934" t="s">
        <v>22497</v>
      </c>
      <c r="G7934" t="s">
        <v>213</v>
      </c>
      <c r="H7934" t="s">
        <v>135</v>
      </c>
      <c r="I7934" t="s">
        <v>136</v>
      </c>
      <c r="J7934" t="s">
        <v>137</v>
      </c>
      <c r="K7934" t="s">
        <v>138</v>
      </c>
      <c r="L7934" t="s">
        <v>22498</v>
      </c>
      <c r="M7934" t="s">
        <v>22499</v>
      </c>
      <c r="N7934">
        <v>1.845277777</v>
      </c>
      <c r="O7934">
        <v>0</v>
      </c>
      <c r="P7934">
        <v>123</v>
      </c>
      <c r="Q7934">
        <v>0</v>
      </c>
      <c r="R7934">
        <v>0</v>
      </c>
      <c r="S7934">
        <v>0</v>
      </c>
      <c r="T7934">
        <v>12</v>
      </c>
      <c r="U7934">
        <v>0</v>
      </c>
      <c r="V7934">
        <v>0</v>
      </c>
      <c r="W7934">
        <v>0</v>
      </c>
      <c r="X7934">
        <v>67.121748378746318</v>
      </c>
      <c r="Y7934">
        <v>0</v>
      </c>
      <c r="Z7934">
        <v>0</v>
      </c>
      <c r="AA7934">
        <v>0</v>
      </c>
      <c r="AB7934">
        <v>12.063640457555818</v>
      </c>
      <c r="AC7934">
        <v>0</v>
      </c>
      <c r="AD7934">
        <v>0</v>
      </c>
      <c r="AE7934">
        <v>79.185388836302138</v>
      </c>
    </row>
    <row r="7935" spans="1:31" x14ac:dyDescent="0.25">
      <c r="A7935">
        <v>2220985</v>
      </c>
      <c r="B7935">
        <v>1</v>
      </c>
      <c r="C7935" t="s">
        <v>81</v>
      </c>
      <c r="D7935" t="s">
        <v>113</v>
      </c>
      <c r="E7935" t="s">
        <v>156</v>
      </c>
      <c r="F7935" t="s">
        <v>22500</v>
      </c>
      <c r="G7935" t="s">
        <v>161</v>
      </c>
      <c r="H7935" t="s">
        <v>135</v>
      </c>
      <c r="I7935" t="s">
        <v>136</v>
      </c>
      <c r="J7935" t="s">
        <v>137</v>
      </c>
      <c r="K7935" t="s">
        <v>138</v>
      </c>
      <c r="L7935" t="s">
        <v>22501</v>
      </c>
      <c r="M7935" t="s">
        <v>22502</v>
      </c>
      <c r="N7935">
        <v>1.4783333329999999</v>
      </c>
      <c r="O7935">
        <v>0</v>
      </c>
      <c r="P7935">
        <v>1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0.37898282147408224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0.37898282147408224</v>
      </c>
    </row>
    <row r="7936" spans="1:31" x14ac:dyDescent="0.25">
      <c r="A7936">
        <v>2226003</v>
      </c>
      <c r="B7936">
        <v>1</v>
      </c>
      <c r="C7936" t="s">
        <v>81</v>
      </c>
      <c r="D7936" t="s">
        <v>114</v>
      </c>
      <c r="E7936" t="s">
        <v>141</v>
      </c>
      <c r="F7936" t="s">
        <v>22503</v>
      </c>
      <c r="G7936" t="s">
        <v>233</v>
      </c>
      <c r="H7936" t="s">
        <v>144</v>
      </c>
      <c r="I7936" t="s">
        <v>136</v>
      </c>
      <c r="J7936" t="s">
        <v>137</v>
      </c>
      <c r="K7936" t="s">
        <v>234</v>
      </c>
      <c r="L7936" t="s">
        <v>22504</v>
      </c>
      <c r="M7936" t="s">
        <v>22505</v>
      </c>
      <c r="N7936">
        <v>7.4721516660000002</v>
      </c>
      <c r="O7936">
        <v>0</v>
      </c>
      <c r="P7936">
        <v>39</v>
      </c>
      <c r="Q7936">
        <v>0</v>
      </c>
      <c r="R7936">
        <v>0</v>
      </c>
      <c r="S7936">
        <v>0</v>
      </c>
      <c r="T7936">
        <v>2</v>
      </c>
      <c r="U7936">
        <v>0</v>
      </c>
      <c r="V7936">
        <v>0</v>
      </c>
      <c r="W7936">
        <v>0</v>
      </c>
      <c r="X7936">
        <v>19.135469185823588</v>
      </c>
      <c r="Y7936">
        <v>0</v>
      </c>
      <c r="Z7936">
        <v>0</v>
      </c>
      <c r="AA7936">
        <v>0</v>
      </c>
      <c r="AB7936">
        <v>0.93190959747815005</v>
      </c>
      <c r="AC7936">
        <v>0</v>
      </c>
      <c r="AD7936">
        <v>0</v>
      </c>
      <c r="AE7936">
        <v>20.067378783301738</v>
      </c>
    </row>
    <row r="7937" spans="1:31" x14ac:dyDescent="0.25">
      <c r="A7937">
        <v>2218343</v>
      </c>
      <c r="B7937">
        <v>1</v>
      </c>
      <c r="C7937" t="s">
        <v>81</v>
      </c>
      <c r="D7937" t="s">
        <v>122</v>
      </c>
      <c r="E7937" t="s">
        <v>132</v>
      </c>
      <c r="F7937" t="s">
        <v>22506</v>
      </c>
      <c r="G7937" t="s">
        <v>176</v>
      </c>
      <c r="H7937" t="s">
        <v>135</v>
      </c>
      <c r="I7937" t="s">
        <v>136</v>
      </c>
      <c r="J7937" t="s">
        <v>137</v>
      </c>
      <c r="K7937" t="s">
        <v>138</v>
      </c>
      <c r="L7937" t="s">
        <v>22507</v>
      </c>
      <c r="M7937" t="s">
        <v>22508</v>
      </c>
      <c r="N7937">
        <v>9.5399999999999991</v>
      </c>
      <c r="O7937">
        <v>0</v>
      </c>
      <c r="P7937">
        <v>21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10.077844524708562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10.077844524708562</v>
      </c>
    </row>
    <row r="7938" spans="1:31" x14ac:dyDescent="0.25">
      <c r="A7938">
        <v>2216265</v>
      </c>
      <c r="B7938">
        <v>1</v>
      </c>
      <c r="C7938" t="s">
        <v>81</v>
      </c>
      <c r="D7938" t="s">
        <v>127</v>
      </c>
      <c r="E7938" t="s">
        <v>141</v>
      </c>
      <c r="F7938" t="s">
        <v>14412</v>
      </c>
      <c r="G7938" t="s">
        <v>143</v>
      </c>
      <c r="H7938" t="s">
        <v>144</v>
      </c>
      <c r="I7938" t="s">
        <v>136</v>
      </c>
      <c r="J7938" t="s">
        <v>137</v>
      </c>
      <c r="K7938" t="s">
        <v>138</v>
      </c>
      <c r="L7938" t="s">
        <v>22509</v>
      </c>
      <c r="M7938" t="s">
        <v>22510</v>
      </c>
      <c r="N7938">
        <v>1.373611111</v>
      </c>
      <c r="O7938">
        <v>0</v>
      </c>
      <c r="P7938">
        <v>0</v>
      </c>
      <c r="Q7938">
        <v>11</v>
      </c>
      <c r="R7938">
        <v>9</v>
      </c>
      <c r="S7938">
        <v>2</v>
      </c>
      <c r="T7938">
        <v>1</v>
      </c>
      <c r="U7938">
        <v>0</v>
      </c>
      <c r="V7938">
        <v>0</v>
      </c>
      <c r="W7938">
        <v>0</v>
      </c>
      <c r="X7938">
        <v>0</v>
      </c>
      <c r="Y7938">
        <v>3.3045484431132834</v>
      </c>
      <c r="Z7938">
        <v>4.8844081672241906</v>
      </c>
      <c r="AA7938">
        <v>9.4477470726409507</v>
      </c>
      <c r="AB7938">
        <v>2.2750533948320042</v>
      </c>
      <c r="AC7938">
        <v>0</v>
      </c>
      <c r="AD7938">
        <v>0</v>
      </c>
      <c r="AE7938">
        <v>19.911757077810428</v>
      </c>
    </row>
    <row r="7939" spans="1:31" x14ac:dyDescent="0.25">
      <c r="A7939">
        <v>2217347</v>
      </c>
      <c r="B7939">
        <v>1</v>
      </c>
      <c r="C7939" t="s">
        <v>80</v>
      </c>
      <c r="D7939" t="s">
        <v>103</v>
      </c>
      <c r="E7939" t="s">
        <v>141</v>
      </c>
      <c r="F7939" t="s">
        <v>7565</v>
      </c>
      <c r="G7939" t="s">
        <v>143</v>
      </c>
      <c r="H7939" t="s">
        <v>144</v>
      </c>
      <c r="I7939" t="s">
        <v>136</v>
      </c>
      <c r="J7939" t="s">
        <v>137</v>
      </c>
      <c r="K7939" t="s">
        <v>138</v>
      </c>
      <c r="L7939" t="s">
        <v>22511</v>
      </c>
      <c r="M7939" t="s">
        <v>22512</v>
      </c>
      <c r="N7939">
        <v>2.2691666659999998</v>
      </c>
      <c r="O7939">
        <v>0</v>
      </c>
      <c r="P7939">
        <v>801</v>
      </c>
      <c r="Q7939">
        <v>0</v>
      </c>
      <c r="R7939">
        <v>30</v>
      </c>
      <c r="S7939">
        <v>2</v>
      </c>
      <c r="T7939">
        <v>94</v>
      </c>
      <c r="U7939">
        <v>0</v>
      </c>
      <c r="V7939">
        <v>0</v>
      </c>
      <c r="W7939">
        <v>0</v>
      </c>
      <c r="X7939">
        <v>469.74540108362021</v>
      </c>
      <c r="Y7939">
        <v>0</v>
      </c>
      <c r="Z7939">
        <v>26.126952223886356</v>
      </c>
      <c r="AA7939">
        <v>8.5990137530302952</v>
      </c>
      <c r="AB7939">
        <v>138.93449657592092</v>
      </c>
      <c r="AC7939">
        <v>0</v>
      </c>
      <c r="AD7939">
        <v>0</v>
      </c>
      <c r="AE7939">
        <v>643.40586363645775</v>
      </c>
    </row>
    <row r="7940" spans="1:31" x14ac:dyDescent="0.25">
      <c r="A7940">
        <v>2220593</v>
      </c>
      <c r="B7940">
        <v>1</v>
      </c>
      <c r="C7940" t="s">
        <v>80</v>
      </c>
      <c r="D7940" t="s">
        <v>82</v>
      </c>
      <c r="E7940" t="s">
        <v>151</v>
      </c>
      <c r="F7940" t="s">
        <v>6650</v>
      </c>
      <c r="G7940" t="s">
        <v>507</v>
      </c>
      <c r="H7940" t="s">
        <v>135</v>
      </c>
      <c r="I7940" t="s">
        <v>136</v>
      </c>
      <c r="J7940" t="s">
        <v>137</v>
      </c>
      <c r="K7940" t="s">
        <v>138</v>
      </c>
      <c r="L7940" t="s">
        <v>22513</v>
      </c>
      <c r="M7940" t="s">
        <v>22514</v>
      </c>
      <c r="N7940">
        <v>4.1447222220000004</v>
      </c>
      <c r="O7940">
        <v>0</v>
      </c>
      <c r="P7940">
        <v>40</v>
      </c>
      <c r="Q7940">
        <v>0</v>
      </c>
      <c r="R7940">
        <v>0</v>
      </c>
      <c r="S7940">
        <v>0</v>
      </c>
      <c r="T7940">
        <v>7</v>
      </c>
      <c r="U7940">
        <v>0</v>
      </c>
      <c r="V7940">
        <v>0</v>
      </c>
      <c r="W7940">
        <v>0</v>
      </c>
      <c r="X7940">
        <v>47.625324649720859</v>
      </c>
      <c r="Y7940">
        <v>0</v>
      </c>
      <c r="Z7940">
        <v>0</v>
      </c>
      <c r="AA7940">
        <v>0</v>
      </c>
      <c r="AB7940">
        <v>18.413657590097934</v>
      </c>
      <c r="AC7940">
        <v>0</v>
      </c>
      <c r="AD7940">
        <v>0</v>
      </c>
      <c r="AE7940">
        <v>66.038982239818793</v>
      </c>
    </row>
    <row r="7941" spans="1:31" x14ac:dyDescent="0.25">
      <c r="A7941">
        <v>2225917</v>
      </c>
      <c r="B7941">
        <v>1</v>
      </c>
      <c r="C7941" t="s">
        <v>80</v>
      </c>
      <c r="D7941" t="s">
        <v>110</v>
      </c>
      <c r="E7941" t="s">
        <v>156</v>
      </c>
      <c r="F7941" t="s">
        <v>22515</v>
      </c>
      <c r="G7941" t="s">
        <v>161</v>
      </c>
      <c r="H7941" t="s">
        <v>135</v>
      </c>
      <c r="I7941" t="s">
        <v>136</v>
      </c>
      <c r="J7941" t="s">
        <v>137</v>
      </c>
      <c r="K7941" t="s">
        <v>138</v>
      </c>
      <c r="L7941" t="s">
        <v>22516</v>
      </c>
      <c r="M7941" t="s">
        <v>22517</v>
      </c>
      <c r="N7941">
        <v>2.528888888</v>
      </c>
      <c r="O7941">
        <v>0</v>
      </c>
      <c r="P7941">
        <v>3</v>
      </c>
      <c r="Q7941">
        <v>0</v>
      </c>
      <c r="R7941">
        <v>0</v>
      </c>
      <c r="S7941">
        <v>0</v>
      </c>
      <c r="T7941">
        <v>1</v>
      </c>
      <c r="U7941">
        <v>0</v>
      </c>
      <c r="V7941">
        <v>0</v>
      </c>
      <c r="W7941">
        <v>0</v>
      </c>
      <c r="X7941">
        <v>4.5958651023505421</v>
      </c>
      <c r="Y7941">
        <v>0</v>
      </c>
      <c r="Z7941">
        <v>0</v>
      </c>
      <c r="AA7941">
        <v>0</v>
      </c>
      <c r="AB7941">
        <v>0.39909129096580004</v>
      </c>
      <c r="AC7941">
        <v>0</v>
      </c>
      <c r="AD7941">
        <v>0</v>
      </c>
      <c r="AE7941">
        <v>4.9949563933163423</v>
      </c>
    </row>
    <row r="7942" spans="1:31" x14ac:dyDescent="0.25">
      <c r="A7942">
        <v>2224984</v>
      </c>
      <c r="B7942">
        <v>1</v>
      </c>
      <c r="C7942" t="s">
        <v>80</v>
      </c>
      <c r="D7942" t="s">
        <v>104</v>
      </c>
      <c r="E7942" t="s">
        <v>151</v>
      </c>
      <c r="F7942" t="s">
        <v>22518</v>
      </c>
      <c r="G7942" t="s">
        <v>213</v>
      </c>
      <c r="H7942" t="s">
        <v>135</v>
      </c>
      <c r="I7942" t="s">
        <v>136</v>
      </c>
      <c r="J7942" t="s">
        <v>137</v>
      </c>
      <c r="K7942" t="s">
        <v>138</v>
      </c>
      <c r="L7942" t="s">
        <v>22519</v>
      </c>
      <c r="M7942" t="s">
        <v>22520</v>
      </c>
      <c r="N7942">
        <v>4.4158333330000001</v>
      </c>
      <c r="O7942">
        <v>0</v>
      </c>
      <c r="P7942">
        <v>4</v>
      </c>
      <c r="Q7942">
        <v>0</v>
      </c>
      <c r="R7942">
        <v>0</v>
      </c>
      <c r="S7942">
        <v>0</v>
      </c>
      <c r="T7942">
        <v>1</v>
      </c>
      <c r="U7942">
        <v>0</v>
      </c>
      <c r="V7942">
        <v>0</v>
      </c>
      <c r="W7942">
        <v>0</v>
      </c>
      <c r="X7942">
        <v>5.0699330444253006</v>
      </c>
      <c r="Y7942">
        <v>0</v>
      </c>
      <c r="Z7942">
        <v>0</v>
      </c>
      <c r="AA7942">
        <v>0</v>
      </c>
      <c r="AB7942">
        <v>4.0463678333779995</v>
      </c>
      <c r="AC7942">
        <v>0</v>
      </c>
      <c r="AD7942">
        <v>0</v>
      </c>
      <c r="AE7942">
        <v>9.116300877803301</v>
      </c>
    </row>
    <row r="7943" spans="1:31" x14ac:dyDescent="0.25">
      <c r="A7943">
        <v>2222906</v>
      </c>
      <c r="B7943">
        <v>1</v>
      </c>
      <c r="C7943" t="s">
        <v>80</v>
      </c>
      <c r="D7943" t="s">
        <v>84</v>
      </c>
      <c r="E7943" t="s">
        <v>156</v>
      </c>
      <c r="F7943" t="s">
        <v>22521</v>
      </c>
      <c r="G7943" t="s">
        <v>165</v>
      </c>
      <c r="H7943" t="s">
        <v>135</v>
      </c>
      <c r="I7943" t="s">
        <v>136</v>
      </c>
      <c r="J7943" t="s">
        <v>137</v>
      </c>
      <c r="K7943" t="s">
        <v>138</v>
      </c>
      <c r="L7943" t="s">
        <v>22522</v>
      </c>
      <c r="M7943" t="s">
        <v>22523</v>
      </c>
      <c r="N7943">
        <v>4.1988888879999999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1</v>
      </c>
      <c r="U7943">
        <v>0</v>
      </c>
      <c r="V7943">
        <v>1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1.2506998202568222</v>
      </c>
      <c r="AC7943">
        <v>0</v>
      </c>
      <c r="AD7943">
        <v>29.008296970291532</v>
      </c>
      <c r="AE7943">
        <v>30.258996790548355</v>
      </c>
    </row>
    <row r="7944" spans="1:31" x14ac:dyDescent="0.25">
      <c r="A7944">
        <v>2229312</v>
      </c>
      <c r="B7944">
        <v>1</v>
      </c>
      <c r="C7944" t="s">
        <v>80</v>
      </c>
      <c r="D7944" t="s">
        <v>96</v>
      </c>
      <c r="E7944" t="s">
        <v>151</v>
      </c>
      <c r="F7944" t="s">
        <v>11101</v>
      </c>
      <c r="G7944" t="s">
        <v>213</v>
      </c>
      <c r="H7944" t="s">
        <v>135</v>
      </c>
      <c r="I7944" t="s">
        <v>136</v>
      </c>
      <c r="J7944" t="s">
        <v>137</v>
      </c>
      <c r="K7944" t="s">
        <v>138</v>
      </c>
      <c r="L7944" t="s">
        <v>22524</v>
      </c>
      <c r="M7944" t="s">
        <v>22525</v>
      </c>
      <c r="N7944">
        <v>0.67666666600000003</v>
      </c>
      <c r="O7944">
        <v>0</v>
      </c>
      <c r="P7944">
        <v>124</v>
      </c>
      <c r="Q7944">
        <v>0</v>
      </c>
      <c r="R7944">
        <v>0</v>
      </c>
      <c r="S7944">
        <v>0</v>
      </c>
      <c r="T7944">
        <v>12</v>
      </c>
      <c r="U7944">
        <v>0</v>
      </c>
      <c r="V7944">
        <v>0</v>
      </c>
      <c r="W7944">
        <v>0</v>
      </c>
      <c r="X7944">
        <v>42.398369896845388</v>
      </c>
      <c r="Y7944">
        <v>0</v>
      </c>
      <c r="Z7944">
        <v>0</v>
      </c>
      <c r="AA7944">
        <v>0</v>
      </c>
      <c r="AB7944">
        <v>1.9864477410717101</v>
      </c>
      <c r="AC7944">
        <v>0</v>
      </c>
      <c r="AD7944">
        <v>0</v>
      </c>
      <c r="AE7944">
        <v>44.384817637917095</v>
      </c>
    </row>
    <row r="7945" spans="1:31" x14ac:dyDescent="0.25">
      <c r="A7945">
        <v>2227234</v>
      </c>
      <c r="B7945">
        <v>1</v>
      </c>
      <c r="C7945" t="s">
        <v>80</v>
      </c>
      <c r="D7945" t="s">
        <v>100</v>
      </c>
      <c r="E7945" t="s">
        <v>141</v>
      </c>
      <c r="F7945" t="s">
        <v>22526</v>
      </c>
      <c r="G7945" t="s">
        <v>233</v>
      </c>
      <c r="H7945" t="s">
        <v>144</v>
      </c>
      <c r="I7945" t="s">
        <v>136</v>
      </c>
      <c r="J7945" t="s">
        <v>137</v>
      </c>
      <c r="K7945" t="s">
        <v>234</v>
      </c>
      <c r="L7945" t="s">
        <v>22527</v>
      </c>
      <c r="M7945" t="s">
        <v>22528</v>
      </c>
      <c r="N7945">
        <v>8.8703536110000005</v>
      </c>
      <c r="O7945">
        <v>0</v>
      </c>
      <c r="P7945">
        <v>13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27.313893396641447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27.313893396641447</v>
      </c>
    </row>
    <row r="7946" spans="1:31" x14ac:dyDescent="0.25">
      <c r="A7946">
        <v>2221197</v>
      </c>
      <c r="B7946">
        <v>1</v>
      </c>
      <c r="C7946" t="s">
        <v>80</v>
      </c>
      <c r="D7946" t="s">
        <v>103</v>
      </c>
      <c r="E7946" t="s">
        <v>251</v>
      </c>
      <c r="F7946" t="s">
        <v>22529</v>
      </c>
      <c r="G7946" t="s">
        <v>200</v>
      </c>
      <c r="H7946" t="s">
        <v>144</v>
      </c>
      <c r="I7946" t="s">
        <v>136</v>
      </c>
      <c r="J7946" t="s">
        <v>137</v>
      </c>
      <c r="K7946" t="s">
        <v>234</v>
      </c>
      <c r="L7946" t="s">
        <v>22530</v>
      </c>
      <c r="M7946" t="s">
        <v>22531</v>
      </c>
      <c r="N7946">
        <v>6.6666665999999999E-2</v>
      </c>
      <c r="O7946">
        <v>1</v>
      </c>
      <c r="P7946">
        <v>1575</v>
      </c>
      <c r="Q7946">
        <v>34</v>
      </c>
      <c r="R7946">
        <v>178</v>
      </c>
      <c r="S7946">
        <v>19</v>
      </c>
      <c r="T7946">
        <v>187</v>
      </c>
      <c r="U7946">
        <v>2</v>
      </c>
      <c r="V7946">
        <v>0</v>
      </c>
      <c r="W7946">
        <v>2.0447920231333332E-2</v>
      </c>
      <c r="X7946">
        <v>29.632269775367277</v>
      </c>
      <c r="Y7946">
        <v>0.48166070793133325</v>
      </c>
      <c r="Z7946">
        <v>8.3931135978141995</v>
      </c>
      <c r="AA7946">
        <v>1.1817243854434001</v>
      </c>
      <c r="AB7946">
        <v>4.8126707747786623</v>
      </c>
      <c r="AC7946">
        <v>4.3616646964870007</v>
      </c>
      <c r="AD7946">
        <v>0</v>
      </c>
      <c r="AE7946">
        <v>48.88355185805321</v>
      </c>
    </row>
    <row r="7947" spans="1:31" x14ac:dyDescent="0.25">
      <c r="A7947">
        <v>2221283</v>
      </c>
      <c r="B7947">
        <v>1</v>
      </c>
      <c r="C7947" t="s">
        <v>80</v>
      </c>
      <c r="D7947" t="s">
        <v>92</v>
      </c>
      <c r="E7947" t="s">
        <v>156</v>
      </c>
      <c r="F7947" t="s">
        <v>22532</v>
      </c>
      <c r="G7947" t="s">
        <v>134</v>
      </c>
      <c r="H7947" t="s">
        <v>135</v>
      </c>
      <c r="I7947" t="s">
        <v>136</v>
      </c>
      <c r="J7947" t="s">
        <v>137</v>
      </c>
      <c r="K7947" t="s">
        <v>138</v>
      </c>
      <c r="L7947" t="s">
        <v>22533</v>
      </c>
      <c r="M7947" t="s">
        <v>22534</v>
      </c>
      <c r="N7947">
        <v>5.9694444439999996</v>
      </c>
      <c r="O7947">
        <v>0</v>
      </c>
      <c r="P7947">
        <v>2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4.005331911073899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4.005331911073899</v>
      </c>
    </row>
    <row r="7948" spans="1:31" x14ac:dyDescent="0.25">
      <c r="A7948">
        <v>2228316</v>
      </c>
      <c r="B7948">
        <v>1</v>
      </c>
      <c r="C7948" t="s">
        <v>80</v>
      </c>
      <c r="D7948" t="s">
        <v>83</v>
      </c>
      <c r="E7948" t="s">
        <v>151</v>
      </c>
      <c r="F7948" t="s">
        <v>22535</v>
      </c>
      <c r="G7948" t="s">
        <v>213</v>
      </c>
      <c r="H7948" t="s">
        <v>135</v>
      </c>
      <c r="I7948" t="s">
        <v>136</v>
      </c>
      <c r="J7948" t="s">
        <v>137</v>
      </c>
      <c r="K7948" t="s">
        <v>138</v>
      </c>
      <c r="L7948" t="s">
        <v>22536</v>
      </c>
      <c r="M7948" t="s">
        <v>22537</v>
      </c>
      <c r="N7948">
        <v>2.9161111110000002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13</v>
      </c>
      <c r="U7948">
        <v>0</v>
      </c>
      <c r="V7948">
        <v>1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54.840006853616238</v>
      </c>
      <c r="AC7948">
        <v>0</v>
      </c>
      <c r="AD7948">
        <v>255.11493083990507</v>
      </c>
      <c r="AE7948">
        <v>309.95493769352129</v>
      </c>
    </row>
    <row r="7949" spans="1:31" x14ac:dyDescent="0.25">
      <c r="A7949">
        <v>2223902</v>
      </c>
      <c r="B7949">
        <v>1</v>
      </c>
      <c r="C7949" t="s">
        <v>81</v>
      </c>
      <c r="D7949" t="s">
        <v>123</v>
      </c>
      <c r="E7949" t="s">
        <v>225</v>
      </c>
      <c r="F7949" t="s">
        <v>22538</v>
      </c>
      <c r="G7949" t="s">
        <v>213</v>
      </c>
      <c r="H7949" t="s">
        <v>135</v>
      </c>
      <c r="I7949" t="s">
        <v>136</v>
      </c>
      <c r="J7949" t="s">
        <v>137</v>
      </c>
      <c r="K7949" t="s">
        <v>138</v>
      </c>
      <c r="L7949" t="s">
        <v>22539</v>
      </c>
      <c r="M7949" t="s">
        <v>22540</v>
      </c>
      <c r="N7949">
        <v>1.3630555550000001</v>
      </c>
      <c r="O7949">
        <v>0</v>
      </c>
      <c r="P7949">
        <v>131</v>
      </c>
      <c r="Q7949">
        <v>0</v>
      </c>
      <c r="R7949">
        <v>1</v>
      </c>
      <c r="S7949">
        <v>0</v>
      </c>
      <c r="T7949">
        <v>17</v>
      </c>
      <c r="U7949">
        <v>0</v>
      </c>
      <c r="V7949">
        <v>0</v>
      </c>
      <c r="W7949">
        <v>0</v>
      </c>
      <c r="X7949">
        <v>47.145842853957269</v>
      </c>
      <c r="Y7949">
        <v>0</v>
      </c>
      <c r="Z7949">
        <v>1.4124159999962935</v>
      </c>
      <c r="AA7949">
        <v>0</v>
      </c>
      <c r="AB7949">
        <v>13.558035060145889</v>
      </c>
      <c r="AC7949">
        <v>0</v>
      </c>
      <c r="AD7949">
        <v>0</v>
      </c>
      <c r="AE7949">
        <v>62.116293914099451</v>
      </c>
    </row>
    <row r="7950" spans="1:31" x14ac:dyDescent="0.25">
      <c r="A7950">
        <v>2223988</v>
      </c>
      <c r="B7950">
        <v>1</v>
      </c>
      <c r="C7950" t="s">
        <v>80</v>
      </c>
      <c r="D7950" t="s">
        <v>104</v>
      </c>
      <c r="E7950" t="s">
        <v>198</v>
      </c>
      <c r="F7950" t="s">
        <v>22541</v>
      </c>
      <c r="G7950" t="s">
        <v>143</v>
      </c>
      <c r="H7950" t="s">
        <v>144</v>
      </c>
      <c r="I7950" t="s">
        <v>136</v>
      </c>
      <c r="J7950" t="s">
        <v>137</v>
      </c>
      <c r="K7950" t="s">
        <v>138</v>
      </c>
      <c r="L7950" t="s">
        <v>22542</v>
      </c>
      <c r="M7950" t="s">
        <v>22543</v>
      </c>
      <c r="N7950">
        <v>1.1702777769999999</v>
      </c>
      <c r="O7950">
        <v>16</v>
      </c>
      <c r="P7950">
        <v>329</v>
      </c>
      <c r="Q7950">
        <v>26</v>
      </c>
      <c r="R7950">
        <v>25</v>
      </c>
      <c r="S7950">
        <v>44</v>
      </c>
      <c r="T7950">
        <v>39</v>
      </c>
      <c r="U7950">
        <v>13</v>
      </c>
      <c r="V7950">
        <v>2</v>
      </c>
      <c r="W7950">
        <v>32.762296963122367</v>
      </c>
      <c r="X7950">
        <v>145.65408346590004</v>
      </c>
      <c r="Y7950">
        <v>34.369035291638205</v>
      </c>
      <c r="Z7950">
        <v>17.327681839898496</v>
      </c>
      <c r="AA7950">
        <v>592.47284454444286</v>
      </c>
      <c r="AB7950">
        <v>53.391023634259589</v>
      </c>
      <c r="AC7950">
        <v>3889.5865950286452</v>
      </c>
      <c r="AD7950">
        <v>122.62131415606115</v>
      </c>
      <c r="AE7950">
        <v>4888.184874923968</v>
      </c>
    </row>
    <row r="7951" spans="1:31" x14ac:dyDescent="0.25">
      <c r="A7951">
        <v>2226607</v>
      </c>
      <c r="B7951">
        <v>1</v>
      </c>
      <c r="C7951" t="s">
        <v>80</v>
      </c>
      <c r="D7951" t="s">
        <v>94</v>
      </c>
      <c r="E7951" t="s">
        <v>151</v>
      </c>
      <c r="F7951" t="s">
        <v>22544</v>
      </c>
      <c r="G7951" t="s">
        <v>213</v>
      </c>
      <c r="H7951" t="s">
        <v>135</v>
      </c>
      <c r="I7951" t="s">
        <v>136</v>
      </c>
      <c r="J7951" t="s">
        <v>137</v>
      </c>
      <c r="K7951" t="s">
        <v>138</v>
      </c>
      <c r="L7951" t="s">
        <v>22545</v>
      </c>
      <c r="M7951" t="s">
        <v>22546</v>
      </c>
      <c r="N7951">
        <v>1.061666666</v>
      </c>
      <c r="O7951">
        <v>0</v>
      </c>
      <c r="P7951">
        <v>29</v>
      </c>
      <c r="Q7951">
        <v>0</v>
      </c>
      <c r="R7951">
        <v>0</v>
      </c>
      <c r="S7951">
        <v>0</v>
      </c>
      <c r="T7951">
        <v>1</v>
      </c>
      <c r="U7951">
        <v>0</v>
      </c>
      <c r="V7951">
        <v>0</v>
      </c>
      <c r="W7951">
        <v>0</v>
      </c>
      <c r="X7951">
        <v>4.8699373235227004</v>
      </c>
      <c r="Y7951">
        <v>0</v>
      </c>
      <c r="Z7951">
        <v>0</v>
      </c>
      <c r="AA7951">
        <v>0</v>
      </c>
      <c r="AB7951">
        <v>0.14230101678000001</v>
      </c>
      <c r="AC7951">
        <v>0</v>
      </c>
      <c r="AD7951">
        <v>0</v>
      </c>
      <c r="AE7951">
        <v>5.0122383403027007</v>
      </c>
    </row>
    <row r="7952" spans="1:31" x14ac:dyDescent="0.25">
      <c r="A7952">
        <v>2224529</v>
      </c>
      <c r="B7952">
        <v>1</v>
      </c>
      <c r="C7952" t="s">
        <v>80</v>
      </c>
      <c r="D7952" t="s">
        <v>105</v>
      </c>
      <c r="E7952" t="s">
        <v>156</v>
      </c>
      <c r="F7952" t="s">
        <v>22547</v>
      </c>
      <c r="G7952" t="s">
        <v>165</v>
      </c>
      <c r="H7952" t="s">
        <v>135</v>
      </c>
      <c r="I7952" t="s">
        <v>136</v>
      </c>
      <c r="J7952" t="s">
        <v>137</v>
      </c>
      <c r="K7952" t="s">
        <v>138</v>
      </c>
      <c r="L7952" t="s">
        <v>22548</v>
      </c>
      <c r="M7952" t="s">
        <v>22549</v>
      </c>
      <c r="N7952">
        <v>1.199166666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1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1.1251076928525752</v>
      </c>
      <c r="AC7952">
        <v>0</v>
      </c>
      <c r="AD7952">
        <v>0</v>
      </c>
      <c r="AE7952">
        <v>1.1251076928525752</v>
      </c>
    </row>
    <row r="7953" spans="1:31" x14ac:dyDescent="0.25">
      <c r="A7953">
        <v>2217951</v>
      </c>
      <c r="B7953">
        <v>1</v>
      </c>
      <c r="C7953" t="s">
        <v>80</v>
      </c>
      <c r="D7953" t="s">
        <v>86</v>
      </c>
      <c r="E7953" t="s">
        <v>151</v>
      </c>
      <c r="F7953" t="s">
        <v>22550</v>
      </c>
      <c r="G7953" t="s">
        <v>536</v>
      </c>
      <c r="H7953" t="s">
        <v>135</v>
      </c>
      <c r="I7953" t="s">
        <v>136</v>
      </c>
      <c r="J7953" t="s">
        <v>137</v>
      </c>
      <c r="K7953" t="s">
        <v>138</v>
      </c>
      <c r="L7953" t="s">
        <v>22551</v>
      </c>
      <c r="M7953" t="s">
        <v>22552</v>
      </c>
      <c r="N7953">
        <v>1.831111111</v>
      </c>
      <c r="O7953">
        <v>0</v>
      </c>
      <c r="P7953">
        <v>11</v>
      </c>
      <c r="Q7953">
        <v>0</v>
      </c>
      <c r="R7953">
        <v>5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103.09738556170511</v>
      </c>
      <c r="Y7953">
        <v>0</v>
      </c>
      <c r="Z7953">
        <v>0.98825344500692014</v>
      </c>
      <c r="AA7953">
        <v>0</v>
      </c>
      <c r="AB7953">
        <v>0</v>
      </c>
      <c r="AC7953">
        <v>0</v>
      </c>
      <c r="AD7953">
        <v>0</v>
      </c>
      <c r="AE7953">
        <v>104.08563900671203</v>
      </c>
    </row>
    <row r="7954" spans="1:31" x14ac:dyDescent="0.25">
      <c r="A7954">
        <v>2228230</v>
      </c>
      <c r="B7954">
        <v>1</v>
      </c>
      <c r="C7954" t="s">
        <v>80</v>
      </c>
      <c r="D7954" t="s">
        <v>93</v>
      </c>
      <c r="E7954" t="s">
        <v>141</v>
      </c>
      <c r="F7954" t="s">
        <v>22553</v>
      </c>
      <c r="G7954" t="s">
        <v>233</v>
      </c>
      <c r="H7954" t="s">
        <v>144</v>
      </c>
      <c r="I7954" t="s">
        <v>136</v>
      </c>
      <c r="J7954" t="s">
        <v>137</v>
      </c>
      <c r="K7954" t="s">
        <v>234</v>
      </c>
      <c r="L7954" t="s">
        <v>22554</v>
      </c>
      <c r="M7954" t="s">
        <v>22555</v>
      </c>
      <c r="N7954">
        <v>9.7650000000000006</v>
      </c>
      <c r="O7954">
        <v>0</v>
      </c>
      <c r="P7954">
        <v>387</v>
      </c>
      <c r="Q7954">
        <v>0</v>
      </c>
      <c r="R7954">
        <v>35</v>
      </c>
      <c r="S7954">
        <v>4</v>
      </c>
      <c r="T7954">
        <v>39</v>
      </c>
      <c r="U7954">
        <v>0</v>
      </c>
      <c r="V7954">
        <v>0</v>
      </c>
      <c r="W7954">
        <v>0</v>
      </c>
      <c r="X7954">
        <v>873.82127728071475</v>
      </c>
      <c r="Y7954">
        <v>0</v>
      </c>
      <c r="Z7954">
        <v>233.61792666296779</v>
      </c>
      <c r="AA7954">
        <v>43.726901120580017</v>
      </c>
      <c r="AB7954">
        <v>154.88060195001208</v>
      </c>
      <c r="AC7954">
        <v>0</v>
      </c>
      <c r="AD7954">
        <v>0</v>
      </c>
      <c r="AE7954">
        <v>1306.0467070142747</v>
      </c>
    </row>
    <row r="7955" spans="1:31" x14ac:dyDescent="0.25">
      <c r="A7955">
        <v>2214556</v>
      </c>
      <c r="B7955">
        <v>1</v>
      </c>
      <c r="C7955" t="s">
        <v>80</v>
      </c>
      <c r="D7955" t="s">
        <v>98</v>
      </c>
      <c r="E7955" t="s">
        <v>156</v>
      </c>
      <c r="F7955" t="s">
        <v>22556</v>
      </c>
      <c r="G7955" t="s">
        <v>161</v>
      </c>
      <c r="H7955" t="s">
        <v>135</v>
      </c>
      <c r="I7955" t="s">
        <v>136</v>
      </c>
      <c r="J7955" t="s">
        <v>137</v>
      </c>
      <c r="K7955" t="s">
        <v>138</v>
      </c>
      <c r="L7955" t="s">
        <v>22557</v>
      </c>
      <c r="M7955" t="s">
        <v>22558</v>
      </c>
      <c r="N7955">
        <v>2.0305555549999998</v>
      </c>
      <c r="O7955">
        <v>0</v>
      </c>
      <c r="P7955">
        <v>4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1.5473390302797558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1.5473390302797558</v>
      </c>
    </row>
    <row r="7956" spans="1:31" x14ac:dyDescent="0.25">
      <c r="A7956">
        <v>2216720</v>
      </c>
      <c r="B7956">
        <v>1</v>
      </c>
      <c r="C7956" t="s">
        <v>80</v>
      </c>
      <c r="D7956" t="s">
        <v>84</v>
      </c>
      <c r="E7956" t="s">
        <v>156</v>
      </c>
      <c r="F7956" t="s">
        <v>22559</v>
      </c>
      <c r="G7956" t="s">
        <v>161</v>
      </c>
      <c r="H7956" t="s">
        <v>135</v>
      </c>
      <c r="I7956" t="s">
        <v>136</v>
      </c>
      <c r="J7956" t="s">
        <v>137</v>
      </c>
      <c r="K7956" t="s">
        <v>138</v>
      </c>
      <c r="L7956" t="s">
        <v>22560</v>
      </c>
      <c r="M7956" t="s">
        <v>22561</v>
      </c>
      <c r="N7956">
        <v>2.0947222220000001</v>
      </c>
      <c r="O7956">
        <v>0</v>
      </c>
      <c r="P7956">
        <v>9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5.4184493634420772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5.4184493634420772</v>
      </c>
    </row>
    <row r="7957" spans="1:31" x14ac:dyDescent="0.25">
      <c r="A7957">
        <v>2221048</v>
      </c>
      <c r="B7957">
        <v>1</v>
      </c>
      <c r="C7957" t="s">
        <v>81</v>
      </c>
      <c r="D7957" t="s">
        <v>122</v>
      </c>
      <c r="E7957" t="s">
        <v>151</v>
      </c>
      <c r="F7957" t="s">
        <v>22562</v>
      </c>
      <c r="G7957" t="s">
        <v>213</v>
      </c>
      <c r="H7957" t="s">
        <v>135</v>
      </c>
      <c r="I7957" t="s">
        <v>136</v>
      </c>
      <c r="J7957" t="s">
        <v>137</v>
      </c>
      <c r="K7957" t="s">
        <v>138</v>
      </c>
      <c r="L7957" t="s">
        <v>22563</v>
      </c>
      <c r="M7957" t="s">
        <v>22564</v>
      </c>
      <c r="N7957">
        <v>1.111388888</v>
      </c>
      <c r="O7957">
        <v>0</v>
      </c>
      <c r="P7957">
        <v>218</v>
      </c>
      <c r="Q7957">
        <v>0</v>
      </c>
      <c r="R7957">
        <v>0</v>
      </c>
      <c r="S7957">
        <v>0</v>
      </c>
      <c r="T7957">
        <v>10</v>
      </c>
      <c r="U7957">
        <v>0</v>
      </c>
      <c r="V7957">
        <v>0</v>
      </c>
      <c r="W7957">
        <v>0</v>
      </c>
      <c r="X7957">
        <v>56.293039020119643</v>
      </c>
      <c r="Y7957">
        <v>0</v>
      </c>
      <c r="Z7957">
        <v>0</v>
      </c>
      <c r="AA7957">
        <v>0</v>
      </c>
      <c r="AB7957">
        <v>5.441240367430189</v>
      </c>
      <c r="AC7957">
        <v>0</v>
      </c>
      <c r="AD7957">
        <v>0</v>
      </c>
      <c r="AE7957">
        <v>61.734279387549833</v>
      </c>
    </row>
    <row r="7958" spans="1:31" x14ac:dyDescent="0.25">
      <c r="A7958">
        <v>2227540</v>
      </c>
      <c r="B7958">
        <v>1</v>
      </c>
      <c r="C7958" t="s">
        <v>80</v>
      </c>
      <c r="D7958" t="s">
        <v>107</v>
      </c>
      <c r="E7958" t="s">
        <v>132</v>
      </c>
      <c r="F7958" t="s">
        <v>19613</v>
      </c>
      <c r="G7958" t="s">
        <v>176</v>
      </c>
      <c r="H7958" t="s">
        <v>135</v>
      </c>
      <c r="I7958" t="s">
        <v>136</v>
      </c>
      <c r="J7958" t="s">
        <v>137</v>
      </c>
      <c r="K7958" t="s">
        <v>138</v>
      </c>
      <c r="L7958" t="s">
        <v>22565</v>
      </c>
      <c r="M7958" t="s">
        <v>22566</v>
      </c>
      <c r="N7958">
        <v>1.121388888</v>
      </c>
      <c r="O7958">
        <v>0</v>
      </c>
      <c r="P7958">
        <v>134</v>
      </c>
      <c r="Q7958">
        <v>0</v>
      </c>
      <c r="R7958">
        <v>0</v>
      </c>
      <c r="S7958">
        <v>0</v>
      </c>
      <c r="T7958">
        <v>1</v>
      </c>
      <c r="U7958">
        <v>0</v>
      </c>
      <c r="V7958">
        <v>1</v>
      </c>
      <c r="W7958">
        <v>0</v>
      </c>
      <c r="X7958">
        <v>26.875284563907069</v>
      </c>
      <c r="Y7958">
        <v>0</v>
      </c>
      <c r="Z7958">
        <v>0</v>
      </c>
      <c r="AA7958">
        <v>0</v>
      </c>
      <c r="AB7958">
        <v>6.0795573178478057E-2</v>
      </c>
      <c r="AC7958">
        <v>0</v>
      </c>
      <c r="AD7958">
        <v>0</v>
      </c>
      <c r="AE7958">
        <v>26.936080137085547</v>
      </c>
    </row>
    <row r="7959" spans="1:31" x14ac:dyDescent="0.25">
      <c r="A7959">
        <v>2225376</v>
      </c>
      <c r="B7959">
        <v>1</v>
      </c>
      <c r="C7959" t="s">
        <v>80</v>
      </c>
      <c r="D7959" t="s">
        <v>98</v>
      </c>
      <c r="E7959" t="s">
        <v>156</v>
      </c>
      <c r="F7959" t="s">
        <v>22567</v>
      </c>
      <c r="G7959" t="s">
        <v>161</v>
      </c>
      <c r="H7959" t="s">
        <v>135</v>
      </c>
      <c r="I7959" t="s">
        <v>136</v>
      </c>
      <c r="J7959" t="s">
        <v>137</v>
      </c>
      <c r="K7959" t="s">
        <v>138</v>
      </c>
      <c r="L7959" t="s">
        <v>22568</v>
      </c>
      <c r="M7959" t="s">
        <v>22569</v>
      </c>
      <c r="N7959">
        <v>2.006388888</v>
      </c>
      <c r="O7959">
        <v>0</v>
      </c>
      <c r="P7959">
        <v>1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0.6159206696057945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0.6159206696057945</v>
      </c>
    </row>
    <row r="7960" spans="1:31" x14ac:dyDescent="0.25">
      <c r="A7960">
        <v>2223212</v>
      </c>
      <c r="B7960">
        <v>1</v>
      </c>
      <c r="C7960" t="s">
        <v>80</v>
      </c>
      <c r="D7960" t="s">
        <v>108</v>
      </c>
      <c r="E7960" t="s">
        <v>156</v>
      </c>
      <c r="F7960" t="s">
        <v>22570</v>
      </c>
      <c r="G7960" t="s">
        <v>161</v>
      </c>
      <c r="H7960" t="s">
        <v>135</v>
      </c>
      <c r="I7960" t="s">
        <v>136</v>
      </c>
      <c r="J7960" t="s">
        <v>137</v>
      </c>
      <c r="K7960" t="s">
        <v>138</v>
      </c>
      <c r="L7960" t="s">
        <v>22571</v>
      </c>
      <c r="M7960" t="s">
        <v>22572</v>
      </c>
      <c r="N7960">
        <v>3.2283333330000001</v>
      </c>
      <c r="O7960">
        <v>0</v>
      </c>
      <c r="P7960">
        <v>1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0.7856380357870778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0.7856380357870778</v>
      </c>
    </row>
    <row r="7961" spans="1:31" x14ac:dyDescent="0.25">
      <c r="A7961">
        <v>2218999</v>
      </c>
      <c r="B7961">
        <v>1</v>
      </c>
      <c r="C7961" t="s">
        <v>81</v>
      </c>
      <c r="D7961" t="s">
        <v>122</v>
      </c>
      <c r="E7961" t="s">
        <v>147</v>
      </c>
      <c r="F7961" t="s">
        <v>986</v>
      </c>
      <c r="G7961" t="s">
        <v>143</v>
      </c>
      <c r="H7961" t="s">
        <v>144</v>
      </c>
      <c r="I7961" t="s">
        <v>136</v>
      </c>
      <c r="J7961" t="s">
        <v>137</v>
      </c>
      <c r="K7961" t="s">
        <v>138</v>
      </c>
      <c r="L7961" t="s">
        <v>22573</v>
      </c>
      <c r="M7961" t="s">
        <v>22574</v>
      </c>
      <c r="N7961">
        <v>0.77749999999999997</v>
      </c>
      <c r="O7961">
        <v>3</v>
      </c>
      <c r="P7961">
        <v>110</v>
      </c>
      <c r="Q7961">
        <v>12</v>
      </c>
      <c r="R7961">
        <v>0</v>
      </c>
      <c r="S7961">
        <v>8</v>
      </c>
      <c r="T7961">
        <v>4</v>
      </c>
      <c r="U7961">
        <v>2</v>
      </c>
      <c r="V7961">
        <v>0</v>
      </c>
      <c r="W7961">
        <v>0.29830955361521388</v>
      </c>
      <c r="X7961">
        <v>10.430171472643647</v>
      </c>
      <c r="Y7961">
        <v>7.0509313578951804</v>
      </c>
      <c r="Z7961">
        <v>0</v>
      </c>
      <c r="AA7961">
        <v>45.798731963127217</v>
      </c>
      <c r="AB7961">
        <v>1.6472718421532999</v>
      </c>
      <c r="AC7961">
        <v>144.32231251691115</v>
      </c>
      <c r="AD7961">
        <v>0</v>
      </c>
      <c r="AE7961">
        <v>209.54772870634571</v>
      </c>
    </row>
    <row r="7962" spans="1:31" x14ac:dyDescent="0.25">
      <c r="A7962">
        <v>2216082</v>
      </c>
      <c r="B7962">
        <v>1</v>
      </c>
      <c r="C7962" t="s">
        <v>80</v>
      </c>
      <c r="D7962" t="s">
        <v>96</v>
      </c>
      <c r="E7962" t="s">
        <v>147</v>
      </c>
      <c r="F7962" t="s">
        <v>22575</v>
      </c>
      <c r="G7962" t="s">
        <v>143</v>
      </c>
      <c r="H7962" t="s">
        <v>144</v>
      </c>
      <c r="I7962" t="s">
        <v>136</v>
      </c>
      <c r="J7962" t="s">
        <v>137</v>
      </c>
      <c r="K7962" t="s">
        <v>138</v>
      </c>
      <c r="L7962" t="s">
        <v>22576</v>
      </c>
      <c r="M7962" t="s">
        <v>22577</v>
      </c>
      <c r="N7962">
        <v>0.75388888799999998</v>
      </c>
      <c r="O7962">
        <v>1</v>
      </c>
      <c r="P7962">
        <v>286</v>
      </c>
      <c r="Q7962">
        <v>0</v>
      </c>
      <c r="R7962">
        <v>0</v>
      </c>
      <c r="S7962">
        <v>9</v>
      </c>
      <c r="T7962">
        <v>72</v>
      </c>
      <c r="U7962">
        <v>0</v>
      </c>
      <c r="V7962">
        <v>0</v>
      </c>
      <c r="W7962">
        <v>0</v>
      </c>
      <c r="X7962">
        <v>170.31187674680953</v>
      </c>
      <c r="Y7962">
        <v>0</v>
      </c>
      <c r="Z7962">
        <v>0</v>
      </c>
      <c r="AA7962">
        <v>240.41680753139468</v>
      </c>
      <c r="AB7962">
        <v>87.306143298504423</v>
      </c>
      <c r="AC7962">
        <v>0</v>
      </c>
      <c r="AD7962">
        <v>0</v>
      </c>
      <c r="AE7962">
        <v>498.03482757670866</v>
      </c>
    </row>
    <row r="7963" spans="1:31" x14ac:dyDescent="0.25">
      <c r="A7963">
        <v>2224572</v>
      </c>
      <c r="B7963">
        <v>1</v>
      </c>
      <c r="C7963" t="s">
        <v>80</v>
      </c>
      <c r="D7963" t="s">
        <v>108</v>
      </c>
      <c r="E7963" t="s">
        <v>151</v>
      </c>
      <c r="F7963" t="s">
        <v>22578</v>
      </c>
      <c r="G7963" t="s">
        <v>245</v>
      </c>
      <c r="H7963" t="s">
        <v>135</v>
      </c>
      <c r="I7963" t="s">
        <v>136</v>
      </c>
      <c r="J7963" t="s">
        <v>137</v>
      </c>
      <c r="K7963" t="s">
        <v>138</v>
      </c>
      <c r="L7963" t="s">
        <v>22579</v>
      </c>
      <c r="M7963" t="s">
        <v>22580</v>
      </c>
      <c r="N7963">
        <v>0.86222222199999998</v>
      </c>
      <c r="O7963">
        <v>0</v>
      </c>
      <c r="P7963">
        <v>111</v>
      </c>
      <c r="Q7963">
        <v>0</v>
      </c>
      <c r="R7963">
        <v>2</v>
      </c>
      <c r="S7963">
        <v>0</v>
      </c>
      <c r="T7963">
        <v>7</v>
      </c>
      <c r="U7963">
        <v>0</v>
      </c>
      <c r="V7963">
        <v>0</v>
      </c>
      <c r="W7963">
        <v>0</v>
      </c>
      <c r="X7963">
        <v>30.052014501710193</v>
      </c>
      <c r="Y7963">
        <v>0</v>
      </c>
      <c r="Z7963">
        <v>7.729785780400001E-3</v>
      </c>
      <c r="AA7963">
        <v>0</v>
      </c>
      <c r="AB7963">
        <v>8.0255929458208008</v>
      </c>
      <c r="AC7963">
        <v>0</v>
      </c>
      <c r="AD7963">
        <v>0</v>
      </c>
      <c r="AE7963">
        <v>38.085337233311392</v>
      </c>
    </row>
    <row r="7964" spans="1:31" x14ac:dyDescent="0.25">
      <c r="A7964">
        <v>2220327</v>
      </c>
      <c r="B7964">
        <v>1</v>
      </c>
      <c r="C7964" t="s">
        <v>80</v>
      </c>
      <c r="D7964" t="s">
        <v>104</v>
      </c>
      <c r="E7964" t="s">
        <v>156</v>
      </c>
      <c r="F7964" t="s">
        <v>22581</v>
      </c>
      <c r="G7964" t="s">
        <v>172</v>
      </c>
      <c r="H7964" t="s">
        <v>135</v>
      </c>
      <c r="I7964" t="s">
        <v>136</v>
      </c>
      <c r="J7964" t="s">
        <v>137</v>
      </c>
      <c r="K7964" t="s">
        <v>138</v>
      </c>
      <c r="L7964" t="s">
        <v>22582</v>
      </c>
      <c r="M7964" t="s">
        <v>22583</v>
      </c>
      <c r="N7964">
        <v>2.1569444440000001</v>
      </c>
      <c r="O7964">
        <v>0</v>
      </c>
      <c r="P7964">
        <v>1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0.34016122281236666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0.34016122281236666</v>
      </c>
    </row>
    <row r="7965" spans="1:31" x14ac:dyDescent="0.25">
      <c r="A7965">
        <v>2216105</v>
      </c>
      <c r="B7965">
        <v>1</v>
      </c>
      <c r="C7965" t="s">
        <v>80</v>
      </c>
      <c r="D7965" t="s">
        <v>106</v>
      </c>
      <c r="E7965" t="s">
        <v>132</v>
      </c>
      <c r="F7965" t="s">
        <v>7647</v>
      </c>
      <c r="G7965" t="s">
        <v>507</v>
      </c>
      <c r="H7965" t="s">
        <v>135</v>
      </c>
      <c r="I7965" t="s">
        <v>136</v>
      </c>
      <c r="J7965" t="s">
        <v>137</v>
      </c>
      <c r="K7965" t="s">
        <v>138</v>
      </c>
      <c r="L7965" t="s">
        <v>22584</v>
      </c>
      <c r="M7965" t="s">
        <v>22585</v>
      </c>
      <c r="N7965">
        <v>2.7013888879999999</v>
      </c>
      <c r="O7965">
        <v>0</v>
      </c>
      <c r="P7965">
        <v>0</v>
      </c>
      <c r="Q7965">
        <v>0</v>
      </c>
      <c r="R7965">
        <v>3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4.9875116704145102</v>
      </c>
      <c r="AA7965">
        <v>0</v>
      </c>
      <c r="AB7965">
        <v>0</v>
      </c>
      <c r="AC7965">
        <v>0</v>
      </c>
      <c r="AD7965">
        <v>0</v>
      </c>
      <c r="AE7965">
        <v>4.9875116704145102</v>
      </c>
    </row>
    <row r="7966" spans="1:31" x14ac:dyDescent="0.25">
      <c r="A7966">
        <v>2227466</v>
      </c>
      <c r="B7966">
        <v>1</v>
      </c>
      <c r="C7966" t="s">
        <v>81</v>
      </c>
      <c r="D7966" t="s">
        <v>113</v>
      </c>
      <c r="E7966" t="s">
        <v>156</v>
      </c>
      <c r="F7966" t="s">
        <v>22586</v>
      </c>
      <c r="G7966" t="s">
        <v>161</v>
      </c>
      <c r="H7966" t="s">
        <v>135</v>
      </c>
      <c r="I7966" t="s">
        <v>136</v>
      </c>
      <c r="J7966" t="s">
        <v>137</v>
      </c>
      <c r="K7966" t="s">
        <v>138</v>
      </c>
      <c r="L7966" t="s">
        <v>22587</v>
      </c>
      <c r="M7966" t="s">
        <v>22588</v>
      </c>
      <c r="N7966">
        <v>1.331388888</v>
      </c>
      <c r="O7966">
        <v>0</v>
      </c>
      <c r="P7966">
        <v>0</v>
      </c>
      <c r="Q7966">
        <v>0</v>
      </c>
      <c r="R7966">
        <v>1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</row>
    <row r="7967" spans="1:31" x14ac:dyDescent="0.25">
      <c r="A7967">
        <v>2217648</v>
      </c>
      <c r="B7967">
        <v>1</v>
      </c>
      <c r="C7967" t="s">
        <v>80</v>
      </c>
      <c r="D7967" t="s">
        <v>99</v>
      </c>
      <c r="E7967" t="s">
        <v>156</v>
      </c>
      <c r="F7967" t="s">
        <v>22589</v>
      </c>
      <c r="G7967" t="s">
        <v>161</v>
      </c>
      <c r="H7967" t="s">
        <v>135</v>
      </c>
      <c r="I7967" t="s">
        <v>136</v>
      </c>
      <c r="J7967" t="s">
        <v>137</v>
      </c>
      <c r="K7967" t="s">
        <v>138</v>
      </c>
      <c r="L7967" t="s">
        <v>22590</v>
      </c>
      <c r="M7967" t="s">
        <v>22591</v>
      </c>
      <c r="N7967">
        <v>1.4641666659999999</v>
      </c>
      <c r="O7967">
        <v>0</v>
      </c>
      <c r="P7967">
        <v>2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</row>
    <row r="7968" spans="1:31" x14ac:dyDescent="0.25">
      <c r="A7968">
        <v>2223267</v>
      </c>
      <c r="B7968">
        <v>1</v>
      </c>
      <c r="C7968" t="s">
        <v>81</v>
      </c>
      <c r="D7968" t="s">
        <v>122</v>
      </c>
      <c r="E7968" t="s">
        <v>141</v>
      </c>
      <c r="F7968" t="s">
        <v>9033</v>
      </c>
      <c r="G7968" t="s">
        <v>349</v>
      </c>
      <c r="H7968" t="s">
        <v>144</v>
      </c>
      <c r="I7968" t="s">
        <v>136</v>
      </c>
      <c r="J7968" t="s">
        <v>137</v>
      </c>
      <c r="K7968" t="s">
        <v>138</v>
      </c>
      <c r="L7968" t="s">
        <v>22592</v>
      </c>
      <c r="M7968" t="s">
        <v>22593</v>
      </c>
      <c r="N7968">
        <v>1.52</v>
      </c>
      <c r="O7968">
        <v>0</v>
      </c>
      <c r="P7968">
        <v>108</v>
      </c>
      <c r="Q7968">
        <v>0</v>
      </c>
      <c r="R7968">
        <v>0</v>
      </c>
      <c r="S7968">
        <v>0</v>
      </c>
      <c r="T7968">
        <v>3</v>
      </c>
      <c r="U7968">
        <v>0</v>
      </c>
      <c r="V7968">
        <v>1</v>
      </c>
      <c r="W7968">
        <v>0</v>
      </c>
      <c r="X7968">
        <v>13.215768343776263</v>
      </c>
      <c r="Y7968">
        <v>0</v>
      </c>
      <c r="Z7968">
        <v>0</v>
      </c>
      <c r="AA7968">
        <v>0</v>
      </c>
      <c r="AB7968">
        <v>0.43406587544330005</v>
      </c>
      <c r="AC7968">
        <v>0</v>
      </c>
      <c r="AD7968">
        <v>2.8841731414842871</v>
      </c>
      <c r="AE7968">
        <v>16.53400736070385</v>
      </c>
    </row>
    <row r="7969" spans="1:31" x14ac:dyDescent="0.25">
      <c r="A7969">
        <v>2214708</v>
      </c>
      <c r="B7969">
        <v>1</v>
      </c>
      <c r="C7969" t="s">
        <v>80</v>
      </c>
      <c r="D7969" t="s">
        <v>97</v>
      </c>
      <c r="E7969" t="s">
        <v>156</v>
      </c>
      <c r="F7969" t="s">
        <v>21812</v>
      </c>
      <c r="G7969" t="s">
        <v>161</v>
      </c>
      <c r="H7969" t="s">
        <v>135</v>
      </c>
      <c r="I7969" t="s">
        <v>136</v>
      </c>
      <c r="J7969" t="s">
        <v>137</v>
      </c>
      <c r="K7969" t="s">
        <v>138</v>
      </c>
      <c r="L7969" t="s">
        <v>22594</v>
      </c>
      <c r="M7969" t="s">
        <v>22595</v>
      </c>
      <c r="N7969">
        <v>1.672222222</v>
      </c>
      <c r="O7969">
        <v>0</v>
      </c>
      <c r="P7969">
        <v>1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1.9305503141691003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1.9305503141691003</v>
      </c>
    </row>
    <row r="7970" spans="1:31" x14ac:dyDescent="0.25">
      <c r="A7970">
        <v>2213380</v>
      </c>
      <c r="B7970">
        <v>1</v>
      </c>
      <c r="C7970" t="s">
        <v>81</v>
      </c>
      <c r="D7970" t="s">
        <v>112</v>
      </c>
      <c r="E7970" t="s">
        <v>132</v>
      </c>
      <c r="F7970" t="s">
        <v>22596</v>
      </c>
      <c r="G7970" t="s">
        <v>176</v>
      </c>
      <c r="H7970" t="s">
        <v>135</v>
      </c>
      <c r="I7970" t="s">
        <v>136</v>
      </c>
      <c r="J7970" t="s">
        <v>137</v>
      </c>
      <c r="K7970" t="s">
        <v>138</v>
      </c>
      <c r="L7970" t="s">
        <v>4841</v>
      </c>
      <c r="M7970" t="s">
        <v>22597</v>
      </c>
      <c r="N7970">
        <v>0.31888888799999998</v>
      </c>
      <c r="O7970">
        <v>0</v>
      </c>
      <c r="P7970">
        <v>175</v>
      </c>
      <c r="Q7970">
        <v>0</v>
      </c>
      <c r="R7970">
        <v>14</v>
      </c>
      <c r="S7970">
        <v>0</v>
      </c>
      <c r="T7970">
        <v>16</v>
      </c>
      <c r="U7970">
        <v>0</v>
      </c>
      <c r="V7970">
        <v>0</v>
      </c>
      <c r="W7970">
        <v>0</v>
      </c>
      <c r="X7970">
        <v>10.73958126644372</v>
      </c>
      <c r="Y7970">
        <v>0</v>
      </c>
      <c r="Z7970">
        <v>0.50958747099775659</v>
      </c>
      <c r="AA7970">
        <v>0</v>
      </c>
      <c r="AB7970">
        <v>1.7469565490195464</v>
      </c>
      <c r="AC7970">
        <v>0</v>
      </c>
      <c r="AD7970">
        <v>0</v>
      </c>
      <c r="AE7970">
        <v>12.996125286461023</v>
      </c>
    </row>
    <row r="7971" spans="1:31" x14ac:dyDescent="0.25">
      <c r="A7971">
        <v>2229032</v>
      </c>
      <c r="B7971">
        <v>1</v>
      </c>
      <c r="C7971" t="s">
        <v>80</v>
      </c>
      <c r="D7971" t="s">
        <v>82</v>
      </c>
      <c r="E7971" t="s">
        <v>156</v>
      </c>
      <c r="F7971" t="s">
        <v>22598</v>
      </c>
      <c r="G7971" t="s">
        <v>161</v>
      </c>
      <c r="H7971" t="s">
        <v>135</v>
      </c>
      <c r="I7971" t="s">
        <v>136</v>
      </c>
      <c r="J7971" t="s">
        <v>137</v>
      </c>
      <c r="K7971" t="s">
        <v>138</v>
      </c>
      <c r="L7971" t="s">
        <v>22599</v>
      </c>
      <c r="M7971" t="s">
        <v>22600</v>
      </c>
      <c r="N7971">
        <v>6.0355555550000002</v>
      </c>
      <c r="O7971">
        <v>0</v>
      </c>
      <c r="P7971">
        <v>1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1.2817499211100447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1.2817499211100447</v>
      </c>
    </row>
    <row r="7972" spans="1:31" x14ac:dyDescent="0.25">
      <c r="A7972">
        <v>2224618</v>
      </c>
      <c r="B7972">
        <v>1</v>
      </c>
      <c r="C7972" t="s">
        <v>80</v>
      </c>
      <c r="D7972" t="s">
        <v>96</v>
      </c>
      <c r="E7972" t="s">
        <v>156</v>
      </c>
      <c r="F7972" t="s">
        <v>22601</v>
      </c>
      <c r="G7972" t="s">
        <v>161</v>
      </c>
      <c r="H7972" t="s">
        <v>135</v>
      </c>
      <c r="I7972" t="s">
        <v>136</v>
      </c>
      <c r="J7972" t="s">
        <v>137</v>
      </c>
      <c r="K7972" t="s">
        <v>138</v>
      </c>
      <c r="L7972" t="s">
        <v>22602</v>
      </c>
      <c r="M7972" t="s">
        <v>22603</v>
      </c>
      <c r="N7972">
        <v>1.249166666</v>
      </c>
      <c r="O7972">
        <v>0</v>
      </c>
      <c r="P7972">
        <v>1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1.2851520526053457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1.2851520526053457</v>
      </c>
    </row>
    <row r="7973" spans="1:31" x14ac:dyDescent="0.25">
      <c r="A7973">
        <v>2214731</v>
      </c>
      <c r="B7973">
        <v>1</v>
      </c>
      <c r="C7973" t="s">
        <v>81</v>
      </c>
      <c r="D7973" t="s">
        <v>127</v>
      </c>
      <c r="E7973" t="s">
        <v>156</v>
      </c>
      <c r="F7973" t="s">
        <v>22604</v>
      </c>
      <c r="G7973" t="s">
        <v>161</v>
      </c>
      <c r="H7973" t="s">
        <v>135</v>
      </c>
      <c r="I7973" t="s">
        <v>136</v>
      </c>
      <c r="J7973" t="s">
        <v>137</v>
      </c>
      <c r="K7973" t="s">
        <v>138</v>
      </c>
      <c r="L7973" t="s">
        <v>22605</v>
      </c>
      <c r="M7973" t="s">
        <v>22606</v>
      </c>
      <c r="N7973">
        <v>4.9219444440000002</v>
      </c>
      <c r="O7973">
        <v>0</v>
      </c>
      <c r="P7973">
        <v>1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1.8957366932222221E-3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1.8957366932222221E-3</v>
      </c>
    </row>
    <row r="7974" spans="1:31" x14ac:dyDescent="0.25">
      <c r="A7974">
        <v>2224764</v>
      </c>
      <c r="B7974">
        <v>1</v>
      </c>
      <c r="C7974" t="s">
        <v>81</v>
      </c>
      <c r="D7974" t="s">
        <v>128</v>
      </c>
      <c r="E7974" t="s">
        <v>141</v>
      </c>
      <c r="F7974" t="s">
        <v>22607</v>
      </c>
      <c r="G7974" t="s">
        <v>233</v>
      </c>
      <c r="H7974" t="s">
        <v>144</v>
      </c>
      <c r="I7974" t="s">
        <v>136</v>
      </c>
      <c r="J7974" t="s">
        <v>137</v>
      </c>
      <c r="K7974" t="s">
        <v>234</v>
      </c>
      <c r="L7974" t="s">
        <v>22608</v>
      </c>
      <c r="M7974" t="s">
        <v>22609</v>
      </c>
      <c r="N7974">
        <v>8.2946952770000006</v>
      </c>
      <c r="O7974">
        <v>0</v>
      </c>
      <c r="P7974">
        <v>109</v>
      </c>
      <c r="Q7974">
        <v>0</v>
      </c>
      <c r="R7974">
        <v>21</v>
      </c>
      <c r="S7974">
        <v>0</v>
      </c>
      <c r="T7974">
        <v>15</v>
      </c>
      <c r="U7974">
        <v>0</v>
      </c>
      <c r="V7974">
        <v>0</v>
      </c>
      <c r="W7974">
        <v>0</v>
      </c>
      <c r="X7974">
        <v>144.46554471809472</v>
      </c>
      <c r="Y7974">
        <v>0</v>
      </c>
      <c r="Z7974">
        <v>27.706220639249999</v>
      </c>
      <c r="AA7974">
        <v>0</v>
      </c>
      <c r="AB7974">
        <v>59.933721153384802</v>
      </c>
      <c r="AC7974">
        <v>0</v>
      </c>
      <c r="AD7974">
        <v>0</v>
      </c>
      <c r="AE7974">
        <v>232.10548651072952</v>
      </c>
    </row>
    <row r="7975" spans="1:31" x14ac:dyDescent="0.25">
      <c r="A7975">
        <v>2220350</v>
      </c>
      <c r="B7975">
        <v>1</v>
      </c>
      <c r="C7975" t="s">
        <v>80</v>
      </c>
      <c r="D7975" t="s">
        <v>96</v>
      </c>
      <c r="E7975" t="s">
        <v>156</v>
      </c>
      <c r="F7975" t="s">
        <v>22610</v>
      </c>
      <c r="G7975" t="s">
        <v>172</v>
      </c>
      <c r="H7975" t="s">
        <v>135</v>
      </c>
      <c r="I7975" t="s">
        <v>136</v>
      </c>
      <c r="J7975" t="s">
        <v>137</v>
      </c>
      <c r="K7975" t="s">
        <v>138</v>
      </c>
      <c r="L7975" t="s">
        <v>22611</v>
      </c>
      <c r="M7975" t="s">
        <v>22612</v>
      </c>
      <c r="N7975">
        <v>6.6955555550000003</v>
      </c>
      <c r="O7975">
        <v>0</v>
      </c>
      <c r="P7975">
        <v>2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1.2489657701064474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1.2489657701064474</v>
      </c>
    </row>
    <row r="7976" spans="1:31" x14ac:dyDescent="0.25">
      <c r="A7976">
        <v>2223075</v>
      </c>
      <c r="B7976">
        <v>1</v>
      </c>
      <c r="C7976" t="s">
        <v>80</v>
      </c>
      <c r="D7976" t="s">
        <v>104</v>
      </c>
      <c r="E7976" t="s">
        <v>156</v>
      </c>
      <c r="F7976" t="s">
        <v>956</v>
      </c>
      <c r="G7976" t="s">
        <v>172</v>
      </c>
      <c r="H7976" t="s">
        <v>135</v>
      </c>
      <c r="I7976" t="s">
        <v>136</v>
      </c>
      <c r="J7976" t="s">
        <v>137</v>
      </c>
      <c r="K7976" t="s">
        <v>138</v>
      </c>
      <c r="L7976" t="s">
        <v>22613</v>
      </c>
      <c r="M7976" t="s">
        <v>22614</v>
      </c>
      <c r="N7976">
        <v>5.3719444440000004</v>
      </c>
      <c r="O7976">
        <v>0</v>
      </c>
      <c r="P7976">
        <v>6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8.6317157415655501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8.6317157415655501</v>
      </c>
    </row>
    <row r="7977" spans="1:31" x14ac:dyDescent="0.25">
      <c r="A7977">
        <v>2213334</v>
      </c>
      <c r="B7977">
        <v>1</v>
      </c>
      <c r="C7977" t="s">
        <v>80</v>
      </c>
      <c r="D7977" t="s">
        <v>96</v>
      </c>
      <c r="E7977" t="s">
        <v>132</v>
      </c>
      <c r="F7977" t="s">
        <v>22615</v>
      </c>
      <c r="G7977" t="s">
        <v>176</v>
      </c>
      <c r="H7977" t="s">
        <v>135</v>
      </c>
      <c r="I7977" t="s">
        <v>136</v>
      </c>
      <c r="J7977" t="s">
        <v>137</v>
      </c>
      <c r="K7977" t="s">
        <v>138</v>
      </c>
      <c r="L7977" t="s">
        <v>22616</v>
      </c>
      <c r="M7977" t="s">
        <v>22617</v>
      </c>
      <c r="N7977">
        <v>0.97777777700000001</v>
      </c>
      <c r="O7977">
        <v>0</v>
      </c>
      <c r="P7977">
        <v>249</v>
      </c>
      <c r="Q7977">
        <v>0</v>
      </c>
      <c r="R7977">
        <v>0</v>
      </c>
      <c r="S7977">
        <v>0</v>
      </c>
      <c r="T7977">
        <v>8</v>
      </c>
      <c r="U7977">
        <v>0</v>
      </c>
      <c r="V7977">
        <v>0</v>
      </c>
      <c r="W7977">
        <v>0</v>
      </c>
      <c r="X7977">
        <v>43.43566512083062</v>
      </c>
      <c r="Y7977">
        <v>0</v>
      </c>
      <c r="Z7977">
        <v>0</v>
      </c>
      <c r="AA7977">
        <v>0</v>
      </c>
      <c r="AB7977">
        <v>4.8718004345114663</v>
      </c>
      <c r="AC7977">
        <v>0</v>
      </c>
      <c r="AD7977">
        <v>0</v>
      </c>
      <c r="AE7977">
        <v>48.307465555342084</v>
      </c>
    </row>
    <row r="7978" spans="1:31" x14ac:dyDescent="0.25">
      <c r="A7978">
        <v>2219168</v>
      </c>
      <c r="B7978">
        <v>1</v>
      </c>
      <c r="C7978" t="s">
        <v>81</v>
      </c>
      <c r="D7978" t="s">
        <v>112</v>
      </c>
      <c r="E7978" t="s">
        <v>156</v>
      </c>
      <c r="F7978" t="s">
        <v>22618</v>
      </c>
      <c r="G7978" t="s">
        <v>165</v>
      </c>
      <c r="H7978" t="s">
        <v>135</v>
      </c>
      <c r="I7978" t="s">
        <v>136</v>
      </c>
      <c r="J7978" t="s">
        <v>137</v>
      </c>
      <c r="K7978" t="s">
        <v>138</v>
      </c>
      <c r="L7978" t="s">
        <v>22619</v>
      </c>
      <c r="M7978" t="s">
        <v>22620</v>
      </c>
      <c r="N7978">
        <v>6.5955555549999998</v>
      </c>
      <c r="O7978">
        <v>0</v>
      </c>
      <c r="P7978">
        <v>1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0.47720497308426996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0.47720497308426996</v>
      </c>
    </row>
    <row r="7979" spans="1:31" x14ac:dyDescent="0.25">
      <c r="A7979">
        <v>2221747</v>
      </c>
      <c r="B7979">
        <v>1</v>
      </c>
      <c r="C7979" t="s">
        <v>80</v>
      </c>
      <c r="D7979" t="s">
        <v>90</v>
      </c>
      <c r="E7979" t="s">
        <v>156</v>
      </c>
      <c r="F7979" t="s">
        <v>22621</v>
      </c>
      <c r="G7979" t="s">
        <v>165</v>
      </c>
      <c r="H7979" t="s">
        <v>135</v>
      </c>
      <c r="I7979" t="s">
        <v>136</v>
      </c>
      <c r="J7979" t="s">
        <v>137</v>
      </c>
      <c r="K7979" t="s">
        <v>138</v>
      </c>
      <c r="L7979" t="s">
        <v>22622</v>
      </c>
      <c r="M7979" t="s">
        <v>22623</v>
      </c>
      <c r="N7979">
        <v>2.2630555550000002</v>
      </c>
      <c r="O7979">
        <v>0</v>
      </c>
      <c r="P7979">
        <v>2</v>
      </c>
      <c r="Q7979">
        <v>0</v>
      </c>
      <c r="R7979">
        <v>0</v>
      </c>
      <c r="S7979">
        <v>0</v>
      </c>
      <c r="T7979">
        <v>1</v>
      </c>
      <c r="U7979">
        <v>0</v>
      </c>
      <c r="V7979">
        <v>0</v>
      </c>
      <c r="W7979">
        <v>0</v>
      </c>
      <c r="X7979">
        <v>1.2345958220161</v>
      </c>
      <c r="Y7979">
        <v>0</v>
      </c>
      <c r="Z7979">
        <v>0</v>
      </c>
      <c r="AA7979">
        <v>0</v>
      </c>
      <c r="AB7979">
        <v>7.1999360536945833E-2</v>
      </c>
      <c r="AC7979">
        <v>0</v>
      </c>
      <c r="AD7979">
        <v>0</v>
      </c>
      <c r="AE7979">
        <v>1.3065951825530457</v>
      </c>
    </row>
    <row r="7980" spans="1:31" x14ac:dyDescent="0.25">
      <c r="A7980">
        <v>2223413</v>
      </c>
      <c r="B7980">
        <v>1</v>
      </c>
      <c r="C7980" t="s">
        <v>80</v>
      </c>
      <c r="D7980" t="s">
        <v>92</v>
      </c>
      <c r="E7980" t="s">
        <v>156</v>
      </c>
      <c r="F7980" t="s">
        <v>22624</v>
      </c>
      <c r="G7980" t="s">
        <v>161</v>
      </c>
      <c r="H7980" t="s">
        <v>135</v>
      </c>
      <c r="I7980" t="s">
        <v>136</v>
      </c>
      <c r="J7980" t="s">
        <v>137</v>
      </c>
      <c r="K7980" t="s">
        <v>138</v>
      </c>
      <c r="L7980" t="s">
        <v>22625</v>
      </c>
      <c r="M7980" t="s">
        <v>22626</v>
      </c>
      <c r="N7980">
        <v>2.1327777769999998</v>
      </c>
      <c r="O7980">
        <v>0</v>
      </c>
      <c r="P7980">
        <v>1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0.73584929603310012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0.73584929603310012</v>
      </c>
    </row>
    <row r="7981" spans="1:31" x14ac:dyDescent="0.25">
      <c r="A7981">
        <v>2214562</v>
      </c>
      <c r="B7981">
        <v>1</v>
      </c>
      <c r="C7981" t="s">
        <v>81</v>
      </c>
      <c r="D7981" t="s">
        <v>113</v>
      </c>
      <c r="E7981" t="s">
        <v>156</v>
      </c>
      <c r="F7981" t="s">
        <v>22627</v>
      </c>
      <c r="G7981" t="s">
        <v>172</v>
      </c>
      <c r="H7981" t="s">
        <v>135</v>
      </c>
      <c r="I7981" t="s">
        <v>136</v>
      </c>
      <c r="J7981" t="s">
        <v>137</v>
      </c>
      <c r="K7981" t="s">
        <v>138</v>
      </c>
      <c r="L7981" t="s">
        <v>22628</v>
      </c>
      <c r="M7981" t="s">
        <v>22629</v>
      </c>
      <c r="N7981">
        <v>8.5577777770000001</v>
      </c>
      <c r="O7981">
        <v>0</v>
      </c>
      <c r="P7981">
        <v>1</v>
      </c>
      <c r="Q7981">
        <v>0</v>
      </c>
      <c r="R7981">
        <v>1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0.14426925211470137</v>
      </c>
      <c r="Y7981">
        <v>0</v>
      </c>
      <c r="Z7981">
        <v>1.5401709206340801</v>
      </c>
      <c r="AA7981">
        <v>0</v>
      </c>
      <c r="AB7981">
        <v>0</v>
      </c>
      <c r="AC7981">
        <v>0</v>
      </c>
      <c r="AD7981">
        <v>0</v>
      </c>
      <c r="AE7981">
        <v>1.6844401727487814</v>
      </c>
    </row>
    <row r="7982" spans="1:31" x14ac:dyDescent="0.25">
      <c r="A7982">
        <v>2213357</v>
      </c>
      <c r="B7982">
        <v>1</v>
      </c>
      <c r="C7982" t="s">
        <v>81</v>
      </c>
      <c r="D7982" t="s">
        <v>118</v>
      </c>
      <c r="E7982" t="s">
        <v>132</v>
      </c>
      <c r="F7982" t="s">
        <v>22630</v>
      </c>
      <c r="G7982" t="s">
        <v>507</v>
      </c>
      <c r="H7982" t="s">
        <v>135</v>
      </c>
      <c r="I7982" t="s">
        <v>136</v>
      </c>
      <c r="J7982" t="s">
        <v>137</v>
      </c>
      <c r="K7982" t="s">
        <v>138</v>
      </c>
      <c r="L7982" t="s">
        <v>22631</v>
      </c>
      <c r="M7982" t="s">
        <v>22632</v>
      </c>
      <c r="N7982">
        <v>1.412222222</v>
      </c>
      <c r="O7982">
        <v>0</v>
      </c>
      <c r="P7982">
        <v>166</v>
      </c>
      <c r="Q7982">
        <v>0</v>
      </c>
      <c r="R7982">
        <v>0</v>
      </c>
      <c r="S7982">
        <v>0</v>
      </c>
      <c r="T7982">
        <v>1</v>
      </c>
      <c r="U7982">
        <v>0</v>
      </c>
      <c r="V7982">
        <v>0</v>
      </c>
      <c r="W7982">
        <v>0</v>
      </c>
      <c r="X7982">
        <v>45.355926955946863</v>
      </c>
      <c r="Y7982">
        <v>0</v>
      </c>
      <c r="Z7982">
        <v>0</v>
      </c>
      <c r="AA7982">
        <v>0</v>
      </c>
      <c r="AB7982">
        <v>0.94186384866935235</v>
      </c>
      <c r="AC7982">
        <v>0</v>
      </c>
      <c r="AD7982">
        <v>0</v>
      </c>
      <c r="AE7982">
        <v>46.297790804616213</v>
      </c>
    </row>
    <row r="7983" spans="1:31" x14ac:dyDescent="0.25">
      <c r="A7983">
        <v>2221847</v>
      </c>
      <c r="B7983">
        <v>1</v>
      </c>
      <c r="C7983" t="s">
        <v>80</v>
      </c>
      <c r="D7983" t="s">
        <v>99</v>
      </c>
      <c r="E7983" t="s">
        <v>151</v>
      </c>
      <c r="F7983" t="s">
        <v>7294</v>
      </c>
      <c r="G7983" t="s">
        <v>238</v>
      </c>
      <c r="H7983" t="s">
        <v>135</v>
      </c>
      <c r="I7983" t="s">
        <v>136</v>
      </c>
      <c r="J7983" t="s">
        <v>137</v>
      </c>
      <c r="K7983" t="s">
        <v>138</v>
      </c>
      <c r="L7983" t="s">
        <v>22633</v>
      </c>
      <c r="M7983" t="s">
        <v>22634</v>
      </c>
      <c r="N7983">
        <v>3.6483333330000001</v>
      </c>
      <c r="O7983">
        <v>0</v>
      </c>
      <c r="P7983">
        <v>46</v>
      </c>
      <c r="Q7983">
        <v>0</v>
      </c>
      <c r="R7983">
        <v>0</v>
      </c>
      <c r="S7983">
        <v>0</v>
      </c>
      <c r="T7983">
        <v>3</v>
      </c>
      <c r="U7983">
        <v>0</v>
      </c>
      <c r="V7983">
        <v>0</v>
      </c>
      <c r="W7983">
        <v>0</v>
      </c>
      <c r="X7983">
        <v>35.67304440340061</v>
      </c>
      <c r="Y7983">
        <v>0</v>
      </c>
      <c r="Z7983">
        <v>0</v>
      </c>
      <c r="AA7983">
        <v>0</v>
      </c>
      <c r="AB7983">
        <v>7.0976339778379645</v>
      </c>
      <c r="AC7983">
        <v>0</v>
      </c>
      <c r="AD7983">
        <v>0</v>
      </c>
      <c r="AE7983">
        <v>42.770678381238575</v>
      </c>
    </row>
    <row r="7984" spans="1:31" x14ac:dyDescent="0.25">
      <c r="A7984">
        <v>2220396</v>
      </c>
      <c r="B7984">
        <v>1</v>
      </c>
      <c r="C7984" t="s">
        <v>80</v>
      </c>
      <c r="D7984" t="s">
        <v>83</v>
      </c>
      <c r="E7984" t="s">
        <v>132</v>
      </c>
      <c r="F7984" t="s">
        <v>22635</v>
      </c>
      <c r="G7984" t="s">
        <v>9256</v>
      </c>
      <c r="H7984" t="s">
        <v>135</v>
      </c>
      <c r="I7984" t="s">
        <v>136</v>
      </c>
      <c r="J7984" t="s">
        <v>137</v>
      </c>
      <c r="K7984" t="s">
        <v>138</v>
      </c>
      <c r="L7984" t="s">
        <v>22636</v>
      </c>
      <c r="M7984" t="s">
        <v>22637</v>
      </c>
      <c r="N7984">
        <v>1.118055555</v>
      </c>
      <c r="O7984">
        <v>0</v>
      </c>
      <c r="P7984">
        <v>423</v>
      </c>
      <c r="Q7984">
        <v>0</v>
      </c>
      <c r="R7984">
        <v>0</v>
      </c>
      <c r="S7984">
        <v>0</v>
      </c>
      <c r="T7984">
        <v>88</v>
      </c>
      <c r="U7984">
        <v>0</v>
      </c>
      <c r="V7984">
        <v>0</v>
      </c>
      <c r="W7984">
        <v>0</v>
      </c>
      <c r="X7984">
        <v>122.89950450698214</v>
      </c>
      <c r="Y7984">
        <v>0</v>
      </c>
      <c r="Z7984">
        <v>0</v>
      </c>
      <c r="AA7984">
        <v>0</v>
      </c>
      <c r="AB7984">
        <v>44.990956748735329</v>
      </c>
      <c r="AC7984">
        <v>0</v>
      </c>
      <c r="AD7984">
        <v>0</v>
      </c>
      <c r="AE7984">
        <v>167.89046125571747</v>
      </c>
    </row>
    <row r="7985" spans="1:31" x14ac:dyDescent="0.25">
      <c r="A7985">
        <v>2213234</v>
      </c>
      <c r="B7985">
        <v>1</v>
      </c>
      <c r="C7985" t="s">
        <v>80</v>
      </c>
      <c r="D7985" t="s">
        <v>82</v>
      </c>
      <c r="E7985" t="s">
        <v>156</v>
      </c>
      <c r="F7985" t="s">
        <v>22638</v>
      </c>
      <c r="G7985" t="s">
        <v>161</v>
      </c>
      <c r="H7985" t="s">
        <v>135</v>
      </c>
      <c r="I7985" t="s">
        <v>136</v>
      </c>
      <c r="J7985" t="s">
        <v>137</v>
      </c>
      <c r="K7985" t="s">
        <v>138</v>
      </c>
      <c r="L7985" t="s">
        <v>22639</v>
      </c>
      <c r="M7985" t="s">
        <v>22640</v>
      </c>
      <c r="N7985">
        <v>3.2222222220000001</v>
      </c>
      <c r="O7985">
        <v>0</v>
      </c>
      <c r="P7985">
        <v>3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1.4268792662529133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1.4268792662529133</v>
      </c>
    </row>
    <row r="7986" spans="1:31" x14ac:dyDescent="0.25">
      <c r="A7986">
        <v>2223198</v>
      </c>
      <c r="B7986">
        <v>1</v>
      </c>
      <c r="C7986" t="s">
        <v>80</v>
      </c>
      <c r="D7986" t="s">
        <v>103</v>
      </c>
      <c r="E7986" t="s">
        <v>156</v>
      </c>
      <c r="F7986" t="s">
        <v>22641</v>
      </c>
      <c r="G7986" t="s">
        <v>161</v>
      </c>
      <c r="H7986" t="s">
        <v>135</v>
      </c>
      <c r="I7986" t="s">
        <v>136</v>
      </c>
      <c r="J7986" t="s">
        <v>137</v>
      </c>
      <c r="K7986" t="s">
        <v>138</v>
      </c>
      <c r="L7986" t="s">
        <v>22642</v>
      </c>
      <c r="M7986" t="s">
        <v>22643</v>
      </c>
      <c r="N7986">
        <v>3.0755555550000002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1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</row>
    <row r="7987" spans="1:31" x14ac:dyDescent="0.25">
      <c r="A7987">
        <v>2213211</v>
      </c>
      <c r="B7987">
        <v>1</v>
      </c>
      <c r="C7987" t="s">
        <v>81</v>
      </c>
      <c r="D7987" t="s">
        <v>117</v>
      </c>
      <c r="E7987" t="s">
        <v>198</v>
      </c>
      <c r="F7987" t="s">
        <v>22644</v>
      </c>
      <c r="G7987" t="s">
        <v>349</v>
      </c>
      <c r="H7987" t="s">
        <v>144</v>
      </c>
      <c r="I7987" t="s">
        <v>136</v>
      </c>
      <c r="J7987" t="s">
        <v>137</v>
      </c>
      <c r="K7987" t="s">
        <v>138</v>
      </c>
      <c r="L7987" t="s">
        <v>22645</v>
      </c>
      <c r="M7987" t="s">
        <v>22646</v>
      </c>
      <c r="N7987">
        <v>1.852777777</v>
      </c>
      <c r="O7987">
        <v>0</v>
      </c>
      <c r="P7987">
        <v>186</v>
      </c>
      <c r="Q7987">
        <v>0</v>
      </c>
      <c r="R7987">
        <v>1</v>
      </c>
      <c r="S7987">
        <v>0</v>
      </c>
      <c r="T7987">
        <v>18</v>
      </c>
      <c r="U7987">
        <v>0</v>
      </c>
      <c r="V7987">
        <v>0</v>
      </c>
      <c r="W7987">
        <v>0</v>
      </c>
      <c r="X7987">
        <v>39.27462411542156</v>
      </c>
      <c r="Y7987">
        <v>0</v>
      </c>
      <c r="Z7987">
        <v>0.23690575773788447</v>
      </c>
      <c r="AA7987">
        <v>0</v>
      </c>
      <c r="AB7987">
        <v>0.73230777185184281</v>
      </c>
      <c r="AC7987">
        <v>0</v>
      </c>
      <c r="AD7987">
        <v>0</v>
      </c>
      <c r="AE7987">
        <v>40.24383764501129</v>
      </c>
    </row>
    <row r="7988" spans="1:31" x14ac:dyDescent="0.25">
      <c r="A7988">
        <v>2223098</v>
      </c>
      <c r="B7988">
        <v>1</v>
      </c>
      <c r="C7988" t="s">
        <v>80</v>
      </c>
      <c r="D7988" t="s">
        <v>110</v>
      </c>
      <c r="E7988" t="s">
        <v>151</v>
      </c>
      <c r="F7988" t="s">
        <v>22647</v>
      </c>
      <c r="G7988" t="s">
        <v>405</v>
      </c>
      <c r="H7988" t="s">
        <v>135</v>
      </c>
      <c r="I7988" t="s">
        <v>136</v>
      </c>
      <c r="J7988" t="s">
        <v>137</v>
      </c>
      <c r="K7988" t="s">
        <v>234</v>
      </c>
      <c r="L7988" t="s">
        <v>22648</v>
      </c>
      <c r="M7988" t="s">
        <v>22649</v>
      </c>
      <c r="N7988">
        <v>1.901944444</v>
      </c>
      <c r="O7988">
        <v>0</v>
      </c>
      <c r="P7988">
        <v>115</v>
      </c>
      <c r="Q7988">
        <v>0</v>
      </c>
      <c r="R7988">
        <v>0</v>
      </c>
      <c r="S7988">
        <v>0</v>
      </c>
      <c r="T7988">
        <v>7</v>
      </c>
      <c r="U7988">
        <v>0</v>
      </c>
      <c r="V7988">
        <v>0</v>
      </c>
      <c r="W7988">
        <v>0</v>
      </c>
      <c r="X7988">
        <v>108.6179449781739</v>
      </c>
      <c r="Y7988">
        <v>0</v>
      </c>
      <c r="Z7988">
        <v>0</v>
      </c>
      <c r="AA7988">
        <v>0</v>
      </c>
      <c r="AB7988">
        <v>1.4923655528420099</v>
      </c>
      <c r="AC7988">
        <v>0</v>
      </c>
      <c r="AD7988">
        <v>0</v>
      </c>
      <c r="AE7988">
        <v>110.1103105310159</v>
      </c>
    </row>
    <row r="7989" spans="1:31" x14ac:dyDescent="0.25">
      <c r="A7989">
        <v>2221893</v>
      </c>
      <c r="B7989">
        <v>1</v>
      </c>
      <c r="C7989" t="s">
        <v>80</v>
      </c>
      <c r="D7989" t="s">
        <v>101</v>
      </c>
      <c r="E7989" t="s">
        <v>198</v>
      </c>
      <c r="F7989" t="s">
        <v>22650</v>
      </c>
      <c r="G7989" t="s">
        <v>1057</v>
      </c>
      <c r="H7989" t="s">
        <v>144</v>
      </c>
      <c r="I7989" t="s">
        <v>136</v>
      </c>
      <c r="J7989" t="s">
        <v>137</v>
      </c>
      <c r="K7989" t="s">
        <v>138</v>
      </c>
      <c r="L7989" t="s">
        <v>22651</v>
      </c>
      <c r="M7989" t="s">
        <v>22652</v>
      </c>
      <c r="N7989">
        <v>1.1686111109999999</v>
      </c>
      <c r="O7989">
        <v>0</v>
      </c>
      <c r="P7989">
        <v>0</v>
      </c>
      <c r="Q7989">
        <v>0</v>
      </c>
      <c r="R7989">
        <v>0</v>
      </c>
      <c r="S7989">
        <v>6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</row>
    <row r="7990" spans="1:31" x14ac:dyDescent="0.25">
      <c r="A7990">
        <v>2224426</v>
      </c>
      <c r="B7990">
        <v>1</v>
      </c>
      <c r="C7990" t="s">
        <v>80</v>
      </c>
      <c r="D7990" t="s">
        <v>82</v>
      </c>
      <c r="E7990" t="s">
        <v>156</v>
      </c>
      <c r="F7990" t="s">
        <v>22653</v>
      </c>
      <c r="G7990" t="s">
        <v>134</v>
      </c>
      <c r="H7990" t="s">
        <v>135</v>
      </c>
      <c r="I7990" t="s">
        <v>136</v>
      </c>
      <c r="J7990" t="s">
        <v>137</v>
      </c>
      <c r="K7990" t="s">
        <v>138</v>
      </c>
      <c r="L7990" t="s">
        <v>22654</v>
      </c>
      <c r="M7990" t="s">
        <v>22655</v>
      </c>
      <c r="N7990">
        <v>2.653333333</v>
      </c>
      <c r="O7990">
        <v>0</v>
      </c>
      <c r="P7990">
        <v>1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</row>
    <row r="7991" spans="1:31" x14ac:dyDescent="0.25">
      <c r="A7991">
        <v>2223221</v>
      </c>
      <c r="B7991">
        <v>1</v>
      </c>
      <c r="C7991" t="s">
        <v>80</v>
      </c>
      <c r="D7991" t="s">
        <v>88</v>
      </c>
      <c r="E7991" t="s">
        <v>156</v>
      </c>
      <c r="F7991" t="s">
        <v>22656</v>
      </c>
      <c r="G7991" t="s">
        <v>172</v>
      </c>
      <c r="H7991" t="s">
        <v>135</v>
      </c>
      <c r="I7991" t="s">
        <v>136</v>
      </c>
      <c r="J7991" t="s">
        <v>137</v>
      </c>
      <c r="K7991" t="s">
        <v>138</v>
      </c>
      <c r="L7991" t="s">
        <v>22657</v>
      </c>
      <c r="M7991" t="s">
        <v>22658</v>
      </c>
      <c r="N7991">
        <v>8.2561111109999992</v>
      </c>
      <c r="O7991">
        <v>0</v>
      </c>
      <c r="P7991">
        <v>4</v>
      </c>
      <c r="Q7991">
        <v>0</v>
      </c>
      <c r="R7991">
        <v>0</v>
      </c>
      <c r="S7991">
        <v>0</v>
      </c>
      <c r="T7991">
        <v>1</v>
      </c>
      <c r="U7991">
        <v>0</v>
      </c>
      <c r="V7991">
        <v>0</v>
      </c>
      <c r="W7991">
        <v>0</v>
      </c>
      <c r="X7991">
        <v>10.606823058606578</v>
      </c>
      <c r="Y7991">
        <v>0</v>
      </c>
      <c r="Z7991">
        <v>0</v>
      </c>
      <c r="AA7991">
        <v>0</v>
      </c>
      <c r="AB7991">
        <v>1.1709002430538835</v>
      </c>
      <c r="AC7991">
        <v>0</v>
      </c>
      <c r="AD7991">
        <v>0</v>
      </c>
      <c r="AE7991">
        <v>11.777723301660462</v>
      </c>
    </row>
    <row r="7992" spans="1:31" x14ac:dyDescent="0.25">
      <c r="A7992">
        <v>2223344</v>
      </c>
      <c r="B7992">
        <v>1</v>
      </c>
      <c r="C7992" t="s">
        <v>81</v>
      </c>
      <c r="D7992" t="s">
        <v>118</v>
      </c>
      <c r="E7992" t="s">
        <v>225</v>
      </c>
      <c r="F7992" t="s">
        <v>22659</v>
      </c>
      <c r="G7992" t="s">
        <v>600</v>
      </c>
      <c r="H7992" t="s">
        <v>135</v>
      </c>
      <c r="I7992" t="s">
        <v>136</v>
      </c>
      <c r="J7992" t="s">
        <v>137</v>
      </c>
      <c r="K7992" t="s">
        <v>138</v>
      </c>
      <c r="L7992" t="s">
        <v>22660</v>
      </c>
      <c r="M7992" t="s">
        <v>22661</v>
      </c>
      <c r="N7992">
        <v>1.3688888880000001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11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8.7167568001107547</v>
      </c>
      <c r="AC7992">
        <v>0</v>
      </c>
      <c r="AD7992">
        <v>0</v>
      </c>
      <c r="AE7992">
        <v>8.7167568001107547</v>
      </c>
    </row>
    <row r="7993" spans="1:31" x14ac:dyDescent="0.25">
      <c r="A7993">
        <v>2213188</v>
      </c>
      <c r="B7993">
        <v>1</v>
      </c>
      <c r="C7993" t="s">
        <v>80</v>
      </c>
      <c r="D7993" t="s">
        <v>93</v>
      </c>
      <c r="E7993" t="s">
        <v>151</v>
      </c>
      <c r="F7993" t="s">
        <v>22662</v>
      </c>
      <c r="G7993" t="s">
        <v>213</v>
      </c>
      <c r="H7993" t="s">
        <v>135</v>
      </c>
      <c r="I7993" t="s">
        <v>136</v>
      </c>
      <c r="J7993" t="s">
        <v>137</v>
      </c>
      <c r="K7993" t="s">
        <v>138</v>
      </c>
      <c r="L7993" t="s">
        <v>22663</v>
      </c>
      <c r="M7993" t="s">
        <v>22664</v>
      </c>
      <c r="N7993">
        <v>0.59499999999999997</v>
      </c>
      <c r="O7993">
        <v>0</v>
      </c>
      <c r="P7993">
        <v>0</v>
      </c>
      <c r="Q7993">
        <v>0</v>
      </c>
      <c r="R7993">
        <v>3</v>
      </c>
      <c r="S7993">
        <v>0</v>
      </c>
      <c r="T7993">
        <v>1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1.8506119807670549</v>
      </c>
      <c r="AA7993">
        <v>0</v>
      </c>
      <c r="AB7993">
        <v>0.41733616615122004</v>
      </c>
      <c r="AC7993">
        <v>0</v>
      </c>
      <c r="AD7993">
        <v>0</v>
      </c>
      <c r="AE7993">
        <v>2.267948146918275</v>
      </c>
    </row>
    <row r="7994" spans="1:31" x14ac:dyDescent="0.25">
      <c r="A7994">
        <v>2228740</v>
      </c>
      <c r="B7994">
        <v>1</v>
      </c>
      <c r="C7994" t="s">
        <v>80</v>
      </c>
      <c r="D7994" t="s">
        <v>103</v>
      </c>
      <c r="E7994" t="s">
        <v>198</v>
      </c>
      <c r="F7994" t="s">
        <v>22665</v>
      </c>
      <c r="G7994" t="s">
        <v>323</v>
      </c>
      <c r="H7994" t="s">
        <v>144</v>
      </c>
      <c r="I7994" t="s">
        <v>136</v>
      </c>
      <c r="J7994" t="s">
        <v>137</v>
      </c>
      <c r="K7994" t="s">
        <v>138</v>
      </c>
      <c r="L7994" t="s">
        <v>22666</v>
      </c>
      <c r="M7994" t="s">
        <v>22667</v>
      </c>
      <c r="N7994">
        <v>4.4847222220000003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1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62.461206871537669</v>
      </c>
      <c r="AD7994">
        <v>0</v>
      </c>
      <c r="AE7994">
        <v>62.461206871537669</v>
      </c>
    </row>
    <row r="7995" spans="1:31" x14ac:dyDescent="0.25">
      <c r="A7995">
        <v>2225305</v>
      </c>
      <c r="B7995">
        <v>1</v>
      </c>
      <c r="C7995" t="s">
        <v>80</v>
      </c>
      <c r="D7995" t="s">
        <v>85</v>
      </c>
      <c r="E7995" t="s">
        <v>132</v>
      </c>
      <c r="F7995" t="s">
        <v>22668</v>
      </c>
      <c r="G7995" t="s">
        <v>233</v>
      </c>
      <c r="H7995" t="s">
        <v>135</v>
      </c>
      <c r="I7995" t="s">
        <v>136</v>
      </c>
      <c r="J7995" t="s">
        <v>137</v>
      </c>
      <c r="K7995" t="s">
        <v>234</v>
      </c>
      <c r="L7995" t="s">
        <v>22669</v>
      </c>
      <c r="M7995" t="s">
        <v>22670</v>
      </c>
      <c r="N7995">
        <v>8.051388888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</row>
    <row r="7996" spans="1:31" x14ac:dyDescent="0.25">
      <c r="A7996">
        <v>2222411</v>
      </c>
      <c r="B7996">
        <v>1</v>
      </c>
      <c r="C7996" t="s">
        <v>80</v>
      </c>
      <c r="D7996" t="s">
        <v>89</v>
      </c>
      <c r="E7996" t="s">
        <v>156</v>
      </c>
      <c r="F7996" t="s">
        <v>22671</v>
      </c>
      <c r="G7996" t="s">
        <v>165</v>
      </c>
      <c r="H7996" t="s">
        <v>135</v>
      </c>
      <c r="I7996" t="s">
        <v>136</v>
      </c>
      <c r="J7996" t="s">
        <v>137</v>
      </c>
      <c r="K7996" t="s">
        <v>138</v>
      </c>
      <c r="L7996" t="s">
        <v>22672</v>
      </c>
      <c r="M7996" t="s">
        <v>22673</v>
      </c>
      <c r="N7996">
        <v>0.56000000000000005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</row>
    <row r="7997" spans="1:31" x14ac:dyDescent="0.25">
      <c r="A7997">
        <v>2219271</v>
      </c>
      <c r="B7997">
        <v>1</v>
      </c>
      <c r="C7997" t="s">
        <v>80</v>
      </c>
      <c r="D7997" t="s">
        <v>84</v>
      </c>
      <c r="E7997" t="s">
        <v>156</v>
      </c>
      <c r="F7997" t="s">
        <v>22674</v>
      </c>
      <c r="G7997" t="s">
        <v>165</v>
      </c>
      <c r="H7997" t="s">
        <v>135</v>
      </c>
      <c r="I7997" t="s">
        <v>136</v>
      </c>
      <c r="J7997" t="s">
        <v>137</v>
      </c>
      <c r="K7997" t="s">
        <v>138</v>
      </c>
      <c r="L7997" t="s">
        <v>22675</v>
      </c>
      <c r="M7997" t="s">
        <v>22676</v>
      </c>
      <c r="N7997">
        <v>0.94361111099999995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</row>
    <row r="7998" spans="1:31" x14ac:dyDescent="0.25">
      <c r="A7998">
        <v>2225720</v>
      </c>
      <c r="B7998">
        <v>1</v>
      </c>
      <c r="C7998" t="s">
        <v>80</v>
      </c>
      <c r="D7998" t="s">
        <v>94</v>
      </c>
      <c r="E7998" t="s">
        <v>156</v>
      </c>
      <c r="F7998" t="s">
        <v>22677</v>
      </c>
      <c r="G7998" t="s">
        <v>161</v>
      </c>
      <c r="H7998" t="s">
        <v>135</v>
      </c>
      <c r="I7998" t="s">
        <v>136</v>
      </c>
      <c r="J7998" t="s">
        <v>137</v>
      </c>
      <c r="K7998" t="s">
        <v>138</v>
      </c>
      <c r="L7998" t="s">
        <v>22678</v>
      </c>
      <c r="M7998" t="s">
        <v>22679</v>
      </c>
      <c r="N7998">
        <v>1.688055555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</row>
    <row r="7999" spans="1:31" x14ac:dyDescent="0.25">
      <c r="A7999">
        <v>2220685</v>
      </c>
      <c r="B7999">
        <v>1</v>
      </c>
      <c r="C7999" t="s">
        <v>80</v>
      </c>
      <c r="D7999" t="s">
        <v>84</v>
      </c>
      <c r="E7999" t="s">
        <v>141</v>
      </c>
      <c r="F7999" t="s">
        <v>22680</v>
      </c>
      <c r="G7999" t="s">
        <v>1136</v>
      </c>
      <c r="H7999" t="s">
        <v>144</v>
      </c>
      <c r="I7999" t="s">
        <v>136</v>
      </c>
      <c r="J7999" t="s">
        <v>137</v>
      </c>
      <c r="K7999" t="s">
        <v>138</v>
      </c>
      <c r="L7999" t="s">
        <v>22681</v>
      </c>
      <c r="M7999" t="s">
        <v>22682</v>
      </c>
      <c r="N7999">
        <v>0.62555555500000004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</row>
    <row r="8000" spans="1:31" x14ac:dyDescent="0.25">
      <c r="A8000">
        <v>2222878</v>
      </c>
      <c r="B8000">
        <v>1</v>
      </c>
      <c r="C8000" t="s">
        <v>80</v>
      </c>
      <c r="D8000" t="s">
        <v>110</v>
      </c>
      <c r="E8000" t="s">
        <v>132</v>
      </c>
      <c r="F8000" t="s">
        <v>22683</v>
      </c>
      <c r="G8000" t="s">
        <v>176</v>
      </c>
      <c r="H8000" t="s">
        <v>135</v>
      </c>
      <c r="I8000" t="s">
        <v>136</v>
      </c>
      <c r="J8000" t="s">
        <v>137</v>
      </c>
      <c r="K8000" t="s">
        <v>138</v>
      </c>
      <c r="L8000" t="s">
        <v>22684</v>
      </c>
      <c r="M8000" t="s">
        <v>22685</v>
      </c>
      <c r="N8000">
        <v>1.1288888880000001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</row>
    <row r="8001" spans="1:31" x14ac:dyDescent="0.25">
      <c r="A8001">
        <v>2226227</v>
      </c>
      <c r="B8001">
        <v>1</v>
      </c>
      <c r="C8001" t="s">
        <v>80</v>
      </c>
      <c r="D8001" t="s">
        <v>105</v>
      </c>
      <c r="E8001" t="s">
        <v>156</v>
      </c>
      <c r="F8001" t="s">
        <v>22686</v>
      </c>
      <c r="G8001" t="s">
        <v>280</v>
      </c>
      <c r="H8001" t="s">
        <v>135</v>
      </c>
      <c r="I8001" t="s">
        <v>136</v>
      </c>
      <c r="J8001" t="s">
        <v>137</v>
      </c>
      <c r="K8001" t="s">
        <v>138</v>
      </c>
      <c r="L8001" t="s">
        <v>22687</v>
      </c>
      <c r="M8001" t="s">
        <v>22688</v>
      </c>
      <c r="N8001">
        <v>5.9730555550000002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</row>
    <row r="8002" spans="1:31" x14ac:dyDescent="0.25">
      <c r="A8002">
        <v>2214382</v>
      </c>
      <c r="B8002">
        <v>1</v>
      </c>
      <c r="C8002" t="s">
        <v>80</v>
      </c>
      <c r="D8002" t="s">
        <v>94</v>
      </c>
      <c r="E8002" t="s">
        <v>156</v>
      </c>
      <c r="F8002" t="s">
        <v>22689</v>
      </c>
      <c r="G8002" t="s">
        <v>161</v>
      </c>
      <c r="H8002" t="s">
        <v>135</v>
      </c>
      <c r="I8002" t="s">
        <v>136</v>
      </c>
      <c r="J8002" t="s">
        <v>137</v>
      </c>
      <c r="K8002" t="s">
        <v>138</v>
      </c>
      <c r="L8002" t="s">
        <v>22690</v>
      </c>
      <c r="M8002" t="s">
        <v>22691</v>
      </c>
      <c r="N8002">
        <v>1.4286111109999999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</row>
    <row r="8003" spans="1:31" x14ac:dyDescent="0.25">
      <c r="A8003">
        <v>2218298</v>
      </c>
      <c r="B8003">
        <v>1</v>
      </c>
      <c r="C8003" t="s">
        <v>81</v>
      </c>
      <c r="D8003" t="s">
        <v>118</v>
      </c>
      <c r="E8003" t="s">
        <v>156</v>
      </c>
      <c r="F8003" t="s">
        <v>22692</v>
      </c>
      <c r="G8003" t="s">
        <v>161</v>
      </c>
      <c r="H8003" t="s">
        <v>135</v>
      </c>
      <c r="I8003" t="s">
        <v>136</v>
      </c>
      <c r="J8003" t="s">
        <v>137</v>
      </c>
      <c r="K8003" t="s">
        <v>138</v>
      </c>
      <c r="L8003" t="s">
        <v>22693</v>
      </c>
      <c r="M8003" t="s">
        <v>22694</v>
      </c>
      <c r="N8003">
        <v>3.3347222219999999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</row>
    <row r="8004" spans="1:31" x14ac:dyDescent="0.25">
      <c r="A8004">
        <v>2215742</v>
      </c>
      <c r="B8004">
        <v>1</v>
      </c>
      <c r="C8004" t="s">
        <v>80</v>
      </c>
      <c r="D8004" t="s">
        <v>107</v>
      </c>
      <c r="E8004" t="s">
        <v>156</v>
      </c>
      <c r="F8004" t="s">
        <v>22695</v>
      </c>
      <c r="G8004" t="s">
        <v>172</v>
      </c>
      <c r="H8004" t="s">
        <v>135</v>
      </c>
      <c r="I8004" t="s">
        <v>136</v>
      </c>
      <c r="J8004" t="s">
        <v>137</v>
      </c>
      <c r="K8004" t="s">
        <v>138</v>
      </c>
      <c r="L8004" t="s">
        <v>22696</v>
      </c>
      <c r="M8004" t="s">
        <v>22697</v>
      </c>
      <c r="N8004">
        <v>1.5649999999999999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</row>
    <row r="8005" spans="1:31" x14ac:dyDescent="0.25">
      <c r="A8005">
        <v>2215739</v>
      </c>
      <c r="B8005">
        <v>1</v>
      </c>
      <c r="C8005" t="s">
        <v>81</v>
      </c>
      <c r="D8005" t="s">
        <v>112</v>
      </c>
      <c r="E8005" t="s">
        <v>156</v>
      </c>
      <c r="F8005" t="s">
        <v>22698</v>
      </c>
      <c r="G8005" t="s">
        <v>161</v>
      </c>
      <c r="H8005" t="s">
        <v>135</v>
      </c>
      <c r="I8005" t="s">
        <v>136</v>
      </c>
      <c r="J8005" t="s">
        <v>137</v>
      </c>
      <c r="K8005" t="s">
        <v>138</v>
      </c>
      <c r="L8005" t="s">
        <v>22699</v>
      </c>
      <c r="M8005" t="s">
        <v>22700</v>
      </c>
      <c r="N8005">
        <v>1.143611111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</row>
    <row r="8006" spans="1:31" x14ac:dyDescent="0.25">
      <c r="A8006">
        <v>2227879</v>
      </c>
      <c r="B8006">
        <v>1</v>
      </c>
      <c r="C8006" t="s">
        <v>80</v>
      </c>
      <c r="D8006" t="s">
        <v>103</v>
      </c>
      <c r="E8006" t="s">
        <v>156</v>
      </c>
      <c r="F8006" t="s">
        <v>22701</v>
      </c>
      <c r="G8006" t="s">
        <v>165</v>
      </c>
      <c r="H8006" t="s">
        <v>135</v>
      </c>
      <c r="I8006" t="s">
        <v>136</v>
      </c>
      <c r="J8006" t="s">
        <v>137</v>
      </c>
      <c r="K8006" t="s">
        <v>138</v>
      </c>
      <c r="L8006" t="s">
        <v>22702</v>
      </c>
      <c r="M8006" t="s">
        <v>22703</v>
      </c>
      <c r="N8006">
        <v>0.37666666599999998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</row>
    <row r="8007" spans="1:31" x14ac:dyDescent="0.25">
      <c r="A8007">
        <v>2224547</v>
      </c>
      <c r="B8007">
        <v>1</v>
      </c>
      <c r="C8007" t="s">
        <v>80</v>
      </c>
      <c r="D8007" t="s">
        <v>95</v>
      </c>
      <c r="E8007" t="s">
        <v>156</v>
      </c>
      <c r="F8007" t="s">
        <v>22704</v>
      </c>
      <c r="G8007" t="s">
        <v>161</v>
      </c>
      <c r="H8007" t="s">
        <v>135</v>
      </c>
      <c r="I8007" t="s">
        <v>136</v>
      </c>
      <c r="J8007" t="s">
        <v>137</v>
      </c>
      <c r="K8007" t="s">
        <v>138</v>
      </c>
      <c r="L8007" t="s">
        <v>22705</v>
      </c>
      <c r="M8007" t="s">
        <v>22706</v>
      </c>
      <c r="N8007">
        <v>1.1525000000000001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</row>
    <row r="8008" spans="1:31" x14ac:dyDescent="0.25">
      <c r="A8008">
        <v>2215619</v>
      </c>
      <c r="B8008">
        <v>1</v>
      </c>
      <c r="C8008" t="s">
        <v>81</v>
      </c>
      <c r="D8008" t="s">
        <v>120</v>
      </c>
      <c r="E8008" t="s">
        <v>156</v>
      </c>
      <c r="F8008" t="s">
        <v>22707</v>
      </c>
      <c r="G8008" t="s">
        <v>161</v>
      </c>
      <c r="H8008" t="s">
        <v>135</v>
      </c>
      <c r="I8008" t="s">
        <v>136</v>
      </c>
      <c r="J8008" t="s">
        <v>137</v>
      </c>
      <c r="K8008" t="s">
        <v>138</v>
      </c>
      <c r="L8008" t="s">
        <v>22708</v>
      </c>
      <c r="M8008" t="s">
        <v>22709</v>
      </c>
      <c r="N8008">
        <v>0.86083333299999998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</row>
    <row r="8009" spans="1:31" x14ac:dyDescent="0.25">
      <c r="A8009">
        <v>2228563</v>
      </c>
      <c r="B8009">
        <v>1</v>
      </c>
      <c r="C8009" t="s">
        <v>80</v>
      </c>
      <c r="D8009" t="s">
        <v>82</v>
      </c>
      <c r="E8009" t="s">
        <v>141</v>
      </c>
      <c r="F8009" t="s">
        <v>22710</v>
      </c>
      <c r="G8009" t="s">
        <v>405</v>
      </c>
      <c r="H8009" t="s">
        <v>144</v>
      </c>
      <c r="I8009" t="s">
        <v>136</v>
      </c>
      <c r="J8009" t="s">
        <v>137</v>
      </c>
      <c r="K8009" t="s">
        <v>234</v>
      </c>
      <c r="L8009" t="s">
        <v>22711</v>
      </c>
      <c r="M8009" t="s">
        <v>22712</v>
      </c>
      <c r="N8009">
        <v>4.756388888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</row>
    <row r="8010" spans="1:31" x14ac:dyDescent="0.25">
      <c r="A8010">
        <v>2214351</v>
      </c>
      <c r="B8010">
        <v>1</v>
      </c>
      <c r="C8010" t="s">
        <v>81</v>
      </c>
      <c r="D8010" t="s">
        <v>113</v>
      </c>
      <c r="E8010" t="s">
        <v>156</v>
      </c>
      <c r="F8010" t="s">
        <v>22713</v>
      </c>
      <c r="G8010" t="s">
        <v>161</v>
      </c>
      <c r="H8010" t="s">
        <v>135</v>
      </c>
      <c r="I8010" t="s">
        <v>136</v>
      </c>
      <c r="J8010" t="s">
        <v>137</v>
      </c>
      <c r="K8010" t="s">
        <v>138</v>
      </c>
      <c r="L8010" t="s">
        <v>22714</v>
      </c>
      <c r="M8010" t="s">
        <v>22715</v>
      </c>
      <c r="N8010">
        <v>1.8505555549999999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</row>
    <row r="8011" spans="1:31" x14ac:dyDescent="0.25">
      <c r="A8011">
        <v>2218058</v>
      </c>
      <c r="B8011">
        <v>1</v>
      </c>
      <c r="C8011" t="s">
        <v>80</v>
      </c>
      <c r="D8011" t="s">
        <v>104</v>
      </c>
      <c r="E8011" t="s">
        <v>156</v>
      </c>
      <c r="F8011" t="s">
        <v>22716</v>
      </c>
      <c r="G8011" t="s">
        <v>172</v>
      </c>
      <c r="H8011" t="s">
        <v>135</v>
      </c>
      <c r="I8011" t="s">
        <v>136</v>
      </c>
      <c r="J8011" t="s">
        <v>137</v>
      </c>
      <c r="K8011" t="s">
        <v>138</v>
      </c>
      <c r="L8011" t="s">
        <v>22717</v>
      </c>
      <c r="M8011" t="s">
        <v>22718</v>
      </c>
      <c r="N8011">
        <v>3.196388888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</row>
    <row r="8012" spans="1:31" x14ac:dyDescent="0.25">
      <c r="A8012">
        <v>2227507</v>
      </c>
      <c r="B8012">
        <v>1</v>
      </c>
      <c r="C8012" t="s">
        <v>80</v>
      </c>
      <c r="D8012" t="s">
        <v>90</v>
      </c>
      <c r="E8012" t="s">
        <v>141</v>
      </c>
      <c r="F8012" t="s">
        <v>22719</v>
      </c>
      <c r="G8012" t="s">
        <v>831</v>
      </c>
      <c r="H8012" t="s">
        <v>144</v>
      </c>
      <c r="I8012" t="s">
        <v>136</v>
      </c>
      <c r="J8012" t="s">
        <v>137</v>
      </c>
      <c r="K8012" t="s">
        <v>138</v>
      </c>
      <c r="L8012" t="s">
        <v>22720</v>
      </c>
      <c r="M8012" t="s">
        <v>22721</v>
      </c>
      <c r="N8012">
        <v>2.94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</row>
    <row r="8013" spans="1:31" x14ac:dyDescent="0.25">
      <c r="A8013">
        <v>2215370</v>
      </c>
      <c r="B8013">
        <v>1</v>
      </c>
      <c r="C8013" t="s">
        <v>80</v>
      </c>
      <c r="D8013" t="s">
        <v>111</v>
      </c>
      <c r="E8013" t="s">
        <v>141</v>
      </c>
      <c r="F8013" t="s">
        <v>22722</v>
      </c>
      <c r="G8013" t="s">
        <v>405</v>
      </c>
      <c r="H8013" t="s">
        <v>144</v>
      </c>
      <c r="I8013" t="s">
        <v>136</v>
      </c>
      <c r="J8013" t="s">
        <v>137</v>
      </c>
      <c r="K8013" t="s">
        <v>234</v>
      </c>
      <c r="L8013" t="s">
        <v>22723</v>
      </c>
      <c r="M8013" t="s">
        <v>22724</v>
      </c>
      <c r="N8013">
        <v>5.1181083330000003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</row>
    <row r="8014" spans="1:31" x14ac:dyDescent="0.25">
      <c r="A8014">
        <v>2213647</v>
      </c>
      <c r="B8014">
        <v>1</v>
      </c>
      <c r="C8014" t="s">
        <v>80</v>
      </c>
      <c r="D8014" t="s">
        <v>106</v>
      </c>
      <c r="E8014" t="s">
        <v>156</v>
      </c>
      <c r="F8014" t="s">
        <v>22725</v>
      </c>
      <c r="G8014" t="s">
        <v>161</v>
      </c>
      <c r="H8014" t="s">
        <v>135</v>
      </c>
      <c r="I8014" t="s">
        <v>136</v>
      </c>
      <c r="J8014" t="s">
        <v>137</v>
      </c>
      <c r="K8014" t="s">
        <v>138</v>
      </c>
      <c r="L8014" t="s">
        <v>22726</v>
      </c>
      <c r="M8014" t="s">
        <v>22727</v>
      </c>
      <c r="N8014">
        <v>1.560277777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</row>
    <row r="8015" spans="1:31" x14ac:dyDescent="0.25">
      <c r="A8015">
        <v>2218430</v>
      </c>
      <c r="B8015">
        <v>1</v>
      </c>
      <c r="C8015" t="s">
        <v>80</v>
      </c>
      <c r="D8015" t="s">
        <v>104</v>
      </c>
      <c r="E8015" t="s">
        <v>156</v>
      </c>
      <c r="F8015" t="s">
        <v>22728</v>
      </c>
      <c r="G8015" t="s">
        <v>161</v>
      </c>
      <c r="H8015" t="s">
        <v>135</v>
      </c>
      <c r="I8015" t="s">
        <v>136</v>
      </c>
      <c r="J8015" t="s">
        <v>137</v>
      </c>
      <c r="K8015" t="s">
        <v>138</v>
      </c>
      <c r="L8015" t="s">
        <v>22729</v>
      </c>
      <c r="M8015" t="s">
        <v>22730</v>
      </c>
      <c r="N8015">
        <v>1.3677777769999999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</row>
    <row r="8016" spans="1:31" x14ac:dyDescent="0.25">
      <c r="A8016">
        <v>2213003</v>
      </c>
      <c r="B8016">
        <v>1</v>
      </c>
      <c r="C8016" t="s">
        <v>81</v>
      </c>
      <c r="D8016" t="s">
        <v>113</v>
      </c>
      <c r="E8016" t="s">
        <v>156</v>
      </c>
      <c r="F8016" t="s">
        <v>22731</v>
      </c>
      <c r="G8016" t="s">
        <v>161</v>
      </c>
      <c r="H8016" t="s">
        <v>135</v>
      </c>
      <c r="I8016" t="s">
        <v>136</v>
      </c>
      <c r="J8016" t="s">
        <v>137</v>
      </c>
      <c r="K8016" t="s">
        <v>138</v>
      </c>
      <c r="L8016" t="s">
        <v>22732</v>
      </c>
      <c r="M8016" t="s">
        <v>22733</v>
      </c>
      <c r="N8016">
        <v>2.0758333329999998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</row>
    <row r="8017" spans="1:31" x14ac:dyDescent="0.25">
      <c r="A8017">
        <v>2226385</v>
      </c>
      <c r="B8017">
        <v>1</v>
      </c>
      <c r="C8017" t="s">
        <v>81</v>
      </c>
      <c r="D8017" t="s">
        <v>121</v>
      </c>
      <c r="E8017" t="s">
        <v>156</v>
      </c>
      <c r="F8017" t="s">
        <v>22734</v>
      </c>
      <c r="G8017" t="s">
        <v>161</v>
      </c>
      <c r="H8017" t="s">
        <v>135</v>
      </c>
      <c r="I8017" t="s">
        <v>136</v>
      </c>
      <c r="J8017" t="s">
        <v>137</v>
      </c>
      <c r="K8017" t="s">
        <v>138</v>
      </c>
      <c r="L8017" t="s">
        <v>22735</v>
      </c>
      <c r="M8017" t="s">
        <v>22736</v>
      </c>
      <c r="N8017">
        <v>1.546944444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</row>
    <row r="8018" spans="1:31" x14ac:dyDescent="0.25">
      <c r="A8018">
        <v>2214300</v>
      </c>
      <c r="B8018">
        <v>1</v>
      </c>
      <c r="C8018" t="s">
        <v>80</v>
      </c>
      <c r="D8018" t="s">
        <v>93</v>
      </c>
      <c r="E8018" t="s">
        <v>156</v>
      </c>
      <c r="F8018" t="s">
        <v>22737</v>
      </c>
      <c r="G8018" t="s">
        <v>134</v>
      </c>
      <c r="H8018" t="s">
        <v>135</v>
      </c>
      <c r="I8018" t="s">
        <v>136</v>
      </c>
      <c r="J8018" t="s">
        <v>137</v>
      </c>
      <c r="K8018" t="s">
        <v>138</v>
      </c>
      <c r="L8018" t="s">
        <v>18579</v>
      </c>
      <c r="M8018" t="s">
        <v>22738</v>
      </c>
      <c r="N8018">
        <v>1.3277777770000001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</row>
    <row r="8019" spans="1:31" x14ac:dyDescent="0.25">
      <c r="A8019">
        <v>2212883</v>
      </c>
      <c r="B8019">
        <v>1</v>
      </c>
      <c r="C8019" t="s">
        <v>81</v>
      </c>
      <c r="D8019" t="s">
        <v>118</v>
      </c>
      <c r="E8019" t="s">
        <v>156</v>
      </c>
      <c r="F8019" t="s">
        <v>22739</v>
      </c>
      <c r="G8019" t="s">
        <v>161</v>
      </c>
      <c r="H8019" t="s">
        <v>135</v>
      </c>
      <c r="I8019" t="s">
        <v>136</v>
      </c>
      <c r="J8019" t="s">
        <v>137</v>
      </c>
      <c r="K8019" t="s">
        <v>138</v>
      </c>
      <c r="L8019" t="s">
        <v>22740</v>
      </c>
      <c r="M8019" t="s">
        <v>22741</v>
      </c>
      <c r="N8019">
        <v>1.3816666660000001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</row>
    <row r="8020" spans="1:31" x14ac:dyDescent="0.25">
      <c r="A8020">
        <v>2226846</v>
      </c>
      <c r="B8020">
        <v>1</v>
      </c>
      <c r="C8020" t="s">
        <v>81</v>
      </c>
      <c r="D8020" t="s">
        <v>118</v>
      </c>
      <c r="E8020" t="s">
        <v>156</v>
      </c>
      <c r="F8020" t="s">
        <v>22742</v>
      </c>
      <c r="G8020" t="s">
        <v>165</v>
      </c>
      <c r="H8020" t="s">
        <v>135</v>
      </c>
      <c r="I8020" t="s">
        <v>136</v>
      </c>
      <c r="J8020" t="s">
        <v>137</v>
      </c>
      <c r="K8020" t="s">
        <v>138</v>
      </c>
      <c r="L8020" t="s">
        <v>22743</v>
      </c>
      <c r="M8020" t="s">
        <v>22744</v>
      </c>
      <c r="N8020">
        <v>2.2050000000000001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</row>
    <row r="8021" spans="1:31" x14ac:dyDescent="0.25">
      <c r="A8021">
        <v>2221144</v>
      </c>
      <c r="B8021">
        <v>1</v>
      </c>
      <c r="C8021" t="s">
        <v>80</v>
      </c>
      <c r="D8021" t="s">
        <v>96</v>
      </c>
      <c r="E8021" t="s">
        <v>156</v>
      </c>
      <c r="F8021" t="s">
        <v>22745</v>
      </c>
      <c r="G8021" t="s">
        <v>280</v>
      </c>
      <c r="H8021" t="s">
        <v>135</v>
      </c>
      <c r="I8021" t="s">
        <v>136</v>
      </c>
      <c r="J8021" t="s">
        <v>137</v>
      </c>
      <c r="K8021" t="s">
        <v>138</v>
      </c>
      <c r="L8021" t="s">
        <v>22746</v>
      </c>
      <c r="M8021" t="s">
        <v>22747</v>
      </c>
      <c r="N8021">
        <v>3.1186111109999999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</row>
    <row r="8022" spans="1:31" x14ac:dyDescent="0.25">
      <c r="A8022">
        <v>2220915</v>
      </c>
      <c r="B8022">
        <v>1</v>
      </c>
      <c r="C8022" t="s">
        <v>81</v>
      </c>
      <c r="D8022" t="s">
        <v>117</v>
      </c>
      <c r="E8022" t="s">
        <v>132</v>
      </c>
      <c r="F8022" t="s">
        <v>22748</v>
      </c>
      <c r="G8022" t="s">
        <v>233</v>
      </c>
      <c r="H8022" t="s">
        <v>135</v>
      </c>
      <c r="I8022" t="s">
        <v>136</v>
      </c>
      <c r="J8022" t="s">
        <v>137</v>
      </c>
      <c r="K8022" t="s">
        <v>234</v>
      </c>
      <c r="L8022" t="s">
        <v>22749</v>
      </c>
      <c r="M8022" t="s">
        <v>22750</v>
      </c>
      <c r="N8022">
        <v>1.4755849999999999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</row>
    <row r="8023" spans="1:31" x14ac:dyDescent="0.25">
      <c r="A8023">
        <v>2229271</v>
      </c>
      <c r="B8023">
        <v>1</v>
      </c>
      <c r="C8023" t="s">
        <v>80</v>
      </c>
      <c r="D8023" t="s">
        <v>103</v>
      </c>
      <c r="E8023" t="s">
        <v>156</v>
      </c>
      <c r="F8023" t="s">
        <v>22751</v>
      </c>
      <c r="G8023" t="s">
        <v>161</v>
      </c>
      <c r="H8023" t="s">
        <v>135</v>
      </c>
      <c r="I8023" t="s">
        <v>136</v>
      </c>
      <c r="J8023" t="s">
        <v>137</v>
      </c>
      <c r="K8023" t="s">
        <v>138</v>
      </c>
      <c r="L8023" t="s">
        <v>22752</v>
      </c>
      <c r="M8023" t="s">
        <v>22753</v>
      </c>
      <c r="N8023">
        <v>1.911944444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</row>
    <row r="8024" spans="1:31" x14ac:dyDescent="0.25">
      <c r="A8024">
        <v>2228936</v>
      </c>
      <c r="B8024">
        <v>1</v>
      </c>
      <c r="C8024" t="s">
        <v>81</v>
      </c>
      <c r="D8024" t="s">
        <v>113</v>
      </c>
      <c r="E8024" t="s">
        <v>156</v>
      </c>
      <c r="F8024" t="s">
        <v>22754</v>
      </c>
      <c r="G8024" t="s">
        <v>161</v>
      </c>
      <c r="H8024" t="s">
        <v>135</v>
      </c>
      <c r="I8024" t="s">
        <v>136</v>
      </c>
      <c r="J8024" t="s">
        <v>137</v>
      </c>
      <c r="K8024" t="s">
        <v>138</v>
      </c>
      <c r="L8024" t="s">
        <v>22755</v>
      </c>
      <c r="M8024" t="s">
        <v>22756</v>
      </c>
      <c r="N8024">
        <v>1.198611111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</row>
    <row r="8025" spans="1:31" x14ac:dyDescent="0.25">
      <c r="A8025">
        <v>2226248</v>
      </c>
      <c r="B8025">
        <v>1</v>
      </c>
      <c r="C8025" t="s">
        <v>80</v>
      </c>
      <c r="D8025" t="s">
        <v>104</v>
      </c>
      <c r="E8025" t="s">
        <v>156</v>
      </c>
      <c r="F8025" t="s">
        <v>22757</v>
      </c>
      <c r="G8025" t="s">
        <v>161</v>
      </c>
      <c r="H8025" t="s">
        <v>135</v>
      </c>
      <c r="I8025" t="s">
        <v>136</v>
      </c>
      <c r="J8025" t="s">
        <v>137</v>
      </c>
      <c r="K8025" t="s">
        <v>138</v>
      </c>
      <c r="L8025" t="s">
        <v>22758</v>
      </c>
      <c r="M8025" t="s">
        <v>22759</v>
      </c>
      <c r="N8025">
        <v>2.301111111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</row>
    <row r="8026" spans="1:31" x14ac:dyDescent="0.25">
      <c r="A8026">
        <v>2217778</v>
      </c>
      <c r="B8026">
        <v>1</v>
      </c>
      <c r="C8026" t="s">
        <v>80</v>
      </c>
      <c r="D8026" t="s">
        <v>110</v>
      </c>
      <c r="E8026" t="s">
        <v>132</v>
      </c>
      <c r="F8026" t="s">
        <v>22683</v>
      </c>
      <c r="G8026" t="s">
        <v>610</v>
      </c>
      <c r="H8026" t="s">
        <v>135</v>
      </c>
      <c r="I8026" t="s">
        <v>136</v>
      </c>
      <c r="J8026" t="s">
        <v>137</v>
      </c>
      <c r="K8026" t="s">
        <v>138</v>
      </c>
      <c r="L8026" t="s">
        <v>22760</v>
      </c>
      <c r="M8026" t="s">
        <v>22761</v>
      </c>
      <c r="N8026">
        <v>0.16611111100000001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</row>
    <row r="8027" spans="1:31" x14ac:dyDescent="0.25">
      <c r="A8027">
        <v>2227774</v>
      </c>
      <c r="B8027">
        <v>1</v>
      </c>
      <c r="C8027" t="s">
        <v>80</v>
      </c>
      <c r="D8027" t="s">
        <v>95</v>
      </c>
      <c r="E8027" t="s">
        <v>156</v>
      </c>
      <c r="F8027" t="s">
        <v>22762</v>
      </c>
      <c r="G8027" t="s">
        <v>161</v>
      </c>
      <c r="H8027" t="s">
        <v>135</v>
      </c>
      <c r="I8027" t="s">
        <v>136</v>
      </c>
      <c r="J8027" t="s">
        <v>137</v>
      </c>
      <c r="K8027" t="s">
        <v>138</v>
      </c>
      <c r="L8027" t="s">
        <v>22763</v>
      </c>
      <c r="M8027" t="s">
        <v>22764</v>
      </c>
      <c r="N8027">
        <v>1.371111111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</row>
    <row r="8028" spans="1:31" x14ac:dyDescent="0.25">
      <c r="A8028">
        <v>2227711</v>
      </c>
      <c r="B8028">
        <v>1</v>
      </c>
      <c r="C8028" t="s">
        <v>80</v>
      </c>
      <c r="D8028" t="s">
        <v>101</v>
      </c>
      <c r="E8028" t="s">
        <v>156</v>
      </c>
      <c r="F8028" t="s">
        <v>22765</v>
      </c>
      <c r="G8028" t="s">
        <v>165</v>
      </c>
      <c r="H8028" t="s">
        <v>135</v>
      </c>
      <c r="I8028" t="s">
        <v>136</v>
      </c>
      <c r="J8028" t="s">
        <v>137</v>
      </c>
      <c r="K8028" t="s">
        <v>138</v>
      </c>
      <c r="L8028" t="s">
        <v>22766</v>
      </c>
      <c r="M8028" t="s">
        <v>22767</v>
      </c>
      <c r="N8028">
        <v>0.61222222199999998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</row>
    <row r="8029" spans="1:31" x14ac:dyDescent="0.25">
      <c r="A8029">
        <v>2217930</v>
      </c>
      <c r="B8029">
        <v>1</v>
      </c>
      <c r="C8029" t="s">
        <v>80</v>
      </c>
      <c r="D8029" t="s">
        <v>104</v>
      </c>
      <c r="E8029" t="s">
        <v>156</v>
      </c>
      <c r="F8029" t="s">
        <v>22716</v>
      </c>
      <c r="G8029" t="s">
        <v>165</v>
      </c>
      <c r="H8029" t="s">
        <v>135</v>
      </c>
      <c r="I8029" t="s">
        <v>136</v>
      </c>
      <c r="J8029" t="s">
        <v>137</v>
      </c>
      <c r="K8029" t="s">
        <v>138</v>
      </c>
      <c r="L8029" t="s">
        <v>22768</v>
      </c>
      <c r="M8029" t="s">
        <v>22769</v>
      </c>
      <c r="N8029">
        <v>1.2227777769999999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</row>
    <row r="8030" spans="1:31" x14ac:dyDescent="0.25">
      <c r="A8030">
        <v>2227943</v>
      </c>
      <c r="B8030">
        <v>1</v>
      </c>
      <c r="C8030" t="s">
        <v>80</v>
      </c>
      <c r="D8030" t="s">
        <v>105</v>
      </c>
      <c r="E8030" t="s">
        <v>156</v>
      </c>
      <c r="F8030" t="s">
        <v>22770</v>
      </c>
      <c r="G8030" t="s">
        <v>161</v>
      </c>
      <c r="H8030" t="s">
        <v>135</v>
      </c>
      <c r="I8030" t="s">
        <v>136</v>
      </c>
      <c r="J8030" t="s">
        <v>137</v>
      </c>
      <c r="K8030" t="s">
        <v>138</v>
      </c>
      <c r="L8030" t="s">
        <v>22771</v>
      </c>
      <c r="M8030" t="s">
        <v>22772</v>
      </c>
      <c r="N8030">
        <v>0.96527777699999995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</row>
    <row r="8031" spans="1:31" x14ac:dyDescent="0.25">
      <c r="A8031">
        <v>2224551</v>
      </c>
      <c r="B8031">
        <v>1</v>
      </c>
      <c r="C8031" t="s">
        <v>80</v>
      </c>
      <c r="D8031" t="s">
        <v>107</v>
      </c>
      <c r="E8031" t="s">
        <v>156</v>
      </c>
      <c r="F8031" t="s">
        <v>22773</v>
      </c>
      <c r="G8031" t="s">
        <v>172</v>
      </c>
      <c r="H8031" t="s">
        <v>135</v>
      </c>
      <c r="I8031" t="s">
        <v>136</v>
      </c>
      <c r="J8031" t="s">
        <v>137</v>
      </c>
      <c r="K8031" t="s">
        <v>138</v>
      </c>
      <c r="L8031" t="s">
        <v>22774</v>
      </c>
      <c r="M8031" t="s">
        <v>22775</v>
      </c>
      <c r="N8031">
        <v>5.3372222220000003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</row>
    <row r="8032" spans="1:31" x14ac:dyDescent="0.25">
      <c r="A8032">
        <v>2214032</v>
      </c>
      <c r="B8032">
        <v>1</v>
      </c>
      <c r="C8032" t="s">
        <v>80</v>
      </c>
      <c r="D8032" t="s">
        <v>84</v>
      </c>
      <c r="E8032" t="s">
        <v>132</v>
      </c>
      <c r="F8032" t="s">
        <v>22776</v>
      </c>
      <c r="G8032" t="s">
        <v>405</v>
      </c>
      <c r="H8032" t="s">
        <v>135</v>
      </c>
      <c r="I8032" t="s">
        <v>136</v>
      </c>
      <c r="J8032" t="s">
        <v>137</v>
      </c>
      <c r="K8032" t="s">
        <v>234</v>
      </c>
      <c r="L8032" t="s">
        <v>22777</v>
      </c>
      <c r="M8032" t="s">
        <v>22778</v>
      </c>
      <c r="N8032">
        <v>2.557222222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</row>
    <row r="8033" spans="1:31" x14ac:dyDescent="0.25">
      <c r="A8033">
        <v>2214739</v>
      </c>
      <c r="B8033">
        <v>1</v>
      </c>
      <c r="C8033" t="s">
        <v>80</v>
      </c>
      <c r="D8033" t="s">
        <v>83</v>
      </c>
      <c r="E8033" t="s">
        <v>156</v>
      </c>
      <c r="F8033" t="s">
        <v>22779</v>
      </c>
      <c r="G8033" t="s">
        <v>165</v>
      </c>
      <c r="H8033" t="s">
        <v>135</v>
      </c>
      <c r="I8033" t="s">
        <v>136</v>
      </c>
      <c r="J8033" t="s">
        <v>137</v>
      </c>
      <c r="K8033" t="s">
        <v>138</v>
      </c>
      <c r="L8033" t="s">
        <v>22780</v>
      </c>
      <c r="M8033" t="s">
        <v>15253</v>
      </c>
      <c r="N8033">
        <v>1.0275000000000001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</row>
    <row r="8034" spans="1:31" x14ac:dyDescent="0.25">
      <c r="A8034">
        <v>2214404</v>
      </c>
      <c r="B8034">
        <v>1</v>
      </c>
      <c r="C8034" t="s">
        <v>80</v>
      </c>
      <c r="D8034" t="s">
        <v>85</v>
      </c>
      <c r="E8034" t="s">
        <v>156</v>
      </c>
      <c r="F8034" t="s">
        <v>22781</v>
      </c>
      <c r="G8034" t="s">
        <v>172</v>
      </c>
      <c r="H8034" t="s">
        <v>135</v>
      </c>
      <c r="I8034" t="s">
        <v>136</v>
      </c>
      <c r="J8034" t="s">
        <v>137</v>
      </c>
      <c r="K8034" t="s">
        <v>138</v>
      </c>
      <c r="L8034" t="s">
        <v>22782</v>
      </c>
      <c r="M8034" t="s">
        <v>22783</v>
      </c>
      <c r="N8034">
        <v>1.2197222219999999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</row>
    <row r="8035" spans="1:31" x14ac:dyDescent="0.25">
      <c r="A8035">
        <v>2224414</v>
      </c>
      <c r="B8035">
        <v>1</v>
      </c>
      <c r="C8035" t="s">
        <v>80</v>
      </c>
      <c r="D8035" t="s">
        <v>89</v>
      </c>
      <c r="E8035" t="s">
        <v>156</v>
      </c>
      <c r="F8035" t="s">
        <v>22671</v>
      </c>
      <c r="G8035" t="s">
        <v>165</v>
      </c>
      <c r="H8035" t="s">
        <v>135</v>
      </c>
      <c r="I8035" t="s">
        <v>136</v>
      </c>
      <c r="J8035" t="s">
        <v>137</v>
      </c>
      <c r="K8035" t="s">
        <v>138</v>
      </c>
      <c r="L8035" t="s">
        <v>22784</v>
      </c>
      <c r="M8035" t="s">
        <v>22785</v>
      </c>
      <c r="N8035">
        <v>0.60722222199999998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</row>
    <row r="8036" spans="1:31" x14ac:dyDescent="0.25">
      <c r="A8036">
        <v>2227265</v>
      </c>
      <c r="B8036">
        <v>1</v>
      </c>
      <c r="C8036" t="s">
        <v>80</v>
      </c>
      <c r="D8036" t="s">
        <v>82</v>
      </c>
      <c r="E8036" t="s">
        <v>141</v>
      </c>
      <c r="F8036" t="s">
        <v>22786</v>
      </c>
      <c r="G8036" t="s">
        <v>280</v>
      </c>
      <c r="H8036" t="s">
        <v>144</v>
      </c>
      <c r="I8036" t="s">
        <v>136</v>
      </c>
      <c r="J8036" t="s">
        <v>3</v>
      </c>
      <c r="K8036" t="s">
        <v>138</v>
      </c>
      <c r="L8036" t="s">
        <v>22787</v>
      </c>
      <c r="M8036" t="s">
        <v>22788</v>
      </c>
      <c r="N8036">
        <v>0.83250000000000002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</row>
    <row r="8037" spans="1:31" x14ac:dyDescent="0.25">
      <c r="A8037">
        <v>2222339</v>
      </c>
      <c r="B8037">
        <v>1</v>
      </c>
      <c r="C8037" t="s">
        <v>80</v>
      </c>
      <c r="D8037" t="s">
        <v>107</v>
      </c>
      <c r="E8037" t="s">
        <v>156</v>
      </c>
      <c r="F8037" t="s">
        <v>22789</v>
      </c>
      <c r="G8037" t="s">
        <v>165</v>
      </c>
      <c r="H8037" t="s">
        <v>135</v>
      </c>
      <c r="I8037" t="s">
        <v>136</v>
      </c>
      <c r="J8037" t="s">
        <v>137</v>
      </c>
      <c r="K8037" t="s">
        <v>138</v>
      </c>
      <c r="L8037" t="s">
        <v>22790</v>
      </c>
      <c r="M8037" t="s">
        <v>22791</v>
      </c>
      <c r="N8037">
        <v>2.5605555550000001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</row>
    <row r="8038" spans="1:31" x14ac:dyDescent="0.25">
      <c r="A8038">
        <v>2223484</v>
      </c>
      <c r="B8038">
        <v>1</v>
      </c>
      <c r="C8038" t="s">
        <v>80</v>
      </c>
      <c r="D8038" t="s">
        <v>97</v>
      </c>
      <c r="E8038" t="s">
        <v>156</v>
      </c>
      <c r="F8038" t="s">
        <v>22792</v>
      </c>
      <c r="G8038" t="s">
        <v>161</v>
      </c>
      <c r="H8038" t="s">
        <v>135</v>
      </c>
      <c r="I8038" t="s">
        <v>136</v>
      </c>
      <c r="J8038" t="s">
        <v>137</v>
      </c>
      <c r="K8038" t="s">
        <v>138</v>
      </c>
      <c r="L8038" t="s">
        <v>22793</v>
      </c>
      <c r="M8038" t="s">
        <v>22794</v>
      </c>
      <c r="N8038">
        <v>0.4425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</row>
    <row r="8039" spans="1:31" x14ac:dyDescent="0.25">
      <c r="A8039">
        <v>2216288</v>
      </c>
      <c r="B8039">
        <v>1</v>
      </c>
      <c r="C8039" t="s">
        <v>80</v>
      </c>
      <c r="D8039" t="s">
        <v>96</v>
      </c>
      <c r="E8039" t="s">
        <v>141</v>
      </c>
      <c r="F8039" t="s">
        <v>22795</v>
      </c>
      <c r="G8039" t="s">
        <v>349</v>
      </c>
      <c r="H8039" t="s">
        <v>144</v>
      </c>
      <c r="I8039" t="s">
        <v>136</v>
      </c>
      <c r="J8039" t="s">
        <v>137</v>
      </c>
      <c r="K8039" t="s">
        <v>138</v>
      </c>
      <c r="L8039" t="s">
        <v>22796</v>
      </c>
      <c r="M8039" t="s">
        <v>22797</v>
      </c>
      <c r="N8039">
        <v>1.6969444440000001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</row>
    <row r="8040" spans="1:31" x14ac:dyDescent="0.25">
      <c r="A8040">
        <v>2215684</v>
      </c>
      <c r="B8040">
        <v>1</v>
      </c>
      <c r="C8040" t="s">
        <v>80</v>
      </c>
      <c r="D8040" t="s">
        <v>84</v>
      </c>
      <c r="E8040" t="s">
        <v>156</v>
      </c>
      <c r="F8040" t="s">
        <v>22798</v>
      </c>
      <c r="G8040" t="s">
        <v>161</v>
      </c>
      <c r="H8040" t="s">
        <v>135</v>
      </c>
      <c r="I8040" t="s">
        <v>136</v>
      </c>
      <c r="J8040" t="s">
        <v>137</v>
      </c>
      <c r="K8040" t="s">
        <v>138</v>
      </c>
      <c r="L8040" t="s">
        <v>22799</v>
      </c>
      <c r="M8040" t="s">
        <v>22800</v>
      </c>
      <c r="N8040">
        <v>1.760277777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0.12424754299647534</v>
      </c>
      <c r="D17" s="14">
        <f t="shared" si="1"/>
        <v>1.0144612447952597</v>
      </c>
      <c r="E17" s="14">
        <f t="shared" si="2"/>
        <v>0.12426304114587991</v>
      </c>
      <c r="F17" s="14">
        <f t="shared" si="3"/>
        <v>0.14720165225118703</v>
      </c>
      <c r="G17" s="14">
        <f t="shared" si="4"/>
        <v>0.20672544690178335</v>
      </c>
      <c r="H17" s="14">
        <f t="shared" si="5"/>
        <v>0.1517804056858483</v>
      </c>
      <c r="I17" s="14">
        <f t="shared" si="6"/>
        <v>0.67292947444027984</v>
      </c>
      <c r="J17" s="14">
        <f t="shared" si="7"/>
        <v>31.056735418070286</v>
      </c>
      <c r="K17" s="14">
        <f t="shared" si="8"/>
        <v>1.4040486301632782</v>
      </c>
      <c r="L17" s="14">
        <f t="shared" si="9"/>
        <v>64.093444146179706</v>
      </c>
      <c r="M17" s="14">
        <f t="shared" si="10"/>
        <v>183.76531388640916</v>
      </c>
      <c r="N17" s="14">
        <f t="shared" si="11"/>
        <v>108.6770818925397</v>
      </c>
      <c r="O17" s="19">
        <f t="shared" si="12"/>
        <v>0.63714240897894825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0.10613642704511829</v>
      </c>
      <c r="D18" s="14">
        <f t="shared" si="1"/>
        <v>0</v>
      </c>
      <c r="E18" s="14">
        <f t="shared" si="2"/>
        <v>0.10613457926609592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9.7918422557387211E-2</v>
      </c>
      <c r="J18" s="14">
        <f t="shared" si="7"/>
        <v>0.38106121902658657</v>
      </c>
      <c r="K18" s="14">
        <f t="shared" si="8"/>
        <v>0.10473162833837693</v>
      </c>
      <c r="L18" s="14">
        <f t="shared" si="9"/>
        <v>1.2279480975444301</v>
      </c>
      <c r="M18" s="14">
        <f t="shared" si="10"/>
        <v>0</v>
      </c>
      <c r="N18" s="14">
        <f t="shared" si="11"/>
        <v>0.77047723767493659</v>
      </c>
      <c r="O18" s="19">
        <f t="shared" si="12"/>
        <v>0.10792491753386901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5.8013641603485273E-2</v>
      </c>
      <c r="D21" s="14">
        <f t="shared" si="1"/>
        <v>0</v>
      </c>
      <c r="E21" s="14">
        <f t="shared" si="2"/>
        <v>5.8012631616688556E-2</v>
      </c>
      <c r="F21" s="14">
        <f t="shared" si="3"/>
        <v>9.4074563760050481E-2</v>
      </c>
      <c r="G21" s="14">
        <f t="shared" si="4"/>
        <v>0</v>
      </c>
      <c r="H21" s="14">
        <f t="shared" si="5"/>
        <v>8.6838058855431222E-2</v>
      </c>
      <c r="I21" s="14">
        <f t="shared" si="6"/>
        <v>0.17826671629083107</v>
      </c>
      <c r="J21" s="14">
        <f t="shared" si="7"/>
        <v>0</v>
      </c>
      <c r="K21" s="14">
        <f t="shared" si="8"/>
        <v>0.17397712165117771</v>
      </c>
      <c r="L21" s="14">
        <f t="shared" si="9"/>
        <v>3.1005600485131106</v>
      </c>
      <c r="M21" s="14">
        <f t="shared" si="10"/>
        <v>0</v>
      </c>
      <c r="N21" s="14">
        <f t="shared" si="11"/>
        <v>1.9454494422043047</v>
      </c>
      <c r="O21" s="19">
        <f t="shared" si="12"/>
        <v>8.0410849569137854E-2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1.1939396584708286E-3</v>
      </c>
      <c r="D22" s="14">
        <f t="shared" si="1"/>
        <v>0</v>
      </c>
      <c r="E22" s="14">
        <f t="shared" si="2"/>
        <v>1.1939188726132646E-3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2.6062497423148763E-4</v>
      </c>
      <c r="J22" s="14">
        <f t="shared" si="7"/>
        <v>0</v>
      </c>
      <c r="K22" s="14">
        <f t="shared" si="8"/>
        <v>2.5435361008856324E-4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1.054968904802398E-3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0.28959155130354969</v>
      </c>
      <c r="D25" s="14">
        <f t="shared" ref="D25:O25" si="13">SUM(D15:D24)</f>
        <v>1.0144612447952597</v>
      </c>
      <c r="E25" s="14">
        <f t="shared" si="13"/>
        <v>0.28960417090127766</v>
      </c>
      <c r="F25" s="14">
        <f t="shared" si="13"/>
        <v>0.2412762160112375</v>
      </c>
      <c r="G25" s="14">
        <f t="shared" si="13"/>
        <v>0.20672544690178335</v>
      </c>
      <c r="H25" s="14">
        <f t="shared" si="13"/>
        <v>0.23861846454127952</v>
      </c>
      <c r="I25" s="14">
        <f t="shared" si="13"/>
        <v>0.94937523826272974</v>
      </c>
      <c r="J25" s="14">
        <f t="shared" si="13"/>
        <v>31.437796637096874</v>
      </c>
      <c r="K25" s="14">
        <f t="shared" si="13"/>
        <v>1.6830117337629213</v>
      </c>
      <c r="L25" s="14">
        <f t="shared" si="13"/>
        <v>68.421952292237251</v>
      </c>
      <c r="M25" s="14">
        <f t="shared" si="13"/>
        <v>183.76531388640916</v>
      </c>
      <c r="N25" s="14">
        <f t="shared" si="13"/>
        <v>111.39300857241895</v>
      </c>
      <c r="O25" s="14">
        <f t="shared" si="13"/>
        <v>0.82653314498675756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1.8610164549472979E-2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1.8609840556357567E-2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0.10369063869165258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0.10119555258041071</v>
      </c>
      <c r="L31" s="14">
        <f>(SUMIFS(SANAYIAG2,KAYNAK,A31,SEBEP,B31,SÜRE,"Uzun",BİLDİRİM,"Bildirimli",İL,$B$10,İLÇE,$B$11)/VLOOKUP($B$11,ABONE2,12,FALSE))</f>
        <v>3.3442861327523841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2.098375612707378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3.6781918654374822E-2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1.8610164549472979E-2</v>
      </c>
      <c r="D33" s="14">
        <f t="shared" ref="D33:O33" si="14">SUM(D28:D32)</f>
        <v>0</v>
      </c>
      <c r="E33" s="14">
        <f t="shared" si="14"/>
        <v>1.8609840556357567E-2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0.10369063869165258</v>
      </c>
      <c r="J33" s="14">
        <f t="shared" si="14"/>
        <v>0</v>
      </c>
      <c r="K33" s="14">
        <f t="shared" si="14"/>
        <v>0.10119555258041071</v>
      </c>
      <c r="L33" s="14">
        <f t="shared" si="14"/>
        <v>3.3442861327523841</v>
      </c>
      <c r="M33" s="14">
        <f t="shared" si="14"/>
        <v>0</v>
      </c>
      <c r="N33" s="14">
        <f t="shared" si="14"/>
        <v>2.098375612707378</v>
      </c>
      <c r="O33" s="14">
        <f t="shared" si="14"/>
        <v>3.6781918654374822E-2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57439</v>
      </c>
      <c r="D37" s="18">
        <f>VLOOKUP($B$11,ABONE2,4,FALSE)</f>
        <v>1</v>
      </c>
      <c r="E37" s="18">
        <f>VLOOKUP($B$11,ABONE2,5,FALSE)</f>
        <v>57440</v>
      </c>
      <c r="F37" s="18">
        <f>VLOOKUP($B$11,ABONE2,6,FALSE)</f>
        <v>12</v>
      </c>
      <c r="G37" s="18">
        <f>VLOOKUP($B$11,ABONE2,7,FALSE)</f>
        <v>1</v>
      </c>
      <c r="H37" s="18">
        <f>VLOOKUP($B$11,ABONE2,8,FALSE)</f>
        <v>13</v>
      </c>
      <c r="I37" s="18">
        <f>VLOOKUP($B$11,ABONE2,9,FALSE)</f>
        <v>9450</v>
      </c>
      <c r="J37" s="18">
        <f>VLOOKUP($B$11,ABONE2,10,FALSE)</f>
        <v>233</v>
      </c>
      <c r="K37" s="18">
        <f>VLOOKUP($B$11,ABONE2,11,FALSE)</f>
        <v>9683</v>
      </c>
      <c r="L37" s="29">
        <f>VLOOKUP($B$11,ABONE2,12,FALSE)</f>
        <v>128</v>
      </c>
      <c r="M37" s="29">
        <f>VLOOKUP($B$11,ABONE2,13,FALSE)</f>
        <v>76</v>
      </c>
      <c r="N37" s="29">
        <f>VLOOKUP($B$11,ABONE2,14,FALSE)</f>
        <v>204</v>
      </c>
      <c r="O37" s="29">
        <f>VLOOKUP($B$11,ABONE2,15,FALSE)</f>
        <v>67340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14588.357050000002</v>
      </c>
      <c r="D38" s="18">
        <f>VLOOKUP($B$11,TUKETIM,4,FALSE)</f>
        <v>67.448270833333325</v>
      </c>
      <c r="E38" s="18">
        <f>VLOOKUP($B$11,TUKETIM,5,FALSE)</f>
        <v>14655.805320833335</v>
      </c>
      <c r="F38" s="18">
        <f>VLOOKUP($B$11,TUKETIM,6,FALSE)</f>
        <v>7.6941458333333337</v>
      </c>
      <c r="G38" s="18">
        <f>VLOOKUP($B$11,TUKETIM,7,FALSE)</f>
        <v>0</v>
      </c>
      <c r="H38" s="18">
        <f>VLOOKUP($B$11,TUKETIM,8,FALSE)</f>
        <v>7.6941458333333337</v>
      </c>
      <c r="I38" s="18">
        <f>VLOOKUP($B$11,TUKETIM,9,FALSE)</f>
        <v>8892.9753833333325</v>
      </c>
      <c r="J38" s="18">
        <f>VLOOKUP($B$11,TUKETIM,10,FALSE)</f>
        <v>11676.611933333335</v>
      </c>
      <c r="K38" s="18">
        <f>VLOOKUP($B$11,TUKETIM,11,FALSE)</f>
        <v>20569.587316666668</v>
      </c>
      <c r="L38" s="29">
        <f>VLOOKUP($B$11,TUKETIM,12,FALSE)</f>
        <v>1935.5784916666667</v>
      </c>
      <c r="M38" s="29">
        <f>VLOOKUP($B$11,TUKETIM,13,FALSE)</f>
        <v>46597.700270833331</v>
      </c>
      <c r="N38" s="29">
        <f>VLOOKUP($B$11,TUKETIM,14,FALSE)</f>
        <v>48533.278762499998</v>
      </c>
      <c r="O38" s="29">
        <f>VLOOKUP($B$11,TUKETIM,15,FALSE)</f>
        <v>83766.365545833323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302366.91479999997</v>
      </c>
      <c r="D39" s="18">
        <f>VLOOKUP($B$11,ANLASMA,4,FALSE)</f>
        <v>1950</v>
      </c>
      <c r="E39" s="18">
        <f>VLOOKUP($B$11,ANLASMA,5,FALSE)</f>
        <v>304316.91479999997</v>
      </c>
      <c r="F39" s="18">
        <f>VLOOKUP($B$11,ANLASMA,6,FALSE)</f>
        <v>58.290000000000006</v>
      </c>
      <c r="G39" s="18">
        <f>VLOOKUP($B$11,ANLASMA,7,FALSE)</f>
        <v>100</v>
      </c>
      <c r="H39" s="18">
        <f>VLOOKUP($B$11,ANLASMA,8,FALSE)</f>
        <v>158.29000000000002</v>
      </c>
      <c r="I39" s="18">
        <f>VLOOKUP($B$11,ANLASMA,9,FALSE)</f>
        <v>83682.805400000012</v>
      </c>
      <c r="J39" s="18">
        <f>VLOOKUP($B$11,ANLASMA,10,FALSE)</f>
        <v>110915.598</v>
      </c>
      <c r="K39" s="18">
        <f>VLOOKUP($B$11,ANLASMA,11,FALSE)</f>
        <v>194598.40340000001</v>
      </c>
      <c r="L39" s="29">
        <f>VLOOKUP($B$11,ANLASMA,12,FALSE)</f>
        <v>8090.259</v>
      </c>
      <c r="M39" s="29">
        <f>VLOOKUP($B$11,ANLASMA,13,FALSE)</f>
        <v>55829.567999999999</v>
      </c>
      <c r="N39" s="29">
        <f>VLOOKUP($B$11,ANLASMA,14,FALSE)</f>
        <v>63919.826999999997</v>
      </c>
      <c r="O39" s="29">
        <f>VLOOKUP($B$11,ANLASMA,15,FALSE)</f>
        <v>562993.43519999995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7.0914580125133575E-2</v>
      </c>
      <c r="D17" s="14">
        <f t="shared" si="1"/>
        <v>0.50402126352651011</v>
      </c>
      <c r="E17" s="14">
        <f t="shared" si="2"/>
        <v>7.100033399373254E-2</v>
      </c>
      <c r="F17" s="14">
        <f t="shared" si="3"/>
        <v>1.1638223532408408E-4</v>
      </c>
      <c r="G17" s="14">
        <f t="shared" si="4"/>
        <v>9.0770420241149313E-2</v>
      </c>
      <c r="H17" s="14">
        <f t="shared" si="5"/>
        <v>4.7653072612638394E-3</v>
      </c>
      <c r="I17" s="14">
        <f t="shared" si="6"/>
        <v>0.32984924281806499</v>
      </c>
      <c r="J17" s="14">
        <f t="shared" si="7"/>
        <v>12.507713615700611</v>
      </c>
      <c r="K17" s="14">
        <f t="shared" si="8"/>
        <v>0.44177176377145971</v>
      </c>
      <c r="L17" s="14">
        <f t="shared" si="9"/>
        <v>95.157658333725422</v>
      </c>
      <c r="M17" s="14">
        <f t="shared" si="10"/>
        <v>118.16997514285514</v>
      </c>
      <c r="N17" s="14">
        <f t="shared" si="11"/>
        <v>103.56600486013821</v>
      </c>
      <c r="O17" s="19">
        <f t="shared" si="12"/>
        <v>0.16713528837274866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0.191559993154332</v>
      </c>
      <c r="D18" s="14">
        <f t="shared" si="1"/>
        <v>0.76827883577365785</v>
      </c>
      <c r="E18" s="14">
        <f t="shared" si="2"/>
        <v>0.19167418181441026</v>
      </c>
      <c r="F18" s="14">
        <f t="shared" si="3"/>
        <v>2.4662160283561961E-2</v>
      </c>
      <c r="G18" s="14">
        <f t="shared" si="4"/>
        <v>0.14756420123327915</v>
      </c>
      <c r="H18" s="14">
        <f t="shared" si="5"/>
        <v>3.0964829050214124E-2</v>
      </c>
      <c r="I18" s="14">
        <f t="shared" si="6"/>
        <v>0.49929891743751526</v>
      </c>
      <c r="J18" s="14">
        <f t="shared" si="7"/>
        <v>30.678651773472133</v>
      </c>
      <c r="K18" s="14">
        <f t="shared" si="8"/>
        <v>0.77666686545892194</v>
      </c>
      <c r="L18" s="14">
        <f t="shared" si="9"/>
        <v>21.322022157433199</v>
      </c>
      <c r="M18" s="14">
        <f t="shared" si="10"/>
        <v>33.329743769628841</v>
      </c>
      <c r="N18" s="14">
        <f t="shared" si="11"/>
        <v>25.709458900350839</v>
      </c>
      <c r="O18" s="19">
        <f t="shared" si="12"/>
        <v>0.27825595683294502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6.0369159549024644E-2</v>
      </c>
      <c r="D21" s="14">
        <f t="shared" si="1"/>
        <v>0</v>
      </c>
      <c r="E21" s="14">
        <f t="shared" si="2"/>
        <v>6.0357206630324012E-2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8.8798191027356171E-2</v>
      </c>
      <c r="J21" s="14">
        <f t="shared" si="7"/>
        <v>0</v>
      </c>
      <c r="K21" s="14">
        <f t="shared" si="8"/>
        <v>8.7982077701442174E-2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6.3829430528940162E-2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0.32284373282849022</v>
      </c>
      <c r="D25" s="14">
        <f t="shared" ref="D25:O25" si="13">SUM(D15:D24)</f>
        <v>1.2723000993001681</v>
      </c>
      <c r="E25" s="14">
        <f t="shared" si="13"/>
        <v>0.32303172243846684</v>
      </c>
      <c r="F25" s="14">
        <f t="shared" si="13"/>
        <v>2.4778542518886046E-2</v>
      </c>
      <c r="G25" s="14">
        <f t="shared" si="13"/>
        <v>0.23833462147442847</v>
      </c>
      <c r="H25" s="14">
        <f t="shared" si="13"/>
        <v>3.5730136311477964E-2</v>
      </c>
      <c r="I25" s="14">
        <f t="shared" si="13"/>
        <v>0.91794635128293645</v>
      </c>
      <c r="J25" s="14">
        <f t="shared" si="13"/>
        <v>43.186365389172742</v>
      </c>
      <c r="K25" s="14">
        <f t="shared" si="13"/>
        <v>1.3064207069318239</v>
      </c>
      <c r="L25" s="14">
        <f t="shared" si="13"/>
        <v>116.47968049115862</v>
      </c>
      <c r="M25" s="14">
        <f t="shared" si="13"/>
        <v>151.49971891248398</v>
      </c>
      <c r="N25" s="14">
        <f t="shared" si="13"/>
        <v>129.27546376048906</v>
      </c>
      <c r="O25" s="14">
        <f t="shared" si="13"/>
        <v>0.50922067573463381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2.9404206891829144E-2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2.9398384944048849E-2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4.4947490631381509E-2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4.4534393859406003E-2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3.1303894791680241E-2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7.5241838851390852E-2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7.5226941185274648E-2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7.4589857091833661E-2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7.3904327627253547E-2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7.49961271497009E-2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0.10464604574321999</v>
      </c>
      <c r="D33" s="14">
        <f t="shared" ref="D33:O33" si="14">SUM(D28:D32)</f>
        <v>0</v>
      </c>
      <c r="E33" s="14">
        <f t="shared" si="14"/>
        <v>0.1046253261293235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0.11953734772321517</v>
      </c>
      <c r="J33" s="14">
        <f t="shared" si="14"/>
        <v>0</v>
      </c>
      <c r="K33" s="14">
        <f t="shared" si="14"/>
        <v>0.11843872148665954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0.10630002194138113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95942</v>
      </c>
      <c r="D37" s="18">
        <f>VLOOKUP($B$11,ABONE2,4,FALSE)</f>
        <v>19</v>
      </c>
      <c r="E37" s="18">
        <f>VLOOKUP($B$11,ABONE2,5,FALSE)</f>
        <v>95961</v>
      </c>
      <c r="F37" s="18">
        <f>VLOOKUP($B$11,ABONE2,6,FALSE)</f>
        <v>37</v>
      </c>
      <c r="G37" s="18">
        <f>VLOOKUP($B$11,ABONE2,7,FALSE)</f>
        <v>2</v>
      </c>
      <c r="H37" s="18">
        <f>VLOOKUP($B$11,ABONE2,8,FALSE)</f>
        <v>39</v>
      </c>
      <c r="I37" s="18">
        <f>VLOOKUP($B$11,ABONE2,9,FALSE)</f>
        <v>13907</v>
      </c>
      <c r="J37" s="18">
        <f>VLOOKUP($B$11,ABONE2,10,FALSE)</f>
        <v>129</v>
      </c>
      <c r="K37" s="18">
        <f>VLOOKUP($B$11,ABONE2,11,FALSE)</f>
        <v>14036</v>
      </c>
      <c r="L37" s="29">
        <f>VLOOKUP($B$11,ABONE2,12,FALSE)</f>
        <v>33</v>
      </c>
      <c r="M37" s="29">
        <f>VLOOKUP($B$11,ABONE2,13,FALSE)</f>
        <v>19</v>
      </c>
      <c r="N37" s="29">
        <f>VLOOKUP($B$11,ABONE2,14,FALSE)</f>
        <v>52</v>
      </c>
      <c r="O37" s="29">
        <f>VLOOKUP($B$11,ABONE2,15,FALSE)</f>
        <v>110088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24251.211350000001</v>
      </c>
      <c r="D38" s="18">
        <f>VLOOKUP($B$11,TUKETIM,4,FALSE)</f>
        <v>104.65242916666666</v>
      </c>
      <c r="E38" s="18">
        <f>VLOOKUP($B$11,TUKETIM,5,FALSE)</f>
        <v>24355.86377916667</v>
      </c>
      <c r="F38" s="18">
        <f>VLOOKUP($B$11,TUKETIM,6,FALSE)</f>
        <v>3.0282416666666663</v>
      </c>
      <c r="G38" s="18">
        <f>VLOOKUP($B$11,TUKETIM,7,FALSE)</f>
        <v>0.29496666666666665</v>
      </c>
      <c r="H38" s="18">
        <f>VLOOKUP($B$11,TUKETIM,8,FALSE)</f>
        <v>3.3232083333333331</v>
      </c>
      <c r="I38" s="18">
        <f>VLOOKUP($B$11,TUKETIM,9,FALSE)</f>
        <v>9396.6807083333333</v>
      </c>
      <c r="J38" s="18">
        <f>VLOOKUP($B$11,TUKETIM,10,FALSE)</f>
        <v>7778.1609333333327</v>
      </c>
      <c r="K38" s="18">
        <f>VLOOKUP($B$11,TUKETIM,11,FALSE)</f>
        <v>17174.841641666666</v>
      </c>
      <c r="L38" s="29">
        <f>VLOOKUP($B$11,TUKETIM,12,FALSE)</f>
        <v>552.85107500000004</v>
      </c>
      <c r="M38" s="29">
        <f>VLOOKUP($B$11,TUKETIM,13,FALSE)</f>
        <v>12156.881695833334</v>
      </c>
      <c r="N38" s="29">
        <f>VLOOKUP($B$11,TUKETIM,14,FALSE)</f>
        <v>12709.732770833334</v>
      </c>
      <c r="O38" s="29">
        <f>VLOOKUP($B$11,TUKETIM,15,FALSE)</f>
        <v>54243.761400000003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572187.75340000005</v>
      </c>
      <c r="D39" s="18">
        <f>VLOOKUP($B$11,ANLASMA,4,FALSE)</f>
        <v>1002.51</v>
      </c>
      <c r="E39" s="18">
        <f>VLOOKUP($B$11,ANLASMA,5,FALSE)</f>
        <v>573190.26340000005</v>
      </c>
      <c r="F39" s="18">
        <f>VLOOKUP($B$11,ANLASMA,6,FALSE)</f>
        <v>266.94</v>
      </c>
      <c r="G39" s="18">
        <f>VLOOKUP($B$11,ANLASMA,7,FALSE)</f>
        <v>45</v>
      </c>
      <c r="H39" s="18">
        <f>VLOOKUP($B$11,ANLASMA,8,FALSE)</f>
        <v>311.94</v>
      </c>
      <c r="I39" s="18">
        <f>VLOOKUP($B$11,ANLASMA,9,FALSE)</f>
        <v>100771.03019999999</v>
      </c>
      <c r="J39" s="18">
        <f>VLOOKUP($B$11,ANLASMA,10,FALSE)</f>
        <v>48467.149999999994</v>
      </c>
      <c r="K39" s="18">
        <f>VLOOKUP($B$11,ANLASMA,11,FALSE)</f>
        <v>149238.1802</v>
      </c>
      <c r="L39" s="29">
        <f>VLOOKUP($B$11,ANLASMA,12,FALSE)</f>
        <v>2131.6019999999999</v>
      </c>
      <c r="M39" s="29">
        <f>VLOOKUP($B$11,ANLASMA,13,FALSE)</f>
        <v>48826</v>
      </c>
      <c r="N39" s="29">
        <f>VLOOKUP($B$11,ANLASMA,14,FALSE)</f>
        <v>50957.601999999999</v>
      </c>
      <c r="O39" s="29">
        <f>VLOOKUP($B$11,ANLASMA,15,FALSE)</f>
        <v>773697.98560000001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6.2211216017743022E-2</v>
      </c>
      <c r="D17" s="14">
        <f t="shared" si="1"/>
        <v>4.8671072960656626E-2</v>
      </c>
      <c r="E17" s="14">
        <f t="shared" si="2"/>
        <v>6.2197834096228546E-2</v>
      </c>
      <c r="F17" s="14">
        <f t="shared" si="3"/>
        <v>5.983782127201933E-2</v>
      </c>
      <c r="G17" s="14">
        <f t="shared" si="4"/>
        <v>1.1062949945825766</v>
      </c>
      <c r="H17" s="14">
        <f t="shared" si="5"/>
        <v>7.4930953579383133E-2</v>
      </c>
      <c r="I17" s="14">
        <f t="shared" si="6"/>
        <v>8.8200089629802761E-2</v>
      </c>
      <c r="J17" s="14">
        <f t="shared" si="7"/>
        <v>5.6321093196711254E-2</v>
      </c>
      <c r="K17" s="14">
        <f t="shared" si="8"/>
        <v>8.7495733037163431E-2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6.6588938647947571E-2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4.4170417898046703E-2</v>
      </c>
      <c r="D21" s="14">
        <f t="shared" si="1"/>
        <v>6.4496261623059112</v>
      </c>
      <c r="E21" s="14">
        <f t="shared" si="2"/>
        <v>5.050102354044736E-2</v>
      </c>
      <c r="F21" s="14">
        <f t="shared" si="3"/>
        <v>1.7061183480490297E-2</v>
      </c>
      <c r="G21" s="14">
        <f t="shared" si="4"/>
        <v>0</v>
      </c>
      <c r="H21" s="14">
        <f t="shared" si="5"/>
        <v>1.6815108718752456E-2</v>
      </c>
      <c r="I21" s="14">
        <f t="shared" si="6"/>
        <v>3.0917910216733478E-2</v>
      </c>
      <c r="J21" s="14">
        <f t="shared" si="7"/>
        <v>0</v>
      </c>
      <c r="K21" s="14">
        <f t="shared" si="8"/>
        <v>3.0234788527583271E-2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4.6463551632322811E-2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0.10638163391578973</v>
      </c>
      <c r="D25" s="14">
        <f t="shared" ref="D25:O25" si="13">SUM(D15:D24)</f>
        <v>6.498297235266568</v>
      </c>
      <c r="E25" s="14">
        <f t="shared" si="13"/>
        <v>0.11269885763667591</v>
      </c>
      <c r="F25" s="14">
        <f t="shared" si="13"/>
        <v>7.6899004752509631E-2</v>
      </c>
      <c r="G25" s="14">
        <f t="shared" si="13"/>
        <v>1.1062949945825766</v>
      </c>
      <c r="H25" s="14">
        <f t="shared" si="13"/>
        <v>9.1746062298135589E-2</v>
      </c>
      <c r="I25" s="14">
        <f t="shared" si="13"/>
        <v>0.11911799984653623</v>
      </c>
      <c r="J25" s="14">
        <f t="shared" si="13"/>
        <v>5.6321093196711254E-2</v>
      </c>
      <c r="K25" s="14">
        <f t="shared" si="13"/>
        <v>0.1177305215647467</v>
      </c>
      <c r="L25" s="14">
        <f t="shared" si="13"/>
        <v>0</v>
      </c>
      <c r="M25" s="14">
        <f t="shared" si="13"/>
        <v>0</v>
      </c>
      <c r="N25" s="14">
        <f t="shared" si="13"/>
        <v>0</v>
      </c>
      <c r="O25" s="14">
        <f t="shared" si="13"/>
        <v>0.11305249028027038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7.5019616484808899E-2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7.4945473500084653E-2</v>
      </c>
      <c r="F31" s="14">
        <f>(SUMIFS(TARIMSALAG2,KAYNAK,A31,SEBEP,B31,SÜRE,"Uzun",BİLDİRİM,"Bildirimli",İL,$B$10,İLÇE,$B$11)/VLOOKUP($B$11,ABONE2,6,FALSE))</f>
        <v>2.8133031179175109E-3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2.7727266306398542E-3</v>
      </c>
      <c r="I31" s="14">
        <f>(SUMIFS(TICARETHANEAG2,KAYNAK,A31,SEBEP,B31,SÜRE,"Uzun",BİLDİRİM,"Bildirimli",İL,$B$10,İLÇE,$B$11)/VLOOKUP($B$11,ABONE2,9,FALSE))</f>
        <v>0.15956054800502895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0.15603510691567823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8.6865250144664244E-2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7.5019616484808899E-2</v>
      </c>
      <c r="D33" s="14">
        <f t="shared" ref="D33:O33" si="14">SUM(D28:D32)</f>
        <v>0</v>
      </c>
      <c r="E33" s="14">
        <f t="shared" si="14"/>
        <v>7.4945473500084653E-2</v>
      </c>
      <c r="F33" s="14">
        <f t="shared" si="14"/>
        <v>2.8133031179175109E-3</v>
      </c>
      <c r="G33" s="14">
        <f t="shared" si="14"/>
        <v>0</v>
      </c>
      <c r="H33" s="14">
        <f t="shared" si="14"/>
        <v>2.7727266306398542E-3</v>
      </c>
      <c r="I33" s="14">
        <f t="shared" si="14"/>
        <v>0.15956054800502895</v>
      </c>
      <c r="J33" s="14">
        <f t="shared" si="14"/>
        <v>0</v>
      </c>
      <c r="K33" s="14">
        <f t="shared" si="14"/>
        <v>0.15603510691567823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8.6865250144664244E-2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17184</v>
      </c>
      <c r="D37" s="18">
        <f>VLOOKUP($B$11,ABONE2,4,FALSE)</f>
        <v>17</v>
      </c>
      <c r="E37" s="18">
        <f>VLOOKUP($B$11,ABONE2,5,FALSE)</f>
        <v>17201</v>
      </c>
      <c r="F37" s="18">
        <f>VLOOKUP($B$11,ABONE2,6,FALSE)</f>
        <v>410</v>
      </c>
      <c r="G37" s="18">
        <f>VLOOKUP($B$11,ABONE2,7,FALSE)</f>
        <v>6</v>
      </c>
      <c r="H37" s="18">
        <f>VLOOKUP($B$11,ABONE2,8,FALSE)</f>
        <v>416</v>
      </c>
      <c r="I37" s="18">
        <f>VLOOKUP($B$11,ABONE2,9,FALSE)</f>
        <v>3408</v>
      </c>
      <c r="J37" s="18">
        <f>VLOOKUP($B$11,ABONE2,10,FALSE)</f>
        <v>77</v>
      </c>
      <c r="K37" s="18">
        <f>VLOOKUP($B$11,ABONE2,11,FALSE)</f>
        <v>3485</v>
      </c>
      <c r="L37" s="29">
        <f>VLOOKUP($B$11,ABONE2,12,FALSE)</f>
        <v>3</v>
      </c>
      <c r="M37" s="29">
        <f>VLOOKUP($B$11,ABONE2,13,FALSE)</f>
        <v>9</v>
      </c>
      <c r="N37" s="29">
        <f>VLOOKUP($B$11,ABONE2,14,FALSE)</f>
        <v>12</v>
      </c>
      <c r="O37" s="29">
        <f>VLOOKUP($B$11,ABONE2,15,FALSE)</f>
        <v>21114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7419.5296000000008</v>
      </c>
      <c r="D38" s="18">
        <f>VLOOKUP($B$11,TUKETIM,4,FALSE)</f>
        <v>245.60577499999999</v>
      </c>
      <c r="E38" s="18">
        <f>VLOOKUP($B$11,TUKETIM,5,FALSE)</f>
        <v>7665.1353750000007</v>
      </c>
      <c r="F38" s="18">
        <f>VLOOKUP($B$11,TUKETIM,6,FALSE)</f>
        <v>103.391775</v>
      </c>
      <c r="G38" s="18">
        <f>VLOOKUP($B$11,TUKETIM,7,FALSE)</f>
        <v>17.336554166666666</v>
      </c>
      <c r="H38" s="18">
        <f>VLOOKUP($B$11,TUKETIM,8,FALSE)</f>
        <v>120.72832916666667</v>
      </c>
      <c r="I38" s="18">
        <f>VLOOKUP($B$11,TUKETIM,9,FALSE)</f>
        <v>2691.3782999999999</v>
      </c>
      <c r="J38" s="18">
        <f>VLOOKUP($B$11,TUKETIM,10,FALSE)</f>
        <v>915.62154583333324</v>
      </c>
      <c r="K38" s="18">
        <f>VLOOKUP($B$11,TUKETIM,11,FALSE)</f>
        <v>3606.999845833333</v>
      </c>
      <c r="L38" s="29">
        <f>VLOOKUP($B$11,TUKETIM,12,FALSE)</f>
        <v>115.57351249999999</v>
      </c>
      <c r="M38" s="29">
        <f>VLOOKUP($B$11,TUKETIM,13,FALSE)</f>
        <v>5862.8875750000007</v>
      </c>
      <c r="N38" s="29">
        <f>VLOOKUP($B$11,TUKETIM,14,FALSE)</f>
        <v>5978.4610875000008</v>
      </c>
      <c r="O38" s="29">
        <f>VLOOKUP($B$11,TUKETIM,15,FALSE)</f>
        <v>17371.324637500002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128867.46460000001</v>
      </c>
      <c r="D39" s="18">
        <f>VLOOKUP($B$11,ANLASMA,4,FALSE)</f>
        <v>2310</v>
      </c>
      <c r="E39" s="18">
        <f>VLOOKUP($B$11,ANLASMA,5,FALSE)</f>
        <v>131177.46460000001</v>
      </c>
      <c r="F39" s="18">
        <f>VLOOKUP($B$11,ANLASMA,6,FALSE)</f>
        <v>2025.65</v>
      </c>
      <c r="G39" s="18">
        <f>VLOOKUP($B$11,ANLASMA,7,FALSE)</f>
        <v>454</v>
      </c>
      <c r="H39" s="18">
        <f>VLOOKUP($B$11,ANLASMA,8,FALSE)</f>
        <v>2479.65</v>
      </c>
      <c r="I39" s="18">
        <f>VLOOKUP($B$11,ANLASMA,9,FALSE)</f>
        <v>25455.335999999999</v>
      </c>
      <c r="J39" s="18">
        <f>VLOOKUP($B$11,ANLASMA,10,FALSE)</f>
        <v>12040.1</v>
      </c>
      <c r="K39" s="18">
        <f>VLOOKUP($B$11,ANLASMA,11,FALSE)</f>
        <v>37495.436000000002</v>
      </c>
      <c r="L39" s="29">
        <f>VLOOKUP($B$11,ANLASMA,12,FALSE)</f>
        <v>283.10700000000003</v>
      </c>
      <c r="M39" s="29">
        <f>VLOOKUP($B$11,ANLASMA,13,FALSE)</f>
        <v>8016</v>
      </c>
      <c r="N39" s="29">
        <f>VLOOKUP($B$11,ANLASMA,14,FALSE)</f>
        <v>8299.107</v>
      </c>
      <c r="O39" s="29">
        <f>VLOOKUP($B$11,ANLASMA,15,FALSE)</f>
        <v>179451.65760000001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0.20773990275874063</v>
      </c>
      <c r="D17" s="14">
        <f t="shared" si="1"/>
        <v>6.5679079677115455</v>
      </c>
      <c r="E17" s="14">
        <f t="shared" si="2"/>
        <v>0.20782811713154681</v>
      </c>
      <c r="F17" s="14">
        <f t="shared" si="3"/>
        <v>3.9476324444584052</v>
      </c>
      <c r="G17" s="14">
        <f t="shared" si="4"/>
        <v>0</v>
      </c>
      <c r="H17" s="14">
        <f t="shared" si="5"/>
        <v>3.5887567676894592</v>
      </c>
      <c r="I17" s="14">
        <f t="shared" si="6"/>
        <v>0.3426618528732927</v>
      </c>
      <c r="J17" s="14">
        <f t="shared" si="7"/>
        <v>27.91276993857927</v>
      </c>
      <c r="K17" s="14">
        <f t="shared" si="8"/>
        <v>0.38955882086040411</v>
      </c>
      <c r="L17" s="14">
        <f t="shared" si="9"/>
        <v>3.7950861530378335</v>
      </c>
      <c r="M17" s="14">
        <f t="shared" si="10"/>
        <v>249.61456030872228</v>
      </c>
      <c r="N17" s="14">
        <f t="shared" si="11"/>
        <v>6.1362240021395902</v>
      </c>
      <c r="O17" s="19">
        <f t="shared" si="12"/>
        <v>0.23336437561846859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1.9813237750362034E-2</v>
      </c>
      <c r="D18" s="14">
        <f t="shared" si="1"/>
        <v>0</v>
      </c>
      <c r="E18" s="14">
        <f t="shared" si="2"/>
        <v>1.9812962944362637E-2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1.480715119810949E-2</v>
      </c>
      <c r="J18" s="14">
        <f t="shared" si="7"/>
        <v>0</v>
      </c>
      <c r="K18" s="14">
        <f t="shared" si="8"/>
        <v>1.4781964118916352E-2</v>
      </c>
      <c r="L18" s="14">
        <f t="shared" si="9"/>
        <v>6.6815049719630412E-2</v>
      </c>
      <c r="M18" s="14">
        <f t="shared" si="10"/>
        <v>0</v>
      </c>
      <c r="N18" s="14">
        <f t="shared" si="11"/>
        <v>6.6178715912776784E-2</v>
      </c>
      <c r="O18" s="19">
        <f t="shared" si="12"/>
        <v>1.9198571921448162E-2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7.2966155539822317E-2</v>
      </c>
      <c r="D21" s="14">
        <f t="shared" si="1"/>
        <v>0</v>
      </c>
      <c r="E21" s="14">
        <f t="shared" si="2"/>
        <v>7.2965143512532887E-2</v>
      </c>
      <c r="F21" s="14">
        <f t="shared" si="3"/>
        <v>1.5771033126848556E-2</v>
      </c>
      <c r="G21" s="14">
        <f t="shared" si="4"/>
        <v>0</v>
      </c>
      <c r="H21" s="14">
        <f t="shared" si="5"/>
        <v>1.4337302842589598E-2</v>
      </c>
      <c r="I21" s="14">
        <f t="shared" si="6"/>
        <v>0.3072983818609003</v>
      </c>
      <c r="J21" s="14">
        <f t="shared" si="7"/>
        <v>0</v>
      </c>
      <c r="K21" s="14">
        <f t="shared" si="8"/>
        <v>0.30677566492660968</v>
      </c>
      <c r="L21" s="14">
        <f t="shared" si="9"/>
        <v>26.913935472275153</v>
      </c>
      <c r="M21" s="14">
        <f t="shared" si="10"/>
        <v>0</v>
      </c>
      <c r="N21" s="14">
        <f t="shared" si="11"/>
        <v>26.657612277301105</v>
      </c>
      <c r="O21" s="19">
        <f t="shared" si="12"/>
        <v>0.11366381689923907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0.30051929604892497</v>
      </c>
      <c r="D25" s="14">
        <f t="shared" ref="D25:O25" si="13">SUM(D15:D24)</f>
        <v>6.5679079677115455</v>
      </c>
      <c r="E25" s="14">
        <f t="shared" si="13"/>
        <v>0.30060622358844236</v>
      </c>
      <c r="F25" s="14">
        <f t="shared" si="13"/>
        <v>3.9634034775852536</v>
      </c>
      <c r="G25" s="14">
        <f t="shared" si="13"/>
        <v>0</v>
      </c>
      <c r="H25" s="14">
        <f t="shared" si="13"/>
        <v>3.6030940705320487</v>
      </c>
      <c r="I25" s="14">
        <f t="shared" si="13"/>
        <v>0.66476738593230245</v>
      </c>
      <c r="J25" s="14">
        <f t="shared" si="13"/>
        <v>27.91276993857927</v>
      </c>
      <c r="K25" s="14">
        <f t="shared" si="13"/>
        <v>0.71111644990593015</v>
      </c>
      <c r="L25" s="14">
        <f t="shared" si="13"/>
        <v>30.775836675032615</v>
      </c>
      <c r="M25" s="14">
        <f t="shared" si="13"/>
        <v>249.61456030872228</v>
      </c>
      <c r="N25" s="14">
        <f t="shared" si="13"/>
        <v>32.860014995353474</v>
      </c>
      <c r="O25" s="14">
        <f t="shared" si="13"/>
        <v>0.36622676443915581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1.1801101686064904E-3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1.1800938006933624E-3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6.8641530567991162E-3</v>
      </c>
      <c r="J28" s="14">
        <f>(SUMIFS(TICARETHANEOG2,KAYNAK,A28,SEBEP,B28,SÜRE,"Uzun",BİLDİRİM,"Bildirimli",İL,$B$10,İLÇE,$B$11)/VLOOKUP($B$11,ABONE2,10,FALSE))</f>
        <v>93.125115220742231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0.16525902135987788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2.1829662344699689E-2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3.3239225779881781E-2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3.3238764757873435E-2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2.5339543501685633E-2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2.5296440741380436E-2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3.2223611010391694E-2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1.4290122122300797E-2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1.4289923920909345E-2</v>
      </c>
      <c r="F31" s="14">
        <f>(SUMIFS(TARIMSALAG2,KAYNAK,A31,SEBEP,B31,SÜRE,"Uzun",BİLDİRİM,"Bildirimli",İL,$B$10,İLÇE,$B$11)/VLOOKUP($B$11,ABONE2,6,FALSE))</f>
        <v>5.1696307609895673E-2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4.6996643281723344E-2</v>
      </c>
      <c r="I31" s="14">
        <f>(SUMIFS(TICARETHANEAG2,KAYNAK,A31,SEBEP,B31,SÜRE,"Uzun",BİLDİRİM,"Bildirimli",İL,$B$10,İLÇE,$B$11)/VLOOKUP($B$11,ABONE2,9,FALSE))</f>
        <v>3.5179983453548253E-2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3.5120142028455564E-2</v>
      </c>
      <c r="L31" s="14">
        <f>(SUMIFS(SANAYIAG2,KAYNAK,A31,SEBEP,B31,SÜRE,"Uzun",BİLDİRİM,"Bildirimli",İL,$B$10,İLÇE,$B$11)/VLOOKUP($B$11,ABONE2,12,FALSE))</f>
        <v>8.7073174471698669E-2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8.6243906143396776E-2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1.6943477357463928E-2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4.8709458070789066E-2</v>
      </c>
      <c r="D33" s="14">
        <f t="shared" ref="D33:O33" si="14">SUM(D28:D32)</f>
        <v>0</v>
      </c>
      <c r="E33" s="14">
        <f t="shared" si="14"/>
        <v>4.8708782479476145E-2</v>
      </c>
      <c r="F33" s="14">
        <f t="shared" si="14"/>
        <v>5.1696307609895673E-2</v>
      </c>
      <c r="G33" s="14">
        <f t="shared" si="14"/>
        <v>0</v>
      </c>
      <c r="H33" s="14">
        <f t="shared" si="14"/>
        <v>4.6996643281723344E-2</v>
      </c>
      <c r="I33" s="14">
        <f t="shared" si="14"/>
        <v>6.7383680012033001E-2</v>
      </c>
      <c r="J33" s="14">
        <f t="shared" si="14"/>
        <v>93.125115220742231</v>
      </c>
      <c r="K33" s="14">
        <f t="shared" si="14"/>
        <v>0.22567560412971388</v>
      </c>
      <c r="L33" s="14">
        <f t="shared" si="14"/>
        <v>8.7073174471698669E-2</v>
      </c>
      <c r="M33" s="14">
        <f t="shared" si="14"/>
        <v>0</v>
      </c>
      <c r="N33" s="14">
        <f t="shared" si="14"/>
        <v>8.6243906143396776E-2</v>
      </c>
      <c r="O33" s="14">
        <f t="shared" si="14"/>
        <v>7.0996750712555318E-2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216294</v>
      </c>
      <c r="D37" s="18">
        <f>VLOOKUP($B$11,ABONE2,4,FALSE)</f>
        <v>3</v>
      </c>
      <c r="E37" s="18">
        <f>VLOOKUP($B$11,ABONE2,5,FALSE)</f>
        <v>216297</v>
      </c>
      <c r="F37" s="18">
        <f>VLOOKUP($B$11,ABONE2,6,FALSE)</f>
        <v>10</v>
      </c>
      <c r="G37" s="18">
        <f>VLOOKUP($B$11,ABONE2,7,FALSE)</f>
        <v>1</v>
      </c>
      <c r="H37" s="18">
        <f>VLOOKUP($B$11,ABONE2,8,FALSE)</f>
        <v>11</v>
      </c>
      <c r="I37" s="18">
        <f>VLOOKUP($B$11,ABONE2,9,FALSE)</f>
        <v>31105</v>
      </c>
      <c r="J37" s="18">
        <f>VLOOKUP($B$11,ABONE2,10,FALSE)</f>
        <v>53</v>
      </c>
      <c r="K37" s="18">
        <f>VLOOKUP($B$11,ABONE2,11,FALSE)</f>
        <v>31158</v>
      </c>
      <c r="L37" s="29">
        <f>VLOOKUP($B$11,ABONE2,12,FALSE)</f>
        <v>104</v>
      </c>
      <c r="M37" s="29">
        <f>VLOOKUP($B$11,ABONE2,13,FALSE)</f>
        <v>1</v>
      </c>
      <c r="N37" s="29">
        <f>VLOOKUP($B$11,ABONE2,14,FALSE)</f>
        <v>105</v>
      </c>
      <c r="O37" s="29">
        <f>VLOOKUP($B$11,ABONE2,15,FALSE)</f>
        <v>247571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52741.933287500004</v>
      </c>
      <c r="D38" s="18">
        <f>VLOOKUP($B$11,TUKETIM,4,FALSE)</f>
        <v>24.70999583333333</v>
      </c>
      <c r="E38" s="18">
        <f>VLOOKUP($B$11,TUKETIM,5,FALSE)</f>
        <v>52766.643283333338</v>
      </c>
      <c r="F38" s="18">
        <f>VLOOKUP($B$11,TUKETIM,6,FALSE)</f>
        <v>2.9408624999999997</v>
      </c>
      <c r="G38" s="18">
        <f>VLOOKUP($B$11,TUKETIM,7,FALSE)</f>
        <v>0</v>
      </c>
      <c r="H38" s="18">
        <f>VLOOKUP($B$11,TUKETIM,8,FALSE)</f>
        <v>2.9408624999999997</v>
      </c>
      <c r="I38" s="18">
        <f>VLOOKUP($B$11,TUKETIM,9,FALSE)</f>
        <v>16993.372812500002</v>
      </c>
      <c r="J38" s="18">
        <f>VLOOKUP($B$11,TUKETIM,10,FALSE)</f>
        <v>5546.5562250000003</v>
      </c>
      <c r="K38" s="18">
        <f>VLOOKUP($B$11,TUKETIM,11,FALSE)</f>
        <v>22539.929037500002</v>
      </c>
      <c r="L38" s="29">
        <f>VLOOKUP($B$11,TUKETIM,12,FALSE)</f>
        <v>784.35513333333324</v>
      </c>
      <c r="M38" s="29">
        <f>VLOOKUP($B$11,TUKETIM,13,FALSE)</f>
        <v>18.017770833333334</v>
      </c>
      <c r="N38" s="29">
        <f>VLOOKUP($B$11,TUKETIM,14,FALSE)</f>
        <v>802.37290416666656</v>
      </c>
      <c r="O38" s="29">
        <f>VLOOKUP($B$11,TUKETIM,15,FALSE)</f>
        <v>76111.88608750001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995030.88780000003</v>
      </c>
      <c r="D39" s="18">
        <f>VLOOKUP($B$11,ANLASMA,4,FALSE)</f>
        <v>498</v>
      </c>
      <c r="E39" s="18">
        <f>VLOOKUP($B$11,ANLASMA,5,FALSE)</f>
        <v>995528.88780000003</v>
      </c>
      <c r="F39" s="18">
        <f>VLOOKUP($B$11,ANLASMA,6,FALSE)</f>
        <v>53.87</v>
      </c>
      <c r="G39" s="18">
        <f>VLOOKUP($B$11,ANLASMA,7,FALSE)</f>
        <v>30</v>
      </c>
      <c r="H39" s="18">
        <f>VLOOKUP($B$11,ANLASMA,8,FALSE)</f>
        <v>83.87</v>
      </c>
      <c r="I39" s="18">
        <f>VLOOKUP($B$11,ANLASMA,9,FALSE)</f>
        <v>169783.79240000001</v>
      </c>
      <c r="J39" s="18">
        <f>VLOOKUP($B$11,ANLASMA,10,FALSE)</f>
        <v>25138.44</v>
      </c>
      <c r="K39" s="18">
        <f>VLOOKUP($B$11,ANLASMA,11,FALSE)</f>
        <v>194922.23240000001</v>
      </c>
      <c r="L39" s="29">
        <f>VLOOKUP($B$11,ANLASMA,12,FALSE)</f>
        <v>2609.6860000000001</v>
      </c>
      <c r="M39" s="29">
        <f>VLOOKUP($B$11,ANLASMA,13,FALSE)</f>
        <v>240</v>
      </c>
      <c r="N39" s="29">
        <f>VLOOKUP($B$11,ANLASMA,14,FALSE)</f>
        <v>2849.6860000000001</v>
      </c>
      <c r="O39" s="29">
        <f>VLOOKUP($B$11,ANLASMA,15,FALSE)</f>
        <v>1193384.6762000001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8.0302538575899696E-2</v>
      </c>
      <c r="D17" s="14">
        <f t="shared" si="1"/>
        <v>6.8809354481400894E-2</v>
      </c>
      <c r="E17" s="14">
        <f t="shared" si="2"/>
        <v>8.0248391356001605E-2</v>
      </c>
      <c r="F17" s="14">
        <f t="shared" si="3"/>
        <v>0.79962602460785626</v>
      </c>
      <c r="G17" s="14">
        <f t="shared" si="4"/>
        <v>1.8381672497265926</v>
      </c>
      <c r="H17" s="14">
        <f t="shared" si="5"/>
        <v>1.0256667025685753</v>
      </c>
      <c r="I17" s="14">
        <f t="shared" si="6"/>
        <v>0.2060362667571411</v>
      </c>
      <c r="J17" s="14">
        <f t="shared" si="7"/>
        <v>21.068419419505371</v>
      </c>
      <c r="K17" s="14">
        <f t="shared" si="8"/>
        <v>1.2185548623931102</v>
      </c>
      <c r="L17" s="14">
        <f t="shared" si="9"/>
        <v>1.253559375712739</v>
      </c>
      <c r="M17" s="14">
        <f t="shared" si="10"/>
        <v>12.298417676272079</v>
      </c>
      <c r="N17" s="14">
        <f t="shared" si="11"/>
        <v>7.8804743560483432</v>
      </c>
      <c r="O17" s="19">
        <f t="shared" si="12"/>
        <v>0.33594985394673638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3.3416016637151423E-3</v>
      </c>
      <c r="D21" s="14">
        <f t="shared" si="1"/>
        <v>0</v>
      </c>
      <c r="E21" s="14">
        <f t="shared" si="2"/>
        <v>3.3258585555730196E-3</v>
      </c>
      <c r="F21" s="14">
        <f t="shared" si="3"/>
        <v>1.1602742762609527E-3</v>
      </c>
      <c r="G21" s="14">
        <f t="shared" si="4"/>
        <v>0</v>
      </c>
      <c r="H21" s="14">
        <f t="shared" si="5"/>
        <v>9.0773814415274199E-4</v>
      </c>
      <c r="I21" s="14">
        <f t="shared" si="6"/>
        <v>1.6465825156409406E-2</v>
      </c>
      <c r="J21" s="14">
        <f t="shared" si="7"/>
        <v>0</v>
      </c>
      <c r="K21" s="14">
        <f t="shared" si="8"/>
        <v>1.5666685669741564E-2</v>
      </c>
      <c r="L21" s="14">
        <f t="shared" si="9"/>
        <v>1.0205288290569072</v>
      </c>
      <c r="M21" s="14">
        <f t="shared" si="10"/>
        <v>0</v>
      </c>
      <c r="N21" s="14">
        <f t="shared" si="11"/>
        <v>0.40821153162276291</v>
      </c>
      <c r="O21" s="19">
        <f t="shared" si="12"/>
        <v>5.7703228767599576E-3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3.0774586606410631E-3</v>
      </c>
      <c r="D22" s="14">
        <f t="shared" si="1"/>
        <v>0</v>
      </c>
      <c r="E22" s="14">
        <f t="shared" si="2"/>
        <v>3.0629599952185899E-3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1.9740508724519082E-3</v>
      </c>
      <c r="J22" s="14">
        <f t="shared" si="7"/>
        <v>0</v>
      </c>
      <c r="K22" s="14">
        <f t="shared" si="8"/>
        <v>1.8782438305404157E-3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2.7058783673277916E-3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8.6721598900255895E-2</v>
      </c>
      <c r="D25" s="14">
        <f t="shared" ref="D25:O25" si="13">SUM(D15:D24)</f>
        <v>6.8809354481400894E-2</v>
      </c>
      <c r="E25" s="14">
        <f t="shared" si="13"/>
        <v>8.6637209906793217E-2</v>
      </c>
      <c r="F25" s="14">
        <f t="shared" si="13"/>
        <v>0.80078629888411723</v>
      </c>
      <c r="G25" s="14">
        <f t="shared" si="13"/>
        <v>1.8381672497265926</v>
      </c>
      <c r="H25" s="14">
        <f t="shared" si="13"/>
        <v>1.026574440712728</v>
      </c>
      <c r="I25" s="14">
        <f t="shared" si="13"/>
        <v>0.22447614278600242</v>
      </c>
      <c r="J25" s="14">
        <f t="shared" si="13"/>
        <v>21.068419419505371</v>
      </c>
      <c r="K25" s="14">
        <f t="shared" si="13"/>
        <v>1.2360997918933923</v>
      </c>
      <c r="L25" s="14">
        <f t="shared" si="13"/>
        <v>2.2740882047696465</v>
      </c>
      <c r="M25" s="14">
        <f t="shared" si="13"/>
        <v>12.298417676272079</v>
      </c>
      <c r="N25" s="14">
        <f t="shared" si="13"/>
        <v>8.2886858876711056</v>
      </c>
      <c r="O25" s="14">
        <f t="shared" si="13"/>
        <v>0.34442605519082409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0.21028296025442297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9.9069479755123282E-4</v>
      </c>
      <c r="F29" s="14">
        <f>(SUMIFS(TARIMSALAG2,KAYNAK,A29,SEBEP,B29,SÜRE,"Uzun",BİLDİRİM,"Bildirimli",İL,$B$10,İLÇE,$B$11)/VLOOKUP($B$11,ABONE2,6,FALSE))</f>
        <v>9.9726125647431857E-2</v>
      </c>
      <c r="G29" s="14">
        <f>(SUMIFS(TARIMSALOG2,KAYNAK,A29,SEBEP,B29,SÜRE,"Uzun",BİLDİRİM,"Bildirimli",İL,$B$10,İLÇE,$B$11)/VLOOKUP($B$11,ABONE2,7,FALSE))</f>
        <v>7.3223800218601491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1.6717519093989575</v>
      </c>
      <c r="I29" s="14">
        <f>(SUMIFS(TICARETHANEAG2,KAYNAK,A29,SEBEP,B29,SÜRE,"Uzun",BİLDİRİM,"Bildirimli",İL,$B$10,İLÇE,$B$11)/VLOOKUP($B$11,ABONE2,9,FALSE))</f>
        <v>6.4279286083828185E-2</v>
      </c>
      <c r="J29" s="14">
        <f>(SUMIFS(TICARETHANEOG2,KAYNAK,A29,SEBEP,B29,SÜRE,"Uzun",BİLDİRİM,"Bildirimli",İL,$B$10,İLÇE,$B$11)/VLOOKUP($B$11,ABONE2,10,FALSE))</f>
        <v>28.166451660968107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1.4281681524231211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1.6840207780324647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1.0104124668194789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0.33688090590080283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7.9209189453025033E-2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7.8836015460161238E-2</v>
      </c>
      <c r="F31" s="14">
        <f>(SUMIFS(TARIMSALAG2,KAYNAK,A31,SEBEP,B31,SÜRE,"Uzun",BİLDİRİM,"Bildirimli",İL,$B$10,İLÇE,$B$11)/VLOOKUP($B$11,ABONE2,6,FALSE))</f>
        <v>2.9405381481636284E-3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2.3005238468495224E-3</v>
      </c>
      <c r="I31" s="14">
        <f>(SUMIFS(TICARETHANEAG2,KAYNAK,A31,SEBEP,B31,SÜRE,"Uzun",BİLDİRİM,"Bildirimli",İL,$B$10,İLÇE,$B$11)/VLOOKUP($B$11,ABONE2,9,FALSE))</f>
        <v>0.13901177681326862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0.13226508790408281</v>
      </c>
      <c r="L31" s="14">
        <f>(SUMIFS(SANAYIAG2,KAYNAK,A31,SEBEP,B31,SÜRE,"Uzun",BİLDİRİM,"Bildirimli",İL,$B$10,İLÇE,$B$11)/VLOOKUP($B$11,ABONE2,12,FALSE))</f>
        <v>24.811950115671465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9.9247800462685856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9.2734976527072563E-2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7.9209189453025033E-2</v>
      </c>
      <c r="D33" s="14">
        <f t="shared" ref="D33:O33" si="14">SUM(D28:D32)</f>
        <v>0.21028296025442297</v>
      </c>
      <c r="E33" s="14">
        <f t="shared" si="14"/>
        <v>7.9826710257712472E-2</v>
      </c>
      <c r="F33" s="14">
        <f t="shared" si="14"/>
        <v>0.10266666379559548</v>
      </c>
      <c r="G33" s="14">
        <f t="shared" si="14"/>
        <v>7.3223800218601491</v>
      </c>
      <c r="H33" s="14">
        <f t="shared" si="14"/>
        <v>1.6740524332458069</v>
      </c>
      <c r="I33" s="14">
        <f t="shared" si="14"/>
        <v>0.20329106289709681</v>
      </c>
      <c r="J33" s="14">
        <f t="shared" si="14"/>
        <v>28.166451660968107</v>
      </c>
      <c r="K33" s="14">
        <f t="shared" si="14"/>
        <v>1.5604332403272039</v>
      </c>
      <c r="L33" s="14">
        <f t="shared" si="14"/>
        <v>24.811950115671465</v>
      </c>
      <c r="M33" s="14">
        <f t="shared" si="14"/>
        <v>1.6840207780324647</v>
      </c>
      <c r="N33" s="14">
        <f t="shared" si="14"/>
        <v>10.935192513088065</v>
      </c>
      <c r="O33" s="14">
        <f t="shared" si="14"/>
        <v>0.42961588242787541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19647</v>
      </c>
      <c r="D37" s="18">
        <f>VLOOKUP($B$11,ABONE2,4,FALSE)</f>
        <v>93</v>
      </c>
      <c r="E37" s="18">
        <f>VLOOKUP($B$11,ABONE2,5,FALSE)</f>
        <v>19740</v>
      </c>
      <c r="F37" s="18">
        <f>VLOOKUP($B$11,ABONE2,6,FALSE)</f>
        <v>913</v>
      </c>
      <c r="G37" s="18">
        <f>VLOOKUP($B$11,ABONE2,7,FALSE)</f>
        <v>254</v>
      </c>
      <c r="H37" s="18">
        <f>VLOOKUP($B$11,ABONE2,8,FALSE)</f>
        <v>1167</v>
      </c>
      <c r="I37" s="18">
        <f>VLOOKUP($B$11,ABONE2,9,FALSE)</f>
        <v>4411</v>
      </c>
      <c r="J37" s="18">
        <f>VLOOKUP($B$11,ABONE2,10,FALSE)</f>
        <v>225</v>
      </c>
      <c r="K37" s="18">
        <f>VLOOKUP($B$11,ABONE2,11,FALSE)</f>
        <v>4636</v>
      </c>
      <c r="L37" s="29">
        <f>VLOOKUP($B$11,ABONE2,12,FALSE)</f>
        <v>8</v>
      </c>
      <c r="M37" s="29">
        <f>VLOOKUP($B$11,ABONE2,13,FALSE)</f>
        <v>12</v>
      </c>
      <c r="N37" s="29">
        <f>VLOOKUP($B$11,ABONE2,14,FALSE)</f>
        <v>20</v>
      </c>
      <c r="O37" s="29">
        <f>VLOOKUP($B$11,ABONE2,15,FALSE)</f>
        <v>25563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4154.1387624999998</v>
      </c>
      <c r="D38" s="18">
        <f>VLOOKUP($B$11,TUKETIM,4,FALSE)</f>
        <v>99.077295833333338</v>
      </c>
      <c r="E38" s="18">
        <f>VLOOKUP($B$11,TUKETIM,5,FALSE)</f>
        <v>4253.2160583333334</v>
      </c>
      <c r="F38" s="18">
        <f>VLOOKUP($B$11,TUKETIM,6,FALSE)</f>
        <v>559.7352166666667</v>
      </c>
      <c r="G38" s="18">
        <f>VLOOKUP($B$11,TUKETIM,7,FALSE)</f>
        <v>316.83388333333335</v>
      </c>
      <c r="H38" s="18">
        <f>VLOOKUP($B$11,TUKETIM,8,FALSE)</f>
        <v>876.56910000000005</v>
      </c>
      <c r="I38" s="18">
        <f>VLOOKUP($B$11,TUKETIM,9,FALSE)</f>
        <v>2358.2898874999996</v>
      </c>
      <c r="J38" s="18">
        <f>VLOOKUP($B$11,TUKETIM,10,FALSE)</f>
        <v>3132.4331874999998</v>
      </c>
      <c r="K38" s="18">
        <f>VLOOKUP($B$11,TUKETIM,11,FALSE)</f>
        <v>5490.7230749999999</v>
      </c>
      <c r="L38" s="29">
        <f>VLOOKUP($B$11,TUKETIM,12,FALSE)</f>
        <v>77.313383333333334</v>
      </c>
      <c r="M38" s="29">
        <f>VLOOKUP($B$11,TUKETIM,13,FALSE)</f>
        <v>167.59246249999998</v>
      </c>
      <c r="N38" s="29">
        <f>VLOOKUP($B$11,TUKETIM,14,FALSE)</f>
        <v>244.90584583333333</v>
      </c>
      <c r="O38" s="29">
        <f>VLOOKUP($B$11,TUKETIM,15,FALSE)</f>
        <v>10865.414079166665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103646.26039999998</v>
      </c>
      <c r="D39" s="18">
        <f>VLOOKUP($B$11,ANLASMA,4,FALSE)</f>
        <v>2215.44</v>
      </c>
      <c r="E39" s="18">
        <f>VLOOKUP($B$11,ANLASMA,5,FALSE)</f>
        <v>105861.70039999999</v>
      </c>
      <c r="F39" s="18">
        <f>VLOOKUP($B$11,ANLASMA,6,FALSE)</f>
        <v>9595.5740000000005</v>
      </c>
      <c r="G39" s="18">
        <f>VLOOKUP($B$11,ANLASMA,7,FALSE)</f>
        <v>6655.66</v>
      </c>
      <c r="H39" s="18">
        <f>VLOOKUP($B$11,ANLASMA,8,FALSE)</f>
        <v>16251.234</v>
      </c>
      <c r="I39" s="18">
        <f>VLOOKUP($B$11,ANLASMA,9,FALSE)</f>
        <v>29279.362399999998</v>
      </c>
      <c r="J39" s="18">
        <f>VLOOKUP($B$11,ANLASMA,10,FALSE)</f>
        <v>25789.420000000002</v>
      </c>
      <c r="K39" s="18">
        <f>VLOOKUP($B$11,ANLASMA,11,FALSE)</f>
        <v>55068.782399999996</v>
      </c>
      <c r="L39" s="29">
        <f>VLOOKUP($B$11,ANLASMA,12,FALSE)</f>
        <v>234.27700000000002</v>
      </c>
      <c r="M39" s="29">
        <f>VLOOKUP($B$11,ANLASMA,13,FALSE)</f>
        <v>1992</v>
      </c>
      <c r="N39" s="29">
        <f>VLOOKUP($B$11,ANLASMA,14,FALSE)</f>
        <v>2226.277</v>
      </c>
      <c r="O39" s="29">
        <f>VLOOKUP($B$11,ANLASMA,15,FALSE)</f>
        <v>179407.9938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0.1905741583072747</v>
      </c>
      <c r="D17" s="14">
        <f t="shared" si="1"/>
        <v>7.6555735467721275</v>
      </c>
      <c r="E17" s="14">
        <f t="shared" si="2"/>
        <v>0.2006907276733034</v>
      </c>
      <c r="F17" s="14">
        <f t="shared" si="3"/>
        <v>0.22155612490535356</v>
      </c>
      <c r="G17" s="14">
        <f t="shared" si="4"/>
        <v>4.455188435950836</v>
      </c>
      <c r="H17" s="14">
        <f t="shared" si="5"/>
        <v>0.31299067506856593</v>
      </c>
      <c r="I17" s="14">
        <f t="shared" si="6"/>
        <v>0.17885469782880528</v>
      </c>
      <c r="J17" s="14">
        <f t="shared" si="7"/>
        <v>7.3150192995567016</v>
      </c>
      <c r="K17" s="14">
        <f t="shared" si="8"/>
        <v>0.40361578764700673</v>
      </c>
      <c r="L17" s="14">
        <f t="shared" si="9"/>
        <v>0.9532030380679648</v>
      </c>
      <c r="M17" s="14">
        <f t="shared" si="10"/>
        <v>41.830628882050071</v>
      </c>
      <c r="N17" s="14">
        <f t="shared" si="11"/>
        <v>17.012191762489508</v>
      </c>
      <c r="O17" s="19">
        <f t="shared" si="12"/>
        <v>0.23848890204186102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1.8844335906504275E-2</v>
      </c>
      <c r="D18" s="14">
        <f t="shared" si="1"/>
        <v>0.926353943299144</v>
      </c>
      <c r="E18" s="14">
        <f t="shared" si="2"/>
        <v>2.0074193193259277E-2</v>
      </c>
      <c r="F18" s="14">
        <f t="shared" si="3"/>
        <v>2.3905201629862611E-2</v>
      </c>
      <c r="G18" s="14">
        <f t="shared" si="4"/>
        <v>0.33161359321972228</v>
      </c>
      <c r="H18" s="14">
        <f t="shared" si="5"/>
        <v>3.0550837410055459E-2</v>
      </c>
      <c r="I18" s="14">
        <f t="shared" si="6"/>
        <v>5.0280878684983717E-2</v>
      </c>
      <c r="J18" s="14">
        <f t="shared" si="7"/>
        <v>0.41819696068543694</v>
      </c>
      <c r="K18" s="14">
        <f t="shared" si="8"/>
        <v>6.1868786779486179E-2</v>
      </c>
      <c r="L18" s="14">
        <f t="shared" si="9"/>
        <v>5.6895828677374846E-2</v>
      </c>
      <c r="M18" s="14">
        <f t="shared" si="10"/>
        <v>2.951208004165764</v>
      </c>
      <c r="N18" s="14">
        <f t="shared" si="11"/>
        <v>1.1939470404763848</v>
      </c>
      <c r="O18" s="19">
        <f t="shared" si="12"/>
        <v>2.6134975653892337E-2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5.2004816158972421E-2</v>
      </c>
      <c r="D21" s="14">
        <f t="shared" si="1"/>
        <v>0</v>
      </c>
      <c r="E21" s="14">
        <f t="shared" si="2"/>
        <v>5.1934339216823874E-2</v>
      </c>
      <c r="F21" s="14">
        <f t="shared" si="3"/>
        <v>2.0160854305261301E-2</v>
      </c>
      <c r="G21" s="14">
        <f t="shared" si="4"/>
        <v>0</v>
      </c>
      <c r="H21" s="14">
        <f t="shared" si="5"/>
        <v>1.9725436557834763E-2</v>
      </c>
      <c r="I21" s="14">
        <f t="shared" si="6"/>
        <v>0.11004321044871807</v>
      </c>
      <c r="J21" s="14">
        <f t="shared" si="7"/>
        <v>0</v>
      </c>
      <c r="K21" s="14">
        <f t="shared" si="8"/>
        <v>0.10657728256056948</v>
      </c>
      <c r="L21" s="14">
        <f t="shared" si="9"/>
        <v>1.2690123196644292</v>
      </c>
      <c r="M21" s="14">
        <f t="shared" si="10"/>
        <v>0</v>
      </c>
      <c r="N21" s="14">
        <f t="shared" si="11"/>
        <v>0.7704717655105463</v>
      </c>
      <c r="O21" s="19">
        <f t="shared" si="12"/>
        <v>5.7651712602630689E-2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1.0296809521494661E-5</v>
      </c>
      <c r="D22" s="14">
        <f t="shared" si="1"/>
        <v>0</v>
      </c>
      <c r="E22" s="14">
        <f t="shared" si="2"/>
        <v>1.0282855282203771E-5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8.6460347554178107E-6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0.26143360718227288</v>
      </c>
      <c r="D25" s="14">
        <f t="shared" ref="D25:O25" si="13">SUM(D15:D24)</f>
        <v>8.581927490071271</v>
      </c>
      <c r="E25" s="14">
        <f t="shared" si="13"/>
        <v>0.27270954293866878</v>
      </c>
      <c r="F25" s="14">
        <f t="shared" si="13"/>
        <v>0.26562218084047751</v>
      </c>
      <c r="G25" s="14">
        <f t="shared" si="13"/>
        <v>4.7868020291705582</v>
      </c>
      <c r="H25" s="14">
        <f t="shared" si="13"/>
        <v>0.36326694903645618</v>
      </c>
      <c r="I25" s="14">
        <f t="shared" si="13"/>
        <v>0.33917878696250703</v>
      </c>
      <c r="J25" s="14">
        <f t="shared" si="13"/>
        <v>7.7332162602421386</v>
      </c>
      <c r="K25" s="14">
        <f t="shared" si="13"/>
        <v>0.57206185698706236</v>
      </c>
      <c r="L25" s="14">
        <f t="shared" si="13"/>
        <v>2.2791111864097688</v>
      </c>
      <c r="M25" s="14">
        <f t="shared" si="13"/>
        <v>44.781836886215835</v>
      </c>
      <c r="N25" s="14">
        <f t="shared" si="13"/>
        <v>18.976610568476438</v>
      </c>
      <c r="O25" s="14">
        <f t="shared" si="13"/>
        <v>0.32228423633313946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0.24299669797088</v>
      </c>
      <c r="D29" s="14">
        <f>(SUMIFS(MESKENOG2,KAYNAK,A29,SEBEP,B29,SÜRE,"Uzun",BİLDİRİM,"Bildirimli",İL,$B$10,İLÇE,$B$11)/VLOOKUP($B$11,ABONE2,4,FALSE))</f>
        <v>71.1900498327484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0.33914416523824203</v>
      </c>
      <c r="F29" s="14">
        <f>(SUMIFS(TARIMSALAG2,KAYNAK,A29,SEBEP,B29,SÜRE,"Uzun",BİLDİRİM,"Bildirimli",İL,$B$10,İLÇE,$B$11)/VLOOKUP($B$11,ABONE2,6,FALSE))</f>
        <v>0.59738927098797223</v>
      </c>
      <c r="G29" s="14">
        <f>(SUMIFS(TARIMSALOG2,KAYNAK,A29,SEBEP,B29,SÜRE,"Uzun",BİLDİRİM,"Bildirimli",İL,$B$10,İLÇE,$B$11)/VLOOKUP($B$11,ABONE2,7,FALSE))</f>
        <v>23.071426594803221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1.0827652654249666</v>
      </c>
      <c r="I29" s="14">
        <f>(SUMIFS(TICARETHANEAG2,KAYNAK,A29,SEBEP,B29,SÜRE,"Uzun",BİLDİRİM,"Bildirimli",İL,$B$10,İLÇE,$B$11)/VLOOKUP($B$11,ABONE2,9,FALSE))</f>
        <v>0.39674036924762135</v>
      </c>
      <c r="J29" s="14">
        <f>(SUMIFS(TICARETHANEOG2,KAYNAK,A29,SEBEP,B29,SÜRE,"Uzun",BİLDİRİM,"Bildirimli",İL,$B$10,İLÇE,$B$11)/VLOOKUP($B$11,ABONE2,10,FALSE))</f>
        <v>16.14806896923071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0.89284520704236425</v>
      </c>
      <c r="L29" s="14">
        <f>(SUMIFS(SANAYIAG2,KAYNAK,A29,SEBEP,B29,SÜRE,"Uzun",BİLDİRİM,"Bildirimli",İL,$B$10,İLÇE,$B$11)/VLOOKUP($B$11,ABONE2,12,FALSE))</f>
        <v>5.4005776429762848</v>
      </c>
      <c r="M29" s="14">
        <f>(SUMIFS(SANAYIOG2,KAYNAK,A29,SEBEP,B29,SÜRE,"Uzun",BİLDİRİM,"Bildirimli",İL,$B$10,İLÇE,$B$11)/VLOOKUP($B$11,ABONE2,13,FALSE))</f>
        <v>15.55227451114394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9.3887442697564349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0.43917931523525494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1.078552155274985E-2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1.0770905010770517E-2</v>
      </c>
      <c r="F31" s="14">
        <f>(SUMIFS(TARIMSALAG2,KAYNAK,A31,SEBEP,B31,SÜRE,"Uzun",BİLDİRİM,"Bildirimli",İL,$B$10,İLÇE,$B$11)/VLOOKUP($B$11,ABONE2,6,FALSE))</f>
        <v>4.8707398295423842E-3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4.7655455489445334E-3</v>
      </c>
      <c r="I31" s="14">
        <f>(SUMIFS(TICARETHANEAG2,KAYNAK,A31,SEBEP,B31,SÜRE,"Uzun",BİLDİRİM,"Bildirimli",İL,$B$10,İLÇE,$B$11)/VLOOKUP($B$11,ABONE2,9,FALSE))</f>
        <v>2.4426706708259655E-2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2.3657361615086123E-2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1.20829325788469E-2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0.25378221952362984</v>
      </c>
      <c r="D33" s="14">
        <f t="shared" ref="D33:O33" si="14">SUM(D28:D32)</f>
        <v>71.1900498327484</v>
      </c>
      <c r="E33" s="14">
        <f t="shared" si="14"/>
        <v>0.34991507024901253</v>
      </c>
      <c r="F33" s="14">
        <f t="shared" si="14"/>
        <v>0.60226001081751457</v>
      </c>
      <c r="G33" s="14">
        <f t="shared" si="14"/>
        <v>23.071426594803221</v>
      </c>
      <c r="H33" s="14">
        <f t="shared" si="14"/>
        <v>1.0875308109739112</v>
      </c>
      <c r="I33" s="14">
        <f t="shared" si="14"/>
        <v>0.42116707595588099</v>
      </c>
      <c r="J33" s="14">
        <f t="shared" si="14"/>
        <v>16.14806896923071</v>
      </c>
      <c r="K33" s="14">
        <f t="shared" si="14"/>
        <v>0.91650256865745039</v>
      </c>
      <c r="L33" s="14">
        <f t="shared" si="14"/>
        <v>5.4005776429762848</v>
      </c>
      <c r="M33" s="14">
        <f t="shared" si="14"/>
        <v>15.55227451114394</v>
      </c>
      <c r="N33" s="14">
        <f t="shared" si="14"/>
        <v>9.3887442697564349</v>
      </c>
      <c r="O33" s="14">
        <f t="shared" si="14"/>
        <v>0.45126224781410185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43477</v>
      </c>
      <c r="D37" s="18">
        <f>VLOOKUP($B$11,ABONE2,4,FALSE)</f>
        <v>59</v>
      </c>
      <c r="E37" s="18">
        <f>VLOOKUP($B$11,ABONE2,5,FALSE)</f>
        <v>43536</v>
      </c>
      <c r="F37" s="18">
        <f>VLOOKUP($B$11,ABONE2,6,FALSE)</f>
        <v>1948</v>
      </c>
      <c r="G37" s="18">
        <f>VLOOKUP($B$11,ABONE2,7,FALSE)</f>
        <v>43</v>
      </c>
      <c r="H37" s="18">
        <f>VLOOKUP($B$11,ABONE2,8,FALSE)</f>
        <v>1991</v>
      </c>
      <c r="I37" s="18">
        <f>VLOOKUP($B$11,ABONE2,9,FALSE)</f>
        <v>6027</v>
      </c>
      <c r="J37" s="18">
        <f>VLOOKUP($B$11,ABONE2,10,FALSE)</f>
        <v>196</v>
      </c>
      <c r="K37" s="18">
        <f>VLOOKUP($B$11,ABONE2,11,FALSE)</f>
        <v>6223</v>
      </c>
      <c r="L37" s="29">
        <f>VLOOKUP($B$11,ABONE2,12,FALSE)</f>
        <v>17</v>
      </c>
      <c r="M37" s="29">
        <f>VLOOKUP($B$11,ABONE2,13,FALSE)</f>
        <v>11</v>
      </c>
      <c r="N37" s="29">
        <f>VLOOKUP($B$11,ABONE2,14,FALSE)</f>
        <v>28</v>
      </c>
      <c r="O37" s="29">
        <f>VLOOKUP($B$11,ABONE2,15,FALSE)</f>
        <v>51778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10538.4578</v>
      </c>
      <c r="D38" s="18">
        <f>VLOOKUP($B$11,TUKETIM,4,FALSE)</f>
        <v>804.29197083333338</v>
      </c>
      <c r="E38" s="18">
        <f>VLOOKUP($B$11,TUKETIM,5,FALSE)</f>
        <v>11342.749770833334</v>
      </c>
      <c r="F38" s="18">
        <f>VLOOKUP($B$11,TUKETIM,6,FALSE)</f>
        <v>616.98772083333336</v>
      </c>
      <c r="G38" s="18">
        <f>VLOOKUP($B$11,TUKETIM,7,FALSE)</f>
        <v>131.89504166666666</v>
      </c>
      <c r="H38" s="18">
        <f>VLOOKUP($B$11,TUKETIM,8,FALSE)</f>
        <v>748.88276250000001</v>
      </c>
      <c r="I38" s="18">
        <f>VLOOKUP($B$11,TUKETIM,9,FALSE)</f>
        <v>3679.6503999999995</v>
      </c>
      <c r="J38" s="18">
        <f>VLOOKUP($B$11,TUKETIM,10,FALSE)</f>
        <v>2446.513375</v>
      </c>
      <c r="K38" s="18">
        <f>VLOOKUP($B$11,TUKETIM,11,FALSE)</f>
        <v>6126.1637749999991</v>
      </c>
      <c r="L38" s="29">
        <f>VLOOKUP($B$11,TUKETIM,12,FALSE)</f>
        <v>38.026429166666667</v>
      </c>
      <c r="M38" s="29">
        <f>VLOOKUP($B$11,TUKETIM,13,FALSE)</f>
        <v>670.22427500000003</v>
      </c>
      <c r="N38" s="29">
        <f>VLOOKUP($B$11,TUKETIM,14,FALSE)</f>
        <v>708.25070416666665</v>
      </c>
      <c r="O38" s="29">
        <f>VLOOKUP($B$11,TUKETIM,15,FALSE)</f>
        <v>18926.047012499999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260253.14500000002</v>
      </c>
      <c r="D39" s="18">
        <f>VLOOKUP($B$11,ANLASMA,4,FALSE)</f>
        <v>11469.94</v>
      </c>
      <c r="E39" s="18">
        <f>VLOOKUP($B$11,ANLASMA,5,FALSE)</f>
        <v>271723.08500000002</v>
      </c>
      <c r="F39" s="18">
        <f>VLOOKUP($B$11,ANLASMA,6,FALSE)</f>
        <v>10181.11</v>
      </c>
      <c r="G39" s="18">
        <f>VLOOKUP($B$11,ANLASMA,7,FALSE)</f>
        <v>1863.9</v>
      </c>
      <c r="H39" s="18">
        <f>VLOOKUP($B$11,ANLASMA,8,FALSE)</f>
        <v>12045.01</v>
      </c>
      <c r="I39" s="18">
        <f>VLOOKUP($B$11,ANLASMA,9,FALSE)</f>
        <v>36277.205599999994</v>
      </c>
      <c r="J39" s="18">
        <f>VLOOKUP($B$11,ANLASMA,10,FALSE)</f>
        <v>52906.320999999996</v>
      </c>
      <c r="K39" s="18">
        <f>VLOOKUP($B$11,ANLASMA,11,FALSE)</f>
        <v>89183.526599999983</v>
      </c>
      <c r="L39" s="29">
        <f>VLOOKUP($B$11,ANLASMA,12,FALSE)</f>
        <v>253.20299999999997</v>
      </c>
      <c r="M39" s="29">
        <f>VLOOKUP($B$11,ANLASMA,13,FALSE)</f>
        <v>10423</v>
      </c>
      <c r="N39" s="29">
        <f>VLOOKUP($B$11,ANLASMA,14,FALSE)</f>
        <v>10676.203</v>
      </c>
      <c r="O39" s="29">
        <f>VLOOKUP($B$11,ANLASMA,15,FALSE)</f>
        <v>383627.82459999999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6.9864664447979521E-2</v>
      </c>
      <c r="D17" s="14">
        <f t="shared" si="1"/>
        <v>0.60476121734410027</v>
      </c>
      <c r="E17" s="14">
        <f t="shared" si="2"/>
        <v>7.0145832989330539E-2</v>
      </c>
      <c r="F17" s="14">
        <f t="shared" si="3"/>
        <v>0.23926713926760165</v>
      </c>
      <c r="G17" s="14">
        <f t="shared" si="4"/>
        <v>0.74391160022209091</v>
      </c>
      <c r="H17" s="14">
        <f t="shared" si="5"/>
        <v>0.2985237203629737</v>
      </c>
      <c r="I17" s="14">
        <f t="shared" si="6"/>
        <v>0.26299345622399412</v>
      </c>
      <c r="J17" s="14">
        <f t="shared" si="7"/>
        <v>2.0798883116961129</v>
      </c>
      <c r="K17" s="14">
        <f t="shared" si="8"/>
        <v>0.30945809957640769</v>
      </c>
      <c r="L17" s="14">
        <f t="shared" si="9"/>
        <v>36.993982552724283</v>
      </c>
      <c r="M17" s="14">
        <f t="shared" si="10"/>
        <v>30.570702478131807</v>
      </c>
      <c r="N17" s="14">
        <f t="shared" si="11"/>
        <v>33.452943537243812</v>
      </c>
      <c r="O17" s="19">
        <f t="shared" si="12"/>
        <v>0.15992396151330421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0.15267110405398959</v>
      </c>
      <c r="D18" s="14">
        <f t="shared" si="1"/>
        <v>4.0566861623041871E-2</v>
      </c>
      <c r="E18" s="14">
        <f t="shared" si="2"/>
        <v>0.15261217642367883</v>
      </c>
      <c r="F18" s="14">
        <f t="shared" si="3"/>
        <v>6.468508982773194E-2</v>
      </c>
      <c r="G18" s="14">
        <f t="shared" si="4"/>
        <v>0.11587987406050562</v>
      </c>
      <c r="H18" s="14">
        <f t="shared" si="5"/>
        <v>7.0696506019265276E-2</v>
      </c>
      <c r="I18" s="14">
        <f t="shared" si="6"/>
        <v>0.27590102140406431</v>
      </c>
      <c r="J18" s="14">
        <f t="shared" si="7"/>
        <v>1.7359355981298723</v>
      </c>
      <c r="K18" s="14">
        <f t="shared" si="8"/>
        <v>0.31323944287927324</v>
      </c>
      <c r="L18" s="14">
        <f t="shared" si="9"/>
        <v>10.962876262424203</v>
      </c>
      <c r="M18" s="14">
        <f t="shared" si="10"/>
        <v>33.48515369175341</v>
      </c>
      <c r="N18" s="14">
        <f t="shared" si="11"/>
        <v>23.379003563208251</v>
      </c>
      <c r="O18" s="19">
        <f t="shared" si="12"/>
        <v>0.19300091090140378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1.4235721147284473E-2</v>
      </c>
      <c r="D21" s="14">
        <f t="shared" si="1"/>
        <v>0</v>
      </c>
      <c r="E21" s="14">
        <f t="shared" si="2"/>
        <v>1.4228238135983708E-2</v>
      </c>
      <c r="F21" s="14">
        <f t="shared" si="3"/>
        <v>9.0883754428717892E-2</v>
      </c>
      <c r="G21" s="14">
        <f t="shared" si="4"/>
        <v>0</v>
      </c>
      <c r="H21" s="14">
        <f t="shared" si="5"/>
        <v>8.0211962739235976E-2</v>
      </c>
      <c r="I21" s="14">
        <f t="shared" si="6"/>
        <v>6.2269829685928403E-2</v>
      </c>
      <c r="J21" s="14">
        <f t="shared" si="7"/>
        <v>0</v>
      </c>
      <c r="K21" s="14">
        <f t="shared" si="8"/>
        <v>6.0677362505310861E-2</v>
      </c>
      <c r="L21" s="14">
        <f t="shared" si="9"/>
        <v>2.3348220974579528</v>
      </c>
      <c r="M21" s="14">
        <f t="shared" si="10"/>
        <v>0</v>
      </c>
      <c r="N21" s="14">
        <f t="shared" si="11"/>
        <v>1.0476765821926712</v>
      </c>
      <c r="O21" s="19">
        <f t="shared" si="12"/>
        <v>2.9118591107467045E-2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0.23677148964925357</v>
      </c>
      <c r="D25" s="14">
        <f t="shared" ref="D25:O25" si="13">SUM(D15:D24)</f>
        <v>0.64532807896714217</v>
      </c>
      <c r="E25" s="14">
        <f t="shared" si="13"/>
        <v>0.23698624754899308</v>
      </c>
      <c r="F25" s="14">
        <f t="shared" si="13"/>
        <v>0.39483598352405147</v>
      </c>
      <c r="G25" s="14">
        <f t="shared" si="13"/>
        <v>0.8597914742825965</v>
      </c>
      <c r="H25" s="14">
        <f t="shared" si="13"/>
        <v>0.44943218912147492</v>
      </c>
      <c r="I25" s="14">
        <f t="shared" si="13"/>
        <v>0.60116430731398685</v>
      </c>
      <c r="J25" s="14">
        <f t="shared" si="13"/>
        <v>3.8158239098259852</v>
      </c>
      <c r="K25" s="14">
        <f t="shared" si="13"/>
        <v>0.68337490496099174</v>
      </c>
      <c r="L25" s="14">
        <f t="shared" si="13"/>
        <v>50.291680912606438</v>
      </c>
      <c r="M25" s="14">
        <f t="shared" si="13"/>
        <v>64.055856169885217</v>
      </c>
      <c r="N25" s="14">
        <f t="shared" si="13"/>
        <v>57.879623682644734</v>
      </c>
      <c r="O25" s="14">
        <f t="shared" si="13"/>
        <v>0.38204346352217505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0.16788444661423896</v>
      </c>
      <c r="D29" s="14">
        <f>(SUMIFS(MESKENOG2,KAYNAK,A29,SEBEP,B29,SÜRE,"Uzun",BİLDİRİM,"Bildirimli",İL,$B$10,İLÇE,$B$11)/VLOOKUP($B$11,ABONE2,4,FALSE))</f>
        <v>0.74662744708740547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0.16818866305455643</v>
      </c>
      <c r="F29" s="14">
        <f>(SUMIFS(TARIMSALAG2,KAYNAK,A29,SEBEP,B29,SÜRE,"Uzun",BİLDİRİM,"Bildirimli",İL,$B$10,İLÇE,$B$11)/VLOOKUP($B$11,ABONE2,6,FALSE))</f>
        <v>0.51783551534140893</v>
      </c>
      <c r="G29" s="14">
        <f>(SUMIFS(TARIMSALOG2,KAYNAK,A29,SEBEP,B29,SÜRE,"Uzun",BİLDİRİM,"Bildirimli",İL,$B$10,İLÇE,$B$11)/VLOOKUP($B$11,ABONE2,7,FALSE))</f>
        <v>0.3950485897173579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0.50341757562612655</v>
      </c>
      <c r="I29" s="14">
        <f>(SUMIFS(TICARETHANEAG2,KAYNAK,A29,SEBEP,B29,SÜRE,"Uzun",BİLDİRİM,"Bildirimli",İL,$B$10,İLÇE,$B$11)/VLOOKUP($B$11,ABONE2,9,FALSE))</f>
        <v>0.7218212285291038</v>
      </c>
      <c r="J29" s="14">
        <f>(SUMIFS(TICARETHANEOG2,KAYNAK,A29,SEBEP,B29,SÜRE,"Uzun",BİLDİRİM,"Bildirimli",İL,$B$10,İLÇE,$B$11)/VLOOKUP($B$11,ABONE2,10,FALSE))</f>
        <v>7.4606675983418018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0.89415816494400202</v>
      </c>
      <c r="L29" s="14">
        <f>(SUMIFS(SANAYIAG2,KAYNAK,A29,SEBEP,B29,SÜRE,"Uzun",BİLDİRİM,"Bildirimli",İL,$B$10,İLÇE,$B$11)/VLOOKUP($B$11,ABONE2,12,FALSE))</f>
        <v>79.051029726478845</v>
      </c>
      <c r="M29" s="14">
        <f>(SUMIFS(SANAYIOG2,KAYNAK,A29,SEBEP,B29,SÜRE,"Uzun",BİLDİRİM,"Bildirimli",İL,$B$10,İLÇE,$B$11)/VLOOKUP($B$11,ABONE2,13,FALSE))</f>
        <v>93.815889510253015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87.190631914969728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0.39773675441117046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2.4219488731437696E-2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2.4206757749564631E-2</v>
      </c>
      <c r="F31" s="14">
        <f>(SUMIFS(TARIMSALAG2,KAYNAK,A31,SEBEP,B31,SÜRE,"Uzun",BİLDİRİM,"Bildirimli",İL,$B$10,İLÇE,$B$11)/VLOOKUP($B$11,ABONE2,6,FALSE))</f>
        <v>2.3582568064114337E-2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2.0813445513387787E-2</v>
      </c>
      <c r="I31" s="14">
        <f>(SUMIFS(TICARETHANEAG2,KAYNAK,A31,SEBEP,B31,SÜRE,"Uzun",BİLDİRİM,"Bildirimli",İL,$B$10,İLÇE,$B$11)/VLOOKUP($B$11,ABONE2,9,FALSE))</f>
        <v>8.6449588362658855E-2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8.4238756360390812E-2</v>
      </c>
      <c r="L31" s="14">
        <f>(SUMIFS(SANAYIAG2,KAYNAK,A31,SEBEP,B31,SÜRE,"Uzun",BİLDİRİM,"Bildirimli",İL,$B$10,İLÇE,$B$11)/VLOOKUP($B$11,ABONE2,12,FALSE))</f>
        <v>9.9017777786212644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4.4431054134839005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3.8214782618964008E-2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0.19210393534567666</v>
      </c>
      <c r="D33" s="14">
        <f t="shared" ref="D33:O33" si="14">SUM(D28:D32)</f>
        <v>0.74662744708740547</v>
      </c>
      <c r="E33" s="14">
        <f t="shared" si="14"/>
        <v>0.19239542080412106</v>
      </c>
      <c r="F33" s="14">
        <f t="shared" si="14"/>
        <v>0.54141808340552322</v>
      </c>
      <c r="G33" s="14">
        <f t="shared" si="14"/>
        <v>0.3950485897173579</v>
      </c>
      <c r="H33" s="14">
        <f t="shared" si="14"/>
        <v>0.52423102113951436</v>
      </c>
      <c r="I33" s="14">
        <f t="shared" si="14"/>
        <v>0.80827081689176261</v>
      </c>
      <c r="J33" s="14">
        <f t="shared" si="14"/>
        <v>7.4606675983418018</v>
      </c>
      <c r="K33" s="14">
        <f t="shared" si="14"/>
        <v>0.97839692130439282</v>
      </c>
      <c r="L33" s="14">
        <f t="shared" si="14"/>
        <v>88.952807505100111</v>
      </c>
      <c r="M33" s="14">
        <f t="shared" si="14"/>
        <v>93.815889510253015</v>
      </c>
      <c r="N33" s="14">
        <f t="shared" si="14"/>
        <v>91.633737328453634</v>
      </c>
      <c r="O33" s="14">
        <f t="shared" si="14"/>
        <v>0.43595153703013445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70352</v>
      </c>
      <c r="D37" s="18">
        <f>VLOOKUP($B$11,ABONE2,4,FALSE)</f>
        <v>37</v>
      </c>
      <c r="E37" s="18">
        <f>VLOOKUP($B$11,ABONE2,5,FALSE)</f>
        <v>70389</v>
      </c>
      <c r="F37" s="18">
        <f>VLOOKUP($B$11,ABONE2,6,FALSE)</f>
        <v>7396</v>
      </c>
      <c r="G37" s="18">
        <f>VLOOKUP($B$11,ABONE2,7,FALSE)</f>
        <v>984</v>
      </c>
      <c r="H37" s="18">
        <f>VLOOKUP($B$11,ABONE2,8,FALSE)</f>
        <v>8380</v>
      </c>
      <c r="I37" s="18">
        <f>VLOOKUP($B$11,ABONE2,9,FALSE)</f>
        <v>16689</v>
      </c>
      <c r="J37" s="18">
        <f>VLOOKUP($B$11,ABONE2,10,FALSE)</f>
        <v>438</v>
      </c>
      <c r="K37" s="18">
        <f>VLOOKUP($B$11,ABONE2,11,FALSE)</f>
        <v>17127</v>
      </c>
      <c r="L37" s="29">
        <f>VLOOKUP($B$11,ABONE2,12,FALSE)</f>
        <v>35</v>
      </c>
      <c r="M37" s="29">
        <f>VLOOKUP($B$11,ABONE2,13,FALSE)</f>
        <v>43</v>
      </c>
      <c r="N37" s="29">
        <f>VLOOKUP($B$11,ABONE2,14,FALSE)</f>
        <v>78</v>
      </c>
      <c r="O37" s="29">
        <f>VLOOKUP($B$11,ABONE2,15,FALSE)</f>
        <v>95974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13134.239816666668</v>
      </c>
      <c r="D38" s="18">
        <f>VLOOKUP($B$11,TUKETIM,4,FALSE)</f>
        <v>55.812220833333328</v>
      </c>
      <c r="E38" s="18">
        <f>VLOOKUP($B$11,TUKETIM,5,FALSE)</f>
        <v>13190.052037500001</v>
      </c>
      <c r="F38" s="18">
        <f>VLOOKUP($B$11,TUKETIM,6,FALSE)</f>
        <v>8049.3255916666676</v>
      </c>
      <c r="G38" s="18">
        <f>VLOOKUP($B$11,TUKETIM,7,FALSE)</f>
        <v>4359.1252166666654</v>
      </c>
      <c r="H38" s="18">
        <f>VLOOKUP($B$11,TUKETIM,8,FALSE)</f>
        <v>12408.450808333333</v>
      </c>
      <c r="I38" s="18">
        <f>VLOOKUP($B$11,TUKETIM,9,FALSE)</f>
        <v>9198.0370624999996</v>
      </c>
      <c r="J38" s="18">
        <f>VLOOKUP($B$11,TUKETIM,10,FALSE)</f>
        <v>4332.4618250000003</v>
      </c>
      <c r="K38" s="18">
        <f>VLOOKUP($B$11,TUKETIM,11,FALSE)</f>
        <v>13530.4988875</v>
      </c>
      <c r="L38" s="29">
        <f>VLOOKUP($B$11,TUKETIM,12,FALSE)</f>
        <v>239.35720416666666</v>
      </c>
      <c r="M38" s="29">
        <f>VLOOKUP($B$11,TUKETIM,13,FALSE)</f>
        <v>3385.4286208333324</v>
      </c>
      <c r="N38" s="29">
        <f>VLOOKUP($B$11,TUKETIM,14,FALSE)</f>
        <v>3624.785824999999</v>
      </c>
      <c r="O38" s="29">
        <f>VLOOKUP($B$11,TUKETIM,15,FALSE)</f>
        <v>42753.787558333337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334684.25940000004</v>
      </c>
      <c r="D39" s="18">
        <f>VLOOKUP($B$11,ANLASMA,4,FALSE)</f>
        <v>788.7</v>
      </c>
      <c r="E39" s="18">
        <f>VLOOKUP($B$11,ANLASMA,5,FALSE)</f>
        <v>335472.95940000005</v>
      </c>
      <c r="F39" s="18">
        <f>VLOOKUP($B$11,ANLASMA,6,FALSE)</f>
        <v>46533.697</v>
      </c>
      <c r="G39" s="18">
        <f>VLOOKUP($B$11,ANLASMA,7,FALSE)</f>
        <v>31398.951000000001</v>
      </c>
      <c r="H39" s="18">
        <f>VLOOKUP($B$11,ANLASMA,8,FALSE)</f>
        <v>77932.648000000001</v>
      </c>
      <c r="I39" s="18">
        <f>VLOOKUP($B$11,ANLASMA,9,FALSE)</f>
        <v>94986.904399999999</v>
      </c>
      <c r="J39" s="18">
        <f>VLOOKUP($B$11,ANLASMA,10,FALSE)</f>
        <v>60938.501000000004</v>
      </c>
      <c r="K39" s="18">
        <f>VLOOKUP($B$11,ANLASMA,11,FALSE)</f>
        <v>155925.40539999999</v>
      </c>
      <c r="L39" s="29">
        <f>VLOOKUP($B$11,ANLASMA,12,FALSE)</f>
        <v>1278.048</v>
      </c>
      <c r="M39" s="29">
        <f>VLOOKUP($B$11,ANLASMA,13,FALSE)</f>
        <v>59730</v>
      </c>
      <c r="N39" s="29">
        <f>VLOOKUP($B$11,ANLASMA,14,FALSE)</f>
        <v>61008.048000000003</v>
      </c>
      <c r="O39" s="29">
        <f>VLOOKUP($B$11,ANLASMA,15,FALSE)</f>
        <v>630339.06080000009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9.6181840017560194E-2</v>
      </c>
      <c r="D17" s="14">
        <f t="shared" si="1"/>
        <v>0.71364016878805159</v>
      </c>
      <c r="E17" s="14">
        <f t="shared" si="2"/>
        <v>9.6425785123656113E-2</v>
      </c>
      <c r="F17" s="14">
        <f t="shared" si="3"/>
        <v>1.051251541286881</v>
      </c>
      <c r="G17" s="14">
        <f t="shared" si="4"/>
        <v>1.1432437039345436</v>
      </c>
      <c r="H17" s="14">
        <f t="shared" si="5"/>
        <v>1.0661339711784388</v>
      </c>
      <c r="I17" s="14">
        <f t="shared" si="6"/>
        <v>0.14019852995845994</v>
      </c>
      <c r="J17" s="14">
        <f t="shared" si="7"/>
        <v>2.4116429899526231</v>
      </c>
      <c r="K17" s="14">
        <f t="shared" si="8"/>
        <v>0.212457482351082</v>
      </c>
      <c r="L17" s="14">
        <f t="shared" si="9"/>
        <v>1.0141416322105716</v>
      </c>
      <c r="M17" s="14">
        <f t="shared" si="10"/>
        <v>100.45841787388846</v>
      </c>
      <c r="N17" s="14">
        <f t="shared" si="11"/>
        <v>83.684684531918705</v>
      </c>
      <c r="O17" s="19">
        <f t="shared" si="12"/>
        <v>0.26714027349522695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7.3015583633799952E-2</v>
      </c>
      <c r="D21" s="14">
        <f t="shared" si="1"/>
        <v>0</v>
      </c>
      <c r="E21" s="14">
        <f t="shared" si="2"/>
        <v>7.2986736676092429E-2</v>
      </c>
      <c r="F21" s="14">
        <f t="shared" si="3"/>
        <v>3.4151720659613943E-2</v>
      </c>
      <c r="G21" s="14">
        <f t="shared" si="4"/>
        <v>0</v>
      </c>
      <c r="H21" s="14">
        <f t="shared" si="5"/>
        <v>2.8626678375963679E-2</v>
      </c>
      <c r="I21" s="14">
        <f t="shared" si="6"/>
        <v>0.10037757731666498</v>
      </c>
      <c r="J21" s="14">
        <f t="shared" si="7"/>
        <v>0</v>
      </c>
      <c r="K21" s="14">
        <f t="shared" si="8"/>
        <v>9.718437637851382E-2</v>
      </c>
      <c r="L21" s="14">
        <f t="shared" si="9"/>
        <v>126.70280608629476</v>
      </c>
      <c r="M21" s="14">
        <f t="shared" si="10"/>
        <v>0</v>
      </c>
      <c r="N21" s="14">
        <f t="shared" si="11"/>
        <v>21.371557653109956</v>
      </c>
      <c r="O21" s="19">
        <f t="shared" si="12"/>
        <v>9.9180610100166183E-2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0.16919742365136015</v>
      </c>
      <c r="D25" s="14">
        <f t="shared" ref="D25:O25" si="13">SUM(D15:D24)</f>
        <v>0.71364016878805159</v>
      </c>
      <c r="E25" s="14">
        <f t="shared" si="13"/>
        <v>0.16941252179974853</v>
      </c>
      <c r="F25" s="14">
        <f t="shared" si="13"/>
        <v>1.0854032619464951</v>
      </c>
      <c r="G25" s="14">
        <f t="shared" si="13"/>
        <v>1.1432437039345436</v>
      </c>
      <c r="H25" s="14">
        <f t="shared" si="13"/>
        <v>1.0947606495544024</v>
      </c>
      <c r="I25" s="14">
        <f t="shared" si="13"/>
        <v>0.24057610727512491</v>
      </c>
      <c r="J25" s="14">
        <f t="shared" si="13"/>
        <v>2.4116429899526231</v>
      </c>
      <c r="K25" s="14">
        <f t="shared" si="13"/>
        <v>0.30964185872959582</v>
      </c>
      <c r="L25" s="14">
        <f t="shared" si="13"/>
        <v>127.71694771850532</v>
      </c>
      <c r="M25" s="14">
        <f t="shared" si="13"/>
        <v>100.45841787388846</v>
      </c>
      <c r="N25" s="14">
        <f t="shared" si="13"/>
        <v>105.05624218502867</v>
      </c>
      <c r="O25" s="14">
        <f t="shared" si="13"/>
        <v>0.36632088359539317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1.8109122412501108E-2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1.810196787010953E-2</v>
      </c>
      <c r="F29" s="14">
        <f>(SUMIFS(TARIMSALAG2,KAYNAK,A29,SEBEP,B29,SÜRE,"Uzun",BİLDİRİM,"Bildirimli",İL,$B$10,İLÇE,$B$11)/VLOOKUP($B$11,ABONE2,6,FALSE))</f>
        <v>1.8732412635833976E-2</v>
      </c>
      <c r="G29" s="14">
        <f>(SUMIFS(TARIMSALOG2,KAYNAK,A29,SEBEP,B29,SÜRE,"Uzun",BİLDİRİM,"Bildirimli",İL,$B$10,İLÇE,$B$11)/VLOOKUP($B$11,ABONE2,7,FALSE))</f>
        <v>4.3279194333540237E-2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2.2703574386630888E-2</v>
      </c>
      <c r="I29" s="14">
        <f>(SUMIFS(TICARETHANEAG2,KAYNAK,A29,SEBEP,B29,SÜRE,"Uzun",BİLDİRİM,"Bildirimli",İL,$B$10,İLÇE,$B$11)/VLOOKUP($B$11,ABONE2,9,FALSE))</f>
        <v>3.5593449720013125E-2</v>
      </c>
      <c r="J29" s="14">
        <f>(SUMIFS(TICARETHANEOG2,KAYNAK,A29,SEBEP,B29,SÜRE,"Uzun",BİLDİRİM,"Bildirimli",İL,$B$10,İLÇE,$B$11)/VLOOKUP($B$11,ABONE2,10,FALSE))</f>
        <v>0.46190875065608183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4.915534726016469E-2</v>
      </c>
      <c r="L29" s="14">
        <f>(SUMIFS(SANAYIAG2,KAYNAK,A29,SEBEP,B29,SÜRE,"Uzun",BİLDİRİM,"Bildirimli",İL,$B$10,İLÇE,$B$11)/VLOOKUP($B$11,ABONE2,12,FALSE))</f>
        <v>1.6267372491580006</v>
      </c>
      <c r="M29" s="14">
        <f>(SUMIFS(SANAYIOG2,KAYNAK,A29,SEBEP,B29,SÜRE,"Uzun",BİLDİRİM,"Bildirimli",İL,$B$10,İLÇE,$B$11)/VLOOKUP($B$11,ABONE2,13,FALSE))</f>
        <v>8.0869508082995445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6.9972762320588018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3.1513035994188872E-2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6.020608619920308E-3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6.0182300010886971E-3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3.4831864664391279E-3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3.3723797047128488E-3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5.2429487953299094E-3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2.4129731032421414E-2</v>
      </c>
      <c r="D33" s="14">
        <f t="shared" ref="D33:O33" si="14">SUM(D28:D32)</f>
        <v>0</v>
      </c>
      <c r="E33" s="14">
        <f t="shared" si="14"/>
        <v>2.4120197871198228E-2</v>
      </c>
      <c r="F33" s="14">
        <f t="shared" si="14"/>
        <v>1.8732412635833976E-2</v>
      </c>
      <c r="G33" s="14">
        <f t="shared" si="14"/>
        <v>4.3279194333540237E-2</v>
      </c>
      <c r="H33" s="14">
        <f t="shared" si="14"/>
        <v>2.2703574386630888E-2</v>
      </c>
      <c r="I33" s="14">
        <f t="shared" si="14"/>
        <v>3.9076636186452254E-2</v>
      </c>
      <c r="J33" s="14">
        <f t="shared" si="14"/>
        <v>0.46190875065608183</v>
      </c>
      <c r="K33" s="14">
        <f t="shared" si="14"/>
        <v>5.2527726964877536E-2</v>
      </c>
      <c r="L33" s="14">
        <f t="shared" si="14"/>
        <v>1.6267372491580006</v>
      </c>
      <c r="M33" s="14">
        <f t="shared" si="14"/>
        <v>8.0869508082995445</v>
      </c>
      <c r="N33" s="14">
        <f t="shared" si="14"/>
        <v>6.9972762320588018</v>
      </c>
      <c r="O33" s="14">
        <f t="shared" si="14"/>
        <v>3.6755984789518782E-2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55663</v>
      </c>
      <c r="D37" s="18">
        <f>VLOOKUP($B$11,ABONE2,4,FALSE)</f>
        <v>22</v>
      </c>
      <c r="E37" s="18">
        <f>VLOOKUP($B$11,ABONE2,5,FALSE)</f>
        <v>55685</v>
      </c>
      <c r="F37" s="18">
        <f>VLOOKUP($B$11,ABONE2,6,FALSE)</f>
        <v>3373</v>
      </c>
      <c r="G37" s="18">
        <f>VLOOKUP($B$11,ABONE2,7,FALSE)</f>
        <v>651</v>
      </c>
      <c r="H37" s="18">
        <f>VLOOKUP($B$11,ABONE2,8,FALSE)</f>
        <v>4024</v>
      </c>
      <c r="I37" s="18">
        <f>VLOOKUP($B$11,ABONE2,9,FALSE)</f>
        <v>11200</v>
      </c>
      <c r="J37" s="18">
        <f>VLOOKUP($B$11,ABONE2,10,FALSE)</f>
        <v>368</v>
      </c>
      <c r="K37" s="18">
        <f>VLOOKUP($B$11,ABONE2,11,FALSE)</f>
        <v>11568</v>
      </c>
      <c r="L37" s="29">
        <f>VLOOKUP($B$11,ABONE2,12,FALSE)</f>
        <v>14</v>
      </c>
      <c r="M37" s="29">
        <f>VLOOKUP($B$11,ABONE2,13,FALSE)</f>
        <v>69</v>
      </c>
      <c r="N37" s="29">
        <f>VLOOKUP($B$11,ABONE2,14,FALSE)</f>
        <v>83</v>
      </c>
      <c r="O37" s="29">
        <f>VLOOKUP($B$11,ABONE2,15,FALSE)</f>
        <v>71360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10184.402395833333</v>
      </c>
      <c r="D38" s="18">
        <f>VLOOKUP($B$11,TUKETIM,4,FALSE)</f>
        <v>11.926495833333332</v>
      </c>
      <c r="E38" s="18">
        <f>VLOOKUP($B$11,TUKETIM,5,FALSE)</f>
        <v>10196.328891666666</v>
      </c>
      <c r="F38" s="18">
        <f>VLOOKUP($B$11,TUKETIM,6,FALSE)</f>
        <v>2811.6663874999999</v>
      </c>
      <c r="G38" s="18">
        <f>VLOOKUP($B$11,TUKETIM,7,FALSE)</f>
        <v>2021.4039499999997</v>
      </c>
      <c r="H38" s="18">
        <f>VLOOKUP($B$11,TUKETIM,8,FALSE)</f>
        <v>4833.0703374999994</v>
      </c>
      <c r="I38" s="18">
        <f>VLOOKUP($B$11,TUKETIM,9,FALSE)</f>
        <v>5004.661187499999</v>
      </c>
      <c r="J38" s="18">
        <f>VLOOKUP($B$11,TUKETIM,10,FALSE)</f>
        <v>5019.5007208333336</v>
      </c>
      <c r="K38" s="18">
        <f>VLOOKUP($B$11,TUKETIM,11,FALSE)</f>
        <v>10024.161908333332</v>
      </c>
      <c r="L38" s="29">
        <f>VLOOKUP($B$11,TUKETIM,12,FALSE)</f>
        <v>93.355270833333321</v>
      </c>
      <c r="M38" s="29">
        <f>VLOOKUP($B$11,TUKETIM,13,FALSE)</f>
        <v>9008.0111458333322</v>
      </c>
      <c r="N38" s="29">
        <f>VLOOKUP($B$11,TUKETIM,14,FALSE)</f>
        <v>9101.3664166666658</v>
      </c>
      <c r="O38" s="29">
        <f>VLOOKUP($B$11,TUKETIM,15,FALSE)</f>
        <v>34154.927554166665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242474.2904</v>
      </c>
      <c r="D39" s="18">
        <f>VLOOKUP($B$11,ANLASMA,4,FALSE)</f>
        <v>619.21</v>
      </c>
      <c r="E39" s="18">
        <f>VLOOKUP($B$11,ANLASMA,5,FALSE)</f>
        <v>243093.50039999999</v>
      </c>
      <c r="F39" s="18">
        <f>VLOOKUP($B$11,ANLASMA,6,FALSE)</f>
        <v>31042.725000000002</v>
      </c>
      <c r="G39" s="18">
        <f>VLOOKUP($B$11,ANLASMA,7,FALSE)</f>
        <v>23719.89</v>
      </c>
      <c r="H39" s="18">
        <f>VLOOKUP($B$11,ANLASMA,8,FALSE)</f>
        <v>54762.615000000005</v>
      </c>
      <c r="I39" s="18">
        <f>VLOOKUP($B$11,ANLASMA,9,FALSE)</f>
        <v>62152.125399999997</v>
      </c>
      <c r="J39" s="18">
        <f>VLOOKUP($B$11,ANLASMA,10,FALSE)</f>
        <v>97003.075999999986</v>
      </c>
      <c r="K39" s="18">
        <f>VLOOKUP($B$11,ANLASMA,11,FALSE)</f>
        <v>159155.20139999999</v>
      </c>
      <c r="L39" s="29">
        <f>VLOOKUP($B$11,ANLASMA,12,FALSE)</f>
        <v>808.51900000000001</v>
      </c>
      <c r="M39" s="29">
        <f>VLOOKUP($B$11,ANLASMA,13,FALSE)</f>
        <v>65779.740000000005</v>
      </c>
      <c r="N39" s="29">
        <f>VLOOKUP($B$11,ANLASMA,14,FALSE)</f>
        <v>66588.259000000005</v>
      </c>
      <c r="O39" s="29">
        <f>VLOOKUP($B$11,ANLASMA,15,FALSE)</f>
        <v>523599.57579999999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0.90676067214322442</v>
      </c>
      <c r="D17" s="14">
        <f t="shared" si="1"/>
        <v>15.56157006779239</v>
      </c>
      <c r="E17" s="14">
        <f t="shared" si="2"/>
        <v>0.92595312598224111</v>
      </c>
      <c r="F17" s="14">
        <f t="shared" si="3"/>
        <v>3.2229659224460954</v>
      </c>
      <c r="G17" s="14">
        <f t="shared" si="4"/>
        <v>83.980613088411658</v>
      </c>
      <c r="H17" s="14">
        <f t="shared" si="5"/>
        <v>29.358126817580583</v>
      </c>
      <c r="I17" s="14">
        <f t="shared" si="6"/>
        <v>1.6338852107580371</v>
      </c>
      <c r="J17" s="14">
        <f t="shared" si="7"/>
        <v>34.780035717855981</v>
      </c>
      <c r="K17" s="14">
        <f t="shared" si="8"/>
        <v>3.400637572692975</v>
      </c>
      <c r="L17" s="14">
        <f t="shared" si="9"/>
        <v>9.480371122768803</v>
      </c>
      <c r="M17" s="14">
        <f t="shared" si="10"/>
        <v>155.07112146200464</v>
      </c>
      <c r="N17" s="14">
        <f t="shared" si="11"/>
        <v>135.77596177849145</v>
      </c>
      <c r="O17" s="19">
        <f t="shared" si="12"/>
        <v>1.719325772731721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2.4399177770013498E-2</v>
      </c>
      <c r="D21" s="14">
        <f t="shared" si="1"/>
        <v>0</v>
      </c>
      <c r="E21" s="14">
        <f t="shared" si="2"/>
        <v>2.4367223748612173E-2</v>
      </c>
      <c r="F21" s="14">
        <f t="shared" si="3"/>
        <v>4.6422099430212034E-2</v>
      </c>
      <c r="G21" s="14">
        <f t="shared" si="4"/>
        <v>0</v>
      </c>
      <c r="H21" s="14">
        <f t="shared" si="5"/>
        <v>3.1398766281276101E-2</v>
      </c>
      <c r="I21" s="14">
        <f t="shared" si="6"/>
        <v>5.5026011388175297E-2</v>
      </c>
      <c r="J21" s="14">
        <f t="shared" si="7"/>
        <v>0</v>
      </c>
      <c r="K21" s="14">
        <f t="shared" si="8"/>
        <v>5.2093021158522559E-2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2.8923797755187521E-2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0.93115984991323797</v>
      </c>
      <c r="D25" s="14">
        <f t="shared" ref="D25:O25" si="13">SUM(D15:D24)</f>
        <v>15.56157006779239</v>
      </c>
      <c r="E25" s="14">
        <f t="shared" si="13"/>
        <v>0.95032034973085333</v>
      </c>
      <c r="F25" s="14">
        <f t="shared" si="13"/>
        <v>3.2693880218763076</v>
      </c>
      <c r="G25" s="14">
        <f t="shared" si="13"/>
        <v>83.980613088411658</v>
      </c>
      <c r="H25" s="14">
        <f t="shared" si="13"/>
        <v>29.389525583861861</v>
      </c>
      <c r="I25" s="14">
        <f t="shared" si="13"/>
        <v>1.6889112221462124</v>
      </c>
      <c r="J25" s="14">
        <f t="shared" si="13"/>
        <v>34.780035717855981</v>
      </c>
      <c r="K25" s="14">
        <f t="shared" si="13"/>
        <v>3.4527305938514976</v>
      </c>
      <c r="L25" s="14">
        <f t="shared" si="13"/>
        <v>9.480371122768803</v>
      </c>
      <c r="M25" s="14">
        <f t="shared" si="13"/>
        <v>155.07112146200464</v>
      </c>
      <c r="N25" s="14">
        <f t="shared" si="13"/>
        <v>135.77596177849145</v>
      </c>
      <c r="O25" s="14">
        <f t="shared" si="13"/>
        <v>1.7482495704869085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7.4725460749060519E-3</v>
      </c>
      <c r="D28" s="14">
        <f>(SUMIFS(MESKENOG2,KAYNAK,A28,SEBEP,B28,SÜRE,"Uzun",BİLDİRİM,"Bildirimli",İL,$B$10,İLÇE,$B$11)/VLOOKUP($B$11,ABONE2,4,FALSE))</f>
        <v>1.1981203906907048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9.0318603709417106E-3</v>
      </c>
      <c r="F28" s="14">
        <f>(SUMIFS(TARIMSALAG2,KAYNAK,A28,SEBEP,B28,SÜRE,"Uzun",BİLDİRİM,"Bildirimli",İL,$B$10,İLÇE,$B$11)/VLOOKUP($B$11,ABONE2,6,FALSE))</f>
        <v>3.0802768353146669E-2</v>
      </c>
      <c r="G28" s="14">
        <f>(SUMIFS(TARIMSALOG2,KAYNAK,A28,SEBEP,B28,SÜRE,"Uzun",BİLDİRİM,"Bildirimli",İL,$B$10,İLÇE,$B$11)/VLOOKUP($B$11,ABONE2,7,FALSE))</f>
        <v>2.6514120668754103E-2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2.9414856481174964E-2</v>
      </c>
      <c r="I28" s="14">
        <f>(SUMIFS(TICARETHANEAG2,KAYNAK,A28,SEBEP,B28,SÜRE,"Uzun",BİLDİRİM,"Bildirimli",İL,$B$10,İLÇE,$B$11)/VLOOKUP($B$11,ABONE2,9,FALSE))</f>
        <v>9.8648132716418674E-2</v>
      </c>
      <c r="J28" s="14">
        <f>(SUMIFS(TICARETHANEOG2,KAYNAK,A28,SEBEP,B28,SÜRE,"Uzun",BİLDİRİM,"Bildirimli",İL,$B$10,İLÇE,$B$11)/VLOOKUP($B$11,ABONE2,10,FALSE))</f>
        <v>3.7504956412057822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0.29329849519721962</v>
      </c>
      <c r="L28" s="14">
        <f>(SUMIFS(SANAYIAG2,KAYNAK,A28,SEBEP,B28,SÜRE,"Uzun",BİLDİRİM,"Bildirimli",İL,$B$10,İLÇE,$B$11)/VLOOKUP($B$11,ABONE2,12,FALSE))</f>
        <v>14.635170400172559</v>
      </c>
      <c r="M28" s="14">
        <f>(SUMIFS(SANAYIOG2,KAYNAK,A28,SEBEP,B28,SÜRE,"Uzun",BİLDİRİM,"Bildirimli",İL,$B$10,İLÇE,$B$11)/VLOOKUP($B$11,ABONE2,13,FALSE))</f>
        <v>125.52676014739046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110.83028439775917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0.23399009111404911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3.4881742587763137E-2</v>
      </c>
      <c r="D29" s="14">
        <f>(SUMIFS(MESKENOG2,KAYNAK,A29,SEBEP,B29,SÜRE,"Uzun",BİLDİRİM,"Bildirimli",İL,$B$10,İLÇE,$B$11)/VLOOKUP($B$11,ABONE2,4,FALSE))</f>
        <v>3.7321450211601221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3.972380862144069E-2</v>
      </c>
      <c r="F29" s="14">
        <f>(SUMIFS(TARIMSALAG2,KAYNAK,A29,SEBEP,B29,SÜRE,"Uzun",BİLDİRİM,"Bildirimli",İL,$B$10,İLÇE,$B$11)/VLOOKUP($B$11,ABONE2,6,FALSE))</f>
        <v>0.11421951717515291</v>
      </c>
      <c r="G29" s="14">
        <f>(SUMIFS(TARIMSALOG2,KAYNAK,A29,SEBEP,B29,SÜRE,"Uzun",BİLDİRİM,"Bildirimli",İL,$B$10,İLÇE,$B$11)/VLOOKUP($B$11,ABONE2,7,FALSE))</f>
        <v>0.13551036769512659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0.12110976006187579</v>
      </c>
      <c r="I29" s="14">
        <f>(SUMIFS(TICARETHANEAG2,KAYNAK,A29,SEBEP,B29,SÜRE,"Uzun",BİLDİRİM,"Bildirimli",İL,$B$10,İLÇE,$B$11)/VLOOKUP($B$11,ABONE2,9,FALSE))</f>
        <v>6.9906515523715504E-2</v>
      </c>
      <c r="J29" s="14">
        <f>(SUMIFS(TICARETHANEOG2,KAYNAK,A29,SEBEP,B29,SÜRE,"Uzun",BİLDİRİM,"Bildirimli",İL,$B$10,İLÇE,$B$11)/VLOOKUP($B$11,ABONE2,10,FALSE))</f>
        <v>1.0782866053873901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0.12365507691739251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42.478441331201758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36.848768383693091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0.11316733422330992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5.4618127613805176E-3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5.4546597792795521E-3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3.9113335777598608E-4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3.7028521181905853E-4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4.5781931894603974E-3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4.7816101424049705E-2</v>
      </c>
      <c r="D33" s="14">
        <f t="shared" ref="D33:O33" si="14">SUM(D28:D32)</f>
        <v>4.9302654118508267</v>
      </c>
      <c r="E33" s="14">
        <f t="shared" si="14"/>
        <v>5.4210328771661952E-2</v>
      </c>
      <c r="F33" s="14">
        <f t="shared" si="14"/>
        <v>0.14502228552829957</v>
      </c>
      <c r="G33" s="14">
        <f t="shared" si="14"/>
        <v>0.1620244883638807</v>
      </c>
      <c r="H33" s="14">
        <f t="shared" si="14"/>
        <v>0.15052461654305077</v>
      </c>
      <c r="I33" s="14">
        <f t="shared" si="14"/>
        <v>0.16894578159791016</v>
      </c>
      <c r="J33" s="14">
        <f t="shared" si="14"/>
        <v>4.828782246593172</v>
      </c>
      <c r="K33" s="14">
        <f t="shared" si="14"/>
        <v>0.41732385732643118</v>
      </c>
      <c r="L33" s="14">
        <f t="shared" si="14"/>
        <v>14.635170400172559</v>
      </c>
      <c r="M33" s="14">
        <f t="shared" si="14"/>
        <v>168.00520147859223</v>
      </c>
      <c r="N33" s="14">
        <f t="shared" si="14"/>
        <v>147.67905278145227</v>
      </c>
      <c r="O33" s="14">
        <f t="shared" si="14"/>
        <v>0.35173561852681945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42704</v>
      </c>
      <c r="D37" s="18">
        <f>VLOOKUP($B$11,ABONE2,4,FALSE)</f>
        <v>56</v>
      </c>
      <c r="E37" s="18">
        <f>VLOOKUP($B$11,ABONE2,5,FALSE)</f>
        <v>42760</v>
      </c>
      <c r="F37" s="18">
        <f>VLOOKUP($B$11,ABONE2,6,FALSE)</f>
        <v>209</v>
      </c>
      <c r="G37" s="18">
        <f>VLOOKUP($B$11,ABONE2,7,FALSE)</f>
        <v>100</v>
      </c>
      <c r="H37" s="18">
        <f>VLOOKUP($B$11,ABONE2,8,FALSE)</f>
        <v>309</v>
      </c>
      <c r="I37" s="18">
        <f>VLOOKUP($B$11,ABONE2,9,FALSE)</f>
        <v>8028</v>
      </c>
      <c r="J37" s="18">
        <f>VLOOKUP($B$11,ABONE2,10,FALSE)</f>
        <v>452</v>
      </c>
      <c r="K37" s="18">
        <f>VLOOKUP($B$11,ABONE2,11,FALSE)</f>
        <v>8480</v>
      </c>
      <c r="L37" s="29">
        <f>VLOOKUP($B$11,ABONE2,12,FALSE)</f>
        <v>11</v>
      </c>
      <c r="M37" s="29">
        <f>VLOOKUP($B$11,ABONE2,13,FALSE)</f>
        <v>72</v>
      </c>
      <c r="N37" s="29">
        <f>VLOOKUP($B$11,ABONE2,14,FALSE)</f>
        <v>83</v>
      </c>
      <c r="O37" s="29">
        <f>VLOOKUP($B$11,ABONE2,15,FALSE)</f>
        <v>51632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9016.6125875000016</v>
      </c>
      <c r="D38" s="18">
        <f>VLOOKUP($B$11,TUKETIM,4,FALSE)</f>
        <v>53.630095833333336</v>
      </c>
      <c r="E38" s="18">
        <f>VLOOKUP($B$11,TUKETIM,5,FALSE)</f>
        <v>9070.2426833333357</v>
      </c>
      <c r="F38" s="18">
        <f>VLOOKUP($B$11,TUKETIM,6,FALSE)</f>
        <v>66.752145833333316</v>
      </c>
      <c r="G38" s="18">
        <f>VLOOKUP($B$11,TUKETIM,7,FALSE)</f>
        <v>400.87761666666665</v>
      </c>
      <c r="H38" s="18">
        <f>VLOOKUP($B$11,TUKETIM,8,FALSE)</f>
        <v>467.62976249999997</v>
      </c>
      <c r="I38" s="18">
        <f>VLOOKUP($B$11,TUKETIM,9,FALSE)</f>
        <v>5795.7588999999998</v>
      </c>
      <c r="J38" s="18">
        <f>VLOOKUP($B$11,TUKETIM,10,FALSE)</f>
        <v>9238.7249499999998</v>
      </c>
      <c r="K38" s="18">
        <f>VLOOKUP($B$11,TUKETIM,11,FALSE)</f>
        <v>15034.483850000001</v>
      </c>
      <c r="L38" s="29">
        <f>VLOOKUP($B$11,TUKETIM,12,FALSE)</f>
        <v>82.407712500000017</v>
      </c>
      <c r="M38" s="29">
        <f>VLOOKUP($B$11,TUKETIM,13,FALSE)</f>
        <v>69602.856908333328</v>
      </c>
      <c r="N38" s="29">
        <f>VLOOKUP($B$11,TUKETIM,14,FALSE)</f>
        <v>69685.264620833332</v>
      </c>
      <c r="O38" s="29">
        <f>VLOOKUP($B$11,TUKETIM,15,FALSE)</f>
        <v>94257.620916666667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249927.057</v>
      </c>
      <c r="D39" s="18">
        <f>VLOOKUP($B$11,ANLASMA,4,FALSE)</f>
        <v>1784.51</v>
      </c>
      <c r="E39" s="18">
        <f>VLOOKUP($B$11,ANLASMA,5,FALSE)</f>
        <v>251711.56700000001</v>
      </c>
      <c r="F39" s="18">
        <f>VLOOKUP($B$11,ANLASMA,6,FALSE)</f>
        <v>1127.0350000000001</v>
      </c>
      <c r="G39" s="18">
        <f>VLOOKUP($B$11,ANLASMA,7,FALSE)</f>
        <v>3642.8</v>
      </c>
      <c r="H39" s="18">
        <f>VLOOKUP($B$11,ANLASMA,8,FALSE)</f>
        <v>4769.835</v>
      </c>
      <c r="I39" s="18">
        <f>VLOOKUP($B$11,ANLASMA,9,FALSE)</f>
        <v>51101.521000000001</v>
      </c>
      <c r="J39" s="18">
        <f>VLOOKUP($B$11,ANLASMA,10,FALSE)</f>
        <v>440240.72700000001</v>
      </c>
      <c r="K39" s="18">
        <f>VLOOKUP($B$11,ANLASMA,11,FALSE)</f>
        <v>491342.24800000002</v>
      </c>
      <c r="L39" s="29">
        <f>VLOOKUP($B$11,ANLASMA,12,FALSE)</f>
        <v>527.35</v>
      </c>
      <c r="M39" s="29">
        <f>VLOOKUP($B$11,ANLASMA,13,FALSE)</f>
        <v>229957.91699999999</v>
      </c>
      <c r="N39" s="29">
        <f>VLOOKUP($B$11,ANLASMA,14,FALSE)</f>
        <v>230485.26699999999</v>
      </c>
      <c r="O39" s="29">
        <f>VLOOKUP($B$11,ANLASMA,15,FALSE)</f>
        <v>978308.91700000002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0.13794456861047302</v>
      </c>
      <c r="D17" s="14">
        <f t="shared" si="1"/>
        <v>4.0998119145919096</v>
      </c>
      <c r="E17" s="14">
        <f t="shared" si="2"/>
        <v>0.14784884080453886</v>
      </c>
      <c r="F17" s="14">
        <f t="shared" si="3"/>
        <v>0.13608906967690934</v>
      </c>
      <c r="G17" s="14">
        <f t="shared" si="4"/>
        <v>12.093572290616496</v>
      </c>
      <c r="H17" s="14">
        <f t="shared" si="5"/>
        <v>1.2242968574497839</v>
      </c>
      <c r="I17" s="14">
        <f t="shared" si="6"/>
        <v>0.20724640007037665</v>
      </c>
      <c r="J17" s="14">
        <f t="shared" si="7"/>
        <v>5.0520028236924093</v>
      </c>
      <c r="K17" s="14">
        <f t="shared" si="8"/>
        <v>0.34957532075372455</v>
      </c>
      <c r="L17" s="14">
        <f t="shared" si="9"/>
        <v>2.6066634057665499E-2</v>
      </c>
      <c r="M17" s="14">
        <f t="shared" si="10"/>
        <v>5.8339833085268671</v>
      </c>
      <c r="N17" s="14">
        <f t="shared" si="11"/>
        <v>3.5108166387391861</v>
      </c>
      <c r="O17" s="19">
        <f t="shared" si="12"/>
        <v>0.20196190483076307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0.32123081402430775</v>
      </c>
      <c r="D21" s="14">
        <f t="shared" si="1"/>
        <v>0</v>
      </c>
      <c r="E21" s="14">
        <f t="shared" si="2"/>
        <v>0.32042776911104354</v>
      </c>
      <c r="F21" s="14">
        <f t="shared" si="3"/>
        <v>0.48940930005401184</v>
      </c>
      <c r="G21" s="14">
        <f t="shared" si="4"/>
        <v>0</v>
      </c>
      <c r="H21" s="14">
        <f t="shared" si="5"/>
        <v>0.44486990979213714</v>
      </c>
      <c r="I21" s="14">
        <f t="shared" si="6"/>
        <v>0.52617665215240461</v>
      </c>
      <c r="J21" s="14">
        <f t="shared" si="7"/>
        <v>0</v>
      </c>
      <c r="K21" s="14">
        <f t="shared" si="8"/>
        <v>0.51071867068929522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0.35670504487963733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1.4035190620961218E-2</v>
      </c>
      <c r="D22" s="14">
        <f t="shared" si="1"/>
        <v>0</v>
      </c>
      <c r="E22" s="14">
        <f t="shared" si="2"/>
        <v>1.4000104047871739E-2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1.4561257075036837E-2</v>
      </c>
      <c r="J22" s="14">
        <f t="shared" si="7"/>
        <v>0</v>
      </c>
      <c r="K22" s="14">
        <f t="shared" si="8"/>
        <v>1.4133477467133799E-2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1.3808673532134556E-2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0.47321057325574195</v>
      </c>
      <c r="D25" s="14">
        <f t="shared" ref="D25:O25" si="13">SUM(D15:D24)</f>
        <v>4.0998119145919096</v>
      </c>
      <c r="E25" s="14">
        <f t="shared" si="13"/>
        <v>0.48227671396345412</v>
      </c>
      <c r="F25" s="14">
        <f t="shared" si="13"/>
        <v>0.62549836973092121</v>
      </c>
      <c r="G25" s="14">
        <f t="shared" si="13"/>
        <v>12.093572290616496</v>
      </c>
      <c r="H25" s="14">
        <f t="shared" si="13"/>
        <v>1.669166767241921</v>
      </c>
      <c r="I25" s="14">
        <f t="shared" si="13"/>
        <v>0.74798430929781812</v>
      </c>
      <c r="J25" s="14">
        <f t="shared" si="13"/>
        <v>5.0520028236924093</v>
      </c>
      <c r="K25" s="14">
        <f t="shared" si="13"/>
        <v>0.87442746891015355</v>
      </c>
      <c r="L25" s="14">
        <f t="shared" si="13"/>
        <v>2.6066634057665499E-2</v>
      </c>
      <c r="M25" s="14">
        <f t="shared" si="13"/>
        <v>5.8339833085268671</v>
      </c>
      <c r="N25" s="14">
        <f t="shared" si="13"/>
        <v>3.5108166387391861</v>
      </c>
      <c r="O25" s="14">
        <f t="shared" si="13"/>
        <v>0.57247562324253498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4.7265746613566091E-2</v>
      </c>
      <c r="D29" s="14">
        <f>(SUMIFS(MESKENOG2,KAYNAK,A29,SEBEP,B29,SÜRE,"Uzun",BİLDİRİM,"Bildirimli",İL,$B$10,İLÇE,$B$11)/VLOOKUP($B$11,ABONE2,4,FALSE))</f>
        <v>3.3347727509502469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5.5484185386856857E-2</v>
      </c>
      <c r="F29" s="14">
        <f>(SUMIFS(TARIMSALAG2,KAYNAK,A29,SEBEP,B29,SÜRE,"Uzun",BİLDİRİM,"Bildirimli",İL,$B$10,İLÇE,$B$11)/VLOOKUP($B$11,ABONE2,6,FALSE))</f>
        <v>0.39479068536120787</v>
      </c>
      <c r="G29" s="14">
        <f>(SUMIFS(TARIMSALOG2,KAYNAK,A29,SEBEP,B29,SÜRE,"Uzun",BİLDİRİM,"Bildirimli",İL,$B$10,İLÇE,$B$11)/VLOOKUP($B$11,ABONE2,7,FALSE))</f>
        <v>2.6490780227960191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0.59994531457101397</v>
      </c>
      <c r="I29" s="14">
        <f>(SUMIFS(TICARETHANEAG2,KAYNAK,A29,SEBEP,B29,SÜRE,"Uzun",BİLDİRİM,"Bildirimli",İL,$B$10,İLÇE,$B$11)/VLOOKUP($B$11,ABONE2,9,FALSE))</f>
        <v>4.7859762173184647E-2</v>
      </c>
      <c r="J29" s="14">
        <f>(SUMIFS(TICARETHANEOG2,KAYNAK,A29,SEBEP,B29,SÜRE,"Uzun",BİLDİRİM,"Bildirimli",İL,$B$10,İLÇE,$B$11)/VLOOKUP($B$11,ABONE2,10,FALSE))</f>
        <v>3.1558653149803955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0.13916653533768283</v>
      </c>
      <c r="L29" s="14">
        <f>(SUMIFS(SANAYIAG2,KAYNAK,A29,SEBEP,B29,SÜRE,"Uzun",BİLDİRİM,"Bildirimli",İL,$B$10,İLÇE,$B$11)/VLOOKUP($B$11,ABONE2,12,FALSE))</f>
        <v>0.24118407925702198</v>
      </c>
      <c r="M29" s="14">
        <f>(SUMIFS(SANAYIOG2,KAYNAK,A29,SEBEP,B29,SÜRE,"Uzun",BİLDİRİM,"Bildirimli",İL,$B$10,İLÇE,$B$11)/VLOOKUP($B$11,ABONE2,13,FALSE))</f>
        <v>134.72326527912804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80.930432799179641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0.11131430081516154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8.1185205897503047E-3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8.0982251000955158E-3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5.3064539932769295E-3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5.15056135317712E-3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7.4384688141600104E-3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5.5384267203316392E-2</v>
      </c>
      <c r="D33" s="14">
        <f t="shared" ref="D33:O33" si="14">SUM(D28:D32)</f>
        <v>3.3347727509502469</v>
      </c>
      <c r="E33" s="14">
        <f t="shared" si="14"/>
        <v>6.3582410486952373E-2</v>
      </c>
      <c r="F33" s="14">
        <f t="shared" si="14"/>
        <v>0.39479068536120787</v>
      </c>
      <c r="G33" s="14">
        <f t="shared" si="14"/>
        <v>2.6490780227960191</v>
      </c>
      <c r="H33" s="14">
        <f t="shared" si="14"/>
        <v>0.59994531457101397</v>
      </c>
      <c r="I33" s="14">
        <f t="shared" si="14"/>
        <v>5.3166216166461576E-2</v>
      </c>
      <c r="J33" s="14">
        <f t="shared" si="14"/>
        <v>3.1558653149803955</v>
      </c>
      <c r="K33" s="14">
        <f t="shared" si="14"/>
        <v>0.14431709669085996</v>
      </c>
      <c r="L33" s="14">
        <f t="shared" si="14"/>
        <v>0.24118407925702198</v>
      </c>
      <c r="M33" s="14">
        <f t="shared" si="14"/>
        <v>134.72326527912804</v>
      </c>
      <c r="N33" s="14">
        <f t="shared" si="14"/>
        <v>80.930432799179641</v>
      </c>
      <c r="O33" s="14">
        <f t="shared" si="14"/>
        <v>0.11875276962932155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49877</v>
      </c>
      <c r="D37" s="18">
        <f>VLOOKUP($B$11,ABONE2,4,FALSE)</f>
        <v>125</v>
      </c>
      <c r="E37" s="18">
        <f>VLOOKUP($B$11,ABONE2,5,FALSE)</f>
        <v>50002</v>
      </c>
      <c r="F37" s="18">
        <f>VLOOKUP($B$11,ABONE2,6,FALSE)</f>
        <v>849</v>
      </c>
      <c r="G37" s="18">
        <f>VLOOKUP($B$11,ABONE2,7,FALSE)</f>
        <v>85</v>
      </c>
      <c r="H37" s="18">
        <f>VLOOKUP($B$11,ABONE2,8,FALSE)</f>
        <v>934</v>
      </c>
      <c r="I37" s="18">
        <f>VLOOKUP($B$11,ABONE2,9,FALSE)</f>
        <v>10969</v>
      </c>
      <c r="J37" s="18">
        <f>VLOOKUP($B$11,ABONE2,10,FALSE)</f>
        <v>332</v>
      </c>
      <c r="K37" s="18">
        <f>VLOOKUP($B$11,ABONE2,11,FALSE)</f>
        <v>11301</v>
      </c>
      <c r="L37" s="29">
        <f>VLOOKUP($B$11,ABONE2,12,FALSE)</f>
        <v>10</v>
      </c>
      <c r="M37" s="29">
        <f>VLOOKUP($B$11,ABONE2,13,FALSE)</f>
        <v>15</v>
      </c>
      <c r="N37" s="29">
        <f>VLOOKUP($B$11,ABONE2,14,FALSE)</f>
        <v>25</v>
      </c>
      <c r="O37" s="29">
        <f>VLOOKUP($B$11,ABONE2,15,FALSE)</f>
        <v>62262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20074.517091666668</v>
      </c>
      <c r="D38" s="18">
        <f>VLOOKUP($B$11,TUKETIM,4,FALSE)</f>
        <v>445.90917083333335</v>
      </c>
      <c r="E38" s="18">
        <f>VLOOKUP($B$11,TUKETIM,5,FALSE)</f>
        <v>20520.426262500001</v>
      </c>
      <c r="F38" s="18">
        <f>VLOOKUP($B$11,TUKETIM,6,FALSE)</f>
        <v>485.17985833333336</v>
      </c>
      <c r="G38" s="18">
        <f>VLOOKUP($B$11,TUKETIM,7,FALSE)</f>
        <v>883.47458333333338</v>
      </c>
      <c r="H38" s="18">
        <f>VLOOKUP($B$11,TUKETIM,8,FALSE)</f>
        <v>1368.6544416666668</v>
      </c>
      <c r="I38" s="18">
        <f>VLOOKUP($B$11,TUKETIM,9,FALSE)</f>
        <v>9724.1847083333323</v>
      </c>
      <c r="J38" s="18">
        <f>VLOOKUP($B$11,TUKETIM,10,FALSE)</f>
        <v>6611.9219000000003</v>
      </c>
      <c r="K38" s="18">
        <f>VLOOKUP($B$11,TUKETIM,11,FALSE)</f>
        <v>16336.106608333332</v>
      </c>
      <c r="L38" s="29">
        <f>VLOOKUP($B$11,TUKETIM,12,FALSE)</f>
        <v>63.498066666666666</v>
      </c>
      <c r="M38" s="29">
        <f>VLOOKUP($B$11,TUKETIM,13,FALSE)</f>
        <v>908.4300833333333</v>
      </c>
      <c r="N38" s="29">
        <f>VLOOKUP($B$11,TUKETIM,14,FALSE)</f>
        <v>971.92814999999996</v>
      </c>
      <c r="O38" s="29">
        <f>VLOOKUP($B$11,TUKETIM,15,FALSE)</f>
        <v>39197.115462499998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319812.05560000008</v>
      </c>
      <c r="D39" s="18">
        <f>VLOOKUP($B$11,ANLASMA,4,FALSE)</f>
        <v>13476.410000000002</v>
      </c>
      <c r="E39" s="18">
        <f>VLOOKUP($B$11,ANLASMA,5,FALSE)</f>
        <v>333288.46560000005</v>
      </c>
      <c r="F39" s="18">
        <f>VLOOKUP($B$11,ANLASMA,6,FALSE)</f>
        <v>3854.3040000000001</v>
      </c>
      <c r="G39" s="18">
        <f>VLOOKUP($B$11,ANLASMA,7,FALSE)</f>
        <v>3866.01</v>
      </c>
      <c r="H39" s="18">
        <f>VLOOKUP($B$11,ANLASMA,8,FALSE)</f>
        <v>7720.3140000000003</v>
      </c>
      <c r="I39" s="18">
        <f>VLOOKUP($B$11,ANLASMA,9,FALSE)</f>
        <v>82820.388399999996</v>
      </c>
      <c r="J39" s="18">
        <f>VLOOKUP($B$11,ANLASMA,10,FALSE)</f>
        <v>74929.280000000013</v>
      </c>
      <c r="K39" s="18">
        <f>VLOOKUP($B$11,ANLASMA,11,FALSE)</f>
        <v>157749.66840000002</v>
      </c>
      <c r="L39" s="29">
        <f>VLOOKUP($B$11,ANLASMA,12,FALSE)</f>
        <v>301.85199999999998</v>
      </c>
      <c r="M39" s="29">
        <f>VLOOKUP($B$11,ANLASMA,13,FALSE)</f>
        <v>5596</v>
      </c>
      <c r="N39" s="29">
        <f>VLOOKUP($B$11,ANLASMA,14,FALSE)</f>
        <v>5897.8519999999999</v>
      </c>
      <c r="O39" s="29">
        <f>VLOOKUP($B$11,ANLASMA,15,FALSE)</f>
        <v>504656.3000000001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42578125" customWidth="1"/>
    <col min="13" max="15" width="17.4257812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21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(SUMIFS(MESKENAG2,KAYNAK,A15,SEBEP,B15,SÜRE,"Uzun",BİLDİRİM,"Bildirimsiz")/VLOOKUP($B$10,ABONE2,3,FALSE))</f>
        <v>1.4268105102812245E-3</v>
      </c>
      <c r="D15" s="14">
        <f t="shared" ref="D15:D24" si="1">(SUMIFS(MESKENOG2,KAYNAK,A15,SEBEP,B15,SÜRE,"Uzun",BİLDİRİM,"Bildirimsiz")/VLOOKUP($B$10,ABONE2,4,FALSE))</f>
        <v>1.2266696929485346E-3</v>
      </c>
      <c r="E15" s="14">
        <f t="shared" ref="E15:E24" si="2">(SUMIFS(MESKENAG2,KAYNAK,A15,SEBEP,B15,SÜRE,"Uzun",BİLDİRİM,"Bildirimsiz")+SUMIFS(MESKENOG2,KAYNAK,A15,SEBEP,B15,SÜRE,"Uzun",BİLDİRİM,"Bildirimsiz"))/VLOOKUP($B$10,ABONE2,5,FALSE)</f>
        <v>1.4266396627362662E-3</v>
      </c>
      <c r="F15" s="14">
        <f t="shared" ref="F15:F24" si="3">(SUMIFS(TARIMSALAG2,KAYNAK,A15,SEBEP,B15,SÜRE,"Uzun",BİLDİRİM,"Bildirimsiz")/VLOOKUP($B$10,ABONE2,6,FALSE))</f>
        <v>3.9972446092658261E-4</v>
      </c>
      <c r="G15" s="14">
        <f t="shared" ref="G15:G24" si="4">(SUMIFS(TARIMSALOG2,KAYNAK,A15,SEBEP,B15,SÜRE,"Uzun",BİLDİRİM,"Bildirimsiz")/VLOOKUP($B$10,ABONE2,7,FALSE))</f>
        <v>4.9645295248355323E-3</v>
      </c>
      <c r="H15" s="14">
        <f t="shared" ref="H15:H24" si="5">(SUMIFS(TARIMSALAG2,KAYNAK,A15,SEBEP,B15,SÜRE,"Uzun",BİLDİRİM,"Bildirimsiz")+SUMIFS(TARIMSALOG2,KAYNAK,A15,SEBEP,B15,SÜRE,"Uzun",BİLDİRİM,"Bildirimsiz"))/VLOOKUP($B$10,ABONE2,8,FALSE)</f>
        <v>1.3700562882915958E-3</v>
      </c>
      <c r="I15" s="14">
        <f t="shared" ref="I15:I24" si="6">(SUMIFS(TICARETHANEAG2,KAYNAK,A15,SEBEP,B15,SÜRE,"Uzun",BİLDİRİM,"Bildirimsiz")/VLOOKUP($B$10,ABONE2,9,FALSE))</f>
        <v>1.4003449912177054E-2</v>
      </c>
      <c r="J15" s="14">
        <f t="shared" ref="J15:J24" si="7">(SUMIFS(TICARETHANEOG2,KAYNAK,A15,SEBEP,B15,SÜRE,"Uzun",BİLDİRİM,"Bildirimsiz")/VLOOKUP($B$10,ABONE2,10,FALSE))</f>
        <v>0.1595422614687419</v>
      </c>
      <c r="K15" s="14">
        <f t="shared" ref="K15:K24" si="8">(SUMIFS(TICARETHANEAG2,KAYNAK,A15,SEBEP,B15,SÜRE,"Uzun",BİLDİRİM,"Bildirimsiz")+SUMIFS(TICARETHANEOG2,KAYNAK,A15,SEBEP,B15,SÜRE,"Uzun",BİLDİRİM,"Bildirimsiz"))/VLOOKUP($B$10,ABONE2,11,FALSE)</f>
        <v>1.7782995884269879E-2</v>
      </c>
      <c r="L15" s="14">
        <f t="shared" ref="L15:L24" si="9">(SUMIFS(SANAYIAG2,KAYNAK,A15,SEBEP,B15,SÜRE,"Uzun",BİLDİRİM,"Bildirimsiz")/VLOOKUP($B$10,ABONE2,12,FALSE))</f>
        <v>2.3562473864518427</v>
      </c>
      <c r="M15" s="14">
        <f t="shared" ref="M15:M24" si="10">(SUMIFS(SANAYIOG2,KAYNAK,A15,SEBEP,B15,SÜRE,"Uzun",BİLDİRİM,"Bildirimsiz")/VLOOKUP($B$10,ABONE2,13,FALSE))</f>
        <v>3.9309968952019756</v>
      </c>
      <c r="N15" s="14">
        <f t="shared" ref="N15:N24" si="11">(SUMIFS(SANAYIAG2,KAYNAK,A15,SEBEP,B15,SÜRE,"Uzun",BİLDİRİM,"Bildirimsiz")+SUMIFS(SANAYIOG2,KAYNAK,A15,SEBEP,B15,SÜRE,"Uzun",BİLDİRİM,"Bildirimsiz"))/VLOOKUP($B$10,ABONE2,14,FALSE)</f>
        <v>3.1471443540429016</v>
      </c>
      <c r="O15" s="19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8.3477512771019044E-3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0.12931076226236873</v>
      </c>
      <c r="D17" s="14">
        <f t="shared" si="1"/>
        <v>1.6887891391121683</v>
      </c>
      <c r="E17" s="14">
        <f t="shared" si="2"/>
        <v>0.13064199022301939</v>
      </c>
      <c r="F17" s="14">
        <f t="shared" si="3"/>
        <v>0.3378198672178534</v>
      </c>
      <c r="G17" s="14">
        <f t="shared" si="4"/>
        <v>1.6225708892442239</v>
      </c>
      <c r="H17" s="14">
        <f t="shared" si="5"/>
        <v>0.61091691943773363</v>
      </c>
      <c r="I17" s="14">
        <f t="shared" si="6"/>
        <v>0.25058144138516575</v>
      </c>
      <c r="J17" s="14">
        <f t="shared" si="7"/>
        <v>7.9016961616136987</v>
      </c>
      <c r="K17" s="14">
        <f t="shared" si="8"/>
        <v>0.4492757931775106</v>
      </c>
      <c r="L17" s="14">
        <f t="shared" si="9"/>
        <v>18.458589492878556</v>
      </c>
      <c r="M17" s="14">
        <f t="shared" si="10"/>
        <v>99.337738735663137</v>
      </c>
      <c r="N17" s="14">
        <f t="shared" si="11"/>
        <v>59.079065017416568</v>
      </c>
      <c r="O17" s="19">
        <f t="shared" si="12"/>
        <v>0.2761672045260502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2.7972284850299581E-2</v>
      </c>
      <c r="D18" s="14">
        <f t="shared" si="1"/>
        <v>0.24908027363006668</v>
      </c>
      <c r="E18" s="14">
        <f t="shared" si="2"/>
        <v>2.8161030742103122E-2</v>
      </c>
      <c r="F18" s="14">
        <f t="shared" si="3"/>
        <v>1.2269357632968235E-2</v>
      </c>
      <c r="G18" s="14">
        <f t="shared" si="4"/>
        <v>2.300262491900306E-2</v>
      </c>
      <c r="H18" s="14">
        <f t="shared" si="5"/>
        <v>1.455090760354613E-2</v>
      </c>
      <c r="I18" s="14">
        <f t="shared" si="6"/>
        <v>4.3271690329938606E-2</v>
      </c>
      <c r="J18" s="14">
        <f t="shared" si="7"/>
        <v>0.63407245002970702</v>
      </c>
      <c r="K18" s="14">
        <f t="shared" si="8"/>
        <v>5.8614392443214987E-2</v>
      </c>
      <c r="L18" s="14">
        <f t="shared" si="9"/>
        <v>0.72232017615287247</v>
      </c>
      <c r="M18" s="14">
        <f t="shared" si="10"/>
        <v>3.7855339933956609</v>
      </c>
      <c r="N18" s="14">
        <f t="shared" si="11"/>
        <v>2.2607785186883924</v>
      </c>
      <c r="O18" s="19">
        <f t="shared" si="12"/>
        <v>3.573594067864494E-2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3.5231317849251383E-4</v>
      </c>
      <c r="D20" s="14">
        <f t="shared" si="1"/>
        <v>0</v>
      </c>
      <c r="E20" s="14">
        <f t="shared" si="2"/>
        <v>3.5201243103677655E-4</v>
      </c>
      <c r="F20" s="14">
        <f t="shared" si="3"/>
        <v>1.0324937793054588E-5</v>
      </c>
      <c r="G20" s="14">
        <f t="shared" si="4"/>
        <v>0</v>
      </c>
      <c r="H20" s="14">
        <f t="shared" si="5"/>
        <v>8.1301856369602005E-6</v>
      </c>
      <c r="I20" s="14">
        <f t="shared" si="6"/>
        <v>1.072271919006282E-3</v>
      </c>
      <c r="J20" s="14">
        <f t="shared" si="7"/>
        <v>0</v>
      </c>
      <c r="K20" s="14">
        <f t="shared" si="8"/>
        <v>1.0444257316619986E-3</v>
      </c>
      <c r="L20" s="14">
        <f t="shared" si="9"/>
        <v>1.4111582819979601E-2</v>
      </c>
      <c r="M20" s="14">
        <f t="shared" si="10"/>
        <v>0</v>
      </c>
      <c r="N20" s="14">
        <f t="shared" si="11"/>
        <v>7.0242282926616644E-3</v>
      </c>
      <c r="O20" s="19">
        <f t="shared" si="12"/>
        <v>4.6336903665018922E-4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6.7761344650033015E-2</v>
      </c>
      <c r="D21" s="14">
        <f t="shared" si="1"/>
        <v>4.7403095944702281E-2</v>
      </c>
      <c r="E21" s="14">
        <f t="shared" si="2"/>
        <v>6.774396610198212E-2</v>
      </c>
      <c r="F21" s="14">
        <f t="shared" si="3"/>
        <v>4.6191629659975537E-2</v>
      </c>
      <c r="G21" s="14">
        <f t="shared" si="4"/>
        <v>6.5722644282293049E-5</v>
      </c>
      <c r="H21" s="14">
        <f t="shared" si="5"/>
        <v>3.6386734375996099E-2</v>
      </c>
      <c r="I21" s="14">
        <f t="shared" si="6"/>
        <v>0.13505838188752084</v>
      </c>
      <c r="J21" s="14">
        <f t="shared" si="7"/>
        <v>3.4279693947817697E-3</v>
      </c>
      <c r="K21" s="14">
        <f t="shared" si="8"/>
        <v>0.13164002777275957</v>
      </c>
      <c r="L21" s="14">
        <f t="shared" si="9"/>
        <v>7.893409900485322</v>
      </c>
      <c r="M21" s="14">
        <f t="shared" si="10"/>
        <v>0</v>
      </c>
      <c r="N21" s="14">
        <f t="shared" si="11"/>
        <v>3.9290499057316119</v>
      </c>
      <c r="O21" s="19">
        <f t="shared" si="12"/>
        <v>8.2438803736662458E-2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1.1378428165026121E-3</v>
      </c>
      <c r="D22" s="14">
        <f t="shared" si="1"/>
        <v>0</v>
      </c>
      <c r="E22" s="14">
        <f t="shared" si="2"/>
        <v>1.1368715121263286E-3</v>
      </c>
      <c r="F22" s="14">
        <f t="shared" si="3"/>
        <v>1.9910916159034137E-3</v>
      </c>
      <c r="G22" s="14">
        <f t="shared" si="4"/>
        <v>0</v>
      </c>
      <c r="H22" s="14">
        <f t="shared" si="5"/>
        <v>1.5678491030114649E-3</v>
      </c>
      <c r="I22" s="14">
        <f t="shared" si="6"/>
        <v>3.6839481796662791E-3</v>
      </c>
      <c r="J22" s="14">
        <f t="shared" si="7"/>
        <v>0</v>
      </c>
      <c r="K22" s="14">
        <f t="shared" si="8"/>
        <v>3.5882784998403938E-3</v>
      </c>
      <c r="L22" s="14">
        <f t="shared" si="9"/>
        <v>0.16049960617394995</v>
      </c>
      <c r="M22" s="14">
        <f t="shared" si="10"/>
        <v>0</v>
      </c>
      <c r="N22" s="14">
        <f t="shared" si="11"/>
        <v>7.9890816574589171E-2</v>
      </c>
      <c r="O22" s="19">
        <f t="shared" si="12"/>
        <v>1.6534722738834511E-3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6.052987551439753E-6</v>
      </c>
      <c r="D24" s="14">
        <f t="shared" si="1"/>
        <v>0</v>
      </c>
      <c r="E24" s="14">
        <f t="shared" si="2"/>
        <v>6.0478204991781986E-6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6.9238201068133406E-5</v>
      </c>
      <c r="J24" s="14">
        <f t="shared" si="7"/>
        <v>0</v>
      </c>
      <c r="K24" s="14">
        <f t="shared" si="8"/>
        <v>6.7440131115773584E-5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1.5813486058043856E-5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0.22796741125552911</v>
      </c>
      <c r="D25" s="14">
        <f t="shared" ref="D25:O25" si="13">SUM(D15:D24)</f>
        <v>1.986499178379886</v>
      </c>
      <c r="E25" s="14">
        <f t="shared" si="13"/>
        <v>0.22946855849350317</v>
      </c>
      <c r="F25" s="14">
        <f t="shared" si="13"/>
        <v>0.39868199552542022</v>
      </c>
      <c r="G25" s="14">
        <f t="shared" si="13"/>
        <v>1.6506037663323447</v>
      </c>
      <c r="H25" s="14">
        <f t="shared" si="13"/>
        <v>0.66480059699421579</v>
      </c>
      <c r="I25" s="14">
        <f t="shared" si="13"/>
        <v>0.44774042181454293</v>
      </c>
      <c r="J25" s="14">
        <f t="shared" si="13"/>
        <v>8.6987388425069305</v>
      </c>
      <c r="K25" s="14">
        <f t="shared" si="13"/>
        <v>0.66201335364037339</v>
      </c>
      <c r="L25" s="14">
        <f t="shared" si="13"/>
        <v>29.605178144962522</v>
      </c>
      <c r="M25" s="14">
        <f t="shared" si="13"/>
        <v>107.05426962426077</v>
      </c>
      <c r="N25" s="14">
        <f t="shared" si="13"/>
        <v>68.50295284074673</v>
      </c>
      <c r="O25" s="14">
        <f t="shared" si="13"/>
        <v>0.40482235501505121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(SUMIFS(MESKENAG2,KAYNAK,A28,SEBEP,B28,SÜRE,"Uzun",BİLDİRİM,"Bildirimli")/VLOOKUP($B$10,ABONE2,3,FALSE))</f>
        <v>3.2347439844081086E-4</v>
      </c>
      <c r="D28" s="14">
        <f>(SUMIFS(MESKENOG2,KAYNAK,A28,SEBEP,B28,SÜRE,"Uzun",BİLDİRİM,"Bildirimli")/VLOOKUP($B$10,ABONE2,4,FALSE))</f>
        <v>2.6903484609401597E-2</v>
      </c>
      <c r="E28" s="14">
        <f>(SUMIFS(MESKENAG2,KAYNAK,A28,SEBEP,B28,SÜRE,"Uzun",BİLDİRİM,"Bildirimli")+SUMIFS(MESKENOG2,KAYNAK,A28,SEBEP,B28,SÜRE,"Uzun",BİLDİRİM,"Bildirimli"))/VLOOKUP($B$10,ABONE2,5,FALSE)</f>
        <v>3.4616407039297204E-4</v>
      </c>
      <c r="F28" s="14">
        <f>(SUMIFS(TARIMSALAG2,KAYNAK,A28,SEBEP,B28,SÜRE,"Uzun",BİLDİRİM,"Bildirimli")/VLOOKUP($B$10,ABONE2,6,FALSE))</f>
        <v>9.3664039373049325E-5</v>
      </c>
      <c r="G28" s="14">
        <f>(SUMIFS(TARIMSALOG2,KAYNAK,A28,SEBEP,B28,SÜRE,"Uzun",BİLDİRİM,"Bildirimli")/VLOOKUP($B$10,ABONE2,7,FALSE))</f>
        <v>1.1959459029659045E-4</v>
      </c>
      <c r="H28" s="14">
        <f>(SUMIFS(TARIMSALAG2,KAYNAK,A28,SEBEP,B28,SÜRE,"Uzun",BİLDİRİM,"Bildirimli")+SUMIFS(TARIMSALOG2,KAYNAK,A28,SEBEP,B28,SÜRE,"Uzun",BİLDİRİM,"Bildirimli"))/VLOOKUP($B$10,ABONE2,8,FALSE)</f>
        <v>9.9176046678937436E-5</v>
      </c>
      <c r="I28" s="14">
        <f>(SUMIFS(TICARETHANEAG2,KAYNAK,A28,SEBEP,B28,SÜRE,"Uzun",BİLDİRİM,"Bildirimli")/VLOOKUP($B$10,ABONE2,9,FALSE))</f>
        <v>1.9089663533888054E-3</v>
      </c>
      <c r="J28" s="14">
        <f>(SUMIFS(TICARETHANEOG2,KAYNAK,A28,SEBEP,B28,SÜRE,"Uzun",BİLDİRİM,"Bildirimli")/VLOOKUP($B$10,ABONE2,10,FALSE))</f>
        <v>0.43625291719590931</v>
      </c>
      <c r="K28" s="14">
        <f>(SUMIFS(TICARETHANEAG2,KAYNAK,A28,SEBEP,B28,SÜRE,"Uzun",BİLDİRİM,"Bildirimli")+SUMIFS(TICARETHANEOG2,KAYNAK,A28,SEBEP,B28,SÜRE,"Uzun",BİLDİRİM,"Bildirimli"))/VLOOKUP($B$10,ABONE2,11,FALSE)</f>
        <v>1.3188589378699152E-2</v>
      </c>
      <c r="L28" s="14">
        <f>(SUMIFS(SANAYIAG2,KAYNAK,A28,SEBEP,B28,SÜRE,"Uzun",BİLDİRİM,"Bildirimli")/VLOOKUP($B$10,ABONE2,12,FALSE))</f>
        <v>6.9159166335363328E-2</v>
      </c>
      <c r="M28" s="14">
        <f>(SUMIFS(SANAYIOG2,KAYNAK,A28,SEBEP,B28,SÜRE,"Uzun",BİLDİRİM,"Bildirimli")/VLOOKUP($B$10,ABONE2,13,FALSE))</f>
        <v>3.6935980174013783</v>
      </c>
      <c r="N28" s="14">
        <f>(SUMIFS(SANAYIAG2,KAYNAK,A28,SEBEP,B28,SÜRE,"Uzun",BİLDİRİM,"Bildirimli")+SUMIFS(SANAYIOG2,KAYNAK,A28,SEBEP,B28,SÜRE,"Uzun",BİLDİRİM,"Bildirimli"))/VLOOKUP($B$10,ABONE2,14,FALSE)</f>
        <v>1.8894853074766924</v>
      </c>
      <c r="O28" s="19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4.9857746599711577E-3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(SUMIFS(MESKENAG2,KAYNAK,A29,SEBEP,B29,SÜRE,"Uzun",BİLDİRİM,"Bildirimli")/VLOOKUP($B$10,ABONE2,3,FALSE))</f>
        <v>9.354552811402965E-2</v>
      </c>
      <c r="D29" s="14">
        <f>(SUMIFS(MESKENOG2,KAYNAK,A29,SEBEP,B29,SÜRE,"Uzun",BİLDİRİM,"Bildirimli")/VLOOKUP($B$10,ABONE2,4,FALSE))</f>
        <v>3.926125640622514</v>
      </c>
      <c r="E29" s="14">
        <f>(SUMIFS(MESKENAG2,KAYNAK,A29,SEBEP,B29,SÜRE,"Uzun",BİLDİRİM,"Bildirimli")+SUMIFS(MESKENOG2,KAYNAK,A29,SEBEP,B29,SÜRE,"Uzun",BİLDİRİM,"Bildirimli"))/VLOOKUP($B$10,ABONE2,5,FALSE)</f>
        <v>9.6817159117667667E-2</v>
      </c>
      <c r="F29" s="14">
        <f>(SUMIFS(TARIMSALAG2,KAYNAK,A29,SEBEP,B29,SÜRE,"Uzun",BİLDİRİM,"Bildirimli")/VLOOKUP($B$10,ABONE2,6,FALSE))</f>
        <v>0.33525038264458873</v>
      </c>
      <c r="G29" s="14">
        <f>(SUMIFS(TARIMSALOG2,KAYNAK,A29,SEBEP,B29,SÜRE,"Uzun",BİLDİRİM,"Bildirimli")/VLOOKUP($B$10,ABONE2,7,FALSE))</f>
        <v>1.0359308162137735</v>
      </c>
      <c r="H29" s="14">
        <f>(SUMIFS(TARIMSALAG2,KAYNAK,A29,SEBEP,B29,SÜRE,"Uzun",BİLDİRİM,"Bildirimli")+SUMIFS(TARIMSALOG2,KAYNAK,A29,SEBEP,B29,SÜRE,"Uzun",BİLDİRİM,"Bildirimli"))/VLOOKUP($B$10,ABONE2,8,FALSE)</f>
        <v>0.48419267393312165</v>
      </c>
      <c r="I29" s="14">
        <f>(SUMIFS(TICARETHANEAG2,KAYNAK,A29,SEBEP,B29,SÜRE,"Uzun",BİLDİRİM,"Bildirimli")/VLOOKUP($B$10,ABONE2,9,FALSE))</f>
        <v>0.17632363940988033</v>
      </c>
      <c r="J29" s="14">
        <f>(SUMIFS(TICARETHANEOG2,KAYNAK,A29,SEBEP,B29,SÜRE,"Uzun",BİLDİRİM,"Bildirimli")/VLOOKUP($B$10,ABONE2,10,FALSE))</f>
        <v>5.3787749741091764</v>
      </c>
      <c r="K29" s="14">
        <f>(SUMIFS(TICARETHANEAG2,KAYNAK,A29,SEBEP,B29,SÜRE,"Uzun",BİLDİRİM,"Bildirimli")+SUMIFS(TICARETHANEOG2,KAYNAK,A29,SEBEP,B29,SÜRE,"Uzun",BİLDİRİM,"Bildirimli"))/VLOOKUP($B$10,ABONE2,11,FALSE)</f>
        <v>0.31142783448178746</v>
      </c>
      <c r="L29" s="14">
        <f>(SUMIFS(SANAYIAG2,KAYNAK,A29,SEBEP,B29,SÜRE,"Uzun",BİLDİRİM,"Bildirimli")/VLOOKUP($B$10,ABONE2,12,FALSE))</f>
        <v>8.7933983985965192</v>
      </c>
      <c r="M29" s="14">
        <f>(SUMIFS(SANAYIOG2,KAYNAK,A29,SEBEP,B29,SÜRE,"Uzun",BİLDİRİM,"Bildirimli")/VLOOKUP($B$10,ABONE2,13,FALSE))</f>
        <v>61.924547736490887</v>
      </c>
      <c r="N29" s="14">
        <f>(SUMIFS(SANAYIAG2,KAYNAK,A29,SEBEP,B29,SÜRE,"Uzun",BİLDİRİM,"Bildirimli")+SUMIFS(SANAYIOG2,KAYNAK,A29,SEBEP,B29,SÜRE,"Uzun",BİLDİRİM,"Bildirimli"))/VLOOKUP($B$10,ABONE2,14,FALSE)</f>
        <v>35.477810530479211</v>
      </c>
      <c r="O29" s="19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0.19080266730127352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(SUMIFS(MESKENAG2,KAYNAK,A30,SEBEP,B30,SÜRE,"Uzun",BİLDİRİM,"Bildirimli")/VLOOKUP($B$10,ABONE2,3,FALSE))</f>
        <v>7.6274094501341933E-7</v>
      </c>
      <c r="D30" s="14">
        <f>(SUMIFS(MESKENOG2,KAYNAK,A30,SEBEP,B30,SÜRE,"Uzun",BİLDİRİM,"Bildirimli")/VLOOKUP($B$10,ABONE2,4,FALSE))</f>
        <v>0</v>
      </c>
      <c r="E30" s="14">
        <f>(SUMIFS(MESKENAG2,KAYNAK,A30,SEBEP,B30,SÜRE,"Uzun",BİLDİRİM,"Bildirimli")+SUMIFS(MESKENOG2,KAYNAK,A30,SEBEP,B30,SÜRE,"Uzun",BİLDİRİM,"Bildirimli"))/VLOOKUP($B$10,ABONE2,5,FALSE)</f>
        <v>7.6208984135734559E-7</v>
      </c>
      <c r="F30" s="14">
        <f>(SUMIFS(TARIMSALAG2,KAYNAK,A30,SEBEP,B30,SÜRE,"Uzun",BİLDİRİM,"Bildirimli")/VLOOKUP($B$10,ABONE2,6,FALSE))</f>
        <v>0</v>
      </c>
      <c r="G30" s="14">
        <f>(SUMIFS(TARIMSALOG2,KAYNAK,A30,SEBEP,B30,SÜRE,"Uzun",BİLDİRİM,"Bildirimli")/VLOOKUP($B$10,ABONE2,7,FALSE))</f>
        <v>0</v>
      </c>
      <c r="H30" s="14">
        <f>(SUMIFS(TARIMSALAG2,KAYNAK,A30,SEBEP,B30,SÜRE,"Uzun",BİLDİRİM,"Bildirimli")+SUMIFS(TARIMSALOG2,KAYNAK,A30,SEBEP,B30,SÜRE,"Uzun",BİLDİRİM,"Bildirimli"))/VLOOKUP($B$10,ABONE2,8,FALSE)</f>
        <v>0</v>
      </c>
      <c r="I30" s="14">
        <f>(SUMIFS(TICARETHANEAG2,KAYNAK,A30,SEBEP,B30,SÜRE,"Uzun",BİLDİRİM,"Bildirimli")/VLOOKUP($B$10,ABONE2,9,FALSE))</f>
        <v>2.4174281719200905E-6</v>
      </c>
      <c r="J30" s="14">
        <f>(SUMIFS(TICARETHANEOG2,KAYNAK,A30,SEBEP,B30,SÜRE,"Uzun",BİLDİRİM,"Bildirimli")/VLOOKUP($B$10,ABONE2,10,FALSE))</f>
        <v>6.9384491818377296E-5</v>
      </c>
      <c r="K30" s="14">
        <f>(SUMIFS(TICARETHANEAG2,KAYNAK,A30,SEBEP,B30,SÜRE,"Uzun",BİLDİRİM,"Bildirimli")+SUMIFS(TICARETHANEOG2,KAYNAK,A30,SEBEP,B30,SÜRE,"Uzun",BİLDİRİM,"Bildirimli"))/VLOOKUP($B$10,ABONE2,11,FALSE)</f>
        <v>4.1565181985655259E-6</v>
      </c>
      <c r="L30" s="14">
        <f>(SUMIFS(SANAYIAG2,KAYNAK,A30,SEBEP,B30,SÜRE,"Uzun",BİLDİRİM,"Bildirimli")/VLOOKUP($B$10,ABONE2,12,FALSE))</f>
        <v>0</v>
      </c>
      <c r="M30" s="14">
        <f>(SUMIFS(SANAYIOG2,KAYNAK,A30,SEBEP,B30,SÜRE,"Uzun",BİLDİRİM,"Bildirimli")/VLOOKUP($B$10,ABONE2,13,FALSE))</f>
        <v>0</v>
      </c>
      <c r="N30" s="14">
        <f>(SUMIFS(SANAYIAG2,KAYNAK,A30,SEBEP,B30,SÜRE,"Uzun",BİLDİRİM,"Bildirimli")+SUMIFS(SANAYIOG2,KAYNAK,A30,SEBEP,B30,SÜRE,"Uzun",BİLDİRİM,"Bildirimli"))/VLOOKUP($B$10,ABONE2,14,FALSE)</f>
        <v>0</v>
      </c>
      <c r="O30" s="19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1.2891414408775721E-6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(SUMIFS(MESKENAG2,KAYNAK,A31,SEBEP,B31,SÜRE,"Uzun",BİLDİRİM,"Bildirimli")/VLOOKUP($B$10,ABONE2,3,FALSE))</f>
        <v>2.5450664026648449E-2</v>
      </c>
      <c r="D31" s="14">
        <f>(SUMIFS(MESKENOG2,KAYNAK,A31,SEBEP,B31,SÜRE,"Uzun",BİLDİRİM,"Bildirimli")/VLOOKUP($B$10,ABONE2,4,FALSE))</f>
        <v>0</v>
      </c>
      <c r="E31" s="14">
        <f>(SUMIFS(MESKENAG2,KAYNAK,A31,SEBEP,B31,SÜRE,"Uzun",BİLDİRİM,"Bildirimli")+SUMIFS(MESKENOG2,KAYNAK,A31,SEBEP,B31,SÜRE,"Uzun",BİLDİRİM,"Bildirimli"))/VLOOKUP($B$10,ABONE2,5,FALSE)</f>
        <v>2.5428938406035585E-2</v>
      </c>
      <c r="F31" s="14">
        <f>(SUMIFS(TARIMSALAG2,KAYNAK,A31,SEBEP,B31,SÜRE,"Uzun",BİLDİRİM,"Bildirimli")/VLOOKUP($B$10,ABONE2,6,FALSE))</f>
        <v>2.7192180800856103E-2</v>
      </c>
      <c r="G31" s="14">
        <f>(SUMIFS(TARIMSALOG2,KAYNAK,A31,SEBEP,B31,SÜRE,"Uzun",BİLDİRİM,"Bildirimli")/VLOOKUP($B$10,ABONE2,7,FALSE))</f>
        <v>0</v>
      </c>
      <c r="H31" s="14">
        <f>(SUMIFS(TARIMSALAG2,KAYNAK,A31,SEBEP,B31,SÜRE,"Uzun",BİLDİRİM,"Bildirimli")+SUMIFS(TARIMSALOG2,KAYNAK,A31,SEBEP,B31,SÜRE,"Uzun",BİLDİRİM,"Bildirimli"))/VLOOKUP($B$10,ABONE2,8,FALSE)</f>
        <v>2.1411991259982246E-2</v>
      </c>
      <c r="I31" s="14">
        <f>(SUMIFS(TICARETHANEAG2,KAYNAK,A31,SEBEP,B31,SÜRE,"Uzun",BİLDİRİM,"Bildirimli")/VLOOKUP($B$10,ABONE2,9,FALSE))</f>
        <v>3.9515627613006678E-2</v>
      </c>
      <c r="J31" s="14">
        <f>(SUMIFS(TICARETHANEOG2,KAYNAK,A31,SEBEP,B31,SÜRE,"Uzun",BİLDİRİM,"Bildirimli")/VLOOKUP($B$10,ABONE2,10,FALSE))</f>
        <v>0</v>
      </c>
      <c r="K31" s="14">
        <f>(SUMIFS(TICARETHANEAG2,KAYNAK,A31,SEBEP,B31,SÜRE,"Uzun",BİLDİRİM,"Bildirimli")+SUMIFS(TICARETHANEOG2,KAYNAK,A31,SEBEP,B31,SÜRE,"Uzun",BİLDİRİM,"Bildirimli"))/VLOOKUP($B$10,ABONE2,11,FALSE)</f>
        <v>3.8489433090857422E-2</v>
      </c>
      <c r="L31" s="14">
        <f>(SUMIFS(SANAYIAG2,KAYNAK,A31,SEBEP,B31,SÜRE,"Uzun",BİLDİRİM,"Bildirimli")/VLOOKUP($B$10,ABONE2,12,FALSE))</f>
        <v>0.63741542775253479</v>
      </c>
      <c r="M31" s="14">
        <f>(SUMIFS(SANAYIOG2,KAYNAK,A31,SEBEP,B31,SÜRE,"Uzun",BİLDİRİM,"Bildirimli")/VLOOKUP($B$10,ABONE2,13,FALSE))</f>
        <v>0</v>
      </c>
      <c r="N31" s="14">
        <f>(SUMIFS(SANAYIAG2,KAYNAK,A31,SEBEP,B31,SÜRE,"Uzun",BİLDİRİM,"Bildirimli")+SUMIFS(SANAYIOG2,KAYNAK,A31,SEBEP,B31,SÜRE,"Uzun",BİLDİRİM,"Bildirimli"))/VLOOKUP($B$10,ABONE2,14,FALSE)</f>
        <v>0.31728201853155863</v>
      </c>
      <c r="O31" s="19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2.7825955715408739E-2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(SUMIFS(MESKENAG2,KAYNAK,A32,SEBEP,B32,SÜRE,"Uzun",BİLDİRİM,"Bildirimli")/VLOOKUP($B$10,ABONE2,3,FALSE))</f>
        <v>0</v>
      </c>
      <c r="D32" s="14">
        <f>(SUMIFS(MESKENOG2,KAYNAK,A32,SEBEP,B32,SÜRE,"Uzun",BİLDİRİM,"Bildirimli")/VLOOKUP($B$10,ABONE2,4,FALSE))</f>
        <v>0</v>
      </c>
      <c r="E32" s="14">
        <f>(SUMIFS(MESKENAG2,KAYNAK,A32,SEBEP,B32,SÜRE,"Uzun",BİLDİRİM,"Bildirimli")+SUMIFS(MESKENOG2,KAYNAK,A32,SEBEP,B32,SÜRE,"Uzun",BİLDİRİM,"Bildirimli"))/VLOOKUP($B$10,ABONE2,5,FALSE)</f>
        <v>0</v>
      </c>
      <c r="F32" s="14">
        <f>(SUMIFS(TARIMSALAG2,KAYNAK,A32,SEBEP,B32,SÜRE,"Uzun",BİLDİRİM,"Bildirimli")/VLOOKUP($B$10,ABONE2,6,FALSE))</f>
        <v>0</v>
      </c>
      <c r="G32" s="14">
        <f>(SUMIFS(TARIMSALOG2,KAYNAK,A32,SEBEP,B32,SÜRE,"Uzun",BİLDİRİM,"Bildirimli")/VLOOKUP($B$10,ABONE2,7,FALSE))</f>
        <v>0</v>
      </c>
      <c r="H32" s="14">
        <f>(SUMIFS(TARIMSALAG2,KAYNAK,A32,SEBEP,B32,SÜRE,"Uzun",BİLDİRİM,"Bildirimli")+SUMIFS(TARIMSALOG2,KAYNAK,A32,SEBEP,B32,SÜRE,"Uzun",BİLDİRİM,"Bildirimli"))/VLOOKUP($B$10,ABONE2,8,FALSE)</f>
        <v>0</v>
      </c>
      <c r="I32" s="14">
        <f>(SUMIFS(TICARETHANEAG2,KAYNAK,A32,SEBEP,B32,SÜRE,"Uzun",BİLDİRİM,"Bildirimli")/VLOOKUP($B$10,ABONE2,9,FALSE))</f>
        <v>0</v>
      </c>
      <c r="J32" s="14">
        <f>(SUMIFS(TICARETHANEOG2,KAYNAK,A32,SEBEP,B32,SÜRE,"Uzun",BİLDİRİM,"Bildirimli")/VLOOKUP($B$10,ABONE2,10,FALSE))</f>
        <v>0</v>
      </c>
      <c r="K32" s="14">
        <f>(SUMIFS(TICARETHANEAG2,KAYNAK,A32,SEBEP,B32,SÜRE,"Uzun",BİLDİRİM,"Bildirimli")+SUMIFS(TICARETHANEOG2,KAYNAK,A32,SEBEP,B32,SÜRE,"Uzun",BİLDİRİM,"Bildirimli"))/VLOOKUP($B$10,ABONE2,11,FALSE)</f>
        <v>0</v>
      </c>
      <c r="L32" s="14">
        <f>(SUMIFS(SANAYIAG2,KAYNAK,A32,SEBEP,B32,SÜRE,"Uzun",BİLDİRİM,"Bildirimli")/VLOOKUP($B$10,ABONE2,12,FALSE))</f>
        <v>0</v>
      </c>
      <c r="M32" s="14">
        <f>(SUMIFS(SANAYIOG2,KAYNAK,A32,SEBEP,B32,SÜRE,"Uzun",BİLDİRİM,"Bildirimli")/VLOOKUP($B$10,ABONE2,13,FALSE))</f>
        <v>0</v>
      </c>
      <c r="N32" s="14">
        <f>(SUMIFS(SANAYIAG2,KAYNAK,A32,SEBEP,B32,SÜRE,"Uzun",BİLDİRİM,"Bildirimli")+SUMIFS(SANAYIOG2,KAYNAK,A32,SEBEP,B32,SÜRE,"Uzun",BİLDİRİM,"Bildirimli"))/VLOOKUP($B$10,ABONE2,14,FALSE)</f>
        <v>0</v>
      </c>
      <c r="O32" s="19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0.11932042928006392</v>
      </c>
      <c r="D33" s="14">
        <f t="shared" ref="D33:O33" si="14">SUM(D28:D32)</f>
        <v>3.9530291252319154</v>
      </c>
      <c r="E33" s="14">
        <f t="shared" si="14"/>
        <v>0.12259302368393757</v>
      </c>
      <c r="F33" s="14">
        <f t="shared" si="14"/>
        <v>0.3625362274848179</v>
      </c>
      <c r="G33" s="14">
        <f t="shared" si="14"/>
        <v>1.03605041080407</v>
      </c>
      <c r="H33" s="14">
        <f t="shared" si="14"/>
        <v>0.50570384123978285</v>
      </c>
      <c r="I33" s="14">
        <f t="shared" si="14"/>
        <v>0.21775065080444772</v>
      </c>
      <c r="J33" s="14">
        <f t="shared" si="14"/>
        <v>5.8150972757969042</v>
      </c>
      <c r="K33" s="14">
        <f t="shared" si="14"/>
        <v>0.36311001346954264</v>
      </c>
      <c r="L33" s="14">
        <f t="shared" si="14"/>
        <v>9.4999729926844179</v>
      </c>
      <c r="M33" s="14">
        <f t="shared" si="14"/>
        <v>65.618145753892264</v>
      </c>
      <c r="N33" s="14">
        <f t="shared" si="14"/>
        <v>37.684577856487458</v>
      </c>
      <c r="O33" s="14">
        <f t="shared" si="14"/>
        <v>0.22361568681809429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16" t="s">
        <v>65</v>
      </c>
      <c r="C37" s="18">
        <f>VLOOKUP($B$10,ABONE2,3,FALSE)</f>
        <v>2922635</v>
      </c>
      <c r="D37" s="18">
        <f>VLOOKUP($B$10,ABONE2,4,FALSE)</f>
        <v>2497</v>
      </c>
      <c r="E37" s="18">
        <f>VLOOKUP($B$10,ABONE2,5,FALSE)</f>
        <v>2925132</v>
      </c>
      <c r="F37" s="18">
        <f>VLOOKUP($B$10,ABONE2,6,FALSE)</f>
        <v>82126</v>
      </c>
      <c r="G37" s="18">
        <f>VLOOKUP($B$10,ABONE2,7,FALSE)</f>
        <v>22170</v>
      </c>
      <c r="H37" s="18">
        <f>VLOOKUP($B$10,ABONE2,8,FALSE)</f>
        <v>104296</v>
      </c>
      <c r="I37" s="18">
        <f>VLOOKUP($B$10,ABONE2,9,FALSE)</f>
        <v>571531</v>
      </c>
      <c r="J37" s="18">
        <f>VLOOKUP($B$10,ABONE2,10,FALSE)</f>
        <v>15238</v>
      </c>
      <c r="K37" s="18">
        <f>VLOOKUP($B$10,ABONE2,11,FALSE)</f>
        <v>586769</v>
      </c>
      <c r="L37" s="29">
        <f>VLOOKUP($B$10,ABONE2,12,FALSE)</f>
        <v>2448</v>
      </c>
      <c r="M37" s="29">
        <f>VLOOKUP($B$10,ABONE2,13,FALSE)</f>
        <v>2470</v>
      </c>
      <c r="N37" s="29">
        <f>VLOOKUP($B$10,ABONE2,14,FALSE)</f>
        <v>4918</v>
      </c>
      <c r="O37" s="29">
        <f>VLOOKUP($B$10,ABONE2,15,FALSE)</f>
        <v>3621115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16" t="s">
        <v>66</v>
      </c>
      <c r="C38" s="18">
        <f>VLOOKUP($B$10,TUKETIM,3,FALSE)</f>
        <v>665691.2012458333</v>
      </c>
      <c r="D38" s="18">
        <f>VLOOKUP($B$10,TUKETIM,4,FALSE)</f>
        <v>6608.6196291666656</v>
      </c>
      <c r="E38" s="18">
        <f>VLOOKUP($B$10,TUKETIM,5,FALSE)</f>
        <v>672299.82087500009</v>
      </c>
      <c r="F38" s="18">
        <f>VLOOKUP($B$10,TUKETIM,6,FALSE)</f>
        <v>63579.669133333344</v>
      </c>
      <c r="G38" s="18">
        <f>VLOOKUP($B$10,TUKETIM,7,FALSE)</f>
        <v>54015.671620833324</v>
      </c>
      <c r="H38" s="18">
        <f>VLOOKUP($B$10,TUKETIM,8,FALSE)</f>
        <v>117595.34075416667</v>
      </c>
      <c r="I38" s="18">
        <f>VLOOKUP($B$10,TUKETIM,9,FALSE)</f>
        <v>324972.07550833334</v>
      </c>
      <c r="J38" s="18">
        <f>VLOOKUP($B$10,TUKETIM,10,FALSE)</f>
        <v>249453.65854166669</v>
      </c>
      <c r="K38" s="18">
        <f>VLOOKUP($B$10,TUKETIM,11,FALSE)</f>
        <v>574425.73405000009</v>
      </c>
      <c r="L38" s="29">
        <f>VLOOKUP($B$10,TUKETIM,12,FALSE)</f>
        <v>25731.344787499998</v>
      </c>
      <c r="M38" s="29">
        <f>VLOOKUP($B$10,TUKETIM,13,FALSE)</f>
        <v>448430.7123916666</v>
      </c>
      <c r="N38" s="29">
        <f>VLOOKUP($B$10,TUKETIM,14,FALSE)</f>
        <v>474162.05717916659</v>
      </c>
      <c r="O38" s="29">
        <f>VLOOKUP($B$10,TUKETIM,15,FALSE)</f>
        <v>1838482.9528583335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16" t="s">
        <v>67</v>
      </c>
      <c r="C39" s="18">
        <f>VLOOKUP($B$10,ANLASMA,3,FALSE)</f>
        <v>14838527.612399999</v>
      </c>
      <c r="D39" s="18">
        <f>VLOOKUP($B$10,ANLASMA,4,FALSE)</f>
        <v>117517.42300000001</v>
      </c>
      <c r="E39" s="18">
        <f>VLOOKUP($B$10,ANLASMA,5,FALSE)</f>
        <v>14956045.035399999</v>
      </c>
      <c r="F39" s="18">
        <f>VLOOKUP($B$10,ANLASMA,6,FALSE)</f>
        <v>537583.89799999993</v>
      </c>
      <c r="G39" s="18">
        <f>VLOOKUP($B$10,ANLASMA,7,FALSE)</f>
        <v>547610.58400000003</v>
      </c>
      <c r="H39" s="18">
        <f>VLOOKUP($B$10,ANLASMA,8,FALSE)</f>
        <v>1085194.4819999998</v>
      </c>
      <c r="I39" s="18">
        <f>VLOOKUP($B$10,ANLASMA,9,FALSE)</f>
        <v>3608353.9520569993</v>
      </c>
      <c r="J39" s="18">
        <f>VLOOKUP($B$10,ANLASMA,10,FALSE)</f>
        <v>4048927.543599999</v>
      </c>
      <c r="K39" s="18">
        <f>VLOOKUP($B$10,ANLASMA,11,FALSE)</f>
        <v>7657281.4956569988</v>
      </c>
      <c r="L39" s="29">
        <f>VLOOKUP($B$10,ANLASMA,12,FALSE)</f>
        <v>100350.87880000001</v>
      </c>
      <c r="M39" s="29">
        <f>VLOOKUP($B$10,ANLASMA,13,FALSE)</f>
        <v>2682172.4550000001</v>
      </c>
      <c r="N39" s="29">
        <f>VLOOKUP($B$10,ANLASMA,14,FALSE)</f>
        <v>2782523.3338000001</v>
      </c>
      <c r="O39" s="29">
        <f>VLOOKUP($B$10,ANLASMA,15,FALSE)</f>
        <v>26481044.346857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0.21770715464249235</v>
      </c>
      <c r="D17" s="14">
        <f t="shared" si="1"/>
        <v>1.826643368052254</v>
      </c>
      <c r="E17" s="14">
        <f t="shared" si="2"/>
        <v>0.22360155181416599</v>
      </c>
      <c r="F17" s="14">
        <f t="shared" si="3"/>
        <v>0.14046989534855356</v>
      </c>
      <c r="G17" s="14">
        <f t="shared" si="4"/>
        <v>5.2982388343096362E-2</v>
      </c>
      <c r="H17" s="14">
        <f t="shared" si="5"/>
        <v>0.13770206500312643</v>
      </c>
      <c r="I17" s="14">
        <f t="shared" si="6"/>
        <v>0.28211300518464744</v>
      </c>
      <c r="J17" s="14">
        <f t="shared" si="7"/>
        <v>7.1594987699898356</v>
      </c>
      <c r="K17" s="14">
        <f t="shared" si="8"/>
        <v>0.53785010822988633</v>
      </c>
      <c r="L17" s="14">
        <f t="shared" si="9"/>
        <v>0.45737381654620229</v>
      </c>
      <c r="M17" s="14">
        <f t="shared" si="10"/>
        <v>8.6024875253611022</v>
      </c>
      <c r="N17" s="14">
        <f t="shared" si="11"/>
        <v>4.7069983602757155</v>
      </c>
      <c r="O17" s="19">
        <f t="shared" si="12"/>
        <v>0.27154074285183083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2.5847059843962201E-2</v>
      </c>
      <c r="D18" s="14">
        <f t="shared" si="1"/>
        <v>2.6962053363039575</v>
      </c>
      <c r="E18" s="14">
        <f t="shared" si="2"/>
        <v>3.5630015899605731E-2</v>
      </c>
      <c r="F18" s="14">
        <f t="shared" si="3"/>
        <v>5.2521311404700047E-3</v>
      </c>
      <c r="G18" s="14">
        <f t="shared" si="4"/>
        <v>0</v>
      </c>
      <c r="H18" s="14">
        <f t="shared" si="5"/>
        <v>5.0859701827935125E-3</v>
      </c>
      <c r="I18" s="14">
        <f t="shared" si="6"/>
        <v>2.2859332642676797E-2</v>
      </c>
      <c r="J18" s="14">
        <f t="shared" si="7"/>
        <v>0.21421211133205262</v>
      </c>
      <c r="K18" s="14">
        <f t="shared" si="8"/>
        <v>2.9974827825760199E-2</v>
      </c>
      <c r="L18" s="14">
        <f t="shared" si="9"/>
        <v>0.15931412045599999</v>
      </c>
      <c r="M18" s="14">
        <f t="shared" si="10"/>
        <v>0</v>
      </c>
      <c r="N18" s="14">
        <f t="shared" si="11"/>
        <v>7.619370978330435E-2</v>
      </c>
      <c r="O18" s="19">
        <f t="shared" si="12"/>
        <v>3.3047732188845103E-2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0.17893405355383754</v>
      </c>
      <c r="D21" s="14">
        <f t="shared" si="1"/>
        <v>0</v>
      </c>
      <c r="E21" s="14">
        <f t="shared" si="2"/>
        <v>0.17827852204774466</v>
      </c>
      <c r="F21" s="14">
        <f t="shared" si="3"/>
        <v>0.17844357616099976</v>
      </c>
      <c r="G21" s="14">
        <f t="shared" si="4"/>
        <v>0</v>
      </c>
      <c r="H21" s="14">
        <f t="shared" si="5"/>
        <v>0.17279818104173841</v>
      </c>
      <c r="I21" s="14">
        <f t="shared" si="6"/>
        <v>0.26127763719535207</v>
      </c>
      <c r="J21" s="14">
        <f t="shared" si="7"/>
        <v>9.5360924033205938E-2</v>
      </c>
      <c r="K21" s="14">
        <f t="shared" si="8"/>
        <v>0.25510798770615006</v>
      </c>
      <c r="L21" s="14">
        <f t="shared" si="9"/>
        <v>0.39941872983260412</v>
      </c>
      <c r="M21" s="14">
        <f t="shared" si="10"/>
        <v>0</v>
      </c>
      <c r="N21" s="14">
        <f t="shared" si="11"/>
        <v>0.19102634905037588</v>
      </c>
      <c r="O21" s="19">
        <f t="shared" si="12"/>
        <v>0.19038301559978518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0.4224882680402921</v>
      </c>
      <c r="D25" s="14">
        <f t="shared" ref="D25:O25" si="13">SUM(D15:D24)</f>
        <v>4.5228487043562113</v>
      </c>
      <c r="E25" s="14">
        <f t="shared" si="13"/>
        <v>0.4375100897615164</v>
      </c>
      <c r="F25" s="14">
        <f t="shared" si="13"/>
        <v>0.32416560265002337</v>
      </c>
      <c r="G25" s="14">
        <f t="shared" si="13"/>
        <v>5.2982388343096362E-2</v>
      </c>
      <c r="H25" s="14">
        <f t="shared" si="13"/>
        <v>0.31558621622765837</v>
      </c>
      <c r="I25" s="14">
        <f t="shared" si="13"/>
        <v>0.56624997502267638</v>
      </c>
      <c r="J25" s="14">
        <f t="shared" si="13"/>
        <v>7.4690718053550942</v>
      </c>
      <c r="K25" s="14">
        <f t="shared" si="13"/>
        <v>0.82293292376179661</v>
      </c>
      <c r="L25" s="14">
        <f t="shared" si="13"/>
        <v>1.0161066668348064</v>
      </c>
      <c r="M25" s="14">
        <f t="shared" si="13"/>
        <v>8.6024875253611022</v>
      </c>
      <c r="N25" s="14">
        <f t="shared" si="13"/>
        <v>4.9742184191093957</v>
      </c>
      <c r="O25" s="14">
        <f t="shared" si="13"/>
        <v>0.49497149064046109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0.25487264320850478</v>
      </c>
      <c r="D29" s="14">
        <f>(SUMIFS(MESKENOG2,KAYNAK,A29,SEBEP,B29,SÜRE,"Uzun",BİLDİRİM,"Bildirimli",İL,$B$10,İLÇE,$B$11)/VLOOKUP($B$11,ABONE2,4,FALSE))</f>
        <v>23.065765320249234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0.3384411900273695</v>
      </c>
      <c r="F29" s="14">
        <f>(SUMIFS(TARIMSALAG2,KAYNAK,A29,SEBEP,B29,SÜRE,"Uzun",BİLDİRİM,"Bildirimli",İL,$B$10,İLÇE,$B$11)/VLOOKUP($B$11,ABONE2,6,FALSE))</f>
        <v>0.45859891650411394</v>
      </c>
      <c r="G29" s="14">
        <f>(SUMIFS(TARIMSALOG2,KAYNAK,A29,SEBEP,B29,SÜRE,"Uzun",BİLDİRİM,"Bildirimli",İL,$B$10,İLÇE,$B$11)/VLOOKUP($B$11,ABONE2,7,FALSE))</f>
        <v>9.6879158566947314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0.75058555972885155</v>
      </c>
      <c r="I29" s="14">
        <f>(SUMIFS(TICARETHANEAG2,KAYNAK,A29,SEBEP,B29,SÜRE,"Uzun",BİLDİRİM,"Bildirimli",İL,$B$10,İLÇE,$B$11)/VLOOKUP($B$11,ABONE2,9,FALSE))</f>
        <v>0.33753944367366068</v>
      </c>
      <c r="J29" s="14">
        <f>(SUMIFS(TICARETHANEOG2,KAYNAK,A29,SEBEP,B29,SÜRE,"Uzun",BİLDİRİM,"Bildirimli",İL,$B$10,İLÇE,$B$11)/VLOOKUP($B$11,ABONE2,10,FALSE))</f>
        <v>8.2496084419281086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0.63175147043859425</v>
      </c>
      <c r="L29" s="14">
        <f>(SUMIFS(SANAYIAG2,KAYNAK,A29,SEBEP,B29,SÜRE,"Uzun",BİLDİRİM,"Bildirimli",İL,$B$10,İLÇE,$B$11)/VLOOKUP($B$11,ABONE2,12,FALSE))</f>
        <v>0.51836389374279612</v>
      </c>
      <c r="M29" s="14">
        <f>(SUMIFS(SANAYIOG2,KAYNAK,A29,SEBEP,B29,SÜRE,"Uzun",BİLDİRİM,"Bildirimli",İL,$B$10,İLÇE,$B$11)/VLOOKUP($B$11,ABONE2,13,FALSE))</f>
        <v>8.2412529664051615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4.5476973229579434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0.410391185869103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3.3335815155826704E-2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3.321368816724117E-2</v>
      </c>
      <c r="F31" s="14">
        <f>(SUMIFS(TARIMSALAG2,KAYNAK,A31,SEBEP,B31,SÜRE,"Uzun",BİLDİRİM,"Bildirimli",İL,$B$10,İLÇE,$B$11)/VLOOKUP($B$11,ABONE2,6,FALSE))</f>
        <v>0.34791382221903261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0.33690692000302475</v>
      </c>
      <c r="I31" s="14">
        <f>(SUMIFS(TICARETHANEAG2,KAYNAK,A31,SEBEP,B31,SÜRE,"Uzun",BİLDİRİM,"Bildirimli",İL,$B$10,İLÇE,$B$11)/VLOOKUP($B$11,ABONE2,9,FALSE))</f>
        <v>0.13627106632078698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0.13120379673295823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6.5791584796464186E-2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0.28820845836433151</v>
      </c>
      <c r="D33" s="14">
        <f t="shared" ref="D33:O33" si="14">SUM(D28:D32)</f>
        <v>23.065765320249234</v>
      </c>
      <c r="E33" s="14">
        <f t="shared" si="14"/>
        <v>0.37165487819461068</v>
      </c>
      <c r="F33" s="14">
        <f t="shared" si="14"/>
        <v>0.80651273872314655</v>
      </c>
      <c r="G33" s="14">
        <f t="shared" si="14"/>
        <v>9.6879158566947314</v>
      </c>
      <c r="H33" s="14">
        <f t="shared" si="14"/>
        <v>1.0874924797318763</v>
      </c>
      <c r="I33" s="14">
        <f t="shared" si="14"/>
        <v>0.47381050999444763</v>
      </c>
      <c r="J33" s="14">
        <f t="shared" si="14"/>
        <v>8.2496084419281086</v>
      </c>
      <c r="K33" s="14">
        <f t="shared" si="14"/>
        <v>0.76295526717155249</v>
      </c>
      <c r="L33" s="14">
        <f t="shared" si="14"/>
        <v>0.51836389374279612</v>
      </c>
      <c r="M33" s="14">
        <f t="shared" si="14"/>
        <v>8.2412529664051615</v>
      </c>
      <c r="N33" s="14">
        <f t="shared" si="14"/>
        <v>4.5476973229579434</v>
      </c>
      <c r="O33" s="14">
        <f t="shared" si="14"/>
        <v>0.47618277066556719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41066</v>
      </c>
      <c r="D37" s="18">
        <f>VLOOKUP($B$11,ABONE2,4,FALSE)</f>
        <v>151</v>
      </c>
      <c r="E37" s="18">
        <f>VLOOKUP($B$11,ABONE2,5,FALSE)</f>
        <v>41217</v>
      </c>
      <c r="F37" s="18">
        <f>VLOOKUP($B$11,ABONE2,6,FALSE)</f>
        <v>2816</v>
      </c>
      <c r="G37" s="18">
        <f>VLOOKUP($B$11,ABONE2,7,FALSE)</f>
        <v>92</v>
      </c>
      <c r="H37" s="18">
        <f>VLOOKUP($B$11,ABONE2,8,FALSE)</f>
        <v>2908</v>
      </c>
      <c r="I37" s="18">
        <f>VLOOKUP($B$11,ABONE2,9,FALSE)</f>
        <v>8182</v>
      </c>
      <c r="J37" s="18">
        <f>VLOOKUP($B$11,ABONE2,10,FALSE)</f>
        <v>316</v>
      </c>
      <c r="K37" s="18">
        <f>VLOOKUP($B$11,ABONE2,11,FALSE)</f>
        <v>8498</v>
      </c>
      <c r="L37" s="29">
        <f>VLOOKUP($B$11,ABONE2,12,FALSE)</f>
        <v>11</v>
      </c>
      <c r="M37" s="29">
        <f>VLOOKUP($B$11,ABONE2,13,FALSE)</f>
        <v>12</v>
      </c>
      <c r="N37" s="29">
        <f>VLOOKUP($B$11,ABONE2,14,FALSE)</f>
        <v>23</v>
      </c>
      <c r="O37" s="29">
        <f>VLOOKUP($B$11,ABONE2,15,FALSE)</f>
        <v>52646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16134.970391666669</v>
      </c>
      <c r="D38" s="18">
        <f>VLOOKUP($B$11,TUKETIM,4,FALSE)</f>
        <v>2233.5496791666669</v>
      </c>
      <c r="E38" s="18">
        <f>VLOOKUP($B$11,TUKETIM,5,FALSE)</f>
        <v>18368.520070833336</v>
      </c>
      <c r="F38" s="18">
        <f>VLOOKUP($B$11,TUKETIM,6,FALSE)</f>
        <v>1135.0285374999999</v>
      </c>
      <c r="G38" s="18">
        <f>VLOOKUP($B$11,TUKETIM,7,FALSE)</f>
        <v>511.14141666666666</v>
      </c>
      <c r="H38" s="18">
        <f>VLOOKUP($B$11,TUKETIM,8,FALSE)</f>
        <v>1646.1699541666665</v>
      </c>
      <c r="I38" s="18">
        <f>VLOOKUP($B$11,TUKETIM,9,FALSE)</f>
        <v>5121.1914541666665</v>
      </c>
      <c r="J38" s="18">
        <f>VLOOKUP($B$11,TUKETIM,10,FALSE)</f>
        <v>6586.028629166668</v>
      </c>
      <c r="K38" s="18">
        <f>VLOOKUP($B$11,TUKETIM,11,FALSE)</f>
        <v>11707.220083333334</v>
      </c>
      <c r="L38" s="29">
        <f>VLOOKUP($B$11,TUKETIM,12,FALSE)</f>
        <v>48.008420833333325</v>
      </c>
      <c r="M38" s="29">
        <f>VLOOKUP($B$11,TUKETIM,13,FALSE)</f>
        <v>605.587625</v>
      </c>
      <c r="N38" s="29">
        <f>VLOOKUP($B$11,TUKETIM,14,FALSE)</f>
        <v>653.59604583333328</v>
      </c>
      <c r="O38" s="29">
        <f>VLOOKUP($B$11,TUKETIM,15,FALSE)</f>
        <v>32375.506154166669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247009.34460000001</v>
      </c>
      <c r="D39" s="18">
        <f>VLOOKUP($B$11,ANLASMA,4,FALSE)</f>
        <v>13579.449999999999</v>
      </c>
      <c r="E39" s="18">
        <f>VLOOKUP($B$11,ANLASMA,5,FALSE)</f>
        <v>260588.79460000002</v>
      </c>
      <c r="F39" s="18">
        <f>VLOOKUP($B$11,ANLASMA,6,FALSE)</f>
        <v>10739.59</v>
      </c>
      <c r="G39" s="18">
        <f>VLOOKUP($B$11,ANLASMA,7,FALSE)</f>
        <v>3374.78</v>
      </c>
      <c r="H39" s="18">
        <f>VLOOKUP($B$11,ANLASMA,8,FALSE)</f>
        <v>14114.37</v>
      </c>
      <c r="I39" s="18">
        <f>VLOOKUP($B$11,ANLASMA,9,FALSE)</f>
        <v>48266.455600000001</v>
      </c>
      <c r="J39" s="18">
        <f>VLOOKUP($B$11,ANLASMA,10,FALSE)</f>
        <v>73031.195999999996</v>
      </c>
      <c r="K39" s="18">
        <f>VLOOKUP($B$11,ANLASMA,11,FALSE)</f>
        <v>121297.6516</v>
      </c>
      <c r="L39" s="29">
        <f>VLOOKUP($B$11,ANLASMA,12,FALSE)</f>
        <v>139.38399999999999</v>
      </c>
      <c r="M39" s="29">
        <f>VLOOKUP($B$11,ANLASMA,13,FALSE)</f>
        <v>15492</v>
      </c>
      <c r="N39" s="29">
        <f>VLOOKUP($B$11,ANLASMA,14,FALSE)</f>
        <v>15631.384</v>
      </c>
      <c r="O39" s="29">
        <f>VLOOKUP($B$11,ANLASMA,15,FALSE)</f>
        <v>411632.20020000002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0.15399150581404653</v>
      </c>
      <c r="D17" s="14">
        <f t="shared" si="1"/>
        <v>7.4412412362645008E-2</v>
      </c>
      <c r="E17" s="14">
        <f t="shared" si="2"/>
        <v>0.15394702110889533</v>
      </c>
      <c r="F17" s="14">
        <f t="shared" si="3"/>
        <v>0.21887506597619186</v>
      </c>
      <c r="G17" s="14">
        <f t="shared" si="4"/>
        <v>0.6292726998245155</v>
      </c>
      <c r="H17" s="14">
        <f t="shared" si="5"/>
        <v>0.24439201730354876</v>
      </c>
      <c r="I17" s="14">
        <f t="shared" si="6"/>
        <v>0.3535773446342364</v>
      </c>
      <c r="J17" s="14">
        <f t="shared" si="7"/>
        <v>4.9502283842085841</v>
      </c>
      <c r="K17" s="14">
        <f t="shared" si="8"/>
        <v>0.50677461257731382</v>
      </c>
      <c r="L17" s="14">
        <f t="shared" si="9"/>
        <v>0</v>
      </c>
      <c r="M17" s="14">
        <f t="shared" si="10"/>
        <v>20.454436151963446</v>
      </c>
      <c r="N17" s="14">
        <f t="shared" si="11"/>
        <v>19.251234025377361</v>
      </c>
      <c r="O17" s="19">
        <f t="shared" si="12"/>
        <v>0.25056042484589286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4.5977721845568177E-2</v>
      </c>
      <c r="D21" s="14">
        <f t="shared" si="1"/>
        <v>0</v>
      </c>
      <c r="E21" s="14">
        <f t="shared" si="2"/>
        <v>4.5952020303729517E-2</v>
      </c>
      <c r="F21" s="14">
        <f t="shared" si="3"/>
        <v>3.4658590399924485E-2</v>
      </c>
      <c r="G21" s="14">
        <f t="shared" si="4"/>
        <v>0</v>
      </c>
      <c r="H21" s="14">
        <f t="shared" si="5"/>
        <v>3.2503652136716743E-2</v>
      </c>
      <c r="I21" s="14">
        <f t="shared" si="6"/>
        <v>6.8303157042807927E-2</v>
      </c>
      <c r="J21" s="14">
        <f t="shared" si="7"/>
        <v>0</v>
      </c>
      <c r="K21" s="14">
        <f t="shared" si="8"/>
        <v>6.6026748204991492E-2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4.8004918956388094E-2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0.1999692276596147</v>
      </c>
      <c r="D25" s="14">
        <f t="shared" ref="D25:O25" si="13">SUM(D15:D24)</f>
        <v>7.4412412362645008E-2</v>
      </c>
      <c r="E25" s="14">
        <f t="shared" si="13"/>
        <v>0.19989904141262485</v>
      </c>
      <c r="F25" s="14">
        <f t="shared" si="13"/>
        <v>0.25353365637611636</v>
      </c>
      <c r="G25" s="14">
        <f t="shared" si="13"/>
        <v>0.6292726998245155</v>
      </c>
      <c r="H25" s="14">
        <f t="shared" si="13"/>
        <v>0.2768956694402655</v>
      </c>
      <c r="I25" s="14">
        <f t="shared" si="13"/>
        <v>0.42188050167704433</v>
      </c>
      <c r="J25" s="14">
        <f t="shared" si="13"/>
        <v>4.9502283842085841</v>
      </c>
      <c r="K25" s="14">
        <f t="shared" si="13"/>
        <v>0.57280136078230526</v>
      </c>
      <c r="L25" s="14">
        <f t="shared" si="13"/>
        <v>0</v>
      </c>
      <c r="M25" s="14">
        <f t="shared" si="13"/>
        <v>20.454436151963446</v>
      </c>
      <c r="N25" s="14">
        <f t="shared" si="13"/>
        <v>19.251234025377361</v>
      </c>
      <c r="O25" s="14">
        <f t="shared" si="13"/>
        <v>0.29856534380228095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0.19527300424211325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0.19516384665258873</v>
      </c>
      <c r="F29" s="14">
        <f>(SUMIFS(TARIMSALAG2,KAYNAK,A29,SEBEP,B29,SÜRE,"Uzun",BİLDİRİM,"Bildirimli",İL,$B$10,İLÇE,$B$11)/VLOOKUP($B$11,ABONE2,6,FALSE))</f>
        <v>0.19067357484629768</v>
      </c>
      <c r="G29" s="14">
        <f>(SUMIFS(TARIMSALOG2,KAYNAK,A29,SEBEP,B29,SÜRE,"Uzun",BİLDİRİM,"Bildirimli",İL,$B$10,İLÇE,$B$11)/VLOOKUP($B$11,ABONE2,7,FALSE))</f>
        <v>1.4077628112472491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0.26634751700594234</v>
      </c>
      <c r="I29" s="14">
        <f>(SUMIFS(TICARETHANEAG2,KAYNAK,A29,SEBEP,B29,SÜRE,"Uzun",BİLDİRİM,"Bildirimli",İL,$B$10,İLÇE,$B$11)/VLOOKUP($B$11,ABONE2,9,FALSE))</f>
        <v>0.31182227886904612</v>
      </c>
      <c r="J29" s="14">
        <f>(SUMIFS(TICARETHANEOG2,KAYNAK,A29,SEBEP,B29,SÜRE,"Uzun",BİLDİRİM,"Bildirimli",İL,$B$10,İLÇE,$B$11)/VLOOKUP($B$11,ABONE2,10,FALSE))</f>
        <v>3.8028277298275199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0.4281705708879141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66.796140966601001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62.866956203859765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0.2885140132918782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0.16005090735996413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0.1599614389190169</v>
      </c>
      <c r="F31" s="14">
        <f>(SUMIFS(TARIMSALAG2,KAYNAK,A31,SEBEP,B31,SÜRE,"Uzun",BİLDİRİM,"Bildirimli",İL,$B$10,İLÇE,$B$11)/VLOOKUP($B$11,ABONE2,6,FALSE))</f>
        <v>2.0001155411684512E-5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1.8757560256553871E-5</v>
      </c>
      <c r="I31" s="14">
        <f>(SUMIFS(TICARETHANEAG2,KAYNAK,A31,SEBEP,B31,SÜRE,"Uzun",BİLDİRİM,"Bildirimli",İL,$B$10,İLÇE,$B$11)/VLOOKUP($B$11,ABONE2,9,FALSE))</f>
        <v>0.10936025520868409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0.10571549466991596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0.12454245202766735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0.35532391160207738</v>
      </c>
      <c r="D33" s="14">
        <f t="shared" ref="D33:O33" si="14">SUM(D28:D32)</f>
        <v>0</v>
      </c>
      <c r="E33" s="14">
        <f t="shared" si="14"/>
        <v>0.35512528557160561</v>
      </c>
      <c r="F33" s="14">
        <f t="shared" si="14"/>
        <v>0.19069357600170936</v>
      </c>
      <c r="G33" s="14">
        <f t="shared" si="14"/>
        <v>1.4077628112472491</v>
      </c>
      <c r="H33" s="14">
        <f t="shared" si="14"/>
        <v>0.26636627456619888</v>
      </c>
      <c r="I33" s="14">
        <f t="shared" si="14"/>
        <v>0.42118253407773021</v>
      </c>
      <c r="J33" s="14">
        <f t="shared" si="14"/>
        <v>3.8028277298275199</v>
      </c>
      <c r="K33" s="14">
        <f t="shared" si="14"/>
        <v>0.53388606555783003</v>
      </c>
      <c r="L33" s="14">
        <f t="shared" si="14"/>
        <v>0</v>
      </c>
      <c r="M33" s="14">
        <f t="shared" si="14"/>
        <v>66.796140966601001</v>
      </c>
      <c r="N33" s="14">
        <f t="shared" si="14"/>
        <v>62.866956203859765</v>
      </c>
      <c r="O33" s="14">
        <f t="shared" si="14"/>
        <v>0.41305646531954554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19667</v>
      </c>
      <c r="D37" s="18">
        <f>VLOOKUP($B$11,ABONE2,4,FALSE)</f>
        <v>11</v>
      </c>
      <c r="E37" s="18">
        <f>VLOOKUP($B$11,ABONE2,5,FALSE)</f>
        <v>19678</v>
      </c>
      <c r="F37" s="18">
        <f>VLOOKUP($B$11,ABONE2,6,FALSE)</f>
        <v>4344</v>
      </c>
      <c r="G37" s="18">
        <f>VLOOKUP($B$11,ABONE2,7,FALSE)</f>
        <v>288</v>
      </c>
      <c r="H37" s="18">
        <f>VLOOKUP($B$11,ABONE2,8,FALSE)</f>
        <v>4632</v>
      </c>
      <c r="I37" s="18">
        <f>VLOOKUP($B$11,ABONE2,9,FALSE)</f>
        <v>6062</v>
      </c>
      <c r="J37" s="18">
        <f>VLOOKUP($B$11,ABONE2,10,FALSE)</f>
        <v>209</v>
      </c>
      <c r="K37" s="18">
        <f>VLOOKUP($B$11,ABONE2,11,FALSE)</f>
        <v>6271</v>
      </c>
      <c r="L37" s="29">
        <f>VLOOKUP($B$11,ABONE2,12,FALSE)</f>
        <v>1</v>
      </c>
      <c r="M37" s="29">
        <f>VLOOKUP($B$11,ABONE2,13,FALSE)</f>
        <v>16</v>
      </c>
      <c r="N37" s="29">
        <f>VLOOKUP($B$11,ABONE2,14,FALSE)</f>
        <v>17</v>
      </c>
      <c r="O37" s="29">
        <f>VLOOKUP($B$11,ABONE2,15,FALSE)</f>
        <v>30598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3837.6277208333331</v>
      </c>
      <c r="D38" s="18">
        <f>VLOOKUP($B$11,TUKETIM,4,FALSE)</f>
        <v>4.7075666666666667</v>
      </c>
      <c r="E38" s="18">
        <f>VLOOKUP($B$11,TUKETIM,5,FALSE)</f>
        <v>3842.3352874999996</v>
      </c>
      <c r="F38" s="18">
        <f>VLOOKUP($B$11,TUKETIM,6,FALSE)</f>
        <v>4172.9182791666663</v>
      </c>
      <c r="G38" s="18">
        <f>VLOOKUP($B$11,TUKETIM,7,FALSE)</f>
        <v>795.78460416666667</v>
      </c>
      <c r="H38" s="18">
        <f>VLOOKUP($B$11,TUKETIM,8,FALSE)</f>
        <v>4968.7028833333334</v>
      </c>
      <c r="I38" s="18">
        <f>VLOOKUP($B$11,TUKETIM,9,FALSE)</f>
        <v>3605.7781208333331</v>
      </c>
      <c r="J38" s="18">
        <f>VLOOKUP($B$11,TUKETIM,10,FALSE)</f>
        <v>1249.6032416666669</v>
      </c>
      <c r="K38" s="18">
        <f>VLOOKUP($B$11,TUKETIM,11,FALSE)</f>
        <v>4855.3813625000003</v>
      </c>
      <c r="L38" s="29">
        <f>VLOOKUP($B$11,TUKETIM,12,FALSE)</f>
        <v>0</v>
      </c>
      <c r="M38" s="29">
        <f>VLOOKUP($B$11,TUKETIM,13,FALSE)</f>
        <v>1446.0088458333332</v>
      </c>
      <c r="N38" s="29">
        <f>VLOOKUP($B$11,TUKETIM,14,FALSE)</f>
        <v>1446.0088458333332</v>
      </c>
      <c r="O38" s="29">
        <f>VLOOKUP($B$11,TUKETIM,15,FALSE)</f>
        <v>15112.428379166666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77573.588999999993</v>
      </c>
      <c r="D39" s="18">
        <f>VLOOKUP($B$11,ANLASMA,4,FALSE)</f>
        <v>159.79999999999998</v>
      </c>
      <c r="E39" s="18">
        <f>VLOOKUP($B$11,ANLASMA,5,FALSE)</f>
        <v>77733.388999999996</v>
      </c>
      <c r="F39" s="18">
        <f>VLOOKUP($B$11,ANLASMA,6,FALSE)</f>
        <v>23405.050999999999</v>
      </c>
      <c r="G39" s="18">
        <f>VLOOKUP($B$11,ANLASMA,7,FALSE)</f>
        <v>8488.75</v>
      </c>
      <c r="H39" s="18">
        <f>VLOOKUP($B$11,ANLASMA,8,FALSE)</f>
        <v>31893.800999999999</v>
      </c>
      <c r="I39" s="18">
        <f>VLOOKUP($B$11,ANLASMA,9,FALSE)</f>
        <v>32449.119600000002</v>
      </c>
      <c r="J39" s="18">
        <f>VLOOKUP($B$11,ANLASMA,10,FALSE)</f>
        <v>15724.91</v>
      </c>
      <c r="K39" s="18">
        <f>VLOOKUP($B$11,ANLASMA,11,FALSE)</f>
        <v>48174.029600000002</v>
      </c>
      <c r="L39" s="29">
        <f>VLOOKUP($B$11,ANLASMA,12,FALSE)</f>
        <v>5</v>
      </c>
      <c r="M39" s="29">
        <f>VLOOKUP($B$11,ANLASMA,13,FALSE)</f>
        <v>5652</v>
      </c>
      <c r="N39" s="29">
        <f>VLOOKUP($B$11,ANLASMA,14,FALSE)</f>
        <v>5657</v>
      </c>
      <c r="O39" s="29">
        <f>VLOOKUP($B$11,ANLASMA,15,FALSE)</f>
        <v>163458.21960000001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0.36220867105578852</v>
      </c>
      <c r="D17" s="14">
        <f t="shared" si="1"/>
        <v>5.5102481109452226</v>
      </c>
      <c r="E17" s="14">
        <f t="shared" si="2"/>
        <v>0.38041302446043651</v>
      </c>
      <c r="F17" s="14">
        <f t="shared" si="3"/>
        <v>0.65519307258480308</v>
      </c>
      <c r="G17" s="14">
        <f t="shared" si="4"/>
        <v>5.3203907353653204</v>
      </c>
      <c r="H17" s="14">
        <f t="shared" si="5"/>
        <v>0.85173133332278506</v>
      </c>
      <c r="I17" s="14">
        <f t="shared" si="6"/>
        <v>0.47972025553640968</v>
      </c>
      <c r="J17" s="14">
        <f t="shared" si="7"/>
        <v>66.152956181297768</v>
      </c>
      <c r="K17" s="14">
        <f t="shared" si="8"/>
        <v>3.5454847412683255</v>
      </c>
      <c r="L17" s="14">
        <f t="shared" si="9"/>
        <v>185.56999853243693</v>
      </c>
      <c r="M17" s="14">
        <f t="shared" si="10"/>
        <v>0</v>
      </c>
      <c r="N17" s="14">
        <f t="shared" si="11"/>
        <v>148.45599882594954</v>
      </c>
      <c r="O17" s="19">
        <f t="shared" si="12"/>
        <v>1.1528463770950037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0.20582308873622565</v>
      </c>
      <c r="D21" s="14">
        <f t="shared" si="1"/>
        <v>2.9687671681357469E-2</v>
      </c>
      <c r="E21" s="14">
        <f t="shared" si="2"/>
        <v>0.2052002435897225</v>
      </c>
      <c r="F21" s="14">
        <f t="shared" si="3"/>
        <v>0.11578518721783554</v>
      </c>
      <c r="G21" s="14">
        <f t="shared" si="4"/>
        <v>0</v>
      </c>
      <c r="H21" s="14">
        <f t="shared" si="5"/>
        <v>0.11090731902018837</v>
      </c>
      <c r="I21" s="14">
        <f t="shared" si="6"/>
        <v>0.32570662749706497</v>
      </c>
      <c r="J21" s="14">
        <f t="shared" si="7"/>
        <v>0</v>
      </c>
      <c r="K21" s="14">
        <f t="shared" si="8"/>
        <v>0.31050195854369123</v>
      </c>
      <c r="L21" s="14">
        <f t="shared" si="9"/>
        <v>202.68876325301346</v>
      </c>
      <c r="M21" s="14">
        <f t="shared" si="10"/>
        <v>0</v>
      </c>
      <c r="N21" s="14">
        <f t="shared" si="11"/>
        <v>162.15101060241076</v>
      </c>
      <c r="O21" s="19">
        <f t="shared" si="12"/>
        <v>0.51088837039602153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0.56803175979201415</v>
      </c>
      <c r="D25" s="14">
        <f t="shared" ref="D25:O25" si="13">SUM(D15:D24)</f>
        <v>5.5399357826265803</v>
      </c>
      <c r="E25" s="14">
        <f t="shared" si="13"/>
        <v>0.58561326805015901</v>
      </c>
      <c r="F25" s="14">
        <f t="shared" si="13"/>
        <v>0.77097825980263868</v>
      </c>
      <c r="G25" s="14">
        <f t="shared" si="13"/>
        <v>5.3203907353653204</v>
      </c>
      <c r="H25" s="14">
        <f t="shared" si="13"/>
        <v>0.96263865234297341</v>
      </c>
      <c r="I25" s="14">
        <f t="shared" si="13"/>
        <v>0.80542688303347465</v>
      </c>
      <c r="J25" s="14">
        <f t="shared" si="13"/>
        <v>66.152956181297768</v>
      </c>
      <c r="K25" s="14">
        <f t="shared" si="13"/>
        <v>3.8559866998120169</v>
      </c>
      <c r="L25" s="14">
        <f t="shared" si="13"/>
        <v>388.25876178545036</v>
      </c>
      <c r="M25" s="14">
        <f t="shared" si="13"/>
        <v>0</v>
      </c>
      <c r="N25" s="14">
        <f t="shared" si="13"/>
        <v>310.6070094283603</v>
      </c>
      <c r="O25" s="14">
        <f t="shared" si="13"/>
        <v>1.6637347474910253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7.5369971756895762E-2</v>
      </c>
      <c r="D29" s="14">
        <f>(SUMIFS(MESKENOG2,KAYNAK,A29,SEBEP,B29,SÜRE,"Uzun",BİLDİRİM,"Bildirimli",İL,$B$10,İLÇE,$B$11)/VLOOKUP($B$11,ABONE2,4,FALSE))</f>
        <v>4.4886662459508662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9.0976146882968456E-2</v>
      </c>
      <c r="F29" s="14">
        <f>(SUMIFS(TARIMSALAG2,KAYNAK,A29,SEBEP,B29,SÜRE,"Uzun",BİLDİRİM,"Bildirimli",İL,$B$10,İLÇE,$B$11)/VLOOKUP($B$11,ABONE2,6,FALSE))</f>
        <v>0.25672650085707577</v>
      </c>
      <c r="G29" s="14">
        <f>(SUMIFS(TARIMSALOG2,KAYNAK,A29,SEBEP,B29,SÜRE,"Uzun",BİLDİRİM,"Bildirimli",İL,$B$10,İLÇE,$B$11)/VLOOKUP($B$11,ABONE2,7,FALSE))</f>
        <v>2.558444802352807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0.35369467763849233</v>
      </c>
      <c r="I29" s="14">
        <f>(SUMIFS(TICARETHANEAG2,KAYNAK,A29,SEBEP,B29,SÜRE,"Uzun",BİLDİRİM,"Bildirimli",İL,$B$10,İLÇE,$B$11)/VLOOKUP($B$11,ABONE2,9,FALSE))</f>
        <v>7.2894017052315116E-2</v>
      </c>
      <c r="J29" s="14">
        <f>(SUMIFS(TICARETHANEOG2,KAYNAK,A29,SEBEP,B29,SÜRE,"Uzun",BİLDİRİM,"Bildirimli",İL,$B$10,İLÇE,$B$11)/VLOOKUP($B$11,ABONE2,10,FALSE))</f>
        <v>22.133346615376098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1.1027222440573992</v>
      </c>
      <c r="L29" s="14">
        <f>(SUMIFS(SANAYIAG2,KAYNAK,A29,SEBEP,B29,SÜRE,"Uzun",BİLDİRİM,"Bildirimli",İL,$B$10,İLÇE,$B$11)/VLOOKUP($B$11,ABONE2,12,FALSE))</f>
        <v>86.484249505240371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69.187399604192294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0.38014684700708362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7.5369971756895762E-2</v>
      </c>
      <c r="D33" s="14">
        <f t="shared" ref="D33:O33" si="14">SUM(D28:D32)</f>
        <v>4.4886662459508662</v>
      </c>
      <c r="E33" s="14">
        <f t="shared" si="14"/>
        <v>9.0976146882968456E-2</v>
      </c>
      <c r="F33" s="14">
        <f t="shared" si="14"/>
        <v>0.25672650085707577</v>
      </c>
      <c r="G33" s="14">
        <f t="shared" si="14"/>
        <v>2.558444802352807</v>
      </c>
      <c r="H33" s="14">
        <f t="shared" si="14"/>
        <v>0.35369467763849233</v>
      </c>
      <c r="I33" s="14">
        <f t="shared" si="14"/>
        <v>7.2894017052315116E-2</v>
      </c>
      <c r="J33" s="14">
        <f t="shared" si="14"/>
        <v>22.133346615376098</v>
      </c>
      <c r="K33" s="14">
        <f t="shared" si="14"/>
        <v>1.1027222440573992</v>
      </c>
      <c r="L33" s="14">
        <f t="shared" si="14"/>
        <v>86.484249505240371</v>
      </c>
      <c r="M33" s="14">
        <f t="shared" si="14"/>
        <v>0</v>
      </c>
      <c r="N33" s="14">
        <f t="shared" si="14"/>
        <v>69.187399604192294</v>
      </c>
      <c r="O33" s="14">
        <f t="shared" si="14"/>
        <v>0.38014684700708362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13526</v>
      </c>
      <c r="D37" s="18">
        <f>VLOOKUP($B$11,ABONE2,4,FALSE)</f>
        <v>48</v>
      </c>
      <c r="E37" s="18">
        <f>VLOOKUP($B$11,ABONE2,5,FALSE)</f>
        <v>13574</v>
      </c>
      <c r="F37" s="18">
        <f>VLOOKUP($B$11,ABONE2,6,FALSE)</f>
        <v>432</v>
      </c>
      <c r="G37" s="18">
        <f>VLOOKUP($B$11,ABONE2,7,FALSE)</f>
        <v>19</v>
      </c>
      <c r="H37" s="18">
        <f>VLOOKUP($B$11,ABONE2,8,FALSE)</f>
        <v>451</v>
      </c>
      <c r="I37" s="18">
        <f>VLOOKUP($B$11,ABONE2,9,FALSE)</f>
        <v>2471</v>
      </c>
      <c r="J37" s="18">
        <f>VLOOKUP($B$11,ABONE2,10,FALSE)</f>
        <v>121</v>
      </c>
      <c r="K37" s="18">
        <f>VLOOKUP($B$11,ABONE2,11,FALSE)</f>
        <v>2592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16647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3111.5862083333332</v>
      </c>
      <c r="D38" s="18">
        <f>VLOOKUP($B$11,TUKETIM,4,FALSE)</f>
        <v>296.89662916666668</v>
      </c>
      <c r="E38" s="18">
        <f>VLOOKUP($B$11,TUKETIM,5,FALSE)</f>
        <v>3408.4828374999997</v>
      </c>
      <c r="F38" s="18">
        <f>VLOOKUP($B$11,TUKETIM,6,FALSE)</f>
        <v>105.28056666666666</v>
      </c>
      <c r="G38" s="18">
        <f>VLOOKUP($B$11,TUKETIM,7,FALSE)</f>
        <v>42.813970833333336</v>
      </c>
      <c r="H38" s="18">
        <f>VLOOKUP($B$11,TUKETIM,8,FALSE)</f>
        <v>148.0945375</v>
      </c>
      <c r="I38" s="18">
        <f>VLOOKUP($B$11,TUKETIM,9,FALSE)</f>
        <v>1292.4270833333333</v>
      </c>
      <c r="J38" s="18">
        <f>VLOOKUP($B$11,TUKETIM,10,FALSE)</f>
        <v>1091.2762874999999</v>
      </c>
      <c r="K38" s="18">
        <f>VLOOKUP($B$11,TUKETIM,11,FALSE)</f>
        <v>2383.7033708333329</v>
      </c>
      <c r="L38" s="29">
        <f>VLOOKUP($B$11,TUKETIM,12,FALSE)</f>
        <v>48.510912500000003</v>
      </c>
      <c r="M38" s="29">
        <f>VLOOKUP($B$11,TUKETIM,13,FALSE)</f>
        <v>129.8320875</v>
      </c>
      <c r="N38" s="29">
        <f>VLOOKUP($B$11,TUKETIM,14,FALSE)</f>
        <v>178.34300000000002</v>
      </c>
      <c r="O38" s="29">
        <f>VLOOKUP($B$11,TUKETIM,15,FALSE)</f>
        <v>6118.6237458333326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69979.599800000011</v>
      </c>
      <c r="D39" s="18">
        <f>VLOOKUP($B$11,ANLASMA,4,FALSE)</f>
        <v>5649.13</v>
      </c>
      <c r="E39" s="18">
        <f>VLOOKUP($B$11,ANLASMA,5,FALSE)</f>
        <v>75628.729800000016</v>
      </c>
      <c r="F39" s="18">
        <f>VLOOKUP($B$11,ANLASMA,6,FALSE)</f>
        <v>2402.8830000000003</v>
      </c>
      <c r="G39" s="18">
        <f>VLOOKUP($B$11,ANLASMA,7,FALSE)</f>
        <v>1073.0999999999999</v>
      </c>
      <c r="H39" s="18">
        <f>VLOOKUP($B$11,ANLASMA,8,FALSE)</f>
        <v>3475.9830000000002</v>
      </c>
      <c r="I39" s="18">
        <f>VLOOKUP($B$11,ANLASMA,9,FALSE)</f>
        <v>14320.321</v>
      </c>
      <c r="J39" s="18">
        <f>VLOOKUP($B$11,ANLASMA,10,FALSE)</f>
        <v>61214.5</v>
      </c>
      <c r="K39" s="18">
        <f>VLOOKUP($B$11,ANLASMA,11,FALSE)</f>
        <v>75534.820999999996</v>
      </c>
      <c r="L39" s="29">
        <f>VLOOKUP($B$11,ANLASMA,12,FALSE)</f>
        <v>168.09999999999997</v>
      </c>
      <c r="M39" s="29">
        <f>VLOOKUP($B$11,ANLASMA,13,FALSE)</f>
        <v>25102.32</v>
      </c>
      <c r="N39" s="29">
        <f>VLOOKUP($B$11,ANLASMA,14,FALSE)</f>
        <v>25270.42</v>
      </c>
      <c r="O39" s="29">
        <f>VLOOKUP($B$11,ANLASMA,15,FALSE)</f>
        <v>179909.95380000002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0.12606501723553484</v>
      </c>
      <c r="D17" s="14">
        <f t="shared" si="1"/>
        <v>1.130555781719333</v>
      </c>
      <c r="E17" s="14">
        <f t="shared" si="2"/>
        <v>0.12803287062858765</v>
      </c>
      <c r="F17" s="14">
        <f t="shared" si="3"/>
        <v>0.4743154728693898</v>
      </c>
      <c r="G17" s="14">
        <f t="shared" si="4"/>
        <v>3.2008840342048508</v>
      </c>
      <c r="H17" s="14">
        <f t="shared" si="5"/>
        <v>0.82973526912589923</v>
      </c>
      <c r="I17" s="14">
        <f t="shared" si="6"/>
        <v>0.23628031209663194</v>
      </c>
      <c r="J17" s="14">
        <f t="shared" si="7"/>
        <v>1.5601419918009019</v>
      </c>
      <c r="K17" s="14">
        <f t="shared" si="8"/>
        <v>0.29136895408170599</v>
      </c>
      <c r="L17" s="14">
        <f t="shared" si="9"/>
        <v>15.082384271821352</v>
      </c>
      <c r="M17" s="14">
        <f t="shared" si="10"/>
        <v>19.769649005769349</v>
      </c>
      <c r="N17" s="14">
        <f t="shared" si="11"/>
        <v>16.442674386918149</v>
      </c>
      <c r="O17" s="19">
        <f t="shared" si="12"/>
        <v>0.25254771775096596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7.9861431360003898E-2</v>
      </c>
      <c r="D18" s="14">
        <f t="shared" si="1"/>
        <v>0.84365854822578867</v>
      </c>
      <c r="E18" s="14">
        <f t="shared" si="2"/>
        <v>8.1357752482279902E-2</v>
      </c>
      <c r="F18" s="14">
        <f t="shared" si="3"/>
        <v>2.090754695721082E-2</v>
      </c>
      <c r="G18" s="14">
        <f t="shared" si="4"/>
        <v>4.2097879806048143E-2</v>
      </c>
      <c r="H18" s="14">
        <f t="shared" si="5"/>
        <v>2.3669796874760118E-2</v>
      </c>
      <c r="I18" s="14">
        <f t="shared" si="6"/>
        <v>0.12379302780726548</v>
      </c>
      <c r="J18" s="14">
        <f t="shared" si="7"/>
        <v>0.33756665225411253</v>
      </c>
      <c r="K18" s="14">
        <f t="shared" si="8"/>
        <v>0.13268859359298618</v>
      </c>
      <c r="L18" s="14">
        <f t="shared" si="9"/>
        <v>0.8851699442637595</v>
      </c>
      <c r="M18" s="14">
        <f t="shared" si="10"/>
        <v>8.4980332755490497</v>
      </c>
      <c r="N18" s="14">
        <f t="shared" si="11"/>
        <v>3.0944974145318684</v>
      </c>
      <c r="O18" s="19">
        <f t="shared" si="12"/>
        <v>9.7577804085239722E-2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5.4703828015034144E-2</v>
      </c>
      <c r="D21" s="14">
        <f t="shared" si="1"/>
        <v>0</v>
      </c>
      <c r="E21" s="14">
        <f t="shared" si="2"/>
        <v>5.4596660167027411E-2</v>
      </c>
      <c r="F21" s="14">
        <f t="shared" si="3"/>
        <v>2.5095381475011603E-2</v>
      </c>
      <c r="G21" s="14">
        <f t="shared" si="4"/>
        <v>0</v>
      </c>
      <c r="H21" s="14">
        <f t="shared" si="5"/>
        <v>2.1824091877782722E-2</v>
      </c>
      <c r="I21" s="14">
        <f t="shared" si="6"/>
        <v>0.10509791390467077</v>
      </c>
      <c r="J21" s="14">
        <f t="shared" si="7"/>
        <v>0</v>
      </c>
      <c r="K21" s="14">
        <f t="shared" si="8"/>
        <v>0.10072457079697852</v>
      </c>
      <c r="L21" s="14">
        <f t="shared" si="9"/>
        <v>0.35726542046313081</v>
      </c>
      <c r="M21" s="14">
        <f t="shared" si="10"/>
        <v>0</v>
      </c>
      <c r="N21" s="14">
        <f t="shared" si="11"/>
        <v>0.25358349774131311</v>
      </c>
      <c r="O21" s="19">
        <f t="shared" si="12"/>
        <v>6.1116110790471946E-2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9.4212378685361352E-4</v>
      </c>
      <c r="D22" s="14">
        <f t="shared" si="1"/>
        <v>0</v>
      </c>
      <c r="E22" s="14">
        <f t="shared" si="2"/>
        <v>9.4027811384577028E-4</v>
      </c>
      <c r="F22" s="14">
        <f t="shared" si="3"/>
        <v>1.419105411185937E-4</v>
      </c>
      <c r="G22" s="14">
        <f t="shared" si="4"/>
        <v>0</v>
      </c>
      <c r="H22" s="14">
        <f t="shared" si="5"/>
        <v>1.2341189915291456E-4</v>
      </c>
      <c r="I22" s="14">
        <f t="shared" si="6"/>
        <v>6.7829329555333996E-6</v>
      </c>
      <c r="J22" s="14">
        <f t="shared" si="7"/>
        <v>0</v>
      </c>
      <c r="K22" s="14">
        <f t="shared" si="8"/>
        <v>6.5006809869745619E-6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7.3840847982036396E-4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0.26157240039742646</v>
      </c>
      <c r="D25" s="14">
        <f t="shared" ref="D25:O25" si="13">SUM(D15:D24)</f>
        <v>1.9742143299451218</v>
      </c>
      <c r="E25" s="14">
        <f t="shared" si="13"/>
        <v>0.26492756139174073</v>
      </c>
      <c r="F25" s="14">
        <f t="shared" si="13"/>
        <v>0.52046031184273078</v>
      </c>
      <c r="G25" s="14">
        <f t="shared" si="13"/>
        <v>3.2429819140108989</v>
      </c>
      <c r="H25" s="14">
        <f t="shared" si="13"/>
        <v>0.8753525697775949</v>
      </c>
      <c r="I25" s="14">
        <f t="shared" si="13"/>
        <v>0.46517803674152375</v>
      </c>
      <c r="J25" s="14">
        <f t="shared" si="13"/>
        <v>1.8977086440550144</v>
      </c>
      <c r="K25" s="14">
        <f t="shared" si="13"/>
        <v>0.52478861915265762</v>
      </c>
      <c r="L25" s="14">
        <f t="shared" si="13"/>
        <v>16.324819636548241</v>
      </c>
      <c r="M25" s="14">
        <f t="shared" si="13"/>
        <v>28.2676822813184</v>
      </c>
      <c r="N25" s="14">
        <f t="shared" si="13"/>
        <v>19.790755299191332</v>
      </c>
      <c r="O25" s="14">
        <f t="shared" si="13"/>
        <v>0.41198004110649805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0.23757835990997517</v>
      </c>
      <c r="D29" s="14">
        <f>(SUMIFS(MESKENOG2,KAYNAK,A29,SEBEP,B29,SÜRE,"Uzun",BİLDİRİM,"Bildirimli",İL,$B$10,İLÇE,$B$11)/VLOOKUP($B$11,ABONE2,4,FALSE))</f>
        <v>0.23895251463319267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0.23758105195566667</v>
      </c>
      <c r="F29" s="14">
        <f>(SUMIFS(TARIMSALAG2,KAYNAK,A29,SEBEP,B29,SÜRE,"Uzun",BİLDİRİM,"Bildirimli",İL,$B$10,İLÇE,$B$11)/VLOOKUP($B$11,ABONE2,6,FALSE))</f>
        <v>1.1318858049058229</v>
      </c>
      <c r="G29" s="14">
        <f>(SUMIFS(TARIMSALOG2,KAYNAK,A29,SEBEP,B29,SÜRE,"Uzun",BİLDİRİM,"Bildirimli",İL,$B$10,İLÇE,$B$11)/VLOOKUP($B$11,ABONE2,7,FALSE))</f>
        <v>5.7465949167852637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1.733432744009348</v>
      </c>
      <c r="I29" s="14">
        <f>(SUMIFS(TICARETHANEAG2,KAYNAK,A29,SEBEP,B29,SÜRE,"Uzun",BİLDİRİM,"Bildirimli",İL,$B$10,İLÇE,$B$11)/VLOOKUP($B$11,ABONE2,9,FALSE))</f>
        <v>0.51359000615591444</v>
      </c>
      <c r="J29" s="14">
        <f>(SUMIFS(TICARETHANEOG2,KAYNAK,A29,SEBEP,B29,SÜRE,"Uzun",BİLDİRİM,"Bildirimli",İL,$B$10,İLÇE,$B$11)/VLOOKUP($B$11,ABONE2,10,FALSE))</f>
        <v>8.2895390194497693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0.83716344124712827</v>
      </c>
      <c r="L29" s="14">
        <f>(SUMIFS(SANAYIAG2,KAYNAK,A29,SEBEP,B29,SÜRE,"Uzun",BİLDİRİM,"Bildirimli",İL,$B$10,İLÇE,$B$11)/VLOOKUP($B$11,ABONE2,12,FALSE))</f>
        <v>7.8571454752682595</v>
      </c>
      <c r="M29" s="14">
        <f>(SUMIFS(SANAYIOG2,KAYNAK,A29,SEBEP,B29,SÜRE,"Uzun",BİLDİRİM,"Bildirimli",İL,$B$10,İLÇE,$B$11)/VLOOKUP($B$11,ABONE2,13,FALSE))</f>
        <v>39.720811496882192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17.104293306715661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0.47941528794780863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3.6628619103026235E-3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3.6556861596702354E-3</v>
      </c>
      <c r="F31" s="14">
        <f>(SUMIFS(TARIMSALAG2,KAYNAK,A31,SEBEP,B31,SÜRE,"Uzun",BİLDİRİM,"Bildirimli",İL,$B$10,İLÇE,$B$11)/VLOOKUP($B$11,ABONE2,6,FALSE))</f>
        <v>1.6315771029015543E-2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1.4188940955078114E-2</v>
      </c>
      <c r="I31" s="14">
        <f>(SUMIFS(TICARETHANEAG2,KAYNAK,A31,SEBEP,B31,SÜRE,"Uzun",BİLDİRİM,"Bildirimli",İL,$B$10,İLÇE,$B$11)/VLOOKUP($B$11,ABONE2,9,FALSE))</f>
        <v>1.3191020945276577E-2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1.2642115087955983E-2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5.6987183964918023E-3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0.2412412218202778</v>
      </c>
      <c r="D33" s="14">
        <f t="shared" ref="D33:O33" si="14">SUM(D28:D32)</f>
        <v>0.23895251463319267</v>
      </c>
      <c r="E33" s="14">
        <f t="shared" si="14"/>
        <v>0.24123673811533691</v>
      </c>
      <c r="F33" s="14">
        <f t="shared" si="14"/>
        <v>1.1482015759348385</v>
      </c>
      <c r="G33" s="14">
        <f t="shared" si="14"/>
        <v>5.7465949167852637</v>
      </c>
      <c r="H33" s="14">
        <f t="shared" si="14"/>
        <v>1.7476216849644262</v>
      </c>
      <c r="I33" s="14">
        <f t="shared" si="14"/>
        <v>0.52678102710119101</v>
      </c>
      <c r="J33" s="14">
        <f t="shared" si="14"/>
        <v>8.2895390194497693</v>
      </c>
      <c r="K33" s="14">
        <f t="shared" si="14"/>
        <v>0.84980555633508426</v>
      </c>
      <c r="L33" s="14">
        <f t="shared" si="14"/>
        <v>7.8571454752682595</v>
      </c>
      <c r="M33" s="14">
        <f t="shared" si="14"/>
        <v>39.720811496882192</v>
      </c>
      <c r="N33" s="14">
        <f t="shared" si="14"/>
        <v>17.104293306715661</v>
      </c>
      <c r="O33" s="14">
        <f t="shared" si="14"/>
        <v>0.48511400634430041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61134</v>
      </c>
      <c r="D37" s="18">
        <f>VLOOKUP($B$11,ABONE2,4,FALSE)</f>
        <v>120</v>
      </c>
      <c r="E37" s="18">
        <f>VLOOKUP($B$11,ABONE2,5,FALSE)</f>
        <v>61254</v>
      </c>
      <c r="F37" s="18">
        <f>VLOOKUP($B$11,ABONE2,6,FALSE)</f>
        <v>3756</v>
      </c>
      <c r="G37" s="18">
        <f>VLOOKUP($B$11,ABONE2,7,FALSE)</f>
        <v>563</v>
      </c>
      <c r="H37" s="18">
        <f>VLOOKUP($B$11,ABONE2,8,FALSE)</f>
        <v>4319</v>
      </c>
      <c r="I37" s="18">
        <f>VLOOKUP($B$11,ABONE2,9,FALSE)</f>
        <v>12437</v>
      </c>
      <c r="J37" s="18">
        <f>VLOOKUP($B$11,ABONE2,10,FALSE)</f>
        <v>540</v>
      </c>
      <c r="K37" s="18">
        <f>VLOOKUP($B$11,ABONE2,11,FALSE)</f>
        <v>12977</v>
      </c>
      <c r="L37" s="29">
        <f>VLOOKUP($B$11,ABONE2,12,FALSE)</f>
        <v>203</v>
      </c>
      <c r="M37" s="29">
        <f>VLOOKUP($B$11,ABONE2,13,FALSE)</f>
        <v>83</v>
      </c>
      <c r="N37" s="29">
        <f>VLOOKUP($B$11,ABONE2,14,FALSE)</f>
        <v>286</v>
      </c>
      <c r="O37" s="29">
        <f>VLOOKUP($B$11,ABONE2,15,FALSE)</f>
        <v>78836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14838.888970833334</v>
      </c>
      <c r="D38" s="18">
        <f>VLOOKUP($B$11,TUKETIM,4,FALSE)</f>
        <v>304.04025416666667</v>
      </c>
      <c r="E38" s="18">
        <f>VLOOKUP($B$11,TUKETIM,5,FALSE)</f>
        <v>15142.929225</v>
      </c>
      <c r="F38" s="18">
        <f>VLOOKUP($B$11,TUKETIM,6,FALSE)</f>
        <v>2599.8515041666665</v>
      </c>
      <c r="G38" s="18">
        <f>VLOOKUP($B$11,TUKETIM,7,FALSE)</f>
        <v>1578.9499958333333</v>
      </c>
      <c r="H38" s="18">
        <f>VLOOKUP($B$11,TUKETIM,8,FALSE)</f>
        <v>4178.8014999999996</v>
      </c>
      <c r="I38" s="18">
        <f>VLOOKUP($B$11,TUKETIM,9,FALSE)</f>
        <v>7575.4071875000009</v>
      </c>
      <c r="J38" s="18">
        <f>VLOOKUP($B$11,TUKETIM,10,FALSE)</f>
        <v>5092.7665416666678</v>
      </c>
      <c r="K38" s="18">
        <f>VLOOKUP($B$11,TUKETIM,11,FALSE)</f>
        <v>12668.173729166669</v>
      </c>
      <c r="L38" s="29">
        <f>VLOOKUP($B$11,TUKETIM,12,FALSE)</f>
        <v>2216.1088833333333</v>
      </c>
      <c r="M38" s="29">
        <f>VLOOKUP($B$11,TUKETIM,13,FALSE)</f>
        <v>7475.7858666666652</v>
      </c>
      <c r="N38" s="29">
        <f>VLOOKUP($B$11,TUKETIM,14,FALSE)</f>
        <v>9691.8947499999995</v>
      </c>
      <c r="O38" s="29">
        <f>VLOOKUP($B$11,TUKETIM,15,FALSE)</f>
        <v>41681.799204166666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337681.36780000001</v>
      </c>
      <c r="D39" s="18">
        <f>VLOOKUP($B$11,ANLASMA,4,FALSE)</f>
        <v>6925.58</v>
      </c>
      <c r="E39" s="18">
        <f>VLOOKUP($B$11,ANLASMA,5,FALSE)</f>
        <v>344606.94780000002</v>
      </c>
      <c r="F39" s="18">
        <f>VLOOKUP($B$11,ANLASMA,6,FALSE)</f>
        <v>21154.111000000001</v>
      </c>
      <c r="G39" s="18">
        <f>VLOOKUP($B$11,ANLASMA,7,FALSE)</f>
        <v>18162.87</v>
      </c>
      <c r="H39" s="18">
        <f>VLOOKUP($B$11,ANLASMA,8,FALSE)</f>
        <v>39316.981</v>
      </c>
      <c r="I39" s="18">
        <f>VLOOKUP($B$11,ANLASMA,9,FALSE)</f>
        <v>95225.209399999992</v>
      </c>
      <c r="J39" s="18">
        <f>VLOOKUP($B$11,ANLASMA,10,FALSE)</f>
        <v>87286.04</v>
      </c>
      <c r="K39" s="18">
        <f>VLOOKUP($B$11,ANLASMA,11,FALSE)</f>
        <v>182511.24939999997</v>
      </c>
      <c r="L39" s="29">
        <f>VLOOKUP($B$11,ANLASMA,12,FALSE)</f>
        <v>8025.1840000000002</v>
      </c>
      <c r="M39" s="29">
        <f>VLOOKUP($B$11,ANLASMA,13,FALSE)</f>
        <v>39918.53</v>
      </c>
      <c r="N39" s="29">
        <f>VLOOKUP($B$11,ANLASMA,14,FALSE)</f>
        <v>47943.714</v>
      </c>
      <c r="O39" s="29">
        <f>VLOOKUP($B$11,ANLASMA,15,FALSE)</f>
        <v>614378.8922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0.32401796707370784</v>
      </c>
      <c r="D17" s="14">
        <f t="shared" si="1"/>
        <v>1.142890786991994</v>
      </c>
      <c r="E17" s="14">
        <f t="shared" si="2"/>
        <v>0.32769112260095357</v>
      </c>
      <c r="F17" s="14">
        <f t="shared" si="3"/>
        <v>0.19422341389955239</v>
      </c>
      <c r="G17" s="14">
        <f t="shared" si="4"/>
        <v>5.3784847214946812</v>
      </c>
      <c r="H17" s="14">
        <f t="shared" si="5"/>
        <v>1.4959484147149231</v>
      </c>
      <c r="I17" s="14">
        <f t="shared" si="6"/>
        <v>0.40003823747808714</v>
      </c>
      <c r="J17" s="14">
        <f t="shared" si="7"/>
        <v>16.439454945200364</v>
      </c>
      <c r="K17" s="14">
        <f t="shared" si="8"/>
        <v>1.325531017624821</v>
      </c>
      <c r="L17" s="14">
        <f t="shared" si="9"/>
        <v>0</v>
      </c>
      <c r="M17" s="14">
        <f t="shared" si="10"/>
        <v>36.728381748178727</v>
      </c>
      <c r="N17" s="14">
        <f t="shared" si="11"/>
        <v>32.862236301002021</v>
      </c>
      <c r="O17" s="19">
        <f t="shared" si="12"/>
        <v>0.4992390302209892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7.6772373010763617E-2</v>
      </c>
      <c r="D21" s="14">
        <f t="shared" si="1"/>
        <v>0</v>
      </c>
      <c r="E21" s="14">
        <f t="shared" si="2"/>
        <v>7.6428001016230457E-2</v>
      </c>
      <c r="F21" s="14">
        <f t="shared" si="3"/>
        <v>2.8154877473447415E-2</v>
      </c>
      <c r="G21" s="14">
        <f t="shared" si="4"/>
        <v>0</v>
      </c>
      <c r="H21" s="14">
        <f t="shared" si="5"/>
        <v>2.1085421339284854E-2</v>
      </c>
      <c r="I21" s="14">
        <f t="shared" si="6"/>
        <v>0.24305555284790253</v>
      </c>
      <c r="J21" s="14">
        <f t="shared" si="7"/>
        <v>0</v>
      </c>
      <c r="K21" s="14">
        <f t="shared" si="8"/>
        <v>0.22903096807437989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9.6319456853595026E-2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0.40079034008447145</v>
      </c>
      <c r="D25" s="14">
        <f t="shared" ref="D25:O25" si="13">SUM(D15:D24)</f>
        <v>1.142890786991994</v>
      </c>
      <c r="E25" s="14">
        <f t="shared" si="13"/>
        <v>0.40411912361718405</v>
      </c>
      <c r="F25" s="14">
        <f t="shared" si="13"/>
        <v>0.2223782913729998</v>
      </c>
      <c r="G25" s="14">
        <f t="shared" si="13"/>
        <v>5.3784847214946812</v>
      </c>
      <c r="H25" s="14">
        <f t="shared" si="13"/>
        <v>1.5170338360542079</v>
      </c>
      <c r="I25" s="14">
        <f t="shared" si="13"/>
        <v>0.64309379032598968</v>
      </c>
      <c r="J25" s="14">
        <f t="shared" si="13"/>
        <v>16.439454945200364</v>
      </c>
      <c r="K25" s="14">
        <f t="shared" si="13"/>
        <v>1.5545619856992008</v>
      </c>
      <c r="L25" s="14">
        <f t="shared" si="13"/>
        <v>0</v>
      </c>
      <c r="M25" s="14">
        <f t="shared" si="13"/>
        <v>36.728381748178727</v>
      </c>
      <c r="N25" s="14">
        <f t="shared" si="13"/>
        <v>32.862236301002021</v>
      </c>
      <c r="O25" s="14">
        <f t="shared" si="13"/>
        <v>0.59555848707458425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2.9956134259616057E-2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2.9821762306543285E-2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2.1143150680464993E-2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1.9923166583730115E-2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2.8033038746372845E-2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1.3258677396083803E-2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1.3199203955304252E-2</v>
      </c>
      <c r="F31" s="14">
        <f>(SUMIFS(TARIMSALAG2,KAYNAK,A31,SEBEP,B31,SÜRE,"Uzun",BİLDİRİM,"Bildirimli",İL,$B$10,İLÇE,$B$11)/VLOOKUP($B$11,ABONE2,6,FALSE))</f>
        <v>5.2842906616376688E-2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3.9574491199600881E-2</v>
      </c>
      <c r="I31" s="14">
        <f>(SUMIFS(TICARETHANEAG2,KAYNAK,A31,SEBEP,B31,SÜRE,"Uzun",BİLDİRİM,"Bildirimli",İL,$B$10,İLÇE,$B$11)/VLOOKUP($B$11,ABONE2,9,FALSE))</f>
        <v>7.8241393853139579E-2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7.3726775495176824E-2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2.1790118330985212E-2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4.3214811655699861E-2</v>
      </c>
      <c r="D33" s="14">
        <f t="shared" ref="D33:O33" si="14">SUM(D28:D32)</f>
        <v>0</v>
      </c>
      <c r="E33" s="14">
        <f t="shared" si="14"/>
        <v>4.3020966261847537E-2</v>
      </c>
      <c r="F33" s="14">
        <f t="shared" si="14"/>
        <v>5.2842906616376688E-2</v>
      </c>
      <c r="G33" s="14">
        <f t="shared" si="14"/>
        <v>0</v>
      </c>
      <c r="H33" s="14">
        <f t="shared" si="14"/>
        <v>3.9574491199600881E-2</v>
      </c>
      <c r="I33" s="14">
        <f t="shared" si="14"/>
        <v>9.9384544533604569E-2</v>
      </c>
      <c r="J33" s="14">
        <f t="shared" si="14"/>
        <v>0</v>
      </c>
      <c r="K33" s="14">
        <f t="shared" si="14"/>
        <v>9.3649942078906936E-2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4.9823157077358057E-2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27076</v>
      </c>
      <c r="D37" s="18">
        <f>VLOOKUP($B$11,ABONE2,4,FALSE)</f>
        <v>122</v>
      </c>
      <c r="E37" s="18">
        <f>VLOOKUP($B$11,ABONE2,5,FALSE)</f>
        <v>27198</v>
      </c>
      <c r="F37" s="18">
        <f>VLOOKUP($B$11,ABONE2,6,FALSE)</f>
        <v>343</v>
      </c>
      <c r="G37" s="18">
        <f>VLOOKUP($B$11,ABONE2,7,FALSE)</f>
        <v>115</v>
      </c>
      <c r="H37" s="18">
        <f>VLOOKUP($B$11,ABONE2,8,FALSE)</f>
        <v>458</v>
      </c>
      <c r="I37" s="18">
        <f>VLOOKUP($B$11,ABONE2,9,FALSE)</f>
        <v>4099</v>
      </c>
      <c r="J37" s="18">
        <f>VLOOKUP($B$11,ABONE2,10,FALSE)</f>
        <v>251</v>
      </c>
      <c r="K37" s="18">
        <f>VLOOKUP($B$11,ABONE2,11,FALSE)</f>
        <v>4350</v>
      </c>
      <c r="L37" s="29">
        <f>VLOOKUP($B$11,ABONE2,12,FALSE)</f>
        <v>2</v>
      </c>
      <c r="M37" s="29">
        <f>VLOOKUP($B$11,ABONE2,13,FALSE)</f>
        <v>17</v>
      </c>
      <c r="N37" s="29">
        <f>VLOOKUP($B$11,ABONE2,14,FALSE)</f>
        <v>19</v>
      </c>
      <c r="O37" s="29">
        <f>VLOOKUP($B$11,ABONE2,15,FALSE)</f>
        <v>32025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6968.2152208333337</v>
      </c>
      <c r="D38" s="18">
        <f>VLOOKUP($B$11,TUKETIM,4,FALSE)</f>
        <v>93.301045833333333</v>
      </c>
      <c r="E38" s="18">
        <f>VLOOKUP($B$11,TUKETIM,5,FALSE)</f>
        <v>7061.5162666666674</v>
      </c>
      <c r="F38" s="18">
        <f>VLOOKUP($B$11,TUKETIM,6,FALSE)</f>
        <v>92.963841666666667</v>
      </c>
      <c r="G38" s="18">
        <f>VLOOKUP($B$11,TUKETIM,7,FALSE)</f>
        <v>811.20512916666667</v>
      </c>
      <c r="H38" s="18">
        <f>VLOOKUP($B$11,TUKETIM,8,FALSE)</f>
        <v>904.16897083333333</v>
      </c>
      <c r="I38" s="18">
        <f>VLOOKUP($B$11,TUKETIM,9,FALSE)</f>
        <v>2495.1011000000003</v>
      </c>
      <c r="J38" s="18">
        <f>VLOOKUP($B$11,TUKETIM,10,FALSE)</f>
        <v>5528.4778749999996</v>
      </c>
      <c r="K38" s="18">
        <f>VLOOKUP($B$11,TUKETIM,11,FALSE)</f>
        <v>8023.5789750000004</v>
      </c>
      <c r="L38" s="29">
        <f>VLOOKUP($B$11,TUKETIM,12,FALSE)</f>
        <v>1.4902166666666667</v>
      </c>
      <c r="M38" s="29">
        <f>VLOOKUP($B$11,TUKETIM,13,FALSE)</f>
        <v>966.84250000000009</v>
      </c>
      <c r="N38" s="29">
        <f>VLOOKUP($B$11,TUKETIM,14,FALSE)</f>
        <v>968.33271666666678</v>
      </c>
      <c r="O38" s="29">
        <f>VLOOKUP($B$11,TUKETIM,15,FALSE)</f>
        <v>16957.59692916667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155342.52779999998</v>
      </c>
      <c r="D39" s="18">
        <f>VLOOKUP($B$11,ANLASMA,4,FALSE)</f>
        <v>3497.5</v>
      </c>
      <c r="E39" s="18">
        <f>VLOOKUP($B$11,ANLASMA,5,FALSE)</f>
        <v>158840.02779999998</v>
      </c>
      <c r="F39" s="18">
        <f>VLOOKUP($B$11,ANLASMA,6,FALSE)</f>
        <v>1828.886</v>
      </c>
      <c r="G39" s="18">
        <f>VLOOKUP($B$11,ANLASMA,7,FALSE)</f>
        <v>5629.2</v>
      </c>
      <c r="H39" s="18">
        <f>VLOOKUP($B$11,ANLASMA,8,FALSE)</f>
        <v>7458.0859999999993</v>
      </c>
      <c r="I39" s="18">
        <f>VLOOKUP($B$11,ANLASMA,9,FALSE)</f>
        <v>23497.923200000001</v>
      </c>
      <c r="J39" s="18">
        <f>VLOOKUP($B$11,ANLASMA,10,FALSE)</f>
        <v>68826.34</v>
      </c>
      <c r="K39" s="18">
        <f>VLOOKUP($B$11,ANLASMA,11,FALSE)</f>
        <v>92324.263200000001</v>
      </c>
      <c r="L39" s="29">
        <f>VLOOKUP($B$11,ANLASMA,12,FALSE)</f>
        <v>41.6</v>
      </c>
      <c r="M39" s="29">
        <f>VLOOKUP($B$11,ANLASMA,13,FALSE)</f>
        <v>5670.6</v>
      </c>
      <c r="N39" s="29">
        <f>VLOOKUP($B$11,ANLASMA,14,FALSE)</f>
        <v>5712.2000000000007</v>
      </c>
      <c r="O39" s="29">
        <f>VLOOKUP($B$11,ANLASMA,15,FALSE)</f>
        <v>264334.57699999999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9.4025219067068982E-2</v>
      </c>
      <c r="D17" s="14">
        <f t="shared" si="1"/>
        <v>6.3263049055132511E-2</v>
      </c>
      <c r="E17" s="14">
        <f t="shared" si="2"/>
        <v>9.4010337746414971E-2</v>
      </c>
      <c r="F17" s="14">
        <f t="shared" si="3"/>
        <v>0.19991715528553566</v>
      </c>
      <c r="G17" s="14">
        <f t="shared" si="4"/>
        <v>0.22906493024846838</v>
      </c>
      <c r="H17" s="14">
        <f t="shared" si="5"/>
        <v>0.2019645930179983</v>
      </c>
      <c r="I17" s="14">
        <f t="shared" si="6"/>
        <v>0.18892520016532777</v>
      </c>
      <c r="J17" s="14">
        <f t="shared" si="7"/>
        <v>0.33550432969271482</v>
      </c>
      <c r="K17" s="14">
        <f t="shared" si="8"/>
        <v>0.19399694951399399</v>
      </c>
      <c r="L17" s="14">
        <f t="shared" si="9"/>
        <v>0</v>
      </c>
      <c r="M17" s="14">
        <f t="shared" si="10"/>
        <v>543.12554391784181</v>
      </c>
      <c r="N17" s="14">
        <f t="shared" si="11"/>
        <v>519.51138983445742</v>
      </c>
      <c r="O17" s="19">
        <f t="shared" si="12"/>
        <v>0.82958587207422019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3.9104264466576437E-2</v>
      </c>
      <c r="D18" s="14">
        <f t="shared" si="1"/>
        <v>0</v>
      </c>
      <c r="E18" s="14">
        <f t="shared" si="2"/>
        <v>3.908534762494139E-2</v>
      </c>
      <c r="F18" s="14">
        <f t="shared" si="3"/>
        <v>7.9181212387449285E-3</v>
      </c>
      <c r="G18" s="14">
        <f t="shared" si="4"/>
        <v>0</v>
      </c>
      <c r="H18" s="14">
        <f t="shared" si="5"/>
        <v>7.3619257756251241E-3</v>
      </c>
      <c r="I18" s="14">
        <f t="shared" si="6"/>
        <v>6.8999422594249279E-2</v>
      </c>
      <c r="J18" s="14">
        <f t="shared" si="7"/>
        <v>2.0787943194568129E-2</v>
      </c>
      <c r="K18" s="14">
        <f t="shared" si="8"/>
        <v>6.7331268744298345E-2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4.0036003628556867E-2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9.5964721487027914E-3</v>
      </c>
      <c r="D21" s="14">
        <f t="shared" si="1"/>
        <v>0</v>
      </c>
      <c r="E21" s="14">
        <f t="shared" si="2"/>
        <v>9.591829817581915E-3</v>
      </c>
      <c r="F21" s="14">
        <f t="shared" si="3"/>
        <v>9.4347528377390199E-3</v>
      </c>
      <c r="G21" s="14">
        <f t="shared" si="4"/>
        <v>0</v>
      </c>
      <c r="H21" s="14">
        <f t="shared" si="5"/>
        <v>8.7720240709288112E-3</v>
      </c>
      <c r="I21" s="14">
        <f t="shared" si="6"/>
        <v>1.4457037618121758E-2</v>
      </c>
      <c r="J21" s="14">
        <f t="shared" si="7"/>
        <v>0</v>
      </c>
      <c r="K21" s="14">
        <f t="shared" si="8"/>
        <v>1.3956813122589787E-2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1.0171590563337224E-2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0.14272595568234822</v>
      </c>
      <c r="D25" s="14">
        <f t="shared" ref="D25:O25" si="13">SUM(D15:D24)</f>
        <v>6.3263049055132511E-2</v>
      </c>
      <c r="E25" s="14">
        <f t="shared" si="13"/>
        <v>0.14268751518893827</v>
      </c>
      <c r="F25" s="14">
        <f t="shared" si="13"/>
        <v>0.21727002936201961</v>
      </c>
      <c r="G25" s="14">
        <f t="shared" si="13"/>
        <v>0.22906493024846838</v>
      </c>
      <c r="H25" s="14">
        <f t="shared" si="13"/>
        <v>0.21809854286455221</v>
      </c>
      <c r="I25" s="14">
        <f t="shared" si="13"/>
        <v>0.27238166037769884</v>
      </c>
      <c r="J25" s="14">
        <f t="shared" si="13"/>
        <v>0.35629227288728293</v>
      </c>
      <c r="K25" s="14">
        <f t="shared" si="13"/>
        <v>0.27528503138088212</v>
      </c>
      <c r="L25" s="14">
        <f t="shared" si="13"/>
        <v>0</v>
      </c>
      <c r="M25" s="14">
        <f t="shared" si="13"/>
        <v>543.12554391784181</v>
      </c>
      <c r="N25" s="14">
        <f t="shared" si="13"/>
        <v>519.51138983445742</v>
      </c>
      <c r="O25" s="14">
        <f t="shared" si="13"/>
        <v>0.87979346626611432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70.694335372533232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67.620668617205695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9.2224583621663372E-2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</v>
      </c>
      <c r="D33" s="14">
        <f t="shared" ref="D33:O33" si="14">SUM(D28:D32)</f>
        <v>0</v>
      </c>
      <c r="E33" s="14">
        <f t="shared" si="14"/>
        <v>0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</v>
      </c>
      <c r="J33" s="14">
        <f t="shared" si="14"/>
        <v>0</v>
      </c>
      <c r="K33" s="14">
        <f t="shared" si="14"/>
        <v>0</v>
      </c>
      <c r="L33" s="14">
        <f t="shared" si="14"/>
        <v>0</v>
      </c>
      <c r="M33" s="14">
        <f t="shared" si="14"/>
        <v>70.694335372533232</v>
      </c>
      <c r="N33" s="14">
        <f t="shared" si="14"/>
        <v>67.620668617205695</v>
      </c>
      <c r="O33" s="14">
        <f t="shared" si="14"/>
        <v>9.2224583621663372E-2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12397</v>
      </c>
      <c r="D37" s="18">
        <f>VLOOKUP($B$11,ABONE2,4,FALSE)</f>
        <v>6</v>
      </c>
      <c r="E37" s="18">
        <f>VLOOKUP($B$11,ABONE2,5,FALSE)</f>
        <v>12403</v>
      </c>
      <c r="F37" s="18">
        <f>VLOOKUP($B$11,ABONE2,6,FALSE)</f>
        <v>1681</v>
      </c>
      <c r="G37" s="18">
        <f>VLOOKUP($B$11,ABONE2,7,FALSE)</f>
        <v>127</v>
      </c>
      <c r="H37" s="18">
        <f>VLOOKUP($B$11,ABONE2,8,FALSE)</f>
        <v>1808</v>
      </c>
      <c r="I37" s="18">
        <f>VLOOKUP($B$11,ABONE2,9,FALSE)</f>
        <v>2539</v>
      </c>
      <c r="J37" s="18">
        <f>VLOOKUP($B$11,ABONE2,10,FALSE)</f>
        <v>91</v>
      </c>
      <c r="K37" s="18">
        <f>VLOOKUP($B$11,ABONE2,11,FALSE)</f>
        <v>2630</v>
      </c>
      <c r="L37" s="29">
        <f>VLOOKUP($B$11,ABONE2,12,FALSE)</f>
        <v>1</v>
      </c>
      <c r="M37" s="29">
        <f>VLOOKUP($B$11,ABONE2,13,FALSE)</f>
        <v>22</v>
      </c>
      <c r="N37" s="29">
        <f>VLOOKUP($B$11,ABONE2,14,FALSE)</f>
        <v>23</v>
      </c>
      <c r="O37" s="29">
        <f>VLOOKUP($B$11,ABONE2,15,FALSE)</f>
        <v>16864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2080.1995416666664</v>
      </c>
      <c r="D38" s="18">
        <f>VLOOKUP($B$11,TUKETIM,4,FALSE)</f>
        <v>1.7475750000000001</v>
      </c>
      <c r="E38" s="18">
        <f>VLOOKUP($B$11,TUKETIM,5,FALSE)</f>
        <v>2081.9471166666663</v>
      </c>
      <c r="F38" s="18">
        <f>VLOOKUP($B$11,TUKETIM,6,FALSE)</f>
        <v>1669.8065458333333</v>
      </c>
      <c r="G38" s="18">
        <f>VLOOKUP($B$11,TUKETIM,7,FALSE)</f>
        <v>296.2752375</v>
      </c>
      <c r="H38" s="18">
        <f>VLOOKUP($B$11,TUKETIM,8,FALSE)</f>
        <v>1966.0817833333333</v>
      </c>
      <c r="I38" s="18">
        <f>VLOOKUP($B$11,TUKETIM,9,FALSE)</f>
        <v>1241.4071041666668</v>
      </c>
      <c r="J38" s="18">
        <f>VLOOKUP($B$11,TUKETIM,10,FALSE)</f>
        <v>792.05939166666667</v>
      </c>
      <c r="K38" s="18">
        <f>VLOOKUP($B$11,TUKETIM,11,FALSE)</f>
        <v>2033.4664958333335</v>
      </c>
      <c r="L38" s="29">
        <f>VLOOKUP($B$11,TUKETIM,12,FALSE)</f>
        <v>36.569179166666665</v>
      </c>
      <c r="M38" s="29">
        <f>VLOOKUP($B$11,TUKETIM,13,FALSE)</f>
        <v>10573.283091666668</v>
      </c>
      <c r="N38" s="29">
        <f>VLOOKUP($B$11,TUKETIM,14,FALSE)</f>
        <v>10609.852270833335</v>
      </c>
      <c r="O38" s="29">
        <f>VLOOKUP($B$11,TUKETIM,15,FALSE)</f>
        <v>16691.347666666668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52462.219800000006</v>
      </c>
      <c r="D39" s="18">
        <f>VLOOKUP($B$11,ANLASMA,4,FALSE)</f>
        <v>90</v>
      </c>
      <c r="E39" s="18">
        <f>VLOOKUP($B$11,ANLASMA,5,FALSE)</f>
        <v>52552.219800000006</v>
      </c>
      <c r="F39" s="18">
        <f>VLOOKUP($B$11,ANLASMA,6,FALSE)</f>
        <v>13127.791000000001</v>
      </c>
      <c r="G39" s="18">
        <f>VLOOKUP($B$11,ANLASMA,7,FALSE)</f>
        <v>5913.42</v>
      </c>
      <c r="H39" s="18">
        <f>VLOOKUP($B$11,ANLASMA,8,FALSE)</f>
        <v>19041.211000000003</v>
      </c>
      <c r="I39" s="18">
        <f>VLOOKUP($B$11,ANLASMA,9,FALSE)</f>
        <v>14490.156400000002</v>
      </c>
      <c r="J39" s="18">
        <f>VLOOKUP($B$11,ANLASMA,10,FALSE)</f>
        <v>40470</v>
      </c>
      <c r="K39" s="18">
        <f>VLOOKUP($B$11,ANLASMA,11,FALSE)</f>
        <v>54960.1564</v>
      </c>
      <c r="L39" s="29">
        <f>VLOOKUP($B$11,ANLASMA,12,FALSE)</f>
        <v>599.99900000000002</v>
      </c>
      <c r="M39" s="29">
        <f>VLOOKUP($B$11,ANLASMA,13,FALSE)</f>
        <v>739778</v>
      </c>
      <c r="N39" s="29">
        <f>VLOOKUP($B$11,ANLASMA,14,FALSE)</f>
        <v>740377.99899999995</v>
      </c>
      <c r="O39" s="29">
        <f>VLOOKUP($B$11,ANLASMA,15,FALSE)</f>
        <v>866931.5861999999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6.1442348638636145E-2</v>
      </c>
      <c r="D17" s="14">
        <f t="shared" si="1"/>
        <v>0.56940733254630393</v>
      </c>
      <c r="E17" s="14">
        <f t="shared" si="2"/>
        <v>6.1835969654814332E-2</v>
      </c>
      <c r="F17" s="14">
        <f t="shared" si="3"/>
        <v>0.42030351210605804</v>
      </c>
      <c r="G17" s="14">
        <f t="shared" si="4"/>
        <v>1.5939911664142741</v>
      </c>
      <c r="H17" s="14">
        <f t="shared" si="5"/>
        <v>0.71956332723882321</v>
      </c>
      <c r="I17" s="14">
        <f t="shared" si="6"/>
        <v>0.14382016892856136</v>
      </c>
      <c r="J17" s="14">
        <f t="shared" si="7"/>
        <v>2.7925327643311006</v>
      </c>
      <c r="K17" s="14">
        <f t="shared" si="8"/>
        <v>0.27855670637782731</v>
      </c>
      <c r="L17" s="14">
        <f t="shared" si="9"/>
        <v>16.732405767906805</v>
      </c>
      <c r="M17" s="14">
        <f t="shared" si="10"/>
        <v>40.495697027712467</v>
      </c>
      <c r="N17" s="14">
        <f t="shared" si="11"/>
        <v>37.075559780974082</v>
      </c>
      <c r="O17" s="19">
        <f t="shared" si="12"/>
        <v>0.30054812846811874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3.7711540267575484E-2</v>
      </c>
      <c r="D18" s="14">
        <f t="shared" si="1"/>
        <v>0.13227662627949693</v>
      </c>
      <c r="E18" s="14">
        <f t="shared" si="2"/>
        <v>3.7784818557280893E-2</v>
      </c>
      <c r="F18" s="14">
        <f t="shared" si="3"/>
        <v>2.5888380182203467E-2</v>
      </c>
      <c r="G18" s="14">
        <f t="shared" si="4"/>
        <v>0.18810112643511662</v>
      </c>
      <c r="H18" s="14">
        <f t="shared" si="5"/>
        <v>6.7248410065483738E-2</v>
      </c>
      <c r="I18" s="14">
        <f t="shared" si="6"/>
        <v>6.6438838925205912E-2</v>
      </c>
      <c r="J18" s="14">
        <f t="shared" si="7"/>
        <v>0.42623156929903594</v>
      </c>
      <c r="K18" s="14">
        <f t="shared" si="8"/>
        <v>8.4741023455958991E-2</v>
      </c>
      <c r="L18" s="14">
        <f t="shared" si="9"/>
        <v>1.9975307824372297E-2</v>
      </c>
      <c r="M18" s="14">
        <f t="shared" si="10"/>
        <v>7.8139677463751083</v>
      </c>
      <c r="N18" s="14">
        <f t="shared" si="11"/>
        <v>6.6922155636304232</v>
      </c>
      <c r="O18" s="19">
        <f t="shared" si="12"/>
        <v>7.9382050161280471E-2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5.5564696208800141E-2</v>
      </c>
      <c r="D21" s="14">
        <f t="shared" si="1"/>
        <v>0</v>
      </c>
      <c r="E21" s="14">
        <f t="shared" si="2"/>
        <v>5.5521639240547947E-2</v>
      </c>
      <c r="F21" s="14">
        <f t="shared" si="3"/>
        <v>4.3986605288910977E-2</v>
      </c>
      <c r="G21" s="14">
        <f t="shared" si="4"/>
        <v>0</v>
      </c>
      <c r="H21" s="14">
        <f t="shared" si="5"/>
        <v>3.2771165372883174E-2</v>
      </c>
      <c r="I21" s="14">
        <f t="shared" si="6"/>
        <v>0.11511655142253176</v>
      </c>
      <c r="J21" s="14">
        <f t="shared" si="7"/>
        <v>0</v>
      </c>
      <c r="K21" s="14">
        <f t="shared" si="8"/>
        <v>0.10926072336149779</v>
      </c>
      <c r="L21" s="14">
        <f t="shared" si="9"/>
        <v>5.6059810898997808</v>
      </c>
      <c r="M21" s="14">
        <f t="shared" si="10"/>
        <v>0</v>
      </c>
      <c r="N21" s="14">
        <f t="shared" si="11"/>
        <v>0.80684213817249184</v>
      </c>
      <c r="O21" s="19">
        <f t="shared" si="12"/>
        <v>6.7621265410596446E-2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7.0702021808737329E-4</v>
      </c>
      <c r="D22" s="14">
        <f t="shared" si="1"/>
        <v>0</v>
      </c>
      <c r="E22" s="14">
        <f t="shared" si="2"/>
        <v>7.0647234958163261E-4</v>
      </c>
      <c r="F22" s="14">
        <f t="shared" si="3"/>
        <v>4.2618226053091612E-4</v>
      </c>
      <c r="G22" s="14">
        <f t="shared" si="4"/>
        <v>0</v>
      </c>
      <c r="H22" s="14">
        <f t="shared" si="5"/>
        <v>3.1751687240044377E-4</v>
      </c>
      <c r="I22" s="14">
        <f t="shared" si="6"/>
        <v>7.1166278001874388E-4</v>
      </c>
      <c r="J22" s="14">
        <f t="shared" si="7"/>
        <v>0</v>
      </c>
      <c r="K22" s="14">
        <f t="shared" si="8"/>
        <v>6.7546142733983163E-4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6.8605300435803211E-4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0.15542560533309915</v>
      </c>
      <c r="D25" s="14">
        <f t="shared" ref="D25:O25" si="13">SUM(D15:D24)</f>
        <v>0.70168395882580081</v>
      </c>
      <c r="E25" s="14">
        <f t="shared" si="13"/>
        <v>0.1558488998022248</v>
      </c>
      <c r="F25" s="14">
        <f t="shared" si="13"/>
        <v>0.49060467983770339</v>
      </c>
      <c r="G25" s="14">
        <f t="shared" si="13"/>
        <v>1.7820922928493907</v>
      </c>
      <c r="H25" s="14">
        <f t="shared" si="13"/>
        <v>0.81990041954959059</v>
      </c>
      <c r="I25" s="14">
        <f t="shared" si="13"/>
        <v>0.32608722205631774</v>
      </c>
      <c r="J25" s="14">
        <f t="shared" si="13"/>
        <v>3.2187643336301366</v>
      </c>
      <c r="K25" s="14">
        <f t="shared" si="13"/>
        <v>0.47323391462262387</v>
      </c>
      <c r="L25" s="14">
        <f t="shared" si="13"/>
        <v>22.358362165630957</v>
      </c>
      <c r="M25" s="14">
        <f t="shared" si="13"/>
        <v>48.309664774087572</v>
      </c>
      <c r="N25" s="14">
        <f t="shared" si="13"/>
        <v>44.574617482776993</v>
      </c>
      <c r="O25" s="14">
        <f t="shared" si="13"/>
        <v>0.44823749704435367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0.38270535341928108</v>
      </c>
      <c r="D29" s="14">
        <f>(SUMIFS(MESKENOG2,KAYNAK,A29,SEBEP,B29,SÜRE,"Uzun",BİLDİRİM,"Bildirimli",İL,$B$10,İLÇE,$B$11)/VLOOKUP($B$11,ABONE2,4,FALSE))</f>
        <v>4.0628538664263898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0.38555709289595291</v>
      </c>
      <c r="F29" s="14">
        <f>(SUMIFS(TARIMSALAG2,KAYNAK,A29,SEBEP,B29,SÜRE,"Uzun",BİLDİRİM,"Bildirimli",İL,$B$10,İLÇE,$B$11)/VLOOKUP($B$11,ABONE2,6,FALSE))</f>
        <v>0.9674392366218536</v>
      </c>
      <c r="G29" s="14">
        <f>(SUMIFS(TARIMSALOG2,KAYNAK,A29,SEBEP,B29,SÜRE,"Uzun",BİLDİRİM,"Bildirimli",İL,$B$10,İLÇE,$B$11)/VLOOKUP($B$11,ABONE2,7,FALSE))</f>
        <v>2.2840916671782554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1.3031513500756284</v>
      </c>
      <c r="I29" s="14">
        <f>(SUMIFS(TICARETHANEAG2,KAYNAK,A29,SEBEP,B29,SÜRE,"Uzun",BİLDİRİM,"Bildirimli",İL,$B$10,İLÇE,$B$11)/VLOOKUP($B$11,ABONE2,9,FALSE))</f>
        <v>0.66022596881609441</v>
      </c>
      <c r="J29" s="14">
        <f>(SUMIFS(TICARETHANEOG2,KAYNAK,A29,SEBEP,B29,SÜRE,"Uzun",BİLDİRİM,"Bildirimli",İL,$B$10,İLÇE,$B$11)/VLOOKUP($B$11,ABONE2,10,FALSE))</f>
        <v>10.275335068945036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1.1493339639972082</v>
      </c>
      <c r="L29" s="14">
        <f>(SUMIFS(SANAYIAG2,KAYNAK,A29,SEBEP,B29,SÜRE,"Uzun",BİLDİRİM,"Bildirimli",İL,$B$10,İLÇE,$B$11)/VLOOKUP($B$11,ABONE2,12,FALSE))</f>
        <v>22.903056747621363</v>
      </c>
      <c r="M29" s="14">
        <f>(SUMIFS(SANAYIOG2,KAYNAK,A29,SEBEP,B29,SÜRE,"Uzun",BİLDİRİM,"Bildirimli",İL,$B$10,İLÇE,$B$11)/VLOOKUP($B$11,ABONE2,13,FALSE))</f>
        <v>20.456314943510453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20.80846282933576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0.64284118820915082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2.4759859639569746E-3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2.4740673275508228E-3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1.2681976418925523E-3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1.2036860903687984E-3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2.1727409979865621E-3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0.38518133938323806</v>
      </c>
      <c r="D33" s="14">
        <f t="shared" ref="D33:O33" si="14">SUM(D28:D32)</f>
        <v>4.0628538664263898</v>
      </c>
      <c r="E33" s="14">
        <f t="shared" si="14"/>
        <v>0.38803116022350376</v>
      </c>
      <c r="F33" s="14">
        <f t="shared" si="14"/>
        <v>0.9674392366218536</v>
      </c>
      <c r="G33" s="14">
        <f t="shared" si="14"/>
        <v>2.2840916671782554</v>
      </c>
      <c r="H33" s="14">
        <f t="shared" si="14"/>
        <v>1.3031513500756284</v>
      </c>
      <c r="I33" s="14">
        <f t="shared" si="14"/>
        <v>0.66149416645798698</v>
      </c>
      <c r="J33" s="14">
        <f t="shared" si="14"/>
        <v>10.275335068945036</v>
      </c>
      <c r="K33" s="14">
        <f t="shared" si="14"/>
        <v>1.150537650087577</v>
      </c>
      <c r="L33" s="14">
        <f t="shared" si="14"/>
        <v>22.903056747621363</v>
      </c>
      <c r="M33" s="14">
        <f t="shared" si="14"/>
        <v>20.456314943510453</v>
      </c>
      <c r="N33" s="14">
        <f t="shared" si="14"/>
        <v>20.80846282933576</v>
      </c>
      <c r="O33" s="14">
        <f t="shared" si="14"/>
        <v>0.6450139292071374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86396</v>
      </c>
      <c r="D37" s="18">
        <f>VLOOKUP($B$11,ABONE2,4,FALSE)</f>
        <v>67</v>
      </c>
      <c r="E37" s="18">
        <f>VLOOKUP($B$11,ABONE2,5,FALSE)</f>
        <v>86463</v>
      </c>
      <c r="F37" s="18">
        <f>VLOOKUP($B$11,ABONE2,6,FALSE)</f>
        <v>2434</v>
      </c>
      <c r="G37" s="18">
        <f>VLOOKUP($B$11,ABONE2,7,FALSE)</f>
        <v>833</v>
      </c>
      <c r="H37" s="18">
        <f>VLOOKUP($B$11,ABONE2,8,FALSE)</f>
        <v>3267</v>
      </c>
      <c r="I37" s="18">
        <f>VLOOKUP($B$11,ABONE2,9,FALSE)</f>
        <v>17427</v>
      </c>
      <c r="J37" s="18">
        <f>VLOOKUP($B$11,ABONE2,10,FALSE)</f>
        <v>934</v>
      </c>
      <c r="K37" s="18">
        <f>VLOOKUP($B$11,ABONE2,11,FALSE)</f>
        <v>18361</v>
      </c>
      <c r="L37" s="29">
        <f>VLOOKUP($B$11,ABONE2,12,FALSE)</f>
        <v>77</v>
      </c>
      <c r="M37" s="29">
        <f>VLOOKUP($B$11,ABONE2,13,FALSE)</f>
        <v>458</v>
      </c>
      <c r="N37" s="29">
        <f>VLOOKUP($B$11,ABONE2,14,FALSE)</f>
        <v>535</v>
      </c>
      <c r="O37" s="29">
        <f>VLOOKUP($B$11,ABONE2,15,FALSE)</f>
        <v>108626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20199.063733333329</v>
      </c>
      <c r="D38" s="18">
        <f>VLOOKUP($B$11,TUKETIM,4,FALSE)</f>
        <v>52.808891666666661</v>
      </c>
      <c r="E38" s="18">
        <f>VLOOKUP($B$11,TUKETIM,5,FALSE)</f>
        <v>20251.872624999996</v>
      </c>
      <c r="F38" s="18">
        <f>VLOOKUP($B$11,TUKETIM,6,FALSE)</f>
        <v>2796.8750124999997</v>
      </c>
      <c r="G38" s="18">
        <f>VLOOKUP($B$11,TUKETIM,7,FALSE)</f>
        <v>4024.9573541666673</v>
      </c>
      <c r="H38" s="18">
        <f>VLOOKUP($B$11,TUKETIM,8,FALSE)</f>
        <v>6821.8323666666674</v>
      </c>
      <c r="I38" s="18">
        <f>VLOOKUP($B$11,TUKETIM,9,FALSE)</f>
        <v>9284.7589541666694</v>
      </c>
      <c r="J38" s="18">
        <f>VLOOKUP($B$11,TUKETIM,10,FALSE)</f>
        <v>12796.0334375</v>
      </c>
      <c r="K38" s="18">
        <f>VLOOKUP($B$11,TUKETIM,11,FALSE)</f>
        <v>22080.79239166667</v>
      </c>
      <c r="L38" s="29">
        <f>VLOOKUP($B$11,TUKETIM,12,FALSE)</f>
        <v>1761.7245666666665</v>
      </c>
      <c r="M38" s="29">
        <f>VLOOKUP($B$11,TUKETIM,13,FALSE)</f>
        <v>61614.080458333337</v>
      </c>
      <c r="N38" s="29">
        <f>VLOOKUP($B$11,TUKETIM,14,FALSE)</f>
        <v>63375.805025000001</v>
      </c>
      <c r="O38" s="29">
        <f>VLOOKUP($B$11,TUKETIM,15,FALSE)</f>
        <v>112530.30240833334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530662.87780000013</v>
      </c>
      <c r="D39" s="18">
        <f>VLOOKUP($B$11,ANLASMA,4,FALSE)</f>
        <v>1776.79</v>
      </c>
      <c r="E39" s="18">
        <f>VLOOKUP($B$11,ANLASMA,5,FALSE)</f>
        <v>532439.66780000017</v>
      </c>
      <c r="F39" s="18">
        <f>VLOOKUP($B$11,ANLASMA,6,FALSE)</f>
        <v>18209.339999999997</v>
      </c>
      <c r="G39" s="18">
        <f>VLOOKUP($B$11,ANLASMA,7,FALSE)</f>
        <v>33246.998</v>
      </c>
      <c r="H39" s="18">
        <f>VLOOKUP($B$11,ANLASMA,8,FALSE)</f>
        <v>51456.337999999996</v>
      </c>
      <c r="I39" s="18">
        <f>VLOOKUP($B$11,ANLASMA,9,FALSE)</f>
        <v>113811.27679999998</v>
      </c>
      <c r="J39" s="18">
        <f>VLOOKUP($B$11,ANLASMA,10,FALSE)</f>
        <v>182168.06999999998</v>
      </c>
      <c r="K39" s="18">
        <f>VLOOKUP($B$11,ANLASMA,11,FALSE)</f>
        <v>295979.34679999994</v>
      </c>
      <c r="L39" s="29">
        <f>VLOOKUP($B$11,ANLASMA,12,FALSE)</f>
        <v>8649.273000000001</v>
      </c>
      <c r="M39" s="29">
        <f>VLOOKUP($B$11,ANLASMA,13,FALSE)</f>
        <v>239624.12000000002</v>
      </c>
      <c r="N39" s="29">
        <f>VLOOKUP($B$11,ANLASMA,14,FALSE)</f>
        <v>248273.39300000004</v>
      </c>
      <c r="O39" s="29">
        <f>VLOOKUP($B$11,ANLASMA,15,FALSE)</f>
        <v>1128148.7456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9.9367963876288434E-2</v>
      </c>
      <c r="D17" s="14">
        <f t="shared" si="1"/>
        <v>1.012114429740661</v>
      </c>
      <c r="E17" s="14">
        <f t="shared" si="2"/>
        <v>0.10526118229738013</v>
      </c>
      <c r="F17" s="14">
        <f t="shared" si="3"/>
        <v>0.11647684156073708</v>
      </c>
      <c r="G17" s="14">
        <f t="shared" si="4"/>
        <v>0.45843811580751737</v>
      </c>
      <c r="H17" s="14">
        <f t="shared" si="5"/>
        <v>0.18965401476773816</v>
      </c>
      <c r="I17" s="14">
        <f t="shared" si="6"/>
        <v>0.19263276441901855</v>
      </c>
      <c r="J17" s="14">
        <f t="shared" si="7"/>
        <v>6.4159278839860692</v>
      </c>
      <c r="K17" s="14">
        <f t="shared" si="8"/>
        <v>0.96567375118660159</v>
      </c>
      <c r="L17" s="14">
        <f t="shared" si="9"/>
        <v>21.231020681362974</v>
      </c>
      <c r="M17" s="14">
        <f t="shared" si="10"/>
        <v>114.15625960130892</v>
      </c>
      <c r="N17" s="14">
        <f t="shared" si="11"/>
        <v>103.86810814945777</v>
      </c>
      <c r="O17" s="19">
        <f t="shared" si="12"/>
        <v>0.66367000323463099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6.6150517144099058E-2</v>
      </c>
      <c r="D21" s="14">
        <f t="shared" si="1"/>
        <v>1.5423654330708983E-6</v>
      </c>
      <c r="E21" s="14">
        <f t="shared" si="2"/>
        <v>6.5723421152735467E-2</v>
      </c>
      <c r="F21" s="14">
        <f t="shared" si="3"/>
        <v>4.022942503548179E-2</v>
      </c>
      <c r="G21" s="14">
        <f t="shared" si="4"/>
        <v>0</v>
      </c>
      <c r="H21" s="14">
        <f t="shared" si="5"/>
        <v>3.1620626830703102E-2</v>
      </c>
      <c r="I21" s="14">
        <f t="shared" si="6"/>
        <v>0.10555601088955047</v>
      </c>
      <c r="J21" s="14">
        <f t="shared" si="7"/>
        <v>0</v>
      </c>
      <c r="K21" s="14">
        <f t="shared" si="8"/>
        <v>9.2444127032275739E-2</v>
      </c>
      <c r="L21" s="14">
        <f t="shared" si="9"/>
        <v>1.7866240462905332</v>
      </c>
      <c r="M21" s="14">
        <f t="shared" si="10"/>
        <v>0</v>
      </c>
      <c r="N21" s="14">
        <f t="shared" si="11"/>
        <v>0.19780480512502333</v>
      </c>
      <c r="O21" s="19">
        <f t="shared" si="12"/>
        <v>6.7918912046922769E-2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0.16551848102038749</v>
      </c>
      <c r="D25" s="14">
        <f t="shared" ref="D25:O25" si="13">SUM(D15:D24)</f>
        <v>1.0121159721060942</v>
      </c>
      <c r="E25" s="14">
        <f t="shared" si="13"/>
        <v>0.1709846034501156</v>
      </c>
      <c r="F25" s="14">
        <f t="shared" si="13"/>
        <v>0.15670626659621886</v>
      </c>
      <c r="G25" s="14">
        <f t="shared" si="13"/>
        <v>0.45843811580751737</v>
      </c>
      <c r="H25" s="14">
        <f t="shared" si="13"/>
        <v>0.22127464159844126</v>
      </c>
      <c r="I25" s="14">
        <f t="shared" si="13"/>
        <v>0.29818877530856902</v>
      </c>
      <c r="J25" s="14">
        <f t="shared" si="13"/>
        <v>6.4159278839860692</v>
      </c>
      <c r="K25" s="14">
        <f t="shared" si="13"/>
        <v>1.0581178782188774</v>
      </c>
      <c r="L25" s="14">
        <f t="shared" si="13"/>
        <v>23.017644727653508</v>
      </c>
      <c r="M25" s="14">
        <f t="shared" si="13"/>
        <v>114.15625960130892</v>
      </c>
      <c r="N25" s="14">
        <f t="shared" si="13"/>
        <v>104.06591295458279</v>
      </c>
      <c r="O25" s="14">
        <f t="shared" si="13"/>
        <v>0.73158891528155379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0.14603099468501335</v>
      </c>
      <c r="D29" s="14">
        <f>(SUMIFS(MESKENOG2,KAYNAK,A29,SEBEP,B29,SÜRE,"Uzun",BİLDİRİM,"Bildirimli",İL,$B$10,İLÇE,$B$11)/VLOOKUP($B$11,ABONE2,4,FALSE))</f>
        <v>0.7483154305852423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0.14991969090584481</v>
      </c>
      <c r="F29" s="14">
        <f>(SUMIFS(TARIMSALAG2,KAYNAK,A29,SEBEP,B29,SÜRE,"Uzun",BİLDİRİM,"Bildirimli",İL,$B$10,İLÇE,$B$11)/VLOOKUP($B$11,ABONE2,6,FALSE))</f>
        <v>0.12318703952094963</v>
      </c>
      <c r="G29" s="14">
        <f>(SUMIFS(TARIMSALOG2,KAYNAK,A29,SEBEP,B29,SÜRE,"Uzun",BİLDİRİM,"Bildirimli",İL,$B$10,İLÇE,$B$11)/VLOOKUP($B$11,ABONE2,7,FALSE))</f>
        <v>0.69379155911929213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0.24529216927670203</v>
      </c>
      <c r="I29" s="14">
        <f>(SUMIFS(TICARETHANEAG2,KAYNAK,A29,SEBEP,B29,SÜRE,"Uzun",BİLDİRİM,"Bildirimli",İL,$B$10,İLÇE,$B$11)/VLOOKUP($B$11,ABONE2,9,FALSE))</f>
        <v>0.22262398165195219</v>
      </c>
      <c r="J29" s="14">
        <f>(SUMIFS(TICARETHANEOG2,KAYNAK,A29,SEBEP,B29,SÜRE,"Uzun",BİLDİRİM,"Bildirimli",İL,$B$10,İLÇE,$B$11)/VLOOKUP($B$11,ABONE2,10,FALSE))</f>
        <v>3.2733744086129657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0.60157999693467845</v>
      </c>
      <c r="L29" s="14">
        <f>(SUMIFS(SANAYIAG2,KAYNAK,A29,SEBEP,B29,SÜRE,"Uzun",BİLDİRİM,"Bildirimli",İL,$B$10,İLÇE,$B$11)/VLOOKUP($B$11,ABONE2,12,FALSE))</f>
        <v>12.539269225591942</v>
      </c>
      <c r="M29" s="14">
        <f>(SUMIFS(SANAYIOG2,KAYNAK,A29,SEBEP,B29,SÜRE,"Uzun",BİLDİRİM,"Bildirimli",İL,$B$10,İLÇE,$B$11)/VLOOKUP($B$11,ABONE2,13,FALSE))</f>
        <v>66.049281688099143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60.124958879750125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0.4689783492723486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5.9170560161904175E-3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5.8788520846307134E-3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6.9119197059676531E-3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6.0533396246278404E-3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5.4498192093375827E-3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0.15194805070120376</v>
      </c>
      <c r="D33" s="14">
        <f t="shared" ref="D33:O33" si="14">SUM(D28:D32)</f>
        <v>0.7483154305852423</v>
      </c>
      <c r="E33" s="14">
        <f t="shared" si="14"/>
        <v>0.15579854299047552</v>
      </c>
      <c r="F33" s="14">
        <f t="shared" si="14"/>
        <v>0.12318703952094963</v>
      </c>
      <c r="G33" s="14">
        <f t="shared" si="14"/>
        <v>0.69379155911929213</v>
      </c>
      <c r="H33" s="14">
        <f t="shared" si="14"/>
        <v>0.24529216927670203</v>
      </c>
      <c r="I33" s="14">
        <f t="shared" si="14"/>
        <v>0.22953590135791985</v>
      </c>
      <c r="J33" s="14">
        <f t="shared" si="14"/>
        <v>3.2733744086129657</v>
      </c>
      <c r="K33" s="14">
        <f t="shared" si="14"/>
        <v>0.60763333655930629</v>
      </c>
      <c r="L33" s="14">
        <f t="shared" si="14"/>
        <v>12.539269225591942</v>
      </c>
      <c r="M33" s="14">
        <f t="shared" si="14"/>
        <v>66.049281688099143</v>
      </c>
      <c r="N33" s="14">
        <f t="shared" si="14"/>
        <v>60.124958879750125</v>
      </c>
      <c r="O33" s="14">
        <f t="shared" si="14"/>
        <v>0.47442816848168617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52935</v>
      </c>
      <c r="D37" s="18">
        <f>VLOOKUP($B$11,ABONE2,4,FALSE)</f>
        <v>344</v>
      </c>
      <c r="E37" s="18">
        <f>VLOOKUP($B$11,ABONE2,5,FALSE)</f>
        <v>53279</v>
      </c>
      <c r="F37" s="18">
        <f>VLOOKUP($B$11,ABONE2,6,FALSE)</f>
        <v>4022</v>
      </c>
      <c r="G37" s="18">
        <f>VLOOKUP($B$11,ABONE2,7,FALSE)</f>
        <v>1095</v>
      </c>
      <c r="H37" s="18">
        <f>VLOOKUP($B$11,ABONE2,8,FALSE)</f>
        <v>5117</v>
      </c>
      <c r="I37" s="18">
        <f>VLOOKUP($B$11,ABONE2,9,FALSE)</f>
        <v>9511</v>
      </c>
      <c r="J37" s="18">
        <f>VLOOKUP($B$11,ABONE2,10,FALSE)</f>
        <v>1349</v>
      </c>
      <c r="K37" s="18">
        <f>VLOOKUP($B$11,ABONE2,11,FALSE)</f>
        <v>10860</v>
      </c>
      <c r="L37" s="29">
        <f>VLOOKUP($B$11,ABONE2,12,FALSE)</f>
        <v>31</v>
      </c>
      <c r="M37" s="29">
        <f>VLOOKUP($B$11,ABONE2,13,FALSE)</f>
        <v>249</v>
      </c>
      <c r="N37" s="29">
        <f>VLOOKUP($B$11,ABONE2,14,FALSE)</f>
        <v>280</v>
      </c>
      <c r="O37" s="29">
        <f>VLOOKUP($B$11,ABONE2,15,FALSE)</f>
        <v>69536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11114.464979166667</v>
      </c>
      <c r="D38" s="18">
        <f>VLOOKUP($B$11,TUKETIM,4,FALSE)</f>
        <v>285.12057083333332</v>
      </c>
      <c r="E38" s="18">
        <f>VLOOKUP($B$11,TUKETIM,5,FALSE)</f>
        <v>11399.58555</v>
      </c>
      <c r="F38" s="18">
        <f>VLOOKUP($B$11,TUKETIM,6,FALSE)</f>
        <v>1717.6439500000001</v>
      </c>
      <c r="G38" s="18">
        <f>VLOOKUP($B$11,TUKETIM,7,FALSE)</f>
        <v>1471.2327791666664</v>
      </c>
      <c r="H38" s="18">
        <f>VLOOKUP($B$11,TUKETIM,8,FALSE)</f>
        <v>3188.8767291666663</v>
      </c>
      <c r="I38" s="18">
        <f>VLOOKUP($B$11,TUKETIM,9,FALSE)</f>
        <v>5888.1388999999999</v>
      </c>
      <c r="J38" s="18">
        <f>VLOOKUP($B$11,TUKETIM,10,FALSE)</f>
        <v>8559.6030291666684</v>
      </c>
      <c r="K38" s="18">
        <f>VLOOKUP($B$11,TUKETIM,11,FALSE)</f>
        <v>14447.741929166668</v>
      </c>
      <c r="L38" s="29">
        <f>VLOOKUP($B$11,TUKETIM,12,FALSE)</f>
        <v>369.28998750000005</v>
      </c>
      <c r="M38" s="29">
        <f>VLOOKUP($B$11,TUKETIM,13,FALSE)</f>
        <v>26117.854958333333</v>
      </c>
      <c r="N38" s="29">
        <f>VLOOKUP($B$11,TUKETIM,14,FALSE)</f>
        <v>26487.144945833334</v>
      </c>
      <c r="O38" s="29">
        <f>VLOOKUP($B$11,TUKETIM,15,FALSE)</f>
        <v>55523.349154166674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277799.01360000001</v>
      </c>
      <c r="D39" s="18">
        <f>VLOOKUP($B$11,ANLASMA,4,FALSE)</f>
        <v>4940.21</v>
      </c>
      <c r="E39" s="18">
        <f>VLOOKUP($B$11,ANLASMA,5,FALSE)</f>
        <v>282739.22360000003</v>
      </c>
      <c r="F39" s="18">
        <f>VLOOKUP($B$11,ANLASMA,6,FALSE)</f>
        <v>32878.925999999999</v>
      </c>
      <c r="G39" s="18">
        <f>VLOOKUP($B$11,ANLASMA,7,FALSE)</f>
        <v>28143.487000000001</v>
      </c>
      <c r="H39" s="18">
        <f>VLOOKUP($B$11,ANLASMA,8,FALSE)</f>
        <v>61022.413</v>
      </c>
      <c r="I39" s="18">
        <f>VLOOKUP($B$11,ANLASMA,9,FALSE)</f>
        <v>54673.6031</v>
      </c>
      <c r="J39" s="18">
        <f>VLOOKUP($B$11,ANLASMA,10,FALSE)</f>
        <v>252343.45</v>
      </c>
      <c r="K39" s="18">
        <f>VLOOKUP($B$11,ANLASMA,11,FALSE)</f>
        <v>307017.05310000002</v>
      </c>
      <c r="L39" s="29">
        <f>VLOOKUP($B$11,ANLASMA,12,FALSE)</f>
        <v>1096.933</v>
      </c>
      <c r="M39" s="29">
        <f>VLOOKUP($B$11,ANLASMA,13,FALSE)</f>
        <v>121586.65</v>
      </c>
      <c r="N39" s="29">
        <f>VLOOKUP($B$11,ANLASMA,14,FALSE)</f>
        <v>122683.583</v>
      </c>
      <c r="O39" s="29">
        <f>VLOOKUP($B$11,ANLASMA,15,FALSE)</f>
        <v>773462.27270000009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1.5196596459736202E-2</v>
      </c>
      <c r="D15" s="14">
        <f t="shared" ref="D15:D24" si="1">(SUMIFS(MESKENOG2,KAYNAK,A15,SEBEP,B15,SÜRE,"Uzun",BİLDİRİM,"Bildirimsiz",İL,$B$10,İLÇE,$B$11)/VLOOKUP($B$11,ABONE2,4,FALSE))</f>
        <v>2.2187698704593427E-2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1.5207681716995491E-2</v>
      </c>
      <c r="F15" s="14">
        <f t="shared" ref="F15:F24" si="3">(SUMIFS(TARIMSALAG2,KAYNAK,A15,SEBEP,B15,SÜRE,"Uzun",BİLDİRİM,"Bildirimsiz",İL,$B$10,İLÇE,$B$11)/VLOOKUP($B$11,ABONE2,6,FALSE))</f>
        <v>5.5365978307120988E-3</v>
      </c>
      <c r="G15" s="14">
        <f t="shared" ref="G15:G24" si="4">(SUMIFS(TARIMSALOG2,KAYNAK,A15,SEBEP,B15,SÜRE,"Uzun",BİLDİRİM,"Bildirimsiz",İL,$B$10,İLÇE,$B$11)/VLOOKUP($B$11,ABONE2,7,FALSE))</f>
        <v>6.7836784156653021E-2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1.0131788878866605E-2</v>
      </c>
      <c r="I15" s="14">
        <f t="shared" ref="I15:I24" si="6">(SUMIFS(TICARETHANEAG2,KAYNAK,A15,SEBEP,B15,SÜRE,"Uzun",BİLDİRİM,"Bildirimsiz",İL,$B$10,İLÇE,$B$11)/VLOOKUP($B$11,ABONE2,9,FALSE))</f>
        <v>2.0727910966698664E-2</v>
      </c>
      <c r="J15" s="14">
        <f t="shared" ref="J15:J24" si="7">(SUMIFS(TICARETHANEOG2,KAYNAK,A15,SEBEP,B15,SÜRE,"Uzun",BİLDİRİM,"Bildirimsiz",İL,$B$10,İLÇE,$B$11)/VLOOKUP($B$11,ABONE2,10,FALSE))</f>
        <v>0.28407831291059693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3.2879668746883271E-2</v>
      </c>
      <c r="L15" s="14">
        <f t="shared" ref="L15:L24" si="9">(SUMIFS(SANAYIAG2,KAYNAK,A15,SEBEP,B15,SÜRE,"Uzun",BİLDİRİM,"Bildirimsiz",İL,$B$10,İLÇE,$B$11)/VLOOKUP($B$11,ABONE2,12,FALSE))</f>
        <v>0.93233154520793904</v>
      </c>
      <c r="M15" s="14">
        <f t="shared" ref="M15:M24" si="10">(SUMIFS(SANAYIOG2,KAYNAK,A15,SEBEP,B15,SÜRE,"Uzun",BİLDİRİM,"Bildirimsiz",İL,$B$10,İLÇE,$B$11)/VLOOKUP($B$11,ABONE2,13,FALSE))</f>
        <v>2.5106300206043501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1.7636986433591351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2.1701040166909154E-2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0.35837576922041936</v>
      </c>
      <c r="D17" s="14">
        <f t="shared" si="1"/>
        <v>0.7488704833424169</v>
      </c>
      <c r="E17" s="14">
        <f t="shared" si="2"/>
        <v>0.35899494688551764</v>
      </c>
      <c r="F17" s="14">
        <f t="shared" si="3"/>
        <v>0.40460911026718233</v>
      </c>
      <c r="G17" s="14">
        <f t="shared" si="4"/>
        <v>3.1040519978447798</v>
      </c>
      <c r="H17" s="14">
        <f t="shared" si="5"/>
        <v>0.603716954457303</v>
      </c>
      <c r="I17" s="14">
        <f t="shared" si="6"/>
        <v>0.65979431477211981</v>
      </c>
      <c r="J17" s="14">
        <f t="shared" si="7"/>
        <v>9.8088632252884924</v>
      </c>
      <c r="K17" s="14">
        <f t="shared" si="8"/>
        <v>1.0819591130567134</v>
      </c>
      <c r="L17" s="14">
        <f t="shared" si="9"/>
        <v>12.013205315360365</v>
      </c>
      <c r="M17" s="14">
        <f t="shared" si="10"/>
        <v>59.126279890265295</v>
      </c>
      <c r="N17" s="14">
        <f t="shared" si="11"/>
        <v>36.829968877450199</v>
      </c>
      <c r="O17" s="19">
        <f t="shared" si="12"/>
        <v>0.54769070010943988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6.1939742694080136E-5</v>
      </c>
      <c r="D18" s="14">
        <f t="shared" si="1"/>
        <v>0</v>
      </c>
      <c r="E18" s="14">
        <f t="shared" si="2"/>
        <v>6.1841529571415101E-5</v>
      </c>
      <c r="F18" s="14">
        <f t="shared" si="3"/>
        <v>8.2098065273632018E-3</v>
      </c>
      <c r="G18" s="14">
        <f t="shared" si="4"/>
        <v>0</v>
      </c>
      <c r="H18" s="14">
        <f t="shared" si="5"/>
        <v>7.6042605139974052E-3</v>
      </c>
      <c r="I18" s="14">
        <f t="shared" si="6"/>
        <v>2.2688326377152987E-3</v>
      </c>
      <c r="J18" s="14">
        <f t="shared" si="7"/>
        <v>6.1257100948281067E-2</v>
      </c>
      <c r="K18" s="14">
        <f t="shared" si="8"/>
        <v>4.990723863593274E-3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8.5978991273758909E-4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5.121455402316348E-2</v>
      </c>
      <c r="D21" s="14">
        <f t="shared" si="1"/>
        <v>0</v>
      </c>
      <c r="E21" s="14">
        <f t="shared" si="2"/>
        <v>5.1133347013613009E-2</v>
      </c>
      <c r="F21" s="14">
        <f t="shared" si="3"/>
        <v>5.1937430379557822E-2</v>
      </c>
      <c r="G21" s="14">
        <f t="shared" si="4"/>
        <v>0</v>
      </c>
      <c r="H21" s="14">
        <f t="shared" si="5"/>
        <v>4.8106584450852849E-2</v>
      </c>
      <c r="I21" s="14">
        <f t="shared" si="6"/>
        <v>8.9879661067125693E-2</v>
      </c>
      <c r="J21" s="14">
        <f t="shared" si="7"/>
        <v>0</v>
      </c>
      <c r="K21" s="14">
        <f t="shared" si="8"/>
        <v>8.5732350629811563E-2</v>
      </c>
      <c r="L21" s="14">
        <f t="shared" si="9"/>
        <v>5.7124950639913168</v>
      </c>
      <c r="M21" s="14">
        <f t="shared" si="10"/>
        <v>0</v>
      </c>
      <c r="N21" s="14">
        <f t="shared" si="11"/>
        <v>2.7034441660864257</v>
      </c>
      <c r="O21" s="19">
        <f t="shared" si="12"/>
        <v>6.2088905335014474E-2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1.8127664245149474E-3</v>
      </c>
      <c r="D22" s="14">
        <f t="shared" si="1"/>
        <v>0</v>
      </c>
      <c r="E22" s="14">
        <f t="shared" si="2"/>
        <v>1.8098920591483802E-3</v>
      </c>
      <c r="F22" s="14">
        <f t="shared" si="3"/>
        <v>2.6068324086176441E-2</v>
      </c>
      <c r="G22" s="14">
        <f t="shared" si="4"/>
        <v>0</v>
      </c>
      <c r="H22" s="14">
        <f t="shared" si="5"/>
        <v>2.4145554082657044E-2</v>
      </c>
      <c r="I22" s="14">
        <f t="shared" si="6"/>
        <v>3.9663211822934443E-3</v>
      </c>
      <c r="J22" s="14">
        <f t="shared" si="7"/>
        <v>0</v>
      </c>
      <c r="K22" s="14">
        <f t="shared" si="8"/>
        <v>3.7833035224384458E-3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2.5406216991807279E-3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0.42666162587052808</v>
      </c>
      <c r="D25" s="14">
        <f t="shared" ref="D25:O25" si="13">SUM(D15:D24)</f>
        <v>0.77105818204701038</v>
      </c>
      <c r="E25" s="14">
        <f t="shared" si="13"/>
        <v>0.42720770920484591</v>
      </c>
      <c r="F25" s="14">
        <f t="shared" si="13"/>
        <v>0.49636126909099187</v>
      </c>
      <c r="G25" s="14">
        <f t="shared" si="13"/>
        <v>3.171888782001433</v>
      </c>
      <c r="H25" s="14">
        <f t="shared" si="13"/>
        <v>0.69370514238367686</v>
      </c>
      <c r="I25" s="14">
        <f t="shared" si="13"/>
        <v>0.77663704062595296</v>
      </c>
      <c r="J25" s="14">
        <f t="shared" si="13"/>
        <v>10.154198639147369</v>
      </c>
      <c r="K25" s="14">
        <f t="shared" si="13"/>
        <v>1.20934515981944</v>
      </c>
      <c r="L25" s="14">
        <f t="shared" si="13"/>
        <v>18.658031924559619</v>
      </c>
      <c r="M25" s="14">
        <f t="shared" si="13"/>
        <v>61.636909910869647</v>
      </c>
      <c r="N25" s="14">
        <f t="shared" si="13"/>
        <v>41.297111686895761</v>
      </c>
      <c r="O25" s="14">
        <f t="shared" si="13"/>
        <v>0.6348810572232817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4.464113312667827E-3</v>
      </c>
      <c r="D28" s="14">
        <f>(SUMIFS(MESKENOG2,KAYNAK,A28,SEBEP,B28,SÜRE,"Uzun",BİLDİRİM,"Bildirimli",İL,$B$10,İLÇE,$B$11)/VLOOKUP($B$11,ABONE2,4,FALSE))</f>
        <v>6.3075144694181812E-4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4.4580350433247092E-3</v>
      </c>
      <c r="F28" s="14">
        <f>(SUMIFS(TARIMSALAG2,KAYNAK,A28,SEBEP,B28,SÜRE,"Uzun",BİLDİRİM,"Bildirimli",İL,$B$10,İLÇE,$B$11)/VLOOKUP($B$11,ABONE2,6,FALSE))</f>
        <v>6.4036463080316213E-4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5.9313206229002103E-4</v>
      </c>
      <c r="I28" s="14">
        <f>(SUMIFS(TICARETHANEAG2,KAYNAK,A28,SEBEP,B28,SÜRE,"Uzun",BİLDİRİM,"Bildirimli",İL,$B$10,İLÇE,$B$11)/VLOOKUP($B$11,ABONE2,9,FALSE))</f>
        <v>7.0765532654851271E-3</v>
      </c>
      <c r="J28" s="14">
        <f>(SUMIFS(TICARETHANEOG2,KAYNAK,A28,SEBEP,B28,SÜRE,"Uzun",BİLDİRİM,"Bildirimli",İL,$B$10,İLÇE,$B$11)/VLOOKUP($B$11,ABONE2,10,FALSE))</f>
        <v>2.8661223430620233E-2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8.0725330767017246E-3</v>
      </c>
      <c r="L28" s="14">
        <f>(SUMIFS(SANAYIAG2,KAYNAK,A28,SEBEP,B28,SÜRE,"Uzun",BİLDİRİM,"Bildirimli",İL,$B$10,İLÇE,$B$11)/VLOOKUP($B$11,ABONE2,12,FALSE))</f>
        <v>7.2302302496272022E-2</v>
      </c>
      <c r="M28" s="14">
        <f>(SUMIFS(SANAYIOG2,KAYNAK,A28,SEBEP,B28,SÜRE,"Uzun",BİLDİRİM,"Bildirimli",İL,$B$10,İLÇE,$B$11)/VLOOKUP($B$11,ABONE2,13,FALSE))</f>
        <v>0.66609665913510041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0.38508286895623101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5.7821790637461587E-3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7.9913447453758377E-2</v>
      </c>
      <c r="D29" s="14">
        <f>(SUMIFS(MESKENOG2,KAYNAK,A29,SEBEP,B29,SÜRE,"Uzun",BİLDİRİM,"Bildirimli",İL,$B$10,İLÇE,$B$11)/VLOOKUP($B$11,ABONE2,4,FALSE))</f>
        <v>0.38768096036455041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8.0401450909747998E-2</v>
      </c>
      <c r="F29" s="14">
        <f>(SUMIFS(TARIMSALAG2,KAYNAK,A29,SEBEP,B29,SÜRE,"Uzun",BİLDİRİM,"Bildirimli",İL,$B$10,İLÇE,$B$11)/VLOOKUP($B$11,ABONE2,6,FALSE))</f>
        <v>0.12627120583409629</v>
      </c>
      <c r="G29" s="14">
        <f>(SUMIFS(TARIMSALOG2,KAYNAK,A29,SEBEP,B29,SÜRE,"Uzun",BİLDİRİM,"Bildirimli",İL,$B$10,İLÇE,$B$11)/VLOOKUP($B$11,ABONE2,7,FALSE))</f>
        <v>0.86905083940329952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0.18105778873565453</v>
      </c>
      <c r="I29" s="14">
        <f>(SUMIFS(TICARETHANEAG2,KAYNAK,A29,SEBEP,B29,SÜRE,"Uzun",BİLDİRİM,"Bildirimli",İL,$B$10,İLÇE,$B$11)/VLOOKUP($B$11,ABONE2,9,FALSE))</f>
        <v>0.18754336375528954</v>
      </c>
      <c r="J29" s="14">
        <f>(SUMIFS(TICARETHANEOG2,KAYNAK,A29,SEBEP,B29,SÜRE,"Uzun",BİLDİRİM,"Bildirimli",İL,$B$10,İLÇE,$B$11)/VLOOKUP($B$11,ABONE2,10,FALSE))</f>
        <v>1.238671872796949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0.23604550745219527</v>
      </c>
      <c r="L29" s="14">
        <f>(SUMIFS(SANAYIAG2,KAYNAK,A29,SEBEP,B29,SÜRE,"Uzun",BİLDİRİM,"Bildirimli",İL,$B$10,İLÇE,$B$11)/VLOOKUP($B$11,ABONE2,12,FALSE))</f>
        <v>3.1297379798678672E-2</v>
      </c>
      <c r="M29" s="14">
        <f>(SUMIFS(SANAYIOG2,KAYNAK,A29,SEBEP,B29,SÜRE,"Uzun",BİLDİRİM,"Bildirimli",İL,$B$10,İLÇE,$B$11)/VLOOKUP($B$11,ABONE2,13,FALSE))</f>
        <v>25.082691067121544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13.227093231557225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0.13514881168102588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8.1453746982602424E-2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8.1324591992672293E-2</v>
      </c>
      <c r="F31" s="14">
        <f>(SUMIFS(TARIMSALAG2,KAYNAK,A31,SEBEP,B31,SÜRE,"Uzun",BİLDİRİM,"Bildirimli",İL,$B$10,İLÇE,$B$11)/VLOOKUP($B$11,ABONE2,6,FALSE))</f>
        <v>4.7323609797095184E-2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4.3833074039011571E-2</v>
      </c>
      <c r="I31" s="14">
        <f>(SUMIFS(TICARETHANEAG2,KAYNAK,A31,SEBEP,B31,SÜRE,"Uzun",BİLDİRİM,"Bildirimli",İL,$B$10,İLÇE,$B$11)/VLOOKUP($B$11,ABONE2,9,FALSE))</f>
        <v>0.13430215458697775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0.1281050603739014</v>
      </c>
      <c r="L31" s="14">
        <f>(SUMIFS(SANAYIAG2,KAYNAK,A31,SEBEP,B31,SÜRE,"Uzun",BİLDİRİM,"Bildirimli",İL,$B$10,İLÇE,$B$11)/VLOOKUP($B$11,ABONE2,12,FALSE))</f>
        <v>0.33312988641109104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0.15765406147026942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8.6740898601563726E-2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0.16583130774902863</v>
      </c>
      <c r="D33" s="14">
        <f t="shared" ref="D33:O33" si="14">SUM(D28:D32)</f>
        <v>0.38831171181149221</v>
      </c>
      <c r="E33" s="14">
        <f t="shared" si="14"/>
        <v>0.166184077945745</v>
      </c>
      <c r="F33" s="14">
        <f t="shared" si="14"/>
        <v>0.17423518026199464</v>
      </c>
      <c r="G33" s="14">
        <f t="shared" si="14"/>
        <v>0.86905083940329952</v>
      </c>
      <c r="H33" s="14">
        <f t="shared" si="14"/>
        <v>0.22548399483695614</v>
      </c>
      <c r="I33" s="14">
        <f t="shared" si="14"/>
        <v>0.32892207160775244</v>
      </c>
      <c r="J33" s="14">
        <f t="shared" si="14"/>
        <v>1.2673330962275693</v>
      </c>
      <c r="K33" s="14">
        <f t="shared" si="14"/>
        <v>0.37222310090279842</v>
      </c>
      <c r="L33" s="14">
        <f t="shared" si="14"/>
        <v>0.43672956870604174</v>
      </c>
      <c r="M33" s="14">
        <f t="shared" si="14"/>
        <v>25.748787726256644</v>
      </c>
      <c r="N33" s="14">
        <f t="shared" si="14"/>
        <v>13.769830161983725</v>
      </c>
      <c r="O33" s="14">
        <f t="shared" si="14"/>
        <v>0.22767188934633575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83116</v>
      </c>
      <c r="D37" s="18">
        <f>VLOOKUP($B$11,ABONE2,4,FALSE)</f>
        <v>132</v>
      </c>
      <c r="E37" s="18">
        <f>VLOOKUP($B$11,ABONE2,5,FALSE)</f>
        <v>83248</v>
      </c>
      <c r="F37" s="18">
        <f>VLOOKUP($B$11,ABONE2,6,FALSE)</f>
        <v>1959</v>
      </c>
      <c r="G37" s="18">
        <f>VLOOKUP($B$11,ABONE2,7,FALSE)</f>
        <v>156</v>
      </c>
      <c r="H37" s="18">
        <f>VLOOKUP($B$11,ABONE2,8,FALSE)</f>
        <v>2115</v>
      </c>
      <c r="I37" s="18">
        <f>VLOOKUP($B$11,ABONE2,9,FALSE)</f>
        <v>12093</v>
      </c>
      <c r="J37" s="18">
        <f>VLOOKUP($B$11,ABONE2,10,FALSE)</f>
        <v>585</v>
      </c>
      <c r="K37" s="18">
        <f>VLOOKUP($B$11,ABONE2,11,FALSE)</f>
        <v>12678</v>
      </c>
      <c r="L37" s="29">
        <f>VLOOKUP($B$11,ABONE2,12,FALSE)</f>
        <v>115</v>
      </c>
      <c r="M37" s="29">
        <f>VLOOKUP($B$11,ABONE2,13,FALSE)</f>
        <v>128</v>
      </c>
      <c r="N37" s="29">
        <f>VLOOKUP($B$11,ABONE2,14,FALSE)</f>
        <v>243</v>
      </c>
      <c r="O37" s="29">
        <f>VLOOKUP($B$11,ABONE2,15,FALSE)</f>
        <v>98284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19424.954583333336</v>
      </c>
      <c r="D38" s="18">
        <f>VLOOKUP($B$11,TUKETIM,4,FALSE)</f>
        <v>143.25357499999998</v>
      </c>
      <c r="E38" s="18">
        <f>VLOOKUP($B$11,TUKETIM,5,FALSE)</f>
        <v>19568.208158333335</v>
      </c>
      <c r="F38" s="18">
        <f>VLOOKUP($B$11,TUKETIM,6,FALSE)</f>
        <v>492.32284583333336</v>
      </c>
      <c r="G38" s="18">
        <f>VLOOKUP($B$11,TUKETIM,7,FALSE)</f>
        <v>700.54034166666679</v>
      </c>
      <c r="H38" s="18">
        <f>VLOOKUP($B$11,TUKETIM,8,FALSE)</f>
        <v>1192.8631875000001</v>
      </c>
      <c r="I38" s="18">
        <f>VLOOKUP($B$11,TUKETIM,9,FALSE)</f>
        <v>7581.5224791666669</v>
      </c>
      <c r="J38" s="18">
        <f>VLOOKUP($B$11,TUKETIM,10,FALSE)</f>
        <v>9281.0433458333355</v>
      </c>
      <c r="K38" s="18">
        <f>VLOOKUP($B$11,TUKETIM,11,FALSE)</f>
        <v>16862.565825000001</v>
      </c>
      <c r="L38" s="29">
        <f>VLOOKUP($B$11,TUKETIM,12,FALSE)</f>
        <v>1398.7257416666666</v>
      </c>
      <c r="M38" s="29">
        <f>VLOOKUP($B$11,TUKETIM,13,FALSE)</f>
        <v>16057.546558333335</v>
      </c>
      <c r="N38" s="29">
        <f>VLOOKUP($B$11,TUKETIM,14,FALSE)</f>
        <v>17456.272300000001</v>
      </c>
      <c r="O38" s="29">
        <f>VLOOKUP($B$11,TUKETIM,15,FALSE)</f>
        <v>55079.909470833336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496950.3652</v>
      </c>
      <c r="D39" s="18">
        <f>VLOOKUP($B$11,ANLASMA,4,FALSE)</f>
        <v>3348.6</v>
      </c>
      <c r="E39" s="18">
        <f>VLOOKUP($B$11,ANLASMA,5,FALSE)</f>
        <v>500298.96519999998</v>
      </c>
      <c r="F39" s="18">
        <f>VLOOKUP($B$11,ANLASMA,6,FALSE)</f>
        <v>8536.2160000000003</v>
      </c>
      <c r="G39" s="18">
        <f>VLOOKUP($B$11,ANLASMA,7,FALSE)</f>
        <v>6719.5999999999995</v>
      </c>
      <c r="H39" s="18">
        <f>VLOOKUP($B$11,ANLASMA,8,FALSE)</f>
        <v>15255.815999999999</v>
      </c>
      <c r="I39" s="18">
        <f>VLOOKUP($B$11,ANLASMA,9,FALSE)</f>
        <v>80485.729000000007</v>
      </c>
      <c r="J39" s="18">
        <f>VLOOKUP($B$11,ANLASMA,10,FALSE)</f>
        <v>126172.204</v>
      </c>
      <c r="K39" s="18">
        <f>VLOOKUP($B$11,ANLASMA,11,FALSE)</f>
        <v>206657.93300000002</v>
      </c>
      <c r="L39" s="29">
        <f>VLOOKUP($B$11,ANLASMA,12,FALSE)</f>
        <v>7470.2610000000004</v>
      </c>
      <c r="M39" s="29">
        <f>VLOOKUP($B$11,ANLASMA,13,FALSE)</f>
        <v>101161.97</v>
      </c>
      <c r="N39" s="29">
        <f>VLOOKUP($B$11,ANLASMA,14,FALSE)</f>
        <v>108632.231</v>
      </c>
      <c r="O39" s="29">
        <f>VLOOKUP($B$11,ANLASMA,15,FALSE)</f>
        <v>830844.94519999996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0.13334004259511692</v>
      </c>
      <c r="D17" s="14">
        <f t="shared" si="1"/>
        <v>0.20930974878329425</v>
      </c>
      <c r="E17" s="14">
        <f t="shared" si="2"/>
        <v>0.13341944519676355</v>
      </c>
      <c r="F17" s="14">
        <f t="shared" si="3"/>
        <v>0.67626353441568565</v>
      </c>
      <c r="G17" s="14">
        <f t="shared" si="4"/>
        <v>1.6752419199198882</v>
      </c>
      <c r="H17" s="14">
        <f t="shared" si="5"/>
        <v>0.88410010165905661</v>
      </c>
      <c r="I17" s="14">
        <f t="shared" si="6"/>
        <v>0.26971635323462856</v>
      </c>
      <c r="J17" s="14">
        <f t="shared" si="7"/>
        <v>0.71079048940788059</v>
      </c>
      <c r="K17" s="14">
        <f t="shared" si="8"/>
        <v>0.28720714416103182</v>
      </c>
      <c r="L17" s="14">
        <f t="shared" si="9"/>
        <v>1.9628049650604999E-2</v>
      </c>
      <c r="M17" s="14">
        <f t="shared" si="10"/>
        <v>10.477736165329445</v>
      </c>
      <c r="N17" s="14">
        <f t="shared" si="11"/>
        <v>7.5591943656051184</v>
      </c>
      <c r="O17" s="19">
        <f t="shared" si="12"/>
        <v>0.21969246954926577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1.3757596720614704E-2</v>
      </c>
      <c r="D21" s="14">
        <f t="shared" si="1"/>
        <v>0</v>
      </c>
      <c r="E21" s="14">
        <f t="shared" si="2"/>
        <v>1.374321744989177E-2</v>
      </c>
      <c r="F21" s="14">
        <f t="shared" si="3"/>
        <v>1.7451891469988275E-2</v>
      </c>
      <c r="G21" s="14">
        <f t="shared" si="4"/>
        <v>0</v>
      </c>
      <c r="H21" s="14">
        <f t="shared" si="5"/>
        <v>1.3821040925413633E-2</v>
      </c>
      <c r="I21" s="14">
        <f t="shared" si="6"/>
        <v>2.6314969007850297E-2</v>
      </c>
      <c r="J21" s="14">
        <f t="shared" si="7"/>
        <v>0</v>
      </c>
      <c r="K21" s="14">
        <f t="shared" si="8"/>
        <v>2.5271449147120355E-2</v>
      </c>
      <c r="L21" s="14">
        <f t="shared" si="9"/>
        <v>4.4350922928928747E-2</v>
      </c>
      <c r="M21" s="14">
        <f t="shared" si="10"/>
        <v>0</v>
      </c>
      <c r="N21" s="14">
        <f t="shared" si="11"/>
        <v>1.2377001747608023E-2</v>
      </c>
      <c r="O21" s="19">
        <f t="shared" si="12"/>
        <v>1.5608286686019462E-2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2.4169062853814205E-4</v>
      </c>
      <c r="D22" s="14">
        <f t="shared" si="1"/>
        <v>0</v>
      </c>
      <c r="E22" s="14">
        <f t="shared" si="2"/>
        <v>2.4143801646864168E-4</v>
      </c>
      <c r="F22" s="14">
        <f t="shared" si="3"/>
        <v>3.1707014069877713E-3</v>
      </c>
      <c r="G22" s="14">
        <f t="shared" si="4"/>
        <v>0</v>
      </c>
      <c r="H22" s="14">
        <f t="shared" si="5"/>
        <v>2.5110397909364275E-3</v>
      </c>
      <c r="I22" s="14">
        <f t="shared" si="6"/>
        <v>4.9618972947430948E-4</v>
      </c>
      <c r="J22" s="14">
        <f t="shared" si="7"/>
        <v>0</v>
      </c>
      <c r="K22" s="14">
        <f t="shared" si="8"/>
        <v>4.7651333018832912E-4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4.4861752249305333E-4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0.14733932994426976</v>
      </c>
      <c r="D25" s="14">
        <f t="shared" ref="D25:O25" si="13">SUM(D15:D24)</f>
        <v>0.20930974878329425</v>
      </c>
      <c r="E25" s="14">
        <f t="shared" si="13"/>
        <v>0.14740410066312395</v>
      </c>
      <c r="F25" s="14">
        <f t="shared" si="13"/>
        <v>0.69688612729266164</v>
      </c>
      <c r="G25" s="14">
        <f t="shared" si="13"/>
        <v>1.6752419199198882</v>
      </c>
      <c r="H25" s="14">
        <f t="shared" si="13"/>
        <v>0.90043218237540668</v>
      </c>
      <c r="I25" s="14">
        <f t="shared" si="13"/>
        <v>0.29652751197195315</v>
      </c>
      <c r="J25" s="14">
        <f t="shared" si="13"/>
        <v>0.71079048940788059</v>
      </c>
      <c r="K25" s="14">
        <f t="shared" si="13"/>
        <v>0.31295510663834053</v>
      </c>
      <c r="L25" s="14">
        <f t="shared" si="13"/>
        <v>6.3978972579533749E-2</v>
      </c>
      <c r="M25" s="14">
        <f t="shared" si="13"/>
        <v>10.477736165329445</v>
      </c>
      <c r="N25" s="14">
        <f t="shared" si="13"/>
        <v>7.5715713673527265</v>
      </c>
      <c r="O25" s="14">
        <f t="shared" si="13"/>
        <v>0.2357493737577783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0.11133985036546236</v>
      </c>
      <c r="D29" s="14">
        <f>(SUMIFS(MESKENOG2,KAYNAK,A29,SEBEP,B29,SÜRE,"Uzun",BİLDİRİM,"Bildirimli",İL,$B$10,İLÇE,$B$11)/VLOOKUP($B$11,ABONE2,4,FALSE))</f>
        <v>0.19407003835826711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0.11142631893946303</v>
      </c>
      <c r="F29" s="14">
        <f>(SUMIFS(TARIMSALAG2,KAYNAK,A29,SEBEP,B29,SÜRE,"Uzun",BİLDİRİM,"Bildirimli",İL,$B$10,İLÇE,$B$11)/VLOOKUP($B$11,ABONE2,6,FALSE))</f>
        <v>0.78031197343711323</v>
      </c>
      <c r="G29" s="14">
        <f>(SUMIFS(TARIMSALOG2,KAYNAK,A29,SEBEP,B29,SÜRE,"Uzun",BİLDİRİM,"Bildirimli",İL,$B$10,İLÇE,$B$11)/VLOOKUP($B$11,ABONE2,7,FALSE))</f>
        <v>1.1431460968782583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0.85579929106982089</v>
      </c>
      <c r="I29" s="14">
        <f>(SUMIFS(TICARETHANEAG2,KAYNAK,A29,SEBEP,B29,SÜRE,"Uzun",BİLDİRİM,"Bildirimli",İL,$B$10,İLÇE,$B$11)/VLOOKUP($B$11,ABONE2,9,FALSE))</f>
        <v>0.26583963208410016</v>
      </c>
      <c r="J29" s="14">
        <f>(SUMIFS(TICARETHANEOG2,KAYNAK,A29,SEBEP,B29,SÜRE,"Uzun",BİLDİRİM,"Bildirimli",İL,$B$10,İLÇE,$B$11)/VLOOKUP($B$11,ABONE2,10,FALSE))</f>
        <v>3.3513953036892468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0.38819731465432633</v>
      </c>
      <c r="L29" s="14">
        <f>(SUMIFS(SANAYIAG2,KAYNAK,A29,SEBEP,B29,SÜRE,"Uzun",BİLDİRİM,"Bildirimli",İL,$B$10,İLÇE,$B$11)/VLOOKUP($B$11,ABONE2,12,FALSE))</f>
        <v>1.6734330852776704</v>
      </c>
      <c r="M29" s="14">
        <f>(SUMIFS(SANAYIOG2,KAYNAK,A29,SEBEP,B29,SÜRE,"Uzun",BİLDİRİM,"Bildirimli",İL,$B$10,İLÇE,$B$11)/VLOOKUP($B$11,ABONE2,13,FALSE))</f>
        <v>44.266897532494859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32.380349314666809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0.23520556187019145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1.8683751214947749E-2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1.8664223188193111E-2</v>
      </c>
      <c r="F31" s="14">
        <f>(SUMIFS(TARIMSALAG2,KAYNAK,A31,SEBEP,B31,SÜRE,"Uzun",BİLDİRİM,"Bildirimli",İL,$B$10,İLÇE,$B$11)/VLOOKUP($B$11,ABONE2,6,FALSE))</f>
        <v>1.2792742912026787E-3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1.0131224093358185E-3</v>
      </c>
      <c r="I31" s="14">
        <f>(SUMIFS(TICARETHANEAG2,KAYNAK,A31,SEBEP,B31,SÜRE,"Uzun",BİLDİRİM,"Bildirimli",İL,$B$10,İLÇE,$B$11)/VLOOKUP($B$11,ABONE2,9,FALSE))</f>
        <v>1.5531368582053331E-2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1.4915472299794563E-2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1.6728051731907695E-2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0.1300236015804101</v>
      </c>
      <c r="D33" s="14">
        <f t="shared" ref="D33:O33" si="14">SUM(D28:D32)</f>
        <v>0.19407003835826711</v>
      </c>
      <c r="E33" s="14">
        <f t="shared" si="14"/>
        <v>0.13009054212765614</v>
      </c>
      <c r="F33" s="14">
        <f t="shared" si="14"/>
        <v>0.7815912477283159</v>
      </c>
      <c r="G33" s="14">
        <f t="shared" si="14"/>
        <v>1.1431460968782583</v>
      </c>
      <c r="H33" s="14">
        <f t="shared" si="14"/>
        <v>0.85681241347915671</v>
      </c>
      <c r="I33" s="14">
        <f t="shared" si="14"/>
        <v>0.2813710006661535</v>
      </c>
      <c r="J33" s="14">
        <f t="shared" si="14"/>
        <v>3.3513953036892468</v>
      </c>
      <c r="K33" s="14">
        <f t="shared" si="14"/>
        <v>0.40311278695412089</v>
      </c>
      <c r="L33" s="14">
        <f t="shared" si="14"/>
        <v>1.6734330852776704</v>
      </c>
      <c r="M33" s="14">
        <f t="shared" si="14"/>
        <v>44.266897532494859</v>
      </c>
      <c r="N33" s="14">
        <f t="shared" si="14"/>
        <v>32.380349314666809</v>
      </c>
      <c r="O33" s="14">
        <f t="shared" si="14"/>
        <v>0.25193361360209915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44921</v>
      </c>
      <c r="D37" s="18">
        <f>VLOOKUP($B$11,ABONE2,4,FALSE)</f>
        <v>47</v>
      </c>
      <c r="E37" s="18">
        <f>VLOOKUP($B$11,ABONE2,5,FALSE)</f>
        <v>44968</v>
      </c>
      <c r="F37" s="18">
        <f>VLOOKUP($B$11,ABONE2,6,FALSE)</f>
        <v>3483</v>
      </c>
      <c r="G37" s="18">
        <f>VLOOKUP($B$11,ABONE2,7,FALSE)</f>
        <v>915</v>
      </c>
      <c r="H37" s="18">
        <f>VLOOKUP($B$11,ABONE2,8,FALSE)</f>
        <v>4398</v>
      </c>
      <c r="I37" s="18">
        <f>VLOOKUP($B$11,ABONE2,9,FALSE)</f>
        <v>9130</v>
      </c>
      <c r="J37" s="18">
        <f>VLOOKUP($B$11,ABONE2,10,FALSE)</f>
        <v>377</v>
      </c>
      <c r="K37" s="18">
        <f>VLOOKUP($B$11,ABONE2,11,FALSE)</f>
        <v>9507</v>
      </c>
      <c r="L37" s="29">
        <f>VLOOKUP($B$11,ABONE2,12,FALSE)</f>
        <v>12</v>
      </c>
      <c r="M37" s="29">
        <f>VLOOKUP($B$11,ABONE2,13,FALSE)</f>
        <v>31</v>
      </c>
      <c r="N37" s="29">
        <f>VLOOKUP($B$11,ABONE2,14,FALSE)</f>
        <v>43</v>
      </c>
      <c r="O37" s="29">
        <f>VLOOKUP($B$11,ABONE2,15,FALSE)</f>
        <v>58916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8511.5911291666671</v>
      </c>
      <c r="D38" s="18">
        <f>VLOOKUP($B$11,TUKETIM,4,FALSE)</f>
        <v>8.7151499999999995</v>
      </c>
      <c r="E38" s="18">
        <f>VLOOKUP($B$11,TUKETIM,5,FALSE)</f>
        <v>8520.3062791666671</v>
      </c>
      <c r="F38" s="18">
        <f>VLOOKUP($B$11,TUKETIM,6,FALSE)</f>
        <v>5661.6015083333332</v>
      </c>
      <c r="G38" s="18">
        <f>VLOOKUP($B$11,TUKETIM,7,FALSE)</f>
        <v>3946.3102374999994</v>
      </c>
      <c r="H38" s="18">
        <f>VLOOKUP($B$11,TUKETIM,8,FALSE)</f>
        <v>9607.911745833333</v>
      </c>
      <c r="I38" s="18">
        <f>VLOOKUP($B$11,TUKETIM,9,FALSE)</f>
        <v>5325.990520833333</v>
      </c>
      <c r="J38" s="18">
        <f>VLOOKUP($B$11,TUKETIM,10,FALSE)</f>
        <v>2565.8107458333334</v>
      </c>
      <c r="K38" s="18">
        <f>VLOOKUP($B$11,TUKETIM,11,FALSE)</f>
        <v>7891.8012666666664</v>
      </c>
      <c r="L38" s="29">
        <f>VLOOKUP($B$11,TUKETIM,12,FALSE)</f>
        <v>60.131416666666667</v>
      </c>
      <c r="M38" s="29">
        <f>VLOOKUP($B$11,TUKETIM,13,FALSE)</f>
        <v>7774.6282291666666</v>
      </c>
      <c r="N38" s="29">
        <f>VLOOKUP($B$11,TUKETIM,14,FALSE)</f>
        <v>7834.7596458333337</v>
      </c>
      <c r="O38" s="29">
        <f>VLOOKUP($B$11,TUKETIM,15,FALSE)</f>
        <v>33854.778937499999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236105.44160000002</v>
      </c>
      <c r="D39" s="18">
        <f>VLOOKUP($B$11,ANLASMA,4,FALSE)</f>
        <v>314.7</v>
      </c>
      <c r="E39" s="18">
        <f>VLOOKUP($B$11,ANLASMA,5,FALSE)</f>
        <v>236420.14160000003</v>
      </c>
      <c r="F39" s="18">
        <f>VLOOKUP($B$11,ANLASMA,6,FALSE)</f>
        <v>28364.946</v>
      </c>
      <c r="G39" s="18">
        <f>VLOOKUP($B$11,ANLASMA,7,FALSE)</f>
        <v>29126.6</v>
      </c>
      <c r="H39" s="18">
        <f>VLOOKUP($B$11,ANLASMA,8,FALSE)</f>
        <v>57491.546000000002</v>
      </c>
      <c r="I39" s="18">
        <f>VLOOKUP($B$11,ANLASMA,9,FALSE)</f>
        <v>57785.731999999996</v>
      </c>
      <c r="J39" s="18">
        <f>VLOOKUP($B$11,ANLASMA,10,FALSE)</f>
        <v>65308.486000000004</v>
      </c>
      <c r="K39" s="18">
        <f>VLOOKUP($B$11,ANLASMA,11,FALSE)</f>
        <v>123094.21799999999</v>
      </c>
      <c r="L39" s="29">
        <f>VLOOKUP($B$11,ANLASMA,12,FALSE)</f>
        <v>700.67200000000003</v>
      </c>
      <c r="M39" s="29">
        <f>VLOOKUP($B$11,ANLASMA,13,FALSE)</f>
        <v>19890.8</v>
      </c>
      <c r="N39" s="29">
        <f>VLOOKUP($B$11,ANLASMA,14,FALSE)</f>
        <v>20591.471999999998</v>
      </c>
      <c r="O39" s="29">
        <f>VLOOKUP($B$11,ANLASMA,15,FALSE)</f>
        <v>437597.37760000001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(SUMIFS(MESKENAG2,KAYNAK,A15,SEBEP,B15,SÜRE,"Uzun",BİLDİRİM,"Bildirimsiz",İL,$B$10)/VLOOKUP($B$10,ABONE2,3,FALSE))</f>
        <v>1.8827201779380005E-3</v>
      </c>
      <c r="D15" s="14">
        <f t="shared" ref="D15:D24" si="1">(SUMIFS(MESKENOG2,KAYNAK,A15,SEBEP,B15,SÜRE,"Uzun",BİLDİRİM,"Bildirimsiz",İL,$B$10)/VLOOKUP($B$10,ABONE2,4,FALSE))</f>
        <v>1.7413270172214274E-3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1.882607977546015E-3</v>
      </c>
      <c r="F15" s="14">
        <f t="shared" ref="F15:F24" si="3">(SUMIFS(TARIMSALAG2,KAYNAK,A15,SEBEP,B15,SÜRE,"Uzun",BİLDİRİM,"Bildirimsiz",İL,$B$10)/VLOOKUP($B$10,ABONE2,6,FALSE))</f>
        <v>6.8053756536457812E-4</v>
      </c>
      <c r="G15" s="14">
        <f t="shared" ref="G15:G24" si="4">(SUMIFS(TARIMSALOG2,KAYNAK,A15,SEBEP,B15,SÜRE,"Uzun",BİLDİRİM,"Bildirimsiz",İL,$B$10)/VLOOKUP($B$10,ABONE2,7,FALSE))</f>
        <v>1.6240758383592114E-2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2.5973169252687502E-3</v>
      </c>
      <c r="I15" s="14">
        <f t="shared" ref="I15:I24" si="6">(SUMIFS(TICARETHANEAG2,KAYNAK,A15,SEBEP,B15,SÜRE,"Uzun",BİLDİRİM,"Bildirimsiz",İL,$B$10)/VLOOKUP($B$10,ABONE2,9,FALSE))</f>
        <v>1.8297597477278257E-2</v>
      </c>
      <c r="J15" s="14">
        <f t="shared" ref="J15:J24" si="7">(SUMIFS(TICARETHANEOG2,KAYNAK,A15,SEBEP,B15,SÜRE,"Uzun",BİLDİRİM,"Bildirimsiz",İL,$B$10)/VLOOKUP($B$10,ABONE2,10,FALSE))</f>
        <v>0.25211085556991486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2.3341074639056811E-2</v>
      </c>
      <c r="L15" s="14">
        <f t="shared" ref="L15:L24" si="9">(SUMIFS(SANAYIAG2,KAYNAK,A15,SEBEP,B15,SÜRE,"Uzun",BİLDİRİM,"Bildirimsiz",İL,$B$10)/VLOOKUP($B$10,ABONE2,12,FALSE))</f>
        <v>3.0438488665087653</v>
      </c>
      <c r="M15" s="14">
        <f t="shared" ref="M15:M24" si="10">(SUMIFS(SANAYIOG2,KAYNAK,A15,SEBEP,B15,SÜRE,"Uzun",BİLDİRİM,"Bildirimsiz",İL,$B$10)/VLOOKUP($B$10,ABONE2,13,FALSE))</f>
        <v>5.6516660833229801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4.2838793061674485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1.1103756575979706E-2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0.14489999881409027</v>
      </c>
      <c r="D17" s="14">
        <f t="shared" si="1"/>
        <v>2.1649510116422759</v>
      </c>
      <c r="E17" s="14">
        <f t="shared" si="2"/>
        <v>0.14650297956875802</v>
      </c>
      <c r="F17" s="14">
        <f t="shared" si="3"/>
        <v>0.34003315624781683</v>
      </c>
      <c r="G17" s="14">
        <f t="shared" si="4"/>
        <v>3.2050180941345889</v>
      </c>
      <c r="H17" s="14">
        <f t="shared" si="5"/>
        <v>0.69295513978064704</v>
      </c>
      <c r="I17" s="14">
        <f t="shared" si="6"/>
        <v>0.27170743581832302</v>
      </c>
      <c r="J17" s="14">
        <f t="shared" si="7"/>
        <v>9.2588364918288981</v>
      </c>
      <c r="K17" s="14">
        <f t="shared" si="8"/>
        <v>0.46556462130772563</v>
      </c>
      <c r="L17" s="14">
        <f t="shared" si="9"/>
        <v>17.94132727254015</v>
      </c>
      <c r="M17" s="14">
        <f t="shared" si="10"/>
        <v>80.519221219934394</v>
      </c>
      <c r="N17" s="14">
        <f t="shared" si="11"/>
        <v>47.697436268284214</v>
      </c>
      <c r="O17" s="19">
        <f t="shared" si="12"/>
        <v>0.27304848043708646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3.5164406697161858E-2</v>
      </c>
      <c r="D18" s="14">
        <f t="shared" si="1"/>
        <v>0.35026661502794898</v>
      </c>
      <c r="E18" s="14">
        <f t="shared" si="2"/>
        <v>3.5414451261630744E-2</v>
      </c>
      <c r="F18" s="14">
        <f t="shared" si="3"/>
        <v>1.4878962738367807E-2</v>
      </c>
      <c r="G18" s="14">
        <f t="shared" si="4"/>
        <v>4.559091834701335E-2</v>
      </c>
      <c r="H18" s="14">
        <f t="shared" si="5"/>
        <v>1.8662202275944662E-2</v>
      </c>
      <c r="I18" s="14">
        <f t="shared" si="6"/>
        <v>5.3485044330444001E-2</v>
      </c>
      <c r="J18" s="14">
        <f t="shared" si="7"/>
        <v>0.86961762321596003</v>
      </c>
      <c r="K18" s="14">
        <f t="shared" si="8"/>
        <v>7.1089461018233893E-2</v>
      </c>
      <c r="L18" s="14">
        <f t="shared" si="9"/>
        <v>0.83166039964945748</v>
      </c>
      <c r="M18" s="14">
        <f t="shared" si="10"/>
        <v>3.8978541779707325</v>
      </c>
      <c r="N18" s="14">
        <f t="shared" si="11"/>
        <v>2.2896512413754335</v>
      </c>
      <c r="O18" s="19">
        <f t="shared" si="12"/>
        <v>4.3925986490874702E-2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7.8361099672939347E-2</v>
      </c>
      <c r="D21" s="14">
        <f t="shared" si="1"/>
        <v>6.3488928896058436E-2</v>
      </c>
      <c r="E21" s="14">
        <f t="shared" si="2"/>
        <v>7.8349298088036742E-2</v>
      </c>
      <c r="F21" s="14">
        <f t="shared" si="3"/>
        <v>6.2930240563275355E-2</v>
      </c>
      <c r="G21" s="14">
        <f t="shared" si="4"/>
        <v>0</v>
      </c>
      <c r="H21" s="14">
        <f t="shared" si="5"/>
        <v>5.5178204931223787E-2</v>
      </c>
      <c r="I21" s="14">
        <f t="shared" si="6"/>
        <v>0.15358910355875724</v>
      </c>
      <c r="J21" s="14">
        <f t="shared" si="7"/>
        <v>3.2171368686969384E-3</v>
      </c>
      <c r="K21" s="14">
        <f t="shared" si="8"/>
        <v>0.15034549972739294</v>
      </c>
      <c r="L21" s="14">
        <f t="shared" si="9"/>
        <v>8.2645911284015892</v>
      </c>
      <c r="M21" s="14">
        <f t="shared" si="10"/>
        <v>0</v>
      </c>
      <c r="N21" s="14">
        <f t="shared" si="11"/>
        <v>4.3347357288461152</v>
      </c>
      <c r="O21" s="19">
        <f t="shared" si="12"/>
        <v>9.5352743453607891E-2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1.4578548661919445E-3</v>
      </c>
      <c r="D22" s="14">
        <f t="shared" si="1"/>
        <v>0</v>
      </c>
      <c r="E22" s="14">
        <f t="shared" si="2"/>
        <v>1.4566980076379952E-3</v>
      </c>
      <c r="F22" s="14">
        <f t="shared" si="3"/>
        <v>3.1550963727508493E-3</v>
      </c>
      <c r="G22" s="14">
        <f t="shared" si="4"/>
        <v>0</v>
      </c>
      <c r="H22" s="14">
        <f t="shared" si="5"/>
        <v>2.766437132214041E-3</v>
      </c>
      <c r="I22" s="14">
        <f t="shared" si="6"/>
        <v>4.6657810519296575E-3</v>
      </c>
      <c r="J22" s="14">
        <f t="shared" si="7"/>
        <v>0</v>
      </c>
      <c r="K22" s="14">
        <f t="shared" si="8"/>
        <v>4.5651376565583697E-3</v>
      </c>
      <c r="L22" s="14">
        <f t="shared" si="9"/>
        <v>0.20733669441363034</v>
      </c>
      <c r="M22" s="14">
        <f t="shared" si="10"/>
        <v>0</v>
      </c>
      <c r="N22" s="14">
        <f t="shared" si="11"/>
        <v>0.10874703457343746</v>
      </c>
      <c r="O22" s="19">
        <f t="shared" si="12"/>
        <v>2.1360068833585228E-3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0.26176608022832143</v>
      </c>
      <c r="D25" s="14">
        <f t="shared" ref="D25:O25" si="13">SUM(D15:D24)</f>
        <v>2.5804478825835044</v>
      </c>
      <c r="E25" s="14">
        <f t="shared" si="13"/>
        <v>0.26360603490360951</v>
      </c>
      <c r="F25" s="14">
        <f t="shared" si="13"/>
        <v>0.4216779934875754</v>
      </c>
      <c r="G25" s="14">
        <f t="shared" si="13"/>
        <v>3.2668497708651945</v>
      </c>
      <c r="H25" s="14">
        <f t="shared" si="13"/>
        <v>0.77215930104529829</v>
      </c>
      <c r="I25" s="14">
        <f t="shared" si="13"/>
        <v>0.50174496223673215</v>
      </c>
      <c r="J25" s="14">
        <f t="shared" si="13"/>
        <v>10.383782107483471</v>
      </c>
      <c r="K25" s="14">
        <f t="shared" si="13"/>
        <v>0.71490579434896773</v>
      </c>
      <c r="L25" s="14">
        <f t="shared" si="13"/>
        <v>30.288764361513589</v>
      </c>
      <c r="M25" s="14">
        <f t="shared" si="13"/>
        <v>90.068741481228102</v>
      </c>
      <c r="N25" s="14">
        <f t="shared" si="13"/>
        <v>58.714449579246647</v>
      </c>
      <c r="O25" s="14">
        <f t="shared" si="13"/>
        <v>0.4255669738409073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(SUMIFS(MESKENAG2,KAYNAK,A28,SEBEP,B28,SÜRE,"Uzun",BİLDİRİM,"Bildirimli",İL,$B$10)/VLOOKUP($B$10,ABONE2,3,FALSE))</f>
        <v>4.2683437821805417E-4</v>
      </c>
      <c r="D28" s="14">
        <f>(SUMIFS(MESKENOG2,KAYNAK,A28,SEBEP,B28,SÜRE,"Uzun",BİLDİRİM,"Bildirimli",İL,$B$10)/VLOOKUP($B$10,ABONE2,4,FALSE))</f>
        <v>3.8191018231765655E-2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4.5680157189214741E-4</v>
      </c>
      <c r="F28" s="14">
        <f>(SUMIFS(TARIMSALAG2,KAYNAK,A28,SEBEP,B28,SÜRE,"Uzun",BİLDİRİM,"Bildirimli",İL,$B$10)/VLOOKUP($B$10,ABONE2,6,FALSE))</f>
        <v>1.5946459010636943E-4</v>
      </c>
      <c r="G28" s="14">
        <f>(SUMIFS(TARIMSALOG2,KAYNAK,A28,SEBEP,B28,SÜRE,"Uzun",BİLDİRİM,"Bildirimli",İL,$B$10)/VLOOKUP($B$10,ABONE2,7,FALSE))</f>
        <v>3.9123684032395017E-4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1.8801535880080814E-4</v>
      </c>
      <c r="I28" s="14">
        <f>(SUMIFS(TICARETHANEAG2,KAYNAK,A28,SEBEP,B28,SÜRE,"Uzun",BİLDİRİM,"Bildirimli",İL,$B$10)/VLOOKUP($B$10,ABONE2,9,FALSE))</f>
        <v>2.4943494746678279E-3</v>
      </c>
      <c r="J28" s="14">
        <f>(SUMIFS(TICARETHANEOG2,KAYNAK,A28,SEBEP,B28,SÜRE,"Uzun",BİLDİRİM,"Bildirimli",İL,$B$10)/VLOOKUP($B$10,ABONE2,10,FALSE))</f>
        <v>0.68937280433799297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1.7310685504031861E-2</v>
      </c>
      <c r="L28" s="14">
        <f>(SUMIFS(SANAYIAG2,KAYNAK,A28,SEBEP,B28,SÜRE,"Uzun",BİLDİRİM,"Bildirimli",İL,$B$10)/VLOOKUP($B$10,ABONE2,12,FALSE))</f>
        <v>8.9341234400511574E-2</v>
      </c>
      <c r="M28" s="14">
        <f>(SUMIFS(SANAYIOG2,KAYNAK,A28,SEBEP,B28,SÜRE,"Uzun",BİLDİRİM,"Bildirimli",İL,$B$10)/VLOOKUP($B$10,ABONE2,13,FALSE))</f>
        <v>5.3103533777540193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2.5719592422281687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6.6318253059196777E-3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(SUMIFS(MESKENAG2,KAYNAK,A29,SEBEP,B29,SÜRE,"Uzun",BİLDİRİM,"Bildirimli",İL,$B$10)/VLOOKUP($B$10,ABONE2,3,FALSE))</f>
        <v>7.4563379643916627E-2</v>
      </c>
      <c r="D29" s="14">
        <f>(SUMIFS(MESKENOG2,KAYNAK,A29,SEBEP,B29,SÜRE,"Uzun",BİLDİRİM,"Bildirimli",İL,$B$10)/VLOOKUP($B$10,ABONE2,4,FALSE))</f>
        <v>5.4379238863251738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7.8819392793068835E-2</v>
      </c>
      <c r="F29" s="14">
        <f>(SUMIFS(TARIMSALAG2,KAYNAK,A29,SEBEP,B29,SÜRE,"Uzun",BİLDİRİM,"Bildirimli",İL,$B$10)/VLOOKUP($B$10,ABONE2,6,FALSE))</f>
        <v>0.40017945099708258</v>
      </c>
      <c r="G29" s="14">
        <f>(SUMIFS(TARIMSALOG2,KAYNAK,A29,SEBEP,B29,SÜRE,"Uzun",BİLDİRİM,"Bildirimli",İL,$B$10)/VLOOKUP($B$10,ABONE2,7,FALSE))</f>
        <v>1.7926415652264052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0.57170932008973219</v>
      </c>
      <c r="I29" s="14">
        <f>(SUMIFS(TICARETHANEAG2,KAYNAK,A29,SEBEP,B29,SÜRE,"Uzun",BİLDİRİM,"Bildirimli",İL,$B$10)/VLOOKUP($B$10,ABONE2,9,FALSE))</f>
        <v>0.1434298194430785</v>
      </c>
      <c r="J29" s="14">
        <f>(SUMIFS(TICARETHANEOG2,KAYNAK,A29,SEBEP,B29,SÜRE,"Uzun",BİLDİRİM,"Bildirimli",İL,$B$10)/VLOOKUP($B$10,ABONE2,10,FALSE))</f>
        <v>5.0291226318268434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0.24881682922915518</v>
      </c>
      <c r="L29" s="14">
        <f>(SUMIFS(SANAYIAG2,KAYNAK,A29,SEBEP,B29,SÜRE,"Uzun",BİLDİRİM,"Bildirimli",İL,$B$10)/VLOOKUP($B$10,ABONE2,12,FALSE))</f>
        <v>5.3541949808264864</v>
      </c>
      <c r="M29" s="14">
        <f>(SUMIFS(SANAYIOG2,KAYNAK,A29,SEBEP,B29,SÜRE,"Uzun",BİLDİRİM,"Bildirimli",İL,$B$10)/VLOOKUP($B$10,ABONE2,13,FALSE))</f>
        <v>63.452350461679629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32.980165397683862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0.16036161421439418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(SUMIFS(MESKENAG2,KAYNAK,A31,SEBEP,B31,SÜRE,"Uzun",BİLDİRİM,"Bildirimli",İL,$B$10)/VLOOKUP($B$10,ABONE2,3,FALSE))</f>
        <v>2.4776140348589246E-2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2.475647961928017E-2</v>
      </c>
      <c r="F31" s="14">
        <f>(SUMIFS(TARIMSALAG2,KAYNAK,A31,SEBEP,B31,SÜRE,"Uzun",BİLDİRİM,"Bildirimli",İL,$B$10)/VLOOKUP($B$10,ABONE2,6,FALSE))</f>
        <v>4.3554563238775476E-2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3.8189312396838163E-2</v>
      </c>
      <c r="I31" s="14">
        <f>(SUMIFS(TICARETHANEAG2,KAYNAK,A31,SEBEP,B31,SÜRE,"Uzun",BİLDİRİM,"Bildirimli",İL,$B$10)/VLOOKUP($B$10,ABONE2,9,FALSE))</f>
        <v>3.708492369134947E-2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3.6284982031884135E-2</v>
      </c>
      <c r="L31" s="14">
        <f>(SUMIFS(SANAYIAG2,KAYNAK,A31,SEBEP,B31,SÜRE,"Uzun",BİLDİRİM,"Bildirimli",İL,$B$10)/VLOOKUP($B$10,ABONE2,12,FALSE))</f>
        <v>0.77990286482904447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0.40905505918932722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2.7431107126560304E-2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9.9766354370723925E-2</v>
      </c>
      <c r="D33" s="14">
        <f t="shared" ref="D33:O33" si="14">SUM(D28:D32)</f>
        <v>5.4761149045569395</v>
      </c>
      <c r="E33" s="14">
        <f t="shared" si="14"/>
        <v>0.10403267398424115</v>
      </c>
      <c r="F33" s="14">
        <f t="shared" si="14"/>
        <v>0.44389347882596442</v>
      </c>
      <c r="G33" s="14">
        <f t="shared" si="14"/>
        <v>1.7930328020667292</v>
      </c>
      <c r="H33" s="14">
        <f t="shared" si="14"/>
        <v>0.61008664784537114</v>
      </c>
      <c r="I33" s="14">
        <f t="shared" si="14"/>
        <v>0.18300909260909581</v>
      </c>
      <c r="J33" s="14">
        <f t="shared" si="14"/>
        <v>5.7184954361648366</v>
      </c>
      <c r="K33" s="14">
        <f t="shared" si="14"/>
        <v>0.30241249676507115</v>
      </c>
      <c r="L33" s="14">
        <f t="shared" si="14"/>
        <v>6.2234390800560426</v>
      </c>
      <c r="M33" s="14">
        <f t="shared" si="14"/>
        <v>68.762703839433641</v>
      </c>
      <c r="N33" s="14">
        <f t="shared" si="14"/>
        <v>35.961179699101358</v>
      </c>
      <c r="O33" s="14">
        <f t="shared" si="14"/>
        <v>0.19442454664687417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2214905</v>
      </c>
      <c r="D37" s="18">
        <f>VLOOKUP($B$10,ABONE2,4,FALSE)</f>
        <v>1759</v>
      </c>
      <c r="E37" s="18">
        <f>VLOOKUP($B$10,ABONE2,5,FALSE)</f>
        <v>2216664</v>
      </c>
      <c r="F37" s="18">
        <f>VLOOKUP($B$10,ABONE2,6,FALSE)</f>
        <v>48238</v>
      </c>
      <c r="G37" s="18">
        <f>VLOOKUP($B$10,ABONE2,7,FALSE)</f>
        <v>6777</v>
      </c>
      <c r="H37" s="18">
        <f>VLOOKUP($B$10,ABONE2,8,FALSE)</f>
        <v>55015</v>
      </c>
      <c r="I37" s="18">
        <f>VLOOKUP($B$10,ABONE2,9,FALSE)</f>
        <v>437402</v>
      </c>
      <c r="J37" s="18">
        <f>VLOOKUP($B$10,ABONE2,10,FALSE)</f>
        <v>9643</v>
      </c>
      <c r="K37" s="18">
        <f>VLOOKUP($B$10,ABONE2,11,FALSE)</f>
        <v>447045</v>
      </c>
      <c r="L37" s="29">
        <f>VLOOKUP($B$10,ABONE2,12,FALSE)</f>
        <v>1895</v>
      </c>
      <c r="M37" s="29">
        <f>VLOOKUP($B$10,ABONE2,13,FALSE)</f>
        <v>1718</v>
      </c>
      <c r="N37" s="29">
        <f>VLOOKUP($B$10,ABONE2,14,FALSE)</f>
        <v>3613</v>
      </c>
      <c r="O37" s="29">
        <f>VLOOKUP($B$10,ABONE2,15,FALSE)</f>
        <v>2722337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542441.98693333333</v>
      </c>
      <c r="D38" s="18">
        <f>VLOOKUP($B$10,TUKETIM,4,FALSE)</f>
        <v>6296.2716999999993</v>
      </c>
      <c r="E38" s="18">
        <f>VLOOKUP($B$10,TUKETIM,5,FALSE)</f>
        <v>548738.25863333337</v>
      </c>
      <c r="F38" s="18">
        <f>VLOOKUP($B$10,TUKETIM,6,FALSE)</f>
        <v>38165.836708333336</v>
      </c>
      <c r="G38" s="18">
        <f>VLOOKUP($B$10,TUKETIM,7,FALSE)</f>
        <v>25916.456562499996</v>
      </c>
      <c r="H38" s="18">
        <f>VLOOKUP($B$10,TUKETIM,8,FALSE)</f>
        <v>64082.293270833332</v>
      </c>
      <c r="I38" s="18">
        <f>VLOOKUP($B$10,TUKETIM,9,FALSE)</f>
        <v>267440.62842083332</v>
      </c>
      <c r="J38" s="18">
        <f>VLOOKUP($B$10,TUKETIM,10,FALSE)</f>
        <v>198496.90136666669</v>
      </c>
      <c r="K38" s="18">
        <f>VLOOKUP($B$10,TUKETIM,11,FALSE)</f>
        <v>465937.52978750004</v>
      </c>
      <c r="L38" s="29">
        <f>VLOOKUP($B$10,TUKETIM,12,FALSE)</f>
        <v>20909.737987500001</v>
      </c>
      <c r="M38" s="29">
        <f>VLOOKUP($B$10,TUKETIM,13,FALSE)</f>
        <v>345993.98829583329</v>
      </c>
      <c r="N38" s="29">
        <f>VLOOKUP($B$10,TUKETIM,14,FALSE)</f>
        <v>366903.72628333326</v>
      </c>
      <c r="O38" s="29">
        <f>VLOOKUP($B$10,TUKETIM,15,FALSE)</f>
        <v>1445661.807975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11391738.904399998</v>
      </c>
      <c r="D39" s="18">
        <f>VLOOKUP($B$10,ANLASMA,4,FALSE)</f>
        <v>110929.95800000001</v>
      </c>
      <c r="E39" s="18">
        <f>VLOOKUP($B$10,ANLASMA,5,FALSE)</f>
        <v>11502668.862399999</v>
      </c>
      <c r="F39" s="18">
        <f>VLOOKUP($B$10,ANLASMA,6,FALSE)</f>
        <v>306603.27699999994</v>
      </c>
      <c r="G39" s="18">
        <f>VLOOKUP($B$10,ANLASMA,7,FALSE)</f>
        <v>237638.204</v>
      </c>
      <c r="H39" s="18">
        <f>VLOOKUP($B$10,ANLASMA,8,FALSE)</f>
        <v>544241.48099999991</v>
      </c>
      <c r="I39" s="18">
        <f>VLOOKUP($B$10,ANLASMA,9,FALSE)</f>
        <v>2851936.5782569996</v>
      </c>
      <c r="J39" s="18">
        <f>VLOOKUP($B$10,ANLASMA,10,FALSE)</f>
        <v>3145372.8485999992</v>
      </c>
      <c r="K39" s="18">
        <f>VLOOKUP($B$10,ANLASMA,11,FALSE)</f>
        <v>5997309.4268569984</v>
      </c>
      <c r="L39" s="29">
        <f>VLOOKUP($B$10,ANLASMA,12,FALSE)</f>
        <v>81417.555000000008</v>
      </c>
      <c r="M39" s="29">
        <f>VLOOKUP($B$10,ANLASMA,13,FALSE)</f>
        <v>2125264.7450000001</v>
      </c>
      <c r="N39" s="29">
        <f>VLOOKUP($B$10,ANLASMA,14,FALSE)</f>
        <v>2206682.3000000003</v>
      </c>
      <c r="O39" s="29">
        <f>VLOOKUP($B$10,ANLASMA,15,FALSE)</f>
        <v>20250902.070257001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5.7943008693955592E-2</v>
      </c>
      <c r="D17" s="14">
        <f t="shared" si="1"/>
        <v>2.5373727970813373</v>
      </c>
      <c r="E17" s="14">
        <f t="shared" si="2"/>
        <v>6.4893598351481355E-2</v>
      </c>
      <c r="F17" s="14">
        <f t="shared" si="3"/>
        <v>5.7525718032179526E-2</v>
      </c>
      <c r="G17" s="14">
        <f t="shared" si="4"/>
        <v>10.764474484996009</v>
      </c>
      <c r="H17" s="14">
        <f t="shared" si="5"/>
        <v>2.7155153341111382</v>
      </c>
      <c r="I17" s="14">
        <f t="shared" si="6"/>
        <v>0.12616861196845108</v>
      </c>
      <c r="J17" s="14">
        <f t="shared" si="7"/>
        <v>3.4001164535661008</v>
      </c>
      <c r="K17" s="14">
        <f t="shared" si="8"/>
        <v>0.23749037163417713</v>
      </c>
      <c r="L17" s="14">
        <f t="shared" si="9"/>
        <v>3.9411257175150505</v>
      </c>
      <c r="M17" s="14">
        <f t="shared" si="10"/>
        <v>266.09396009861422</v>
      </c>
      <c r="N17" s="14">
        <f t="shared" si="11"/>
        <v>62.925513453262361</v>
      </c>
      <c r="O17" s="19">
        <f t="shared" si="12"/>
        <v>0.18503865556012242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3.8521374065264929E-2</v>
      </c>
      <c r="D21" s="14">
        <f t="shared" si="1"/>
        <v>0</v>
      </c>
      <c r="E21" s="14">
        <f t="shared" si="2"/>
        <v>3.8413387033155486E-2</v>
      </c>
      <c r="F21" s="14">
        <f t="shared" si="3"/>
        <v>1.0948159987665091E-2</v>
      </c>
      <c r="G21" s="14">
        <f t="shared" si="4"/>
        <v>0</v>
      </c>
      <c r="H21" s="14">
        <f t="shared" si="5"/>
        <v>8.2302899206883086E-3</v>
      </c>
      <c r="I21" s="14">
        <f t="shared" si="6"/>
        <v>6.2173404565240065E-2</v>
      </c>
      <c r="J21" s="14">
        <f t="shared" si="7"/>
        <v>0</v>
      </c>
      <c r="K21" s="14">
        <f t="shared" si="8"/>
        <v>6.0059365754764053E-2</v>
      </c>
      <c r="L21" s="14">
        <f t="shared" si="9"/>
        <v>5.4184659105915571E-2</v>
      </c>
      <c r="M21" s="14">
        <f t="shared" si="10"/>
        <v>0</v>
      </c>
      <c r="N21" s="14">
        <f t="shared" si="11"/>
        <v>4.1993110807084566E-2</v>
      </c>
      <c r="O21" s="19">
        <f t="shared" si="12"/>
        <v>4.0573053909693603E-2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1.1022852338606123E-5</v>
      </c>
      <c r="D22" s="14">
        <f t="shared" si="1"/>
        <v>0</v>
      </c>
      <c r="E22" s="14">
        <f t="shared" si="2"/>
        <v>1.0991951958276749E-5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9.3303355838581539E-6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9.6475405611559123E-2</v>
      </c>
      <c r="D25" s="14">
        <f t="shared" ref="D25:O25" si="13">SUM(D15:D24)</f>
        <v>2.5373727970813373</v>
      </c>
      <c r="E25" s="14">
        <f t="shared" si="13"/>
        <v>0.10331797733659512</v>
      </c>
      <c r="F25" s="14">
        <f t="shared" si="13"/>
        <v>6.8473878019844614E-2</v>
      </c>
      <c r="G25" s="14">
        <f t="shared" si="13"/>
        <v>10.764474484996009</v>
      </c>
      <c r="H25" s="14">
        <f t="shared" si="13"/>
        <v>2.7237456240318267</v>
      </c>
      <c r="I25" s="14">
        <f t="shared" si="13"/>
        <v>0.18834201653369115</v>
      </c>
      <c r="J25" s="14">
        <f t="shared" si="13"/>
        <v>3.4001164535661008</v>
      </c>
      <c r="K25" s="14">
        <f t="shared" si="13"/>
        <v>0.29754973738894119</v>
      </c>
      <c r="L25" s="14">
        <f t="shared" si="13"/>
        <v>3.9953103766209659</v>
      </c>
      <c r="M25" s="14">
        <f t="shared" si="13"/>
        <v>266.09396009861422</v>
      </c>
      <c r="N25" s="14">
        <f t="shared" si="13"/>
        <v>62.967506564069446</v>
      </c>
      <c r="O25" s="14">
        <f t="shared" si="13"/>
        <v>0.22562103980539988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4.9669793779213225E-2</v>
      </c>
      <c r="D29" s="14">
        <f>(SUMIFS(MESKENOG2,KAYNAK,A29,SEBEP,B29,SÜRE,"Uzun",BİLDİRİM,"Bildirimli",İL,$B$10,İLÇE,$B$11)/VLOOKUP($B$11,ABONE2,4,FALSE))</f>
        <v>0.14131090956158507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4.992669147179736E-2</v>
      </c>
      <c r="F29" s="14">
        <f>(SUMIFS(TARIMSALAG2,KAYNAK,A29,SEBEP,B29,SÜRE,"Uzun",BİLDİRİM,"Bildirimli",İL,$B$10,İLÇE,$B$11)/VLOOKUP($B$11,ABONE2,6,FALSE))</f>
        <v>2.949438648747334E-2</v>
      </c>
      <c r="G29" s="14">
        <f>(SUMIFS(TARIMSALOG2,KAYNAK,A29,SEBEP,B29,SÜRE,"Uzun",BİLDİRİM,"Bildirimli",İL,$B$10,İLÇE,$B$11)/VLOOKUP($B$11,ABONE2,7,FALSE))</f>
        <v>5.8064208970054237E-2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3.6586817127117935E-2</v>
      </c>
      <c r="I29" s="14">
        <f>(SUMIFS(TICARETHANEAG2,KAYNAK,A29,SEBEP,B29,SÜRE,"Uzun",BİLDİRİM,"Bildirimli",İL,$B$10,İLÇE,$B$11)/VLOOKUP($B$11,ABONE2,9,FALSE))</f>
        <v>0.13741997648110335</v>
      </c>
      <c r="J29" s="14">
        <f>(SUMIFS(TICARETHANEOG2,KAYNAK,A29,SEBEP,B29,SÜRE,"Uzun",BİLDİRİM,"Bildirimli",İL,$B$10,İLÇE,$B$11)/VLOOKUP($B$11,ABONE2,10,FALSE))</f>
        <v>0.469402298852171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0.14870813930236171</v>
      </c>
      <c r="L29" s="14">
        <f>(SUMIFS(SANAYIAG2,KAYNAK,A29,SEBEP,B29,SÜRE,"Uzun",BİLDİRİM,"Bildirimli",İL,$B$10,İLÇE,$B$11)/VLOOKUP($B$11,ABONE2,12,FALSE))</f>
        <v>11.596538758806959</v>
      </c>
      <c r="M29" s="14">
        <f>(SUMIFS(SANAYIOG2,KAYNAK,A29,SEBEP,B29,SÜRE,"Uzun",BİLDİRİM,"Bildirimli",İL,$B$10,İLÇE,$B$11)/VLOOKUP($B$11,ABONE2,13,FALSE))</f>
        <v>1.5530412553770998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9.3367518205352411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6.8551493722576143E-2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9.4306685298230063E-3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9.4042315210180211E-3</v>
      </c>
      <c r="F31" s="14">
        <f>(SUMIFS(TARIMSALAG2,KAYNAK,A31,SEBEP,B31,SÜRE,"Uzun",BİLDİRİM,"Bildirimli",İL,$B$10,İLÇE,$B$11)/VLOOKUP($B$11,ABONE2,6,FALSE))</f>
        <v>1.39759982895E-4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1.0506470309460701E-4</v>
      </c>
      <c r="I31" s="14">
        <f>(SUMIFS(TICARETHANEAG2,KAYNAK,A31,SEBEP,B31,SÜRE,"Uzun",BİLDİRİM,"Bildirimli",İL,$B$10,İLÇE,$B$11)/VLOOKUP($B$11,ABONE2,9,FALSE))</f>
        <v>6.1715641382858913E-2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5.9617167573854636E-2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1.5691662946086902E-2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5.9100462309036234E-2</v>
      </c>
      <c r="D33" s="14">
        <f t="shared" ref="D33:O33" si="14">SUM(D28:D32)</f>
        <v>0.14131090956158507</v>
      </c>
      <c r="E33" s="14">
        <f t="shared" si="14"/>
        <v>5.933092299281538E-2</v>
      </c>
      <c r="F33" s="14">
        <f t="shared" si="14"/>
        <v>2.9634146470368342E-2</v>
      </c>
      <c r="G33" s="14">
        <f t="shared" si="14"/>
        <v>5.8064208970054237E-2</v>
      </c>
      <c r="H33" s="14">
        <f t="shared" si="14"/>
        <v>3.669188183021254E-2</v>
      </c>
      <c r="I33" s="14">
        <f t="shared" si="14"/>
        <v>0.19913561786396228</v>
      </c>
      <c r="J33" s="14">
        <f t="shared" si="14"/>
        <v>0.469402298852171</v>
      </c>
      <c r="K33" s="14">
        <f t="shared" si="14"/>
        <v>0.20832530687621634</v>
      </c>
      <c r="L33" s="14">
        <f t="shared" si="14"/>
        <v>11.596538758806959</v>
      </c>
      <c r="M33" s="14">
        <f t="shared" si="14"/>
        <v>1.5530412553770998</v>
      </c>
      <c r="N33" s="14">
        <f t="shared" si="14"/>
        <v>9.3367518205352411</v>
      </c>
      <c r="O33" s="14">
        <f t="shared" si="14"/>
        <v>8.4243156668663041E-2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51224</v>
      </c>
      <c r="D37" s="18">
        <f>VLOOKUP($B$11,ABONE2,4,FALSE)</f>
        <v>144</v>
      </c>
      <c r="E37" s="18">
        <f>VLOOKUP($B$11,ABONE2,5,FALSE)</f>
        <v>51368</v>
      </c>
      <c r="F37" s="18">
        <f>VLOOKUP($B$11,ABONE2,6,FALSE)</f>
        <v>966</v>
      </c>
      <c r="G37" s="18">
        <f>VLOOKUP($B$11,ABONE2,7,FALSE)</f>
        <v>319</v>
      </c>
      <c r="H37" s="18">
        <f>VLOOKUP($B$11,ABONE2,8,FALSE)</f>
        <v>1285</v>
      </c>
      <c r="I37" s="18">
        <f>VLOOKUP($B$11,ABONE2,9,FALSE)</f>
        <v>7557</v>
      </c>
      <c r="J37" s="18">
        <f>VLOOKUP($B$11,ABONE2,10,FALSE)</f>
        <v>266</v>
      </c>
      <c r="K37" s="18">
        <f>VLOOKUP($B$11,ABONE2,11,FALSE)</f>
        <v>7823</v>
      </c>
      <c r="L37" s="29">
        <f>VLOOKUP($B$11,ABONE2,12,FALSE)</f>
        <v>31</v>
      </c>
      <c r="M37" s="29">
        <f>VLOOKUP($B$11,ABONE2,13,FALSE)</f>
        <v>9</v>
      </c>
      <c r="N37" s="29">
        <f>VLOOKUP($B$11,ABONE2,14,FALSE)</f>
        <v>40</v>
      </c>
      <c r="O37" s="29">
        <f>VLOOKUP($B$11,ABONE2,15,FALSE)</f>
        <v>60516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10609.942254166666</v>
      </c>
      <c r="D38" s="18">
        <f>VLOOKUP($B$11,TUKETIM,4,FALSE)</f>
        <v>348.61422916666663</v>
      </c>
      <c r="E38" s="18">
        <f>VLOOKUP($B$11,TUKETIM,5,FALSE)</f>
        <v>10958.556483333334</v>
      </c>
      <c r="F38" s="18">
        <f>VLOOKUP($B$11,TUKETIM,6,FALSE)</f>
        <v>586.59185000000002</v>
      </c>
      <c r="G38" s="18">
        <f>VLOOKUP($B$11,TUKETIM,7,FALSE)</f>
        <v>1424.0932041666665</v>
      </c>
      <c r="H38" s="18">
        <f>VLOOKUP($B$11,TUKETIM,8,FALSE)</f>
        <v>2010.6850541666665</v>
      </c>
      <c r="I38" s="18">
        <f>VLOOKUP($B$11,TUKETIM,9,FALSE)</f>
        <v>3374.4996500000002</v>
      </c>
      <c r="J38" s="18">
        <f>VLOOKUP($B$11,TUKETIM,10,FALSE)</f>
        <v>1744.1876791666668</v>
      </c>
      <c r="K38" s="18">
        <f>VLOOKUP($B$11,TUKETIM,11,FALSE)</f>
        <v>5118.687329166667</v>
      </c>
      <c r="L38" s="29">
        <f>VLOOKUP($B$11,TUKETIM,12,FALSE)</f>
        <v>124.5293875</v>
      </c>
      <c r="M38" s="29">
        <f>VLOOKUP($B$11,TUKETIM,13,FALSE)</f>
        <v>4326.0034208333336</v>
      </c>
      <c r="N38" s="29">
        <f>VLOOKUP($B$11,TUKETIM,14,FALSE)</f>
        <v>4450.5328083333334</v>
      </c>
      <c r="O38" s="29">
        <f>VLOOKUP($B$11,TUKETIM,15,FALSE)</f>
        <v>22538.461674999999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275251.43280000001</v>
      </c>
      <c r="D39" s="18">
        <f>VLOOKUP($B$11,ANLASMA,4,FALSE)</f>
        <v>16630.400000000001</v>
      </c>
      <c r="E39" s="18">
        <f>VLOOKUP($B$11,ANLASMA,5,FALSE)</f>
        <v>291881.83280000003</v>
      </c>
      <c r="F39" s="18">
        <f>VLOOKUP($B$11,ANLASMA,6,FALSE)</f>
        <v>8579.5099999999984</v>
      </c>
      <c r="G39" s="18">
        <f>VLOOKUP($B$11,ANLASMA,7,FALSE)</f>
        <v>13626.188000000002</v>
      </c>
      <c r="H39" s="18">
        <f>VLOOKUP($B$11,ANLASMA,8,FALSE)</f>
        <v>22205.698</v>
      </c>
      <c r="I39" s="18">
        <f>VLOOKUP($B$11,ANLASMA,9,FALSE)</f>
        <v>41983.907200000001</v>
      </c>
      <c r="J39" s="18">
        <f>VLOOKUP($B$11,ANLASMA,10,FALSE)</f>
        <v>46690.969999999994</v>
      </c>
      <c r="K39" s="18">
        <f>VLOOKUP($B$11,ANLASMA,11,FALSE)</f>
        <v>88674.877199999988</v>
      </c>
      <c r="L39" s="29">
        <f>VLOOKUP($B$11,ANLASMA,12,FALSE)</f>
        <v>537.91</v>
      </c>
      <c r="M39" s="29">
        <f>VLOOKUP($B$11,ANLASMA,13,FALSE)</f>
        <v>10988.4</v>
      </c>
      <c r="N39" s="29">
        <f>VLOOKUP($B$11,ANLASMA,14,FALSE)</f>
        <v>11526.31</v>
      </c>
      <c r="O39" s="29">
        <f>VLOOKUP($B$11,ANLASMA,15,FALSE)</f>
        <v>414288.71799999999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4.7723395503985619E-2</v>
      </c>
      <c r="D17" s="14">
        <f t="shared" si="1"/>
        <v>0</v>
      </c>
      <c r="E17" s="14">
        <f t="shared" si="2"/>
        <v>4.7720873658947359E-2</v>
      </c>
      <c r="F17" s="14">
        <f t="shared" si="3"/>
        <v>4.1068383106308684E-2</v>
      </c>
      <c r="G17" s="14">
        <f t="shared" si="4"/>
        <v>0.69366757900858689</v>
      </c>
      <c r="H17" s="14">
        <f t="shared" si="5"/>
        <v>4.4796553012787552E-2</v>
      </c>
      <c r="I17" s="14">
        <f t="shared" si="6"/>
        <v>8.5825128397263778E-2</v>
      </c>
      <c r="J17" s="14">
        <f t="shared" si="7"/>
        <v>2.2373568636478103</v>
      </c>
      <c r="K17" s="14">
        <f t="shared" si="8"/>
        <v>0.13646086056880868</v>
      </c>
      <c r="L17" s="14">
        <f t="shared" si="9"/>
        <v>0</v>
      </c>
      <c r="M17" s="14">
        <f t="shared" si="10"/>
        <v>9.9264434223516602</v>
      </c>
      <c r="N17" s="14">
        <f t="shared" si="11"/>
        <v>7.9411547378813285</v>
      </c>
      <c r="O17" s="19">
        <f t="shared" si="12"/>
        <v>6.4623343221825599E-2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4.2587782856990448E-2</v>
      </c>
      <c r="D21" s="14">
        <f t="shared" si="1"/>
        <v>0</v>
      </c>
      <c r="E21" s="14">
        <f t="shared" si="2"/>
        <v>4.2585532392878364E-2</v>
      </c>
      <c r="F21" s="14">
        <f t="shared" si="3"/>
        <v>4.3358752676830238E-2</v>
      </c>
      <c r="G21" s="14">
        <f t="shared" si="4"/>
        <v>0</v>
      </c>
      <c r="H21" s="14">
        <f t="shared" si="5"/>
        <v>4.3111052713472597E-2</v>
      </c>
      <c r="I21" s="14">
        <f t="shared" si="6"/>
        <v>7.882593124736656E-2</v>
      </c>
      <c r="J21" s="14">
        <f t="shared" si="7"/>
        <v>0</v>
      </c>
      <c r="K21" s="14">
        <f t="shared" si="8"/>
        <v>7.6970783736679496E-2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4.8229788719850022E-2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5.3368764525278016E-4</v>
      </c>
      <c r="D22" s="14">
        <f t="shared" si="1"/>
        <v>0</v>
      </c>
      <c r="E22" s="14">
        <f t="shared" si="2"/>
        <v>5.33659443622826E-4</v>
      </c>
      <c r="F22" s="14">
        <f t="shared" si="3"/>
        <v>1.7215661238755765E-2</v>
      </c>
      <c r="G22" s="14">
        <f t="shared" si="4"/>
        <v>0</v>
      </c>
      <c r="H22" s="14">
        <f t="shared" si="5"/>
        <v>1.7117311577043839E-2</v>
      </c>
      <c r="I22" s="14">
        <f t="shared" si="6"/>
        <v>1.5746474171416506E-2</v>
      </c>
      <c r="J22" s="14">
        <f t="shared" si="7"/>
        <v>0</v>
      </c>
      <c r="K22" s="14">
        <f t="shared" si="8"/>
        <v>1.5375885053103016E-2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5.2920075813842234E-3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9.0844866006228861E-2</v>
      </c>
      <c r="D25" s="14">
        <f t="shared" ref="D25:O25" si="13">SUM(D15:D24)</f>
        <v>0</v>
      </c>
      <c r="E25" s="14">
        <f t="shared" si="13"/>
        <v>9.0840065495448541E-2</v>
      </c>
      <c r="F25" s="14">
        <f t="shared" si="13"/>
        <v>0.10164279702189469</v>
      </c>
      <c r="G25" s="14">
        <f t="shared" si="13"/>
        <v>0.69366757900858689</v>
      </c>
      <c r="H25" s="14">
        <f t="shared" si="13"/>
        <v>0.10502491730330399</v>
      </c>
      <c r="I25" s="14">
        <f t="shared" si="13"/>
        <v>0.18039753381604684</v>
      </c>
      <c r="J25" s="14">
        <f t="shared" si="13"/>
        <v>2.2373568636478103</v>
      </c>
      <c r="K25" s="14">
        <f t="shared" si="13"/>
        <v>0.22880752935859119</v>
      </c>
      <c r="L25" s="14">
        <f t="shared" si="13"/>
        <v>0</v>
      </c>
      <c r="M25" s="14">
        <f t="shared" si="13"/>
        <v>9.9264434223516602</v>
      </c>
      <c r="N25" s="14">
        <f t="shared" si="13"/>
        <v>7.9411547378813285</v>
      </c>
      <c r="O25" s="14">
        <f t="shared" si="13"/>
        <v>0.11814513952305984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7.520598204345659E-2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7.5202007937451326E-2</v>
      </c>
      <c r="F29" s="14">
        <f>(SUMIFS(TARIMSALAG2,KAYNAK,A29,SEBEP,B29,SÜRE,"Uzun",BİLDİRİM,"Bildirimli",İL,$B$10,İLÇE,$B$11)/VLOOKUP($B$11,ABONE2,6,FALSE))</f>
        <v>0.28018851841923997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0.27858785692736165</v>
      </c>
      <c r="I29" s="14">
        <f>(SUMIFS(TICARETHANEAG2,KAYNAK,A29,SEBEP,B29,SÜRE,"Uzun",BİLDİRİM,"Bildirimli",İL,$B$10,İLÇE,$B$11)/VLOOKUP($B$11,ABONE2,9,FALSE))</f>
        <v>0.24493725827881552</v>
      </c>
      <c r="J29" s="14">
        <f>(SUMIFS(TICARETHANEOG2,KAYNAK,A29,SEBEP,B29,SÜRE,"Uzun",BİLDİRİM,"Bildirimli",İL,$B$10,İLÇE,$B$11)/VLOOKUP($B$11,ABONE2,10,FALSE))</f>
        <v>1.2078511504887453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0.26759918287484014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98.798774994378007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79.0390199955024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0.16427274019682916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8.7110076763606506E-2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8.7105473610110229E-2</v>
      </c>
      <c r="F31" s="14">
        <f>(SUMIFS(TARIMSALAG2,KAYNAK,A31,SEBEP,B31,SÜRE,"Uzun",BİLDİRİM,"Bildirimli",İL,$B$10,İLÇE,$B$11)/VLOOKUP($B$11,ABONE2,6,FALSE))</f>
        <v>0.15877291219495301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0.15786587400531682</v>
      </c>
      <c r="I31" s="14">
        <f>(SUMIFS(TICARETHANEAG2,KAYNAK,A31,SEBEP,B31,SÜRE,"Uzun",BİLDİRİM,"Bildirimli",İL,$B$10,İLÇE,$B$11)/VLOOKUP($B$11,ABONE2,9,FALSE))</f>
        <v>0.24213900336988173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0.23644032576171975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0.12134815699651673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0.1623160588070631</v>
      </c>
      <c r="D33" s="14">
        <f t="shared" ref="D33:O33" si="14">SUM(D28:D32)</f>
        <v>0</v>
      </c>
      <c r="E33" s="14">
        <f t="shared" si="14"/>
        <v>0.16230748154756156</v>
      </c>
      <c r="F33" s="14">
        <f t="shared" si="14"/>
        <v>0.43896143061419302</v>
      </c>
      <c r="G33" s="14">
        <f t="shared" si="14"/>
        <v>0</v>
      </c>
      <c r="H33" s="14">
        <f t="shared" si="14"/>
        <v>0.43645373093267847</v>
      </c>
      <c r="I33" s="14">
        <f t="shared" si="14"/>
        <v>0.48707626164869722</v>
      </c>
      <c r="J33" s="14">
        <f t="shared" si="14"/>
        <v>1.2078511504887453</v>
      </c>
      <c r="K33" s="14">
        <f t="shared" si="14"/>
        <v>0.50403950863655989</v>
      </c>
      <c r="L33" s="14">
        <f t="shared" si="14"/>
        <v>0</v>
      </c>
      <c r="M33" s="14">
        <f t="shared" si="14"/>
        <v>98.798774994378007</v>
      </c>
      <c r="N33" s="14">
        <f t="shared" si="14"/>
        <v>79.0390199955024</v>
      </c>
      <c r="O33" s="14">
        <f t="shared" si="14"/>
        <v>0.28562089719334588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18923</v>
      </c>
      <c r="D37" s="18">
        <f>VLOOKUP($B$11,ABONE2,4,FALSE)</f>
        <v>1</v>
      </c>
      <c r="E37" s="18">
        <f>VLOOKUP($B$11,ABONE2,5,FALSE)</f>
        <v>18924</v>
      </c>
      <c r="F37" s="18">
        <f>VLOOKUP($B$11,ABONE2,6,FALSE)</f>
        <v>3829</v>
      </c>
      <c r="G37" s="18">
        <f>VLOOKUP($B$11,ABONE2,7,FALSE)</f>
        <v>22</v>
      </c>
      <c r="H37" s="18">
        <f>VLOOKUP($B$11,ABONE2,8,FALSE)</f>
        <v>3851</v>
      </c>
      <c r="I37" s="18">
        <f>VLOOKUP($B$11,ABONE2,9,FALSE)</f>
        <v>4315</v>
      </c>
      <c r="J37" s="18">
        <f>VLOOKUP($B$11,ABONE2,10,FALSE)</f>
        <v>104</v>
      </c>
      <c r="K37" s="18">
        <f>VLOOKUP($B$11,ABONE2,11,FALSE)</f>
        <v>4419</v>
      </c>
      <c r="L37" s="29">
        <f>VLOOKUP($B$11,ABONE2,12,FALSE)</f>
        <v>2</v>
      </c>
      <c r="M37" s="29">
        <f>VLOOKUP($B$11,ABONE2,13,FALSE)</f>
        <v>8</v>
      </c>
      <c r="N37" s="29">
        <f>VLOOKUP($B$11,ABONE2,14,FALSE)</f>
        <v>10</v>
      </c>
      <c r="O37" s="29">
        <f>VLOOKUP($B$11,ABONE2,15,FALSE)</f>
        <v>27204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3124.466183333333</v>
      </c>
      <c r="D38" s="18">
        <f>VLOOKUP($B$11,TUKETIM,4,FALSE)</f>
        <v>0</v>
      </c>
      <c r="E38" s="18">
        <f>VLOOKUP($B$11,TUKETIM,5,FALSE)</f>
        <v>3124.466183333333</v>
      </c>
      <c r="F38" s="18">
        <f>VLOOKUP($B$11,TUKETIM,6,FALSE)</f>
        <v>2967.0338291666667</v>
      </c>
      <c r="G38" s="18">
        <f>VLOOKUP($B$11,TUKETIM,7,FALSE)</f>
        <v>83.749487499999987</v>
      </c>
      <c r="H38" s="18">
        <f>VLOOKUP($B$11,TUKETIM,8,FALSE)</f>
        <v>3050.7833166666669</v>
      </c>
      <c r="I38" s="18">
        <f>VLOOKUP($B$11,TUKETIM,9,FALSE)</f>
        <v>2574.3779458333338</v>
      </c>
      <c r="J38" s="18">
        <f>VLOOKUP($B$11,TUKETIM,10,FALSE)</f>
        <v>815.33930833333329</v>
      </c>
      <c r="K38" s="18">
        <f>VLOOKUP($B$11,TUKETIM,11,FALSE)</f>
        <v>3389.7172541666669</v>
      </c>
      <c r="L38" s="29">
        <f>VLOOKUP($B$11,TUKETIM,12,FALSE)</f>
        <v>8.3561041666666664</v>
      </c>
      <c r="M38" s="29">
        <f>VLOOKUP($B$11,TUKETIM,13,FALSE)</f>
        <v>345.42778750000002</v>
      </c>
      <c r="N38" s="29">
        <f>VLOOKUP($B$11,TUKETIM,14,FALSE)</f>
        <v>353.7838916666667</v>
      </c>
      <c r="O38" s="29">
        <f>VLOOKUP($B$11,TUKETIM,15,FALSE)</f>
        <v>9918.7506458333337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75564.005600000004</v>
      </c>
      <c r="D39" s="18">
        <f>VLOOKUP($B$11,ANLASMA,4,FALSE)</f>
        <v>750</v>
      </c>
      <c r="E39" s="18">
        <f>VLOOKUP($B$11,ANLASMA,5,FALSE)</f>
        <v>76314.005600000004</v>
      </c>
      <c r="F39" s="18">
        <f>VLOOKUP($B$11,ANLASMA,6,FALSE)</f>
        <v>18503.328000000001</v>
      </c>
      <c r="G39" s="18">
        <f>VLOOKUP($B$11,ANLASMA,7,FALSE)</f>
        <v>632.6</v>
      </c>
      <c r="H39" s="18">
        <f>VLOOKUP($B$11,ANLASMA,8,FALSE)</f>
        <v>19135.928</v>
      </c>
      <c r="I39" s="18">
        <f>VLOOKUP($B$11,ANLASMA,9,FALSE)</f>
        <v>23289.142</v>
      </c>
      <c r="J39" s="18">
        <f>VLOOKUP($B$11,ANLASMA,10,FALSE)</f>
        <v>25123.4</v>
      </c>
      <c r="K39" s="18">
        <f>VLOOKUP($B$11,ANLASMA,11,FALSE)</f>
        <v>48412.542000000001</v>
      </c>
      <c r="L39" s="29">
        <f>VLOOKUP($B$11,ANLASMA,12,FALSE)</f>
        <v>30</v>
      </c>
      <c r="M39" s="29">
        <f>VLOOKUP($B$11,ANLASMA,13,FALSE)</f>
        <v>1128</v>
      </c>
      <c r="N39" s="29">
        <f>VLOOKUP($B$11,ANLASMA,14,FALSE)</f>
        <v>1158</v>
      </c>
      <c r="O39" s="29">
        <f>VLOOKUP($B$11,ANLASMA,15,FALSE)</f>
        <v>145020.47560000001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5.5473841512476804E-4</v>
      </c>
      <c r="D17" s="14">
        <f t="shared" si="1"/>
        <v>0</v>
      </c>
      <c r="E17" s="14">
        <f t="shared" si="2"/>
        <v>5.5458645281409149E-4</v>
      </c>
      <c r="F17" s="14">
        <f t="shared" si="3"/>
        <v>2.6809220872140007E-4</v>
      </c>
      <c r="G17" s="14">
        <f t="shared" si="4"/>
        <v>0</v>
      </c>
      <c r="H17" s="14">
        <f t="shared" si="5"/>
        <v>2.6615652490391708E-4</v>
      </c>
      <c r="I17" s="14">
        <f t="shared" si="6"/>
        <v>1.0493445750520785E-3</v>
      </c>
      <c r="J17" s="14">
        <f t="shared" si="7"/>
        <v>3.8934899416216218E-4</v>
      </c>
      <c r="K17" s="14">
        <f t="shared" si="8"/>
        <v>1.0369863582034311E-3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6.1500934732075052E-4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1.1423276964694902E-2</v>
      </c>
      <c r="D21" s="14">
        <f t="shared" si="1"/>
        <v>0</v>
      </c>
      <c r="E21" s="14">
        <f t="shared" si="2"/>
        <v>1.1420147728435569E-2</v>
      </c>
      <c r="F21" s="14">
        <f t="shared" si="3"/>
        <v>4.1693774370355225E-3</v>
      </c>
      <c r="G21" s="14">
        <f t="shared" si="4"/>
        <v>0</v>
      </c>
      <c r="H21" s="14">
        <f t="shared" si="5"/>
        <v>4.13927362882588E-3</v>
      </c>
      <c r="I21" s="14">
        <f t="shared" si="6"/>
        <v>1.5340788633472676E-2</v>
      </c>
      <c r="J21" s="14">
        <f t="shared" si="7"/>
        <v>0</v>
      </c>
      <c r="K21" s="14">
        <f t="shared" si="8"/>
        <v>1.5053537024445101E-2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1.1323771323362259E-2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1.197801537981967E-2</v>
      </c>
      <c r="D25" s="14">
        <f t="shared" ref="D25:O25" si="13">SUM(D15:D24)</f>
        <v>0</v>
      </c>
      <c r="E25" s="14">
        <f t="shared" si="13"/>
        <v>1.197473418124966E-2</v>
      </c>
      <c r="F25" s="14">
        <f t="shared" si="13"/>
        <v>4.4374696457569222E-3</v>
      </c>
      <c r="G25" s="14">
        <f t="shared" si="13"/>
        <v>0</v>
      </c>
      <c r="H25" s="14">
        <f t="shared" si="13"/>
        <v>4.4054301537297972E-3</v>
      </c>
      <c r="I25" s="14">
        <f t="shared" si="13"/>
        <v>1.6390133208524754E-2</v>
      </c>
      <c r="J25" s="14">
        <f t="shared" si="13"/>
        <v>3.8934899416216218E-4</v>
      </c>
      <c r="K25" s="14">
        <f t="shared" si="13"/>
        <v>1.6090523382648533E-2</v>
      </c>
      <c r="L25" s="14">
        <f t="shared" si="13"/>
        <v>0</v>
      </c>
      <c r="M25" s="14">
        <f t="shared" si="13"/>
        <v>0</v>
      </c>
      <c r="N25" s="14">
        <f t="shared" si="13"/>
        <v>0</v>
      </c>
      <c r="O25" s="14">
        <f t="shared" si="13"/>
        <v>1.1938780670683009E-2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</v>
      </c>
      <c r="D33" s="14">
        <f t="shared" ref="D33:O33" si="14">SUM(D28:D32)</f>
        <v>0</v>
      </c>
      <c r="E33" s="14">
        <f t="shared" si="14"/>
        <v>0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</v>
      </c>
      <c r="J33" s="14">
        <f t="shared" si="14"/>
        <v>0</v>
      </c>
      <c r="K33" s="14">
        <f t="shared" si="14"/>
        <v>0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7299</v>
      </c>
      <c r="D37" s="18">
        <f>VLOOKUP($B$11,ABONE2,4,FALSE)</f>
        <v>2</v>
      </c>
      <c r="E37" s="18">
        <f>VLOOKUP($B$11,ABONE2,5,FALSE)</f>
        <v>7301</v>
      </c>
      <c r="F37" s="18">
        <f>VLOOKUP($B$11,ABONE2,6,FALSE)</f>
        <v>1100</v>
      </c>
      <c r="G37" s="18">
        <f>VLOOKUP($B$11,ABONE2,7,FALSE)</f>
        <v>8</v>
      </c>
      <c r="H37" s="18">
        <f>VLOOKUP($B$11,ABONE2,8,FALSE)</f>
        <v>1108</v>
      </c>
      <c r="I37" s="18">
        <f>VLOOKUP($B$11,ABONE2,9,FALSE)</f>
        <v>1939</v>
      </c>
      <c r="J37" s="18">
        <f>VLOOKUP($B$11,ABONE2,10,FALSE)</f>
        <v>37</v>
      </c>
      <c r="K37" s="18">
        <f>VLOOKUP($B$11,ABONE2,11,FALSE)</f>
        <v>1976</v>
      </c>
      <c r="L37" s="29">
        <f>VLOOKUP($B$11,ABONE2,12,FALSE)</f>
        <v>4</v>
      </c>
      <c r="M37" s="29">
        <f>VLOOKUP($B$11,ABONE2,13,FALSE)</f>
        <v>6</v>
      </c>
      <c r="N37" s="29">
        <f>VLOOKUP($B$11,ABONE2,14,FALSE)</f>
        <v>10</v>
      </c>
      <c r="O37" s="29">
        <f>VLOOKUP($B$11,ABONE2,15,FALSE)</f>
        <v>10395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1012.6892333333335</v>
      </c>
      <c r="D38" s="18">
        <f>VLOOKUP($B$11,TUKETIM,4,FALSE)</f>
        <v>0</v>
      </c>
      <c r="E38" s="18">
        <f>VLOOKUP($B$11,TUKETIM,5,FALSE)</f>
        <v>1012.6892333333335</v>
      </c>
      <c r="F38" s="18">
        <f>VLOOKUP($B$11,TUKETIM,6,FALSE)</f>
        <v>595.82381666666674</v>
      </c>
      <c r="G38" s="18">
        <f>VLOOKUP($B$11,TUKETIM,7,FALSE)</f>
        <v>7.3923916666666658</v>
      </c>
      <c r="H38" s="18">
        <f>VLOOKUP($B$11,TUKETIM,8,FALSE)</f>
        <v>603.21620833333338</v>
      </c>
      <c r="I38" s="18">
        <f>VLOOKUP($B$11,TUKETIM,9,FALSE)</f>
        <v>724.87164583333345</v>
      </c>
      <c r="J38" s="18">
        <f>VLOOKUP($B$11,TUKETIM,10,FALSE)</f>
        <v>360.38308333333333</v>
      </c>
      <c r="K38" s="18">
        <f>VLOOKUP($B$11,TUKETIM,11,FALSE)</f>
        <v>1085.2547291666667</v>
      </c>
      <c r="L38" s="29">
        <f>VLOOKUP($B$11,TUKETIM,12,FALSE)</f>
        <v>102.16839166666666</v>
      </c>
      <c r="M38" s="29">
        <f>VLOOKUP($B$11,TUKETIM,13,FALSE)</f>
        <v>440.50616666666662</v>
      </c>
      <c r="N38" s="29">
        <f>VLOOKUP($B$11,TUKETIM,14,FALSE)</f>
        <v>542.67455833333327</v>
      </c>
      <c r="O38" s="29">
        <f>VLOOKUP($B$11,TUKETIM,15,FALSE)</f>
        <v>3243.8347291666669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29790.596600000001</v>
      </c>
      <c r="D39" s="18">
        <f>VLOOKUP($B$11,ANLASMA,4,FALSE)</f>
        <v>155</v>
      </c>
      <c r="E39" s="18">
        <f>VLOOKUP($B$11,ANLASMA,5,FALSE)</f>
        <v>29945.596600000001</v>
      </c>
      <c r="F39" s="18">
        <f>VLOOKUP($B$11,ANLASMA,6,FALSE)</f>
        <v>4630.0810000000001</v>
      </c>
      <c r="G39" s="18">
        <f>VLOOKUP($B$11,ANLASMA,7,FALSE)</f>
        <v>315.3</v>
      </c>
      <c r="H39" s="18">
        <f>VLOOKUP($B$11,ANLASMA,8,FALSE)</f>
        <v>4945.3810000000003</v>
      </c>
      <c r="I39" s="18">
        <f>VLOOKUP($B$11,ANLASMA,9,FALSE)</f>
        <v>9998.2119999999995</v>
      </c>
      <c r="J39" s="18">
        <f>VLOOKUP($B$11,ANLASMA,10,FALSE)</f>
        <v>4999.8999999999996</v>
      </c>
      <c r="K39" s="18">
        <f>VLOOKUP($B$11,ANLASMA,11,FALSE)</f>
        <v>14998.111999999999</v>
      </c>
      <c r="L39" s="29">
        <f>VLOOKUP($B$11,ANLASMA,12,FALSE)</f>
        <v>181.05</v>
      </c>
      <c r="M39" s="29">
        <f>VLOOKUP($B$11,ANLASMA,13,FALSE)</f>
        <v>1990</v>
      </c>
      <c r="N39" s="29">
        <f>VLOOKUP($B$11,ANLASMA,14,FALSE)</f>
        <v>2171.0500000000002</v>
      </c>
      <c r="O39" s="29">
        <f>VLOOKUP($B$11,ANLASMA,15,FALSE)</f>
        <v>52060.139600000002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0.22432046976047224</v>
      </c>
      <c r="D17" s="14">
        <f t="shared" si="1"/>
        <v>3.9923466665889142</v>
      </c>
      <c r="E17" s="14">
        <f t="shared" si="2"/>
        <v>0.22452650471944519</v>
      </c>
      <c r="F17" s="14">
        <f t="shared" si="3"/>
        <v>0.44122528241225473</v>
      </c>
      <c r="G17" s="14">
        <f t="shared" si="4"/>
        <v>2.8182154191777382</v>
      </c>
      <c r="H17" s="14">
        <f t="shared" si="5"/>
        <v>0.88691093305578295</v>
      </c>
      <c r="I17" s="14">
        <f t="shared" si="6"/>
        <v>0.42439491054113176</v>
      </c>
      <c r="J17" s="14">
        <f t="shared" si="7"/>
        <v>32.054757099187029</v>
      </c>
      <c r="K17" s="14">
        <f t="shared" si="8"/>
        <v>0.53592099273541705</v>
      </c>
      <c r="L17" s="14">
        <f t="shared" si="9"/>
        <v>2.3212147176478215</v>
      </c>
      <c r="M17" s="14">
        <f t="shared" si="10"/>
        <v>0</v>
      </c>
      <c r="N17" s="14">
        <f t="shared" si="11"/>
        <v>2.0398553579329342</v>
      </c>
      <c r="O17" s="19">
        <f t="shared" si="12"/>
        <v>0.25991720793074652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3.1963729170248832E-2</v>
      </c>
      <c r="D18" s="14">
        <f t="shared" si="1"/>
        <v>0</v>
      </c>
      <c r="E18" s="14">
        <f t="shared" si="2"/>
        <v>3.1961981399590084E-2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7.2228146534849019E-2</v>
      </c>
      <c r="J18" s="14">
        <f t="shared" si="7"/>
        <v>0.16896841979901872</v>
      </c>
      <c r="K18" s="14">
        <f t="shared" si="8"/>
        <v>7.256924486319602E-2</v>
      </c>
      <c r="L18" s="14">
        <f t="shared" si="9"/>
        <v>1.8049706205483687</v>
      </c>
      <c r="M18" s="14">
        <f t="shared" si="10"/>
        <v>61.224765989041487</v>
      </c>
      <c r="N18" s="14">
        <f t="shared" si="11"/>
        <v>9.0073700591535957</v>
      </c>
      <c r="O18" s="19">
        <f t="shared" si="12"/>
        <v>3.8563342364252427E-2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0.16751858066813816</v>
      </c>
      <c r="D21" s="14">
        <f t="shared" si="1"/>
        <v>8.6834622078882845E-2</v>
      </c>
      <c r="E21" s="14">
        <f t="shared" si="2"/>
        <v>0.16751416888455986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0.24754765157764769</v>
      </c>
      <c r="J21" s="14">
        <f t="shared" si="7"/>
        <v>0</v>
      </c>
      <c r="K21" s="14">
        <f t="shared" si="8"/>
        <v>0.24667481870990515</v>
      </c>
      <c r="L21" s="14">
        <f t="shared" si="9"/>
        <v>4.1643390544650973</v>
      </c>
      <c r="M21" s="14">
        <f t="shared" si="10"/>
        <v>0</v>
      </c>
      <c r="N21" s="14">
        <f t="shared" si="11"/>
        <v>3.659570684226904</v>
      </c>
      <c r="O21" s="19">
        <f t="shared" si="12"/>
        <v>0.17716708259626715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8.8694688092588857E-3</v>
      </c>
      <c r="D22" s="14">
        <f t="shared" si="1"/>
        <v>0</v>
      </c>
      <c r="E22" s="14">
        <f t="shared" si="2"/>
        <v>8.8689838283838151E-3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3.4321518394745953E-2</v>
      </c>
      <c r="J22" s="14">
        <f t="shared" si="7"/>
        <v>0</v>
      </c>
      <c r="K22" s="14">
        <f t="shared" si="8"/>
        <v>3.4200503514843661E-2</v>
      </c>
      <c r="L22" s="14">
        <f t="shared" si="9"/>
        <v>3.0710165810947436</v>
      </c>
      <c r="M22" s="14">
        <f t="shared" si="10"/>
        <v>0</v>
      </c>
      <c r="N22" s="14">
        <f t="shared" si="11"/>
        <v>2.6987721470226536</v>
      </c>
      <c r="O22" s="19">
        <f t="shared" si="12"/>
        <v>1.232266119691575E-2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0.43267224840811813</v>
      </c>
      <c r="D25" s="14">
        <f t="shared" ref="D25:O25" si="13">SUM(D15:D24)</f>
        <v>4.0791812886677974</v>
      </c>
      <c r="E25" s="14">
        <f t="shared" si="13"/>
        <v>0.43287163883197893</v>
      </c>
      <c r="F25" s="14">
        <f t="shared" si="13"/>
        <v>0.44122528241225473</v>
      </c>
      <c r="G25" s="14">
        <f t="shared" si="13"/>
        <v>2.8182154191777382</v>
      </c>
      <c r="H25" s="14">
        <f t="shared" si="13"/>
        <v>0.88691093305578295</v>
      </c>
      <c r="I25" s="14">
        <f t="shared" si="13"/>
        <v>0.7784922270483744</v>
      </c>
      <c r="J25" s="14">
        <f t="shared" si="13"/>
        <v>32.223725518986051</v>
      </c>
      <c r="K25" s="14">
        <f t="shared" si="13"/>
        <v>0.88936555982336185</v>
      </c>
      <c r="L25" s="14">
        <f t="shared" si="13"/>
        <v>11.361540973756032</v>
      </c>
      <c r="M25" s="14">
        <f t="shared" si="13"/>
        <v>61.224765989041487</v>
      </c>
      <c r="N25" s="14">
        <f t="shared" si="13"/>
        <v>17.405568248336088</v>
      </c>
      <c r="O25" s="14">
        <f t="shared" si="13"/>
        <v>0.48797029408818188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9.5153102038699432E-5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9.5147899085097038E-5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9.6863493589645303E-3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9.6521960796461474E-3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1.1662937439326337E-3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9.4658809668906468E-4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9.4653633743117262E-4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3.9781977660297398E-3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3.9641709645535737E-3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1.2844389055087042E-3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1.0417411987277642E-3</v>
      </c>
      <c r="D33" s="14">
        <f t="shared" ref="D33:O33" si="14">SUM(D28:D32)</f>
        <v>0</v>
      </c>
      <c r="E33" s="14">
        <f t="shared" si="14"/>
        <v>1.0416842365162696E-3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1.3664547124994271E-2</v>
      </c>
      <c r="J33" s="14">
        <f t="shared" si="14"/>
        <v>0</v>
      </c>
      <c r="K33" s="14">
        <f t="shared" si="14"/>
        <v>1.3616367044199721E-2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2.4507326494413381E-3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128011</v>
      </c>
      <c r="D37" s="18">
        <f>VLOOKUP($B$11,ABONE2,4,FALSE)</f>
        <v>7</v>
      </c>
      <c r="E37" s="18">
        <f>VLOOKUP($B$11,ABONE2,5,FALSE)</f>
        <v>128018</v>
      </c>
      <c r="F37" s="18">
        <f>VLOOKUP($B$11,ABONE2,6,FALSE)</f>
        <v>13</v>
      </c>
      <c r="G37" s="18">
        <f>VLOOKUP($B$11,ABONE2,7,FALSE)</f>
        <v>3</v>
      </c>
      <c r="H37" s="18">
        <f>VLOOKUP($B$11,ABONE2,8,FALSE)</f>
        <v>16</v>
      </c>
      <c r="I37" s="18">
        <f>VLOOKUP($B$11,ABONE2,9,FALSE)</f>
        <v>16109</v>
      </c>
      <c r="J37" s="18">
        <f>VLOOKUP($B$11,ABONE2,10,FALSE)</f>
        <v>57</v>
      </c>
      <c r="K37" s="18">
        <f>VLOOKUP($B$11,ABONE2,11,FALSE)</f>
        <v>16166</v>
      </c>
      <c r="L37" s="29">
        <f>VLOOKUP($B$11,ABONE2,12,FALSE)</f>
        <v>29</v>
      </c>
      <c r="M37" s="29">
        <f>VLOOKUP($B$11,ABONE2,13,FALSE)</f>
        <v>4</v>
      </c>
      <c r="N37" s="29">
        <f>VLOOKUP($B$11,ABONE2,14,FALSE)</f>
        <v>33</v>
      </c>
      <c r="O37" s="29">
        <f>VLOOKUP($B$11,ABONE2,15,FALSE)</f>
        <v>144233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36303.373495833337</v>
      </c>
      <c r="D38" s="18">
        <f>VLOOKUP($B$11,TUKETIM,4,FALSE)</f>
        <v>151.23475416666668</v>
      </c>
      <c r="E38" s="18">
        <f>VLOOKUP($B$11,TUKETIM,5,FALSE)</f>
        <v>36454.608250000005</v>
      </c>
      <c r="F38" s="18">
        <f>VLOOKUP($B$11,TUKETIM,6,FALSE)</f>
        <v>4.6084500000000004</v>
      </c>
      <c r="G38" s="18">
        <f>VLOOKUP($B$11,TUKETIM,7,FALSE)</f>
        <v>0.32445416666666665</v>
      </c>
      <c r="H38" s="18">
        <f>VLOOKUP($B$11,TUKETIM,8,FALSE)</f>
        <v>4.9329041666666669</v>
      </c>
      <c r="I38" s="18">
        <f>VLOOKUP($B$11,TUKETIM,9,FALSE)</f>
        <v>12783.314541666667</v>
      </c>
      <c r="J38" s="18">
        <f>VLOOKUP($B$11,TUKETIM,10,FALSE)</f>
        <v>6356.4210833333336</v>
      </c>
      <c r="K38" s="18">
        <f>VLOOKUP($B$11,TUKETIM,11,FALSE)</f>
        <v>19139.735625000001</v>
      </c>
      <c r="L38" s="29">
        <f>VLOOKUP($B$11,TUKETIM,12,FALSE)</f>
        <v>298.67337499999996</v>
      </c>
      <c r="M38" s="29">
        <f>VLOOKUP($B$11,TUKETIM,13,FALSE)</f>
        <v>618.03612083333337</v>
      </c>
      <c r="N38" s="29">
        <f>VLOOKUP($B$11,TUKETIM,14,FALSE)</f>
        <v>916.70949583333334</v>
      </c>
      <c r="O38" s="29">
        <f>VLOOKUP($B$11,TUKETIM,15,FALSE)</f>
        <v>56515.986275000003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641721.06839999999</v>
      </c>
      <c r="D39" s="18">
        <f>VLOOKUP($B$11,ANLASMA,4,FALSE)</f>
        <v>1556.9759999999999</v>
      </c>
      <c r="E39" s="18">
        <f>VLOOKUP($B$11,ANLASMA,5,FALSE)</f>
        <v>643278.04440000001</v>
      </c>
      <c r="F39" s="18">
        <f>VLOOKUP($B$11,ANLASMA,6,FALSE)</f>
        <v>53.52</v>
      </c>
      <c r="G39" s="18">
        <f>VLOOKUP($B$11,ANLASMA,7,FALSE)</f>
        <v>21.1</v>
      </c>
      <c r="H39" s="18">
        <f>VLOOKUP($B$11,ANLASMA,8,FALSE)</f>
        <v>74.62</v>
      </c>
      <c r="I39" s="18">
        <f>VLOOKUP($B$11,ANLASMA,9,FALSE)</f>
        <v>113633.175</v>
      </c>
      <c r="J39" s="18">
        <f>VLOOKUP($B$11,ANLASMA,10,FALSE)</f>
        <v>27592</v>
      </c>
      <c r="K39" s="18">
        <f>VLOOKUP($B$11,ANLASMA,11,FALSE)</f>
        <v>141225.17499999999</v>
      </c>
      <c r="L39" s="29">
        <f>VLOOKUP($B$11,ANLASMA,12,FALSE)</f>
        <v>1093.4089999999999</v>
      </c>
      <c r="M39" s="29">
        <f>VLOOKUP($B$11,ANLASMA,13,FALSE)</f>
        <v>1609.49</v>
      </c>
      <c r="N39" s="29">
        <f>VLOOKUP($B$11,ANLASMA,14,FALSE)</f>
        <v>2702.8989999999999</v>
      </c>
      <c r="O39" s="29">
        <f>VLOOKUP($B$11,ANLASMA,15,FALSE)</f>
        <v>787280.73840000003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 t="e">
        <f t="shared" ref="G15:G24" si="4">(SUMIFS(TARIMSALOG2,KAYNAK,A15,SEBEP,B15,SÜRE,"Uzun",BİLDİRİM,"Bildirimsiz",İL,$B$10,İLÇE,$B$11)/VLOOKUP($B$11,ABONE2,7,FALSE))</f>
        <v>#DIV/0!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 t="e">
        <f t="shared" si="4"/>
        <v>#DIV/0!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8.8273297635359542E-4</v>
      </c>
      <c r="D17" s="14">
        <f t="shared" si="1"/>
        <v>0</v>
      </c>
      <c r="E17" s="14">
        <f t="shared" si="2"/>
        <v>8.8270936502913297E-4</v>
      </c>
      <c r="F17" s="14">
        <f t="shared" si="3"/>
        <v>0.18192880842268011</v>
      </c>
      <c r="G17" s="14" t="e">
        <f t="shared" si="4"/>
        <v>#DIV/0!</v>
      </c>
      <c r="H17" s="14">
        <f t="shared" si="5"/>
        <v>0.18192880842268011</v>
      </c>
      <c r="I17" s="14">
        <f t="shared" si="6"/>
        <v>1.7185381065711276E-2</v>
      </c>
      <c r="J17" s="14">
        <f t="shared" si="7"/>
        <v>0</v>
      </c>
      <c r="K17" s="14">
        <f t="shared" si="8"/>
        <v>1.7038935551729927E-2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3.6657427507939344E-3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 t="e">
        <f t="shared" si="4"/>
        <v>#DIV/0!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 t="e">
        <f t="shared" si="4"/>
        <v>#DIV/0!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 t="e">
        <f t="shared" si="4"/>
        <v>#DIV/0!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1.6633780069168866E-2</v>
      </c>
      <c r="D21" s="14">
        <f t="shared" si="1"/>
        <v>0</v>
      </c>
      <c r="E21" s="14">
        <f t="shared" si="2"/>
        <v>1.6633335149143478E-2</v>
      </c>
      <c r="F21" s="14">
        <f t="shared" si="3"/>
        <v>0.34582709174130544</v>
      </c>
      <c r="G21" s="14" t="e">
        <f t="shared" si="4"/>
        <v>#DIV/0!</v>
      </c>
      <c r="H21" s="14">
        <f t="shared" si="5"/>
        <v>0.34582709174130544</v>
      </c>
      <c r="I21" s="14">
        <f t="shared" si="6"/>
        <v>8.8319450076406042E-2</v>
      </c>
      <c r="J21" s="14">
        <f t="shared" si="7"/>
        <v>0</v>
      </c>
      <c r="K21" s="14">
        <f t="shared" si="8"/>
        <v>8.7566834396163987E-2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2.629324374218624E-2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7.7705236511442174E-5</v>
      </c>
      <c r="D22" s="14">
        <f t="shared" si="1"/>
        <v>0</v>
      </c>
      <c r="E22" s="14">
        <f t="shared" si="2"/>
        <v>7.7703158053289082E-5</v>
      </c>
      <c r="F22" s="14">
        <f t="shared" si="3"/>
        <v>0</v>
      </c>
      <c r="G22" s="14" t="e">
        <f t="shared" si="4"/>
        <v>#DIV/0!</v>
      </c>
      <c r="H22" s="14">
        <f t="shared" si="5"/>
        <v>0</v>
      </c>
      <c r="I22" s="14">
        <f t="shared" si="6"/>
        <v>1.4032620081716463E-3</v>
      </c>
      <c r="J22" s="14">
        <f t="shared" si="7"/>
        <v>0</v>
      </c>
      <c r="K22" s="14">
        <f t="shared" si="8"/>
        <v>1.3913040873521178E-3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2.2288394125454368E-4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 t="e">
        <f t="shared" si="4"/>
        <v>#DIV/0!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 t="e">
        <f t="shared" si="4"/>
        <v>#DIV/0!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1.7594218282033905E-2</v>
      </c>
      <c r="D25" s="14">
        <f t="shared" ref="D25:O25" si="13">SUM(D15:D24)</f>
        <v>0</v>
      </c>
      <c r="E25" s="14">
        <f t="shared" si="13"/>
        <v>1.75937476722259E-2</v>
      </c>
      <c r="F25" s="14">
        <f t="shared" si="13"/>
        <v>0.52775590016398555</v>
      </c>
      <c r="G25" s="14" t="e">
        <f t="shared" si="13"/>
        <v>#DIV/0!</v>
      </c>
      <c r="H25" s="14">
        <f t="shared" si="13"/>
        <v>0.52775590016398555</v>
      </c>
      <c r="I25" s="14">
        <f t="shared" si="13"/>
        <v>0.10690809315028896</v>
      </c>
      <c r="J25" s="14">
        <f t="shared" si="13"/>
        <v>0</v>
      </c>
      <c r="K25" s="14">
        <f t="shared" si="13"/>
        <v>0.10599707403524604</v>
      </c>
      <c r="L25" s="14">
        <f t="shared" si="13"/>
        <v>0</v>
      </c>
      <c r="M25" s="14">
        <f t="shared" si="13"/>
        <v>0</v>
      </c>
      <c r="N25" s="14">
        <f t="shared" si="13"/>
        <v>0</v>
      </c>
      <c r="O25" s="14">
        <f t="shared" si="13"/>
        <v>3.0181870434234717E-2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 t="e">
        <f>(SUMIFS(TARIMSALOG2,KAYNAK,A28,SEBEP,B28,SÜRE,"Uzun",BİLDİRİM,"Bildirimli",İL,$B$10,İLÇE,$B$11)/VLOOKUP($B$11,ABONE2,7,FALSE))</f>
        <v>#DIV/0!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0.67072225153950249</v>
      </c>
      <c r="D29" s="14">
        <f>(SUMIFS(MESKENOG2,KAYNAK,A29,SEBEP,B29,SÜRE,"Uzun",BİLDİRİM,"Bildirimli",İL,$B$10,İLÇE,$B$11)/VLOOKUP($B$11,ABONE2,4,FALSE))</f>
        <v>176.82888566211992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0.67543412666416358</v>
      </c>
      <c r="F29" s="14">
        <f>(SUMIFS(TARIMSALAG2,KAYNAK,A29,SEBEP,B29,SÜRE,"Uzun",BİLDİRİM,"Bildirimli",İL,$B$10,İLÇE,$B$11)/VLOOKUP($B$11,ABONE2,6,FALSE))</f>
        <v>0.61819931613508095</v>
      </c>
      <c r="G29" s="14" t="e">
        <f>(SUMIFS(TARIMSALOG2,KAYNAK,A29,SEBEP,B29,SÜRE,"Uzun",BİLDİRİM,"Bildirimli",İL,$B$10,İLÇE,$B$11)/VLOOKUP($B$11,ABONE2,7,FALSE))</f>
        <v>#DIV/0!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0.61819931613508095</v>
      </c>
      <c r="I29" s="14">
        <f>(SUMIFS(TICARETHANEAG2,KAYNAK,A29,SEBEP,B29,SÜRE,"Uzun",BİLDİRİM,"Bildirimli",İL,$B$10,İLÇE,$B$11)/VLOOKUP($B$11,ABONE2,9,FALSE))</f>
        <v>1.1304269409281906</v>
      </c>
      <c r="J29" s="14">
        <f>(SUMIFS(TICARETHANEOG2,KAYNAK,A29,SEBEP,B29,SÜRE,"Uzun",BİLDİRİM,"Bildirimli",İL,$B$10,İLÇE,$B$11)/VLOOKUP($B$11,ABONE2,10,FALSE))</f>
        <v>22.953484171955797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1.3163924904043527</v>
      </c>
      <c r="L29" s="14">
        <f>(SUMIFS(SANAYIAG2,KAYNAK,A29,SEBEP,B29,SÜRE,"Uzun",BİLDİRİM,"Bildirimli",İL,$B$10,İLÇE,$B$11)/VLOOKUP($B$11,ABONE2,12,FALSE))</f>
        <v>55.536200980279197</v>
      </c>
      <c r="M29" s="14">
        <f>(SUMIFS(SANAYIOG2,KAYNAK,A29,SEBEP,B29,SÜRE,"Uzun",BİLDİRİM,"Bildirimli",İL,$B$10,İLÇE,$B$11)/VLOOKUP($B$11,ABONE2,13,FALSE))</f>
        <v>223.61267903268197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99.382238733079916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0.79981434608783808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 t="e">
        <f>(SUMIFS(TARIMSALOG2,KAYNAK,A30,SEBEP,B30,SÜRE,"Uzun",BİLDİRİM,"Bildirimli",İL,$B$10,İLÇE,$B$11)/VLOOKUP($B$11,ABONE2,7,FALSE))</f>
        <v>#DIV/0!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2.612025018493053E-2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2.611955152098721E-2</v>
      </c>
      <c r="F31" s="14">
        <f>(SUMIFS(TARIMSALAG2,KAYNAK,A31,SEBEP,B31,SÜRE,"Uzun",BİLDİRİM,"Bildirimli",İL,$B$10,İLÇE,$B$11)/VLOOKUP($B$11,ABONE2,6,FALSE))</f>
        <v>0</v>
      </c>
      <c r="G31" s="14" t="e">
        <f>(SUMIFS(TARIMSALOG2,KAYNAK,A31,SEBEP,B31,SÜRE,"Uzun",BİLDİRİM,"Bildirimli",İL,$B$10,İLÇE,$B$11)/VLOOKUP($B$11,ABONE2,7,FALSE))</f>
        <v>#DIV/0!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2.5975336788865738E-2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2.5753987519254614E-2</v>
      </c>
      <c r="L31" s="14">
        <f>(SUMIFS(SANAYIAG2,KAYNAK,A31,SEBEP,B31,SÜRE,"Uzun",BİLDİRİM,"Bildirimli",İL,$B$10,İLÇE,$B$11)/VLOOKUP($B$11,ABONE2,12,FALSE))</f>
        <v>0.87126040114592551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0.64397507910785801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2.6271553027010501E-2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 t="e">
        <f>(SUMIFS(TARIMSALOG2,KAYNAK,A32,SEBEP,B32,SÜRE,"Uzun",BİLDİRİM,"Bildirimli",İL,$B$10,İLÇE,$B$11)/VLOOKUP($B$11,ABONE2,7,FALSE))</f>
        <v>#DIV/0!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0.69684250172443307</v>
      </c>
      <c r="D33" s="14">
        <f t="shared" ref="D33:O33" si="14">SUM(D28:D32)</f>
        <v>176.82888566211992</v>
      </c>
      <c r="E33" s="14">
        <f t="shared" si="14"/>
        <v>0.7015536781851508</v>
      </c>
      <c r="F33" s="14">
        <f t="shared" si="14"/>
        <v>0.61819931613508095</v>
      </c>
      <c r="G33" s="14" t="e">
        <f t="shared" si="14"/>
        <v>#DIV/0!</v>
      </c>
      <c r="H33" s="14">
        <f t="shared" si="14"/>
        <v>0.61819931613508095</v>
      </c>
      <c r="I33" s="14">
        <f t="shared" si="14"/>
        <v>1.1564022777170564</v>
      </c>
      <c r="J33" s="14">
        <f t="shared" si="14"/>
        <v>22.953484171955797</v>
      </c>
      <c r="K33" s="14">
        <f t="shared" si="14"/>
        <v>1.3421464779236072</v>
      </c>
      <c r="L33" s="14">
        <f t="shared" si="14"/>
        <v>56.407461381425122</v>
      </c>
      <c r="M33" s="14">
        <f t="shared" si="14"/>
        <v>223.61267903268197</v>
      </c>
      <c r="N33" s="14">
        <f t="shared" si="14"/>
        <v>100.02621381218778</v>
      </c>
      <c r="O33" s="14">
        <f t="shared" si="14"/>
        <v>0.82608589911484853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37385</v>
      </c>
      <c r="D37" s="18">
        <f>VLOOKUP($B$11,ABONE2,4,FALSE)</f>
        <v>1</v>
      </c>
      <c r="E37" s="18">
        <f>VLOOKUP($B$11,ABONE2,5,FALSE)</f>
        <v>37386</v>
      </c>
      <c r="F37" s="18">
        <f>VLOOKUP($B$11,ABONE2,6,FALSE)</f>
        <v>232</v>
      </c>
      <c r="G37" s="18">
        <f>VLOOKUP($B$11,ABONE2,7,FALSE)</f>
        <v>0</v>
      </c>
      <c r="H37" s="18">
        <f>VLOOKUP($B$11,ABONE2,8,FALSE)</f>
        <v>232</v>
      </c>
      <c r="I37" s="18">
        <f>VLOOKUP($B$11,ABONE2,9,FALSE)</f>
        <v>4654</v>
      </c>
      <c r="J37" s="18">
        <f>VLOOKUP($B$11,ABONE2,10,FALSE)</f>
        <v>40</v>
      </c>
      <c r="K37" s="18">
        <f>VLOOKUP($B$11,ABONE2,11,FALSE)</f>
        <v>4694</v>
      </c>
      <c r="L37" s="29">
        <f>VLOOKUP($B$11,ABONE2,12,FALSE)</f>
        <v>17</v>
      </c>
      <c r="M37" s="29">
        <f>VLOOKUP($B$11,ABONE2,13,FALSE)</f>
        <v>6</v>
      </c>
      <c r="N37" s="29">
        <f>VLOOKUP($B$11,ABONE2,14,FALSE)</f>
        <v>23</v>
      </c>
      <c r="O37" s="29">
        <f>VLOOKUP($B$11,ABONE2,15,FALSE)</f>
        <v>42335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10054.067091666668</v>
      </c>
      <c r="D38" s="18">
        <f>VLOOKUP($B$11,TUKETIM,4,FALSE)</f>
        <v>12.384545833333334</v>
      </c>
      <c r="E38" s="18">
        <f>VLOOKUP($B$11,TUKETIM,5,FALSE)</f>
        <v>10066.4516375</v>
      </c>
      <c r="F38" s="18">
        <f>VLOOKUP($B$11,TUKETIM,6,FALSE)</f>
        <v>138.75721666666666</v>
      </c>
      <c r="G38" s="18">
        <f>VLOOKUP($B$11,TUKETIM,7,FALSE)</f>
        <v>0</v>
      </c>
      <c r="H38" s="18">
        <f>VLOOKUP($B$11,TUKETIM,8,FALSE)</f>
        <v>138.75721666666666</v>
      </c>
      <c r="I38" s="18">
        <f>VLOOKUP($B$11,TUKETIM,9,FALSE)</f>
        <v>3989.6889791666663</v>
      </c>
      <c r="J38" s="18">
        <f>VLOOKUP($B$11,TUKETIM,10,FALSE)</f>
        <v>12004.655179166666</v>
      </c>
      <c r="K38" s="18">
        <f>VLOOKUP($B$11,TUKETIM,11,FALSE)</f>
        <v>15994.344158333333</v>
      </c>
      <c r="L38" s="29">
        <f>VLOOKUP($B$11,TUKETIM,12,FALSE)</f>
        <v>237.3632375</v>
      </c>
      <c r="M38" s="29">
        <f>VLOOKUP($B$11,TUKETIM,13,FALSE)</f>
        <v>417.13305833333334</v>
      </c>
      <c r="N38" s="29">
        <f>VLOOKUP($B$11,TUKETIM,14,FALSE)</f>
        <v>654.49629583333331</v>
      </c>
      <c r="O38" s="29">
        <f>VLOOKUP($B$11,TUKETIM,15,FALSE)</f>
        <v>26854.049308333335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173563.59160000001</v>
      </c>
      <c r="D39" s="18">
        <f>VLOOKUP($B$11,ANLASMA,4,FALSE)</f>
        <v>60</v>
      </c>
      <c r="E39" s="18">
        <f>VLOOKUP($B$11,ANLASMA,5,FALSE)</f>
        <v>173623.59160000001</v>
      </c>
      <c r="F39" s="18">
        <f>VLOOKUP($B$11,ANLASMA,6,FALSE)</f>
        <v>1283.98</v>
      </c>
      <c r="G39" s="18">
        <f>VLOOKUP($B$11,ANLASMA,7,FALSE)</f>
        <v>0</v>
      </c>
      <c r="H39" s="18">
        <f>VLOOKUP($B$11,ANLASMA,8,FALSE)</f>
        <v>1283.98</v>
      </c>
      <c r="I39" s="18">
        <f>VLOOKUP($B$11,ANLASMA,9,FALSE)</f>
        <v>29427.211000000003</v>
      </c>
      <c r="J39" s="18">
        <f>VLOOKUP($B$11,ANLASMA,10,FALSE)</f>
        <v>73300.800000000003</v>
      </c>
      <c r="K39" s="18">
        <f>VLOOKUP($B$11,ANLASMA,11,FALSE)</f>
        <v>102728.011</v>
      </c>
      <c r="L39" s="29">
        <f>VLOOKUP($B$11,ANLASMA,12,FALSE)</f>
        <v>1185.24</v>
      </c>
      <c r="M39" s="29">
        <f>VLOOKUP($B$11,ANLASMA,13,FALSE)</f>
        <v>2208</v>
      </c>
      <c r="N39" s="29">
        <f>VLOOKUP($B$11,ANLASMA,14,FALSE)</f>
        <v>3393.24</v>
      </c>
      <c r="O39" s="29">
        <f>VLOOKUP($B$11,ANLASMA,15,FALSE)</f>
        <v>281028.82260000001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0.13513396007305889</v>
      </c>
      <c r="D17" s="14">
        <f t="shared" si="1"/>
        <v>0.38218589795494362</v>
      </c>
      <c r="E17" s="14">
        <f t="shared" si="2"/>
        <v>0.13522253529964892</v>
      </c>
      <c r="F17" s="14">
        <f t="shared" si="3"/>
        <v>0.1388734678823034</v>
      </c>
      <c r="G17" s="14">
        <f t="shared" si="4"/>
        <v>0.53878666357942895</v>
      </c>
      <c r="H17" s="14">
        <f t="shared" si="5"/>
        <v>0.23444668839459473</v>
      </c>
      <c r="I17" s="14">
        <f t="shared" si="6"/>
        <v>0.22415348209731781</v>
      </c>
      <c r="J17" s="14">
        <f t="shared" si="7"/>
        <v>5.6964318513806074</v>
      </c>
      <c r="K17" s="14">
        <f t="shared" si="8"/>
        <v>0.39344907101150328</v>
      </c>
      <c r="L17" s="14">
        <f t="shared" si="9"/>
        <v>13.72752266637456</v>
      </c>
      <c r="M17" s="14">
        <f t="shared" si="10"/>
        <v>109.8189332402344</v>
      </c>
      <c r="N17" s="14">
        <f t="shared" si="11"/>
        <v>69.031931629747135</v>
      </c>
      <c r="O17" s="19">
        <f t="shared" si="12"/>
        <v>0.26150143405580567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1.2260828207407332E-2</v>
      </c>
      <c r="D18" s="14">
        <f t="shared" si="1"/>
        <v>0</v>
      </c>
      <c r="E18" s="14">
        <f t="shared" si="2"/>
        <v>1.2256432347791888E-2</v>
      </c>
      <c r="F18" s="14">
        <f t="shared" si="3"/>
        <v>3.377477143775402E-3</v>
      </c>
      <c r="G18" s="14">
        <f t="shared" si="4"/>
        <v>4.5115666551331105E-4</v>
      </c>
      <c r="H18" s="14">
        <f t="shared" si="5"/>
        <v>2.6781306971770482E-3</v>
      </c>
      <c r="I18" s="14">
        <f t="shared" si="6"/>
        <v>3.1061051340584202E-2</v>
      </c>
      <c r="J18" s="14">
        <f t="shared" si="7"/>
        <v>0.24088884239894137</v>
      </c>
      <c r="K18" s="14">
        <f t="shared" si="8"/>
        <v>3.7552482708034851E-2</v>
      </c>
      <c r="L18" s="14">
        <f t="shared" si="9"/>
        <v>2.9201980880082625</v>
      </c>
      <c r="M18" s="14">
        <f t="shared" si="10"/>
        <v>4.4860353362050995</v>
      </c>
      <c r="N18" s="14">
        <f t="shared" si="11"/>
        <v>3.8213993819344996</v>
      </c>
      <c r="O18" s="19">
        <f t="shared" si="12"/>
        <v>1.9825445769316143E-2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2.4654444766930378E-2</v>
      </c>
      <c r="D21" s="14">
        <f t="shared" si="1"/>
        <v>0</v>
      </c>
      <c r="E21" s="14">
        <f t="shared" si="2"/>
        <v>2.4645605439255376E-2</v>
      </c>
      <c r="F21" s="14">
        <f t="shared" si="3"/>
        <v>9.3933665671896809E-3</v>
      </c>
      <c r="G21" s="14">
        <f t="shared" si="4"/>
        <v>0</v>
      </c>
      <c r="H21" s="14">
        <f t="shared" si="5"/>
        <v>7.1484936699254464E-3</v>
      </c>
      <c r="I21" s="14">
        <f t="shared" si="6"/>
        <v>5.3516482340688114E-2</v>
      </c>
      <c r="J21" s="14">
        <f t="shared" si="7"/>
        <v>0</v>
      </c>
      <c r="K21" s="14">
        <f t="shared" si="8"/>
        <v>5.1860845733212493E-2</v>
      </c>
      <c r="L21" s="14">
        <f t="shared" si="9"/>
        <v>0.6278431464242884</v>
      </c>
      <c r="M21" s="14">
        <f t="shared" si="10"/>
        <v>0</v>
      </c>
      <c r="N21" s="14">
        <f t="shared" si="11"/>
        <v>0.26649457294268358</v>
      </c>
      <c r="O21" s="19">
        <f t="shared" si="12"/>
        <v>2.7938140926633281E-2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6.3202695774096374E-5</v>
      </c>
      <c r="D22" s="14">
        <f t="shared" si="1"/>
        <v>0</v>
      </c>
      <c r="E22" s="14">
        <f t="shared" si="2"/>
        <v>6.3180035789530832E-5</v>
      </c>
      <c r="F22" s="14">
        <f t="shared" si="3"/>
        <v>1.4867862963014681E-3</v>
      </c>
      <c r="G22" s="14">
        <f t="shared" si="4"/>
        <v>0</v>
      </c>
      <c r="H22" s="14">
        <f t="shared" si="5"/>
        <v>1.1314668017712341E-3</v>
      </c>
      <c r="I22" s="14">
        <f t="shared" si="6"/>
        <v>2.9140269916109436E-3</v>
      </c>
      <c r="J22" s="14">
        <f t="shared" si="7"/>
        <v>0</v>
      </c>
      <c r="K22" s="14">
        <f t="shared" si="8"/>
        <v>2.8238758913990553E-3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5.9693123743754335E-4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0.1721124357431707</v>
      </c>
      <c r="D25" s="14">
        <f t="shared" ref="D25:O25" si="13">SUM(D15:D24)</f>
        <v>0.38218589795494362</v>
      </c>
      <c r="E25" s="14">
        <f t="shared" si="13"/>
        <v>0.17218775312248571</v>
      </c>
      <c r="F25" s="14">
        <f t="shared" si="13"/>
        <v>0.15313109788956994</v>
      </c>
      <c r="G25" s="14">
        <f t="shared" si="13"/>
        <v>0.53923782024494227</v>
      </c>
      <c r="H25" s="14">
        <f t="shared" si="13"/>
        <v>0.24540477956346846</v>
      </c>
      <c r="I25" s="14">
        <f t="shared" si="13"/>
        <v>0.31164504277020105</v>
      </c>
      <c r="J25" s="14">
        <f t="shared" si="13"/>
        <v>5.9373206937795491</v>
      </c>
      <c r="K25" s="14">
        <f t="shared" si="13"/>
        <v>0.48568627534414965</v>
      </c>
      <c r="L25" s="14">
        <f t="shared" si="13"/>
        <v>17.275563900807111</v>
      </c>
      <c r="M25" s="14">
        <f t="shared" si="13"/>
        <v>114.30496857643951</v>
      </c>
      <c r="N25" s="14">
        <f t="shared" si="13"/>
        <v>73.119825584624323</v>
      </c>
      <c r="O25" s="14">
        <f t="shared" si="13"/>
        <v>0.30986195198919264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0.24817321468021697</v>
      </c>
      <c r="D29" s="14">
        <f>(SUMIFS(MESKENOG2,KAYNAK,A29,SEBEP,B29,SÜRE,"Uzun",BİLDİRİM,"Bildirimli",İL,$B$10,İLÇE,$B$11)/VLOOKUP($B$11,ABONE2,4,FALSE))</f>
        <v>0.48423209901106667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0.24825784858087549</v>
      </c>
      <c r="F29" s="14">
        <f>(SUMIFS(TARIMSALAG2,KAYNAK,A29,SEBEP,B29,SÜRE,"Uzun",BİLDİRİM,"Bildirimli",İL,$B$10,İLÇE,$B$11)/VLOOKUP($B$11,ABONE2,6,FALSE))</f>
        <v>0.31354182271896591</v>
      </c>
      <c r="G29" s="14">
        <f>(SUMIFS(TARIMSALOG2,KAYNAK,A29,SEBEP,B29,SÜRE,"Uzun",BİLDİRİM,"Bildirimli",İL,$B$10,İLÇE,$B$11)/VLOOKUP($B$11,ABONE2,7,FALSE))</f>
        <v>1.7700261290374291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0.66161959879187671</v>
      </c>
      <c r="I29" s="14">
        <f>(SUMIFS(TICARETHANEAG2,KAYNAK,A29,SEBEP,B29,SÜRE,"Uzun",BİLDİRİM,"Bildirimli",İL,$B$10,İLÇE,$B$11)/VLOOKUP($B$11,ABONE2,9,FALSE))</f>
        <v>0.35086608125603153</v>
      </c>
      <c r="J29" s="14">
        <f>(SUMIFS(TICARETHANEOG2,KAYNAK,A29,SEBEP,B29,SÜRE,"Uzun",BİLDİRİM,"Bildirimli",İL,$B$10,İLÇE,$B$11)/VLOOKUP($B$11,ABONE2,10,FALSE))</f>
        <v>7.5828450805714933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0.57460143627315696</v>
      </c>
      <c r="L29" s="14">
        <f>(SUMIFS(SANAYIAG2,KAYNAK,A29,SEBEP,B29,SÜRE,"Uzun",BİLDİRİM,"Bildirimli",İL,$B$10,İLÇE,$B$11)/VLOOKUP($B$11,ABONE2,12,FALSE))</f>
        <v>8.2427294450704522</v>
      </c>
      <c r="M29" s="14">
        <f>(SUMIFS(SANAYIOG2,KAYNAK,A29,SEBEP,B29,SÜRE,"Uzun",BİLDİRİM,"Bildirimli",İL,$B$10,İLÇE,$B$11)/VLOOKUP($B$11,ABONE2,13,FALSE))</f>
        <v>19.553276017592395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14.752396537169412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0.35036942835606483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1.5248539352259831E-2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1.5243072312252484E-2</v>
      </c>
      <c r="F31" s="14">
        <f>(SUMIFS(TARIMSALAG2,KAYNAK,A31,SEBEP,B31,SÜRE,"Uzun",BİLDİRİM,"Bildirimli",İL,$B$10,İLÇE,$B$11)/VLOOKUP($B$11,ABONE2,6,FALSE))</f>
        <v>4.8559515492717272E-4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3.6954523879311369E-4</v>
      </c>
      <c r="I31" s="14">
        <f>(SUMIFS(TICARETHANEAG2,KAYNAK,A31,SEBEP,B31,SÜRE,"Uzun",BİLDİRİM,"Bildirimli",İL,$B$10,İLÇE,$B$11)/VLOOKUP($B$11,ABONE2,9,FALSE))</f>
        <v>3.3131186814176511E-2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3.2106209025287727E-2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1.6778151745608622E-2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0.26342175403247681</v>
      </c>
      <c r="D33" s="14">
        <f t="shared" ref="D33:O33" si="14">SUM(D28:D32)</f>
        <v>0.48423209901106667</v>
      </c>
      <c r="E33" s="14">
        <f t="shared" si="14"/>
        <v>0.26350092089312799</v>
      </c>
      <c r="F33" s="14">
        <f t="shared" si="14"/>
        <v>0.3140274178738931</v>
      </c>
      <c r="G33" s="14">
        <f t="shared" si="14"/>
        <v>1.7700261290374291</v>
      </c>
      <c r="H33" s="14">
        <f t="shared" si="14"/>
        <v>0.66198914403066977</v>
      </c>
      <c r="I33" s="14">
        <f t="shared" si="14"/>
        <v>0.38399726807020806</v>
      </c>
      <c r="J33" s="14">
        <f t="shared" si="14"/>
        <v>7.5828450805714933</v>
      </c>
      <c r="K33" s="14">
        <f t="shared" si="14"/>
        <v>0.60670764529844468</v>
      </c>
      <c r="L33" s="14">
        <f t="shared" si="14"/>
        <v>8.2427294450704522</v>
      </c>
      <c r="M33" s="14">
        <f t="shared" si="14"/>
        <v>19.553276017592395</v>
      </c>
      <c r="N33" s="14">
        <f t="shared" si="14"/>
        <v>14.752396537169412</v>
      </c>
      <c r="O33" s="14">
        <f t="shared" si="14"/>
        <v>0.36714758010167348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94798</v>
      </c>
      <c r="D37" s="18">
        <f>VLOOKUP($B$11,ABONE2,4,FALSE)</f>
        <v>34</v>
      </c>
      <c r="E37" s="18">
        <f>VLOOKUP($B$11,ABONE2,5,FALSE)</f>
        <v>94832</v>
      </c>
      <c r="F37" s="18">
        <f>VLOOKUP($B$11,ABONE2,6,FALSE)</f>
        <v>7617</v>
      </c>
      <c r="G37" s="18">
        <f>VLOOKUP($B$11,ABONE2,7,FALSE)</f>
        <v>2392</v>
      </c>
      <c r="H37" s="18">
        <f>VLOOKUP($B$11,ABONE2,8,FALSE)</f>
        <v>10009</v>
      </c>
      <c r="I37" s="18">
        <f>VLOOKUP($B$11,ABONE2,9,FALSE)</f>
        <v>19734</v>
      </c>
      <c r="J37" s="18">
        <f>VLOOKUP($B$11,ABONE2,10,FALSE)</f>
        <v>630</v>
      </c>
      <c r="K37" s="18">
        <f>VLOOKUP($B$11,ABONE2,11,FALSE)</f>
        <v>20364</v>
      </c>
      <c r="L37" s="29">
        <f>VLOOKUP($B$11,ABONE2,12,FALSE)</f>
        <v>59</v>
      </c>
      <c r="M37" s="29">
        <f>VLOOKUP($B$11,ABONE2,13,FALSE)</f>
        <v>80</v>
      </c>
      <c r="N37" s="29">
        <f>VLOOKUP($B$11,ABONE2,14,FALSE)</f>
        <v>139</v>
      </c>
      <c r="O37" s="29">
        <f>VLOOKUP($B$11,ABONE2,15,FALSE)</f>
        <v>125344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14630.900241666668</v>
      </c>
      <c r="D38" s="18">
        <f>VLOOKUP($B$11,TUKETIM,4,FALSE)</f>
        <v>13.843979166666665</v>
      </c>
      <c r="E38" s="18">
        <f>VLOOKUP($B$11,TUKETIM,5,FALSE)</f>
        <v>14644.744220833334</v>
      </c>
      <c r="F38" s="18">
        <f>VLOOKUP($B$11,TUKETIM,6,FALSE)</f>
        <v>3740.8212333333331</v>
      </c>
      <c r="G38" s="18">
        <f>VLOOKUP($B$11,TUKETIM,7,FALSE)</f>
        <v>4488.6280333333325</v>
      </c>
      <c r="H38" s="18">
        <f>VLOOKUP($B$11,TUKETIM,8,FALSE)</f>
        <v>8229.4492666666665</v>
      </c>
      <c r="I38" s="18">
        <f>VLOOKUP($B$11,TUKETIM,9,FALSE)</f>
        <v>6752.5387374999991</v>
      </c>
      <c r="J38" s="18">
        <f>VLOOKUP($B$11,TUKETIM,10,FALSE)</f>
        <v>5822.3378916666661</v>
      </c>
      <c r="K38" s="18">
        <f>VLOOKUP($B$11,TUKETIM,11,FALSE)</f>
        <v>12574.876629166665</v>
      </c>
      <c r="L38" s="29">
        <f>VLOOKUP($B$11,TUKETIM,12,FALSE)</f>
        <v>429.6334500000001</v>
      </c>
      <c r="M38" s="29">
        <f>VLOOKUP($B$11,TUKETIM,13,FALSE)</f>
        <v>6792.3178833333332</v>
      </c>
      <c r="N38" s="29">
        <f>VLOOKUP($B$11,TUKETIM,14,FALSE)</f>
        <v>7221.9513333333334</v>
      </c>
      <c r="O38" s="29">
        <f>VLOOKUP($B$11,TUKETIM,15,FALSE)</f>
        <v>42671.02145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450393.04779999994</v>
      </c>
      <c r="D39" s="18">
        <f>VLOOKUP($B$11,ANLASMA,4,FALSE)</f>
        <v>216.32600000000002</v>
      </c>
      <c r="E39" s="18">
        <f>VLOOKUP($B$11,ANLASMA,5,FALSE)</f>
        <v>450609.37379999994</v>
      </c>
      <c r="F39" s="18">
        <f>VLOOKUP($B$11,ANLASMA,6,FALSE)</f>
        <v>38141.748</v>
      </c>
      <c r="G39" s="18">
        <f>VLOOKUP($B$11,ANLASMA,7,FALSE)</f>
        <v>41946.397000000004</v>
      </c>
      <c r="H39" s="18">
        <f>VLOOKUP($B$11,ANLASMA,8,FALSE)</f>
        <v>80088.145000000004</v>
      </c>
      <c r="I39" s="18">
        <f>VLOOKUP($B$11,ANLASMA,9,FALSE)</f>
        <v>101823.84600000002</v>
      </c>
      <c r="J39" s="18">
        <f>VLOOKUP($B$11,ANLASMA,10,FALSE)</f>
        <v>90944.21</v>
      </c>
      <c r="K39" s="18">
        <f>VLOOKUP($B$11,ANLASMA,11,FALSE)</f>
        <v>192768.05600000004</v>
      </c>
      <c r="L39" s="29">
        <f>VLOOKUP($B$11,ANLASMA,12,FALSE)</f>
        <v>1440.8380000000002</v>
      </c>
      <c r="M39" s="29">
        <f>VLOOKUP($B$11,ANLASMA,13,FALSE)</f>
        <v>33630.400000000001</v>
      </c>
      <c r="N39" s="29">
        <f>VLOOKUP($B$11,ANLASMA,14,FALSE)</f>
        <v>35071.238000000005</v>
      </c>
      <c r="O39" s="29">
        <f>VLOOKUP($B$11,ANLASMA,15,FALSE)</f>
        <v>758536.81279999996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9.7618060901990295E-2</v>
      </c>
      <c r="D17" s="14">
        <f t="shared" si="1"/>
        <v>1.337190649875627</v>
      </c>
      <c r="E17" s="14">
        <f t="shared" si="2"/>
        <v>9.848815843748325E-2</v>
      </c>
      <c r="F17" s="14">
        <f t="shared" si="3"/>
        <v>0.37822252204176354</v>
      </c>
      <c r="G17" s="14">
        <f t="shared" si="4"/>
        <v>0.77823364465237788</v>
      </c>
      <c r="H17" s="14">
        <f t="shared" si="5"/>
        <v>0.45487622303242786</v>
      </c>
      <c r="I17" s="14">
        <f t="shared" si="6"/>
        <v>0.42491474770891785</v>
      </c>
      <c r="J17" s="14">
        <f t="shared" si="7"/>
        <v>4.1952829520329589</v>
      </c>
      <c r="K17" s="14">
        <f t="shared" si="8"/>
        <v>0.58924956505192649</v>
      </c>
      <c r="L17" s="14">
        <f t="shared" si="9"/>
        <v>23.65761052218091</v>
      </c>
      <c r="M17" s="14">
        <f t="shared" si="10"/>
        <v>20.979565285866762</v>
      </c>
      <c r="N17" s="14">
        <f t="shared" si="11"/>
        <v>22.136745326249418</v>
      </c>
      <c r="O17" s="19">
        <f t="shared" si="12"/>
        <v>0.23588812656017361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7.1254696181758961E-2</v>
      </c>
      <c r="D21" s="14">
        <f t="shared" si="1"/>
        <v>0</v>
      </c>
      <c r="E21" s="14">
        <f t="shared" si="2"/>
        <v>7.1204680122924205E-2</v>
      </c>
      <c r="F21" s="14">
        <f t="shared" si="3"/>
        <v>2.1276128339319557E-2</v>
      </c>
      <c r="G21" s="14">
        <f t="shared" si="4"/>
        <v>0</v>
      </c>
      <c r="H21" s="14">
        <f t="shared" si="5"/>
        <v>1.7199006760005939E-2</v>
      </c>
      <c r="I21" s="14">
        <f t="shared" si="6"/>
        <v>0.1224899766314896</v>
      </c>
      <c r="J21" s="14">
        <f t="shared" si="7"/>
        <v>0</v>
      </c>
      <c r="K21" s="14">
        <f t="shared" si="8"/>
        <v>0.11715114316875248</v>
      </c>
      <c r="L21" s="14">
        <f t="shared" si="9"/>
        <v>8.1335322721253558</v>
      </c>
      <c r="M21" s="14">
        <f t="shared" si="10"/>
        <v>0</v>
      </c>
      <c r="N21" s="14">
        <f t="shared" si="11"/>
        <v>3.5144892533874996</v>
      </c>
      <c r="O21" s="19">
        <f t="shared" si="12"/>
        <v>7.6938841496946742E-2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1.4521230707028592E-5</v>
      </c>
      <c r="D22" s="14">
        <f t="shared" si="1"/>
        <v>0</v>
      </c>
      <c r="E22" s="14">
        <f t="shared" si="2"/>
        <v>1.4511037768621515E-5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2.3903067656669941E-4</v>
      </c>
      <c r="J22" s="14">
        <f t="shared" si="7"/>
        <v>0</v>
      </c>
      <c r="K22" s="14">
        <f t="shared" si="8"/>
        <v>2.286123141033424E-4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4.4696890239762706E-5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0.1688872783144563</v>
      </c>
      <c r="D25" s="14">
        <f t="shared" ref="D25:O25" si="13">SUM(D15:D24)</f>
        <v>1.337190649875627</v>
      </c>
      <c r="E25" s="14">
        <f t="shared" si="13"/>
        <v>0.16970734959817607</v>
      </c>
      <c r="F25" s="14">
        <f t="shared" si="13"/>
        <v>0.39949865038108312</v>
      </c>
      <c r="G25" s="14">
        <f t="shared" si="13"/>
        <v>0.77823364465237788</v>
      </c>
      <c r="H25" s="14">
        <f t="shared" si="13"/>
        <v>0.47207522979243383</v>
      </c>
      <c r="I25" s="14">
        <f t="shared" si="13"/>
        <v>0.54764375501697415</v>
      </c>
      <c r="J25" s="14">
        <f t="shared" si="13"/>
        <v>4.1952829520329589</v>
      </c>
      <c r="K25" s="14">
        <f t="shared" si="13"/>
        <v>0.70662932053478233</v>
      </c>
      <c r="L25" s="14">
        <f t="shared" si="13"/>
        <v>31.791142794306268</v>
      </c>
      <c r="M25" s="14">
        <f t="shared" si="13"/>
        <v>20.979565285866762</v>
      </c>
      <c r="N25" s="14">
        <f t="shared" si="13"/>
        <v>25.651234579636917</v>
      </c>
      <c r="O25" s="14">
        <f t="shared" si="13"/>
        <v>0.31287166494736013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0.13011178208222285</v>
      </c>
      <c r="D29" s="14">
        <f>(SUMIFS(MESKENOG2,KAYNAK,A29,SEBEP,B29,SÜRE,"Uzun",BİLDİRİM,"Bildirimli",İL,$B$10,İLÇE,$B$11)/VLOOKUP($B$11,ABONE2,4,FALSE))</f>
        <v>0.22730942595948064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0.13018000836533497</v>
      </c>
      <c r="F29" s="14">
        <f>(SUMIFS(TARIMSALAG2,KAYNAK,A29,SEBEP,B29,SÜRE,"Uzun",BİLDİRİM,"Bildirimli",İL,$B$10,İLÇE,$B$11)/VLOOKUP($B$11,ABONE2,6,FALSE))</f>
        <v>0.33992926089319164</v>
      </c>
      <c r="G29" s="14">
        <f>(SUMIFS(TARIMSALOG2,KAYNAK,A29,SEBEP,B29,SÜRE,"Uzun",BİLDİRİM,"Bildirimli",İL,$B$10,İLÇE,$B$11)/VLOOKUP($B$11,ABONE2,7,FALSE))</f>
        <v>0.53379535875478656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0.3770796126152246</v>
      </c>
      <c r="I29" s="14">
        <f>(SUMIFS(TICARETHANEAG2,KAYNAK,A29,SEBEP,B29,SÜRE,"Uzun",BİLDİRİM,"Bildirimli",İL,$B$10,İLÇE,$B$11)/VLOOKUP($B$11,ABONE2,9,FALSE))</f>
        <v>0.34270201984259785</v>
      </c>
      <c r="J29" s="14">
        <f>(SUMIFS(TICARETHANEOG2,KAYNAK,A29,SEBEP,B29,SÜRE,"Uzun",BİLDİRİM,"Bildirimli",İL,$B$10,İLÇE,$B$11)/VLOOKUP($B$11,ABONE2,10,FALSE))</f>
        <v>5.7210668789065346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0.57712278694557828</v>
      </c>
      <c r="L29" s="14">
        <f>(SUMIFS(SANAYIAG2,KAYNAK,A29,SEBEP,B29,SÜRE,"Uzun",BİLDİRİM,"Bildirimli",İL,$B$10,İLÇE,$B$11)/VLOOKUP($B$11,ABONE2,12,FALSE))</f>
        <v>15.646435445715676</v>
      </c>
      <c r="M29" s="14">
        <f>(SUMIFS(SANAYIOG2,KAYNAK,A29,SEBEP,B29,SÜRE,"Uzun",BİLDİRİM,"Bildirimli",İL,$B$10,İLÇE,$B$11)/VLOOKUP($B$11,ABONE2,13,FALSE))</f>
        <v>20.097198437132374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18.174029243310343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0.24477718705284729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1.8835599630225665E-2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1.8822378291706587E-2</v>
      </c>
      <c r="F31" s="14">
        <f>(SUMIFS(TARIMSALAG2,KAYNAK,A31,SEBEP,B31,SÜRE,"Uzun",BİLDİRİM,"Bildirimli",İL,$B$10,İLÇE,$B$11)/VLOOKUP($B$11,ABONE2,6,FALSE))</f>
        <v>8.4856171547268138E-4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6.8595274703835683E-4</v>
      </c>
      <c r="I31" s="14">
        <f>(SUMIFS(TICARETHANEAG2,KAYNAK,A31,SEBEP,B31,SÜRE,"Uzun",BİLDİRİM,"Bildirimli",İL,$B$10,İLÇE,$B$11)/VLOOKUP($B$11,ABONE2,9,FALSE))</f>
        <v>3.0783024511470861E-2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2.9441319289005764E-2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1.8520080983941929E-2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0.14894738171244851</v>
      </c>
      <c r="D33" s="14">
        <f t="shared" ref="D33:O33" si="14">SUM(D28:D32)</f>
        <v>0.22730942595948064</v>
      </c>
      <c r="E33" s="14">
        <f t="shared" si="14"/>
        <v>0.14900238665704155</v>
      </c>
      <c r="F33" s="14">
        <f t="shared" si="14"/>
        <v>0.34077782260866435</v>
      </c>
      <c r="G33" s="14">
        <f t="shared" si="14"/>
        <v>0.53379535875478656</v>
      </c>
      <c r="H33" s="14">
        <f t="shared" si="14"/>
        <v>0.37776556536226297</v>
      </c>
      <c r="I33" s="14">
        <f t="shared" si="14"/>
        <v>0.37348504435406871</v>
      </c>
      <c r="J33" s="14">
        <f t="shared" si="14"/>
        <v>5.7210668789065346</v>
      </c>
      <c r="K33" s="14">
        <f t="shared" si="14"/>
        <v>0.60656410623458401</v>
      </c>
      <c r="L33" s="14">
        <f t="shared" si="14"/>
        <v>15.646435445715676</v>
      </c>
      <c r="M33" s="14">
        <f t="shared" si="14"/>
        <v>20.097198437132374</v>
      </c>
      <c r="N33" s="14">
        <f t="shared" si="14"/>
        <v>18.174029243310343</v>
      </c>
      <c r="O33" s="14">
        <f t="shared" si="14"/>
        <v>0.26329726803678921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46980</v>
      </c>
      <c r="D37" s="18">
        <f>VLOOKUP($B$11,ABONE2,4,FALSE)</f>
        <v>33</v>
      </c>
      <c r="E37" s="18">
        <f>VLOOKUP($B$11,ABONE2,5,FALSE)</f>
        <v>47013</v>
      </c>
      <c r="F37" s="18">
        <f>VLOOKUP($B$11,ABONE2,6,FALSE)</f>
        <v>5176</v>
      </c>
      <c r="G37" s="18">
        <f>VLOOKUP($B$11,ABONE2,7,FALSE)</f>
        <v>1227</v>
      </c>
      <c r="H37" s="18">
        <f>VLOOKUP($B$11,ABONE2,8,FALSE)</f>
        <v>6403</v>
      </c>
      <c r="I37" s="18">
        <f>VLOOKUP($B$11,ABONE2,9,FALSE)</f>
        <v>8887</v>
      </c>
      <c r="J37" s="18">
        <f>VLOOKUP($B$11,ABONE2,10,FALSE)</f>
        <v>405</v>
      </c>
      <c r="K37" s="18">
        <f>VLOOKUP($B$11,ABONE2,11,FALSE)</f>
        <v>9292</v>
      </c>
      <c r="L37" s="29">
        <f>VLOOKUP($B$11,ABONE2,12,FALSE)</f>
        <v>35</v>
      </c>
      <c r="M37" s="29">
        <f>VLOOKUP($B$11,ABONE2,13,FALSE)</f>
        <v>46</v>
      </c>
      <c r="N37" s="29">
        <f>VLOOKUP($B$11,ABONE2,14,FALSE)</f>
        <v>81</v>
      </c>
      <c r="O37" s="29">
        <f>VLOOKUP($B$11,ABONE2,15,FALSE)</f>
        <v>62789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9095.8087500000001</v>
      </c>
      <c r="D38" s="18">
        <f>VLOOKUP($B$11,TUKETIM,4,FALSE)</f>
        <v>16.627675</v>
      </c>
      <c r="E38" s="18">
        <f>VLOOKUP($B$11,TUKETIM,5,FALSE)</f>
        <v>9112.4364249999999</v>
      </c>
      <c r="F38" s="18">
        <f>VLOOKUP($B$11,TUKETIM,6,FALSE)</f>
        <v>4723.950312500001</v>
      </c>
      <c r="G38" s="18">
        <f>VLOOKUP($B$11,TUKETIM,7,FALSE)</f>
        <v>2081.91795</v>
      </c>
      <c r="H38" s="18">
        <f>VLOOKUP($B$11,TUKETIM,8,FALSE)</f>
        <v>6805.868262500001</v>
      </c>
      <c r="I38" s="18">
        <f>VLOOKUP($B$11,TUKETIM,9,FALSE)</f>
        <v>4536.873312499999</v>
      </c>
      <c r="J38" s="18">
        <f>VLOOKUP($B$11,TUKETIM,10,FALSE)</f>
        <v>3897.5743291666658</v>
      </c>
      <c r="K38" s="18">
        <f>VLOOKUP($B$11,TUKETIM,11,FALSE)</f>
        <v>8434.4476416666657</v>
      </c>
      <c r="L38" s="29">
        <f>VLOOKUP($B$11,TUKETIM,12,FALSE)</f>
        <v>162.10192500000002</v>
      </c>
      <c r="M38" s="29">
        <f>VLOOKUP($B$11,TUKETIM,13,FALSE)</f>
        <v>5019.6639000000005</v>
      </c>
      <c r="N38" s="29">
        <f>VLOOKUP($B$11,TUKETIM,14,FALSE)</f>
        <v>5181.7658250000004</v>
      </c>
      <c r="O38" s="29">
        <f>VLOOKUP($B$11,TUKETIM,15,FALSE)</f>
        <v>29534.518154166668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225875.31419999999</v>
      </c>
      <c r="D39" s="18">
        <f>VLOOKUP($B$11,ANLASMA,4,FALSE)</f>
        <v>286.02</v>
      </c>
      <c r="E39" s="18">
        <f>VLOOKUP($B$11,ANLASMA,5,FALSE)</f>
        <v>226161.33419999998</v>
      </c>
      <c r="F39" s="18">
        <f>VLOOKUP($B$11,ANLASMA,6,FALSE)</f>
        <v>44244.148000000001</v>
      </c>
      <c r="G39" s="18">
        <f>VLOOKUP($B$11,ANLASMA,7,FALSE)</f>
        <v>27560.026999999998</v>
      </c>
      <c r="H39" s="18">
        <f>VLOOKUP($B$11,ANLASMA,8,FALSE)</f>
        <v>71804.175000000003</v>
      </c>
      <c r="I39" s="18">
        <f>VLOOKUP($B$11,ANLASMA,9,FALSE)</f>
        <v>50298.346599999997</v>
      </c>
      <c r="J39" s="18">
        <f>VLOOKUP($B$11,ANLASMA,10,FALSE)</f>
        <v>65620.5</v>
      </c>
      <c r="K39" s="18">
        <f>VLOOKUP($B$11,ANLASMA,11,FALSE)</f>
        <v>115918.84659999999</v>
      </c>
      <c r="L39" s="29">
        <f>VLOOKUP($B$11,ANLASMA,12,FALSE)</f>
        <v>706.21500000000003</v>
      </c>
      <c r="M39" s="29">
        <f>VLOOKUP($B$11,ANLASMA,13,FALSE)</f>
        <v>58920.2</v>
      </c>
      <c r="N39" s="29">
        <f>VLOOKUP($B$11,ANLASMA,14,FALSE)</f>
        <v>59626.414999999994</v>
      </c>
      <c r="O39" s="29">
        <f>VLOOKUP($B$11,ANLASMA,15,FALSE)</f>
        <v>473510.77079999994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1.8082687606331919E-2</v>
      </c>
      <c r="D17" s="14">
        <f t="shared" si="1"/>
        <v>0</v>
      </c>
      <c r="E17" s="14">
        <f t="shared" si="2"/>
        <v>1.8079148227274112E-2</v>
      </c>
      <c r="F17" s="14">
        <f t="shared" si="3"/>
        <v>5.7835501407454998E-2</v>
      </c>
      <c r="G17" s="14">
        <f t="shared" si="4"/>
        <v>0.21318266293203481</v>
      </c>
      <c r="H17" s="14">
        <f t="shared" si="5"/>
        <v>6.0693057890348609E-2</v>
      </c>
      <c r="I17" s="14">
        <f t="shared" si="6"/>
        <v>2.8462500442349693E-2</v>
      </c>
      <c r="J17" s="14">
        <f t="shared" si="7"/>
        <v>1.1899110496739029</v>
      </c>
      <c r="K17" s="14">
        <f t="shared" si="8"/>
        <v>6.4642937118338697E-2</v>
      </c>
      <c r="L17" s="14">
        <f t="shared" si="9"/>
        <v>0</v>
      </c>
      <c r="M17" s="14">
        <f t="shared" si="10"/>
        <v>1.4572684355322945</v>
      </c>
      <c r="N17" s="14">
        <f t="shared" si="11"/>
        <v>0.11815690017829414</v>
      </c>
      <c r="O17" s="19">
        <f t="shared" si="12"/>
        <v>2.6836757574140301E-2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1.6697535080113092E-3</v>
      </c>
      <c r="D21" s="14">
        <f t="shared" si="1"/>
        <v>0</v>
      </c>
      <c r="E21" s="14">
        <f t="shared" si="2"/>
        <v>1.6694266821142625E-3</v>
      </c>
      <c r="F21" s="14">
        <f t="shared" si="3"/>
        <v>1.5309953069744615E-3</v>
      </c>
      <c r="G21" s="14">
        <f t="shared" si="4"/>
        <v>0</v>
      </c>
      <c r="H21" s="14">
        <f t="shared" si="5"/>
        <v>1.5028331859431587E-3</v>
      </c>
      <c r="I21" s="14">
        <f t="shared" si="6"/>
        <v>3.8875378231597864E-3</v>
      </c>
      <c r="J21" s="14">
        <f t="shared" si="7"/>
        <v>0</v>
      </c>
      <c r="K21" s="14">
        <f t="shared" si="8"/>
        <v>3.7664366205887342E-3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2.0052178711231208E-3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1.9752441114343228E-2</v>
      </c>
      <c r="D25" s="14">
        <f t="shared" ref="D25:O25" si="13">SUM(D15:D24)</f>
        <v>0</v>
      </c>
      <c r="E25" s="14">
        <f t="shared" si="13"/>
        <v>1.9748574909388375E-2</v>
      </c>
      <c r="F25" s="14">
        <f t="shared" si="13"/>
        <v>5.9366496714429458E-2</v>
      </c>
      <c r="G25" s="14">
        <f t="shared" si="13"/>
        <v>0.21318266293203481</v>
      </c>
      <c r="H25" s="14">
        <f t="shared" si="13"/>
        <v>6.2195891076291768E-2</v>
      </c>
      <c r="I25" s="14">
        <f t="shared" si="13"/>
        <v>3.235003826550948E-2</v>
      </c>
      <c r="J25" s="14">
        <f t="shared" si="13"/>
        <v>1.1899110496739029</v>
      </c>
      <c r="K25" s="14">
        <f t="shared" si="13"/>
        <v>6.8409373738927429E-2</v>
      </c>
      <c r="L25" s="14">
        <f t="shared" si="13"/>
        <v>0</v>
      </c>
      <c r="M25" s="14">
        <f t="shared" si="13"/>
        <v>1.4572684355322945</v>
      </c>
      <c r="N25" s="14">
        <f t="shared" si="13"/>
        <v>0.11815690017829414</v>
      </c>
      <c r="O25" s="14">
        <f t="shared" si="13"/>
        <v>2.8841975445263422E-2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2.1119236143515652E-3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2.1115102411641802E-3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7.5877559419402726E-4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7.3513887575722128E-4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1.8336580194169025E-3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3.7932605294845831E-4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3.7925180631448913E-4</v>
      </c>
      <c r="F31" s="14">
        <f>(SUMIFS(TARIMSALAG2,KAYNAK,A31,SEBEP,B31,SÜRE,"Uzun",BİLDİRİM,"Bildirimli",İL,$B$10,İLÇE,$B$11)/VLOOKUP($B$11,ABONE2,6,FALSE))</f>
        <v>2.0030311511778963E-3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1.966186096557567E-3</v>
      </c>
      <c r="I31" s="14">
        <f>(SUMIFS(TICARETHANEAG2,KAYNAK,A31,SEBEP,B31,SÜRE,"Uzun",BİLDİRİM,"Bildirimli",İL,$B$10,İLÇE,$B$11)/VLOOKUP($B$11,ABONE2,9,FALSE))</f>
        <v>1.3971864146641495E-3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1.3536624767043026E-3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5.7539191089604075E-4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2.4912496673000235E-3</v>
      </c>
      <c r="D33" s="14">
        <f t="shared" ref="D33:O33" si="14">SUM(D28:D32)</f>
        <v>0</v>
      </c>
      <c r="E33" s="14">
        <f t="shared" si="14"/>
        <v>2.4907620474786695E-3</v>
      </c>
      <c r="F33" s="14">
        <f t="shared" si="14"/>
        <v>2.0030311511778963E-3</v>
      </c>
      <c r="G33" s="14">
        <f t="shared" si="14"/>
        <v>0</v>
      </c>
      <c r="H33" s="14">
        <f t="shared" si="14"/>
        <v>1.966186096557567E-3</v>
      </c>
      <c r="I33" s="14">
        <f t="shared" si="14"/>
        <v>2.1559620088581768E-3</v>
      </c>
      <c r="J33" s="14">
        <f t="shared" si="14"/>
        <v>0</v>
      </c>
      <c r="K33" s="14">
        <f t="shared" si="14"/>
        <v>2.0888013524615239E-3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2.4090499303129433E-3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20432</v>
      </c>
      <c r="D37" s="18">
        <f>VLOOKUP($B$11,ABONE2,4,FALSE)</f>
        <v>4</v>
      </c>
      <c r="E37" s="18">
        <f>VLOOKUP($B$11,ABONE2,5,FALSE)</f>
        <v>20436</v>
      </c>
      <c r="F37" s="18">
        <f>VLOOKUP($B$11,ABONE2,6,FALSE)</f>
        <v>587</v>
      </c>
      <c r="G37" s="18">
        <f>VLOOKUP($B$11,ABONE2,7,FALSE)</f>
        <v>11</v>
      </c>
      <c r="H37" s="18">
        <f>VLOOKUP($B$11,ABONE2,8,FALSE)</f>
        <v>598</v>
      </c>
      <c r="I37" s="18">
        <f>VLOOKUP($B$11,ABONE2,9,FALSE)</f>
        <v>3981</v>
      </c>
      <c r="J37" s="18">
        <f>VLOOKUP($B$11,ABONE2,10,FALSE)</f>
        <v>128</v>
      </c>
      <c r="K37" s="18">
        <f>VLOOKUP($B$11,ABONE2,11,FALSE)</f>
        <v>4109</v>
      </c>
      <c r="L37" s="29">
        <f>VLOOKUP($B$11,ABONE2,12,FALSE)</f>
        <v>34</v>
      </c>
      <c r="M37" s="29">
        <f>VLOOKUP($B$11,ABONE2,13,FALSE)</f>
        <v>3</v>
      </c>
      <c r="N37" s="29">
        <f>VLOOKUP($B$11,ABONE2,14,FALSE)</f>
        <v>37</v>
      </c>
      <c r="O37" s="29">
        <f>VLOOKUP($B$11,ABONE2,15,FALSE)</f>
        <v>25180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2227.5954666666662</v>
      </c>
      <c r="D38" s="18">
        <f>VLOOKUP($B$11,TUKETIM,4,FALSE)</f>
        <v>1.2263083333333333</v>
      </c>
      <c r="E38" s="18">
        <f>VLOOKUP($B$11,TUKETIM,5,FALSE)</f>
        <v>2228.8217749999994</v>
      </c>
      <c r="F38" s="18">
        <f>VLOOKUP($B$11,TUKETIM,6,FALSE)</f>
        <v>119.40427916666665</v>
      </c>
      <c r="G38" s="18">
        <f>VLOOKUP($B$11,TUKETIM,7,FALSE)</f>
        <v>18.627404166666668</v>
      </c>
      <c r="H38" s="18">
        <f>VLOOKUP($B$11,TUKETIM,8,FALSE)</f>
        <v>138.03168333333332</v>
      </c>
      <c r="I38" s="18">
        <f>VLOOKUP($B$11,TUKETIM,9,FALSE)</f>
        <v>1205.4650750000001</v>
      </c>
      <c r="J38" s="18">
        <f>VLOOKUP($B$11,TUKETIM,10,FALSE)</f>
        <v>479.33017499999994</v>
      </c>
      <c r="K38" s="18">
        <f>VLOOKUP($B$11,TUKETIM,11,FALSE)</f>
        <v>1684.7952500000001</v>
      </c>
      <c r="L38" s="29">
        <f>VLOOKUP($B$11,TUKETIM,12,FALSE)</f>
        <v>598.4451958333334</v>
      </c>
      <c r="M38" s="29">
        <f>VLOOKUP($B$11,TUKETIM,13,FALSE)</f>
        <v>7.5290291666666667</v>
      </c>
      <c r="N38" s="29">
        <f>VLOOKUP($B$11,TUKETIM,14,FALSE)</f>
        <v>605.97422500000005</v>
      </c>
      <c r="O38" s="29">
        <f>VLOOKUP($B$11,TUKETIM,15,FALSE)</f>
        <v>4657.6229333333322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85104.044200000004</v>
      </c>
      <c r="D39" s="18">
        <f>VLOOKUP($B$11,ANLASMA,4,FALSE)</f>
        <v>28.2</v>
      </c>
      <c r="E39" s="18">
        <f>VLOOKUP($B$11,ANLASMA,5,FALSE)</f>
        <v>85132.244200000001</v>
      </c>
      <c r="F39" s="18">
        <f>VLOOKUP($B$11,ANLASMA,6,FALSE)</f>
        <v>2467.1499999999996</v>
      </c>
      <c r="G39" s="18">
        <f>VLOOKUP($B$11,ANLASMA,7,FALSE)</f>
        <v>372.6</v>
      </c>
      <c r="H39" s="18">
        <f>VLOOKUP($B$11,ANLASMA,8,FALSE)</f>
        <v>2839.7499999999995</v>
      </c>
      <c r="I39" s="18">
        <f>VLOOKUP($B$11,ANLASMA,9,FALSE)</f>
        <v>21805.588000000003</v>
      </c>
      <c r="J39" s="18">
        <f>VLOOKUP($B$11,ANLASMA,10,FALSE)</f>
        <v>7633.22</v>
      </c>
      <c r="K39" s="18">
        <f>VLOOKUP($B$11,ANLASMA,11,FALSE)</f>
        <v>29438.808000000005</v>
      </c>
      <c r="L39" s="29">
        <f>VLOOKUP($B$11,ANLASMA,12,FALSE)</f>
        <v>2212.692</v>
      </c>
      <c r="M39" s="29">
        <f>VLOOKUP($B$11,ANLASMA,13,FALSE)</f>
        <v>70.8</v>
      </c>
      <c r="N39" s="29">
        <f>VLOOKUP($B$11,ANLASMA,14,FALSE)</f>
        <v>2283.4920000000002</v>
      </c>
      <c r="O39" s="29">
        <f>VLOOKUP($B$11,ANLASMA,15,FALSE)</f>
        <v>119694.2942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v>0</v>
      </c>
      <c r="E15" s="14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2">(SUMIFS(TARIMSALAG2,KAYNAK,A15,SEBEP,B15,SÜRE,"Uzun",BİLDİRİM,"Bildirimsiz",İL,$B$10,İLÇE,$B$11)/VLOOKUP($B$11,ABONE2,6,FALSE))</f>
        <v>0</v>
      </c>
      <c r="G15" s="14">
        <f t="shared" ref="G15:G24" si="3">(SUMIFS(TARIMSALOG2,KAYNAK,A15,SEBEP,B15,SÜRE,"Uzun",BİLDİRİM,"Bildirimsiz",İL,$B$10,İLÇE,$B$11)/VLOOKUP($B$11,ABONE2,7,FALSE))</f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v>0</v>
      </c>
      <c r="E16" s="14">
        <f t="shared" si="1"/>
        <v>0</v>
      </c>
      <c r="F16" s="14">
        <f t="shared" si="2"/>
        <v>0</v>
      </c>
      <c r="G16" s="14">
        <f t="shared" si="3"/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5.1911514005593837E-2</v>
      </c>
      <c r="D17" s="14">
        <v>0</v>
      </c>
      <c r="E17" s="14">
        <f t="shared" si="1"/>
        <v>5.1908812110314305E-2</v>
      </c>
      <c r="F17" s="14">
        <f t="shared" si="2"/>
        <v>8.6989186450262199E-2</v>
      </c>
      <c r="G17" s="14">
        <f t="shared" si="3"/>
        <v>0.45397858684550257</v>
      </c>
      <c r="H17" s="14">
        <f t="shared" si="4"/>
        <v>0.10096973503674754</v>
      </c>
      <c r="I17" s="14">
        <f t="shared" si="5"/>
        <v>0.11105966403471504</v>
      </c>
      <c r="J17" s="14">
        <f t="shared" si="6"/>
        <v>2.8006460461367926</v>
      </c>
      <c r="K17" s="14">
        <f t="shared" si="7"/>
        <v>0.223801932195234</v>
      </c>
      <c r="L17" s="14">
        <f t="shared" si="8"/>
        <v>0.43205390380078795</v>
      </c>
      <c r="M17" s="14">
        <f t="shared" si="9"/>
        <v>2.7543499503028785</v>
      </c>
      <c r="N17" s="14">
        <f t="shared" si="10"/>
        <v>1.9802512681355149</v>
      </c>
      <c r="O17" s="19">
        <f t="shared" si="11"/>
        <v>7.8346473723952495E-2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v>0</v>
      </c>
      <c r="E18" s="14">
        <f t="shared" si="1"/>
        <v>0</v>
      </c>
      <c r="F18" s="14">
        <f t="shared" si="2"/>
        <v>0</v>
      </c>
      <c r="G18" s="14">
        <f t="shared" si="3"/>
        <v>0</v>
      </c>
      <c r="H18" s="14">
        <f t="shared" si="4"/>
        <v>0</v>
      </c>
      <c r="I18" s="14">
        <f t="shared" si="5"/>
        <v>0</v>
      </c>
      <c r="J18" s="14">
        <f t="shared" si="6"/>
        <v>0</v>
      </c>
      <c r="K18" s="14">
        <f t="shared" si="7"/>
        <v>0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v>0</v>
      </c>
      <c r="E19" s="14">
        <f t="shared" si="1"/>
        <v>0</v>
      </c>
      <c r="F19" s="14">
        <f t="shared" si="2"/>
        <v>0</v>
      </c>
      <c r="G19" s="14">
        <f t="shared" si="3"/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v>0</v>
      </c>
      <c r="E20" s="14">
        <f t="shared" si="1"/>
        <v>0</v>
      </c>
      <c r="F20" s="14">
        <f t="shared" si="2"/>
        <v>0</v>
      </c>
      <c r="G20" s="14">
        <f t="shared" si="3"/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7.7105424178990772E-3</v>
      </c>
      <c r="D21" s="14">
        <v>0</v>
      </c>
      <c r="E21" s="14">
        <f t="shared" si="1"/>
        <v>7.7101410988745676E-3</v>
      </c>
      <c r="F21" s="14">
        <f t="shared" si="2"/>
        <v>1.7736455353076466E-2</v>
      </c>
      <c r="G21" s="14">
        <f t="shared" si="3"/>
        <v>0</v>
      </c>
      <c r="H21" s="14">
        <f t="shared" si="4"/>
        <v>1.7060780863435456E-2</v>
      </c>
      <c r="I21" s="14">
        <f t="shared" si="5"/>
        <v>6.7132931102772643E-3</v>
      </c>
      <c r="J21" s="14">
        <f t="shared" si="6"/>
        <v>0</v>
      </c>
      <c r="K21" s="14">
        <f t="shared" si="7"/>
        <v>6.4318848249306148E-3</v>
      </c>
      <c r="L21" s="14">
        <f t="shared" si="8"/>
        <v>1.4677992371555555E-4</v>
      </c>
      <c r="M21" s="14">
        <f t="shared" si="9"/>
        <v>0</v>
      </c>
      <c r="N21" s="14">
        <f t="shared" si="10"/>
        <v>4.8926641238518514E-5</v>
      </c>
      <c r="O21" s="19">
        <f t="shared" si="11"/>
        <v>7.9115049336227015E-3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v>0</v>
      </c>
      <c r="E22" s="14">
        <f t="shared" si="1"/>
        <v>0</v>
      </c>
      <c r="F22" s="14">
        <f t="shared" si="2"/>
        <v>0</v>
      </c>
      <c r="G22" s="14">
        <f t="shared" si="3"/>
        <v>0</v>
      </c>
      <c r="H22" s="14">
        <f t="shared" si="4"/>
        <v>0</v>
      </c>
      <c r="I22" s="14">
        <f t="shared" si="5"/>
        <v>0</v>
      </c>
      <c r="J22" s="14">
        <f t="shared" si="6"/>
        <v>0</v>
      </c>
      <c r="K22" s="14">
        <f t="shared" si="7"/>
        <v>0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v>0</v>
      </c>
      <c r="E23" s="14">
        <f t="shared" si="1"/>
        <v>0</v>
      </c>
      <c r="F23" s="14">
        <f t="shared" si="2"/>
        <v>0</v>
      </c>
      <c r="G23" s="14">
        <f t="shared" si="3"/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v>0</v>
      </c>
      <c r="E24" s="14">
        <f t="shared" si="1"/>
        <v>0</v>
      </c>
      <c r="F24" s="14">
        <f t="shared" si="2"/>
        <v>0</v>
      </c>
      <c r="G24" s="14">
        <f t="shared" si="3"/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5.9622056423492914E-2</v>
      </c>
      <c r="D25" s="14">
        <f t="shared" ref="D25:O25" si="12">SUM(D15:D24)</f>
        <v>0</v>
      </c>
      <c r="E25" s="14">
        <f t="shared" si="12"/>
        <v>5.961895320918887E-2</v>
      </c>
      <c r="F25" s="14">
        <f t="shared" si="12"/>
        <v>0.10472564180333867</v>
      </c>
      <c r="G25" s="14">
        <f t="shared" si="12"/>
        <v>0.45397858684550257</v>
      </c>
      <c r="H25" s="14">
        <f t="shared" si="12"/>
        <v>0.118030515900183</v>
      </c>
      <c r="I25" s="14">
        <f t="shared" si="12"/>
        <v>0.11777295714499231</v>
      </c>
      <c r="J25" s="14">
        <f t="shared" si="12"/>
        <v>2.8006460461367926</v>
      </c>
      <c r="K25" s="14">
        <f t="shared" si="12"/>
        <v>0.23023381702016463</v>
      </c>
      <c r="L25" s="14">
        <f t="shared" si="12"/>
        <v>0.43220068372450349</v>
      </c>
      <c r="M25" s="14">
        <f t="shared" si="12"/>
        <v>2.7543499503028785</v>
      </c>
      <c r="N25" s="14">
        <f t="shared" si="12"/>
        <v>1.9803001947767533</v>
      </c>
      <c r="O25" s="14">
        <f t="shared" si="12"/>
        <v>8.6257978657575202E-2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0.11143702352220809</v>
      </c>
      <c r="D29" s="14"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0.11143122343770685</v>
      </c>
      <c r="F29" s="14">
        <f>(SUMIFS(TARIMSALAG2,KAYNAK,A29,SEBEP,B29,SÜRE,"Uzun",BİLDİRİM,"Bildirimli",İL,$B$10,İLÇE,$B$11)/VLOOKUP($B$11,ABONE2,6,FALSE))</f>
        <v>0.11746186191342026</v>
      </c>
      <c r="G29" s="14">
        <f>(SUMIFS(TARIMSALOG2,KAYNAK,A29,SEBEP,B29,SÜRE,"Uzun",BİLDİRİM,"Bildirimli",İL,$B$10,İLÇE,$B$11)/VLOOKUP($B$11,ABONE2,7,FALSE))</f>
        <v>0.50143482034819675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0.13208940318712603</v>
      </c>
      <c r="I29" s="14">
        <f>(SUMIFS(TICARETHANEAG2,KAYNAK,A29,SEBEP,B29,SÜRE,"Uzun",BİLDİRİM,"Bildirimli",İL,$B$10,İLÇE,$B$11)/VLOOKUP($B$11,ABONE2,9,FALSE))</f>
        <v>0.34164382358337531</v>
      </c>
      <c r="J29" s="14">
        <f>(SUMIFS(TICARETHANEOG2,KAYNAK,A29,SEBEP,B29,SÜRE,"Uzun",BİLDİRİM,"Bildirimli",İL,$B$10,İLÇE,$B$11)/VLOOKUP($B$11,ABONE2,10,FALSE))</f>
        <v>6.5400789590558785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0.60147025669940268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80.675945715136521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53.783963810091016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0.21295523014399625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7.3362240109373811E-2</v>
      </c>
      <c r="D31" s="14"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7.3358421744719182E-2</v>
      </c>
      <c r="F31" s="14">
        <f>(SUMIFS(TARIMSALAG2,KAYNAK,A31,SEBEP,B31,SÜRE,"Uzun",BİLDİRİM,"Bildirimli",İL,$B$10,İLÇE,$B$11)/VLOOKUP($B$11,ABONE2,6,FALSE))</f>
        <v>1.7909387322269748E-2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1.7227124948088045E-2</v>
      </c>
      <c r="I31" s="14">
        <f>(SUMIFS(TICARETHANEAG2,KAYNAK,A31,SEBEP,B31,SÜRE,"Uzun",BİLDİRİM,"Bildirimli",İL,$B$10,İLÇE,$B$11)/VLOOKUP($B$11,ABONE2,9,FALSE))</f>
        <v>0.40905834089414378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0.39191140504211869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0.11404870956756986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0.18479926363158189</v>
      </c>
      <c r="D33" s="14">
        <f t="shared" ref="D33:O33" si="13">SUM(D28:D32)</f>
        <v>0</v>
      </c>
      <c r="E33" s="14">
        <f t="shared" si="13"/>
        <v>0.18478964518242602</v>
      </c>
      <c r="F33" s="14">
        <f t="shared" si="13"/>
        <v>0.13537124923568999</v>
      </c>
      <c r="G33" s="14">
        <f t="shared" si="13"/>
        <v>0.50143482034819675</v>
      </c>
      <c r="H33" s="14">
        <f t="shared" si="13"/>
        <v>0.14931652813521407</v>
      </c>
      <c r="I33" s="14">
        <f t="shared" si="13"/>
        <v>0.75070216447751914</v>
      </c>
      <c r="J33" s="14">
        <f t="shared" si="13"/>
        <v>6.5400789590558785</v>
      </c>
      <c r="K33" s="14">
        <f t="shared" si="13"/>
        <v>0.99338166174152143</v>
      </c>
      <c r="L33" s="14">
        <f t="shared" si="13"/>
        <v>0</v>
      </c>
      <c r="M33" s="14">
        <f t="shared" si="13"/>
        <v>80.675945715136521</v>
      </c>
      <c r="N33" s="14">
        <f t="shared" si="13"/>
        <v>53.783963810091016</v>
      </c>
      <c r="O33" s="14">
        <f t="shared" si="13"/>
        <v>0.32700393971156611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19212</v>
      </c>
      <c r="D37" s="18">
        <f>VLOOKUP($B$11,ABONE2,4,FALSE)</f>
        <v>1</v>
      </c>
      <c r="E37" s="18">
        <f>VLOOKUP($B$11,ABONE2,5,FALSE)</f>
        <v>19213</v>
      </c>
      <c r="F37" s="18">
        <f>VLOOKUP($B$11,ABONE2,6,FALSE)</f>
        <v>909</v>
      </c>
      <c r="G37" s="18">
        <f>VLOOKUP($B$11,ABONE2,7,FALSE)</f>
        <v>36</v>
      </c>
      <c r="H37" s="18">
        <f>VLOOKUP($B$11,ABONE2,8,FALSE)</f>
        <v>945</v>
      </c>
      <c r="I37" s="18">
        <f>VLOOKUP($B$11,ABONE2,9,FALSE)</f>
        <v>3017</v>
      </c>
      <c r="J37" s="18">
        <f>VLOOKUP($B$11,ABONE2,10,FALSE)</f>
        <v>132</v>
      </c>
      <c r="K37" s="18">
        <f>VLOOKUP($B$11,ABONE2,11,FALSE)</f>
        <v>3149</v>
      </c>
      <c r="L37" s="29">
        <f>VLOOKUP($B$11,ABONE2,12,FALSE)</f>
        <v>5</v>
      </c>
      <c r="M37" s="29">
        <f>VLOOKUP($B$11,ABONE2,13,FALSE)</f>
        <v>10</v>
      </c>
      <c r="N37" s="29">
        <f>VLOOKUP($B$11,ABONE2,14,FALSE)</f>
        <v>15</v>
      </c>
      <c r="O37" s="29">
        <f>VLOOKUP($B$11,ABONE2,15,FALSE)</f>
        <v>23322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1818.5284666666669</v>
      </c>
      <c r="D38" s="18">
        <f>VLOOKUP($B$11,TUKETIM,4,FALSE)</f>
        <v>6.2800000000000009E-2</v>
      </c>
      <c r="E38" s="18">
        <f>VLOOKUP($B$11,TUKETIM,5,FALSE)</f>
        <v>1818.5912666666668</v>
      </c>
      <c r="F38" s="18">
        <f>VLOOKUP($B$11,TUKETIM,6,FALSE)</f>
        <v>384.3609166666667</v>
      </c>
      <c r="G38" s="18">
        <f>VLOOKUP($B$11,TUKETIM,7,FALSE)</f>
        <v>127.95712916666666</v>
      </c>
      <c r="H38" s="18">
        <f>VLOOKUP($B$11,TUKETIM,8,FALSE)</f>
        <v>512.31804583333337</v>
      </c>
      <c r="I38" s="18">
        <f>VLOOKUP($B$11,TUKETIM,9,FALSE)</f>
        <v>917.01411666666661</v>
      </c>
      <c r="J38" s="18">
        <f>VLOOKUP($B$11,TUKETIM,10,FALSE)</f>
        <v>514.46241666666674</v>
      </c>
      <c r="K38" s="18">
        <f>VLOOKUP($B$11,TUKETIM,11,FALSE)</f>
        <v>1431.4765333333335</v>
      </c>
      <c r="L38" s="29">
        <f>VLOOKUP($B$11,TUKETIM,12,FALSE)</f>
        <v>6.9632333333333341</v>
      </c>
      <c r="M38" s="29">
        <f>VLOOKUP($B$11,TUKETIM,13,FALSE)</f>
        <v>268.14049166666666</v>
      </c>
      <c r="N38" s="29">
        <f>VLOOKUP($B$11,TUKETIM,14,FALSE)</f>
        <v>275.103725</v>
      </c>
      <c r="O38" s="29">
        <f>VLOOKUP($B$11,TUKETIM,15,FALSE)</f>
        <v>4037.4895708333338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74021.761000000013</v>
      </c>
      <c r="D39" s="18">
        <f>VLOOKUP($B$11,ANLASMA,4,FALSE)</f>
        <v>5</v>
      </c>
      <c r="E39" s="18">
        <f>VLOOKUP($B$11,ANLASMA,5,FALSE)</f>
        <v>74026.761000000013</v>
      </c>
      <c r="F39" s="18">
        <f>VLOOKUP($B$11,ANLASMA,6,FALSE)</f>
        <v>4042.7900000000004</v>
      </c>
      <c r="G39" s="18">
        <f>VLOOKUP($B$11,ANLASMA,7,FALSE)</f>
        <v>1769.18</v>
      </c>
      <c r="H39" s="18">
        <f>VLOOKUP($B$11,ANLASMA,8,FALSE)</f>
        <v>5811.97</v>
      </c>
      <c r="I39" s="18">
        <f>VLOOKUP($B$11,ANLASMA,9,FALSE)</f>
        <v>14537.438000000002</v>
      </c>
      <c r="J39" s="18">
        <f>VLOOKUP($B$11,ANLASMA,10,FALSE)</f>
        <v>9587.08</v>
      </c>
      <c r="K39" s="18">
        <f>VLOOKUP($B$11,ANLASMA,11,FALSE)</f>
        <v>24124.518000000004</v>
      </c>
      <c r="L39" s="29">
        <f>VLOOKUP($B$11,ANLASMA,12,FALSE)</f>
        <v>30.436</v>
      </c>
      <c r="M39" s="29">
        <f>VLOOKUP($B$11,ANLASMA,13,FALSE)</f>
        <v>3516</v>
      </c>
      <c r="N39" s="29">
        <f>VLOOKUP($B$11,ANLASMA,14,FALSE)</f>
        <v>3546.4360000000001</v>
      </c>
      <c r="O39" s="29">
        <f>VLOOKUP($B$11,ANLASMA,15,FALSE)</f>
        <v>107509.68500000003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6.1308298394667636E-2</v>
      </c>
      <c r="D17" s="14">
        <f t="shared" si="1"/>
        <v>1.4857488243157838E-2</v>
      </c>
      <c r="E17" s="14">
        <f t="shared" si="2"/>
        <v>6.1045864439009383E-2</v>
      </c>
      <c r="F17" s="14">
        <f t="shared" si="3"/>
        <v>8.2200333770054423E-2</v>
      </c>
      <c r="G17" s="14">
        <f t="shared" si="4"/>
        <v>0.23633184661956466</v>
      </c>
      <c r="H17" s="14">
        <f t="shared" si="5"/>
        <v>0.16292167786645814</v>
      </c>
      <c r="I17" s="14">
        <f t="shared" si="6"/>
        <v>6.0821377012958373E-2</v>
      </c>
      <c r="J17" s="14">
        <f t="shared" si="7"/>
        <v>2.0046449060771905</v>
      </c>
      <c r="K17" s="14">
        <f t="shared" si="8"/>
        <v>0.15042711705654005</v>
      </c>
      <c r="L17" s="14">
        <f t="shared" si="9"/>
        <v>0</v>
      </c>
      <c r="M17" s="14">
        <f t="shared" si="10"/>
        <v>5.8550167112678189</v>
      </c>
      <c r="N17" s="14">
        <f t="shared" si="11"/>
        <v>4.0060640656042974</v>
      </c>
      <c r="O17" s="19">
        <f t="shared" si="12"/>
        <v>8.6457740037931108E-2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1.3174590898938262E-2</v>
      </c>
      <c r="D21" s="14">
        <f t="shared" si="1"/>
        <v>0</v>
      </c>
      <c r="E21" s="14">
        <f t="shared" si="2"/>
        <v>1.3100158181995107E-2</v>
      </c>
      <c r="F21" s="14">
        <f t="shared" si="3"/>
        <v>2.4122081149075829E-3</v>
      </c>
      <c r="G21" s="14">
        <f t="shared" si="4"/>
        <v>0</v>
      </c>
      <c r="H21" s="14">
        <f t="shared" si="5"/>
        <v>1.1488929259772804E-3</v>
      </c>
      <c r="I21" s="14">
        <f t="shared" si="6"/>
        <v>7.4342794749714955E-3</v>
      </c>
      <c r="J21" s="14">
        <f t="shared" si="7"/>
        <v>0</v>
      </c>
      <c r="K21" s="14">
        <f t="shared" si="8"/>
        <v>7.0915764959791992E-3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1.1175976460377076E-2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7.44828892936059E-2</v>
      </c>
      <c r="D25" s="14">
        <f t="shared" ref="D25:O25" si="13">SUM(D15:D24)</f>
        <v>1.4857488243157838E-2</v>
      </c>
      <c r="E25" s="14">
        <f t="shared" si="13"/>
        <v>7.414602262100449E-2</v>
      </c>
      <c r="F25" s="14">
        <f t="shared" si="13"/>
        <v>8.4612541884962006E-2</v>
      </c>
      <c r="G25" s="14">
        <f t="shared" si="13"/>
        <v>0.23633184661956466</v>
      </c>
      <c r="H25" s="14">
        <f t="shared" si="13"/>
        <v>0.16407057079243542</v>
      </c>
      <c r="I25" s="14">
        <f t="shared" si="13"/>
        <v>6.8255656487929875E-2</v>
      </c>
      <c r="J25" s="14">
        <f t="shared" si="13"/>
        <v>2.0046449060771905</v>
      </c>
      <c r="K25" s="14">
        <f t="shared" si="13"/>
        <v>0.15751869355251924</v>
      </c>
      <c r="L25" s="14">
        <f t="shared" si="13"/>
        <v>0</v>
      </c>
      <c r="M25" s="14">
        <f t="shared" si="13"/>
        <v>5.8550167112678189</v>
      </c>
      <c r="N25" s="14">
        <f t="shared" si="13"/>
        <v>4.0060640656042974</v>
      </c>
      <c r="O25" s="14">
        <f t="shared" si="13"/>
        <v>9.7633716498308182E-2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3.7754586730840067E-3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3.7541283980948316E-3</v>
      </c>
      <c r="F29" s="14">
        <f>(SUMIFS(TARIMSALAG2,KAYNAK,A29,SEBEP,B29,SÜRE,"Uzun",BİLDİRİM,"Bildirimli",İL,$B$10,İLÇE,$B$11)/VLOOKUP($B$11,ABONE2,6,FALSE))</f>
        <v>5.7938177126785053E-3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2.7594949802883105E-3</v>
      </c>
      <c r="I29" s="14">
        <f>(SUMIFS(TICARETHANEAG2,KAYNAK,A29,SEBEP,B29,SÜRE,"Uzun",BİLDİRİM,"Bildirimli",İL,$B$10,İLÇE,$B$11)/VLOOKUP($B$11,ABONE2,9,FALSE))</f>
        <v>6.3923912262896067E-3</v>
      </c>
      <c r="J29" s="14">
        <f>(SUMIFS(TICARETHANEOG2,KAYNAK,A29,SEBEP,B29,SÜRE,"Uzun",BİLDİRİM,"Bildirimli",İL,$B$10,İLÇE,$B$11)/VLOOKUP($B$11,ABONE2,10,FALSE))</f>
        <v>1.2104178695563367E-2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6.6556913332711911E-3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4.1515165647749118E-3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3.7754586730840067E-3</v>
      </c>
      <c r="D33" s="14">
        <f t="shared" ref="D33:O33" si="14">SUM(D28:D32)</f>
        <v>0</v>
      </c>
      <c r="E33" s="14">
        <f t="shared" si="14"/>
        <v>3.7541283980948316E-3</v>
      </c>
      <c r="F33" s="14">
        <f t="shared" si="14"/>
        <v>5.7938177126785053E-3</v>
      </c>
      <c r="G33" s="14">
        <f t="shared" si="14"/>
        <v>0</v>
      </c>
      <c r="H33" s="14">
        <f t="shared" si="14"/>
        <v>2.7594949802883105E-3</v>
      </c>
      <c r="I33" s="14">
        <f t="shared" si="14"/>
        <v>6.3923912262896067E-3</v>
      </c>
      <c r="J33" s="14">
        <f t="shared" si="14"/>
        <v>1.2104178695563367E-2</v>
      </c>
      <c r="K33" s="14">
        <f t="shared" si="14"/>
        <v>6.6556913332711911E-3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4.1515165647749118E-3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20064</v>
      </c>
      <c r="D37" s="18">
        <f>VLOOKUP($B$11,ABONE2,4,FALSE)</f>
        <v>114</v>
      </c>
      <c r="E37" s="18">
        <f>VLOOKUP($B$11,ABONE2,5,FALSE)</f>
        <v>20178</v>
      </c>
      <c r="F37" s="18">
        <f>VLOOKUP($B$11,ABONE2,6,FALSE)</f>
        <v>984</v>
      </c>
      <c r="G37" s="18">
        <f>VLOOKUP($B$11,ABONE2,7,FALSE)</f>
        <v>1082</v>
      </c>
      <c r="H37" s="18">
        <f>VLOOKUP($B$11,ABONE2,8,FALSE)</f>
        <v>2066</v>
      </c>
      <c r="I37" s="18">
        <f>VLOOKUP($B$11,ABONE2,9,FALSE)</f>
        <v>4180</v>
      </c>
      <c r="J37" s="18">
        <f>VLOOKUP($B$11,ABONE2,10,FALSE)</f>
        <v>202</v>
      </c>
      <c r="K37" s="18">
        <f>VLOOKUP($B$11,ABONE2,11,FALSE)</f>
        <v>4382</v>
      </c>
      <c r="L37" s="29">
        <f>VLOOKUP($B$11,ABONE2,12,FALSE)</f>
        <v>6</v>
      </c>
      <c r="M37" s="29">
        <f>VLOOKUP($B$11,ABONE2,13,FALSE)</f>
        <v>13</v>
      </c>
      <c r="N37" s="29">
        <f>VLOOKUP($B$11,ABONE2,14,FALSE)</f>
        <v>19</v>
      </c>
      <c r="O37" s="29">
        <f>VLOOKUP($B$11,ABONE2,15,FALSE)</f>
        <v>26645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3071.2502791666666</v>
      </c>
      <c r="D38" s="18">
        <f>VLOOKUP($B$11,TUKETIM,4,FALSE)</f>
        <v>3.5213833333333335</v>
      </c>
      <c r="E38" s="18">
        <f>VLOOKUP($B$11,TUKETIM,5,FALSE)</f>
        <v>3074.7716624999998</v>
      </c>
      <c r="F38" s="18">
        <f>VLOOKUP($B$11,TUKETIM,6,FALSE)</f>
        <v>406.89204166666673</v>
      </c>
      <c r="G38" s="18">
        <f>VLOOKUP($B$11,TUKETIM,7,FALSE)</f>
        <v>1370.8166291666666</v>
      </c>
      <c r="H38" s="18">
        <f>VLOOKUP($B$11,TUKETIM,8,FALSE)</f>
        <v>1777.7086708333334</v>
      </c>
      <c r="I38" s="18">
        <f>VLOOKUP($B$11,TUKETIM,9,FALSE)</f>
        <v>1218.6808375000001</v>
      </c>
      <c r="J38" s="18">
        <f>VLOOKUP($B$11,TUKETIM,10,FALSE)</f>
        <v>1142.3703416666665</v>
      </c>
      <c r="K38" s="18">
        <f>VLOOKUP($B$11,TUKETIM,11,FALSE)</f>
        <v>2361.0511791666668</v>
      </c>
      <c r="L38" s="29">
        <f>VLOOKUP($B$11,TUKETIM,12,FALSE)</f>
        <v>18.564933333333332</v>
      </c>
      <c r="M38" s="29">
        <f>VLOOKUP($B$11,TUKETIM,13,FALSE)</f>
        <v>323.74094166666669</v>
      </c>
      <c r="N38" s="29">
        <f>VLOOKUP($B$11,TUKETIM,14,FALSE)</f>
        <v>342.30587500000001</v>
      </c>
      <c r="O38" s="29">
        <f>VLOOKUP($B$11,TUKETIM,15,FALSE)</f>
        <v>7555.8373874999997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86507.842999999993</v>
      </c>
      <c r="D39" s="18">
        <f>VLOOKUP($B$11,ANLASMA,4,FALSE)</f>
        <v>658.68299999999999</v>
      </c>
      <c r="E39" s="18">
        <f>VLOOKUP($B$11,ANLASMA,5,FALSE)</f>
        <v>87166.525999999998</v>
      </c>
      <c r="F39" s="18">
        <f>VLOOKUP($B$11,ANLASMA,6,FALSE)</f>
        <v>4581.4779999999992</v>
      </c>
      <c r="G39" s="18">
        <f>VLOOKUP($B$11,ANLASMA,7,FALSE)</f>
        <v>12495.526000000002</v>
      </c>
      <c r="H39" s="18">
        <f>VLOOKUP($B$11,ANLASMA,8,FALSE)</f>
        <v>17077.004000000001</v>
      </c>
      <c r="I39" s="18">
        <f>VLOOKUP($B$11,ANLASMA,9,FALSE)</f>
        <v>22108.151800000003</v>
      </c>
      <c r="J39" s="18">
        <f>VLOOKUP($B$11,ANLASMA,10,FALSE)</f>
        <v>16611.68</v>
      </c>
      <c r="K39" s="18">
        <f>VLOOKUP($B$11,ANLASMA,11,FALSE)</f>
        <v>38719.8318</v>
      </c>
      <c r="L39" s="29">
        <f>VLOOKUP($B$11,ANLASMA,12,FALSE)</f>
        <v>76</v>
      </c>
      <c r="M39" s="29">
        <f>VLOOKUP($B$11,ANLASMA,13,FALSE)</f>
        <v>22991</v>
      </c>
      <c r="N39" s="29">
        <f>VLOOKUP($B$11,ANLASMA,14,FALSE)</f>
        <v>23067</v>
      </c>
      <c r="O39" s="29">
        <f>VLOOKUP($B$11,ANLASMA,15,FALSE)</f>
        <v>166030.36180000001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(SUMIFS(MESKENAG2,KAYNAK,A15,SEBEP,B15,SÜRE,"Uzun",BİLDİRİM,"Bildirimsiz",İL,$B$10)/VLOOKUP($B$10,ABONE2,3,FALSE))</f>
        <v>0</v>
      </c>
      <c r="D15" s="14">
        <f t="shared" ref="D15:D24" si="1">(SUMIFS(MESKENOG2,KAYNAK,A15,SEBEP,B15,SÜRE,"Uzun",BİLDİRİM,"Bildirimsiz",İL,$B$10)/VLOOKUP($B$10,ABONE2,4,FALSE))</f>
        <v>0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4">
        <f t="shared" ref="F15:F24" si="3">(SUMIFS(TARIMSALAG2,KAYNAK,A15,SEBEP,B15,SÜRE,"Uzun",BİLDİRİM,"Bildirimsiz",İL,$B$10)/VLOOKUP($B$10,ABONE2,6,FALSE))</f>
        <v>0</v>
      </c>
      <c r="G15" s="14">
        <f t="shared" ref="G15:G24" si="4">(SUMIFS(TARIMSALOG2,KAYNAK,A15,SEBEP,B15,SÜRE,"Uzun",BİLDİRİM,"Bildirimsiz",İL,$B$10)/VLOOKUP($B$10,ABONE2,7,FALSE))</f>
        <v>0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4">
        <f t="shared" ref="I15:I24" si="6">(SUMIFS(TICARETHANEAG2,KAYNAK,A15,SEBEP,B15,SÜRE,"Uzun",BİLDİRİM,"Bildirimsiz",İL,$B$10)/VLOOKUP($B$10,ABONE2,9,FALSE))</f>
        <v>0</v>
      </c>
      <c r="J15" s="14">
        <f t="shared" ref="J15:J24" si="7">(SUMIFS(TICARETHANEOG2,KAYNAK,A15,SEBEP,B15,SÜRE,"Uzun",BİLDİRİM,"Bildirimsiz",İL,$B$10)/VLOOKUP($B$10,ABONE2,10,FALSE))</f>
        <v>0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4">
        <f t="shared" ref="L15:L24" si="9">(SUMIFS(SANAYIAG2,KAYNAK,A15,SEBEP,B15,SÜRE,"Uzun",BİLDİRİM,"Bildirimsiz",İL,$B$10)/VLOOKUP($B$10,ABONE2,12,FALSE))</f>
        <v>0</v>
      </c>
      <c r="M15" s="14">
        <f t="shared" ref="M15:M24" si="10">(SUMIFS(SANAYIOG2,KAYNAK,A15,SEBEP,B15,SÜRE,"Uzun",BİLDİRİM,"Bildirimsiz",İL,$B$10)/VLOOKUP($B$10,ABONE2,13,FALSE))</f>
        <v>0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8.0522837510569864E-2</v>
      </c>
      <c r="D17" s="14">
        <f t="shared" si="1"/>
        <v>0.55387215566981174</v>
      </c>
      <c r="E17" s="14">
        <f t="shared" si="2"/>
        <v>8.1015918068621198E-2</v>
      </c>
      <c r="F17" s="14">
        <f t="shared" si="3"/>
        <v>0.33466935269272929</v>
      </c>
      <c r="G17" s="14">
        <f t="shared" si="4"/>
        <v>0.92587468268656725</v>
      </c>
      <c r="H17" s="14">
        <f t="shared" si="5"/>
        <v>0.51933329304692555</v>
      </c>
      <c r="I17" s="14">
        <f t="shared" si="6"/>
        <v>0.1816884188691423</v>
      </c>
      <c r="J17" s="14">
        <f t="shared" si="7"/>
        <v>5.5626605576342039</v>
      </c>
      <c r="K17" s="14">
        <f t="shared" si="8"/>
        <v>0.39715991350421231</v>
      </c>
      <c r="L17" s="14">
        <f t="shared" si="9"/>
        <v>20.231124587890033</v>
      </c>
      <c r="M17" s="14">
        <f t="shared" si="10"/>
        <v>142.33004337930959</v>
      </c>
      <c r="N17" s="14">
        <f t="shared" si="11"/>
        <v>90.590041776508812</v>
      </c>
      <c r="O17" s="19">
        <f t="shared" si="12"/>
        <v>0.2856136061738182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5.4638895028867266E-3</v>
      </c>
      <c r="D18" s="14">
        <f t="shared" si="1"/>
        <v>7.9057824120789041E-3</v>
      </c>
      <c r="E18" s="14">
        <f t="shared" si="2"/>
        <v>5.4664331844178392E-3</v>
      </c>
      <c r="F18" s="14">
        <f t="shared" si="3"/>
        <v>8.5547055120326655E-3</v>
      </c>
      <c r="G18" s="14">
        <f t="shared" si="4"/>
        <v>1.3057788658259488E-2</v>
      </c>
      <c r="H18" s="14">
        <f t="shared" si="5"/>
        <v>9.9612508108267127E-3</v>
      </c>
      <c r="I18" s="14">
        <f t="shared" si="6"/>
        <v>9.9653847097591012E-3</v>
      </c>
      <c r="J18" s="14">
        <f t="shared" si="7"/>
        <v>0.22810960730673321</v>
      </c>
      <c r="K18" s="14">
        <f t="shared" si="8"/>
        <v>1.8700583569153838E-2</v>
      </c>
      <c r="L18" s="14">
        <f t="shared" si="9"/>
        <v>0.34763713180200673</v>
      </c>
      <c r="M18" s="14">
        <f t="shared" si="10"/>
        <v>3.5289301674648472</v>
      </c>
      <c r="N18" s="14">
        <f t="shared" si="11"/>
        <v>2.1808420075249617</v>
      </c>
      <c r="O18" s="19">
        <f t="shared" si="12"/>
        <v>1.0928852892419502E-2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1.4549091128304131E-3</v>
      </c>
      <c r="D20" s="14">
        <f t="shared" si="1"/>
        <v>0</v>
      </c>
      <c r="E20" s="14">
        <f t="shared" si="2"/>
        <v>1.4533935568345616E-3</v>
      </c>
      <c r="F20" s="14">
        <f t="shared" si="3"/>
        <v>2.5022009005913632E-5</v>
      </c>
      <c r="G20" s="14">
        <f t="shared" si="4"/>
        <v>0</v>
      </c>
      <c r="H20" s="14">
        <f t="shared" si="5"/>
        <v>1.7206344051305801E-5</v>
      </c>
      <c r="I20" s="14">
        <f t="shared" si="6"/>
        <v>4.5690092533425238E-3</v>
      </c>
      <c r="J20" s="14">
        <f t="shared" si="7"/>
        <v>0</v>
      </c>
      <c r="K20" s="14">
        <f t="shared" si="8"/>
        <v>4.3860513737194705E-3</v>
      </c>
      <c r="L20" s="14">
        <f t="shared" si="9"/>
        <v>6.2468634255533569E-2</v>
      </c>
      <c r="M20" s="14">
        <f t="shared" si="10"/>
        <v>0</v>
      </c>
      <c r="N20" s="14">
        <f t="shared" si="11"/>
        <v>2.6471382945065184E-2</v>
      </c>
      <c r="O20" s="19">
        <f t="shared" si="12"/>
        <v>1.8668821100978773E-3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3.458845329455789E-2</v>
      </c>
      <c r="D21" s="14">
        <f t="shared" si="1"/>
        <v>9.0630144251419888E-3</v>
      </c>
      <c r="E21" s="14">
        <f t="shared" si="2"/>
        <v>3.4561863845372277E-2</v>
      </c>
      <c r="F21" s="14">
        <f t="shared" si="3"/>
        <v>2.2364991535761339E-2</v>
      </c>
      <c r="G21" s="14">
        <f t="shared" si="4"/>
        <v>9.4658027917783212E-5</v>
      </c>
      <c r="H21" s="14">
        <f t="shared" si="5"/>
        <v>1.5408816870347977E-2</v>
      </c>
      <c r="I21" s="14">
        <f t="shared" si="6"/>
        <v>7.462868569622641E-2</v>
      </c>
      <c r="J21" s="14">
        <f t="shared" si="7"/>
        <v>3.7913399129294069E-3</v>
      </c>
      <c r="K21" s="14">
        <f t="shared" si="8"/>
        <v>7.179212970257072E-2</v>
      </c>
      <c r="L21" s="14">
        <f t="shared" si="9"/>
        <v>6.6214597614232478</v>
      </c>
      <c r="M21" s="14">
        <f t="shared" si="10"/>
        <v>0</v>
      </c>
      <c r="N21" s="14">
        <f t="shared" si="11"/>
        <v>2.8058752858751386</v>
      </c>
      <c r="O21" s="19">
        <f t="shared" si="12"/>
        <v>4.3323364877222048E-2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1.3633618414683908E-4</v>
      </c>
      <c r="D22" s="14">
        <f t="shared" si="1"/>
        <v>0</v>
      </c>
      <c r="E22" s="14">
        <f t="shared" si="2"/>
        <v>1.3619416488287744E-4</v>
      </c>
      <c r="F22" s="14">
        <f t="shared" si="3"/>
        <v>3.3418470310812918E-4</v>
      </c>
      <c r="G22" s="14">
        <f t="shared" si="4"/>
        <v>0</v>
      </c>
      <c r="H22" s="14">
        <f t="shared" si="5"/>
        <v>2.2980157096910134E-4</v>
      </c>
      <c r="I22" s="14">
        <f t="shared" si="6"/>
        <v>4.821375198257811E-4</v>
      </c>
      <c r="J22" s="14">
        <f t="shared" si="7"/>
        <v>0</v>
      </c>
      <c r="K22" s="14">
        <f t="shared" si="8"/>
        <v>4.628311771543342E-4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1.9190799309938927E-4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2.4996359165786562E-5</v>
      </c>
      <c r="D24" s="14">
        <f t="shared" si="1"/>
        <v>0</v>
      </c>
      <c r="E24" s="14">
        <f t="shared" si="2"/>
        <v>2.4970320850627161E-5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2.9502775905785737E-4</v>
      </c>
      <c r="J24" s="14">
        <f t="shared" si="7"/>
        <v>0</v>
      </c>
      <c r="K24" s="14">
        <f t="shared" si="8"/>
        <v>2.8321389521250004E-4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6.3711452179596609E-5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0.12219142196415751</v>
      </c>
      <c r="D25" s="14">
        <f t="shared" ref="D25:O25" si="13">SUM(D15:D24)</f>
        <v>0.57084095250703271</v>
      </c>
      <c r="E25" s="14">
        <f t="shared" si="13"/>
        <v>0.12265877314097937</v>
      </c>
      <c r="F25" s="14">
        <f t="shared" si="13"/>
        <v>0.36594825645263734</v>
      </c>
      <c r="G25" s="14">
        <f t="shared" si="13"/>
        <v>0.93902712937274446</v>
      </c>
      <c r="H25" s="14">
        <f t="shared" si="13"/>
        <v>0.54495036864312063</v>
      </c>
      <c r="I25" s="14">
        <f t="shared" si="13"/>
        <v>0.27162866380735401</v>
      </c>
      <c r="J25" s="14">
        <f t="shared" si="13"/>
        <v>5.7945615048538661</v>
      </c>
      <c r="K25" s="14">
        <f t="shared" si="13"/>
        <v>0.49278472322202316</v>
      </c>
      <c r="L25" s="14">
        <f t="shared" si="13"/>
        <v>27.262690115370823</v>
      </c>
      <c r="M25" s="14">
        <f t="shared" si="13"/>
        <v>145.85897354677442</v>
      </c>
      <c r="N25" s="14">
        <f t="shared" si="13"/>
        <v>95.603230452853964</v>
      </c>
      <c r="O25" s="14">
        <f t="shared" si="13"/>
        <v>0.34198832549883662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(SUMIFS(MESKENAG2,KAYNAK,A28,SEBEP,B28,SÜRE,"Uzun",BİLDİRİM,"Bildirimli",İL,$B$10)/VLOOKUP($B$10,ABONE2,3,FALSE))</f>
        <v>0</v>
      </c>
      <c r="D28" s="14">
        <f>(SUMIFS(MESKENOG2,KAYNAK,A28,SEBEP,B28,SÜRE,"Uzun",BİLDİRİM,"Bildirimli",İL,$B$10)/VLOOKUP($B$10,ABONE2,4,FALSE))</f>
        <v>0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4">
        <f>(SUMIFS(TARIMSALAG2,KAYNAK,A28,SEBEP,B28,SÜRE,"Uzun",BİLDİRİM,"Bildirimli",İL,$B$10)/VLOOKUP($B$10,ABONE2,6,FALSE))</f>
        <v>0</v>
      </c>
      <c r="G28" s="14">
        <f>(SUMIFS(TARIMSALOG2,KAYNAK,A28,SEBEP,B28,SÜRE,"Uzun",BİLDİRİM,"Bildirimli",İL,$B$10)/VLOOKUP($B$10,ABONE2,7,FALSE))</f>
        <v>0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4">
        <f>(SUMIFS(TICARETHANEAG2,KAYNAK,A28,SEBEP,B28,SÜRE,"Uzun",BİLDİRİM,"Bildirimli",İL,$B$10)/VLOOKUP($B$10,ABONE2,9,FALSE))</f>
        <v>0</v>
      </c>
      <c r="J28" s="14">
        <f>(SUMIFS(TICARETHANEOG2,KAYNAK,A28,SEBEP,B28,SÜRE,"Uzun",BİLDİRİM,"Bildirimli",İL,$B$10)/VLOOKUP($B$10,ABONE2,10,FALSE))</f>
        <v>0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4">
        <f>(SUMIFS(SANAYIAG2,KAYNAK,A28,SEBEP,B28,SÜRE,"Uzun",BİLDİRİM,"Bildirimli",İL,$B$10)/VLOOKUP($B$10,ABONE2,12,FALSE))</f>
        <v>0</v>
      </c>
      <c r="M28" s="14">
        <f>(SUMIFS(SANAYIOG2,KAYNAK,A28,SEBEP,B28,SÜRE,"Uzun",BİLDİRİM,"Bildirimli",İL,$B$10)/VLOOKUP($B$10,ABONE2,13,FALSE))</f>
        <v>0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(SUMIFS(MESKENAG2,KAYNAK,A29,SEBEP,B29,SÜRE,"Uzun",BİLDİRİM,"Bildirimli",İL,$B$10)/VLOOKUP($B$10,ABONE2,3,FALSE))</f>
        <v>0.15295187736755225</v>
      </c>
      <c r="D29" s="14">
        <f>(SUMIFS(MESKENOG2,KAYNAK,A29,SEBEP,B29,SÜRE,"Uzun",BİLDİRİM,"Bildirimli",İL,$B$10)/VLOOKUP($B$10,ABONE2,4,FALSE))</f>
        <v>0.32280163765371123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0.15312880719796262</v>
      </c>
      <c r="F29" s="14">
        <f>(SUMIFS(TARIMSALAG2,KAYNAK,A29,SEBEP,B29,SÜRE,"Uzun",BİLDİRİM,"Bildirimli",İL,$B$10)/VLOOKUP($B$10,ABONE2,6,FALSE))</f>
        <v>0.24282685811709787</v>
      </c>
      <c r="G29" s="14">
        <f>(SUMIFS(TARIMSALOG2,KAYNAK,A29,SEBEP,B29,SÜRE,"Uzun",BİLDİRİM,"Bildirimli",İL,$B$10)/VLOOKUP($B$10,ABONE2,7,FALSE))</f>
        <v>0.70277751626843521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0.38649318958203438</v>
      </c>
      <c r="I29" s="14">
        <f>(SUMIFS(TICARETHANEAG2,KAYNAK,A29,SEBEP,B29,SÜRE,"Uzun",BİLDİRİM,"Bildirimli",İL,$B$10)/VLOOKUP($B$10,ABONE2,9,FALSE))</f>
        <v>0.28359218417737198</v>
      </c>
      <c r="J29" s="14">
        <f>(SUMIFS(TICARETHANEOG2,KAYNAK,A29,SEBEP,B29,SÜRE,"Uzun",BİLDİRİM,"Bildirimli",İL,$B$10)/VLOOKUP($B$10,ABONE2,10,FALSE))</f>
        <v>5.9814018796728234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0.5117508773603402</v>
      </c>
      <c r="L29" s="14">
        <f>(SUMIFS(SANAYIAG2,KAYNAK,A29,SEBEP,B29,SÜRE,"Uzun",BİLDİRİM,"Bildirimli",İL,$B$10)/VLOOKUP($B$10,ABONE2,12,FALSE))</f>
        <v>20.578733799454021</v>
      </c>
      <c r="M29" s="14">
        <f>(SUMIFS(SANAYIOG2,KAYNAK,A29,SEBEP,B29,SÜRE,"Uzun",BİLDİRİM,"Bildirimli",İL,$B$10)/VLOOKUP($B$10,ABONE2,13,FALSE))</f>
        <v>58.434168638253837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42.392746825337134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0.2830065320346955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(SUMIFS(MESKENAG2,KAYNAK,A30,SEBEP,B30,SÜRE,"Uzun",BİLDİRİM,"Bildirimli",İL,$B$10)/VLOOKUP($B$10,ABONE2,3,FALSE))</f>
        <v>3.14980766935031E-6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3.1465265641204613E-6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1.0300793568323489E-5</v>
      </c>
      <c r="J30" s="14">
        <f>(SUMIFS(TICARETHANEOG2,KAYNAK,A30,SEBEP,B30,SÜRE,"Uzun",BİLDİRİM,"Bildirimli",İL,$B$10)/VLOOKUP($B$10,ABONE2,10,FALSE))</f>
        <v>1.8896888048765563E-4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1.7455240523131995E-5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5.1938625652646038E-6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(SUMIFS(MESKENAG2,KAYNAK,A31,SEBEP,B31,SÜRE,"Uzun",BİLDİRİM,"Bildirimli",İL,$B$10)/VLOOKUP($B$10,ABONE2,3,FALSE))</f>
        <v>2.7561646840930296E-2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2.7532936305848108E-2</v>
      </c>
      <c r="F31" s="14">
        <f>(SUMIFS(TARIMSALAG2,KAYNAK,A31,SEBEP,B31,SÜRE,"Uzun",BİLDİRİM,"Bildirimli",İL,$B$10)/VLOOKUP($B$10,ABONE2,6,FALSE))</f>
        <v>3.9010864889948353E-3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2.6825758190592111E-3</v>
      </c>
      <c r="I31" s="14">
        <f>(SUMIFS(TICARETHANEAG2,KAYNAK,A31,SEBEP,B31,SÜRE,"Uzun",BİLDİRİM,"Bildirimli",İL,$B$10)/VLOOKUP($B$10,ABONE2,9,FALSE))</f>
        <v>4.7442285954906606E-2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4.5542543677862556E-2</v>
      </c>
      <c r="L31" s="14">
        <f>(SUMIFS(SANAYIAG2,KAYNAK,A31,SEBEP,B31,SÜRE,"Uzun",BİLDİRİM,"Bildirimli",İL,$B$10)/VLOOKUP($B$10,ABONE2,12,FALSE))</f>
        <v>0.14914473469650277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6.3200795622349454E-2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2.9021925045788266E-2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0.1805166740161519</v>
      </c>
      <c r="D33" s="14">
        <f t="shared" ref="D33:O33" si="14">SUM(D28:D32)</f>
        <v>0.32280163765371123</v>
      </c>
      <c r="E33" s="14">
        <f t="shared" si="14"/>
        <v>0.18066489003037484</v>
      </c>
      <c r="F33" s="14">
        <f t="shared" si="14"/>
        <v>0.24672794460609271</v>
      </c>
      <c r="G33" s="14">
        <f t="shared" si="14"/>
        <v>0.70277751626843521</v>
      </c>
      <c r="H33" s="14">
        <f t="shared" si="14"/>
        <v>0.38917576540109361</v>
      </c>
      <c r="I33" s="14">
        <f t="shared" si="14"/>
        <v>0.33104477092584694</v>
      </c>
      <c r="J33" s="14">
        <f t="shared" si="14"/>
        <v>5.9815908485533109</v>
      </c>
      <c r="K33" s="14">
        <f t="shared" si="14"/>
        <v>0.55731087627872589</v>
      </c>
      <c r="L33" s="14">
        <f t="shared" si="14"/>
        <v>20.727878534150523</v>
      </c>
      <c r="M33" s="14">
        <f t="shared" si="14"/>
        <v>58.434168638253837</v>
      </c>
      <c r="N33" s="14">
        <f t="shared" si="14"/>
        <v>42.455947620959485</v>
      </c>
      <c r="O33" s="14">
        <f t="shared" si="14"/>
        <v>0.31203365094304902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707730</v>
      </c>
      <c r="D37" s="18">
        <f>VLOOKUP($B$10,ABONE2,4,FALSE)</f>
        <v>738</v>
      </c>
      <c r="E37" s="18">
        <f>VLOOKUP($B$10,ABONE2,5,FALSE)</f>
        <v>708468</v>
      </c>
      <c r="F37" s="18">
        <f>VLOOKUP($B$10,ABONE2,6,FALSE)</f>
        <v>33888</v>
      </c>
      <c r="G37" s="18">
        <f>VLOOKUP($B$10,ABONE2,7,FALSE)</f>
        <v>15393</v>
      </c>
      <c r="H37" s="18">
        <f>VLOOKUP($B$10,ABONE2,8,FALSE)</f>
        <v>49281</v>
      </c>
      <c r="I37" s="18">
        <f>VLOOKUP($B$10,ABONE2,9,FALSE)</f>
        <v>134129</v>
      </c>
      <c r="J37" s="18">
        <f>VLOOKUP($B$10,ABONE2,10,FALSE)</f>
        <v>5595</v>
      </c>
      <c r="K37" s="18">
        <f>VLOOKUP($B$10,ABONE2,11,FALSE)</f>
        <v>139724</v>
      </c>
      <c r="L37" s="29">
        <f>VLOOKUP($B$10,ABONE2,12,FALSE)</f>
        <v>553</v>
      </c>
      <c r="M37" s="29">
        <f>VLOOKUP($B$10,ABONE2,13,FALSE)</f>
        <v>752</v>
      </c>
      <c r="N37" s="29">
        <f>VLOOKUP($B$10,ABONE2,14,FALSE)</f>
        <v>1305</v>
      </c>
      <c r="O37" s="29">
        <f>VLOOKUP($B$10,ABONE2,15,FALSE)</f>
        <v>898778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123249.2143125</v>
      </c>
      <c r="D38" s="18">
        <f>VLOOKUP($B$10,TUKETIM,4,FALSE)</f>
        <v>312.34792916666669</v>
      </c>
      <c r="E38" s="18">
        <f>VLOOKUP($B$10,TUKETIM,5,FALSE)</f>
        <v>123561.56224166667</v>
      </c>
      <c r="F38" s="18">
        <f>VLOOKUP($B$10,TUKETIM,6,FALSE)</f>
        <v>25413.832425000004</v>
      </c>
      <c r="G38" s="18">
        <f>VLOOKUP($B$10,TUKETIM,7,FALSE)</f>
        <v>28099.215058333331</v>
      </c>
      <c r="H38" s="18">
        <f>VLOOKUP($B$10,TUKETIM,8,FALSE)</f>
        <v>53513.047483333336</v>
      </c>
      <c r="I38" s="18">
        <f>VLOOKUP($B$10,TUKETIM,9,FALSE)</f>
        <v>57531.447087499997</v>
      </c>
      <c r="J38" s="18">
        <f>VLOOKUP($B$10,TUKETIM,10,FALSE)</f>
        <v>50956.757175000006</v>
      </c>
      <c r="K38" s="18">
        <f>VLOOKUP($B$10,TUKETIM,11,FALSE)</f>
        <v>108488.2042625</v>
      </c>
      <c r="L38" s="29">
        <f>VLOOKUP($B$10,TUKETIM,12,FALSE)</f>
        <v>4821.6067999999996</v>
      </c>
      <c r="M38" s="29">
        <f>VLOOKUP($B$10,TUKETIM,13,FALSE)</f>
        <v>102436.72409583334</v>
      </c>
      <c r="N38" s="29">
        <f>VLOOKUP($B$10,TUKETIM,14,FALSE)</f>
        <v>107258.33089583334</v>
      </c>
      <c r="O38" s="29">
        <f>VLOOKUP($B$10,TUKETIM,15,FALSE)</f>
        <v>392821.14488333336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3446788.7080000001</v>
      </c>
      <c r="D39" s="18">
        <f>VLOOKUP($B$10,ANLASMA,4,FALSE)</f>
        <v>6587.4650000000001</v>
      </c>
      <c r="E39" s="18">
        <f>VLOOKUP($B$10,ANLASMA,5,FALSE)</f>
        <v>3453376.173</v>
      </c>
      <c r="F39" s="18">
        <f>VLOOKUP($B$10,ANLASMA,6,FALSE)</f>
        <v>230980.62099999998</v>
      </c>
      <c r="G39" s="18">
        <f>VLOOKUP($B$10,ANLASMA,7,FALSE)</f>
        <v>309972.38</v>
      </c>
      <c r="H39" s="18">
        <f>VLOOKUP($B$10,ANLASMA,8,FALSE)</f>
        <v>540953.00099999993</v>
      </c>
      <c r="I39" s="18">
        <f>VLOOKUP($B$10,ANLASMA,9,FALSE)</f>
        <v>756417.37379999994</v>
      </c>
      <c r="J39" s="18">
        <f>VLOOKUP($B$10,ANLASMA,10,FALSE)</f>
        <v>903554.69499999995</v>
      </c>
      <c r="K39" s="18">
        <f>VLOOKUP($B$10,ANLASMA,11,FALSE)</f>
        <v>1659972.0688</v>
      </c>
      <c r="L39" s="29">
        <f>VLOOKUP($B$10,ANLASMA,12,FALSE)</f>
        <v>18933.323799999998</v>
      </c>
      <c r="M39" s="29">
        <f>VLOOKUP($B$10,ANLASMA,13,FALSE)</f>
        <v>556907.71000000008</v>
      </c>
      <c r="N39" s="29">
        <f>VLOOKUP($B$10,ANLASMA,14,FALSE)</f>
        <v>575841.03380000009</v>
      </c>
      <c r="O39" s="29">
        <f>VLOOKUP($B$10,ANLASMA,15,FALSE)</f>
        <v>6230142.2765999995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8.2760478523029035E-3</v>
      </c>
      <c r="D17" s="14">
        <f t="shared" si="1"/>
        <v>1.2511156384499223E-2</v>
      </c>
      <c r="E17" s="14">
        <f t="shared" si="2"/>
        <v>8.2876801027918848E-3</v>
      </c>
      <c r="F17" s="14">
        <f t="shared" si="3"/>
        <v>8.9512196216908757E-3</v>
      </c>
      <c r="G17" s="14">
        <f t="shared" si="4"/>
        <v>6.4153349863148731E-2</v>
      </c>
      <c r="H17" s="14">
        <f t="shared" si="5"/>
        <v>2.502117309198194E-2</v>
      </c>
      <c r="I17" s="14">
        <f t="shared" si="6"/>
        <v>1.2888200511367801E-2</v>
      </c>
      <c r="J17" s="14">
        <f t="shared" si="7"/>
        <v>0.26927665353670011</v>
      </c>
      <c r="K17" s="14">
        <f t="shared" si="8"/>
        <v>2.1474011796767459E-2</v>
      </c>
      <c r="L17" s="14">
        <f t="shared" si="9"/>
        <v>1.2434801071798245E-2</v>
      </c>
      <c r="M17" s="14">
        <f t="shared" si="10"/>
        <v>1.8025172943179371</v>
      </c>
      <c r="N17" s="14">
        <f t="shared" si="11"/>
        <v>0.73965581395304214</v>
      </c>
      <c r="O17" s="19">
        <f t="shared" si="12"/>
        <v>1.3195226115482385E-2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3.2637695094952575E-2</v>
      </c>
      <c r="D18" s="14">
        <f t="shared" si="1"/>
        <v>0</v>
      </c>
      <c r="E18" s="14">
        <f t="shared" si="2"/>
        <v>3.2548051620212487E-2</v>
      </c>
      <c r="F18" s="14">
        <f t="shared" si="3"/>
        <v>1.5490009289091777E-4</v>
      </c>
      <c r="G18" s="14">
        <f t="shared" si="4"/>
        <v>0</v>
      </c>
      <c r="H18" s="14">
        <f t="shared" si="5"/>
        <v>1.0980695473822838E-4</v>
      </c>
      <c r="I18" s="14">
        <f t="shared" si="6"/>
        <v>6.4135584775815102E-2</v>
      </c>
      <c r="J18" s="14">
        <f t="shared" si="7"/>
        <v>0.34921947578518808</v>
      </c>
      <c r="K18" s="14">
        <f t="shared" si="8"/>
        <v>7.368233487252121E-2</v>
      </c>
      <c r="L18" s="14">
        <f t="shared" si="9"/>
        <v>0.23765717660298136</v>
      </c>
      <c r="M18" s="14">
        <f t="shared" si="10"/>
        <v>4.4185087632878499</v>
      </c>
      <c r="N18" s="14">
        <f t="shared" si="11"/>
        <v>1.9361281336937091</v>
      </c>
      <c r="O18" s="19">
        <f t="shared" si="12"/>
        <v>4.3026990216815976E-2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4.7265679431878274E-2</v>
      </c>
      <c r="D20" s="14">
        <f t="shared" si="1"/>
        <v>0</v>
      </c>
      <c r="E20" s="14">
        <f t="shared" si="2"/>
        <v>4.7135858385143885E-2</v>
      </c>
      <c r="F20" s="14">
        <f t="shared" si="3"/>
        <v>8.8604581106833979E-4</v>
      </c>
      <c r="G20" s="14">
        <f t="shared" si="4"/>
        <v>0</v>
      </c>
      <c r="H20" s="14">
        <f t="shared" si="5"/>
        <v>6.2810803051288968E-4</v>
      </c>
      <c r="I20" s="14">
        <f t="shared" si="6"/>
        <v>0.11731176151255347</v>
      </c>
      <c r="J20" s="14">
        <f t="shared" si="7"/>
        <v>0</v>
      </c>
      <c r="K20" s="14">
        <f t="shared" si="8"/>
        <v>0.11338328254238285</v>
      </c>
      <c r="L20" s="14">
        <f t="shared" si="9"/>
        <v>0.90908301956079118</v>
      </c>
      <c r="M20" s="14">
        <f t="shared" si="10"/>
        <v>0</v>
      </c>
      <c r="N20" s="14">
        <f t="shared" si="11"/>
        <v>0.53976804286421975</v>
      </c>
      <c r="O20" s="19">
        <f t="shared" si="12"/>
        <v>5.853727913583414E-2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1.1353460817498752E-2</v>
      </c>
      <c r="D21" s="14">
        <f t="shared" si="1"/>
        <v>0</v>
      </c>
      <c r="E21" s="14">
        <f t="shared" si="2"/>
        <v>1.1322277130199601E-2</v>
      </c>
      <c r="F21" s="14">
        <f t="shared" si="3"/>
        <v>1.695431736860863E-2</v>
      </c>
      <c r="G21" s="14">
        <f t="shared" si="4"/>
        <v>0</v>
      </c>
      <c r="H21" s="14">
        <f t="shared" si="5"/>
        <v>1.2018727201302563E-2</v>
      </c>
      <c r="I21" s="14">
        <f t="shared" si="6"/>
        <v>2.9116751447513328E-2</v>
      </c>
      <c r="J21" s="14">
        <f t="shared" si="7"/>
        <v>0</v>
      </c>
      <c r="K21" s="14">
        <f t="shared" si="8"/>
        <v>2.8141703896727033E-2</v>
      </c>
      <c r="L21" s="14">
        <f t="shared" si="9"/>
        <v>0.71808931122149089</v>
      </c>
      <c r="M21" s="14">
        <f t="shared" si="10"/>
        <v>0</v>
      </c>
      <c r="N21" s="14">
        <f t="shared" si="11"/>
        <v>0.42636552853776022</v>
      </c>
      <c r="O21" s="19">
        <f t="shared" si="12"/>
        <v>1.545331178548685E-2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1.427069362301278E-5</v>
      </c>
      <c r="D22" s="14">
        <f t="shared" si="1"/>
        <v>0</v>
      </c>
      <c r="E22" s="14">
        <f t="shared" si="2"/>
        <v>1.4231497394247351E-5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1.0845906383524051E-5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9.9547153890255521E-2</v>
      </c>
      <c r="D25" s="14">
        <f t="shared" ref="D25:O25" si="13">SUM(D15:D24)</f>
        <v>1.2511156384499223E-2</v>
      </c>
      <c r="E25" s="14">
        <f t="shared" si="13"/>
        <v>9.9308098735742117E-2</v>
      </c>
      <c r="F25" s="14">
        <f t="shared" si="13"/>
        <v>2.6946482894258765E-2</v>
      </c>
      <c r="G25" s="14">
        <f t="shared" si="13"/>
        <v>6.4153349863148731E-2</v>
      </c>
      <c r="H25" s="14">
        <f t="shared" si="13"/>
        <v>3.7777815278535624E-2</v>
      </c>
      <c r="I25" s="14">
        <f t="shared" si="13"/>
        <v>0.22345229824724969</v>
      </c>
      <c r="J25" s="14">
        <f t="shared" si="13"/>
        <v>0.61849612932188824</v>
      </c>
      <c r="K25" s="14">
        <f t="shared" si="13"/>
        <v>0.23668133310839856</v>
      </c>
      <c r="L25" s="14">
        <f t="shared" si="13"/>
        <v>1.8772643084570615</v>
      </c>
      <c r="M25" s="14">
        <f t="shared" si="13"/>
        <v>6.221026057605787</v>
      </c>
      <c r="N25" s="14">
        <f t="shared" si="13"/>
        <v>3.6419175190487314</v>
      </c>
      <c r="O25" s="14">
        <f t="shared" si="13"/>
        <v>0.13022365316000287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0.20523395119702112</v>
      </c>
      <c r="D29" s="14">
        <f>(SUMIFS(MESKENOG2,KAYNAK,A29,SEBEP,B29,SÜRE,"Uzun",BİLDİRİM,"Bildirimli",İL,$B$10,İLÇE,$B$11)/VLOOKUP($B$11,ABONE2,4,FALSE))</f>
        <v>0.57694216067867432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0.20625489386440035</v>
      </c>
      <c r="F29" s="14">
        <f>(SUMIFS(TARIMSALAG2,KAYNAK,A29,SEBEP,B29,SÜRE,"Uzun",BİLDİRİM,"Bildirimli",İL,$B$10,İLÇE,$B$11)/VLOOKUP($B$11,ABONE2,6,FALSE))</f>
        <v>0.59120335230159082</v>
      </c>
      <c r="G29" s="14">
        <f>(SUMIFS(TARIMSALOG2,KAYNAK,A29,SEBEP,B29,SÜRE,"Uzun",BİLDİRİM,"Bildirimli",İL,$B$10,İLÇE,$B$11)/VLOOKUP($B$11,ABONE2,7,FALSE))</f>
        <v>3.4827532770746492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1.4329656637355257</v>
      </c>
      <c r="I29" s="14">
        <f>(SUMIFS(TICARETHANEAG2,KAYNAK,A29,SEBEP,B29,SÜRE,"Uzun",BİLDİRİM,"Bildirimli",İL,$B$10,İLÇE,$B$11)/VLOOKUP($B$11,ABONE2,9,FALSE))</f>
        <v>0.56862750934103523</v>
      </c>
      <c r="J29" s="14">
        <f>(SUMIFS(TICARETHANEOG2,KAYNAK,A29,SEBEP,B29,SÜRE,"Uzun",BİLDİRİM,"Bildirimli",İL,$B$10,İLÇE,$B$11)/VLOOKUP($B$11,ABONE2,10,FALSE))</f>
        <v>13.73325032367562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1.0094779680634332</v>
      </c>
      <c r="L29" s="14">
        <f>(SUMIFS(SANAYIAG2,KAYNAK,A29,SEBEP,B29,SÜRE,"Uzun",BİLDİRİM,"Bildirimli",İL,$B$10,İLÇE,$B$11)/VLOOKUP($B$11,ABONE2,12,FALSE))</f>
        <v>3.0617344934697321</v>
      </c>
      <c r="M29" s="14">
        <f>(SUMIFS(SANAYIOG2,KAYNAK,A29,SEBEP,B29,SÜRE,"Uzun",BİLDİRİM,"Bildirimli",İL,$B$10,İLÇE,$B$11)/VLOOKUP($B$11,ABONE2,13,FALSE))</f>
        <v>295.29792547275849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121.78268707880581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0.68694048956660658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0.20523395119702112</v>
      </c>
      <c r="D33" s="14">
        <f t="shared" ref="D33:O33" si="14">SUM(D28:D32)</f>
        <v>0.57694216067867432</v>
      </c>
      <c r="E33" s="14">
        <f t="shared" si="14"/>
        <v>0.20625489386440035</v>
      </c>
      <c r="F33" s="14">
        <f t="shared" si="14"/>
        <v>0.59120335230159082</v>
      </c>
      <c r="G33" s="14">
        <f t="shared" si="14"/>
        <v>3.4827532770746492</v>
      </c>
      <c r="H33" s="14">
        <f t="shared" si="14"/>
        <v>1.4329656637355257</v>
      </c>
      <c r="I33" s="14">
        <f t="shared" si="14"/>
        <v>0.56862750934103523</v>
      </c>
      <c r="J33" s="14">
        <f t="shared" si="14"/>
        <v>13.73325032367562</v>
      </c>
      <c r="K33" s="14">
        <f t="shared" si="14"/>
        <v>1.0094779680634332</v>
      </c>
      <c r="L33" s="14">
        <f t="shared" si="14"/>
        <v>3.0617344934697321</v>
      </c>
      <c r="M33" s="14">
        <f t="shared" si="14"/>
        <v>295.29792547275849</v>
      </c>
      <c r="N33" s="14">
        <f t="shared" si="14"/>
        <v>121.78268707880581</v>
      </c>
      <c r="O33" s="14">
        <f t="shared" si="14"/>
        <v>0.68694048956660658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21785</v>
      </c>
      <c r="D37" s="18">
        <f>VLOOKUP($B$11,ABONE2,4,FALSE)</f>
        <v>60</v>
      </c>
      <c r="E37" s="18">
        <f>VLOOKUP($B$11,ABONE2,5,FALSE)</f>
        <v>21845</v>
      </c>
      <c r="F37" s="18">
        <f>VLOOKUP($B$11,ABONE2,6,FALSE)</f>
        <v>957</v>
      </c>
      <c r="G37" s="18">
        <f>VLOOKUP($B$11,ABONE2,7,FALSE)</f>
        <v>393</v>
      </c>
      <c r="H37" s="18">
        <f>VLOOKUP($B$11,ABONE2,8,FALSE)</f>
        <v>1350</v>
      </c>
      <c r="I37" s="18">
        <f>VLOOKUP($B$11,ABONE2,9,FALSE)</f>
        <v>5224</v>
      </c>
      <c r="J37" s="18">
        <f>VLOOKUP($B$11,ABONE2,10,FALSE)</f>
        <v>181</v>
      </c>
      <c r="K37" s="18">
        <f>VLOOKUP($B$11,ABONE2,11,FALSE)</f>
        <v>5405</v>
      </c>
      <c r="L37" s="29">
        <f>VLOOKUP($B$11,ABONE2,12,FALSE)</f>
        <v>38</v>
      </c>
      <c r="M37" s="29">
        <f>VLOOKUP($B$11,ABONE2,13,FALSE)</f>
        <v>26</v>
      </c>
      <c r="N37" s="29">
        <f>VLOOKUP($B$11,ABONE2,14,FALSE)</f>
        <v>64</v>
      </c>
      <c r="O37" s="29">
        <f>VLOOKUP($B$11,ABONE2,15,FALSE)</f>
        <v>28664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3083.7255958333335</v>
      </c>
      <c r="D38" s="18">
        <f>VLOOKUP($B$11,TUKETIM,4,FALSE)</f>
        <v>6.4978583333333333</v>
      </c>
      <c r="E38" s="18">
        <f>VLOOKUP($B$11,TUKETIM,5,FALSE)</f>
        <v>3090.2234541666667</v>
      </c>
      <c r="F38" s="18">
        <f>VLOOKUP($B$11,TUKETIM,6,FALSE)</f>
        <v>432.92553333333336</v>
      </c>
      <c r="G38" s="18">
        <f>VLOOKUP($B$11,TUKETIM,7,FALSE)</f>
        <v>934.21867916666667</v>
      </c>
      <c r="H38" s="18">
        <f>VLOOKUP($B$11,TUKETIM,8,FALSE)</f>
        <v>1367.1442125000001</v>
      </c>
      <c r="I38" s="18">
        <f>VLOOKUP($B$11,TUKETIM,9,FALSE)</f>
        <v>2077.7862749999999</v>
      </c>
      <c r="J38" s="18">
        <f>VLOOKUP($B$11,TUKETIM,10,FALSE)</f>
        <v>1542.5854333333332</v>
      </c>
      <c r="K38" s="18">
        <f>VLOOKUP($B$11,TUKETIM,11,FALSE)</f>
        <v>3620.3717083333331</v>
      </c>
      <c r="L38" s="29">
        <f>VLOOKUP($B$11,TUKETIM,12,FALSE)</f>
        <v>322.11557916666663</v>
      </c>
      <c r="M38" s="29">
        <f>VLOOKUP($B$11,TUKETIM,13,FALSE)</f>
        <v>1884.3608249999997</v>
      </c>
      <c r="N38" s="29">
        <f>VLOOKUP($B$11,TUKETIM,14,FALSE)</f>
        <v>2206.4764041666663</v>
      </c>
      <c r="O38" s="29">
        <f>VLOOKUP($B$11,TUKETIM,15,FALSE)</f>
        <v>10284.215779166667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93093.657999999996</v>
      </c>
      <c r="D39" s="18">
        <f>VLOOKUP($B$11,ANLASMA,4,FALSE)</f>
        <v>415.46</v>
      </c>
      <c r="E39" s="18">
        <f>VLOOKUP($B$11,ANLASMA,5,FALSE)</f>
        <v>93509.118000000002</v>
      </c>
      <c r="F39" s="18">
        <f>VLOOKUP($B$11,ANLASMA,6,FALSE)</f>
        <v>4325.9500000000007</v>
      </c>
      <c r="G39" s="18">
        <f>VLOOKUP($B$11,ANLASMA,7,FALSE)</f>
        <v>10675.041999999999</v>
      </c>
      <c r="H39" s="18">
        <f>VLOOKUP($B$11,ANLASMA,8,FALSE)</f>
        <v>15000.992</v>
      </c>
      <c r="I39" s="18">
        <f>VLOOKUP($B$11,ANLASMA,9,FALSE)</f>
        <v>31752.32</v>
      </c>
      <c r="J39" s="18">
        <f>VLOOKUP($B$11,ANLASMA,10,FALSE)</f>
        <v>56998.100000000006</v>
      </c>
      <c r="K39" s="18">
        <f>VLOOKUP($B$11,ANLASMA,11,FALSE)</f>
        <v>88750.420000000013</v>
      </c>
      <c r="L39" s="29">
        <f>VLOOKUP($B$11,ANLASMA,12,FALSE)</f>
        <v>1623.9079999999999</v>
      </c>
      <c r="M39" s="29">
        <f>VLOOKUP($B$11,ANLASMA,13,FALSE)</f>
        <v>26113.8</v>
      </c>
      <c r="N39" s="29">
        <f>VLOOKUP($B$11,ANLASMA,14,FALSE)</f>
        <v>27737.707999999999</v>
      </c>
      <c r="O39" s="29">
        <f>VLOOKUP($B$11,ANLASMA,15,FALSE)</f>
        <v>224998.23800000001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3.5578538221002938E-2</v>
      </c>
      <c r="D17" s="14">
        <f t="shared" si="1"/>
        <v>9.2796652968655483E-2</v>
      </c>
      <c r="E17" s="14">
        <f t="shared" si="2"/>
        <v>3.568049343326396E-2</v>
      </c>
      <c r="F17" s="14">
        <f t="shared" si="3"/>
        <v>0.27607640018162743</v>
      </c>
      <c r="G17" s="14">
        <f t="shared" si="4"/>
        <v>0.64360316534031903</v>
      </c>
      <c r="H17" s="14">
        <f t="shared" si="5"/>
        <v>0.40708089201091147</v>
      </c>
      <c r="I17" s="14">
        <f t="shared" si="6"/>
        <v>6.3122741182526101E-2</v>
      </c>
      <c r="J17" s="14">
        <f t="shared" si="7"/>
        <v>1.8246056691103789</v>
      </c>
      <c r="K17" s="14">
        <f t="shared" si="8"/>
        <v>0.13570303746720869</v>
      </c>
      <c r="L17" s="14">
        <f t="shared" si="9"/>
        <v>1.0594029846380248</v>
      </c>
      <c r="M17" s="14">
        <f t="shared" si="10"/>
        <v>25.321024004339925</v>
      </c>
      <c r="N17" s="14">
        <f t="shared" si="11"/>
        <v>14.896108722436766</v>
      </c>
      <c r="O17" s="19">
        <f t="shared" si="12"/>
        <v>8.9973310657137262E-2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2.1411270658599758E-2</v>
      </c>
      <c r="D21" s="14">
        <f t="shared" si="1"/>
        <v>0</v>
      </c>
      <c r="E21" s="14">
        <f t="shared" si="2"/>
        <v>2.1373118568926701E-2</v>
      </c>
      <c r="F21" s="14">
        <f t="shared" si="3"/>
        <v>1.8474119455307797E-3</v>
      </c>
      <c r="G21" s="14">
        <f t="shared" si="4"/>
        <v>0</v>
      </c>
      <c r="H21" s="14">
        <f t="shared" si="5"/>
        <v>1.1889040868742569E-3</v>
      </c>
      <c r="I21" s="14">
        <f t="shared" si="6"/>
        <v>4.2026857335113306E-2</v>
      </c>
      <c r="J21" s="14">
        <f t="shared" si="7"/>
        <v>0</v>
      </c>
      <c r="K21" s="14">
        <f t="shared" si="8"/>
        <v>4.0295179037847656E-2</v>
      </c>
      <c r="L21" s="14">
        <f t="shared" si="9"/>
        <v>0.7196101268745495</v>
      </c>
      <c r="M21" s="14">
        <f t="shared" si="10"/>
        <v>0</v>
      </c>
      <c r="N21" s="14">
        <f t="shared" si="11"/>
        <v>0.309207476391408</v>
      </c>
      <c r="O21" s="19">
        <f t="shared" si="12"/>
        <v>2.3995268610872682E-2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3.7988631713211426E-4</v>
      </c>
      <c r="D22" s="14">
        <f t="shared" si="1"/>
        <v>0</v>
      </c>
      <c r="E22" s="14">
        <f t="shared" si="2"/>
        <v>3.7920940929848365E-4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2.5484037945613952E-4</v>
      </c>
      <c r="J22" s="14">
        <f t="shared" si="7"/>
        <v>0</v>
      </c>
      <c r="K22" s="14">
        <f t="shared" si="8"/>
        <v>2.4433991422143748E-4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3.362468680488876E-4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2.1929680516179648E-4</v>
      </c>
      <c r="D24" s="14">
        <f t="shared" si="1"/>
        <v>0</v>
      </c>
      <c r="E24" s="14">
        <f t="shared" si="2"/>
        <v>2.1890604687804246E-4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2.2796116305473448E-3</v>
      </c>
      <c r="J24" s="14">
        <f t="shared" si="7"/>
        <v>0</v>
      </c>
      <c r="K24" s="14">
        <f t="shared" si="8"/>
        <v>2.185682313983505E-3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5.4903784964978016E-4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5.7588992001896613E-2</v>
      </c>
      <c r="D25" s="14">
        <f t="shared" ref="D25:O25" si="13">SUM(D15:D24)</f>
        <v>9.2796652968655483E-2</v>
      </c>
      <c r="E25" s="14">
        <f t="shared" si="13"/>
        <v>5.7651727458367184E-2</v>
      </c>
      <c r="F25" s="14">
        <f t="shared" si="13"/>
        <v>0.27792381212715822</v>
      </c>
      <c r="G25" s="14">
        <f t="shared" si="13"/>
        <v>0.64360316534031903</v>
      </c>
      <c r="H25" s="14">
        <f t="shared" si="13"/>
        <v>0.40826979609778574</v>
      </c>
      <c r="I25" s="14">
        <f t="shared" si="13"/>
        <v>0.1076840505276429</v>
      </c>
      <c r="J25" s="14">
        <f t="shared" si="13"/>
        <v>1.8246056691103789</v>
      </c>
      <c r="K25" s="14">
        <f t="shared" si="13"/>
        <v>0.17842823873326127</v>
      </c>
      <c r="L25" s="14">
        <f t="shared" si="13"/>
        <v>1.7790131115125742</v>
      </c>
      <c r="M25" s="14">
        <f t="shared" si="13"/>
        <v>25.321024004339925</v>
      </c>
      <c r="N25" s="14">
        <f t="shared" si="13"/>
        <v>15.205316198828175</v>
      </c>
      <c r="O25" s="14">
        <f t="shared" si="13"/>
        <v>0.11485386398570861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1.4870737130550916E-2</v>
      </c>
      <c r="D29" s="14">
        <f>(SUMIFS(MESKENOG2,KAYNAK,A29,SEBEP,B29,SÜRE,"Uzun",BİLDİRİM,"Bildirimli",İL,$B$10,İLÇE,$B$11)/VLOOKUP($B$11,ABONE2,4,FALSE))</f>
        <v>0.22901132799355725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1.5252307713423599E-2</v>
      </c>
      <c r="F29" s="14">
        <f>(SUMIFS(TARIMSALAG2,KAYNAK,A29,SEBEP,B29,SÜRE,"Uzun",BİLDİRİM,"Bildirimli",İL,$B$10,İLÇE,$B$11)/VLOOKUP($B$11,ABONE2,6,FALSE))</f>
        <v>0.1482842811652085</v>
      </c>
      <c r="G29" s="14">
        <f>(SUMIFS(TARIMSALOG2,KAYNAK,A29,SEBEP,B29,SÜRE,"Uzun",BİLDİRİM,"Bildirimli",İL,$B$10,İLÇE,$B$11)/VLOOKUP($B$11,ABONE2,7,FALSE))</f>
        <v>0.30609028583025238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0.20453404964078425</v>
      </c>
      <c r="I29" s="14">
        <f>(SUMIFS(TICARETHANEAG2,KAYNAK,A29,SEBEP,B29,SÜRE,"Uzun",BİLDİRİM,"Bildirimli",İL,$B$10,İLÇE,$B$11)/VLOOKUP($B$11,ABONE2,9,FALSE))</f>
        <v>4.076158781570316E-2</v>
      </c>
      <c r="J29" s="14">
        <f>(SUMIFS(TICARETHANEOG2,KAYNAK,A29,SEBEP,B29,SÜRE,"Uzun",BİLDİRİM,"Bildirimli",İL,$B$10,İLÇE,$B$11)/VLOOKUP($B$11,ABONE2,10,FALSE))</f>
        <v>1.2216252588179211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8.9417997568128155E-2</v>
      </c>
      <c r="L29" s="14">
        <f>(SUMIFS(SANAYIAG2,KAYNAK,A29,SEBEP,B29,SÜRE,"Uzun",BİLDİRİM,"Bildirimli",İL,$B$10,İLÇE,$B$11)/VLOOKUP($B$11,ABONE2,12,FALSE))</f>
        <v>2.9339448796595651</v>
      </c>
      <c r="M29" s="14">
        <f>(SUMIFS(SANAYIOG2,KAYNAK,A29,SEBEP,B29,SÜRE,"Uzun",BİLDİRİM,"Bildirimli",İL,$B$10,İLÇE,$B$11)/VLOOKUP($B$11,ABONE2,13,FALSE))</f>
        <v>14.755271595645768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9.675795272370447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4.9509222433760346E-2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1.2706923015648652E-3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1.2684280937367001E-3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3.416873937148155E-3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3.2760847652557206E-3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1.5515481192202244E-3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1.6141429432115779E-2</v>
      </c>
      <c r="D33" s="14">
        <f t="shared" ref="D33:O33" si="14">SUM(D28:D32)</f>
        <v>0.22901132799355725</v>
      </c>
      <c r="E33" s="14">
        <f t="shared" si="14"/>
        <v>1.6520735807160299E-2</v>
      </c>
      <c r="F33" s="14">
        <f t="shared" si="14"/>
        <v>0.1482842811652085</v>
      </c>
      <c r="G33" s="14">
        <f t="shared" si="14"/>
        <v>0.30609028583025238</v>
      </c>
      <c r="H33" s="14">
        <f t="shared" si="14"/>
        <v>0.20453404964078425</v>
      </c>
      <c r="I33" s="14">
        <f t="shared" si="14"/>
        <v>4.4178461752851311E-2</v>
      </c>
      <c r="J33" s="14">
        <f t="shared" si="14"/>
        <v>1.2216252588179211</v>
      </c>
      <c r="K33" s="14">
        <f t="shared" si="14"/>
        <v>9.2694082333383873E-2</v>
      </c>
      <c r="L33" s="14">
        <f t="shared" si="14"/>
        <v>2.9339448796595651</v>
      </c>
      <c r="M33" s="14">
        <f t="shared" si="14"/>
        <v>14.755271595645768</v>
      </c>
      <c r="N33" s="14">
        <f t="shared" si="14"/>
        <v>9.675795272370447</v>
      </c>
      <c r="O33" s="14">
        <f t="shared" si="14"/>
        <v>5.1060770552980569E-2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80670</v>
      </c>
      <c r="D37" s="18">
        <f>VLOOKUP($B$11,ABONE2,4,FALSE)</f>
        <v>144</v>
      </c>
      <c r="E37" s="18">
        <f>VLOOKUP($B$11,ABONE2,5,FALSE)</f>
        <v>80814</v>
      </c>
      <c r="F37" s="18">
        <f>VLOOKUP($B$11,ABONE2,6,FALSE)</f>
        <v>3378</v>
      </c>
      <c r="G37" s="18">
        <f>VLOOKUP($B$11,ABONE2,7,FALSE)</f>
        <v>1871</v>
      </c>
      <c r="H37" s="18">
        <f>VLOOKUP($B$11,ABONE2,8,FALSE)</f>
        <v>5249</v>
      </c>
      <c r="I37" s="18">
        <f>VLOOKUP($B$11,ABONE2,9,FALSE)</f>
        <v>17359</v>
      </c>
      <c r="J37" s="18">
        <f>VLOOKUP($B$11,ABONE2,10,FALSE)</f>
        <v>746</v>
      </c>
      <c r="K37" s="18">
        <f>VLOOKUP($B$11,ABONE2,11,FALSE)</f>
        <v>18105</v>
      </c>
      <c r="L37" s="29">
        <f>VLOOKUP($B$11,ABONE2,12,FALSE)</f>
        <v>55</v>
      </c>
      <c r="M37" s="29">
        <f>VLOOKUP($B$11,ABONE2,13,FALSE)</f>
        <v>73</v>
      </c>
      <c r="N37" s="29">
        <f>VLOOKUP($B$11,ABONE2,14,FALSE)</f>
        <v>128</v>
      </c>
      <c r="O37" s="29">
        <f>VLOOKUP($B$11,ABONE2,15,FALSE)</f>
        <v>104296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15657.653741666663</v>
      </c>
      <c r="D38" s="18">
        <f>VLOOKUP($B$11,TUKETIM,4,FALSE)</f>
        <v>68.911641666666668</v>
      </c>
      <c r="E38" s="18">
        <f>VLOOKUP($B$11,TUKETIM,5,FALSE)</f>
        <v>15726.565383333331</v>
      </c>
      <c r="F38" s="18">
        <f>VLOOKUP($B$11,TUKETIM,6,FALSE)</f>
        <v>3536.4652874999997</v>
      </c>
      <c r="G38" s="18">
        <f>VLOOKUP($B$11,TUKETIM,7,FALSE)</f>
        <v>4797.0041333333338</v>
      </c>
      <c r="H38" s="18">
        <f>VLOOKUP($B$11,TUKETIM,8,FALSE)</f>
        <v>8333.4694208333331</v>
      </c>
      <c r="I38" s="18">
        <f>VLOOKUP($B$11,TUKETIM,9,FALSE)</f>
        <v>7295.4560791666672</v>
      </c>
      <c r="J38" s="18">
        <f>VLOOKUP($B$11,TUKETIM,10,FALSE)</f>
        <v>6060.3232124999995</v>
      </c>
      <c r="K38" s="18">
        <f>VLOOKUP($B$11,TUKETIM,11,FALSE)</f>
        <v>13355.779291666666</v>
      </c>
      <c r="L38" s="29">
        <f>VLOOKUP($B$11,TUKETIM,12,FALSE)</f>
        <v>301.18212499999998</v>
      </c>
      <c r="M38" s="29">
        <f>VLOOKUP($B$11,TUKETIM,13,FALSE)</f>
        <v>6436.8525541666659</v>
      </c>
      <c r="N38" s="29">
        <f>VLOOKUP($B$11,TUKETIM,14,FALSE)</f>
        <v>6738.0346791666661</v>
      </c>
      <c r="O38" s="29">
        <f>VLOOKUP($B$11,TUKETIM,15,FALSE)</f>
        <v>44153.848774999991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405716.66080000001</v>
      </c>
      <c r="D39" s="18">
        <f>VLOOKUP($B$11,ANLASMA,4,FALSE)</f>
        <v>1347.75</v>
      </c>
      <c r="E39" s="18">
        <f>VLOOKUP($B$11,ANLASMA,5,FALSE)</f>
        <v>407064.41080000001</v>
      </c>
      <c r="F39" s="18">
        <f>VLOOKUP($B$11,ANLASMA,6,FALSE)</f>
        <v>31301.902999999995</v>
      </c>
      <c r="G39" s="18">
        <f>VLOOKUP($B$11,ANLASMA,7,FALSE)</f>
        <v>52445.729999999996</v>
      </c>
      <c r="H39" s="18">
        <f>VLOOKUP($B$11,ANLASMA,8,FALSE)</f>
        <v>83747.632999999987</v>
      </c>
      <c r="I39" s="18">
        <f>VLOOKUP($B$11,ANLASMA,9,FALSE)</f>
        <v>95278.669400000013</v>
      </c>
      <c r="J39" s="18">
        <f>VLOOKUP($B$11,ANLASMA,10,FALSE)</f>
        <v>106481.77899999999</v>
      </c>
      <c r="K39" s="18">
        <f>VLOOKUP($B$11,ANLASMA,11,FALSE)</f>
        <v>201760.44839999999</v>
      </c>
      <c r="L39" s="29">
        <f>VLOOKUP($B$11,ANLASMA,12,FALSE)</f>
        <v>1414.0519999999999</v>
      </c>
      <c r="M39" s="29">
        <f>VLOOKUP($B$11,ANLASMA,13,FALSE)</f>
        <v>56406.48</v>
      </c>
      <c r="N39" s="29">
        <f>VLOOKUP($B$11,ANLASMA,14,FALSE)</f>
        <v>57820.532000000007</v>
      </c>
      <c r="O39" s="29">
        <f>VLOOKUP($B$11,ANLASMA,15,FALSE)</f>
        <v>750393.02419999999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0.12904945660014724</v>
      </c>
      <c r="D17" s="14">
        <f t="shared" si="1"/>
        <v>0.35143443265046337</v>
      </c>
      <c r="E17" s="14">
        <f t="shared" si="2"/>
        <v>0.12917929369499212</v>
      </c>
      <c r="F17" s="14">
        <f t="shared" si="3"/>
        <v>0.1920446702821261</v>
      </c>
      <c r="G17" s="14">
        <f t="shared" si="4"/>
        <v>0.15242999171357546</v>
      </c>
      <c r="H17" s="14">
        <f t="shared" si="5"/>
        <v>0.18203742243777782</v>
      </c>
      <c r="I17" s="14">
        <f t="shared" si="6"/>
        <v>0.42569541816424661</v>
      </c>
      <c r="J17" s="14">
        <f t="shared" si="7"/>
        <v>5.5846424225956897</v>
      </c>
      <c r="K17" s="14">
        <f t="shared" si="8"/>
        <v>0.61157182281065492</v>
      </c>
      <c r="L17" s="14">
        <f t="shared" si="9"/>
        <v>20.848379637578621</v>
      </c>
      <c r="M17" s="14">
        <f t="shared" si="10"/>
        <v>6.0698227654092145</v>
      </c>
      <c r="N17" s="14">
        <f t="shared" si="11"/>
        <v>16.817864126986965</v>
      </c>
      <c r="O17" s="19">
        <f t="shared" si="12"/>
        <v>0.20477283909215049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1.146440468449059E-2</v>
      </c>
      <c r="D21" s="14">
        <f t="shared" si="1"/>
        <v>0</v>
      </c>
      <c r="E21" s="14">
        <f t="shared" si="2"/>
        <v>1.1457711314170359E-2</v>
      </c>
      <c r="F21" s="14">
        <f t="shared" si="3"/>
        <v>1.0318016838737702E-2</v>
      </c>
      <c r="G21" s="14">
        <f t="shared" si="4"/>
        <v>1.5467845262616103E-3</v>
      </c>
      <c r="H21" s="14">
        <f t="shared" si="5"/>
        <v>8.1022751282650608E-3</v>
      </c>
      <c r="I21" s="14">
        <f t="shared" si="6"/>
        <v>2.3454567058209284E-2</v>
      </c>
      <c r="J21" s="14">
        <f t="shared" si="7"/>
        <v>0</v>
      </c>
      <c r="K21" s="14">
        <f t="shared" si="8"/>
        <v>2.2609501079905347E-2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1.2304838955039558E-2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0.14051386128463783</v>
      </c>
      <c r="D25" s="14">
        <f t="shared" ref="D25:O25" si="13">SUM(D15:D24)</f>
        <v>0.35143443265046337</v>
      </c>
      <c r="E25" s="14">
        <f t="shared" si="13"/>
        <v>0.14063700500916249</v>
      </c>
      <c r="F25" s="14">
        <f t="shared" si="13"/>
        <v>0.2023626871208638</v>
      </c>
      <c r="G25" s="14">
        <f t="shared" si="13"/>
        <v>0.15397677623983708</v>
      </c>
      <c r="H25" s="14">
        <f t="shared" si="13"/>
        <v>0.19013969756604288</v>
      </c>
      <c r="I25" s="14">
        <f t="shared" si="13"/>
        <v>0.44914998522245592</v>
      </c>
      <c r="J25" s="14">
        <f t="shared" si="13"/>
        <v>5.5846424225956897</v>
      </c>
      <c r="K25" s="14">
        <f t="shared" si="13"/>
        <v>0.63418132389056026</v>
      </c>
      <c r="L25" s="14">
        <f t="shared" si="13"/>
        <v>20.848379637578621</v>
      </c>
      <c r="M25" s="14">
        <f t="shared" si="13"/>
        <v>6.0698227654092145</v>
      </c>
      <c r="N25" s="14">
        <f t="shared" si="13"/>
        <v>16.817864126986965</v>
      </c>
      <c r="O25" s="14">
        <f t="shared" si="13"/>
        <v>0.21707767804719005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3.4165273002668077E-2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3.4145325972657174E-2</v>
      </c>
      <c r="F29" s="14">
        <f>(SUMIFS(TARIMSALAG2,KAYNAK,A29,SEBEP,B29,SÜRE,"Uzun",BİLDİRİM,"Bildirimli",İL,$B$10,İLÇE,$B$11)/VLOOKUP($B$11,ABONE2,6,FALSE))</f>
        <v>3.1627834807615079E-2</v>
      </c>
      <c r="G29" s="14">
        <f>(SUMIFS(TARIMSALOG2,KAYNAK,A29,SEBEP,B29,SÜRE,"Uzun",BİLDİRİM,"Bildirimli",İL,$B$10,İLÇE,$B$11)/VLOOKUP($B$11,ABONE2,7,FALSE))</f>
        <v>3.9299375327381631E-3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2.4630940403502971E-2</v>
      </c>
      <c r="I29" s="14">
        <f>(SUMIFS(TICARETHANEAG2,KAYNAK,A29,SEBEP,B29,SÜRE,"Uzun",BİLDİRİM,"Bildirimli",İL,$B$10,İLÇE,$B$11)/VLOOKUP($B$11,ABONE2,9,FALSE))</f>
        <v>0.113256697061196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0.10917606827517057</v>
      </c>
      <c r="L29" s="14">
        <f>(SUMIFS(SANAYIAG2,KAYNAK,A29,SEBEP,B29,SÜRE,"Uzun",BİLDİRİM,"Bildirimli",İL,$B$10,İLÇE,$B$11)/VLOOKUP($B$11,ABONE2,12,FALSE))</f>
        <v>6.5298227180132917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4.7489619767369398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4.4104346687693939E-2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3.4165273002668077E-2</v>
      </c>
      <c r="D33" s="14">
        <f t="shared" ref="D33:O33" si="14">SUM(D28:D32)</f>
        <v>0</v>
      </c>
      <c r="E33" s="14">
        <f t="shared" si="14"/>
        <v>3.4145325972657174E-2</v>
      </c>
      <c r="F33" s="14">
        <f t="shared" si="14"/>
        <v>3.1627834807615079E-2</v>
      </c>
      <c r="G33" s="14">
        <f t="shared" si="14"/>
        <v>3.9299375327381631E-3</v>
      </c>
      <c r="H33" s="14">
        <f t="shared" si="14"/>
        <v>2.4630940403502971E-2</v>
      </c>
      <c r="I33" s="14">
        <f t="shared" si="14"/>
        <v>0.113256697061196</v>
      </c>
      <c r="J33" s="14">
        <f t="shared" si="14"/>
        <v>0</v>
      </c>
      <c r="K33" s="14">
        <f t="shared" si="14"/>
        <v>0.10917606827517057</v>
      </c>
      <c r="L33" s="14">
        <f t="shared" si="14"/>
        <v>6.5298227180132917</v>
      </c>
      <c r="M33" s="14">
        <f t="shared" si="14"/>
        <v>0</v>
      </c>
      <c r="N33" s="14">
        <f t="shared" si="14"/>
        <v>4.7489619767369398</v>
      </c>
      <c r="O33" s="14">
        <f t="shared" si="14"/>
        <v>4.4104346687693939E-2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17118</v>
      </c>
      <c r="D37" s="18">
        <f>VLOOKUP($B$11,ABONE2,4,FALSE)</f>
        <v>10</v>
      </c>
      <c r="E37" s="18">
        <f>VLOOKUP($B$11,ABONE2,5,FALSE)</f>
        <v>17128</v>
      </c>
      <c r="F37" s="18">
        <f>VLOOKUP($B$11,ABONE2,6,FALSE)</f>
        <v>2787</v>
      </c>
      <c r="G37" s="18">
        <f>VLOOKUP($B$11,ABONE2,7,FALSE)</f>
        <v>942</v>
      </c>
      <c r="H37" s="18">
        <f>VLOOKUP($B$11,ABONE2,8,FALSE)</f>
        <v>3729</v>
      </c>
      <c r="I37" s="18">
        <f>VLOOKUP($B$11,ABONE2,9,FALSE)</f>
        <v>2836</v>
      </c>
      <c r="J37" s="18">
        <f>VLOOKUP($B$11,ABONE2,10,FALSE)</f>
        <v>106</v>
      </c>
      <c r="K37" s="18">
        <f>VLOOKUP($B$11,ABONE2,11,FALSE)</f>
        <v>2942</v>
      </c>
      <c r="L37" s="29">
        <f>VLOOKUP($B$11,ABONE2,12,FALSE)</f>
        <v>8</v>
      </c>
      <c r="M37" s="29">
        <f>VLOOKUP($B$11,ABONE2,13,FALSE)</f>
        <v>3</v>
      </c>
      <c r="N37" s="29">
        <f>VLOOKUP($B$11,ABONE2,14,FALSE)</f>
        <v>11</v>
      </c>
      <c r="O37" s="29">
        <f>VLOOKUP($B$11,ABONE2,15,FALSE)</f>
        <v>23810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2870.058066666666</v>
      </c>
      <c r="D38" s="18">
        <f>VLOOKUP($B$11,TUKETIM,4,FALSE)</f>
        <v>1.7538458333333333</v>
      </c>
      <c r="E38" s="18">
        <f>VLOOKUP($B$11,TUKETIM,5,FALSE)</f>
        <v>2871.8119124999994</v>
      </c>
      <c r="F38" s="18">
        <f>VLOOKUP($B$11,TUKETIM,6,FALSE)</f>
        <v>3709.1849999999999</v>
      </c>
      <c r="G38" s="18">
        <f>VLOOKUP($B$11,TUKETIM,7,FALSE)</f>
        <v>2007.3955708333335</v>
      </c>
      <c r="H38" s="18">
        <f>VLOOKUP($B$11,TUKETIM,8,FALSE)</f>
        <v>5716.5805708333337</v>
      </c>
      <c r="I38" s="18">
        <f>VLOOKUP($B$11,TUKETIM,9,FALSE)</f>
        <v>1494.6135125000001</v>
      </c>
      <c r="J38" s="18">
        <f>VLOOKUP($B$11,TUKETIM,10,FALSE)</f>
        <v>832.17067499999985</v>
      </c>
      <c r="K38" s="18">
        <f>VLOOKUP($B$11,TUKETIM,11,FALSE)</f>
        <v>2326.7841874999999</v>
      </c>
      <c r="L38" s="29">
        <f>VLOOKUP($B$11,TUKETIM,12,FALSE)</f>
        <v>50.943624999999997</v>
      </c>
      <c r="M38" s="29">
        <f>VLOOKUP($B$11,TUKETIM,13,FALSE)</f>
        <v>25.608454166666668</v>
      </c>
      <c r="N38" s="29">
        <f>VLOOKUP($B$11,TUKETIM,14,FALSE)</f>
        <v>76.552079166666658</v>
      </c>
      <c r="O38" s="29">
        <f>VLOOKUP($B$11,TUKETIM,15,FALSE)</f>
        <v>10991.72875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71868.436399999991</v>
      </c>
      <c r="D39" s="18">
        <f>VLOOKUP($B$11,ANLASMA,4,FALSE)</f>
        <v>64.399999999999991</v>
      </c>
      <c r="E39" s="18">
        <f>VLOOKUP($B$11,ANLASMA,5,FALSE)</f>
        <v>71932.836399999986</v>
      </c>
      <c r="F39" s="18">
        <f>VLOOKUP($B$11,ANLASMA,6,FALSE)</f>
        <v>25230.641</v>
      </c>
      <c r="G39" s="18">
        <f>VLOOKUP($B$11,ANLASMA,7,FALSE)</f>
        <v>19591.300000000003</v>
      </c>
      <c r="H39" s="18">
        <f>VLOOKUP($B$11,ANLASMA,8,FALSE)</f>
        <v>44821.941000000006</v>
      </c>
      <c r="I39" s="18">
        <f>VLOOKUP($B$11,ANLASMA,9,FALSE)</f>
        <v>18065.452000000001</v>
      </c>
      <c r="J39" s="18">
        <f>VLOOKUP($B$11,ANLASMA,10,FALSE)</f>
        <v>7347.1399999999994</v>
      </c>
      <c r="K39" s="18">
        <f>VLOOKUP($B$11,ANLASMA,11,FALSE)</f>
        <v>25412.592000000001</v>
      </c>
      <c r="L39" s="29">
        <f>VLOOKUP($B$11,ANLASMA,12,FALSE)</f>
        <v>137.99799999999999</v>
      </c>
      <c r="M39" s="29">
        <f>VLOOKUP($B$11,ANLASMA,13,FALSE)</f>
        <v>180</v>
      </c>
      <c r="N39" s="29">
        <f>VLOOKUP($B$11,ANLASMA,14,FALSE)</f>
        <v>317.99799999999999</v>
      </c>
      <c r="O39" s="29">
        <f>VLOOKUP($B$11,ANLASMA,15,FALSE)</f>
        <v>142485.36739999999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9.6956700204424304E-2</v>
      </c>
      <c r="D17" s="14">
        <f t="shared" si="1"/>
        <v>0.46505771066096696</v>
      </c>
      <c r="E17" s="14">
        <f t="shared" si="2"/>
        <v>9.7186189612439605E-2</v>
      </c>
      <c r="F17" s="14">
        <f t="shared" si="3"/>
        <v>0.29945116019923729</v>
      </c>
      <c r="G17" s="14">
        <f t="shared" si="4"/>
        <v>0.90058661994199474</v>
      </c>
      <c r="H17" s="14">
        <f t="shared" si="5"/>
        <v>0.6115214820623659</v>
      </c>
      <c r="I17" s="14">
        <f t="shared" si="6"/>
        <v>8.5728158339766908E-2</v>
      </c>
      <c r="J17" s="14">
        <f t="shared" si="7"/>
        <v>2.6928310403484215</v>
      </c>
      <c r="K17" s="14">
        <f t="shared" si="8"/>
        <v>0.22074406837484714</v>
      </c>
      <c r="L17" s="14">
        <f t="shared" si="9"/>
        <v>4.8486947578560811</v>
      </c>
      <c r="M17" s="14">
        <f t="shared" si="10"/>
        <v>34.046142261889372</v>
      </c>
      <c r="N17" s="14">
        <f t="shared" si="11"/>
        <v>24.869801617764622</v>
      </c>
      <c r="O17" s="19">
        <f t="shared" si="12"/>
        <v>0.20325918153638203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7.1275868804920137E-2</v>
      </c>
      <c r="D21" s="14">
        <f t="shared" si="1"/>
        <v>0</v>
      </c>
      <c r="E21" s="14">
        <f t="shared" si="2"/>
        <v>7.1231432477735029E-2</v>
      </c>
      <c r="F21" s="14">
        <f t="shared" si="3"/>
        <v>2.3932330213723936E-2</v>
      </c>
      <c r="G21" s="14">
        <f t="shared" si="4"/>
        <v>0</v>
      </c>
      <c r="H21" s="14">
        <f t="shared" si="5"/>
        <v>1.1508225344036966E-2</v>
      </c>
      <c r="I21" s="14">
        <f t="shared" si="6"/>
        <v>0.13672888361694344</v>
      </c>
      <c r="J21" s="14">
        <f t="shared" si="7"/>
        <v>0</v>
      </c>
      <c r="K21" s="14">
        <f t="shared" si="8"/>
        <v>0.12964800668760679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7.5942561108490472E-2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0.16823256900934444</v>
      </c>
      <c r="D25" s="14">
        <f t="shared" ref="D25:O25" si="13">SUM(D15:D24)</f>
        <v>0.46505771066096696</v>
      </c>
      <c r="E25" s="14">
        <f t="shared" si="13"/>
        <v>0.16841762209017463</v>
      </c>
      <c r="F25" s="14">
        <f t="shared" si="13"/>
        <v>0.32338349041296122</v>
      </c>
      <c r="G25" s="14">
        <f t="shared" si="13"/>
        <v>0.90058661994199474</v>
      </c>
      <c r="H25" s="14">
        <f t="shared" si="13"/>
        <v>0.62302970740640284</v>
      </c>
      <c r="I25" s="14">
        <f t="shared" si="13"/>
        <v>0.22245704195671034</v>
      </c>
      <c r="J25" s="14">
        <f t="shared" si="13"/>
        <v>2.6928310403484215</v>
      </c>
      <c r="K25" s="14">
        <f t="shared" si="13"/>
        <v>0.35039207506245396</v>
      </c>
      <c r="L25" s="14">
        <f t="shared" si="13"/>
        <v>4.8486947578560811</v>
      </c>
      <c r="M25" s="14">
        <f t="shared" si="13"/>
        <v>34.046142261889372</v>
      </c>
      <c r="N25" s="14">
        <f t="shared" si="13"/>
        <v>24.869801617764622</v>
      </c>
      <c r="O25" s="14">
        <f t="shared" si="13"/>
        <v>0.27920174264487252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0.13137482730260061</v>
      </c>
      <c r="D29" s="14">
        <f>(SUMIFS(MESKENOG2,KAYNAK,A29,SEBEP,B29,SÜRE,"Uzun",BİLDİRİM,"Bildirimli",İL,$B$10,İLÇE,$B$11)/VLOOKUP($B$11,ABONE2,4,FALSE))</f>
        <v>0.38929540449931593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0.13153562566743646</v>
      </c>
      <c r="F29" s="14">
        <f>(SUMIFS(TARIMSALAG2,KAYNAK,A29,SEBEP,B29,SÜRE,"Uzun",BİLDİRİM,"Bildirimli",İL,$B$10,İLÇE,$B$11)/VLOOKUP($B$11,ABONE2,6,FALSE))</f>
        <v>4.5234737172895105E-2</v>
      </c>
      <c r="G29" s="14">
        <f>(SUMIFS(TARIMSALOG2,KAYNAK,A29,SEBEP,B29,SÜRE,"Uzun",BİLDİRİM,"Bildirimli",İL,$B$10,İLÇE,$B$11)/VLOOKUP($B$11,ABONE2,7,FALSE))</f>
        <v>0.28252613158614936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0.16842095190989234</v>
      </c>
      <c r="I29" s="14">
        <f>(SUMIFS(TICARETHANEAG2,KAYNAK,A29,SEBEP,B29,SÜRE,"Uzun",BİLDİRİM,"Bildirimli",İL,$B$10,İLÇE,$B$11)/VLOOKUP($B$11,ABONE2,9,FALSE))</f>
        <v>0.11469477042839567</v>
      </c>
      <c r="J29" s="14">
        <f>(SUMIFS(TICARETHANEOG2,KAYNAK,A29,SEBEP,B29,SÜRE,"Uzun",BİLDİRİM,"Bildirimli",İL,$B$10,İLÇE,$B$11)/VLOOKUP($B$11,ABONE2,10,FALSE))</f>
        <v>6.7277067451923583E-3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0.10910340253202326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0.1305331936505259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6.0228171450451159E-2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6.0190622715132917E-2</v>
      </c>
      <c r="F31" s="14">
        <f>(SUMIFS(TARIMSALAG2,KAYNAK,A31,SEBEP,B31,SÜRE,"Uzun",BİLDİRİM,"Bildirimli",İL,$B$10,İLÇE,$B$11)/VLOOKUP($B$11,ABONE2,6,FALSE))</f>
        <v>1.4800318722928274E-2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7.1169585872317325E-3</v>
      </c>
      <c r="I31" s="14">
        <f>(SUMIFS(TICARETHANEAG2,KAYNAK,A31,SEBEP,B31,SÜRE,"Uzun",BİLDİRİM,"Bildirimli",İL,$B$10,İLÇE,$B$11)/VLOOKUP($B$11,ABONE2,9,FALSE))</f>
        <v>4.7486030602047341E-2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4.5026837418712197E-2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5.3426631693024744E-2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0.19160299875305176</v>
      </c>
      <c r="D33" s="14">
        <f t="shared" ref="D33:O33" si="14">SUM(D28:D32)</f>
        <v>0.38929540449931593</v>
      </c>
      <c r="E33" s="14">
        <f t="shared" si="14"/>
        <v>0.19172624838256938</v>
      </c>
      <c r="F33" s="14">
        <f t="shared" si="14"/>
        <v>6.0035055895823378E-2</v>
      </c>
      <c r="G33" s="14">
        <f t="shared" si="14"/>
        <v>0.28252613158614936</v>
      </c>
      <c r="H33" s="14">
        <f t="shared" si="14"/>
        <v>0.17553791049712408</v>
      </c>
      <c r="I33" s="14">
        <f t="shared" si="14"/>
        <v>0.16218080103044302</v>
      </c>
      <c r="J33" s="14">
        <f t="shared" si="14"/>
        <v>6.7277067451923583E-3</v>
      </c>
      <c r="K33" s="14">
        <f t="shared" si="14"/>
        <v>0.15413023995073546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0.18395982534355065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28854</v>
      </c>
      <c r="D37" s="18">
        <f>VLOOKUP($B$11,ABONE2,4,FALSE)</f>
        <v>18</v>
      </c>
      <c r="E37" s="18">
        <f>VLOOKUP($B$11,ABONE2,5,FALSE)</f>
        <v>28872</v>
      </c>
      <c r="F37" s="18">
        <f>VLOOKUP($B$11,ABONE2,6,FALSE)</f>
        <v>1445</v>
      </c>
      <c r="G37" s="18">
        <f>VLOOKUP($B$11,ABONE2,7,FALSE)</f>
        <v>1560</v>
      </c>
      <c r="H37" s="18">
        <f>VLOOKUP($B$11,ABONE2,8,FALSE)</f>
        <v>3005</v>
      </c>
      <c r="I37" s="18">
        <f>VLOOKUP($B$11,ABONE2,9,FALSE)</f>
        <v>5914</v>
      </c>
      <c r="J37" s="18">
        <f>VLOOKUP($B$11,ABONE2,10,FALSE)</f>
        <v>323</v>
      </c>
      <c r="K37" s="18">
        <f>VLOOKUP($B$11,ABONE2,11,FALSE)</f>
        <v>6237</v>
      </c>
      <c r="L37" s="29">
        <f>VLOOKUP($B$11,ABONE2,12,FALSE)</f>
        <v>22</v>
      </c>
      <c r="M37" s="29">
        <f>VLOOKUP($B$11,ABONE2,13,FALSE)</f>
        <v>48</v>
      </c>
      <c r="N37" s="29">
        <f>VLOOKUP($B$11,ABONE2,14,FALSE)</f>
        <v>70</v>
      </c>
      <c r="O37" s="29">
        <f>VLOOKUP($B$11,ABONE2,15,FALSE)</f>
        <v>38184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5215.3536458333338</v>
      </c>
      <c r="D38" s="18">
        <f>VLOOKUP($B$11,TUKETIM,4,FALSE)</f>
        <v>29.240387500000001</v>
      </c>
      <c r="E38" s="18">
        <f>VLOOKUP($B$11,TUKETIM,5,FALSE)</f>
        <v>5244.5940333333338</v>
      </c>
      <c r="F38" s="18">
        <f>VLOOKUP($B$11,TUKETIM,6,FALSE)</f>
        <v>1851.3376625000003</v>
      </c>
      <c r="G38" s="18">
        <f>VLOOKUP($B$11,TUKETIM,7,FALSE)</f>
        <v>3868.3173583333337</v>
      </c>
      <c r="H38" s="18">
        <f>VLOOKUP($B$11,TUKETIM,8,FALSE)</f>
        <v>5719.6550208333338</v>
      </c>
      <c r="I38" s="18">
        <f>VLOOKUP($B$11,TUKETIM,9,FALSE)</f>
        <v>2253.4523875</v>
      </c>
      <c r="J38" s="18">
        <f>VLOOKUP($B$11,TUKETIM,10,FALSE)</f>
        <v>1420.4196041666667</v>
      </c>
      <c r="K38" s="18">
        <f>VLOOKUP($B$11,TUKETIM,11,FALSE)</f>
        <v>3673.8719916666669</v>
      </c>
      <c r="L38" s="29">
        <f>VLOOKUP($B$11,TUKETIM,12,FALSE)</f>
        <v>103.32849166666666</v>
      </c>
      <c r="M38" s="29">
        <f>VLOOKUP($B$11,TUKETIM,13,FALSE)</f>
        <v>5421.5071666666672</v>
      </c>
      <c r="N38" s="29">
        <f>VLOOKUP($B$11,TUKETIM,14,FALSE)</f>
        <v>5524.8356583333343</v>
      </c>
      <c r="O38" s="29">
        <f>VLOOKUP($B$11,TUKETIM,15,FALSE)</f>
        <v>20162.956704166667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131634.345</v>
      </c>
      <c r="D39" s="18">
        <f>VLOOKUP($B$11,ANLASMA,4,FALSE)</f>
        <v>347.33</v>
      </c>
      <c r="E39" s="18">
        <f>VLOOKUP($B$11,ANLASMA,5,FALSE)</f>
        <v>131981.67499999999</v>
      </c>
      <c r="F39" s="18">
        <f>VLOOKUP($B$11,ANLASMA,6,FALSE)</f>
        <v>15342.641</v>
      </c>
      <c r="G39" s="18">
        <f>VLOOKUP($B$11,ANLASMA,7,FALSE)</f>
        <v>39439.687999999995</v>
      </c>
      <c r="H39" s="18">
        <f>VLOOKUP($B$11,ANLASMA,8,FALSE)</f>
        <v>54782.328999999998</v>
      </c>
      <c r="I39" s="18">
        <f>VLOOKUP($B$11,ANLASMA,9,FALSE)</f>
        <v>30364.1054</v>
      </c>
      <c r="J39" s="18">
        <f>VLOOKUP($B$11,ANLASMA,10,FALSE)</f>
        <v>43061.840000000004</v>
      </c>
      <c r="K39" s="18">
        <f>VLOOKUP($B$11,ANLASMA,11,FALSE)</f>
        <v>73425.945399999997</v>
      </c>
      <c r="L39" s="29">
        <f>VLOOKUP($B$11,ANLASMA,12,FALSE)</f>
        <v>467.92</v>
      </c>
      <c r="M39" s="29">
        <f>VLOOKUP($B$11,ANLASMA,13,FALSE)</f>
        <v>18996.2</v>
      </c>
      <c r="N39" s="29">
        <f>VLOOKUP($B$11,ANLASMA,14,FALSE)</f>
        <v>19464.12</v>
      </c>
      <c r="O39" s="29">
        <f>VLOOKUP($B$11,ANLASMA,15,FALSE)</f>
        <v>279654.06939999998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5.2301723322645294E-2</v>
      </c>
      <c r="D17" s="14">
        <f t="shared" si="1"/>
        <v>0</v>
      </c>
      <c r="E17" s="14">
        <f t="shared" si="2"/>
        <v>5.2241574973816325E-2</v>
      </c>
      <c r="F17" s="14">
        <f t="shared" si="3"/>
        <v>3.9722804092870712E-2</v>
      </c>
      <c r="G17" s="14">
        <f t="shared" si="4"/>
        <v>0.42087326403373326</v>
      </c>
      <c r="H17" s="14">
        <f t="shared" si="5"/>
        <v>4.780016483333932E-2</v>
      </c>
      <c r="I17" s="14">
        <f t="shared" si="6"/>
        <v>0.12290054004659504</v>
      </c>
      <c r="J17" s="14">
        <f t="shared" si="7"/>
        <v>0.77732230569564031</v>
      </c>
      <c r="K17" s="14">
        <f t="shared" si="8"/>
        <v>0.1671591218852877</v>
      </c>
      <c r="L17" s="14">
        <f t="shared" si="9"/>
        <v>3.9964836793833722</v>
      </c>
      <c r="M17" s="14">
        <f t="shared" si="10"/>
        <v>40.516980947009607</v>
      </c>
      <c r="N17" s="14">
        <f t="shared" si="11"/>
        <v>11.300583132908619</v>
      </c>
      <c r="O17" s="19">
        <f t="shared" si="12"/>
        <v>7.7775364947293368E-2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6.6516758755045804E-3</v>
      </c>
      <c r="D21" s="14">
        <f t="shared" si="1"/>
        <v>0</v>
      </c>
      <c r="E21" s="14">
        <f t="shared" si="2"/>
        <v>6.64402627439318E-3</v>
      </c>
      <c r="F21" s="14">
        <f t="shared" si="3"/>
        <v>6.5484998427484007E-3</v>
      </c>
      <c r="G21" s="14">
        <f t="shared" si="4"/>
        <v>0</v>
      </c>
      <c r="H21" s="14">
        <f t="shared" si="5"/>
        <v>6.4097236871404877E-3</v>
      </c>
      <c r="I21" s="14">
        <f t="shared" si="6"/>
        <v>1.1765418214459027E-2</v>
      </c>
      <c r="J21" s="14">
        <f t="shared" si="7"/>
        <v>0</v>
      </c>
      <c r="K21" s="14">
        <f t="shared" si="8"/>
        <v>1.0969722300533186E-2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7.2443675189290419E-3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5.8953399198149875E-2</v>
      </c>
      <c r="D25" s="14">
        <f t="shared" ref="D25:O25" si="13">SUM(D15:D24)</f>
        <v>0</v>
      </c>
      <c r="E25" s="14">
        <f t="shared" si="13"/>
        <v>5.8885601248209504E-2</v>
      </c>
      <c r="F25" s="14">
        <f t="shared" si="13"/>
        <v>4.627130393561911E-2</v>
      </c>
      <c r="G25" s="14">
        <f t="shared" si="13"/>
        <v>0.42087326403373326</v>
      </c>
      <c r="H25" s="14">
        <f t="shared" si="13"/>
        <v>5.420988852047981E-2</v>
      </c>
      <c r="I25" s="14">
        <f t="shared" si="13"/>
        <v>0.13466595826105407</v>
      </c>
      <c r="J25" s="14">
        <f t="shared" si="13"/>
        <v>0.77732230569564031</v>
      </c>
      <c r="K25" s="14">
        <f t="shared" si="13"/>
        <v>0.17812884418582089</v>
      </c>
      <c r="L25" s="14">
        <f t="shared" si="13"/>
        <v>3.9964836793833722</v>
      </c>
      <c r="M25" s="14">
        <f t="shared" si="13"/>
        <v>40.516980947009607</v>
      </c>
      <c r="N25" s="14">
        <f t="shared" si="13"/>
        <v>11.300583132908619</v>
      </c>
      <c r="O25" s="14">
        <f t="shared" si="13"/>
        <v>8.5019732466222409E-2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8.4703265189771063E-3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8.4605854220917171E-3</v>
      </c>
      <c r="F29" s="14">
        <f>(SUMIFS(TARIMSALAG2,KAYNAK,A29,SEBEP,B29,SÜRE,"Uzun",BİLDİRİM,"Bildirimli",İL,$B$10,İLÇE,$B$11)/VLOOKUP($B$11,ABONE2,6,FALSE))</f>
        <v>3.056864492345629E-3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2.9920832580707549E-3</v>
      </c>
      <c r="I29" s="14">
        <f>(SUMIFS(TICARETHANEAG2,KAYNAK,A29,SEBEP,B29,SÜRE,"Uzun",BİLDİRİM,"Bildirimli",İL,$B$10,İLÇE,$B$11)/VLOOKUP($B$11,ABONE2,9,FALSE))</f>
        <v>3.3476955229398753E-2</v>
      </c>
      <c r="J29" s="14">
        <f>(SUMIFS(TICARETHANEOG2,KAYNAK,A29,SEBEP,B29,SÜRE,"Uzun",BİLDİRİM,"Bildirimli",İL,$B$10,İLÇE,$B$11)/VLOOKUP($B$11,ABONE2,10,FALSE))</f>
        <v>2.5728643820299606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0.20521587368932115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3.6335653723439165E-2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1.1406830586931792E-3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1.1393712433616972E-3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9.0365555080884196E-4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9.6110095776702851E-3</v>
      </c>
      <c r="D33" s="14">
        <f t="shared" ref="D33:O33" si="14">SUM(D28:D32)</f>
        <v>0</v>
      </c>
      <c r="E33" s="14">
        <f t="shared" si="14"/>
        <v>9.5999566654534144E-3</v>
      </c>
      <c r="F33" s="14">
        <f t="shared" si="14"/>
        <v>3.056864492345629E-3</v>
      </c>
      <c r="G33" s="14">
        <f t="shared" si="14"/>
        <v>0</v>
      </c>
      <c r="H33" s="14">
        <f t="shared" si="14"/>
        <v>2.9920832580707549E-3</v>
      </c>
      <c r="I33" s="14">
        <f t="shared" si="14"/>
        <v>3.3476955229398753E-2</v>
      </c>
      <c r="J33" s="14">
        <f t="shared" si="14"/>
        <v>2.5728643820299606</v>
      </c>
      <c r="K33" s="14">
        <f t="shared" si="14"/>
        <v>0.20521587368932115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3.7239309274248004E-2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9554</v>
      </c>
      <c r="D37" s="18">
        <f>VLOOKUP($B$11,ABONE2,4,FALSE)</f>
        <v>11</v>
      </c>
      <c r="E37" s="18">
        <f>VLOOKUP($B$11,ABONE2,5,FALSE)</f>
        <v>9565</v>
      </c>
      <c r="F37" s="18">
        <f>VLOOKUP($B$11,ABONE2,6,FALSE)</f>
        <v>739</v>
      </c>
      <c r="G37" s="18">
        <f>VLOOKUP($B$11,ABONE2,7,FALSE)</f>
        <v>16</v>
      </c>
      <c r="H37" s="18">
        <f>VLOOKUP($B$11,ABONE2,8,FALSE)</f>
        <v>755</v>
      </c>
      <c r="I37" s="18">
        <f>VLOOKUP($B$11,ABONE2,9,FALSE)</f>
        <v>1613</v>
      </c>
      <c r="J37" s="18">
        <f>VLOOKUP($B$11,ABONE2,10,FALSE)</f>
        <v>117</v>
      </c>
      <c r="K37" s="18">
        <f>VLOOKUP($B$11,ABONE2,11,FALSE)</f>
        <v>1730</v>
      </c>
      <c r="L37" s="29">
        <f>VLOOKUP($B$11,ABONE2,12,FALSE)</f>
        <v>8</v>
      </c>
      <c r="M37" s="29">
        <f>VLOOKUP($B$11,ABONE2,13,FALSE)</f>
        <v>2</v>
      </c>
      <c r="N37" s="29">
        <f>VLOOKUP($B$11,ABONE2,14,FALSE)</f>
        <v>10</v>
      </c>
      <c r="O37" s="29">
        <f>VLOOKUP($B$11,ABONE2,15,FALSE)</f>
        <v>12060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1134.4742166666667</v>
      </c>
      <c r="D38" s="18">
        <f>VLOOKUP($B$11,TUKETIM,4,FALSE)</f>
        <v>0</v>
      </c>
      <c r="E38" s="18">
        <f>VLOOKUP($B$11,TUKETIM,5,FALSE)</f>
        <v>1134.4742166666667</v>
      </c>
      <c r="F38" s="18">
        <f>VLOOKUP($B$11,TUKETIM,6,FALSE)</f>
        <v>172.33692916666666</v>
      </c>
      <c r="G38" s="18">
        <f>VLOOKUP($B$11,TUKETIM,7,FALSE)</f>
        <v>18.481874999999999</v>
      </c>
      <c r="H38" s="18">
        <f>VLOOKUP($B$11,TUKETIM,8,FALSE)</f>
        <v>190.81880416666667</v>
      </c>
      <c r="I38" s="18">
        <f>VLOOKUP($B$11,TUKETIM,9,FALSE)</f>
        <v>586.96804166666675</v>
      </c>
      <c r="J38" s="18">
        <f>VLOOKUP($B$11,TUKETIM,10,FALSE)</f>
        <v>469.26392083333326</v>
      </c>
      <c r="K38" s="18">
        <f>VLOOKUP($B$11,TUKETIM,11,FALSE)</f>
        <v>1056.2319625</v>
      </c>
      <c r="L38" s="29">
        <f>VLOOKUP($B$11,TUKETIM,12,FALSE)</f>
        <v>89.138237500000002</v>
      </c>
      <c r="M38" s="29">
        <f>VLOOKUP($B$11,TUKETIM,13,FALSE)</f>
        <v>8.0257000000000005</v>
      </c>
      <c r="N38" s="29">
        <f>VLOOKUP($B$11,TUKETIM,14,FALSE)</f>
        <v>97.163937500000003</v>
      </c>
      <c r="O38" s="29">
        <f>VLOOKUP($B$11,TUKETIM,15,FALSE)</f>
        <v>2478.6889208333332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39842.748999999996</v>
      </c>
      <c r="D39" s="18">
        <f>VLOOKUP($B$11,ANLASMA,4,FALSE)</f>
        <v>33</v>
      </c>
      <c r="E39" s="18">
        <f>VLOOKUP($B$11,ANLASMA,5,FALSE)</f>
        <v>39875.748999999996</v>
      </c>
      <c r="F39" s="18">
        <f>VLOOKUP($B$11,ANLASMA,6,FALSE)</f>
        <v>3185.4100000000003</v>
      </c>
      <c r="G39" s="18">
        <f>VLOOKUP($B$11,ANLASMA,7,FALSE)</f>
        <v>625.20000000000005</v>
      </c>
      <c r="H39" s="18">
        <f>VLOOKUP($B$11,ANLASMA,8,FALSE)</f>
        <v>3810.6100000000006</v>
      </c>
      <c r="I39" s="18">
        <f>VLOOKUP($B$11,ANLASMA,9,FALSE)</f>
        <v>8462.634</v>
      </c>
      <c r="J39" s="18">
        <f>VLOOKUP($B$11,ANLASMA,10,FALSE)</f>
        <v>3991.7599999999998</v>
      </c>
      <c r="K39" s="18">
        <f>VLOOKUP($B$11,ANLASMA,11,FALSE)</f>
        <v>12454.394</v>
      </c>
      <c r="L39" s="29">
        <f>VLOOKUP($B$11,ANLASMA,12,FALSE)</f>
        <v>249.72</v>
      </c>
      <c r="M39" s="29">
        <f>VLOOKUP($B$11,ANLASMA,13,FALSE)</f>
        <v>30</v>
      </c>
      <c r="N39" s="29">
        <f>VLOOKUP($B$11,ANLASMA,14,FALSE)</f>
        <v>279.72000000000003</v>
      </c>
      <c r="O39" s="29">
        <f>VLOOKUP($B$11,ANLASMA,15,FALSE)</f>
        <v>56420.472999999998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0.16082919119079034</v>
      </c>
      <c r="D17" s="14">
        <f t="shared" si="1"/>
        <v>0.4623061512243794</v>
      </c>
      <c r="E17" s="14">
        <f t="shared" si="2"/>
        <v>0.16115023553130692</v>
      </c>
      <c r="F17" s="14">
        <f t="shared" si="3"/>
        <v>0.29976625173260846</v>
      </c>
      <c r="G17" s="14">
        <f t="shared" si="4"/>
        <v>2.8897039570155614</v>
      </c>
      <c r="H17" s="14">
        <f t="shared" si="5"/>
        <v>1.4074125659416701</v>
      </c>
      <c r="I17" s="14">
        <f t="shared" si="6"/>
        <v>0.24004287734183066</v>
      </c>
      <c r="J17" s="14">
        <f t="shared" si="7"/>
        <v>13.950028027573806</v>
      </c>
      <c r="K17" s="14">
        <f t="shared" si="8"/>
        <v>0.73010567843964602</v>
      </c>
      <c r="L17" s="14">
        <f t="shared" si="9"/>
        <v>5.8986149572828808</v>
      </c>
      <c r="M17" s="14">
        <f t="shared" si="10"/>
        <v>240.22480998537688</v>
      </c>
      <c r="N17" s="14">
        <f t="shared" si="11"/>
        <v>197.62004725299616</v>
      </c>
      <c r="O17" s="19">
        <f t="shared" si="12"/>
        <v>0.42033066518741441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6.3848488643402437E-2</v>
      </c>
      <c r="D21" s="14">
        <f t="shared" si="1"/>
        <v>0</v>
      </c>
      <c r="E21" s="14">
        <f t="shared" si="2"/>
        <v>6.3780496064708467E-2</v>
      </c>
      <c r="F21" s="14">
        <f t="shared" si="3"/>
        <v>5.9409668517165309E-2</v>
      </c>
      <c r="G21" s="14">
        <f t="shared" si="4"/>
        <v>0</v>
      </c>
      <c r="H21" s="14">
        <f t="shared" si="5"/>
        <v>3.4001759968943668E-2</v>
      </c>
      <c r="I21" s="14">
        <f t="shared" si="6"/>
        <v>0.12196248569726667</v>
      </c>
      <c r="J21" s="14">
        <f t="shared" si="7"/>
        <v>0</v>
      </c>
      <c r="K21" s="14">
        <f t="shared" si="8"/>
        <v>0.11760294214454127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7.1102853225419316E-2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0.22467767983419279</v>
      </c>
      <c r="D25" s="14">
        <f t="shared" ref="D25:O25" si="13">SUM(D15:D24)</f>
        <v>0.4623061512243794</v>
      </c>
      <c r="E25" s="14">
        <f t="shared" si="13"/>
        <v>0.2249307315960154</v>
      </c>
      <c r="F25" s="14">
        <f t="shared" si="13"/>
        <v>0.35917592024977374</v>
      </c>
      <c r="G25" s="14">
        <f t="shared" si="13"/>
        <v>2.8897039570155614</v>
      </c>
      <c r="H25" s="14">
        <f t="shared" si="13"/>
        <v>1.4414143259106138</v>
      </c>
      <c r="I25" s="14">
        <f t="shared" si="13"/>
        <v>0.36200536303909736</v>
      </c>
      <c r="J25" s="14">
        <f t="shared" si="13"/>
        <v>13.950028027573806</v>
      </c>
      <c r="K25" s="14">
        <f t="shared" si="13"/>
        <v>0.84770862058418728</v>
      </c>
      <c r="L25" s="14">
        <f t="shared" si="13"/>
        <v>5.8986149572828808</v>
      </c>
      <c r="M25" s="14">
        <f t="shared" si="13"/>
        <v>240.22480998537688</v>
      </c>
      <c r="N25" s="14">
        <f t="shared" si="13"/>
        <v>197.62004725299616</v>
      </c>
      <c r="O25" s="14">
        <f t="shared" si="13"/>
        <v>0.49143351841283373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0.19773874743049696</v>
      </c>
      <c r="D29" s="14">
        <f>(SUMIFS(MESKENOG2,KAYNAK,A29,SEBEP,B29,SÜRE,"Uzun",BİLDİRİM,"Bildirimli",İL,$B$10,İLÇE,$B$11)/VLOOKUP($B$11,ABONE2,4,FALSE))</f>
        <v>1.5620616291643816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0.19919162177210223</v>
      </c>
      <c r="F29" s="14">
        <f>(SUMIFS(TARIMSALAG2,KAYNAK,A29,SEBEP,B29,SÜRE,"Uzun",BİLDİRİM,"Bildirimli",İL,$B$10,İLÇE,$B$11)/VLOOKUP($B$11,ABONE2,6,FALSE))</f>
        <v>0.37666715179657517</v>
      </c>
      <c r="G29" s="14">
        <f>(SUMIFS(TARIMSALOG2,KAYNAK,A29,SEBEP,B29,SÜRE,"Uzun",BİLDİRİM,"Bildirimli",İL,$B$10,İLÇE,$B$11)/VLOOKUP($B$11,ABONE2,7,FALSE))</f>
        <v>1.6116889524698561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0.90485257598389035</v>
      </c>
      <c r="I29" s="14">
        <f>(SUMIFS(TICARETHANEAG2,KAYNAK,A29,SEBEP,B29,SÜRE,"Uzun",BİLDİRİM,"Bildirimli",İL,$B$10,İLÇE,$B$11)/VLOOKUP($B$11,ABONE2,9,FALSE))</f>
        <v>0.23764641076457443</v>
      </c>
      <c r="J29" s="14">
        <f>(SUMIFS(TICARETHANEOG2,KAYNAK,A29,SEBEP,B29,SÜRE,"Uzun",BİLDİRİM,"Bildirimli",İL,$B$10,İLÇE,$B$11)/VLOOKUP($B$11,ABONE2,10,FALSE))</f>
        <v>20.783704555492708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0.97206433285500671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236.95372924529144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193.87123301887482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0.47897399507579252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4.0278496374185471E-5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4.0235603599546874E-5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1.5380553718419919E-4</v>
      </c>
      <c r="J30" s="14">
        <f>(SUMIFS(TICARETHANEOG2,KAYNAK,A30,SEBEP,B30,SÜRE,"Uzun",BİLDİRİM,"Bildirimli",İL,$B$10,İLÇE,$B$11)/VLOOKUP($B$11,ABONE2,10,FALSE))</f>
        <v>3.1750176766619617E-3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2.6179862890232875E-4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7.1366122038852637E-5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2.9563024083204315E-2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2.9531542269239458E-2</v>
      </c>
      <c r="F31" s="14">
        <f>(SUMIFS(TARIMSALAG2,KAYNAK,A31,SEBEP,B31,SÜRE,"Uzun",BİLDİRİM,"Bildirimli",İL,$B$10,İLÇE,$B$11)/VLOOKUP($B$11,ABONE2,6,FALSE))</f>
        <v>4.1253331760368762E-3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2.3610397422600985E-3</v>
      </c>
      <c r="I31" s="14">
        <f>(SUMIFS(TICARETHANEAG2,KAYNAK,A31,SEBEP,B31,SÜRE,"Uzun",BİLDİRİM,"Bildirimli",İL,$B$10,İLÇE,$B$11)/VLOOKUP($B$11,ABONE2,9,FALSE))</f>
        <v>6.8721113201462777E-2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6.6264680108280391E-2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3.4474154944118887E-2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0.22734205001007549</v>
      </c>
      <c r="D33" s="14">
        <f t="shared" ref="D33:O33" si="14">SUM(D28:D32)</f>
        <v>1.5620616291643816</v>
      </c>
      <c r="E33" s="14">
        <f t="shared" si="14"/>
        <v>0.22876339964494125</v>
      </c>
      <c r="F33" s="14">
        <f t="shared" si="14"/>
        <v>0.38079248497261203</v>
      </c>
      <c r="G33" s="14">
        <f t="shared" si="14"/>
        <v>1.6116889524698561</v>
      </c>
      <c r="H33" s="14">
        <f t="shared" si="14"/>
        <v>0.90721361572615045</v>
      </c>
      <c r="I33" s="14">
        <f t="shared" si="14"/>
        <v>0.30652132950322142</v>
      </c>
      <c r="J33" s="14">
        <f t="shared" si="14"/>
        <v>20.786879573169369</v>
      </c>
      <c r="K33" s="14">
        <f t="shared" si="14"/>
        <v>1.0385908115921894</v>
      </c>
      <c r="L33" s="14">
        <f t="shared" si="14"/>
        <v>0</v>
      </c>
      <c r="M33" s="14">
        <f t="shared" si="14"/>
        <v>236.95372924529144</v>
      </c>
      <c r="N33" s="14">
        <f t="shared" si="14"/>
        <v>193.87123301887482</v>
      </c>
      <c r="O33" s="14">
        <f t="shared" si="14"/>
        <v>0.51351951614195024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55345</v>
      </c>
      <c r="D37" s="18">
        <f>VLOOKUP($B$11,ABONE2,4,FALSE)</f>
        <v>59</v>
      </c>
      <c r="E37" s="18">
        <f>VLOOKUP($B$11,ABONE2,5,FALSE)</f>
        <v>55404</v>
      </c>
      <c r="F37" s="18">
        <f>VLOOKUP($B$11,ABONE2,6,FALSE)</f>
        <v>364</v>
      </c>
      <c r="G37" s="18">
        <f>VLOOKUP($B$11,ABONE2,7,FALSE)</f>
        <v>272</v>
      </c>
      <c r="H37" s="18">
        <f>VLOOKUP($B$11,ABONE2,8,FALSE)</f>
        <v>636</v>
      </c>
      <c r="I37" s="18">
        <f>VLOOKUP($B$11,ABONE2,9,FALSE)</f>
        <v>8983</v>
      </c>
      <c r="J37" s="18">
        <f>VLOOKUP($B$11,ABONE2,10,FALSE)</f>
        <v>333</v>
      </c>
      <c r="K37" s="18">
        <f>VLOOKUP($B$11,ABONE2,11,FALSE)</f>
        <v>9316</v>
      </c>
      <c r="L37" s="29">
        <f>VLOOKUP($B$11,ABONE2,12,FALSE)</f>
        <v>10</v>
      </c>
      <c r="M37" s="29">
        <f>VLOOKUP($B$11,ABONE2,13,FALSE)</f>
        <v>45</v>
      </c>
      <c r="N37" s="29">
        <f>VLOOKUP($B$11,ABONE2,14,FALSE)</f>
        <v>55</v>
      </c>
      <c r="O37" s="29">
        <f>VLOOKUP($B$11,ABONE2,15,FALSE)</f>
        <v>65411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9781.4470458333326</v>
      </c>
      <c r="D38" s="18">
        <f>VLOOKUP($B$11,TUKETIM,4,FALSE)</f>
        <v>12.957762500000001</v>
      </c>
      <c r="E38" s="18">
        <f>VLOOKUP($B$11,TUKETIM,5,FALSE)</f>
        <v>9794.4048083333328</v>
      </c>
      <c r="F38" s="18">
        <f>VLOOKUP($B$11,TUKETIM,6,FALSE)</f>
        <v>125.62888333333333</v>
      </c>
      <c r="G38" s="18">
        <f>VLOOKUP($B$11,TUKETIM,7,FALSE)</f>
        <v>430.70062083333329</v>
      </c>
      <c r="H38" s="18">
        <f>VLOOKUP($B$11,TUKETIM,8,FALSE)</f>
        <v>556.32950416666665</v>
      </c>
      <c r="I38" s="18">
        <f>VLOOKUP($B$11,TUKETIM,9,FALSE)</f>
        <v>3692.3340083333337</v>
      </c>
      <c r="J38" s="18">
        <f>VLOOKUP($B$11,TUKETIM,10,FALSE)</f>
        <v>2943.9868666666662</v>
      </c>
      <c r="K38" s="18">
        <f>VLOOKUP($B$11,TUKETIM,11,FALSE)</f>
        <v>6636.3208749999994</v>
      </c>
      <c r="L38" s="29">
        <f>VLOOKUP($B$11,TUKETIM,12,FALSE)</f>
        <v>84.995237500000002</v>
      </c>
      <c r="M38" s="29">
        <f>VLOOKUP($B$11,TUKETIM,13,FALSE)</f>
        <v>27757.073900000003</v>
      </c>
      <c r="N38" s="29">
        <f>VLOOKUP($B$11,TUKETIM,14,FALSE)</f>
        <v>27842.069137500002</v>
      </c>
      <c r="O38" s="29">
        <f>VLOOKUP($B$11,TUKETIM,15,FALSE)</f>
        <v>44829.124324999997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261099.12460000001</v>
      </c>
      <c r="D39" s="18">
        <f>VLOOKUP($B$11,ANLASMA,4,FALSE)</f>
        <v>579.16800000000001</v>
      </c>
      <c r="E39" s="18">
        <f>VLOOKUP($B$11,ANLASMA,5,FALSE)</f>
        <v>261678.29260000002</v>
      </c>
      <c r="F39" s="18">
        <f>VLOOKUP($B$11,ANLASMA,6,FALSE)</f>
        <v>1730.3610000000001</v>
      </c>
      <c r="G39" s="18">
        <f>VLOOKUP($B$11,ANLASMA,7,FALSE)</f>
        <v>4168.6419999999998</v>
      </c>
      <c r="H39" s="18">
        <f>VLOOKUP($B$11,ANLASMA,8,FALSE)</f>
        <v>5899.0029999999997</v>
      </c>
      <c r="I39" s="18">
        <f>VLOOKUP($B$11,ANLASMA,9,FALSE)</f>
        <v>47383.201000000001</v>
      </c>
      <c r="J39" s="18">
        <f>VLOOKUP($B$11,ANLASMA,10,FALSE)</f>
        <v>122119.06199999999</v>
      </c>
      <c r="K39" s="18">
        <f>VLOOKUP($B$11,ANLASMA,11,FALSE)</f>
        <v>169502.26299999998</v>
      </c>
      <c r="L39" s="29">
        <f>VLOOKUP($B$11,ANLASMA,12,FALSE)</f>
        <v>372.57000000000005</v>
      </c>
      <c r="M39" s="29">
        <f>VLOOKUP($B$11,ANLASMA,13,FALSE)</f>
        <v>73422</v>
      </c>
      <c r="N39" s="29">
        <f>VLOOKUP($B$11,ANLASMA,14,FALSE)</f>
        <v>73794.570000000007</v>
      </c>
      <c r="O39" s="29">
        <f>VLOOKUP($B$11,ANLASMA,15,FALSE)</f>
        <v>510874.1286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4.6144151579620964E-2</v>
      </c>
      <c r="D17" s="14">
        <f t="shared" si="1"/>
        <v>1.0776161176529793</v>
      </c>
      <c r="E17" s="14">
        <f t="shared" si="2"/>
        <v>4.704785736692086E-2</v>
      </c>
      <c r="F17" s="14">
        <f t="shared" si="3"/>
        <v>1.1610303337000074</v>
      </c>
      <c r="G17" s="14">
        <f t="shared" si="4"/>
        <v>2.4829706183710623</v>
      </c>
      <c r="H17" s="14">
        <f t="shared" si="5"/>
        <v>1.6320088210703501</v>
      </c>
      <c r="I17" s="14">
        <f t="shared" si="6"/>
        <v>0.19761265538809505</v>
      </c>
      <c r="J17" s="14">
        <f t="shared" si="7"/>
        <v>3.8488091156213735</v>
      </c>
      <c r="K17" s="14">
        <f t="shared" si="8"/>
        <v>0.32653778800000149</v>
      </c>
      <c r="L17" s="14">
        <f t="shared" si="9"/>
        <v>14.273148401954774</v>
      </c>
      <c r="M17" s="14">
        <f t="shared" si="10"/>
        <v>149.77120472742217</v>
      </c>
      <c r="N17" s="14">
        <f t="shared" si="11"/>
        <v>84.335558014147679</v>
      </c>
      <c r="O17" s="19">
        <f t="shared" si="12"/>
        <v>0.32725291259103317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3.7579470778268242E-3</v>
      </c>
      <c r="K18" s="14">
        <f t="shared" si="8"/>
        <v>1.3269453743017563E-4</v>
      </c>
      <c r="L18" s="14">
        <f t="shared" si="9"/>
        <v>0</v>
      </c>
      <c r="M18" s="14">
        <f t="shared" si="10"/>
        <v>9.4596350168041639</v>
      </c>
      <c r="N18" s="14">
        <f t="shared" si="11"/>
        <v>4.8913234721036165</v>
      </c>
      <c r="O18" s="19">
        <f t="shared" si="12"/>
        <v>9.9123355368245687E-3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1.8516602912597525E-2</v>
      </c>
      <c r="D21" s="14">
        <f t="shared" si="1"/>
        <v>0</v>
      </c>
      <c r="E21" s="14">
        <f t="shared" si="2"/>
        <v>1.850037992083077E-2</v>
      </c>
      <c r="F21" s="14">
        <f t="shared" si="3"/>
        <v>3.6391945744423053E-2</v>
      </c>
      <c r="G21" s="14">
        <f t="shared" si="4"/>
        <v>0</v>
      </c>
      <c r="H21" s="14">
        <f t="shared" si="5"/>
        <v>2.3426289309013842E-2</v>
      </c>
      <c r="I21" s="14">
        <f t="shared" si="6"/>
        <v>5.8808986507487039E-2</v>
      </c>
      <c r="J21" s="14">
        <f t="shared" si="7"/>
        <v>0</v>
      </c>
      <c r="K21" s="14">
        <f t="shared" si="8"/>
        <v>5.6732418876348077E-2</v>
      </c>
      <c r="L21" s="14">
        <f t="shared" si="9"/>
        <v>5.7424465363183677</v>
      </c>
      <c r="M21" s="14">
        <f t="shared" si="10"/>
        <v>0</v>
      </c>
      <c r="N21" s="14">
        <f t="shared" si="11"/>
        <v>2.7731814980269194</v>
      </c>
      <c r="O21" s="19">
        <f t="shared" si="12"/>
        <v>3.0278421366991215E-2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6.4660754492218489E-2</v>
      </c>
      <c r="D25" s="14">
        <f t="shared" ref="D25:O25" si="13">SUM(D15:D24)</f>
        <v>1.0776161176529793</v>
      </c>
      <c r="E25" s="14">
        <f t="shared" si="13"/>
        <v>6.5548237287751637E-2</v>
      </c>
      <c r="F25" s="14">
        <f t="shared" si="13"/>
        <v>1.1974222794444305</v>
      </c>
      <c r="G25" s="14">
        <f t="shared" si="13"/>
        <v>2.4829706183710623</v>
      </c>
      <c r="H25" s="14">
        <f t="shared" si="13"/>
        <v>1.6554351103793639</v>
      </c>
      <c r="I25" s="14">
        <f t="shared" si="13"/>
        <v>0.25642164189558209</v>
      </c>
      <c r="J25" s="14">
        <f t="shared" si="13"/>
        <v>3.8525670626992001</v>
      </c>
      <c r="K25" s="14">
        <f t="shared" si="13"/>
        <v>0.38340290141377975</v>
      </c>
      <c r="L25" s="14">
        <f t="shared" si="13"/>
        <v>20.015594938273143</v>
      </c>
      <c r="M25" s="14">
        <f t="shared" si="13"/>
        <v>159.23083974422633</v>
      </c>
      <c r="N25" s="14">
        <f t="shared" si="13"/>
        <v>92.000062984278216</v>
      </c>
      <c r="O25" s="14">
        <f t="shared" si="13"/>
        <v>0.36744366949484897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0.10612265923937096</v>
      </c>
      <c r="D29" s="14">
        <f>(SUMIFS(MESKENOG2,KAYNAK,A29,SEBEP,B29,SÜRE,"Uzun",BİLDİRİM,"Bildirimli",İL,$B$10,İLÇE,$B$11)/VLOOKUP($B$11,ABONE2,4,FALSE))</f>
        <v>9.1974824227718327E-2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0.10611026386577059</v>
      </c>
      <c r="F29" s="14">
        <f>(SUMIFS(TARIMSALAG2,KAYNAK,A29,SEBEP,B29,SÜRE,"Uzun",BİLDİRİM,"Bildirimli",İL,$B$10,İLÇE,$B$11)/VLOOKUP($B$11,ABONE2,6,FALSE))</f>
        <v>0.21580413169841683</v>
      </c>
      <c r="G29" s="14">
        <f>(SUMIFS(TARIMSALOG2,KAYNAK,A29,SEBEP,B29,SÜRE,"Uzun",BİLDİRİM,"Bildirimli",İL,$B$10,İLÇE,$B$11)/VLOOKUP($B$11,ABONE2,7,FALSE))</f>
        <v>0.43356007353689324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0.29338582377046835</v>
      </c>
      <c r="I29" s="14">
        <f>(SUMIFS(TICARETHANEAG2,KAYNAK,A29,SEBEP,B29,SÜRE,"Uzun",BİLDİRİM,"Bildirimli",İL,$B$10,İLÇE,$B$11)/VLOOKUP($B$11,ABONE2,9,FALSE))</f>
        <v>0.20034332675070965</v>
      </c>
      <c r="J29" s="14">
        <f>(SUMIFS(TICARETHANEOG2,KAYNAK,A29,SEBEP,B29,SÜRE,"Uzun",BİLDİRİM,"Bildirimli",İL,$B$10,İLÇE,$B$11)/VLOOKUP($B$11,ABONE2,10,FALSE))</f>
        <v>14.200481098202362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0.69469350440563737</v>
      </c>
      <c r="L29" s="14">
        <f>(SUMIFS(SANAYIAG2,KAYNAK,A29,SEBEP,B29,SÜRE,"Uzun",BİLDİRİM,"Bildirimli",İL,$B$10,İLÇE,$B$11)/VLOOKUP($B$11,ABONE2,12,FALSE))</f>
        <v>32.91174739099791</v>
      </c>
      <c r="M29" s="14">
        <f>(SUMIFS(SANAYIOG2,KAYNAK,A29,SEBEP,B29,SÜRE,"Uzun",BİLDİRİM,"Bildirimli",İL,$B$10,İLÇE,$B$11)/VLOOKUP($B$11,ABONE2,13,FALSE))</f>
        <v>29.858995336829999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31.333251206891575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0.26945365931649962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2.752957826222379E-2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2.7505458712671509E-2</v>
      </c>
      <c r="F31" s="14">
        <f>(SUMIFS(TARIMSALAG2,KAYNAK,A31,SEBEP,B31,SÜRE,"Uzun",BİLDİRİM,"Bildirimli",İL,$B$10,İLÇE,$B$11)/VLOOKUP($B$11,ABONE2,6,FALSE))</f>
        <v>1.2058359082708199E-2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7.7622287757665885E-3</v>
      </c>
      <c r="I31" s="14">
        <f>(SUMIFS(TICARETHANEAG2,KAYNAK,A31,SEBEP,B31,SÜRE,"Uzun",BİLDİRİM,"Bildirimli",İL,$B$10,İLÇE,$B$11)/VLOOKUP($B$11,ABONE2,9,FALSE))</f>
        <v>4.1220163835216164E-2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3.9764664207458465E-2</v>
      </c>
      <c r="L31" s="14">
        <f>(SUMIFS(SANAYIAG2,KAYNAK,A31,SEBEP,B31,SÜRE,"Uzun",BİLDİRİM,"Bildirimli",İL,$B$10,İLÇE,$B$11)/VLOOKUP($B$11,ABONE2,12,FALSE))</f>
        <v>0.83310139684006101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0.4023270160349563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2.9367686015890519E-2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0.13365223750159475</v>
      </c>
      <c r="D33" s="14">
        <f t="shared" ref="D33:O33" si="14">SUM(D28:D32)</f>
        <v>9.1974824227718327E-2</v>
      </c>
      <c r="E33" s="14">
        <f t="shared" si="14"/>
        <v>0.13361572257844209</v>
      </c>
      <c r="F33" s="14">
        <f t="shared" si="14"/>
        <v>0.22786249078112503</v>
      </c>
      <c r="G33" s="14">
        <f t="shared" si="14"/>
        <v>0.43356007353689324</v>
      </c>
      <c r="H33" s="14">
        <f t="shared" si="14"/>
        <v>0.30114805254623495</v>
      </c>
      <c r="I33" s="14">
        <f t="shared" si="14"/>
        <v>0.2415634905859258</v>
      </c>
      <c r="J33" s="14">
        <f t="shared" si="14"/>
        <v>14.200481098202362</v>
      </c>
      <c r="K33" s="14">
        <f t="shared" si="14"/>
        <v>0.73445816861309587</v>
      </c>
      <c r="L33" s="14">
        <f t="shared" si="14"/>
        <v>33.744848787837974</v>
      </c>
      <c r="M33" s="14">
        <f t="shared" si="14"/>
        <v>29.858995336829999</v>
      </c>
      <c r="N33" s="14">
        <f t="shared" si="14"/>
        <v>31.735578222926531</v>
      </c>
      <c r="O33" s="14">
        <f t="shared" si="14"/>
        <v>0.29882134533239013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80967</v>
      </c>
      <c r="D37" s="18">
        <f>VLOOKUP($B$11,ABONE2,4,FALSE)</f>
        <v>71</v>
      </c>
      <c r="E37" s="18">
        <f>VLOOKUP($B$11,ABONE2,5,FALSE)</f>
        <v>81038</v>
      </c>
      <c r="F37" s="18">
        <f>VLOOKUP($B$11,ABONE2,6,FALSE)</f>
        <v>2712</v>
      </c>
      <c r="G37" s="18">
        <f>VLOOKUP($B$11,ABONE2,7,FALSE)</f>
        <v>1501</v>
      </c>
      <c r="H37" s="18">
        <f>VLOOKUP($B$11,ABONE2,8,FALSE)</f>
        <v>4213</v>
      </c>
      <c r="I37" s="18">
        <f>VLOOKUP($B$11,ABONE2,9,FALSE)</f>
        <v>15354</v>
      </c>
      <c r="J37" s="18">
        <f>VLOOKUP($B$11,ABONE2,10,FALSE)</f>
        <v>562</v>
      </c>
      <c r="K37" s="18">
        <f>VLOOKUP($B$11,ABONE2,11,FALSE)</f>
        <v>15916</v>
      </c>
      <c r="L37" s="29">
        <f>VLOOKUP($B$11,ABONE2,12,FALSE)</f>
        <v>99</v>
      </c>
      <c r="M37" s="29">
        <f>VLOOKUP($B$11,ABONE2,13,FALSE)</f>
        <v>106</v>
      </c>
      <c r="N37" s="29">
        <f>VLOOKUP($B$11,ABONE2,14,FALSE)</f>
        <v>205</v>
      </c>
      <c r="O37" s="29">
        <f>VLOOKUP($B$11,ABONE2,15,FALSE)</f>
        <v>101372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14408.311304166666</v>
      </c>
      <c r="D38" s="18">
        <f>VLOOKUP($B$11,TUKETIM,4,FALSE)</f>
        <v>47.928983333333342</v>
      </c>
      <c r="E38" s="18">
        <f>VLOOKUP($B$11,TUKETIM,5,FALSE)</f>
        <v>14456.240287499999</v>
      </c>
      <c r="F38" s="18">
        <f>VLOOKUP($B$11,TUKETIM,6,FALSE)</f>
        <v>1774.5949375000002</v>
      </c>
      <c r="G38" s="18">
        <f>VLOOKUP($B$11,TUKETIM,7,FALSE)</f>
        <v>1586.5804124999997</v>
      </c>
      <c r="H38" s="18">
        <f>VLOOKUP($B$11,TUKETIM,8,FALSE)</f>
        <v>3361.17535</v>
      </c>
      <c r="I38" s="18">
        <f>VLOOKUP($B$11,TUKETIM,9,FALSE)</f>
        <v>6986.6540208333327</v>
      </c>
      <c r="J38" s="18">
        <f>VLOOKUP($B$11,TUKETIM,10,FALSE)</f>
        <v>3864.211129166667</v>
      </c>
      <c r="K38" s="18">
        <f>VLOOKUP($B$11,TUKETIM,11,FALSE)</f>
        <v>10850.86515</v>
      </c>
      <c r="L38" s="29">
        <f>VLOOKUP($B$11,TUKETIM,12,FALSE)</f>
        <v>673.43810416666679</v>
      </c>
      <c r="M38" s="29">
        <f>VLOOKUP($B$11,TUKETIM,13,FALSE)</f>
        <v>18430.755549999998</v>
      </c>
      <c r="N38" s="29">
        <f>VLOOKUP($B$11,TUKETIM,14,FALSE)</f>
        <v>19104.193654166666</v>
      </c>
      <c r="O38" s="29">
        <f>VLOOKUP($B$11,TUKETIM,15,FALSE)</f>
        <v>47772.474441666658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415215.72820000001</v>
      </c>
      <c r="D39" s="18">
        <f>VLOOKUP($B$11,ANLASMA,4,FALSE)</f>
        <v>486.94</v>
      </c>
      <c r="E39" s="18">
        <f>VLOOKUP($B$11,ANLASMA,5,FALSE)</f>
        <v>415702.66820000001</v>
      </c>
      <c r="F39" s="18">
        <f>VLOOKUP($B$11,ANLASMA,6,FALSE)</f>
        <v>15798.271000000001</v>
      </c>
      <c r="G39" s="18">
        <f>VLOOKUP($B$11,ANLASMA,7,FALSE)</f>
        <v>19458.630999999998</v>
      </c>
      <c r="H39" s="18">
        <f>VLOOKUP($B$11,ANLASMA,8,FALSE)</f>
        <v>35256.902000000002</v>
      </c>
      <c r="I39" s="18">
        <f>VLOOKUP($B$11,ANLASMA,9,FALSE)</f>
        <v>79508.827399999995</v>
      </c>
      <c r="J39" s="18">
        <f>VLOOKUP($B$11,ANLASMA,10,FALSE)</f>
        <v>66034.460000000006</v>
      </c>
      <c r="K39" s="18">
        <f>VLOOKUP($B$11,ANLASMA,11,FALSE)</f>
        <v>145543.2874</v>
      </c>
      <c r="L39" s="29">
        <f>VLOOKUP($B$11,ANLASMA,12,FALSE)</f>
        <v>1868.9739999999999</v>
      </c>
      <c r="M39" s="29">
        <f>VLOOKUP($B$11,ANLASMA,13,FALSE)</f>
        <v>50641</v>
      </c>
      <c r="N39" s="29">
        <f>VLOOKUP($B$11,ANLASMA,14,FALSE)</f>
        <v>52509.974000000002</v>
      </c>
      <c r="O39" s="29">
        <f>VLOOKUP($B$11,ANLASMA,15,FALSE)</f>
        <v>649012.83160000003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0.1083053785839112</v>
      </c>
      <c r="D17" s="14">
        <f t="shared" si="1"/>
        <v>0.34099547618908238</v>
      </c>
      <c r="E17" s="14">
        <f t="shared" si="2"/>
        <v>0.10873159971289607</v>
      </c>
      <c r="F17" s="14">
        <f t="shared" si="3"/>
        <v>0.25628312305446449</v>
      </c>
      <c r="G17" s="14">
        <f t="shared" si="4"/>
        <v>0.40608857514274233</v>
      </c>
      <c r="H17" s="14">
        <f t="shared" si="5"/>
        <v>0.33367018495413037</v>
      </c>
      <c r="I17" s="14">
        <f t="shared" si="6"/>
        <v>0.16873060069855816</v>
      </c>
      <c r="J17" s="14">
        <f t="shared" si="7"/>
        <v>1.9370422559173877</v>
      </c>
      <c r="K17" s="14">
        <f t="shared" si="8"/>
        <v>0.253057601597722</v>
      </c>
      <c r="L17" s="14">
        <f t="shared" si="9"/>
        <v>0</v>
      </c>
      <c r="M17" s="14">
        <f t="shared" si="10"/>
        <v>4.7797100784669402</v>
      </c>
      <c r="N17" s="14">
        <f t="shared" si="11"/>
        <v>3.9830917320557835</v>
      </c>
      <c r="O17" s="19">
        <f t="shared" si="12"/>
        <v>0.16005665044877951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1.4139900941080362E-2</v>
      </c>
      <c r="D21" s="14">
        <f t="shared" si="1"/>
        <v>0</v>
      </c>
      <c r="E21" s="14">
        <f t="shared" si="2"/>
        <v>1.4114000721840833E-2</v>
      </c>
      <c r="F21" s="14">
        <f t="shared" si="3"/>
        <v>2.6150171199492808E-2</v>
      </c>
      <c r="G21" s="14">
        <f t="shared" si="4"/>
        <v>0</v>
      </c>
      <c r="H21" s="14">
        <f t="shared" si="5"/>
        <v>1.2641417752325296E-2</v>
      </c>
      <c r="I21" s="14">
        <f t="shared" si="6"/>
        <v>7.6328337734421691E-3</v>
      </c>
      <c r="J21" s="14">
        <f t="shared" si="7"/>
        <v>0</v>
      </c>
      <c r="K21" s="14">
        <f t="shared" si="8"/>
        <v>7.2688402553444933E-3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1.2770925137973161E-2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0.12244527952499157</v>
      </c>
      <c r="D25" s="14">
        <f t="shared" ref="D25:O25" si="13">SUM(D15:D24)</f>
        <v>0.34099547618908238</v>
      </c>
      <c r="E25" s="14">
        <f t="shared" si="13"/>
        <v>0.12284560043473691</v>
      </c>
      <c r="F25" s="14">
        <f t="shared" si="13"/>
        <v>0.2824332942539573</v>
      </c>
      <c r="G25" s="14">
        <f t="shared" si="13"/>
        <v>0.40608857514274233</v>
      </c>
      <c r="H25" s="14">
        <f t="shared" si="13"/>
        <v>0.34631160270645567</v>
      </c>
      <c r="I25" s="14">
        <f t="shared" si="13"/>
        <v>0.17636343447200034</v>
      </c>
      <c r="J25" s="14">
        <f t="shared" si="13"/>
        <v>1.9370422559173877</v>
      </c>
      <c r="K25" s="14">
        <f t="shared" si="13"/>
        <v>0.26032644185306647</v>
      </c>
      <c r="L25" s="14">
        <f t="shared" si="13"/>
        <v>0</v>
      </c>
      <c r="M25" s="14">
        <f t="shared" si="13"/>
        <v>4.7797100784669402</v>
      </c>
      <c r="N25" s="14">
        <f t="shared" si="13"/>
        <v>3.9830917320557835</v>
      </c>
      <c r="O25" s="14">
        <f t="shared" si="13"/>
        <v>0.17282757558675266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1.4714773590328491E-2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1.4687820370243174E-2</v>
      </c>
      <c r="F31" s="14">
        <f>(SUMIFS(TARIMSALAG2,KAYNAK,A31,SEBEP,B31,SÜRE,"Uzun",BİLDİRİM,"Bildirimli",İL,$B$10,İLÇE,$B$11)/VLOOKUP($B$11,ABONE2,6,FALSE))</f>
        <v>1.1406507441360183E-2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5.5140910765447649E-3</v>
      </c>
      <c r="I31" s="14">
        <f>(SUMIFS(TICARETHANEAG2,KAYNAK,A31,SEBEP,B31,SÜRE,"Uzun",BİLDİRİM,"Bildirimli",İL,$B$10,İLÇE,$B$11)/VLOOKUP($B$11,ABONE2,9,FALSE))</f>
        <v>2.7873110886583466E-2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2.6543901841414023E-2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1.5799588078407398E-2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1.4714773590328491E-2</v>
      </c>
      <c r="D33" s="14">
        <f t="shared" ref="D33:O33" si="14">SUM(D28:D32)</f>
        <v>0</v>
      </c>
      <c r="E33" s="14">
        <f t="shared" si="14"/>
        <v>1.4687820370243174E-2</v>
      </c>
      <c r="F33" s="14">
        <f t="shared" si="14"/>
        <v>1.1406507441360183E-2</v>
      </c>
      <c r="G33" s="14">
        <f t="shared" si="14"/>
        <v>0</v>
      </c>
      <c r="H33" s="14">
        <f t="shared" si="14"/>
        <v>5.5140910765447649E-3</v>
      </c>
      <c r="I33" s="14">
        <f t="shared" si="14"/>
        <v>2.7873110886583466E-2</v>
      </c>
      <c r="J33" s="14">
        <f t="shared" si="14"/>
        <v>0</v>
      </c>
      <c r="K33" s="14">
        <f t="shared" si="14"/>
        <v>2.6543901841414023E-2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1.5799588078407398E-2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8719</v>
      </c>
      <c r="D37" s="18">
        <f>VLOOKUP($B$11,ABONE2,4,FALSE)</f>
        <v>16</v>
      </c>
      <c r="E37" s="18">
        <f>VLOOKUP($B$11,ABONE2,5,FALSE)</f>
        <v>8735</v>
      </c>
      <c r="F37" s="18">
        <f>VLOOKUP($B$11,ABONE2,6,FALSE)</f>
        <v>583</v>
      </c>
      <c r="G37" s="18">
        <f>VLOOKUP($B$11,ABONE2,7,FALSE)</f>
        <v>623</v>
      </c>
      <c r="H37" s="18">
        <f>VLOOKUP($B$11,ABONE2,8,FALSE)</f>
        <v>1206</v>
      </c>
      <c r="I37" s="18">
        <f>VLOOKUP($B$11,ABONE2,9,FALSE)</f>
        <v>1977</v>
      </c>
      <c r="J37" s="18">
        <f>VLOOKUP($B$11,ABONE2,10,FALSE)</f>
        <v>99</v>
      </c>
      <c r="K37" s="18">
        <f>VLOOKUP($B$11,ABONE2,11,FALSE)</f>
        <v>2076</v>
      </c>
      <c r="L37" s="29">
        <f>VLOOKUP($B$11,ABONE2,12,FALSE)</f>
        <v>2</v>
      </c>
      <c r="M37" s="29">
        <f>VLOOKUP($B$11,ABONE2,13,FALSE)</f>
        <v>10</v>
      </c>
      <c r="N37" s="29">
        <f>VLOOKUP($B$11,ABONE2,14,FALSE)</f>
        <v>12</v>
      </c>
      <c r="O37" s="29">
        <f>VLOOKUP($B$11,ABONE2,15,FALSE)</f>
        <v>12029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1394.6393291666666</v>
      </c>
      <c r="D38" s="18">
        <f>VLOOKUP($B$11,TUKETIM,4,FALSE)</f>
        <v>14.466412500000001</v>
      </c>
      <c r="E38" s="18">
        <f>VLOOKUP($B$11,TUKETIM,5,FALSE)</f>
        <v>1409.1057416666665</v>
      </c>
      <c r="F38" s="18">
        <f>VLOOKUP($B$11,TUKETIM,6,FALSE)</f>
        <v>463.24317500000001</v>
      </c>
      <c r="G38" s="18">
        <f>VLOOKUP($B$11,TUKETIM,7,FALSE)</f>
        <v>970.49626250000006</v>
      </c>
      <c r="H38" s="18">
        <f>VLOOKUP($B$11,TUKETIM,8,FALSE)</f>
        <v>1433.7394375000001</v>
      </c>
      <c r="I38" s="18">
        <f>VLOOKUP($B$11,TUKETIM,9,FALSE)</f>
        <v>672.86697916666662</v>
      </c>
      <c r="J38" s="18">
        <f>VLOOKUP($B$11,TUKETIM,10,FALSE)</f>
        <v>470.87962083333338</v>
      </c>
      <c r="K38" s="18">
        <f>VLOOKUP($B$11,TUKETIM,11,FALSE)</f>
        <v>1143.7465999999999</v>
      </c>
      <c r="L38" s="29">
        <f>VLOOKUP($B$11,TUKETIM,12,FALSE)</f>
        <v>11.661637500000001</v>
      </c>
      <c r="M38" s="29">
        <f>VLOOKUP($B$11,TUKETIM,13,FALSE)</f>
        <v>1548.9431458333333</v>
      </c>
      <c r="N38" s="29">
        <f>VLOOKUP($B$11,TUKETIM,14,FALSE)</f>
        <v>1560.6047833333334</v>
      </c>
      <c r="O38" s="29">
        <f>VLOOKUP($B$11,TUKETIM,15,FALSE)</f>
        <v>5547.1965625000003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41714.748999999996</v>
      </c>
      <c r="D39" s="18">
        <f>VLOOKUP($B$11,ANLASMA,4,FALSE)</f>
        <v>109.92</v>
      </c>
      <c r="E39" s="18">
        <f>VLOOKUP($B$11,ANLASMA,5,FALSE)</f>
        <v>41824.668999999994</v>
      </c>
      <c r="F39" s="18">
        <f>VLOOKUP($B$11,ANLASMA,6,FALSE)</f>
        <v>3944.49</v>
      </c>
      <c r="G39" s="18">
        <f>VLOOKUP($B$11,ANLASMA,7,FALSE)</f>
        <v>11398.855</v>
      </c>
      <c r="H39" s="18">
        <f>VLOOKUP($B$11,ANLASMA,8,FALSE)</f>
        <v>15343.344999999999</v>
      </c>
      <c r="I39" s="18">
        <f>VLOOKUP($B$11,ANLASMA,9,FALSE)</f>
        <v>10361.162</v>
      </c>
      <c r="J39" s="18">
        <f>VLOOKUP($B$11,ANLASMA,10,FALSE)</f>
        <v>18535.476000000002</v>
      </c>
      <c r="K39" s="18">
        <f>VLOOKUP($B$11,ANLASMA,11,FALSE)</f>
        <v>28896.638000000003</v>
      </c>
      <c r="L39" s="29">
        <f>VLOOKUP($B$11,ANLASMA,12,FALSE)</f>
        <v>19.52</v>
      </c>
      <c r="M39" s="29">
        <f>VLOOKUP($B$11,ANLASMA,13,FALSE)</f>
        <v>7167.4</v>
      </c>
      <c r="N39" s="29">
        <f>VLOOKUP($B$11,ANLASMA,14,FALSE)</f>
        <v>7186.92</v>
      </c>
      <c r="O39" s="29">
        <f>VLOOKUP($B$11,ANLASMA,15,FALSE)</f>
        <v>93251.572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3.7792749240629357E-2</v>
      </c>
      <c r="D17" s="14">
        <f t="shared" si="1"/>
        <v>0.111142762136252</v>
      </c>
      <c r="E17" s="14">
        <f t="shared" si="2"/>
        <v>3.7904155700069851E-2</v>
      </c>
      <c r="F17" s="14">
        <f t="shared" si="3"/>
        <v>0.17066730381457262</v>
      </c>
      <c r="G17" s="14">
        <f t="shared" si="4"/>
        <v>0.15099743193913029</v>
      </c>
      <c r="H17" s="14">
        <f t="shared" si="5"/>
        <v>0.16494931780426961</v>
      </c>
      <c r="I17" s="14">
        <f t="shared" si="6"/>
        <v>3.2512922697441306E-2</v>
      </c>
      <c r="J17" s="14">
        <f t="shared" si="7"/>
        <v>1.2715393142022289</v>
      </c>
      <c r="K17" s="14">
        <f t="shared" si="8"/>
        <v>7.9440006554067341E-2</v>
      </c>
      <c r="L17" s="14">
        <f t="shared" si="9"/>
        <v>0</v>
      </c>
      <c r="M17" s="14">
        <f t="shared" si="10"/>
        <v>0</v>
      </c>
      <c r="N17" s="14">
        <f t="shared" si="11"/>
        <v>0</v>
      </c>
      <c r="O17" s="19">
        <f t="shared" si="12"/>
        <v>6.665833368320892E-2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9.1811960547377898E-3</v>
      </c>
      <c r="D21" s="14">
        <f t="shared" si="1"/>
        <v>0</v>
      </c>
      <c r="E21" s="14">
        <f t="shared" si="2"/>
        <v>9.1672513462706922E-3</v>
      </c>
      <c r="F21" s="14">
        <f t="shared" si="3"/>
        <v>7.5626750091886789E-3</v>
      </c>
      <c r="G21" s="14">
        <f t="shared" si="4"/>
        <v>0</v>
      </c>
      <c r="H21" s="14">
        <f t="shared" si="5"/>
        <v>5.3642229716338299E-3</v>
      </c>
      <c r="I21" s="14">
        <f t="shared" si="6"/>
        <v>4.0472134255338226E-3</v>
      </c>
      <c r="J21" s="14">
        <f t="shared" si="7"/>
        <v>0</v>
      </c>
      <c r="K21" s="14">
        <f t="shared" si="8"/>
        <v>3.8939286165032196E-3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7.6332034489269614E-3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4.3473549494511777E-3</v>
      </c>
      <c r="D22" s="14">
        <f t="shared" si="1"/>
        <v>0</v>
      </c>
      <c r="E22" s="14">
        <f t="shared" si="2"/>
        <v>4.3407520409617312E-3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3.9058728548218733E-4</v>
      </c>
      <c r="J22" s="14">
        <f t="shared" si="7"/>
        <v>0</v>
      </c>
      <c r="K22" s="14">
        <f t="shared" si="8"/>
        <v>3.7579412011878134E-4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2.9338444791806337E-3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5.1321300244818326E-2</v>
      </c>
      <c r="D25" s="14">
        <f t="shared" ref="D25:O25" si="13">SUM(D15:D24)</f>
        <v>0.111142762136252</v>
      </c>
      <c r="E25" s="14">
        <f t="shared" si="13"/>
        <v>5.1412159087302275E-2</v>
      </c>
      <c r="F25" s="14">
        <f t="shared" si="13"/>
        <v>0.17822997882376129</v>
      </c>
      <c r="G25" s="14">
        <f t="shared" si="13"/>
        <v>0.15099743193913029</v>
      </c>
      <c r="H25" s="14">
        <f t="shared" si="13"/>
        <v>0.17031354077590344</v>
      </c>
      <c r="I25" s="14">
        <f t="shared" si="13"/>
        <v>3.6950723408457314E-2</v>
      </c>
      <c r="J25" s="14">
        <f t="shared" si="13"/>
        <v>1.2715393142022289</v>
      </c>
      <c r="K25" s="14">
        <f t="shared" si="13"/>
        <v>8.370972929068933E-2</v>
      </c>
      <c r="L25" s="14">
        <f t="shared" si="13"/>
        <v>0</v>
      </c>
      <c r="M25" s="14">
        <f t="shared" si="13"/>
        <v>0</v>
      </c>
      <c r="N25" s="14">
        <f t="shared" si="13"/>
        <v>0</v>
      </c>
      <c r="O25" s="14">
        <f t="shared" si="13"/>
        <v>7.7225381611316507E-2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</v>
      </c>
      <c r="D33" s="14">
        <f t="shared" ref="D33:O33" si="14">SUM(D28:D32)</f>
        <v>0</v>
      </c>
      <c r="E33" s="14">
        <f t="shared" si="14"/>
        <v>0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</v>
      </c>
      <c r="J33" s="14">
        <f t="shared" si="14"/>
        <v>0</v>
      </c>
      <c r="K33" s="14">
        <f t="shared" si="14"/>
        <v>0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6574</v>
      </c>
      <c r="D37" s="18">
        <f>VLOOKUP($B$11,ABONE2,4,FALSE)</f>
        <v>10</v>
      </c>
      <c r="E37" s="18">
        <f>VLOOKUP($B$11,ABONE2,5,FALSE)</f>
        <v>6584</v>
      </c>
      <c r="F37" s="18">
        <f>VLOOKUP($B$11,ABONE2,6,FALSE)</f>
        <v>1220</v>
      </c>
      <c r="G37" s="18">
        <f>VLOOKUP($B$11,ABONE2,7,FALSE)</f>
        <v>500</v>
      </c>
      <c r="H37" s="18">
        <f>VLOOKUP($B$11,ABONE2,8,FALSE)</f>
        <v>1720</v>
      </c>
      <c r="I37" s="18">
        <f>VLOOKUP($B$11,ABONE2,9,FALSE)</f>
        <v>1575</v>
      </c>
      <c r="J37" s="18">
        <f>VLOOKUP($B$11,ABONE2,10,FALSE)</f>
        <v>62</v>
      </c>
      <c r="K37" s="18">
        <f>VLOOKUP($B$11,ABONE2,11,FALSE)</f>
        <v>1637</v>
      </c>
      <c r="L37" s="29">
        <f>VLOOKUP($B$11,ABONE2,12,FALSE)</f>
        <v>3</v>
      </c>
      <c r="M37" s="29">
        <f>VLOOKUP($B$11,ABONE2,13,FALSE)</f>
        <v>7</v>
      </c>
      <c r="N37" s="29">
        <f>VLOOKUP($B$11,ABONE2,14,FALSE)</f>
        <v>10</v>
      </c>
      <c r="O37" s="29">
        <f>VLOOKUP($B$11,ABONE2,15,FALSE)</f>
        <v>9951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982.69561250000004</v>
      </c>
      <c r="D38" s="18">
        <f>VLOOKUP($B$11,TUKETIM,4,FALSE)</f>
        <v>13.260283333333334</v>
      </c>
      <c r="E38" s="18">
        <f>VLOOKUP($B$11,TUKETIM,5,FALSE)</f>
        <v>995.95589583333333</v>
      </c>
      <c r="F38" s="18">
        <f>VLOOKUP($B$11,TUKETIM,6,FALSE)</f>
        <v>1077.7871166666666</v>
      </c>
      <c r="G38" s="18">
        <f>VLOOKUP($B$11,TUKETIM,7,FALSE)</f>
        <v>1046.2750958333334</v>
      </c>
      <c r="H38" s="18">
        <f>VLOOKUP($B$11,TUKETIM,8,FALSE)</f>
        <v>2124.0622125</v>
      </c>
      <c r="I38" s="18">
        <f>VLOOKUP($B$11,TUKETIM,9,FALSE)</f>
        <v>562.42265833333329</v>
      </c>
      <c r="J38" s="18">
        <f>VLOOKUP($B$11,TUKETIM,10,FALSE)</f>
        <v>354.35894166666668</v>
      </c>
      <c r="K38" s="18">
        <f>VLOOKUP($B$11,TUKETIM,11,FALSE)</f>
        <v>916.78160000000003</v>
      </c>
      <c r="L38" s="29">
        <f>VLOOKUP($B$11,TUKETIM,12,FALSE)</f>
        <v>31.915141666666667</v>
      </c>
      <c r="M38" s="29">
        <f>VLOOKUP($B$11,TUKETIM,13,FALSE)</f>
        <v>412.63886666666667</v>
      </c>
      <c r="N38" s="29">
        <f>VLOOKUP($B$11,TUKETIM,14,FALSE)</f>
        <v>444.55400833333334</v>
      </c>
      <c r="O38" s="29">
        <f>VLOOKUP($B$11,TUKETIM,15,FALSE)</f>
        <v>4481.3537166666665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28253.772400000002</v>
      </c>
      <c r="D39" s="18">
        <f>VLOOKUP($B$11,ANLASMA,4,FALSE)</f>
        <v>42.5</v>
      </c>
      <c r="E39" s="18">
        <f>VLOOKUP($B$11,ANLASMA,5,FALSE)</f>
        <v>28296.272400000002</v>
      </c>
      <c r="F39" s="18">
        <f>VLOOKUP($B$11,ANLASMA,6,FALSE)</f>
        <v>8491.1299999999992</v>
      </c>
      <c r="G39" s="18">
        <f>VLOOKUP($B$11,ANLASMA,7,FALSE)</f>
        <v>8103.7740000000003</v>
      </c>
      <c r="H39" s="18">
        <f>VLOOKUP($B$11,ANLASMA,8,FALSE)</f>
        <v>16594.903999999999</v>
      </c>
      <c r="I39" s="18">
        <f>VLOOKUP($B$11,ANLASMA,9,FALSE)</f>
        <v>7821.7464</v>
      </c>
      <c r="J39" s="18">
        <f>VLOOKUP($B$11,ANLASMA,10,FALSE)</f>
        <v>21442.83</v>
      </c>
      <c r="K39" s="18">
        <f>VLOOKUP($B$11,ANLASMA,11,FALSE)</f>
        <v>29264.576400000002</v>
      </c>
      <c r="L39" s="29">
        <f>VLOOKUP($B$11,ANLASMA,12,FALSE)</f>
        <v>167</v>
      </c>
      <c r="M39" s="29">
        <f>VLOOKUP($B$11,ANLASMA,13,FALSE)</f>
        <v>4126</v>
      </c>
      <c r="N39" s="29">
        <f>VLOOKUP($B$11,ANLASMA,14,FALSE)</f>
        <v>4293</v>
      </c>
      <c r="O39" s="29">
        <f>VLOOKUP($B$11,ANLASMA,15,FALSE)</f>
        <v>78448.752800000002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2.2111077106339271E-2</v>
      </c>
      <c r="D17" s="14">
        <f t="shared" si="1"/>
        <v>0.38692314618961843</v>
      </c>
      <c r="E17" s="14">
        <f t="shared" si="2"/>
        <v>2.220664018926875E-2</v>
      </c>
      <c r="F17" s="14">
        <f t="shared" si="3"/>
        <v>1.4081700676244471E-2</v>
      </c>
      <c r="G17" s="14">
        <f t="shared" si="4"/>
        <v>0.6043495756161178</v>
      </c>
      <c r="H17" s="14">
        <f t="shared" si="5"/>
        <v>7.6379101725307624E-2</v>
      </c>
      <c r="I17" s="14">
        <f t="shared" si="6"/>
        <v>9.0981886340689974E-2</v>
      </c>
      <c r="J17" s="14">
        <f t="shared" si="7"/>
        <v>0.53147496701345187</v>
      </c>
      <c r="K17" s="14">
        <f t="shared" si="8"/>
        <v>0.11367060029494026</v>
      </c>
      <c r="L17" s="14">
        <f t="shared" si="9"/>
        <v>6.6916178856096256</v>
      </c>
      <c r="M17" s="14">
        <f t="shared" si="10"/>
        <v>0</v>
      </c>
      <c r="N17" s="14">
        <f t="shared" si="11"/>
        <v>3.8237816489197862</v>
      </c>
      <c r="O17" s="19">
        <f t="shared" si="12"/>
        <v>4.8325272363582326E-2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2.6945721023850382E-2</v>
      </c>
      <c r="D21" s="14">
        <f t="shared" si="1"/>
        <v>0</v>
      </c>
      <c r="E21" s="14">
        <f t="shared" si="2"/>
        <v>2.6938662550759655E-2</v>
      </c>
      <c r="F21" s="14">
        <f t="shared" si="3"/>
        <v>1.9964212063414343E-3</v>
      </c>
      <c r="G21" s="14">
        <f t="shared" si="4"/>
        <v>0</v>
      </c>
      <c r="H21" s="14">
        <f t="shared" si="5"/>
        <v>1.7857171212394363E-3</v>
      </c>
      <c r="I21" s="14">
        <f t="shared" si="6"/>
        <v>7.7508308262763725E-2</v>
      </c>
      <c r="J21" s="14">
        <f t="shared" si="7"/>
        <v>0</v>
      </c>
      <c r="K21" s="14">
        <f t="shared" si="8"/>
        <v>7.3516046153752027E-2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3.0252057377300565E-2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4.9056798130189649E-2</v>
      </c>
      <c r="D25" s="14">
        <f t="shared" ref="D25:O25" si="13">SUM(D15:D24)</f>
        <v>0.38692314618961843</v>
      </c>
      <c r="E25" s="14">
        <f t="shared" si="13"/>
        <v>4.9145302740028401E-2</v>
      </c>
      <c r="F25" s="14">
        <f t="shared" si="13"/>
        <v>1.6078121882585904E-2</v>
      </c>
      <c r="G25" s="14">
        <f t="shared" si="13"/>
        <v>0.6043495756161178</v>
      </c>
      <c r="H25" s="14">
        <f t="shared" si="13"/>
        <v>7.8164818846547066E-2</v>
      </c>
      <c r="I25" s="14">
        <f t="shared" si="13"/>
        <v>0.16849019460345371</v>
      </c>
      <c r="J25" s="14">
        <f t="shared" si="13"/>
        <v>0.53147496701345187</v>
      </c>
      <c r="K25" s="14">
        <f t="shared" si="13"/>
        <v>0.18718664644869229</v>
      </c>
      <c r="L25" s="14">
        <f t="shared" si="13"/>
        <v>6.6916178856096256</v>
      </c>
      <c r="M25" s="14">
        <f t="shared" si="13"/>
        <v>0</v>
      </c>
      <c r="N25" s="14">
        <f t="shared" si="13"/>
        <v>3.8237816489197862</v>
      </c>
      <c r="O25" s="14">
        <f t="shared" si="13"/>
        <v>7.8577329740882884E-2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2.1395644334051382E-2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2.1390039712090924E-2</v>
      </c>
      <c r="F29" s="14">
        <f>(SUMIFS(TARIMSALAG2,KAYNAK,A29,SEBEP,B29,SÜRE,"Uzun",BİLDİRİM,"Bildirimli",İL,$B$10,İLÇE,$B$11)/VLOOKUP($B$11,ABONE2,6,FALSE))</f>
        <v>1.3391988830146823E-2</v>
      </c>
      <c r="G29" s="14">
        <f>(SUMIFS(TARIMSALOG2,KAYNAK,A29,SEBEP,B29,SÜRE,"Uzun",BİLDİRİM,"Bildirimli",İL,$B$10,İLÇE,$B$11)/VLOOKUP($B$11,ABONE2,7,FALSE))</f>
        <v>7.0417304706826391E-3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1.2721776866087279E-2</v>
      </c>
      <c r="I29" s="14">
        <f>(SUMIFS(TICARETHANEAG2,KAYNAK,A29,SEBEP,B29,SÜRE,"Uzun",BİLDİRİM,"Bildirimli",İL,$B$10,İLÇE,$B$11)/VLOOKUP($B$11,ABONE2,9,FALSE))</f>
        <v>5.5182066463413351E-2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5.2339774095322963E-2</v>
      </c>
      <c r="L29" s="14">
        <f>(SUMIFS(SANAYIAG2,KAYNAK,A29,SEBEP,B29,SÜRE,"Uzun",BİLDİRİM,"Bildirimli",İL,$B$10,İLÇE,$B$11)/VLOOKUP($B$11,ABONE2,12,FALSE))</f>
        <v>0.28826522513844322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0.16472298579339612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2.4935410345976038E-2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6.4442306107189281E-3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6.4425425345930026E-3</v>
      </c>
      <c r="F31" s="14">
        <f>(SUMIFS(TARIMSALAG2,KAYNAK,A31,SEBEP,B31,SÜRE,"Uzun",BİLDİRİM,"Bildirimli",İL,$B$10,İLÇE,$B$11)/VLOOKUP($B$11,ABONE2,6,FALSE))</f>
        <v>1.0030501514077922E-3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8.9718733859430497E-4</v>
      </c>
      <c r="I31" s="14">
        <f>(SUMIFS(TICARETHANEAG2,KAYNAK,A31,SEBEP,B31,SÜRE,"Uzun",BİLDİRİM,"Bildirimli",İL,$B$10,İLÇE,$B$11)/VLOOKUP($B$11,ABONE2,9,FALSE))</f>
        <v>1.9279089876026492E-5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1.8286071427638192E-5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4.7018740989717709E-3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2.7839874944770311E-2</v>
      </c>
      <c r="D33" s="14">
        <f t="shared" ref="D33:O33" si="14">SUM(D28:D32)</f>
        <v>0</v>
      </c>
      <c r="E33" s="14">
        <f t="shared" si="14"/>
        <v>2.7832582246683925E-2</v>
      </c>
      <c r="F33" s="14">
        <f t="shared" si="14"/>
        <v>1.4395038981554616E-2</v>
      </c>
      <c r="G33" s="14">
        <f t="shared" si="14"/>
        <v>7.0417304706826391E-3</v>
      </c>
      <c r="H33" s="14">
        <f t="shared" si="14"/>
        <v>1.3618964204681583E-2</v>
      </c>
      <c r="I33" s="14">
        <f t="shared" si="14"/>
        <v>5.5201345553289378E-2</v>
      </c>
      <c r="J33" s="14">
        <f t="shared" si="14"/>
        <v>0</v>
      </c>
      <c r="K33" s="14">
        <f t="shared" si="14"/>
        <v>5.2358060166750604E-2</v>
      </c>
      <c r="L33" s="14">
        <f t="shared" si="14"/>
        <v>0.28826522513844322</v>
      </c>
      <c r="M33" s="14">
        <f t="shared" si="14"/>
        <v>0</v>
      </c>
      <c r="N33" s="14">
        <f t="shared" si="14"/>
        <v>0.16472298579339612</v>
      </c>
      <c r="O33" s="14">
        <f t="shared" si="14"/>
        <v>2.9637284444947808E-2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7633</v>
      </c>
      <c r="D37" s="18">
        <f>VLOOKUP($B$11,ABONE2,4,FALSE)</f>
        <v>2</v>
      </c>
      <c r="E37" s="18">
        <f>VLOOKUP($B$11,ABONE2,5,FALSE)</f>
        <v>7635</v>
      </c>
      <c r="F37" s="18">
        <f>VLOOKUP($B$11,ABONE2,6,FALSE)</f>
        <v>1356</v>
      </c>
      <c r="G37" s="18">
        <f>VLOOKUP($B$11,ABONE2,7,FALSE)</f>
        <v>160</v>
      </c>
      <c r="H37" s="18">
        <f>VLOOKUP($B$11,ABONE2,8,FALSE)</f>
        <v>1516</v>
      </c>
      <c r="I37" s="18">
        <f>VLOOKUP($B$11,ABONE2,9,FALSE)</f>
        <v>1510</v>
      </c>
      <c r="J37" s="18">
        <f>VLOOKUP($B$11,ABONE2,10,FALSE)</f>
        <v>82</v>
      </c>
      <c r="K37" s="18">
        <f>VLOOKUP($B$11,ABONE2,11,FALSE)</f>
        <v>1592</v>
      </c>
      <c r="L37" s="29">
        <f>VLOOKUP($B$11,ABONE2,12,FALSE)</f>
        <v>8</v>
      </c>
      <c r="M37" s="29">
        <f>VLOOKUP($B$11,ABONE2,13,FALSE)</f>
        <v>6</v>
      </c>
      <c r="N37" s="29">
        <f>VLOOKUP($B$11,ABONE2,14,FALSE)</f>
        <v>14</v>
      </c>
      <c r="O37" s="29">
        <f>VLOOKUP($B$11,ABONE2,15,FALSE)</f>
        <v>10757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861.606675</v>
      </c>
      <c r="D38" s="18">
        <f>VLOOKUP($B$11,TUKETIM,4,FALSE)</f>
        <v>0.59876249999999998</v>
      </c>
      <c r="E38" s="18">
        <f>VLOOKUP($B$11,TUKETIM,5,FALSE)</f>
        <v>862.20543750000002</v>
      </c>
      <c r="F38" s="18">
        <f>VLOOKUP($B$11,TUKETIM,6,FALSE)</f>
        <v>511.51788333333332</v>
      </c>
      <c r="G38" s="18">
        <f>VLOOKUP($B$11,TUKETIM,7,FALSE)</f>
        <v>797.34433333333322</v>
      </c>
      <c r="H38" s="18">
        <f>VLOOKUP($B$11,TUKETIM,8,FALSE)</f>
        <v>1308.8622166666664</v>
      </c>
      <c r="I38" s="18">
        <f>VLOOKUP($B$11,TUKETIM,9,FALSE)</f>
        <v>730.65852083333334</v>
      </c>
      <c r="J38" s="18">
        <f>VLOOKUP($B$11,TUKETIM,10,FALSE)</f>
        <v>278.13792083333334</v>
      </c>
      <c r="K38" s="18">
        <f>VLOOKUP($B$11,TUKETIM,11,FALSE)</f>
        <v>1008.7964416666666</v>
      </c>
      <c r="L38" s="29">
        <f>VLOOKUP($B$11,TUKETIM,12,FALSE)</f>
        <v>21.726487499999998</v>
      </c>
      <c r="M38" s="29">
        <f>VLOOKUP($B$11,TUKETIM,13,FALSE)</f>
        <v>28.478345833333332</v>
      </c>
      <c r="N38" s="29">
        <f>VLOOKUP($B$11,TUKETIM,14,FALSE)</f>
        <v>50.204833333333326</v>
      </c>
      <c r="O38" s="29">
        <f>VLOOKUP($B$11,TUKETIM,15,FALSE)</f>
        <v>3230.0689291666658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30293.952399999998</v>
      </c>
      <c r="D39" s="18">
        <f>VLOOKUP($B$11,ANLASMA,4,FALSE)</f>
        <v>9</v>
      </c>
      <c r="E39" s="18">
        <f>VLOOKUP($B$11,ANLASMA,5,FALSE)</f>
        <v>30302.952399999998</v>
      </c>
      <c r="F39" s="18">
        <f>VLOOKUP($B$11,ANLASMA,6,FALSE)</f>
        <v>5711.5709999999999</v>
      </c>
      <c r="G39" s="18">
        <f>VLOOKUP($B$11,ANLASMA,7,FALSE)</f>
        <v>9804.4</v>
      </c>
      <c r="H39" s="18">
        <f>VLOOKUP($B$11,ANLASMA,8,FALSE)</f>
        <v>15515.971</v>
      </c>
      <c r="I39" s="18">
        <f>VLOOKUP($B$11,ANLASMA,9,FALSE)</f>
        <v>8211.3420000000006</v>
      </c>
      <c r="J39" s="18">
        <f>VLOOKUP($B$11,ANLASMA,10,FALSE)</f>
        <v>8303.1</v>
      </c>
      <c r="K39" s="18">
        <f>VLOOKUP($B$11,ANLASMA,11,FALSE)</f>
        <v>16514.442000000003</v>
      </c>
      <c r="L39" s="29">
        <f>VLOOKUP($B$11,ANLASMA,12,FALSE)</f>
        <v>61.129999999999995</v>
      </c>
      <c r="M39" s="29">
        <f>VLOOKUP($B$11,ANLASMA,13,FALSE)</f>
        <v>405</v>
      </c>
      <c r="N39" s="29">
        <f>VLOOKUP($B$11,ANLASMA,14,FALSE)</f>
        <v>466.13</v>
      </c>
      <c r="O39" s="29">
        <f>VLOOKUP($B$11,ANLASMA,15,FALSE)</f>
        <v>62799.4954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0.14626683233288254</v>
      </c>
      <c r="D17" s="14">
        <f t="shared" si="1"/>
        <v>1.4084442786723901</v>
      </c>
      <c r="E17" s="14">
        <f t="shared" si="2"/>
        <v>0.14645401364402849</v>
      </c>
      <c r="F17" s="14">
        <f t="shared" si="3"/>
        <v>5.6432086484306829</v>
      </c>
      <c r="G17" s="14">
        <f t="shared" si="4"/>
        <v>0</v>
      </c>
      <c r="H17" s="14">
        <f t="shared" si="5"/>
        <v>4.2324064863230122</v>
      </c>
      <c r="I17" s="14">
        <f t="shared" si="6"/>
        <v>0.28333324760939965</v>
      </c>
      <c r="J17" s="14">
        <f t="shared" si="7"/>
        <v>10.400497715370822</v>
      </c>
      <c r="K17" s="14">
        <f t="shared" si="8"/>
        <v>0.36345656258407355</v>
      </c>
      <c r="L17" s="14">
        <f t="shared" si="9"/>
        <v>6.1594022055332642</v>
      </c>
      <c r="M17" s="14">
        <f t="shared" si="10"/>
        <v>3.8962273644844161</v>
      </c>
      <c r="N17" s="14">
        <f t="shared" si="11"/>
        <v>5.5223603984232179</v>
      </c>
      <c r="O17" s="19">
        <f t="shared" si="12"/>
        <v>0.21697687461611645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1.3862786047437929E-2</v>
      </c>
      <c r="D18" s="14">
        <f t="shared" si="1"/>
        <v>0</v>
      </c>
      <c r="E18" s="14">
        <f t="shared" si="2"/>
        <v>1.386073019191934E-2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9.254935787068581E-3</v>
      </c>
      <c r="J18" s="14">
        <f t="shared" si="7"/>
        <v>1.4276584030404178</v>
      </c>
      <c r="K18" s="14">
        <f t="shared" si="8"/>
        <v>2.0488042467309772E-2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1.5825357780177535E-2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0.21405665815704403</v>
      </c>
      <c r="D21" s="14">
        <f t="shared" si="1"/>
        <v>0</v>
      </c>
      <c r="E21" s="14">
        <f t="shared" si="2"/>
        <v>0.21402491348750524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0.1714263156967086</v>
      </c>
      <c r="J21" s="14">
        <f t="shared" si="7"/>
        <v>1.4452013501650405E-3</v>
      </c>
      <c r="K21" s="14">
        <f t="shared" si="8"/>
        <v>0.17008014302076441</v>
      </c>
      <c r="L21" s="14">
        <f t="shared" si="9"/>
        <v>3.998415566295944</v>
      </c>
      <c r="M21" s="14">
        <f t="shared" si="10"/>
        <v>0</v>
      </c>
      <c r="N21" s="14">
        <f t="shared" si="11"/>
        <v>2.8729356291163453</v>
      </c>
      <c r="O21" s="19">
        <f t="shared" si="12"/>
        <v>0.20365409612633056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0.37418627653736447</v>
      </c>
      <c r="D25" s="14">
        <f t="shared" ref="D25:O25" si="13">SUM(D15:D24)</f>
        <v>1.4084442786723901</v>
      </c>
      <c r="E25" s="14">
        <f t="shared" si="13"/>
        <v>0.37433965732345309</v>
      </c>
      <c r="F25" s="14">
        <f t="shared" si="13"/>
        <v>5.6432086484306829</v>
      </c>
      <c r="G25" s="14">
        <f t="shared" si="13"/>
        <v>0</v>
      </c>
      <c r="H25" s="14">
        <f t="shared" si="13"/>
        <v>4.2324064863230122</v>
      </c>
      <c r="I25" s="14">
        <f t="shared" si="13"/>
        <v>0.46401449909317682</v>
      </c>
      <c r="J25" s="14">
        <f t="shared" si="13"/>
        <v>11.829601319761405</v>
      </c>
      <c r="K25" s="14">
        <f t="shared" si="13"/>
        <v>0.55402474807214774</v>
      </c>
      <c r="L25" s="14">
        <f t="shared" si="13"/>
        <v>10.157817771829208</v>
      </c>
      <c r="M25" s="14">
        <f t="shared" si="13"/>
        <v>3.8962273644844161</v>
      </c>
      <c r="N25" s="14">
        <f t="shared" si="13"/>
        <v>8.3952960275395636</v>
      </c>
      <c r="O25" s="14">
        <f t="shared" si="13"/>
        <v>0.43645632852262456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4.1577340804784674E-2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4.1571174872103517E-2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2.1977187484472634E-2</v>
      </c>
      <c r="J29" s="14">
        <f>(SUMIFS(TICARETHANEOG2,KAYNAK,A29,SEBEP,B29,SÜRE,"Uzun",BİLDİRİM,"Bildirimli",İL,$B$10,İLÇE,$B$11)/VLOOKUP($B$11,ABONE2,10,FALSE))</f>
        <v>3.6772922556544918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5.0925610876413521E-2</v>
      </c>
      <c r="L29" s="14">
        <f>(SUMIFS(SANAYIAG2,KAYNAK,A29,SEBEP,B29,SÜRE,"Uzun",BİLDİRİM,"Bildirimli",İL,$B$10,İLÇE,$B$11)/VLOOKUP($B$11,ABONE2,12,FALSE))</f>
        <v>9.759278596311112E-2</v>
      </c>
      <c r="M29" s="14">
        <f>(SUMIFS(SANAYIOG2,KAYNAK,A29,SEBEP,B29,SÜRE,"Uzun",BİLDİRİM,"Bildirimli",İL,$B$10,İLÇE,$B$11)/VLOOKUP($B$11,ABONE2,13,FALSE))</f>
        <v>5.581851628062501E-3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7.1693411853986311E-2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4.4395163290957697E-2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8.2012081588917572E-3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8.1999919171496672E-3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2.8661523297519621E-3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2.8434537142837763E-3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6.5913313232400404E-3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4.9778548963676429E-2</v>
      </c>
      <c r="D33" s="14">
        <f t="shared" ref="D33:O33" si="14">SUM(D28:D32)</f>
        <v>0</v>
      </c>
      <c r="E33" s="14">
        <f t="shared" si="14"/>
        <v>4.9771166789253182E-2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2.4843339814224596E-2</v>
      </c>
      <c r="J33" s="14">
        <f t="shared" si="14"/>
        <v>3.6772922556544918</v>
      </c>
      <c r="K33" s="14">
        <f t="shared" si="14"/>
        <v>5.3769064590697295E-2</v>
      </c>
      <c r="L33" s="14">
        <f t="shared" si="14"/>
        <v>9.759278596311112E-2</v>
      </c>
      <c r="M33" s="14">
        <f t="shared" si="14"/>
        <v>5.581851628062501E-3</v>
      </c>
      <c r="N33" s="14">
        <f t="shared" si="14"/>
        <v>7.1693411853986311E-2</v>
      </c>
      <c r="O33" s="14">
        <f t="shared" si="14"/>
        <v>5.0986494614197735E-2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182036</v>
      </c>
      <c r="D37" s="18">
        <f>VLOOKUP($B$11,ABONE2,4,FALSE)</f>
        <v>27</v>
      </c>
      <c r="E37" s="18">
        <f>VLOOKUP($B$11,ABONE2,5,FALSE)</f>
        <v>182063</v>
      </c>
      <c r="F37" s="18">
        <f>VLOOKUP($B$11,ABONE2,6,FALSE)</f>
        <v>6</v>
      </c>
      <c r="G37" s="18">
        <f>VLOOKUP($B$11,ABONE2,7,FALSE)</f>
        <v>2</v>
      </c>
      <c r="H37" s="18">
        <f>VLOOKUP($B$11,ABONE2,8,FALSE)</f>
        <v>8</v>
      </c>
      <c r="I37" s="18">
        <f>VLOOKUP($B$11,ABONE2,9,FALSE)</f>
        <v>77041</v>
      </c>
      <c r="J37" s="18">
        <f>VLOOKUP($B$11,ABONE2,10,FALSE)</f>
        <v>615</v>
      </c>
      <c r="K37" s="18">
        <f>VLOOKUP($B$11,ABONE2,11,FALSE)</f>
        <v>77656</v>
      </c>
      <c r="L37" s="29">
        <f>VLOOKUP($B$11,ABONE2,12,FALSE)</f>
        <v>194</v>
      </c>
      <c r="M37" s="29">
        <f>VLOOKUP($B$11,ABONE2,13,FALSE)</f>
        <v>76</v>
      </c>
      <c r="N37" s="29">
        <f>VLOOKUP($B$11,ABONE2,14,FALSE)</f>
        <v>270</v>
      </c>
      <c r="O37" s="29">
        <f>VLOOKUP($B$11,ABONE2,15,FALSE)</f>
        <v>259997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45539.11114999999</v>
      </c>
      <c r="D38" s="18">
        <f>VLOOKUP($B$11,TUKETIM,4,FALSE)</f>
        <v>113.77550416666666</v>
      </c>
      <c r="E38" s="18">
        <f>VLOOKUP($B$11,TUKETIM,5,FALSE)</f>
        <v>45652.886654166658</v>
      </c>
      <c r="F38" s="18">
        <f>VLOOKUP($B$11,TUKETIM,6,FALSE)</f>
        <v>0.35621249999999999</v>
      </c>
      <c r="G38" s="18">
        <f>VLOOKUP($B$11,TUKETIM,7,FALSE)</f>
        <v>0</v>
      </c>
      <c r="H38" s="18">
        <f>VLOOKUP($B$11,TUKETIM,8,FALSE)</f>
        <v>0.35621249999999999</v>
      </c>
      <c r="I38" s="18">
        <f>VLOOKUP($B$11,TUKETIM,9,FALSE)</f>
        <v>38807.842275000003</v>
      </c>
      <c r="J38" s="18">
        <f>VLOOKUP($B$11,TUKETIM,10,FALSE)</f>
        <v>26417.783583333334</v>
      </c>
      <c r="K38" s="18">
        <f>VLOOKUP($B$11,TUKETIM,11,FALSE)</f>
        <v>65225.62585833334</v>
      </c>
      <c r="L38" s="29">
        <f>VLOOKUP($B$11,TUKETIM,12,FALSE)</f>
        <v>1234.8314958333335</v>
      </c>
      <c r="M38" s="29">
        <f>VLOOKUP($B$11,TUKETIM,13,FALSE)</f>
        <v>1038.5827750000001</v>
      </c>
      <c r="N38" s="29">
        <f>VLOOKUP($B$11,TUKETIM,14,FALSE)</f>
        <v>2273.4142708333338</v>
      </c>
      <c r="O38" s="29">
        <f>VLOOKUP($B$11,TUKETIM,15,FALSE)</f>
        <v>113152.28299583335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726963.897</v>
      </c>
      <c r="D39" s="18">
        <f>VLOOKUP($B$11,ANLASMA,4,FALSE)</f>
        <v>11329.43</v>
      </c>
      <c r="E39" s="18">
        <f>VLOOKUP($B$11,ANLASMA,5,FALSE)</f>
        <v>738293.32700000005</v>
      </c>
      <c r="F39" s="18">
        <f>VLOOKUP($B$11,ANLASMA,6,FALSE)</f>
        <v>20</v>
      </c>
      <c r="G39" s="18">
        <f>VLOOKUP($B$11,ANLASMA,7,FALSE)</f>
        <v>1004</v>
      </c>
      <c r="H39" s="18">
        <f>VLOOKUP($B$11,ANLASMA,8,FALSE)</f>
        <v>1024</v>
      </c>
      <c r="I39" s="18">
        <f>VLOOKUP($B$11,ANLASMA,9,FALSE)</f>
        <v>512764.56455700006</v>
      </c>
      <c r="J39" s="18">
        <f>VLOOKUP($B$11,ANLASMA,10,FALSE)</f>
        <v>576984.52559999994</v>
      </c>
      <c r="K39" s="18">
        <f>VLOOKUP($B$11,ANLASMA,11,FALSE)</f>
        <v>1089749.0901569999</v>
      </c>
      <c r="L39" s="29">
        <f>VLOOKUP($B$11,ANLASMA,12,FALSE)</f>
        <v>4461.7969999999996</v>
      </c>
      <c r="M39" s="29">
        <f>VLOOKUP($B$11,ANLASMA,13,FALSE)</f>
        <v>101173.54</v>
      </c>
      <c r="N39" s="29">
        <f>VLOOKUP($B$11,ANLASMA,14,FALSE)</f>
        <v>105635.337</v>
      </c>
      <c r="O39" s="29">
        <f>VLOOKUP($B$11,ANLASMA,15,FALSE)</f>
        <v>1934701.754157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7.6708963867992433E-2</v>
      </c>
      <c r="D17" s="14">
        <f t="shared" si="1"/>
        <v>0.3574699420845357</v>
      </c>
      <c r="E17" s="14">
        <f t="shared" si="2"/>
        <v>7.6903879170447054E-2</v>
      </c>
      <c r="F17" s="14">
        <f t="shared" si="3"/>
        <v>1.0680845563681158</v>
      </c>
      <c r="G17" s="14">
        <f t="shared" si="4"/>
        <v>1.5053317330709044</v>
      </c>
      <c r="H17" s="14">
        <f t="shared" si="5"/>
        <v>1.2817697963246473</v>
      </c>
      <c r="I17" s="14">
        <f t="shared" si="6"/>
        <v>0.15156417234243316</v>
      </c>
      <c r="J17" s="14">
        <f t="shared" si="7"/>
        <v>29.009271476305937</v>
      </c>
      <c r="K17" s="14">
        <f t="shared" si="8"/>
        <v>0.92640639835058236</v>
      </c>
      <c r="L17" s="14">
        <f t="shared" si="9"/>
        <v>3.0743661941161697</v>
      </c>
      <c r="M17" s="14">
        <f t="shared" si="10"/>
        <v>128.51177705218257</v>
      </c>
      <c r="N17" s="14">
        <f t="shared" si="11"/>
        <v>79.353872796994381</v>
      </c>
      <c r="O17" s="19">
        <f t="shared" si="12"/>
        <v>0.31740560559977699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9.6281972425756659E-3</v>
      </c>
      <c r="D18" s="14">
        <f t="shared" si="1"/>
        <v>0.1241376046832815</v>
      </c>
      <c r="E18" s="14">
        <f t="shared" si="2"/>
        <v>9.7076941724089476E-3</v>
      </c>
      <c r="F18" s="14">
        <f t="shared" si="3"/>
        <v>0.13687716681355569</v>
      </c>
      <c r="G18" s="14">
        <f t="shared" si="4"/>
        <v>0.10871091575458426</v>
      </c>
      <c r="H18" s="14">
        <f t="shared" si="5"/>
        <v>0.12311215599839533</v>
      </c>
      <c r="I18" s="14">
        <f t="shared" si="6"/>
        <v>1.0450127241434086E-2</v>
      </c>
      <c r="J18" s="14">
        <f t="shared" si="7"/>
        <v>3.5306419693166049</v>
      </c>
      <c r="K18" s="14">
        <f t="shared" si="8"/>
        <v>0.10496883775987598</v>
      </c>
      <c r="L18" s="14">
        <f t="shared" si="9"/>
        <v>0.37657496493479103</v>
      </c>
      <c r="M18" s="14">
        <f t="shared" si="10"/>
        <v>26.161558209120695</v>
      </c>
      <c r="N18" s="14">
        <f t="shared" si="11"/>
        <v>16.05663234315595</v>
      </c>
      <c r="O18" s="19">
        <f t="shared" si="12"/>
        <v>4.2092728281691229E-2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3.0428252664352357E-2</v>
      </c>
      <c r="D21" s="14">
        <f t="shared" si="1"/>
        <v>0</v>
      </c>
      <c r="E21" s="14">
        <f t="shared" si="2"/>
        <v>3.0407128175796605E-2</v>
      </c>
      <c r="F21" s="14">
        <f t="shared" si="3"/>
        <v>0.13159579065143778</v>
      </c>
      <c r="G21" s="14">
        <f t="shared" si="4"/>
        <v>0</v>
      </c>
      <c r="H21" s="14">
        <f t="shared" si="5"/>
        <v>6.7284161895659389E-2</v>
      </c>
      <c r="I21" s="14">
        <f t="shared" si="6"/>
        <v>5.6470413201417054E-2</v>
      </c>
      <c r="J21" s="14">
        <f t="shared" si="7"/>
        <v>7.0708489376133443E-2</v>
      </c>
      <c r="K21" s="14">
        <f t="shared" si="8"/>
        <v>5.6852711854635966E-2</v>
      </c>
      <c r="L21" s="14">
        <f t="shared" si="9"/>
        <v>0.25384734094586398</v>
      </c>
      <c r="M21" s="14">
        <f t="shared" si="10"/>
        <v>0</v>
      </c>
      <c r="N21" s="14">
        <f t="shared" si="11"/>
        <v>9.9480714695000749E-2</v>
      </c>
      <c r="O21" s="19">
        <f t="shared" si="12"/>
        <v>3.5719136756789678E-2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0.11676541377492046</v>
      </c>
      <c r="D25" s="14">
        <f t="shared" ref="D25:O25" si="13">SUM(D15:D24)</f>
        <v>0.4816075467678172</v>
      </c>
      <c r="E25" s="14">
        <f t="shared" si="13"/>
        <v>0.11701870151865261</v>
      </c>
      <c r="F25" s="14">
        <f t="shared" si="13"/>
        <v>1.3365575138331094</v>
      </c>
      <c r="G25" s="14">
        <f t="shared" si="13"/>
        <v>1.6140426488254886</v>
      </c>
      <c r="H25" s="14">
        <f t="shared" si="13"/>
        <v>1.4721661142187021</v>
      </c>
      <c r="I25" s="14">
        <f t="shared" si="13"/>
        <v>0.21848471278528431</v>
      </c>
      <c r="J25" s="14">
        <f t="shared" si="13"/>
        <v>32.610621934998676</v>
      </c>
      <c r="K25" s="14">
        <f t="shared" si="13"/>
        <v>1.0882279479650945</v>
      </c>
      <c r="L25" s="14">
        <f t="shared" si="13"/>
        <v>3.7047884999968246</v>
      </c>
      <c r="M25" s="14">
        <f t="shared" si="13"/>
        <v>154.67333526130327</v>
      </c>
      <c r="N25" s="14">
        <f t="shared" si="13"/>
        <v>95.50998585484534</v>
      </c>
      <c r="O25" s="14">
        <f t="shared" si="13"/>
        <v>0.39521747063825791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0.50991915168606816</v>
      </c>
      <c r="D29" s="14">
        <f>(SUMIFS(MESKENOG2,KAYNAK,A29,SEBEP,B29,SÜRE,"Uzun",BİLDİRİM,"Bildirimli",İL,$B$10,İLÇE,$B$11)/VLOOKUP($B$11,ABONE2,4,FALSE))</f>
        <v>0.64516351003092998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0.51001304363351585</v>
      </c>
      <c r="F29" s="14">
        <f>(SUMIFS(TARIMSALAG2,KAYNAK,A29,SEBEP,B29,SÜRE,"Uzun",BİLDİRİM,"Bildirimli",İL,$B$10,İLÇE,$B$11)/VLOOKUP($B$11,ABONE2,6,FALSE))</f>
        <v>0.86402941772397424</v>
      </c>
      <c r="G29" s="14">
        <f>(SUMIFS(TARIMSALOG2,KAYNAK,A29,SEBEP,B29,SÜRE,"Uzun",BİLDİRİM,"Bildirimli",İL,$B$10,İLÇE,$B$11)/VLOOKUP($B$11,ABONE2,7,FALSE))</f>
        <v>1.1775011578668992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1.017224881482369</v>
      </c>
      <c r="I29" s="14">
        <f>(SUMIFS(TICARETHANEAG2,KAYNAK,A29,SEBEP,B29,SÜRE,"Uzun",BİLDİRİM,"Bildirimli",İL,$B$10,İLÇE,$B$11)/VLOOKUP($B$11,ABONE2,9,FALSE))</f>
        <v>1.1282730383100861</v>
      </c>
      <c r="J29" s="14">
        <f>(SUMIFS(TICARETHANEOG2,KAYNAK,A29,SEBEP,B29,SÜRE,"Uzun",BİLDİRİM,"Bildirimli",İL,$B$10,İLÇE,$B$11)/VLOOKUP($B$11,ABONE2,10,FALSE))</f>
        <v>17.855829724106851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1.5774153461718088</v>
      </c>
      <c r="L29" s="14">
        <f>(SUMIFS(SANAYIAG2,KAYNAK,A29,SEBEP,B29,SÜRE,"Uzun",BİLDİRİM,"Bildirimli",İL,$B$10,İLÇE,$B$11)/VLOOKUP($B$11,ABONE2,12,FALSE))</f>
        <v>51.043359383832517</v>
      </c>
      <c r="M29" s="14">
        <f>(SUMIFS(SANAYIOG2,KAYNAK,A29,SEBEP,B29,SÜRE,"Uzun",BİLDİRİM,"Bildirimli",İL,$B$10,İLÇE,$B$11)/VLOOKUP($B$11,ABONE2,13,FALSE))</f>
        <v>155.04780023843827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114.28930314676843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0.77907835060628305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1.160965706508787E-2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1.1601597184998371E-2</v>
      </c>
      <c r="F31" s="14">
        <f>(SUMIFS(TARIMSALAG2,KAYNAK,A31,SEBEP,B31,SÜRE,"Uzun",BİLDİRİM,"Bildirimli",İL,$B$10,İLÇE,$B$11)/VLOOKUP($B$11,ABONE2,6,FALSE))</f>
        <v>7.5169623213317358E-3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3.843379087494621E-3</v>
      </c>
      <c r="I31" s="14">
        <f>(SUMIFS(TICARETHANEAG2,KAYNAK,A31,SEBEP,B31,SÜRE,"Uzun",BİLDİRİM,"Bildirimli",İL,$B$10,İLÇE,$B$11)/VLOOKUP($B$11,ABONE2,9,FALSE))</f>
        <v>9.1147372182309189E-3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8.8700024857983322E-3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1.0869245589462661E-2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0.52152880875115604</v>
      </c>
      <c r="D33" s="14">
        <f t="shared" ref="D33:O33" si="14">SUM(D28:D32)</f>
        <v>0.64516351003092998</v>
      </c>
      <c r="E33" s="14">
        <f t="shared" si="14"/>
        <v>0.52161464081851427</v>
      </c>
      <c r="F33" s="14">
        <f t="shared" si="14"/>
        <v>0.87154638004530594</v>
      </c>
      <c r="G33" s="14">
        <f t="shared" si="14"/>
        <v>1.1775011578668992</v>
      </c>
      <c r="H33" s="14">
        <f t="shared" si="14"/>
        <v>1.0210682605698636</v>
      </c>
      <c r="I33" s="14">
        <f t="shared" si="14"/>
        <v>1.137387775528317</v>
      </c>
      <c r="J33" s="14">
        <f t="shared" si="14"/>
        <v>17.855829724106851</v>
      </c>
      <c r="K33" s="14">
        <f t="shared" si="14"/>
        <v>1.5862853486576072</v>
      </c>
      <c r="L33" s="14">
        <f t="shared" si="14"/>
        <v>51.043359383832517</v>
      </c>
      <c r="M33" s="14">
        <f t="shared" si="14"/>
        <v>155.04780023843827</v>
      </c>
      <c r="N33" s="14">
        <f t="shared" si="14"/>
        <v>114.28930314676843</v>
      </c>
      <c r="O33" s="14">
        <f t="shared" si="14"/>
        <v>0.78994759619574573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67653</v>
      </c>
      <c r="D37" s="18">
        <f>VLOOKUP($B$11,ABONE2,4,FALSE)</f>
        <v>47</v>
      </c>
      <c r="E37" s="18">
        <f>VLOOKUP($B$11,ABONE2,5,FALSE)</f>
        <v>67700</v>
      </c>
      <c r="F37" s="18">
        <f>VLOOKUP($B$11,ABONE2,6,FALSE)</f>
        <v>1924</v>
      </c>
      <c r="G37" s="18">
        <f>VLOOKUP($B$11,ABONE2,7,FALSE)</f>
        <v>1839</v>
      </c>
      <c r="H37" s="18">
        <f>VLOOKUP($B$11,ABONE2,8,FALSE)</f>
        <v>3763</v>
      </c>
      <c r="I37" s="18">
        <f>VLOOKUP($B$11,ABONE2,9,FALSE)</f>
        <v>10873</v>
      </c>
      <c r="J37" s="18">
        <f>VLOOKUP($B$11,ABONE2,10,FALSE)</f>
        <v>300</v>
      </c>
      <c r="K37" s="18">
        <f>VLOOKUP($B$11,ABONE2,11,FALSE)</f>
        <v>11173</v>
      </c>
      <c r="L37" s="29">
        <f>VLOOKUP($B$11,ABONE2,12,FALSE)</f>
        <v>29</v>
      </c>
      <c r="M37" s="29">
        <f>VLOOKUP($B$11,ABONE2,13,FALSE)</f>
        <v>45</v>
      </c>
      <c r="N37" s="29">
        <f>VLOOKUP($B$11,ABONE2,14,FALSE)</f>
        <v>74</v>
      </c>
      <c r="O37" s="29">
        <f>VLOOKUP($B$11,ABONE2,15,FALSE)</f>
        <v>82710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14106.369033333332</v>
      </c>
      <c r="D38" s="18">
        <f>VLOOKUP($B$11,TUKETIM,4,FALSE)</f>
        <v>18.469733333333334</v>
      </c>
      <c r="E38" s="18">
        <f>VLOOKUP($B$11,TUKETIM,5,FALSE)</f>
        <v>14124.838766666666</v>
      </c>
      <c r="F38" s="18">
        <f>VLOOKUP($B$11,TUKETIM,6,FALSE)</f>
        <v>1885.2744958333333</v>
      </c>
      <c r="G38" s="18">
        <f>VLOOKUP($B$11,TUKETIM,7,FALSE)</f>
        <v>2669.7396791666665</v>
      </c>
      <c r="H38" s="18">
        <f>VLOOKUP($B$11,TUKETIM,8,FALSE)</f>
        <v>4555.0141750000003</v>
      </c>
      <c r="I38" s="18">
        <f>VLOOKUP($B$11,TUKETIM,9,FALSE)</f>
        <v>6557.1592875000006</v>
      </c>
      <c r="J38" s="18">
        <f>VLOOKUP($B$11,TUKETIM,10,FALSE)</f>
        <v>6998.9611708333332</v>
      </c>
      <c r="K38" s="18">
        <f>VLOOKUP($B$11,TUKETIM,11,FALSE)</f>
        <v>13556.120458333335</v>
      </c>
      <c r="L38" s="29">
        <f>VLOOKUP($B$11,TUKETIM,12,FALSE)</f>
        <v>191.45497083333331</v>
      </c>
      <c r="M38" s="29">
        <f>VLOOKUP($B$11,TUKETIM,13,FALSE)</f>
        <v>3373.9643375000005</v>
      </c>
      <c r="N38" s="29">
        <f>VLOOKUP($B$11,TUKETIM,14,FALSE)</f>
        <v>3565.4193083333339</v>
      </c>
      <c r="O38" s="29">
        <f>VLOOKUP($B$11,TUKETIM,15,FALSE)</f>
        <v>35801.392708333333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324872.65379999997</v>
      </c>
      <c r="D39" s="18">
        <f>VLOOKUP($B$11,ANLASMA,4,FALSE)</f>
        <v>328.26</v>
      </c>
      <c r="E39" s="18">
        <f>VLOOKUP($B$11,ANLASMA,5,FALSE)</f>
        <v>325200.91379999998</v>
      </c>
      <c r="F39" s="18">
        <f>VLOOKUP($B$11,ANLASMA,6,FALSE)</f>
        <v>16205.660999999998</v>
      </c>
      <c r="G39" s="18">
        <f>VLOOKUP($B$11,ANLASMA,7,FALSE)</f>
        <v>31677.808000000005</v>
      </c>
      <c r="H39" s="18">
        <f>VLOOKUP($B$11,ANLASMA,8,FALSE)</f>
        <v>47883.469000000005</v>
      </c>
      <c r="I39" s="18">
        <f>VLOOKUP($B$11,ANLASMA,9,FALSE)</f>
        <v>62989.032200000009</v>
      </c>
      <c r="J39" s="18">
        <f>VLOOKUP($B$11,ANLASMA,10,FALSE)</f>
        <v>54426.847000000002</v>
      </c>
      <c r="K39" s="18">
        <f>VLOOKUP($B$11,ANLASMA,11,FALSE)</f>
        <v>117415.87920000001</v>
      </c>
      <c r="L39" s="29">
        <f>VLOOKUP($B$11,ANLASMA,12,FALSE)</f>
        <v>859.65499999999997</v>
      </c>
      <c r="M39" s="29">
        <f>VLOOKUP($B$11,ANLASMA,13,FALSE)</f>
        <v>17273.34</v>
      </c>
      <c r="N39" s="29">
        <f>VLOOKUP($B$11,ANLASMA,14,FALSE)</f>
        <v>18132.994999999999</v>
      </c>
      <c r="O39" s="29">
        <f>VLOOKUP($B$11,ANLASMA,15,FALSE)</f>
        <v>508633.25699999998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7.6211037734272041E-2</v>
      </c>
      <c r="D17" s="14">
        <f t="shared" si="1"/>
        <v>1.8847540253167188</v>
      </c>
      <c r="E17" s="14">
        <f t="shared" si="2"/>
        <v>7.7759396839844938E-2</v>
      </c>
      <c r="F17" s="14">
        <f t="shared" si="3"/>
        <v>0.43817348738710304</v>
      </c>
      <c r="G17" s="14">
        <f t="shared" si="4"/>
        <v>1.2839422629172947</v>
      </c>
      <c r="H17" s="14">
        <f t="shared" si="5"/>
        <v>0.82471936779939081</v>
      </c>
      <c r="I17" s="14">
        <f t="shared" si="6"/>
        <v>0.2383124965503379</v>
      </c>
      <c r="J17" s="14">
        <f t="shared" si="7"/>
        <v>5.1561573642285214</v>
      </c>
      <c r="K17" s="14">
        <f t="shared" si="8"/>
        <v>0.50009472256648224</v>
      </c>
      <c r="L17" s="14">
        <f t="shared" si="9"/>
        <v>57.33957681899097</v>
      </c>
      <c r="M17" s="14">
        <f t="shared" si="10"/>
        <v>266.49841815504129</v>
      </c>
      <c r="N17" s="14">
        <f t="shared" si="11"/>
        <v>190.01928503493426</v>
      </c>
      <c r="O17" s="19">
        <f t="shared" si="12"/>
        <v>0.62180337103694505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1.1059123272062002E-2</v>
      </c>
      <c r="D18" s="14">
        <f t="shared" si="1"/>
        <v>0</v>
      </c>
      <c r="E18" s="14">
        <f t="shared" si="2"/>
        <v>1.1049655156382407E-2</v>
      </c>
      <c r="F18" s="14">
        <f t="shared" si="3"/>
        <v>5.8757273865043462E-4</v>
      </c>
      <c r="G18" s="14">
        <f t="shared" si="4"/>
        <v>0</v>
      </c>
      <c r="H18" s="14">
        <f t="shared" si="5"/>
        <v>3.1903146810576005E-4</v>
      </c>
      <c r="I18" s="14">
        <f t="shared" si="6"/>
        <v>1.3026703780561722E-2</v>
      </c>
      <c r="J18" s="14">
        <f t="shared" si="7"/>
        <v>0</v>
      </c>
      <c r="K18" s="14">
        <f t="shared" si="8"/>
        <v>1.2333278183560656E-2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1.1062694959737008E-2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5.4181996982335251E-2</v>
      </c>
      <c r="D21" s="14">
        <f t="shared" si="1"/>
        <v>6.4312544670719118E-2</v>
      </c>
      <c r="E21" s="14">
        <f t="shared" si="2"/>
        <v>5.4190670110851102E-2</v>
      </c>
      <c r="F21" s="14">
        <f t="shared" si="3"/>
        <v>5.6958544483756465E-2</v>
      </c>
      <c r="G21" s="14">
        <f t="shared" si="4"/>
        <v>0</v>
      </c>
      <c r="H21" s="14">
        <f t="shared" si="5"/>
        <v>3.0926499601661918E-2</v>
      </c>
      <c r="I21" s="14">
        <f t="shared" si="6"/>
        <v>0.15496382115506027</v>
      </c>
      <c r="J21" s="14">
        <f t="shared" si="7"/>
        <v>0</v>
      </c>
      <c r="K21" s="14">
        <f t="shared" si="8"/>
        <v>0.14671492857193741</v>
      </c>
      <c r="L21" s="14">
        <f t="shared" si="9"/>
        <v>20.433487941034478</v>
      </c>
      <c r="M21" s="14">
        <f t="shared" si="10"/>
        <v>0</v>
      </c>
      <c r="N21" s="14">
        <f t="shared" si="11"/>
        <v>7.4715246765001417</v>
      </c>
      <c r="O21" s="19">
        <f t="shared" si="12"/>
        <v>8.6268989354029657E-2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2.4947832558017E-4</v>
      </c>
      <c r="D22" s="14">
        <f t="shared" si="1"/>
        <v>0</v>
      </c>
      <c r="E22" s="14">
        <f t="shared" si="2"/>
        <v>2.4926473815664325E-4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2.0703490730042526E-4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0.14170163631424945</v>
      </c>
      <c r="D25" s="14">
        <f t="shared" ref="D25:O25" si="13">SUM(D15:D24)</f>
        <v>1.9490665699874379</v>
      </c>
      <c r="E25" s="14">
        <f t="shared" si="13"/>
        <v>0.1432489868452351</v>
      </c>
      <c r="F25" s="14">
        <f t="shared" si="13"/>
        <v>0.49571960460950998</v>
      </c>
      <c r="G25" s="14">
        <f t="shared" si="13"/>
        <v>1.2839422629172947</v>
      </c>
      <c r="H25" s="14">
        <f t="shared" si="13"/>
        <v>0.8559648988691585</v>
      </c>
      <c r="I25" s="14">
        <f t="shared" si="13"/>
        <v>0.40630302148595987</v>
      </c>
      <c r="J25" s="14">
        <f t="shared" si="13"/>
        <v>5.1561573642285214</v>
      </c>
      <c r="K25" s="14">
        <f t="shared" si="13"/>
        <v>0.65914292932198038</v>
      </c>
      <c r="L25" s="14">
        <f t="shared" si="13"/>
        <v>77.773064760025449</v>
      </c>
      <c r="M25" s="14">
        <f t="shared" si="13"/>
        <v>266.49841815504129</v>
      </c>
      <c r="N25" s="14">
        <f t="shared" si="13"/>
        <v>197.49080971143439</v>
      </c>
      <c r="O25" s="14">
        <f t="shared" si="13"/>
        <v>0.7193420902580121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9.9080257139139094E-2</v>
      </c>
      <c r="D29" s="14">
        <f>(SUMIFS(MESKENOG2,KAYNAK,A29,SEBEP,B29,SÜRE,"Uzun",BİLDİRİM,"Bildirimli",İL,$B$10,İLÇE,$B$11)/VLOOKUP($B$11,ABONE2,4,FALSE))</f>
        <v>0.1023701384644144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9.9083073725607443E-2</v>
      </c>
      <c r="F29" s="14">
        <f>(SUMIFS(TARIMSALAG2,KAYNAK,A29,SEBEP,B29,SÜRE,"Uzun",BİLDİRİM,"Bildirimli",İL,$B$10,İLÇE,$B$11)/VLOOKUP($B$11,ABONE2,6,FALSE))</f>
        <v>0.29856088012457066</v>
      </c>
      <c r="G29" s="14">
        <f>(SUMIFS(TARIMSALOG2,KAYNAK,A29,SEBEP,B29,SÜRE,"Uzun",BİLDİRİM,"Bildirimli",İL,$B$10,İLÇE,$B$11)/VLOOKUP($B$11,ABONE2,7,FALSE))</f>
        <v>0.27827391300169813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0.28928902735075546</v>
      </c>
      <c r="I29" s="14">
        <f>(SUMIFS(TICARETHANEAG2,KAYNAK,A29,SEBEP,B29,SÜRE,"Uzun",BİLDİRİM,"Bildirimli",İL,$B$10,İLÇE,$B$11)/VLOOKUP($B$11,ABONE2,9,FALSE))</f>
        <v>0.22330405260388733</v>
      </c>
      <c r="J29" s="14">
        <f>(SUMIFS(TICARETHANEOG2,KAYNAK,A29,SEBEP,B29,SÜRE,"Uzun",BİLDİRİM,"Bildirimli",İL,$B$10,İLÇE,$B$11)/VLOOKUP($B$11,ABONE2,10,FALSE))</f>
        <v>1.3035734779442916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0.28080796793098989</v>
      </c>
      <c r="L29" s="14">
        <f>(SUMIFS(SANAYIAG2,KAYNAK,A29,SEBEP,B29,SÜRE,"Uzun",BİLDİRİM,"Bildirimli",İL,$B$10,İLÇE,$B$11)/VLOOKUP($B$11,ABONE2,12,FALSE))</f>
        <v>39.964511490307522</v>
      </c>
      <c r="M29" s="14">
        <f>(SUMIFS(SANAYIOG2,KAYNAK,A29,SEBEP,B29,SÜRE,"Uzun",BİLDİRİM,"Bildirimli",İL,$B$10,İLÇE,$B$11)/VLOOKUP($B$11,ABONE2,13,FALSE))</f>
        <v>48.414842480586792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45.324970761149501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0.24117617942407657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7.4805511906363323E-2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7.4741468200295771E-2</v>
      </c>
      <c r="F31" s="14">
        <f>(SUMIFS(TARIMSALAG2,KAYNAK,A31,SEBEP,B31,SÜRE,"Uzun",BİLDİRİM,"Bildirimli",İL,$B$10,İLÇE,$B$11)/VLOOKUP($B$11,ABONE2,6,FALSE))</f>
        <v>2.4861352895763331E-2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1.3498846001004641E-2</v>
      </c>
      <c r="I31" s="14">
        <f>(SUMIFS(TICARETHANEAG2,KAYNAK,A31,SEBEP,B31,SÜRE,"Uzun",BİLDİRİM,"Bildirimli",İL,$B$10,İLÇE,$B$11)/VLOOKUP($B$11,ABONE2,9,FALSE))</f>
        <v>0.11612896624357863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0.10994729518518463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7.9037837476333556E-2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0.1738857690455024</v>
      </c>
      <c r="D33" s="14">
        <f t="shared" ref="D33:O33" si="14">SUM(D28:D32)</f>
        <v>0.1023701384644144</v>
      </c>
      <c r="E33" s="14">
        <f t="shared" si="14"/>
        <v>0.17382454192590321</v>
      </c>
      <c r="F33" s="14">
        <f t="shared" si="14"/>
        <v>0.32342223302033402</v>
      </c>
      <c r="G33" s="14">
        <f t="shared" si="14"/>
        <v>0.27827391300169813</v>
      </c>
      <c r="H33" s="14">
        <f t="shared" si="14"/>
        <v>0.30278787335176011</v>
      </c>
      <c r="I33" s="14">
        <f t="shared" si="14"/>
        <v>0.33943301884746596</v>
      </c>
      <c r="J33" s="14">
        <f t="shared" si="14"/>
        <v>1.3035734779442916</v>
      </c>
      <c r="K33" s="14">
        <f t="shared" si="14"/>
        <v>0.39075526311617453</v>
      </c>
      <c r="L33" s="14">
        <f t="shared" si="14"/>
        <v>39.964511490307522</v>
      </c>
      <c r="M33" s="14">
        <f t="shared" si="14"/>
        <v>48.414842480586792</v>
      </c>
      <c r="N33" s="14">
        <f t="shared" si="14"/>
        <v>45.324970761149501</v>
      </c>
      <c r="O33" s="14">
        <f t="shared" si="14"/>
        <v>0.32021401690041013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121372</v>
      </c>
      <c r="D37" s="18">
        <f>VLOOKUP($B$11,ABONE2,4,FALSE)</f>
        <v>104</v>
      </c>
      <c r="E37" s="18">
        <f>VLOOKUP($B$11,ABONE2,5,FALSE)</f>
        <v>121476</v>
      </c>
      <c r="F37" s="18">
        <f>VLOOKUP($B$11,ABONE2,6,FALSE)</f>
        <v>1150</v>
      </c>
      <c r="G37" s="18">
        <f>VLOOKUP($B$11,ABONE2,7,FALSE)</f>
        <v>968</v>
      </c>
      <c r="H37" s="18">
        <f>VLOOKUP($B$11,ABONE2,8,FALSE)</f>
        <v>2118</v>
      </c>
      <c r="I37" s="18">
        <f>VLOOKUP($B$11,ABONE2,9,FALSE)</f>
        <v>21112</v>
      </c>
      <c r="J37" s="18">
        <f>VLOOKUP($B$11,ABONE2,10,FALSE)</f>
        <v>1187</v>
      </c>
      <c r="K37" s="18">
        <f>VLOOKUP($B$11,ABONE2,11,FALSE)</f>
        <v>22299</v>
      </c>
      <c r="L37" s="29">
        <f>VLOOKUP($B$11,ABONE2,12,FALSE)</f>
        <v>132</v>
      </c>
      <c r="M37" s="29">
        <f>VLOOKUP($B$11,ABONE2,13,FALSE)</f>
        <v>229</v>
      </c>
      <c r="N37" s="29">
        <f>VLOOKUP($B$11,ABONE2,14,FALSE)</f>
        <v>361</v>
      </c>
      <c r="O37" s="29">
        <f>VLOOKUP($B$11,ABONE2,15,FALSE)</f>
        <v>146254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22908.79684166667</v>
      </c>
      <c r="D38" s="18">
        <f>VLOOKUP($B$11,TUKETIM,4,FALSE)</f>
        <v>62.980112500000004</v>
      </c>
      <c r="E38" s="18">
        <f>VLOOKUP($B$11,TUKETIM,5,FALSE)</f>
        <v>22971.776954166671</v>
      </c>
      <c r="F38" s="18">
        <f>VLOOKUP($B$11,TUKETIM,6,FALSE)</f>
        <v>498.10673750000001</v>
      </c>
      <c r="G38" s="18">
        <f>VLOOKUP($B$11,TUKETIM,7,FALSE)</f>
        <v>884.71389166666665</v>
      </c>
      <c r="H38" s="18">
        <f>VLOOKUP($B$11,TUKETIM,8,FALSE)</f>
        <v>1382.8206291666665</v>
      </c>
      <c r="I38" s="18">
        <f>VLOOKUP($B$11,TUKETIM,9,FALSE)</f>
        <v>9990.503237500001</v>
      </c>
      <c r="J38" s="18">
        <f>VLOOKUP($B$11,TUKETIM,10,FALSE)</f>
        <v>13865.383525000001</v>
      </c>
      <c r="K38" s="18">
        <f>VLOOKUP($B$11,TUKETIM,11,FALSE)</f>
        <v>23855.886762500002</v>
      </c>
      <c r="L38" s="29">
        <f>VLOOKUP($B$11,TUKETIM,12,FALSE)</f>
        <v>1723.998425</v>
      </c>
      <c r="M38" s="29">
        <f>VLOOKUP($B$11,TUKETIM,13,FALSE)</f>
        <v>24697.123004166668</v>
      </c>
      <c r="N38" s="29">
        <f>VLOOKUP($B$11,TUKETIM,14,FALSE)</f>
        <v>26421.121429166669</v>
      </c>
      <c r="O38" s="29">
        <f>VLOOKUP($B$11,TUKETIM,15,FALSE)</f>
        <v>74631.605775000004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681280.86819999991</v>
      </c>
      <c r="D39" s="18">
        <f>VLOOKUP($B$11,ANLASMA,4,FALSE)</f>
        <v>1629.5079999999998</v>
      </c>
      <c r="E39" s="18">
        <f>VLOOKUP($B$11,ANLASMA,5,FALSE)</f>
        <v>682910.37619999994</v>
      </c>
      <c r="F39" s="18">
        <f>VLOOKUP($B$11,ANLASMA,6,FALSE)</f>
        <v>6235.2780000000002</v>
      </c>
      <c r="G39" s="18">
        <f>VLOOKUP($B$11,ANLASMA,7,FALSE)</f>
        <v>18439.580000000002</v>
      </c>
      <c r="H39" s="18">
        <f>VLOOKUP($B$11,ANLASMA,8,FALSE)</f>
        <v>24674.858</v>
      </c>
      <c r="I39" s="18">
        <f>VLOOKUP($B$11,ANLASMA,9,FALSE)</f>
        <v>145645.51160000003</v>
      </c>
      <c r="J39" s="18">
        <f>VLOOKUP($B$11,ANLASMA,10,FALSE)</f>
        <v>204415.611</v>
      </c>
      <c r="K39" s="18">
        <f>VLOOKUP($B$11,ANLASMA,11,FALSE)</f>
        <v>350061.1226</v>
      </c>
      <c r="L39" s="29">
        <f>VLOOKUP($B$11,ANLASMA,12,FALSE)</f>
        <v>7224.6957999999995</v>
      </c>
      <c r="M39" s="29">
        <f>VLOOKUP($B$11,ANLASMA,13,FALSE)</f>
        <v>183018.09</v>
      </c>
      <c r="N39" s="29">
        <f>VLOOKUP($B$11,ANLASMA,14,FALSE)</f>
        <v>190242.78579999998</v>
      </c>
      <c r="O39" s="29">
        <f>VLOOKUP($B$11,ANLASMA,15,FALSE)</f>
        <v>1247889.1425999999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zoomScale="85" zoomScaleNormal="85" workbookViewId="0">
      <selection sqref="A1:O52"/>
    </sheetView>
  </sheetViews>
  <sheetFormatPr defaultColWidth="8.85546875"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30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2922635</v>
      </c>
      <c r="D3">
        <v>2497</v>
      </c>
      <c r="E3">
        <v>2925132</v>
      </c>
      <c r="F3">
        <v>82126</v>
      </c>
      <c r="G3">
        <v>22170</v>
      </c>
      <c r="H3">
        <v>104296</v>
      </c>
      <c r="I3">
        <v>571531</v>
      </c>
      <c r="J3">
        <v>15238</v>
      </c>
      <c r="K3">
        <v>586769</v>
      </c>
      <c r="L3">
        <v>2448</v>
      </c>
      <c r="M3">
        <v>2470</v>
      </c>
      <c r="N3">
        <v>4918</v>
      </c>
      <c r="O3">
        <v>3621115</v>
      </c>
    </row>
    <row r="4" spans="1:15" x14ac:dyDescent="0.25">
      <c r="A4" t="s">
        <v>80</v>
      </c>
      <c r="B4" t="s">
        <v>22</v>
      </c>
      <c r="C4">
        <v>2214905</v>
      </c>
      <c r="D4">
        <v>1759</v>
      </c>
      <c r="E4">
        <v>2216664</v>
      </c>
      <c r="F4">
        <v>48238</v>
      </c>
      <c r="G4">
        <v>6777</v>
      </c>
      <c r="H4">
        <v>55015</v>
      </c>
      <c r="I4">
        <v>437402</v>
      </c>
      <c r="J4">
        <v>9643</v>
      </c>
      <c r="K4">
        <v>447045</v>
      </c>
      <c r="L4">
        <v>1895</v>
      </c>
      <c r="M4">
        <v>1718</v>
      </c>
      <c r="N4">
        <v>3613</v>
      </c>
      <c r="O4">
        <v>2722337</v>
      </c>
    </row>
    <row r="5" spans="1:15" x14ac:dyDescent="0.25">
      <c r="A5" t="s">
        <v>81</v>
      </c>
      <c r="B5" t="s">
        <v>23</v>
      </c>
      <c r="C5">
        <v>707730</v>
      </c>
      <c r="D5">
        <v>738</v>
      </c>
      <c r="E5">
        <v>708468</v>
      </c>
      <c r="F5">
        <v>33888</v>
      </c>
      <c r="G5">
        <v>15393</v>
      </c>
      <c r="H5">
        <v>49281</v>
      </c>
      <c r="I5">
        <v>134129</v>
      </c>
      <c r="J5">
        <v>5595</v>
      </c>
      <c r="K5">
        <v>139724</v>
      </c>
      <c r="L5">
        <v>553</v>
      </c>
      <c r="M5">
        <v>752</v>
      </c>
      <c r="N5">
        <v>1305</v>
      </c>
      <c r="O5">
        <v>898778</v>
      </c>
    </row>
    <row r="6" spans="1:15" x14ac:dyDescent="0.25">
      <c r="A6" t="s">
        <v>95</v>
      </c>
      <c r="B6" t="s">
        <v>80</v>
      </c>
      <c r="C6">
        <v>42704</v>
      </c>
      <c r="D6">
        <v>56</v>
      </c>
      <c r="E6">
        <v>42760</v>
      </c>
      <c r="F6">
        <v>209</v>
      </c>
      <c r="G6">
        <v>100</v>
      </c>
      <c r="H6">
        <v>309</v>
      </c>
      <c r="I6">
        <v>8028</v>
      </c>
      <c r="J6">
        <v>452</v>
      </c>
      <c r="K6">
        <v>8480</v>
      </c>
      <c r="L6">
        <v>11</v>
      </c>
      <c r="M6">
        <v>72</v>
      </c>
      <c r="N6">
        <v>83</v>
      </c>
      <c r="O6">
        <v>51632</v>
      </c>
    </row>
    <row r="7" spans="1:15" x14ac:dyDescent="0.25">
      <c r="A7" t="s">
        <v>111</v>
      </c>
      <c r="B7" t="s">
        <v>80</v>
      </c>
      <c r="C7">
        <v>37385</v>
      </c>
      <c r="D7">
        <v>1</v>
      </c>
      <c r="E7">
        <v>37386</v>
      </c>
      <c r="F7">
        <v>232</v>
      </c>
      <c r="G7">
        <v>0</v>
      </c>
      <c r="H7">
        <v>232</v>
      </c>
      <c r="I7">
        <v>4654</v>
      </c>
      <c r="J7">
        <v>40</v>
      </c>
      <c r="K7">
        <v>4694</v>
      </c>
      <c r="L7">
        <v>17</v>
      </c>
      <c r="M7">
        <v>6</v>
      </c>
      <c r="N7">
        <v>23</v>
      </c>
      <c r="O7">
        <v>42335</v>
      </c>
    </row>
    <row r="8" spans="1:15" x14ac:dyDescent="0.25">
      <c r="A8" t="s">
        <v>98</v>
      </c>
      <c r="B8" t="s">
        <v>80</v>
      </c>
      <c r="C8">
        <v>19667</v>
      </c>
      <c r="D8">
        <v>11</v>
      </c>
      <c r="E8">
        <v>19678</v>
      </c>
      <c r="F8">
        <v>4344</v>
      </c>
      <c r="G8">
        <v>288</v>
      </c>
      <c r="H8">
        <v>4632</v>
      </c>
      <c r="I8">
        <v>6062</v>
      </c>
      <c r="J8">
        <v>209</v>
      </c>
      <c r="K8">
        <v>6271</v>
      </c>
      <c r="L8">
        <v>1</v>
      </c>
      <c r="M8">
        <v>16</v>
      </c>
      <c r="N8">
        <v>17</v>
      </c>
      <c r="O8">
        <v>30598</v>
      </c>
    </row>
    <row r="9" spans="1:15" x14ac:dyDescent="0.25">
      <c r="A9" t="s">
        <v>110</v>
      </c>
      <c r="B9" t="s">
        <v>80</v>
      </c>
      <c r="C9">
        <v>128011</v>
      </c>
      <c r="D9">
        <v>7</v>
      </c>
      <c r="E9">
        <v>128018</v>
      </c>
      <c r="F9">
        <v>13</v>
      </c>
      <c r="G9">
        <v>3</v>
      </c>
      <c r="H9">
        <v>16</v>
      </c>
      <c r="I9">
        <v>16109</v>
      </c>
      <c r="J9">
        <v>57</v>
      </c>
      <c r="K9">
        <v>16166</v>
      </c>
      <c r="L9">
        <v>29</v>
      </c>
      <c r="M9">
        <v>4</v>
      </c>
      <c r="N9">
        <v>33</v>
      </c>
      <c r="O9">
        <v>144233</v>
      </c>
    </row>
    <row r="10" spans="1:15" x14ac:dyDescent="0.25">
      <c r="A10" t="s">
        <v>94</v>
      </c>
      <c r="B10" t="s">
        <v>80</v>
      </c>
      <c r="C10">
        <v>55663</v>
      </c>
      <c r="D10">
        <v>22</v>
      </c>
      <c r="E10">
        <v>55685</v>
      </c>
      <c r="F10">
        <v>3373</v>
      </c>
      <c r="G10">
        <v>651</v>
      </c>
      <c r="H10">
        <v>4024</v>
      </c>
      <c r="I10">
        <v>11200</v>
      </c>
      <c r="J10">
        <v>368</v>
      </c>
      <c r="K10">
        <v>11568</v>
      </c>
      <c r="L10">
        <v>14</v>
      </c>
      <c r="M10">
        <v>69</v>
      </c>
      <c r="N10">
        <v>83</v>
      </c>
      <c r="O10">
        <v>71360</v>
      </c>
    </row>
    <row r="11" spans="1:15" x14ac:dyDescent="0.25">
      <c r="A11" t="s">
        <v>109</v>
      </c>
      <c r="B11" t="s">
        <v>80</v>
      </c>
      <c r="C11">
        <v>7299</v>
      </c>
      <c r="D11">
        <v>2</v>
      </c>
      <c r="E11">
        <v>7301</v>
      </c>
      <c r="F11">
        <v>1100</v>
      </c>
      <c r="G11">
        <v>8</v>
      </c>
      <c r="H11">
        <v>1108</v>
      </c>
      <c r="I11">
        <v>1939</v>
      </c>
      <c r="J11">
        <v>37</v>
      </c>
      <c r="K11">
        <v>1976</v>
      </c>
      <c r="L11">
        <v>4</v>
      </c>
      <c r="M11">
        <v>6</v>
      </c>
      <c r="N11">
        <v>10</v>
      </c>
      <c r="O11">
        <v>10395</v>
      </c>
    </row>
    <row r="12" spans="1:15" x14ac:dyDescent="0.25">
      <c r="A12" t="s">
        <v>83</v>
      </c>
      <c r="B12" t="s">
        <v>80</v>
      </c>
      <c r="C12">
        <v>207505</v>
      </c>
      <c r="D12">
        <v>40</v>
      </c>
      <c r="E12">
        <v>207545</v>
      </c>
      <c r="F12">
        <v>382</v>
      </c>
      <c r="G12">
        <v>43</v>
      </c>
      <c r="H12">
        <v>425</v>
      </c>
      <c r="I12">
        <v>51717</v>
      </c>
      <c r="J12">
        <v>866</v>
      </c>
      <c r="K12">
        <v>52583</v>
      </c>
      <c r="L12">
        <v>640</v>
      </c>
      <c r="M12">
        <v>239</v>
      </c>
      <c r="N12">
        <v>879</v>
      </c>
      <c r="O12">
        <v>261432</v>
      </c>
    </row>
    <row r="13" spans="1:15" x14ac:dyDescent="0.25">
      <c r="A13" t="s">
        <v>84</v>
      </c>
      <c r="B13" t="s">
        <v>80</v>
      </c>
      <c r="C13">
        <v>243273</v>
      </c>
      <c r="D13">
        <v>50</v>
      </c>
      <c r="E13">
        <v>243323</v>
      </c>
      <c r="F13">
        <v>838</v>
      </c>
      <c r="G13">
        <v>44</v>
      </c>
      <c r="H13">
        <v>882</v>
      </c>
      <c r="I13">
        <v>35791</v>
      </c>
      <c r="J13">
        <v>208</v>
      </c>
      <c r="K13">
        <v>35999</v>
      </c>
      <c r="L13">
        <v>105</v>
      </c>
      <c r="M13">
        <v>14</v>
      </c>
      <c r="N13">
        <v>119</v>
      </c>
      <c r="O13">
        <v>280323</v>
      </c>
    </row>
    <row r="14" spans="1:15" x14ac:dyDescent="0.25">
      <c r="A14" t="s">
        <v>96</v>
      </c>
      <c r="B14" t="s">
        <v>80</v>
      </c>
      <c r="C14">
        <v>49877</v>
      </c>
      <c r="D14">
        <v>125</v>
      </c>
      <c r="E14">
        <v>50002</v>
      </c>
      <c r="F14">
        <v>849</v>
      </c>
      <c r="G14">
        <v>85</v>
      </c>
      <c r="H14">
        <v>934</v>
      </c>
      <c r="I14">
        <v>10969</v>
      </c>
      <c r="J14">
        <v>332</v>
      </c>
      <c r="K14">
        <v>11301</v>
      </c>
      <c r="L14">
        <v>10</v>
      </c>
      <c r="M14">
        <v>15</v>
      </c>
      <c r="N14">
        <v>25</v>
      </c>
      <c r="O14">
        <v>62262</v>
      </c>
    </row>
    <row r="15" spans="1:15" x14ac:dyDescent="0.25">
      <c r="A15" t="s">
        <v>88</v>
      </c>
      <c r="B15" t="s">
        <v>80</v>
      </c>
      <c r="C15">
        <v>95942</v>
      </c>
      <c r="D15">
        <v>19</v>
      </c>
      <c r="E15">
        <v>95961</v>
      </c>
      <c r="F15">
        <v>37</v>
      </c>
      <c r="G15">
        <v>2</v>
      </c>
      <c r="H15">
        <v>39</v>
      </c>
      <c r="I15">
        <v>13907</v>
      </c>
      <c r="J15">
        <v>129</v>
      </c>
      <c r="K15">
        <v>14036</v>
      </c>
      <c r="L15">
        <v>33</v>
      </c>
      <c r="M15">
        <v>19</v>
      </c>
      <c r="N15">
        <v>52</v>
      </c>
      <c r="O15">
        <v>110088</v>
      </c>
    </row>
    <row r="16" spans="1:15" x14ac:dyDescent="0.25">
      <c r="A16" t="s">
        <v>107</v>
      </c>
      <c r="B16" t="s">
        <v>80</v>
      </c>
      <c r="C16">
        <v>51224</v>
      </c>
      <c r="D16">
        <v>144</v>
      </c>
      <c r="E16">
        <v>51368</v>
      </c>
      <c r="F16">
        <v>966</v>
      </c>
      <c r="G16">
        <v>319</v>
      </c>
      <c r="H16">
        <v>1285</v>
      </c>
      <c r="I16">
        <v>7557</v>
      </c>
      <c r="J16">
        <v>266</v>
      </c>
      <c r="K16">
        <v>7823</v>
      </c>
      <c r="L16">
        <v>31</v>
      </c>
      <c r="M16">
        <v>9</v>
      </c>
      <c r="N16">
        <v>40</v>
      </c>
      <c r="O16">
        <v>60516</v>
      </c>
    </row>
    <row r="17" spans="1:15" x14ac:dyDescent="0.25">
      <c r="A17" t="s">
        <v>101</v>
      </c>
      <c r="B17" t="s">
        <v>80</v>
      </c>
      <c r="C17">
        <v>27076</v>
      </c>
      <c r="D17">
        <v>122</v>
      </c>
      <c r="E17">
        <v>27198</v>
      </c>
      <c r="F17">
        <v>343</v>
      </c>
      <c r="G17">
        <v>115</v>
      </c>
      <c r="H17">
        <v>458</v>
      </c>
      <c r="I17">
        <v>4099</v>
      </c>
      <c r="J17">
        <v>251</v>
      </c>
      <c r="K17">
        <v>4350</v>
      </c>
      <c r="L17">
        <v>2</v>
      </c>
      <c r="M17">
        <v>17</v>
      </c>
      <c r="N17">
        <v>19</v>
      </c>
      <c r="O17">
        <v>32025</v>
      </c>
    </row>
    <row r="18" spans="1:15" x14ac:dyDescent="0.25">
      <c r="A18" t="s">
        <v>87</v>
      </c>
      <c r="B18" t="s">
        <v>80</v>
      </c>
      <c r="C18">
        <v>57439</v>
      </c>
      <c r="D18">
        <v>1</v>
      </c>
      <c r="E18">
        <v>57440</v>
      </c>
      <c r="F18">
        <v>12</v>
      </c>
      <c r="G18">
        <v>1</v>
      </c>
      <c r="H18">
        <v>13</v>
      </c>
      <c r="I18">
        <v>9450</v>
      </c>
      <c r="J18">
        <v>233</v>
      </c>
      <c r="K18">
        <v>9683</v>
      </c>
      <c r="L18">
        <v>128</v>
      </c>
      <c r="M18">
        <v>76</v>
      </c>
      <c r="N18">
        <v>204</v>
      </c>
      <c r="O18">
        <v>67340</v>
      </c>
    </row>
    <row r="19" spans="1:15" x14ac:dyDescent="0.25">
      <c r="A19" t="s">
        <v>89</v>
      </c>
      <c r="B19" t="s">
        <v>80</v>
      </c>
      <c r="C19">
        <v>17184</v>
      </c>
      <c r="D19">
        <v>17</v>
      </c>
      <c r="E19">
        <v>17201</v>
      </c>
      <c r="F19">
        <v>410</v>
      </c>
      <c r="G19">
        <v>6</v>
      </c>
      <c r="H19">
        <v>416</v>
      </c>
      <c r="I19">
        <v>3408</v>
      </c>
      <c r="J19">
        <v>77</v>
      </c>
      <c r="K19">
        <v>3485</v>
      </c>
      <c r="L19">
        <v>3</v>
      </c>
      <c r="M19">
        <v>9</v>
      </c>
      <c r="N19">
        <v>12</v>
      </c>
      <c r="O19">
        <v>21114</v>
      </c>
    </row>
    <row r="20" spans="1:15" x14ac:dyDescent="0.25">
      <c r="A20" t="s">
        <v>90</v>
      </c>
      <c r="B20" t="s">
        <v>80</v>
      </c>
      <c r="C20">
        <v>216294</v>
      </c>
      <c r="D20">
        <v>3</v>
      </c>
      <c r="E20">
        <v>216297</v>
      </c>
      <c r="F20">
        <v>10</v>
      </c>
      <c r="G20">
        <v>1</v>
      </c>
      <c r="H20">
        <v>11</v>
      </c>
      <c r="I20">
        <v>31105</v>
      </c>
      <c r="J20">
        <v>53</v>
      </c>
      <c r="K20">
        <v>31158</v>
      </c>
      <c r="L20">
        <v>104</v>
      </c>
      <c r="M20">
        <v>1</v>
      </c>
      <c r="N20">
        <v>105</v>
      </c>
      <c r="O20">
        <v>247571</v>
      </c>
    </row>
    <row r="21" spans="1:15" x14ac:dyDescent="0.25">
      <c r="A21" t="s">
        <v>99</v>
      </c>
      <c r="B21" t="s">
        <v>80</v>
      </c>
      <c r="C21">
        <v>13526</v>
      </c>
      <c r="D21">
        <v>48</v>
      </c>
      <c r="E21">
        <v>13574</v>
      </c>
      <c r="F21">
        <v>432</v>
      </c>
      <c r="G21">
        <v>19</v>
      </c>
      <c r="H21">
        <v>451</v>
      </c>
      <c r="I21">
        <v>2471</v>
      </c>
      <c r="J21">
        <v>121</v>
      </c>
      <c r="K21">
        <v>2592</v>
      </c>
      <c r="L21">
        <v>24</v>
      </c>
      <c r="M21">
        <v>6</v>
      </c>
      <c r="N21">
        <v>30</v>
      </c>
      <c r="O21">
        <v>16647</v>
      </c>
    </row>
    <row r="22" spans="1:15" x14ac:dyDescent="0.25">
      <c r="A22" t="s">
        <v>85</v>
      </c>
      <c r="B22" t="s">
        <v>80</v>
      </c>
      <c r="C22">
        <v>195209</v>
      </c>
      <c r="D22">
        <v>3</v>
      </c>
      <c r="E22">
        <v>195212</v>
      </c>
      <c r="F22">
        <v>55</v>
      </c>
      <c r="G22">
        <v>6</v>
      </c>
      <c r="H22">
        <v>61</v>
      </c>
      <c r="I22">
        <v>32122</v>
      </c>
      <c r="J22">
        <v>109</v>
      </c>
      <c r="K22">
        <v>32231</v>
      </c>
      <c r="L22">
        <v>24</v>
      </c>
      <c r="M22">
        <v>6</v>
      </c>
      <c r="N22">
        <v>30</v>
      </c>
      <c r="O22">
        <v>227534</v>
      </c>
    </row>
    <row r="23" spans="1:15" x14ac:dyDescent="0.25">
      <c r="A23" t="s">
        <v>104</v>
      </c>
      <c r="B23" t="s">
        <v>80</v>
      </c>
      <c r="C23">
        <v>52935</v>
      </c>
      <c r="D23">
        <v>344</v>
      </c>
      <c r="E23">
        <v>53279</v>
      </c>
      <c r="F23">
        <v>4022</v>
      </c>
      <c r="G23">
        <v>1095</v>
      </c>
      <c r="H23">
        <v>5117</v>
      </c>
      <c r="I23">
        <v>9511</v>
      </c>
      <c r="J23">
        <v>1349</v>
      </c>
      <c r="K23">
        <v>10860</v>
      </c>
      <c r="L23">
        <v>31</v>
      </c>
      <c r="M23">
        <v>249</v>
      </c>
      <c r="N23">
        <v>280</v>
      </c>
      <c r="O23">
        <v>69536</v>
      </c>
    </row>
    <row r="24" spans="1:15" x14ac:dyDescent="0.25">
      <c r="A24" t="s">
        <v>102</v>
      </c>
      <c r="B24" t="s">
        <v>80</v>
      </c>
      <c r="C24">
        <v>12397</v>
      </c>
      <c r="D24">
        <v>6</v>
      </c>
      <c r="E24">
        <v>12403</v>
      </c>
      <c r="F24">
        <v>1681</v>
      </c>
      <c r="G24">
        <v>127</v>
      </c>
      <c r="H24">
        <v>1808</v>
      </c>
      <c r="I24">
        <v>2539</v>
      </c>
      <c r="J24">
        <v>91</v>
      </c>
      <c r="K24">
        <v>2630</v>
      </c>
      <c r="L24">
        <v>1</v>
      </c>
      <c r="M24">
        <v>22</v>
      </c>
      <c r="N24">
        <v>23</v>
      </c>
      <c r="O24">
        <v>16864</v>
      </c>
    </row>
    <row r="25" spans="1:15" x14ac:dyDescent="0.25">
      <c r="A25" t="s">
        <v>108</v>
      </c>
      <c r="B25" t="s">
        <v>80</v>
      </c>
      <c r="C25">
        <v>18923</v>
      </c>
      <c r="D25">
        <v>1</v>
      </c>
      <c r="E25">
        <v>18924</v>
      </c>
      <c r="F25">
        <v>3829</v>
      </c>
      <c r="G25">
        <v>22</v>
      </c>
      <c r="H25">
        <v>3851</v>
      </c>
      <c r="I25">
        <v>4315</v>
      </c>
      <c r="J25">
        <v>104</v>
      </c>
      <c r="K25">
        <v>4419</v>
      </c>
      <c r="L25">
        <v>2</v>
      </c>
      <c r="M25">
        <v>8</v>
      </c>
      <c r="N25">
        <v>10</v>
      </c>
      <c r="O25">
        <v>27204</v>
      </c>
    </row>
    <row r="26" spans="1:15" x14ac:dyDescent="0.25">
      <c r="A26" t="s">
        <v>82</v>
      </c>
      <c r="B26" t="s">
        <v>80</v>
      </c>
      <c r="C26">
        <v>182036</v>
      </c>
      <c r="D26">
        <v>27</v>
      </c>
      <c r="E26">
        <v>182063</v>
      </c>
      <c r="F26">
        <v>6</v>
      </c>
      <c r="G26">
        <v>2</v>
      </c>
      <c r="H26">
        <v>8</v>
      </c>
      <c r="I26">
        <v>77041</v>
      </c>
      <c r="J26">
        <v>615</v>
      </c>
      <c r="K26">
        <v>77656</v>
      </c>
      <c r="L26">
        <v>194</v>
      </c>
      <c r="M26">
        <v>76</v>
      </c>
      <c r="N26">
        <v>270</v>
      </c>
      <c r="O26">
        <v>259997</v>
      </c>
    </row>
    <row r="27" spans="1:15" x14ac:dyDescent="0.25">
      <c r="A27" t="s">
        <v>100</v>
      </c>
      <c r="B27" t="s">
        <v>80</v>
      </c>
      <c r="C27">
        <v>61134</v>
      </c>
      <c r="D27">
        <v>120</v>
      </c>
      <c r="E27">
        <v>61254</v>
      </c>
      <c r="F27">
        <v>3756</v>
      </c>
      <c r="G27">
        <v>563</v>
      </c>
      <c r="H27">
        <v>4319</v>
      </c>
      <c r="I27">
        <v>12437</v>
      </c>
      <c r="J27">
        <v>540</v>
      </c>
      <c r="K27">
        <v>12977</v>
      </c>
      <c r="L27">
        <v>203</v>
      </c>
      <c r="M27">
        <v>83</v>
      </c>
      <c r="N27">
        <v>286</v>
      </c>
      <c r="O27">
        <v>78836</v>
      </c>
    </row>
    <row r="28" spans="1:15" x14ac:dyDescent="0.25">
      <c r="A28" t="s">
        <v>105</v>
      </c>
      <c r="B28" t="s">
        <v>80</v>
      </c>
      <c r="C28">
        <v>83116</v>
      </c>
      <c r="D28">
        <v>132</v>
      </c>
      <c r="E28">
        <v>83248</v>
      </c>
      <c r="F28">
        <v>1959</v>
      </c>
      <c r="G28">
        <v>156</v>
      </c>
      <c r="H28">
        <v>2115</v>
      </c>
      <c r="I28">
        <v>12093</v>
      </c>
      <c r="J28">
        <v>585</v>
      </c>
      <c r="K28">
        <v>12678</v>
      </c>
      <c r="L28">
        <v>115</v>
      </c>
      <c r="M28">
        <v>128</v>
      </c>
      <c r="N28">
        <v>243</v>
      </c>
      <c r="O28">
        <v>98284</v>
      </c>
    </row>
    <row r="29" spans="1:15" x14ac:dyDescent="0.25">
      <c r="A29" t="s">
        <v>86</v>
      </c>
      <c r="B29" t="s">
        <v>80</v>
      </c>
      <c r="C29">
        <v>33227</v>
      </c>
      <c r="D29">
        <v>4</v>
      </c>
      <c r="E29">
        <v>33231</v>
      </c>
      <c r="F29">
        <v>390</v>
      </c>
      <c r="G29">
        <v>0</v>
      </c>
      <c r="H29">
        <v>390</v>
      </c>
      <c r="I29">
        <v>7012</v>
      </c>
      <c r="J29">
        <v>65</v>
      </c>
      <c r="K29">
        <v>7077</v>
      </c>
      <c r="L29">
        <v>9</v>
      </c>
      <c r="M29">
        <v>1</v>
      </c>
      <c r="N29">
        <v>10</v>
      </c>
      <c r="O29">
        <v>40708</v>
      </c>
    </row>
    <row r="30" spans="1:15" x14ac:dyDescent="0.25">
      <c r="A30" t="s">
        <v>93</v>
      </c>
      <c r="B30" t="s">
        <v>80</v>
      </c>
      <c r="C30">
        <v>70352</v>
      </c>
      <c r="D30">
        <v>37</v>
      </c>
      <c r="E30">
        <v>70389</v>
      </c>
      <c r="F30">
        <v>7396</v>
      </c>
      <c r="G30">
        <v>984</v>
      </c>
      <c r="H30">
        <v>8380</v>
      </c>
      <c r="I30">
        <v>16689</v>
      </c>
      <c r="J30">
        <v>438</v>
      </c>
      <c r="K30">
        <v>17127</v>
      </c>
      <c r="L30">
        <v>35</v>
      </c>
      <c r="M30">
        <v>43</v>
      </c>
      <c r="N30">
        <v>78</v>
      </c>
      <c r="O30">
        <v>95974</v>
      </c>
    </row>
    <row r="31" spans="1:15" x14ac:dyDescent="0.25">
      <c r="A31" t="s">
        <v>92</v>
      </c>
      <c r="B31" t="s">
        <v>80</v>
      </c>
      <c r="C31">
        <v>43477</v>
      </c>
      <c r="D31">
        <v>59</v>
      </c>
      <c r="E31">
        <v>43536</v>
      </c>
      <c r="F31">
        <v>1948</v>
      </c>
      <c r="G31">
        <v>43</v>
      </c>
      <c r="H31">
        <v>1991</v>
      </c>
      <c r="I31">
        <v>6027</v>
      </c>
      <c r="J31">
        <v>196</v>
      </c>
      <c r="K31">
        <v>6223</v>
      </c>
      <c r="L31">
        <v>17</v>
      </c>
      <c r="M31">
        <v>11</v>
      </c>
      <c r="N31">
        <v>28</v>
      </c>
      <c r="O31">
        <v>51778</v>
      </c>
    </row>
    <row r="32" spans="1:15" x14ac:dyDescent="0.25">
      <c r="A32" t="s">
        <v>91</v>
      </c>
      <c r="B32" t="s">
        <v>80</v>
      </c>
      <c r="C32">
        <v>19647</v>
      </c>
      <c r="D32">
        <v>93</v>
      </c>
      <c r="E32">
        <v>19740</v>
      </c>
      <c r="F32">
        <v>913</v>
      </c>
      <c r="G32">
        <v>254</v>
      </c>
      <c r="H32">
        <v>1167</v>
      </c>
      <c r="I32">
        <v>4411</v>
      </c>
      <c r="J32">
        <v>225</v>
      </c>
      <c r="K32">
        <v>4636</v>
      </c>
      <c r="L32">
        <v>8</v>
      </c>
      <c r="M32">
        <v>12</v>
      </c>
      <c r="N32">
        <v>20</v>
      </c>
      <c r="O32">
        <v>25563</v>
      </c>
    </row>
    <row r="33" spans="1:15" x14ac:dyDescent="0.25">
      <c r="A33" t="s">
        <v>106</v>
      </c>
      <c r="B33" t="s">
        <v>80</v>
      </c>
      <c r="C33">
        <v>44921</v>
      </c>
      <c r="D33">
        <v>47</v>
      </c>
      <c r="E33">
        <v>44968</v>
      </c>
      <c r="F33">
        <v>3483</v>
      </c>
      <c r="G33">
        <v>915</v>
      </c>
      <c r="H33">
        <v>4398</v>
      </c>
      <c r="I33">
        <v>9130</v>
      </c>
      <c r="J33">
        <v>377</v>
      </c>
      <c r="K33">
        <v>9507</v>
      </c>
      <c r="L33">
        <v>12</v>
      </c>
      <c r="M33">
        <v>31</v>
      </c>
      <c r="N33">
        <v>43</v>
      </c>
      <c r="O33">
        <v>58916</v>
      </c>
    </row>
    <row r="34" spans="1:15" x14ac:dyDescent="0.25">
      <c r="A34" t="s">
        <v>103</v>
      </c>
      <c r="B34" t="s">
        <v>80</v>
      </c>
      <c r="C34">
        <v>86396</v>
      </c>
      <c r="D34">
        <v>67</v>
      </c>
      <c r="E34">
        <v>86463</v>
      </c>
      <c r="F34">
        <v>2434</v>
      </c>
      <c r="G34">
        <v>833</v>
      </c>
      <c r="H34">
        <v>3267</v>
      </c>
      <c r="I34">
        <v>17427</v>
      </c>
      <c r="J34">
        <v>934</v>
      </c>
      <c r="K34">
        <v>18361</v>
      </c>
      <c r="L34">
        <v>77</v>
      </c>
      <c r="M34">
        <v>458</v>
      </c>
      <c r="N34">
        <v>535</v>
      </c>
      <c r="O34">
        <v>108626</v>
      </c>
    </row>
    <row r="35" spans="1:15" x14ac:dyDescent="0.25">
      <c r="A35" t="s">
        <v>97</v>
      </c>
      <c r="B35" t="s">
        <v>80</v>
      </c>
      <c r="C35">
        <v>41066</v>
      </c>
      <c r="D35">
        <v>151</v>
      </c>
      <c r="E35">
        <v>41217</v>
      </c>
      <c r="F35">
        <v>2816</v>
      </c>
      <c r="G35">
        <v>92</v>
      </c>
      <c r="H35">
        <v>2908</v>
      </c>
      <c r="I35">
        <v>8182</v>
      </c>
      <c r="J35">
        <v>316</v>
      </c>
      <c r="K35">
        <v>8498</v>
      </c>
      <c r="L35">
        <v>11</v>
      </c>
      <c r="M35">
        <v>12</v>
      </c>
      <c r="N35">
        <v>23</v>
      </c>
      <c r="O35">
        <v>52646</v>
      </c>
    </row>
    <row r="36" spans="1:15" x14ac:dyDescent="0.25">
      <c r="A36" t="s">
        <v>124</v>
      </c>
      <c r="B36" t="s">
        <v>81</v>
      </c>
      <c r="C36">
        <v>8719</v>
      </c>
      <c r="D36">
        <v>16</v>
      </c>
      <c r="E36">
        <v>8735</v>
      </c>
      <c r="F36">
        <v>583</v>
      </c>
      <c r="G36">
        <v>623</v>
      </c>
      <c r="H36">
        <v>1206</v>
      </c>
      <c r="I36">
        <v>1977</v>
      </c>
      <c r="J36">
        <v>99</v>
      </c>
      <c r="K36">
        <v>2076</v>
      </c>
      <c r="L36">
        <v>2</v>
      </c>
      <c r="M36">
        <v>10</v>
      </c>
      <c r="N36">
        <v>12</v>
      </c>
      <c r="O36">
        <v>12029</v>
      </c>
    </row>
    <row r="37" spans="1:15" x14ac:dyDescent="0.25">
      <c r="A37" t="s">
        <v>112</v>
      </c>
      <c r="B37" t="s">
        <v>81</v>
      </c>
      <c r="C37">
        <v>94798</v>
      </c>
      <c r="D37">
        <v>34</v>
      </c>
      <c r="E37">
        <v>94832</v>
      </c>
      <c r="F37">
        <v>7617</v>
      </c>
      <c r="G37">
        <v>2392</v>
      </c>
      <c r="H37">
        <v>10009</v>
      </c>
      <c r="I37">
        <v>19734</v>
      </c>
      <c r="J37">
        <v>630</v>
      </c>
      <c r="K37">
        <v>20364</v>
      </c>
      <c r="L37">
        <v>59</v>
      </c>
      <c r="M37">
        <v>80</v>
      </c>
      <c r="N37">
        <v>139</v>
      </c>
      <c r="O37">
        <v>125344</v>
      </c>
    </row>
    <row r="38" spans="1:15" x14ac:dyDescent="0.25">
      <c r="A38" t="s">
        <v>113</v>
      </c>
      <c r="B38" t="s">
        <v>81</v>
      </c>
      <c r="C38">
        <v>46980</v>
      </c>
      <c r="D38">
        <v>33</v>
      </c>
      <c r="E38">
        <v>47013</v>
      </c>
      <c r="F38">
        <v>5176</v>
      </c>
      <c r="G38">
        <v>1227</v>
      </c>
      <c r="H38">
        <v>6403</v>
      </c>
      <c r="I38">
        <v>8887</v>
      </c>
      <c r="J38">
        <v>405</v>
      </c>
      <c r="K38">
        <v>9292</v>
      </c>
      <c r="L38">
        <v>35</v>
      </c>
      <c r="M38">
        <v>46</v>
      </c>
      <c r="N38">
        <v>81</v>
      </c>
      <c r="O38">
        <v>62789</v>
      </c>
    </row>
    <row r="39" spans="1:15" x14ac:dyDescent="0.25">
      <c r="A39" t="s">
        <v>114</v>
      </c>
      <c r="B39" t="s">
        <v>81</v>
      </c>
      <c r="C39">
        <v>20432</v>
      </c>
      <c r="D39">
        <v>4</v>
      </c>
      <c r="E39">
        <v>20436</v>
      </c>
      <c r="F39">
        <v>587</v>
      </c>
      <c r="G39">
        <v>11</v>
      </c>
      <c r="H39">
        <v>598</v>
      </c>
      <c r="I39">
        <v>3981</v>
      </c>
      <c r="J39">
        <v>128</v>
      </c>
      <c r="K39">
        <v>4109</v>
      </c>
      <c r="L39">
        <v>34</v>
      </c>
      <c r="M39">
        <v>3</v>
      </c>
      <c r="N39">
        <v>37</v>
      </c>
      <c r="O39">
        <v>25180</v>
      </c>
    </row>
    <row r="40" spans="1:15" x14ac:dyDescent="0.25">
      <c r="A40" t="s">
        <v>125</v>
      </c>
      <c r="B40" t="s">
        <v>81</v>
      </c>
      <c r="C40">
        <v>6574</v>
      </c>
      <c r="D40">
        <v>10</v>
      </c>
      <c r="E40">
        <v>6584</v>
      </c>
      <c r="F40">
        <v>1220</v>
      </c>
      <c r="G40">
        <v>500</v>
      </c>
      <c r="H40">
        <v>1720</v>
      </c>
      <c r="I40">
        <v>1575</v>
      </c>
      <c r="J40">
        <v>62</v>
      </c>
      <c r="K40">
        <v>1637</v>
      </c>
      <c r="L40">
        <v>3</v>
      </c>
      <c r="M40">
        <v>7</v>
      </c>
      <c r="N40">
        <v>10</v>
      </c>
      <c r="O40">
        <v>9951</v>
      </c>
    </row>
    <row r="41" spans="1:15" x14ac:dyDescent="0.25">
      <c r="A41" t="s">
        <v>115</v>
      </c>
      <c r="B41" t="s">
        <v>81</v>
      </c>
      <c r="C41">
        <v>19212</v>
      </c>
      <c r="D41">
        <v>1</v>
      </c>
      <c r="E41">
        <v>19213</v>
      </c>
      <c r="F41">
        <v>909</v>
      </c>
      <c r="G41">
        <v>36</v>
      </c>
      <c r="H41">
        <v>945</v>
      </c>
      <c r="I41">
        <v>3017</v>
      </c>
      <c r="J41">
        <v>132</v>
      </c>
      <c r="K41">
        <v>3149</v>
      </c>
      <c r="L41">
        <v>5</v>
      </c>
      <c r="M41">
        <v>10</v>
      </c>
      <c r="N41">
        <v>15</v>
      </c>
      <c r="O41">
        <v>23322</v>
      </c>
    </row>
    <row r="42" spans="1:15" x14ac:dyDescent="0.25">
      <c r="A42" t="s">
        <v>116</v>
      </c>
      <c r="B42" t="s">
        <v>81</v>
      </c>
      <c r="C42">
        <v>20064</v>
      </c>
      <c r="D42">
        <v>114</v>
      </c>
      <c r="E42">
        <v>20178</v>
      </c>
      <c r="F42">
        <v>984</v>
      </c>
      <c r="G42">
        <v>1082</v>
      </c>
      <c r="H42">
        <v>2066</v>
      </c>
      <c r="I42">
        <v>4180</v>
      </c>
      <c r="J42">
        <v>202</v>
      </c>
      <c r="K42">
        <v>4382</v>
      </c>
      <c r="L42">
        <v>6</v>
      </c>
      <c r="M42">
        <v>13</v>
      </c>
      <c r="N42">
        <v>19</v>
      </c>
      <c r="O42">
        <v>26645</v>
      </c>
    </row>
    <row r="43" spans="1:15" x14ac:dyDescent="0.25">
      <c r="A43" t="s">
        <v>126</v>
      </c>
      <c r="B43" t="s">
        <v>81</v>
      </c>
      <c r="C43">
        <v>7633</v>
      </c>
      <c r="D43">
        <v>2</v>
      </c>
      <c r="E43">
        <v>7635</v>
      </c>
      <c r="F43">
        <v>1356</v>
      </c>
      <c r="G43">
        <v>160</v>
      </c>
      <c r="H43">
        <v>1516</v>
      </c>
      <c r="I43">
        <v>1510</v>
      </c>
      <c r="J43">
        <v>82</v>
      </c>
      <c r="K43">
        <v>1592</v>
      </c>
      <c r="L43">
        <v>8</v>
      </c>
      <c r="M43">
        <v>6</v>
      </c>
      <c r="N43">
        <v>14</v>
      </c>
      <c r="O43">
        <v>10757</v>
      </c>
    </row>
    <row r="44" spans="1:15" x14ac:dyDescent="0.25">
      <c r="A44" t="s">
        <v>117</v>
      </c>
      <c r="B44" t="s">
        <v>81</v>
      </c>
      <c r="C44">
        <v>21785</v>
      </c>
      <c r="D44">
        <v>60</v>
      </c>
      <c r="E44">
        <v>21845</v>
      </c>
      <c r="F44">
        <v>957</v>
      </c>
      <c r="G44">
        <v>393</v>
      </c>
      <c r="H44">
        <v>1350</v>
      </c>
      <c r="I44">
        <v>5224</v>
      </c>
      <c r="J44">
        <v>181</v>
      </c>
      <c r="K44">
        <v>5405</v>
      </c>
      <c r="L44">
        <v>38</v>
      </c>
      <c r="M44">
        <v>26</v>
      </c>
      <c r="N44">
        <v>64</v>
      </c>
      <c r="O44">
        <v>28664</v>
      </c>
    </row>
    <row r="45" spans="1:15" x14ac:dyDescent="0.25">
      <c r="A45" t="s">
        <v>118</v>
      </c>
      <c r="B45" t="s">
        <v>81</v>
      </c>
      <c r="C45">
        <v>80670</v>
      </c>
      <c r="D45">
        <v>144</v>
      </c>
      <c r="E45">
        <v>80814</v>
      </c>
      <c r="F45">
        <v>3378</v>
      </c>
      <c r="G45">
        <v>1871</v>
      </c>
      <c r="H45">
        <v>5249</v>
      </c>
      <c r="I45">
        <v>17359</v>
      </c>
      <c r="J45">
        <v>746</v>
      </c>
      <c r="K45">
        <v>18105</v>
      </c>
      <c r="L45">
        <v>55</v>
      </c>
      <c r="M45">
        <v>73</v>
      </c>
      <c r="N45">
        <v>128</v>
      </c>
      <c r="O45">
        <v>104296</v>
      </c>
    </row>
    <row r="46" spans="1:15" x14ac:dyDescent="0.25">
      <c r="A46" t="s">
        <v>119</v>
      </c>
      <c r="B46" t="s">
        <v>81</v>
      </c>
      <c r="C46">
        <v>17118</v>
      </c>
      <c r="D46">
        <v>10</v>
      </c>
      <c r="E46">
        <v>17128</v>
      </c>
      <c r="F46">
        <v>2787</v>
      </c>
      <c r="G46">
        <v>942</v>
      </c>
      <c r="H46">
        <v>3729</v>
      </c>
      <c r="I46">
        <v>2836</v>
      </c>
      <c r="J46">
        <v>106</v>
      </c>
      <c r="K46">
        <v>2942</v>
      </c>
      <c r="L46">
        <v>8</v>
      </c>
      <c r="M46">
        <v>3</v>
      </c>
      <c r="N46">
        <v>11</v>
      </c>
      <c r="O46">
        <v>23810</v>
      </c>
    </row>
    <row r="47" spans="1:15" x14ac:dyDescent="0.25">
      <c r="A47" t="s">
        <v>120</v>
      </c>
      <c r="B47" t="s">
        <v>81</v>
      </c>
      <c r="C47">
        <v>28854</v>
      </c>
      <c r="D47">
        <v>18</v>
      </c>
      <c r="E47">
        <v>28872</v>
      </c>
      <c r="F47">
        <v>1445</v>
      </c>
      <c r="G47">
        <v>1560</v>
      </c>
      <c r="H47">
        <v>3005</v>
      </c>
      <c r="I47">
        <v>5914</v>
      </c>
      <c r="J47">
        <v>323</v>
      </c>
      <c r="K47">
        <v>6237</v>
      </c>
      <c r="L47">
        <v>22</v>
      </c>
      <c r="M47">
        <v>48</v>
      </c>
      <c r="N47">
        <v>70</v>
      </c>
      <c r="O47">
        <v>38184</v>
      </c>
    </row>
    <row r="48" spans="1:15" x14ac:dyDescent="0.25">
      <c r="A48" t="s">
        <v>121</v>
      </c>
      <c r="B48" t="s">
        <v>81</v>
      </c>
      <c r="C48">
        <v>9554</v>
      </c>
      <c r="D48">
        <v>11</v>
      </c>
      <c r="E48">
        <v>9565</v>
      </c>
      <c r="F48">
        <v>739</v>
      </c>
      <c r="G48">
        <v>16</v>
      </c>
      <c r="H48">
        <v>755</v>
      </c>
      <c r="I48">
        <v>1613</v>
      </c>
      <c r="J48">
        <v>117</v>
      </c>
      <c r="K48">
        <v>1730</v>
      </c>
      <c r="L48">
        <v>8</v>
      </c>
      <c r="M48">
        <v>2</v>
      </c>
      <c r="N48">
        <v>10</v>
      </c>
      <c r="O48">
        <v>12060</v>
      </c>
    </row>
    <row r="49" spans="1:15" x14ac:dyDescent="0.25">
      <c r="A49" t="s">
        <v>122</v>
      </c>
      <c r="B49" t="s">
        <v>81</v>
      </c>
      <c r="C49">
        <v>55345</v>
      </c>
      <c r="D49">
        <v>59</v>
      </c>
      <c r="E49">
        <v>55404</v>
      </c>
      <c r="F49">
        <v>364</v>
      </c>
      <c r="G49">
        <v>272</v>
      </c>
      <c r="H49">
        <v>636</v>
      </c>
      <c r="I49">
        <v>8983</v>
      </c>
      <c r="J49">
        <v>333</v>
      </c>
      <c r="K49">
        <v>9316</v>
      </c>
      <c r="L49">
        <v>10</v>
      </c>
      <c r="M49">
        <v>45</v>
      </c>
      <c r="N49">
        <v>55</v>
      </c>
      <c r="O49">
        <v>65411</v>
      </c>
    </row>
    <row r="50" spans="1:15" x14ac:dyDescent="0.25">
      <c r="A50" t="s">
        <v>127</v>
      </c>
      <c r="B50" t="s">
        <v>81</v>
      </c>
      <c r="C50">
        <v>67653</v>
      </c>
      <c r="D50">
        <v>47</v>
      </c>
      <c r="E50">
        <v>67700</v>
      </c>
      <c r="F50">
        <v>1924</v>
      </c>
      <c r="G50">
        <v>1839</v>
      </c>
      <c r="H50">
        <v>3763</v>
      </c>
      <c r="I50">
        <v>10873</v>
      </c>
      <c r="J50">
        <v>300</v>
      </c>
      <c r="K50">
        <v>11173</v>
      </c>
      <c r="L50">
        <v>29</v>
      </c>
      <c r="M50">
        <v>45</v>
      </c>
      <c r="N50">
        <v>74</v>
      </c>
      <c r="O50">
        <v>82710</v>
      </c>
    </row>
    <row r="51" spans="1:15" x14ac:dyDescent="0.25">
      <c r="A51" t="s">
        <v>123</v>
      </c>
      <c r="B51" t="s">
        <v>81</v>
      </c>
      <c r="C51">
        <v>80967</v>
      </c>
      <c r="D51">
        <v>71</v>
      </c>
      <c r="E51">
        <v>81038</v>
      </c>
      <c r="F51">
        <v>2712</v>
      </c>
      <c r="G51">
        <v>1501</v>
      </c>
      <c r="H51">
        <v>4213</v>
      </c>
      <c r="I51">
        <v>15354</v>
      </c>
      <c r="J51">
        <v>562</v>
      </c>
      <c r="K51">
        <v>15916</v>
      </c>
      <c r="L51">
        <v>99</v>
      </c>
      <c r="M51">
        <v>106</v>
      </c>
      <c r="N51">
        <v>205</v>
      </c>
      <c r="O51">
        <v>101372</v>
      </c>
    </row>
    <row r="52" spans="1:15" x14ac:dyDescent="0.25">
      <c r="A52" t="s">
        <v>128</v>
      </c>
      <c r="B52" t="s">
        <v>81</v>
      </c>
      <c r="C52">
        <v>121372</v>
      </c>
      <c r="D52">
        <v>104</v>
      </c>
      <c r="E52">
        <v>121476</v>
      </c>
      <c r="F52">
        <v>1150</v>
      </c>
      <c r="G52">
        <v>968</v>
      </c>
      <c r="H52">
        <v>2118</v>
      </c>
      <c r="I52">
        <v>21112</v>
      </c>
      <c r="J52">
        <v>1187</v>
      </c>
      <c r="K52">
        <v>22299</v>
      </c>
      <c r="L52">
        <v>132</v>
      </c>
      <c r="M52">
        <v>229</v>
      </c>
      <c r="N52">
        <v>361</v>
      </c>
      <c r="O52">
        <v>146254</v>
      </c>
    </row>
    <row r="55" spans="1:15" x14ac:dyDescent="0.25">
      <c r="J55" s="12"/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activeCell="J33" sqref="J33"/>
    </sheetView>
  </sheetViews>
  <sheetFormatPr defaultColWidth="8.85546875"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665691.2012458333</v>
      </c>
      <c r="D3">
        <v>6608.6196291666656</v>
      </c>
      <c r="E3">
        <v>672299.82087500009</v>
      </c>
      <c r="F3">
        <v>63579.669133333344</v>
      </c>
      <c r="G3">
        <v>54015.671620833324</v>
      </c>
      <c r="H3">
        <v>117595.34075416667</v>
      </c>
      <c r="I3">
        <v>324972.07550833334</v>
      </c>
      <c r="J3">
        <v>249453.65854166669</v>
      </c>
      <c r="K3">
        <v>574425.73405000009</v>
      </c>
      <c r="L3">
        <v>25731.344787499998</v>
      </c>
      <c r="M3">
        <v>448430.7123916666</v>
      </c>
      <c r="N3">
        <v>474162.05717916659</v>
      </c>
      <c r="O3">
        <v>1838482.9528583335</v>
      </c>
    </row>
    <row r="4" spans="1:15" x14ac:dyDescent="0.25">
      <c r="A4" t="s">
        <v>80</v>
      </c>
      <c r="B4" t="s">
        <v>22</v>
      </c>
      <c r="C4">
        <v>542441.98693333333</v>
      </c>
      <c r="D4">
        <v>6296.2716999999993</v>
      </c>
      <c r="E4">
        <v>548738.25863333337</v>
      </c>
      <c r="F4">
        <v>38165.836708333336</v>
      </c>
      <c r="G4">
        <v>25916.456562499996</v>
      </c>
      <c r="H4">
        <v>64082.293270833332</v>
      </c>
      <c r="I4">
        <v>267440.62842083332</v>
      </c>
      <c r="J4">
        <v>198496.90136666669</v>
      </c>
      <c r="K4">
        <v>465937.52978750004</v>
      </c>
      <c r="L4">
        <v>20909.737987500001</v>
      </c>
      <c r="M4">
        <v>345993.98829583329</v>
      </c>
      <c r="N4">
        <v>366903.72628333326</v>
      </c>
      <c r="O4">
        <v>1445661.807975</v>
      </c>
    </row>
    <row r="5" spans="1:15" x14ac:dyDescent="0.25">
      <c r="A5" t="s">
        <v>81</v>
      </c>
      <c r="B5" t="s">
        <v>23</v>
      </c>
      <c r="C5">
        <v>123249.2143125</v>
      </c>
      <c r="D5">
        <v>312.34792916666669</v>
      </c>
      <c r="E5">
        <v>123561.56224166667</v>
      </c>
      <c r="F5">
        <v>25413.832425000004</v>
      </c>
      <c r="G5">
        <v>28099.215058333331</v>
      </c>
      <c r="H5">
        <v>53513.047483333336</v>
      </c>
      <c r="I5">
        <v>57531.447087499997</v>
      </c>
      <c r="J5">
        <v>50956.757175000006</v>
      </c>
      <c r="K5">
        <v>108488.2042625</v>
      </c>
      <c r="L5">
        <v>4821.6067999999996</v>
      </c>
      <c r="M5">
        <v>102436.72409583334</v>
      </c>
      <c r="N5">
        <v>107258.33089583334</v>
      </c>
      <c r="O5">
        <v>392821.14488333336</v>
      </c>
    </row>
    <row r="6" spans="1:15" x14ac:dyDescent="0.25">
      <c r="A6" t="s">
        <v>95</v>
      </c>
      <c r="B6" t="s">
        <v>80</v>
      </c>
      <c r="C6">
        <v>9016.6125875000016</v>
      </c>
      <c r="D6">
        <v>53.630095833333336</v>
      </c>
      <c r="E6">
        <v>9070.2426833333357</v>
      </c>
      <c r="F6">
        <v>66.752145833333316</v>
      </c>
      <c r="G6">
        <v>400.87761666666665</v>
      </c>
      <c r="H6">
        <v>467.62976249999997</v>
      </c>
      <c r="I6">
        <v>5795.7588999999998</v>
      </c>
      <c r="J6">
        <v>9238.7249499999998</v>
      </c>
      <c r="K6">
        <v>15034.483850000001</v>
      </c>
      <c r="L6">
        <v>82.407712500000017</v>
      </c>
      <c r="M6">
        <v>69602.856908333328</v>
      </c>
      <c r="N6">
        <v>69685.264620833332</v>
      </c>
      <c r="O6">
        <v>94257.620916666667</v>
      </c>
    </row>
    <row r="7" spans="1:15" x14ac:dyDescent="0.25">
      <c r="A7" t="s">
        <v>111</v>
      </c>
      <c r="B7" t="s">
        <v>80</v>
      </c>
      <c r="C7">
        <v>10054.067091666668</v>
      </c>
      <c r="D7">
        <v>12.384545833333334</v>
      </c>
      <c r="E7">
        <v>10066.4516375</v>
      </c>
      <c r="F7">
        <v>138.75721666666666</v>
      </c>
      <c r="G7">
        <v>0</v>
      </c>
      <c r="H7">
        <v>138.75721666666666</v>
      </c>
      <c r="I7">
        <v>3989.6889791666663</v>
      </c>
      <c r="J7">
        <v>12004.655179166666</v>
      </c>
      <c r="K7">
        <v>15994.344158333333</v>
      </c>
      <c r="L7">
        <v>237.3632375</v>
      </c>
      <c r="M7">
        <v>417.13305833333334</v>
      </c>
      <c r="N7">
        <v>654.49629583333331</v>
      </c>
      <c r="O7">
        <v>26854.049308333335</v>
      </c>
    </row>
    <row r="8" spans="1:15" x14ac:dyDescent="0.25">
      <c r="A8" t="s">
        <v>98</v>
      </c>
      <c r="B8" t="s">
        <v>80</v>
      </c>
      <c r="C8">
        <v>3837.6277208333331</v>
      </c>
      <c r="D8">
        <v>4.7075666666666667</v>
      </c>
      <c r="E8">
        <v>3842.3352874999996</v>
      </c>
      <c r="F8">
        <v>4172.9182791666663</v>
      </c>
      <c r="G8">
        <v>795.78460416666667</v>
      </c>
      <c r="H8">
        <v>4968.7028833333334</v>
      </c>
      <c r="I8">
        <v>3605.7781208333331</v>
      </c>
      <c r="J8">
        <v>1249.6032416666669</v>
      </c>
      <c r="K8">
        <v>4855.3813625000003</v>
      </c>
      <c r="L8">
        <v>0</v>
      </c>
      <c r="M8">
        <v>1446.0088458333332</v>
      </c>
      <c r="N8">
        <v>1446.0088458333332</v>
      </c>
      <c r="O8">
        <v>15112.428379166666</v>
      </c>
    </row>
    <row r="9" spans="1:15" x14ac:dyDescent="0.25">
      <c r="A9" t="s">
        <v>110</v>
      </c>
      <c r="B9" t="s">
        <v>80</v>
      </c>
      <c r="C9">
        <v>36303.373495833337</v>
      </c>
      <c r="D9">
        <v>151.23475416666668</v>
      </c>
      <c r="E9">
        <v>36454.608250000005</v>
      </c>
      <c r="F9">
        <v>4.6084500000000004</v>
      </c>
      <c r="G9">
        <v>0.32445416666666665</v>
      </c>
      <c r="H9">
        <v>4.9329041666666669</v>
      </c>
      <c r="I9">
        <v>12783.314541666667</v>
      </c>
      <c r="J9">
        <v>6356.4210833333336</v>
      </c>
      <c r="K9">
        <v>19139.735625000001</v>
      </c>
      <c r="L9">
        <v>298.67337499999996</v>
      </c>
      <c r="M9">
        <v>618.03612083333337</v>
      </c>
      <c r="N9">
        <v>916.70949583333334</v>
      </c>
      <c r="O9">
        <v>56515.986275000003</v>
      </c>
    </row>
    <row r="10" spans="1:15" x14ac:dyDescent="0.25">
      <c r="A10" t="s">
        <v>94</v>
      </c>
      <c r="B10" t="s">
        <v>80</v>
      </c>
      <c r="C10">
        <v>10184.402395833333</v>
      </c>
      <c r="D10">
        <v>11.926495833333332</v>
      </c>
      <c r="E10">
        <v>10196.328891666666</v>
      </c>
      <c r="F10">
        <v>2811.6663874999999</v>
      </c>
      <c r="G10">
        <v>2021.4039499999997</v>
      </c>
      <c r="H10">
        <v>4833.0703374999994</v>
      </c>
      <c r="I10">
        <v>5004.661187499999</v>
      </c>
      <c r="J10">
        <v>5019.5007208333336</v>
      </c>
      <c r="K10">
        <v>10024.161908333332</v>
      </c>
      <c r="L10">
        <v>93.355270833333321</v>
      </c>
      <c r="M10">
        <v>9008.0111458333322</v>
      </c>
      <c r="N10">
        <v>9101.3664166666658</v>
      </c>
      <c r="O10">
        <v>34154.927554166665</v>
      </c>
    </row>
    <row r="11" spans="1:15" x14ac:dyDescent="0.25">
      <c r="A11" t="s">
        <v>109</v>
      </c>
      <c r="B11" t="s">
        <v>80</v>
      </c>
      <c r="C11">
        <v>1012.6892333333335</v>
      </c>
      <c r="D11">
        <v>0</v>
      </c>
      <c r="E11">
        <v>1012.6892333333335</v>
      </c>
      <c r="F11">
        <v>595.82381666666674</v>
      </c>
      <c r="G11">
        <v>7.3923916666666658</v>
      </c>
      <c r="H11">
        <v>603.21620833333338</v>
      </c>
      <c r="I11">
        <v>724.87164583333345</v>
      </c>
      <c r="J11">
        <v>360.38308333333333</v>
      </c>
      <c r="K11">
        <v>1085.2547291666667</v>
      </c>
      <c r="L11">
        <v>102.16839166666666</v>
      </c>
      <c r="M11">
        <v>440.50616666666662</v>
      </c>
      <c r="N11">
        <v>542.67455833333327</v>
      </c>
      <c r="O11">
        <v>3243.8347291666669</v>
      </c>
    </row>
    <row r="12" spans="1:15" x14ac:dyDescent="0.25">
      <c r="A12" t="s">
        <v>83</v>
      </c>
      <c r="B12" t="s">
        <v>80</v>
      </c>
      <c r="C12">
        <v>53164.871700000003</v>
      </c>
      <c r="D12">
        <v>128.82419166666668</v>
      </c>
      <c r="E12">
        <v>53293.69589166667</v>
      </c>
      <c r="F12">
        <v>150.22692083333334</v>
      </c>
      <c r="G12">
        <v>209.32718333333332</v>
      </c>
      <c r="H12">
        <v>359.55410416666666</v>
      </c>
      <c r="I12">
        <v>38673.977429166676</v>
      </c>
      <c r="J12">
        <v>24531.816287499998</v>
      </c>
      <c r="K12">
        <v>63205.793716666674</v>
      </c>
      <c r="L12">
        <v>7429.7050708333336</v>
      </c>
      <c r="M12">
        <v>55046.936795833331</v>
      </c>
      <c r="N12">
        <v>62476.641866666665</v>
      </c>
      <c r="O12">
        <v>179335.68557916669</v>
      </c>
    </row>
    <row r="13" spans="1:15" x14ac:dyDescent="0.25">
      <c r="A13" t="s">
        <v>84</v>
      </c>
      <c r="B13" t="s">
        <v>80</v>
      </c>
      <c r="C13">
        <v>54454.018575000002</v>
      </c>
      <c r="D13">
        <v>35.841870833333331</v>
      </c>
      <c r="E13">
        <v>54489.860445833336</v>
      </c>
      <c r="F13">
        <v>463.13167500000003</v>
      </c>
      <c r="G13">
        <v>146.26726666666664</v>
      </c>
      <c r="H13">
        <v>609.3989416666667</v>
      </c>
      <c r="I13">
        <v>22193.537245833337</v>
      </c>
      <c r="J13">
        <v>5644.7103541666665</v>
      </c>
      <c r="K13">
        <v>27838.247600000002</v>
      </c>
      <c r="L13">
        <v>1115.9358875</v>
      </c>
      <c r="M13">
        <v>903.01940833333344</v>
      </c>
      <c r="N13">
        <v>2018.9552958333334</v>
      </c>
      <c r="O13">
        <v>84956.462283333341</v>
      </c>
    </row>
    <row r="14" spans="1:15" x14ac:dyDescent="0.25">
      <c r="A14" t="s">
        <v>96</v>
      </c>
      <c r="B14" t="s">
        <v>80</v>
      </c>
      <c r="C14">
        <v>20074.517091666668</v>
      </c>
      <c r="D14">
        <v>445.90917083333335</v>
      </c>
      <c r="E14">
        <v>20520.426262500001</v>
      </c>
      <c r="F14">
        <v>485.17985833333336</v>
      </c>
      <c r="G14">
        <v>883.47458333333338</v>
      </c>
      <c r="H14">
        <v>1368.6544416666668</v>
      </c>
      <c r="I14">
        <v>9724.1847083333323</v>
      </c>
      <c r="J14">
        <v>6611.9219000000003</v>
      </c>
      <c r="K14">
        <v>16336.106608333332</v>
      </c>
      <c r="L14">
        <v>63.498066666666666</v>
      </c>
      <c r="M14">
        <v>908.4300833333333</v>
      </c>
      <c r="N14">
        <v>971.92814999999996</v>
      </c>
      <c r="O14">
        <v>39197.115462499998</v>
      </c>
    </row>
    <row r="15" spans="1:15" x14ac:dyDescent="0.25">
      <c r="A15" t="s">
        <v>88</v>
      </c>
      <c r="B15" t="s">
        <v>80</v>
      </c>
      <c r="C15">
        <v>24251.211350000001</v>
      </c>
      <c r="D15">
        <v>104.65242916666666</v>
      </c>
      <c r="E15">
        <v>24355.86377916667</v>
      </c>
      <c r="F15">
        <v>3.0282416666666663</v>
      </c>
      <c r="G15">
        <v>0.29496666666666665</v>
      </c>
      <c r="H15">
        <v>3.3232083333333331</v>
      </c>
      <c r="I15">
        <v>9396.6807083333333</v>
      </c>
      <c r="J15">
        <v>7778.1609333333327</v>
      </c>
      <c r="K15">
        <v>17174.841641666666</v>
      </c>
      <c r="L15">
        <v>552.85107500000004</v>
      </c>
      <c r="M15">
        <v>12156.881695833334</v>
      </c>
      <c r="N15">
        <v>12709.732770833334</v>
      </c>
      <c r="O15">
        <v>54243.761400000003</v>
      </c>
    </row>
    <row r="16" spans="1:15" x14ac:dyDescent="0.25">
      <c r="A16" t="s">
        <v>107</v>
      </c>
      <c r="B16" t="s">
        <v>80</v>
      </c>
      <c r="C16">
        <v>10609.942254166666</v>
      </c>
      <c r="D16">
        <v>348.61422916666663</v>
      </c>
      <c r="E16">
        <v>10958.556483333334</v>
      </c>
      <c r="F16">
        <v>586.59185000000002</v>
      </c>
      <c r="G16">
        <v>1424.0932041666665</v>
      </c>
      <c r="H16">
        <v>2010.6850541666665</v>
      </c>
      <c r="I16">
        <v>3374.4996500000002</v>
      </c>
      <c r="J16">
        <v>1744.1876791666668</v>
      </c>
      <c r="K16">
        <v>5118.687329166667</v>
      </c>
      <c r="L16">
        <v>124.5293875</v>
      </c>
      <c r="M16">
        <v>4326.0034208333336</v>
      </c>
      <c r="N16">
        <v>4450.5328083333334</v>
      </c>
      <c r="O16">
        <v>22538.461674999999</v>
      </c>
    </row>
    <row r="17" spans="1:15" x14ac:dyDescent="0.25">
      <c r="A17" t="s">
        <v>101</v>
      </c>
      <c r="B17" t="s">
        <v>80</v>
      </c>
      <c r="C17">
        <v>6968.2152208333337</v>
      </c>
      <c r="D17">
        <v>93.301045833333333</v>
      </c>
      <c r="E17">
        <v>7061.5162666666674</v>
      </c>
      <c r="F17">
        <v>92.963841666666667</v>
      </c>
      <c r="G17">
        <v>811.20512916666667</v>
      </c>
      <c r="H17">
        <v>904.16897083333333</v>
      </c>
      <c r="I17">
        <v>2495.1011000000003</v>
      </c>
      <c r="J17">
        <v>5528.4778749999996</v>
      </c>
      <c r="K17">
        <v>8023.5789750000004</v>
      </c>
      <c r="L17">
        <v>1.4902166666666667</v>
      </c>
      <c r="M17">
        <v>966.84250000000009</v>
      </c>
      <c r="N17">
        <v>968.33271666666678</v>
      </c>
      <c r="O17">
        <v>16957.59692916667</v>
      </c>
    </row>
    <row r="18" spans="1:15" x14ac:dyDescent="0.25">
      <c r="A18" t="s">
        <v>87</v>
      </c>
      <c r="B18" t="s">
        <v>80</v>
      </c>
      <c r="C18">
        <v>14588.357050000002</v>
      </c>
      <c r="D18">
        <v>67.448270833333325</v>
      </c>
      <c r="E18">
        <v>14655.805320833335</v>
      </c>
      <c r="F18">
        <v>7.6941458333333337</v>
      </c>
      <c r="G18">
        <v>0</v>
      </c>
      <c r="H18">
        <v>7.6941458333333337</v>
      </c>
      <c r="I18">
        <v>8892.9753833333325</v>
      </c>
      <c r="J18">
        <v>11676.611933333335</v>
      </c>
      <c r="K18">
        <v>20569.587316666668</v>
      </c>
      <c r="L18">
        <v>1935.5784916666667</v>
      </c>
      <c r="M18">
        <v>46597.700270833331</v>
      </c>
      <c r="N18">
        <v>48533.278762499998</v>
      </c>
      <c r="O18">
        <v>83766.365545833323</v>
      </c>
    </row>
    <row r="19" spans="1:15" x14ac:dyDescent="0.25">
      <c r="A19" t="s">
        <v>89</v>
      </c>
      <c r="B19" t="s">
        <v>80</v>
      </c>
      <c r="C19">
        <v>7419.5296000000008</v>
      </c>
      <c r="D19">
        <v>245.60577499999999</v>
      </c>
      <c r="E19">
        <v>7665.1353750000007</v>
      </c>
      <c r="F19">
        <v>103.391775</v>
      </c>
      <c r="G19">
        <v>17.336554166666666</v>
      </c>
      <c r="H19">
        <v>120.72832916666667</v>
      </c>
      <c r="I19">
        <v>2691.3782999999999</v>
      </c>
      <c r="J19">
        <v>915.62154583333324</v>
      </c>
      <c r="K19">
        <v>3606.999845833333</v>
      </c>
      <c r="L19">
        <v>115.57351249999999</v>
      </c>
      <c r="M19">
        <v>5862.8875750000007</v>
      </c>
      <c r="N19">
        <v>5978.4610875000008</v>
      </c>
      <c r="O19">
        <v>17371.324637500002</v>
      </c>
    </row>
    <row r="20" spans="1:15" x14ac:dyDescent="0.25">
      <c r="A20" t="s">
        <v>90</v>
      </c>
      <c r="B20" t="s">
        <v>80</v>
      </c>
      <c r="C20">
        <v>52741.933287500004</v>
      </c>
      <c r="D20">
        <v>24.70999583333333</v>
      </c>
      <c r="E20">
        <v>52766.643283333338</v>
      </c>
      <c r="F20">
        <v>2.9408624999999997</v>
      </c>
      <c r="G20">
        <v>0</v>
      </c>
      <c r="H20">
        <v>2.9408624999999997</v>
      </c>
      <c r="I20">
        <v>16993.372812500002</v>
      </c>
      <c r="J20">
        <v>5546.5562250000003</v>
      </c>
      <c r="K20">
        <v>22539.929037500002</v>
      </c>
      <c r="L20">
        <v>784.35513333333324</v>
      </c>
      <c r="M20">
        <v>18.017770833333334</v>
      </c>
      <c r="N20">
        <v>802.37290416666656</v>
      </c>
      <c r="O20">
        <v>76111.88608750001</v>
      </c>
    </row>
    <row r="21" spans="1:15" x14ac:dyDescent="0.25">
      <c r="A21" t="s">
        <v>99</v>
      </c>
      <c r="B21" t="s">
        <v>80</v>
      </c>
      <c r="C21">
        <v>3111.5862083333332</v>
      </c>
      <c r="D21">
        <v>296.89662916666668</v>
      </c>
      <c r="E21">
        <v>3408.4828374999997</v>
      </c>
      <c r="F21">
        <v>105.28056666666666</v>
      </c>
      <c r="G21">
        <v>42.813970833333336</v>
      </c>
      <c r="H21">
        <v>148.0945375</v>
      </c>
      <c r="I21">
        <v>1292.4270833333333</v>
      </c>
      <c r="J21">
        <v>1091.2762874999999</v>
      </c>
      <c r="K21">
        <v>2383.7033708333329</v>
      </c>
      <c r="L21">
        <v>48.510912500000003</v>
      </c>
      <c r="M21">
        <v>129.8320875</v>
      </c>
      <c r="N21">
        <v>178.34300000000002</v>
      </c>
      <c r="O21">
        <v>6118.6237458333326</v>
      </c>
    </row>
    <row r="22" spans="1:15" x14ac:dyDescent="0.25">
      <c r="A22" t="s">
        <v>85</v>
      </c>
      <c r="B22" t="s">
        <v>80</v>
      </c>
      <c r="C22">
        <v>46369.799341666665</v>
      </c>
      <c r="D22">
        <v>156.8153125</v>
      </c>
      <c r="E22">
        <v>46526.614654166668</v>
      </c>
      <c r="F22">
        <v>3.6594291666666665</v>
      </c>
      <c r="G22">
        <v>1734.8496958333333</v>
      </c>
      <c r="H22">
        <v>1738.509125</v>
      </c>
      <c r="I22">
        <v>18215.82985416667</v>
      </c>
      <c r="J22">
        <v>7653.9027166666674</v>
      </c>
      <c r="K22">
        <v>25869.732570833337</v>
      </c>
      <c r="L22">
        <v>289.7063541666667</v>
      </c>
      <c r="M22">
        <v>1385.6371750000001</v>
      </c>
      <c r="N22">
        <v>1675.3435291666667</v>
      </c>
      <c r="O22">
        <v>75810.19987916667</v>
      </c>
    </row>
    <row r="23" spans="1:15" x14ac:dyDescent="0.25">
      <c r="A23" t="s">
        <v>104</v>
      </c>
      <c r="B23" t="s">
        <v>80</v>
      </c>
      <c r="C23">
        <v>11114.464979166667</v>
      </c>
      <c r="D23">
        <v>285.12057083333332</v>
      </c>
      <c r="E23">
        <v>11399.58555</v>
      </c>
      <c r="F23">
        <v>1717.6439500000001</v>
      </c>
      <c r="G23">
        <v>1471.2327791666664</v>
      </c>
      <c r="H23">
        <v>3188.8767291666663</v>
      </c>
      <c r="I23">
        <v>5888.1388999999999</v>
      </c>
      <c r="J23">
        <v>8559.6030291666684</v>
      </c>
      <c r="K23">
        <v>14447.741929166668</v>
      </c>
      <c r="L23">
        <v>369.28998750000005</v>
      </c>
      <c r="M23">
        <v>26117.854958333333</v>
      </c>
      <c r="N23">
        <v>26487.144945833334</v>
      </c>
      <c r="O23">
        <v>55523.349154166674</v>
      </c>
    </row>
    <row r="24" spans="1:15" x14ac:dyDescent="0.25">
      <c r="A24" t="s">
        <v>102</v>
      </c>
      <c r="B24" t="s">
        <v>80</v>
      </c>
      <c r="C24">
        <v>2080.1995416666664</v>
      </c>
      <c r="D24">
        <v>1.7475750000000001</v>
      </c>
      <c r="E24">
        <v>2081.9471166666663</v>
      </c>
      <c r="F24">
        <v>1669.8065458333333</v>
      </c>
      <c r="G24">
        <v>296.2752375</v>
      </c>
      <c r="H24">
        <v>1966.0817833333333</v>
      </c>
      <c r="I24">
        <v>1241.4071041666668</v>
      </c>
      <c r="J24">
        <v>792.05939166666667</v>
      </c>
      <c r="K24">
        <v>2033.4664958333335</v>
      </c>
      <c r="L24">
        <v>36.569179166666665</v>
      </c>
      <c r="M24">
        <v>10573.283091666668</v>
      </c>
      <c r="N24">
        <v>10609.852270833335</v>
      </c>
      <c r="O24">
        <v>16691.347666666668</v>
      </c>
    </row>
    <row r="25" spans="1:15" x14ac:dyDescent="0.25">
      <c r="A25" t="s">
        <v>108</v>
      </c>
      <c r="B25" t="s">
        <v>80</v>
      </c>
      <c r="C25">
        <v>3124.466183333333</v>
      </c>
      <c r="D25">
        <v>0</v>
      </c>
      <c r="E25">
        <v>3124.466183333333</v>
      </c>
      <c r="F25">
        <v>2967.0338291666667</v>
      </c>
      <c r="G25">
        <v>83.749487499999987</v>
      </c>
      <c r="H25">
        <v>3050.7833166666669</v>
      </c>
      <c r="I25">
        <v>2574.3779458333338</v>
      </c>
      <c r="J25">
        <v>815.33930833333329</v>
      </c>
      <c r="K25">
        <v>3389.7172541666669</v>
      </c>
      <c r="L25">
        <v>8.3561041666666664</v>
      </c>
      <c r="M25">
        <v>345.42778750000002</v>
      </c>
      <c r="N25">
        <v>353.7838916666667</v>
      </c>
      <c r="O25">
        <v>9918.7506458333337</v>
      </c>
    </row>
    <row r="26" spans="1:15" x14ac:dyDescent="0.25">
      <c r="A26" t="s">
        <v>82</v>
      </c>
      <c r="B26" t="s">
        <v>80</v>
      </c>
      <c r="C26">
        <v>45539.11114999999</v>
      </c>
      <c r="D26">
        <v>113.77550416666666</v>
      </c>
      <c r="E26">
        <v>45652.886654166658</v>
      </c>
      <c r="F26">
        <v>0.35621249999999999</v>
      </c>
      <c r="G26">
        <v>0</v>
      </c>
      <c r="H26">
        <v>0.35621249999999999</v>
      </c>
      <c r="I26">
        <v>38807.842275000003</v>
      </c>
      <c r="J26">
        <v>26417.783583333334</v>
      </c>
      <c r="K26">
        <v>65225.62585833334</v>
      </c>
      <c r="L26">
        <v>1234.8314958333335</v>
      </c>
      <c r="M26">
        <v>1038.5827750000001</v>
      </c>
      <c r="N26">
        <v>2273.4142708333338</v>
      </c>
      <c r="O26">
        <v>113152.28299583335</v>
      </c>
    </row>
    <row r="27" spans="1:15" x14ac:dyDescent="0.25">
      <c r="A27" t="s">
        <v>100</v>
      </c>
      <c r="B27" t="s">
        <v>80</v>
      </c>
      <c r="C27">
        <v>14838.888970833334</v>
      </c>
      <c r="D27">
        <v>304.04025416666667</v>
      </c>
      <c r="E27">
        <v>15142.929225</v>
      </c>
      <c r="F27">
        <v>2599.8515041666665</v>
      </c>
      <c r="G27">
        <v>1578.9499958333333</v>
      </c>
      <c r="H27">
        <v>4178.8014999999996</v>
      </c>
      <c r="I27">
        <v>7575.4071875000009</v>
      </c>
      <c r="J27">
        <v>5092.7665416666678</v>
      </c>
      <c r="K27">
        <v>12668.173729166669</v>
      </c>
      <c r="L27">
        <v>2216.1088833333333</v>
      </c>
      <c r="M27">
        <v>7475.7858666666652</v>
      </c>
      <c r="N27">
        <v>9691.8947499999995</v>
      </c>
      <c r="O27">
        <v>41681.799204166666</v>
      </c>
    </row>
    <row r="28" spans="1:15" x14ac:dyDescent="0.25">
      <c r="A28" t="s">
        <v>105</v>
      </c>
      <c r="B28" t="s">
        <v>80</v>
      </c>
      <c r="C28">
        <v>19424.954583333336</v>
      </c>
      <c r="D28">
        <v>143.25357499999998</v>
      </c>
      <c r="E28">
        <v>19568.208158333335</v>
      </c>
      <c r="F28">
        <v>492.32284583333336</v>
      </c>
      <c r="G28">
        <v>700.54034166666679</v>
      </c>
      <c r="H28">
        <v>1192.8631875000001</v>
      </c>
      <c r="I28">
        <v>7581.5224791666669</v>
      </c>
      <c r="J28">
        <v>9281.0433458333355</v>
      </c>
      <c r="K28">
        <v>16862.565825000001</v>
      </c>
      <c r="L28">
        <v>1398.7257416666666</v>
      </c>
      <c r="M28">
        <v>16057.546558333335</v>
      </c>
      <c r="N28">
        <v>17456.272300000001</v>
      </c>
      <c r="O28">
        <v>55079.909470833336</v>
      </c>
    </row>
    <row r="29" spans="1:15" x14ac:dyDescent="0.25">
      <c r="A29" t="s">
        <v>86</v>
      </c>
      <c r="B29" t="s">
        <v>80</v>
      </c>
      <c r="C29">
        <v>9484.6856875000012</v>
      </c>
      <c r="D29">
        <v>11.576633333333334</v>
      </c>
      <c r="E29">
        <v>9496.2623208333353</v>
      </c>
      <c r="F29">
        <v>104.65277083333335</v>
      </c>
      <c r="G29">
        <v>0</v>
      </c>
      <c r="H29">
        <v>104.65277083333335</v>
      </c>
      <c r="I29">
        <v>2955.9766</v>
      </c>
      <c r="J29">
        <v>2726.4929708333334</v>
      </c>
      <c r="K29">
        <v>5682.4695708333329</v>
      </c>
      <c r="L29">
        <v>145.59307916666666</v>
      </c>
      <c r="M29">
        <v>333.22455833333333</v>
      </c>
      <c r="N29">
        <v>478.81763749999999</v>
      </c>
      <c r="O29">
        <v>15762.202300000001</v>
      </c>
    </row>
    <row r="30" spans="1:15" x14ac:dyDescent="0.25">
      <c r="A30" t="s">
        <v>93</v>
      </c>
      <c r="B30" t="s">
        <v>80</v>
      </c>
      <c r="C30">
        <v>13134.239816666668</v>
      </c>
      <c r="D30">
        <v>55.812220833333328</v>
      </c>
      <c r="E30">
        <v>13190.052037500001</v>
      </c>
      <c r="F30">
        <v>8049.3255916666676</v>
      </c>
      <c r="G30">
        <v>4359.1252166666654</v>
      </c>
      <c r="H30">
        <v>12408.450808333333</v>
      </c>
      <c r="I30">
        <v>9198.0370624999996</v>
      </c>
      <c r="J30">
        <v>4332.4618250000003</v>
      </c>
      <c r="K30">
        <v>13530.4988875</v>
      </c>
      <c r="L30">
        <v>239.35720416666666</v>
      </c>
      <c r="M30">
        <v>3385.4286208333324</v>
      </c>
      <c r="N30">
        <v>3624.785824999999</v>
      </c>
      <c r="O30">
        <v>42753.787558333337</v>
      </c>
    </row>
    <row r="31" spans="1:15" x14ac:dyDescent="0.25">
      <c r="A31" t="s">
        <v>92</v>
      </c>
      <c r="B31" t="s">
        <v>80</v>
      </c>
      <c r="C31">
        <v>10538.4578</v>
      </c>
      <c r="D31">
        <v>804.29197083333338</v>
      </c>
      <c r="E31">
        <v>11342.749770833334</v>
      </c>
      <c r="F31">
        <v>616.98772083333336</v>
      </c>
      <c r="G31">
        <v>131.89504166666666</v>
      </c>
      <c r="H31">
        <v>748.88276250000001</v>
      </c>
      <c r="I31">
        <v>3679.6503999999995</v>
      </c>
      <c r="J31">
        <v>2446.513375</v>
      </c>
      <c r="K31">
        <v>6126.1637749999991</v>
      </c>
      <c r="L31">
        <v>38.026429166666667</v>
      </c>
      <c r="M31">
        <v>670.22427500000003</v>
      </c>
      <c r="N31">
        <v>708.25070416666665</v>
      </c>
      <c r="O31">
        <v>18926.047012499999</v>
      </c>
    </row>
    <row r="32" spans="1:15" x14ac:dyDescent="0.25">
      <c r="A32" t="s">
        <v>91</v>
      </c>
      <c r="B32" t="s">
        <v>80</v>
      </c>
      <c r="C32">
        <v>4154.1387624999998</v>
      </c>
      <c r="D32">
        <v>99.077295833333338</v>
      </c>
      <c r="E32">
        <v>4253.2160583333334</v>
      </c>
      <c r="F32">
        <v>559.7352166666667</v>
      </c>
      <c r="G32">
        <v>316.83388333333335</v>
      </c>
      <c r="H32">
        <v>876.56910000000005</v>
      </c>
      <c r="I32">
        <v>2358.2898874999996</v>
      </c>
      <c r="J32">
        <v>3132.4331874999998</v>
      </c>
      <c r="K32">
        <v>5490.7230749999999</v>
      </c>
      <c r="L32">
        <v>77.313383333333334</v>
      </c>
      <c r="M32">
        <v>167.59246249999998</v>
      </c>
      <c r="N32">
        <v>244.90584583333333</v>
      </c>
      <c r="O32">
        <v>10865.414079166665</v>
      </c>
    </row>
    <row r="33" spans="1:15" x14ac:dyDescent="0.25">
      <c r="A33" t="s">
        <v>106</v>
      </c>
      <c r="B33" t="s">
        <v>80</v>
      </c>
      <c r="C33">
        <v>8511.5911291666671</v>
      </c>
      <c r="D33">
        <v>8.7151499999999995</v>
      </c>
      <c r="E33">
        <v>8520.3062791666671</v>
      </c>
      <c r="F33">
        <v>5661.6015083333332</v>
      </c>
      <c r="G33">
        <v>3946.3102374999994</v>
      </c>
      <c r="H33">
        <v>9607.911745833333</v>
      </c>
      <c r="I33">
        <v>5325.990520833333</v>
      </c>
      <c r="J33">
        <v>2565.8107458333334</v>
      </c>
      <c r="K33">
        <v>7891.8012666666664</v>
      </c>
      <c r="L33">
        <v>60.131416666666667</v>
      </c>
      <c r="M33">
        <v>7774.6282291666666</v>
      </c>
      <c r="N33">
        <v>7834.7596458333337</v>
      </c>
      <c r="O33">
        <v>33854.778937499999</v>
      </c>
    </row>
    <row r="34" spans="1:15" x14ac:dyDescent="0.25">
      <c r="A34" t="s">
        <v>103</v>
      </c>
      <c r="B34" t="s">
        <v>80</v>
      </c>
      <c r="C34">
        <v>20199.063733333329</v>
      </c>
      <c r="D34">
        <v>52.808891666666661</v>
      </c>
      <c r="E34">
        <v>20251.872624999996</v>
      </c>
      <c r="F34">
        <v>2796.8750124999997</v>
      </c>
      <c r="G34">
        <v>4024.9573541666673</v>
      </c>
      <c r="H34">
        <v>6821.8323666666674</v>
      </c>
      <c r="I34">
        <v>9284.7589541666694</v>
      </c>
      <c r="J34">
        <v>12796.0334375</v>
      </c>
      <c r="K34">
        <v>22080.79239166667</v>
      </c>
      <c r="L34">
        <v>1761.7245666666665</v>
      </c>
      <c r="M34">
        <v>61614.080458333337</v>
      </c>
      <c r="N34">
        <v>63375.805025000001</v>
      </c>
      <c r="O34">
        <v>112530.30240833334</v>
      </c>
    </row>
    <row r="35" spans="1:15" x14ac:dyDescent="0.25">
      <c r="A35" t="s">
        <v>97</v>
      </c>
      <c r="B35" t="s">
        <v>80</v>
      </c>
      <c r="C35">
        <v>16134.970391666669</v>
      </c>
      <c r="D35">
        <v>2233.5496791666669</v>
      </c>
      <c r="E35">
        <v>18368.520070833336</v>
      </c>
      <c r="F35">
        <v>1135.0285374999999</v>
      </c>
      <c r="G35">
        <v>511.14141666666666</v>
      </c>
      <c r="H35">
        <v>1646.1699541666665</v>
      </c>
      <c r="I35">
        <v>5121.1914541666665</v>
      </c>
      <c r="J35">
        <v>6586.028629166668</v>
      </c>
      <c r="K35">
        <v>11707.220083333334</v>
      </c>
      <c r="L35">
        <v>48.008420833333325</v>
      </c>
      <c r="M35">
        <v>605.587625</v>
      </c>
      <c r="N35">
        <v>653.59604583333328</v>
      </c>
      <c r="O35">
        <v>32375.506154166669</v>
      </c>
    </row>
    <row r="36" spans="1:15" x14ac:dyDescent="0.25">
      <c r="A36" t="s">
        <v>124</v>
      </c>
      <c r="B36" t="s">
        <v>81</v>
      </c>
      <c r="C36">
        <v>1394.6393291666666</v>
      </c>
      <c r="D36">
        <v>14.466412500000001</v>
      </c>
      <c r="E36">
        <v>1409.1057416666665</v>
      </c>
      <c r="F36">
        <v>463.24317500000001</v>
      </c>
      <c r="G36">
        <v>970.49626250000006</v>
      </c>
      <c r="H36">
        <v>1433.7394375000001</v>
      </c>
      <c r="I36">
        <v>672.86697916666662</v>
      </c>
      <c r="J36">
        <v>470.87962083333338</v>
      </c>
      <c r="K36">
        <v>1143.7465999999999</v>
      </c>
      <c r="L36">
        <v>11.661637500000001</v>
      </c>
      <c r="M36">
        <v>1548.9431458333333</v>
      </c>
      <c r="N36">
        <v>1560.6047833333334</v>
      </c>
      <c r="O36">
        <v>5547.1965625000003</v>
      </c>
    </row>
    <row r="37" spans="1:15" x14ac:dyDescent="0.25">
      <c r="A37" t="s">
        <v>112</v>
      </c>
      <c r="B37" t="s">
        <v>81</v>
      </c>
      <c r="C37">
        <v>14630.900241666668</v>
      </c>
      <c r="D37">
        <v>13.843979166666665</v>
      </c>
      <c r="E37">
        <v>14644.744220833334</v>
      </c>
      <c r="F37">
        <v>3740.8212333333331</v>
      </c>
      <c r="G37">
        <v>4488.6280333333325</v>
      </c>
      <c r="H37">
        <v>8229.4492666666665</v>
      </c>
      <c r="I37">
        <v>6752.5387374999991</v>
      </c>
      <c r="J37">
        <v>5822.3378916666661</v>
      </c>
      <c r="K37">
        <v>12574.876629166665</v>
      </c>
      <c r="L37">
        <v>429.6334500000001</v>
      </c>
      <c r="M37">
        <v>6792.3178833333332</v>
      </c>
      <c r="N37">
        <v>7221.9513333333334</v>
      </c>
      <c r="O37">
        <v>42671.02145</v>
      </c>
    </row>
    <row r="38" spans="1:15" x14ac:dyDescent="0.25">
      <c r="A38" t="s">
        <v>113</v>
      </c>
      <c r="B38" t="s">
        <v>81</v>
      </c>
      <c r="C38">
        <v>9095.8087500000001</v>
      </c>
      <c r="D38">
        <v>16.627675</v>
      </c>
      <c r="E38">
        <v>9112.4364249999999</v>
      </c>
      <c r="F38">
        <v>4723.950312500001</v>
      </c>
      <c r="G38">
        <v>2081.91795</v>
      </c>
      <c r="H38">
        <v>6805.868262500001</v>
      </c>
      <c r="I38">
        <v>4536.873312499999</v>
      </c>
      <c r="J38">
        <v>3897.5743291666658</v>
      </c>
      <c r="K38">
        <v>8434.4476416666657</v>
      </c>
      <c r="L38">
        <v>162.10192500000002</v>
      </c>
      <c r="M38">
        <v>5019.6639000000005</v>
      </c>
      <c r="N38">
        <v>5181.7658250000004</v>
      </c>
      <c r="O38">
        <v>29534.518154166668</v>
      </c>
    </row>
    <row r="39" spans="1:15" x14ac:dyDescent="0.25">
      <c r="A39" t="s">
        <v>114</v>
      </c>
      <c r="B39" t="s">
        <v>81</v>
      </c>
      <c r="C39">
        <v>2227.5954666666662</v>
      </c>
      <c r="D39">
        <v>1.2263083333333333</v>
      </c>
      <c r="E39">
        <v>2228.8217749999994</v>
      </c>
      <c r="F39">
        <v>119.40427916666665</v>
      </c>
      <c r="G39">
        <v>18.627404166666668</v>
      </c>
      <c r="H39">
        <v>138.03168333333332</v>
      </c>
      <c r="I39">
        <v>1205.4650750000001</v>
      </c>
      <c r="J39">
        <v>479.33017499999994</v>
      </c>
      <c r="K39">
        <v>1684.7952500000001</v>
      </c>
      <c r="L39">
        <v>598.4451958333334</v>
      </c>
      <c r="M39">
        <v>7.5290291666666667</v>
      </c>
      <c r="N39">
        <v>605.97422500000005</v>
      </c>
      <c r="O39">
        <v>4657.6229333333322</v>
      </c>
    </row>
    <row r="40" spans="1:15" x14ac:dyDescent="0.25">
      <c r="A40" t="s">
        <v>125</v>
      </c>
      <c r="B40" t="s">
        <v>81</v>
      </c>
      <c r="C40">
        <v>982.69561250000004</v>
      </c>
      <c r="D40">
        <v>13.260283333333334</v>
      </c>
      <c r="E40">
        <v>995.95589583333333</v>
      </c>
      <c r="F40">
        <v>1077.7871166666666</v>
      </c>
      <c r="G40">
        <v>1046.2750958333334</v>
      </c>
      <c r="H40">
        <v>2124.0622125</v>
      </c>
      <c r="I40">
        <v>562.42265833333329</v>
      </c>
      <c r="J40">
        <v>354.35894166666668</v>
      </c>
      <c r="K40">
        <v>916.78160000000003</v>
      </c>
      <c r="L40">
        <v>31.915141666666667</v>
      </c>
      <c r="M40">
        <v>412.63886666666667</v>
      </c>
      <c r="N40">
        <v>444.55400833333334</v>
      </c>
      <c r="O40">
        <v>4481.3537166666665</v>
      </c>
    </row>
    <row r="41" spans="1:15" x14ac:dyDescent="0.25">
      <c r="A41" t="s">
        <v>115</v>
      </c>
      <c r="B41" t="s">
        <v>81</v>
      </c>
      <c r="C41">
        <v>1818.5284666666669</v>
      </c>
      <c r="D41">
        <v>6.2800000000000009E-2</v>
      </c>
      <c r="E41">
        <v>1818.5912666666668</v>
      </c>
      <c r="F41">
        <v>384.3609166666667</v>
      </c>
      <c r="G41">
        <v>127.95712916666666</v>
      </c>
      <c r="H41">
        <v>512.31804583333337</v>
      </c>
      <c r="I41">
        <v>917.01411666666661</v>
      </c>
      <c r="J41">
        <v>514.46241666666674</v>
      </c>
      <c r="K41">
        <v>1431.4765333333335</v>
      </c>
      <c r="L41">
        <v>6.9632333333333341</v>
      </c>
      <c r="M41">
        <v>268.14049166666666</v>
      </c>
      <c r="N41">
        <v>275.103725</v>
      </c>
      <c r="O41">
        <v>4037.4895708333338</v>
      </c>
    </row>
    <row r="42" spans="1:15" x14ac:dyDescent="0.25">
      <c r="A42" t="s">
        <v>116</v>
      </c>
      <c r="B42" t="s">
        <v>81</v>
      </c>
      <c r="C42">
        <v>3071.2502791666666</v>
      </c>
      <c r="D42">
        <v>3.5213833333333335</v>
      </c>
      <c r="E42">
        <v>3074.7716624999998</v>
      </c>
      <c r="F42">
        <v>406.89204166666673</v>
      </c>
      <c r="G42">
        <v>1370.8166291666666</v>
      </c>
      <c r="H42">
        <v>1777.7086708333334</v>
      </c>
      <c r="I42">
        <v>1218.6808375000001</v>
      </c>
      <c r="J42">
        <v>1142.3703416666665</v>
      </c>
      <c r="K42">
        <v>2361.0511791666668</v>
      </c>
      <c r="L42">
        <v>18.564933333333332</v>
      </c>
      <c r="M42">
        <v>323.74094166666669</v>
      </c>
      <c r="N42">
        <v>342.30587500000001</v>
      </c>
      <c r="O42">
        <v>7555.8373874999997</v>
      </c>
    </row>
    <row r="43" spans="1:15" x14ac:dyDescent="0.25">
      <c r="A43" t="s">
        <v>126</v>
      </c>
      <c r="B43" t="s">
        <v>81</v>
      </c>
      <c r="C43">
        <v>861.606675</v>
      </c>
      <c r="D43">
        <v>0.59876249999999998</v>
      </c>
      <c r="E43">
        <v>862.20543750000002</v>
      </c>
      <c r="F43">
        <v>511.51788333333332</v>
      </c>
      <c r="G43">
        <v>797.34433333333322</v>
      </c>
      <c r="H43">
        <v>1308.8622166666664</v>
      </c>
      <c r="I43">
        <v>730.65852083333334</v>
      </c>
      <c r="J43">
        <v>278.13792083333334</v>
      </c>
      <c r="K43">
        <v>1008.7964416666666</v>
      </c>
      <c r="L43">
        <v>21.726487499999998</v>
      </c>
      <c r="M43">
        <v>28.478345833333332</v>
      </c>
      <c r="N43">
        <v>50.204833333333326</v>
      </c>
      <c r="O43">
        <v>3230.0689291666658</v>
      </c>
    </row>
    <row r="44" spans="1:15" x14ac:dyDescent="0.25">
      <c r="A44" t="s">
        <v>117</v>
      </c>
      <c r="B44" t="s">
        <v>81</v>
      </c>
      <c r="C44">
        <v>3083.7255958333335</v>
      </c>
      <c r="D44">
        <v>6.4978583333333333</v>
      </c>
      <c r="E44">
        <v>3090.2234541666667</v>
      </c>
      <c r="F44">
        <v>432.92553333333336</v>
      </c>
      <c r="G44">
        <v>934.21867916666667</v>
      </c>
      <c r="H44">
        <v>1367.1442125000001</v>
      </c>
      <c r="I44">
        <v>2077.7862749999999</v>
      </c>
      <c r="J44">
        <v>1542.5854333333332</v>
      </c>
      <c r="K44">
        <v>3620.3717083333331</v>
      </c>
      <c r="L44">
        <v>322.11557916666663</v>
      </c>
      <c r="M44">
        <v>1884.3608249999997</v>
      </c>
      <c r="N44">
        <v>2206.4764041666663</v>
      </c>
      <c r="O44">
        <v>10284.215779166667</v>
      </c>
    </row>
    <row r="45" spans="1:15" x14ac:dyDescent="0.25">
      <c r="A45" t="s">
        <v>118</v>
      </c>
      <c r="B45" t="s">
        <v>81</v>
      </c>
      <c r="C45">
        <v>15657.653741666663</v>
      </c>
      <c r="D45">
        <v>68.911641666666668</v>
      </c>
      <c r="E45">
        <v>15726.565383333331</v>
      </c>
      <c r="F45">
        <v>3536.4652874999997</v>
      </c>
      <c r="G45">
        <v>4797.0041333333338</v>
      </c>
      <c r="H45">
        <v>8333.4694208333331</v>
      </c>
      <c r="I45">
        <v>7295.4560791666672</v>
      </c>
      <c r="J45">
        <v>6060.3232124999995</v>
      </c>
      <c r="K45">
        <v>13355.779291666666</v>
      </c>
      <c r="L45">
        <v>301.18212499999998</v>
      </c>
      <c r="M45">
        <v>6436.8525541666659</v>
      </c>
      <c r="N45">
        <v>6738.0346791666661</v>
      </c>
      <c r="O45">
        <v>44153.848774999991</v>
      </c>
    </row>
    <row r="46" spans="1:15" x14ac:dyDescent="0.25">
      <c r="A46" t="s">
        <v>119</v>
      </c>
      <c r="B46" t="s">
        <v>81</v>
      </c>
      <c r="C46">
        <v>2870.058066666666</v>
      </c>
      <c r="D46">
        <v>1.7538458333333333</v>
      </c>
      <c r="E46">
        <v>2871.8119124999994</v>
      </c>
      <c r="F46">
        <v>3709.1849999999999</v>
      </c>
      <c r="G46">
        <v>2007.3955708333335</v>
      </c>
      <c r="H46">
        <v>5716.5805708333337</v>
      </c>
      <c r="I46">
        <v>1494.6135125000001</v>
      </c>
      <c r="J46">
        <v>832.17067499999985</v>
      </c>
      <c r="K46">
        <v>2326.7841874999999</v>
      </c>
      <c r="L46">
        <v>50.943624999999997</v>
      </c>
      <c r="M46">
        <v>25.608454166666668</v>
      </c>
      <c r="N46">
        <v>76.552079166666658</v>
      </c>
      <c r="O46">
        <v>10991.72875</v>
      </c>
    </row>
    <row r="47" spans="1:15" x14ac:dyDescent="0.25">
      <c r="A47" t="s">
        <v>120</v>
      </c>
      <c r="B47" t="s">
        <v>81</v>
      </c>
      <c r="C47">
        <v>5215.3536458333338</v>
      </c>
      <c r="D47">
        <v>29.240387500000001</v>
      </c>
      <c r="E47">
        <v>5244.5940333333338</v>
      </c>
      <c r="F47">
        <v>1851.3376625000003</v>
      </c>
      <c r="G47">
        <v>3868.3173583333337</v>
      </c>
      <c r="H47">
        <v>5719.6550208333338</v>
      </c>
      <c r="I47">
        <v>2253.4523875</v>
      </c>
      <c r="J47">
        <v>1420.4196041666667</v>
      </c>
      <c r="K47">
        <v>3673.8719916666669</v>
      </c>
      <c r="L47">
        <v>103.32849166666666</v>
      </c>
      <c r="M47">
        <v>5421.5071666666672</v>
      </c>
      <c r="N47">
        <v>5524.8356583333343</v>
      </c>
      <c r="O47">
        <v>20162.956704166667</v>
      </c>
    </row>
    <row r="48" spans="1:15" x14ac:dyDescent="0.25">
      <c r="A48" t="s">
        <v>121</v>
      </c>
      <c r="B48" t="s">
        <v>81</v>
      </c>
      <c r="C48">
        <v>1134.4742166666667</v>
      </c>
      <c r="D48">
        <v>0</v>
      </c>
      <c r="E48">
        <v>1134.4742166666667</v>
      </c>
      <c r="F48">
        <v>172.33692916666666</v>
      </c>
      <c r="G48">
        <v>18.481874999999999</v>
      </c>
      <c r="H48">
        <v>190.81880416666667</v>
      </c>
      <c r="I48">
        <v>586.96804166666675</v>
      </c>
      <c r="J48">
        <v>469.26392083333326</v>
      </c>
      <c r="K48">
        <v>1056.2319625</v>
      </c>
      <c r="L48">
        <v>89.138237500000002</v>
      </c>
      <c r="M48">
        <v>8.0257000000000005</v>
      </c>
      <c r="N48">
        <v>97.163937500000003</v>
      </c>
      <c r="O48">
        <v>2478.6889208333332</v>
      </c>
    </row>
    <row r="49" spans="1:15" x14ac:dyDescent="0.25">
      <c r="A49" t="s">
        <v>122</v>
      </c>
      <c r="B49" t="s">
        <v>81</v>
      </c>
      <c r="C49">
        <v>9781.4470458333326</v>
      </c>
      <c r="D49">
        <v>12.957762500000001</v>
      </c>
      <c r="E49">
        <v>9794.4048083333328</v>
      </c>
      <c r="F49">
        <v>125.62888333333333</v>
      </c>
      <c r="G49">
        <v>430.70062083333329</v>
      </c>
      <c r="H49">
        <v>556.32950416666665</v>
      </c>
      <c r="I49">
        <v>3692.3340083333337</v>
      </c>
      <c r="J49">
        <v>2943.9868666666662</v>
      </c>
      <c r="K49">
        <v>6636.3208749999994</v>
      </c>
      <c r="L49">
        <v>84.995237500000002</v>
      </c>
      <c r="M49">
        <v>27757.073900000003</v>
      </c>
      <c r="N49">
        <v>27842.069137500002</v>
      </c>
      <c r="O49">
        <v>44829.124324999997</v>
      </c>
    </row>
    <row r="50" spans="1:15" x14ac:dyDescent="0.25">
      <c r="A50" t="s">
        <v>127</v>
      </c>
      <c r="B50" t="s">
        <v>81</v>
      </c>
      <c r="C50">
        <v>14106.369033333332</v>
      </c>
      <c r="D50">
        <v>18.469733333333334</v>
      </c>
      <c r="E50">
        <v>14124.838766666666</v>
      </c>
      <c r="F50">
        <v>1885.2744958333333</v>
      </c>
      <c r="G50">
        <v>2669.7396791666665</v>
      </c>
      <c r="H50">
        <v>4555.0141750000003</v>
      </c>
      <c r="I50">
        <v>6557.1592875000006</v>
      </c>
      <c r="J50">
        <v>6998.9611708333332</v>
      </c>
      <c r="K50">
        <v>13556.120458333335</v>
      </c>
      <c r="L50">
        <v>191.45497083333331</v>
      </c>
      <c r="M50">
        <v>3373.9643375000005</v>
      </c>
      <c r="N50">
        <v>3565.4193083333339</v>
      </c>
      <c r="O50">
        <v>35801.392708333333</v>
      </c>
    </row>
    <row r="51" spans="1:15" x14ac:dyDescent="0.25">
      <c r="A51" t="s">
        <v>123</v>
      </c>
      <c r="B51" t="s">
        <v>81</v>
      </c>
      <c r="C51">
        <v>14408.311304166666</v>
      </c>
      <c r="D51">
        <v>47.928983333333342</v>
      </c>
      <c r="E51">
        <v>14456.240287499999</v>
      </c>
      <c r="F51">
        <v>1774.5949375000002</v>
      </c>
      <c r="G51">
        <v>1586.5804124999997</v>
      </c>
      <c r="H51">
        <v>3361.17535</v>
      </c>
      <c r="I51">
        <v>6986.6540208333327</v>
      </c>
      <c r="J51">
        <v>3864.211129166667</v>
      </c>
      <c r="K51">
        <v>10850.86515</v>
      </c>
      <c r="L51">
        <v>673.43810416666679</v>
      </c>
      <c r="M51">
        <v>18430.755549999998</v>
      </c>
      <c r="N51">
        <v>19104.193654166666</v>
      </c>
      <c r="O51">
        <v>47772.474441666658</v>
      </c>
    </row>
    <row r="52" spans="1:15" x14ac:dyDescent="0.25">
      <c r="A52" t="s">
        <v>128</v>
      </c>
      <c r="B52" t="s">
        <v>81</v>
      </c>
      <c r="C52">
        <v>22908.79684166667</v>
      </c>
      <c r="D52">
        <v>62.980112500000004</v>
      </c>
      <c r="E52">
        <v>22971.776954166671</v>
      </c>
      <c r="F52">
        <v>498.10673750000001</v>
      </c>
      <c r="G52">
        <v>884.71389166666665</v>
      </c>
      <c r="H52">
        <v>1382.8206291666665</v>
      </c>
      <c r="I52">
        <v>9990.503237500001</v>
      </c>
      <c r="J52">
        <v>13865.383525000001</v>
      </c>
      <c r="K52">
        <v>23855.886762500002</v>
      </c>
      <c r="L52">
        <v>1723.998425</v>
      </c>
      <c r="M52">
        <v>24697.123004166668</v>
      </c>
      <c r="N52">
        <v>26421.121429166669</v>
      </c>
      <c r="O52">
        <v>74631.605775000004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G22" sqref="G22"/>
    </sheetView>
  </sheetViews>
  <sheetFormatPr defaultColWidth="8.85546875"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14838527.612399999</v>
      </c>
      <c r="D3">
        <v>117517.42300000001</v>
      </c>
      <c r="E3">
        <v>14956045.035399999</v>
      </c>
      <c r="F3">
        <v>537583.89799999993</v>
      </c>
      <c r="G3">
        <v>547610.58400000003</v>
      </c>
      <c r="H3">
        <v>1085194.4819999998</v>
      </c>
      <c r="I3">
        <v>3608353.9520569993</v>
      </c>
      <c r="J3">
        <v>4048927.543599999</v>
      </c>
      <c r="K3">
        <v>7657281.4956569988</v>
      </c>
      <c r="L3">
        <v>100350.87880000001</v>
      </c>
      <c r="M3">
        <v>2682172.4550000001</v>
      </c>
      <c r="N3">
        <v>2782523.3338000001</v>
      </c>
      <c r="O3">
        <v>26481044.346857</v>
      </c>
    </row>
    <row r="4" spans="1:15" x14ac:dyDescent="0.25">
      <c r="A4" t="s">
        <v>80</v>
      </c>
      <c r="B4" t="s">
        <v>22</v>
      </c>
      <c r="C4">
        <v>11391738.904399998</v>
      </c>
      <c r="D4">
        <v>110929.95800000001</v>
      </c>
      <c r="E4">
        <v>11502668.862399999</v>
      </c>
      <c r="F4">
        <v>306603.27699999994</v>
      </c>
      <c r="G4">
        <v>237638.204</v>
      </c>
      <c r="H4">
        <v>544241.48099999991</v>
      </c>
      <c r="I4">
        <v>2851936.5782569996</v>
      </c>
      <c r="J4">
        <v>3145372.8485999992</v>
      </c>
      <c r="K4">
        <v>5997309.4268569984</v>
      </c>
      <c r="L4">
        <v>81417.555000000008</v>
      </c>
      <c r="M4">
        <v>2125264.7450000001</v>
      </c>
      <c r="N4">
        <v>2206682.3000000003</v>
      </c>
      <c r="O4">
        <v>20250902.070257001</v>
      </c>
    </row>
    <row r="5" spans="1:15" x14ac:dyDescent="0.25">
      <c r="A5" t="s">
        <v>81</v>
      </c>
      <c r="B5" t="s">
        <v>23</v>
      </c>
      <c r="C5">
        <v>3446788.7080000001</v>
      </c>
      <c r="D5">
        <v>6587.4650000000001</v>
      </c>
      <c r="E5">
        <v>3453376.173</v>
      </c>
      <c r="F5">
        <v>230980.62099999998</v>
      </c>
      <c r="G5">
        <v>309972.38</v>
      </c>
      <c r="H5">
        <v>540953.00099999993</v>
      </c>
      <c r="I5">
        <v>756417.37379999994</v>
      </c>
      <c r="J5">
        <v>903554.69499999995</v>
      </c>
      <c r="K5">
        <v>1659972.0688</v>
      </c>
      <c r="L5">
        <v>18933.323799999998</v>
      </c>
      <c r="M5">
        <v>556907.71000000008</v>
      </c>
      <c r="N5">
        <v>575841.03380000009</v>
      </c>
      <c r="O5">
        <v>6230142.2765999995</v>
      </c>
    </row>
    <row r="6" spans="1:15" x14ac:dyDescent="0.25">
      <c r="A6" t="s">
        <v>95</v>
      </c>
      <c r="B6" t="s">
        <v>80</v>
      </c>
      <c r="C6">
        <v>249927.057</v>
      </c>
      <c r="D6">
        <v>1784.51</v>
      </c>
      <c r="E6">
        <v>251711.56700000001</v>
      </c>
      <c r="F6">
        <v>1127.0350000000001</v>
      </c>
      <c r="G6">
        <v>3642.8</v>
      </c>
      <c r="H6">
        <v>4769.835</v>
      </c>
      <c r="I6">
        <v>51101.521000000001</v>
      </c>
      <c r="J6">
        <v>440240.72700000001</v>
      </c>
      <c r="K6">
        <v>491342.24800000002</v>
      </c>
      <c r="L6">
        <v>527.35</v>
      </c>
      <c r="M6">
        <v>229957.91699999999</v>
      </c>
      <c r="N6">
        <v>230485.26699999999</v>
      </c>
      <c r="O6">
        <v>978308.91700000002</v>
      </c>
    </row>
    <row r="7" spans="1:15" x14ac:dyDescent="0.25">
      <c r="A7" t="s">
        <v>111</v>
      </c>
      <c r="B7" t="s">
        <v>80</v>
      </c>
      <c r="C7">
        <v>173563.59160000001</v>
      </c>
      <c r="D7">
        <v>60</v>
      </c>
      <c r="E7">
        <v>173623.59160000001</v>
      </c>
      <c r="F7">
        <v>1283.98</v>
      </c>
      <c r="G7">
        <v>0</v>
      </c>
      <c r="H7">
        <v>1283.98</v>
      </c>
      <c r="I7">
        <v>29427.211000000003</v>
      </c>
      <c r="J7">
        <v>73300.800000000003</v>
      </c>
      <c r="K7">
        <v>102728.011</v>
      </c>
      <c r="L7">
        <v>1185.24</v>
      </c>
      <c r="M7">
        <v>2208</v>
      </c>
      <c r="N7">
        <v>3393.24</v>
      </c>
      <c r="O7">
        <v>281028.82260000001</v>
      </c>
    </row>
    <row r="8" spans="1:15" x14ac:dyDescent="0.25">
      <c r="A8" t="s">
        <v>98</v>
      </c>
      <c r="B8" t="s">
        <v>80</v>
      </c>
      <c r="C8">
        <v>77573.588999999993</v>
      </c>
      <c r="D8">
        <v>159.79999999999998</v>
      </c>
      <c r="E8">
        <v>77733.388999999996</v>
      </c>
      <c r="F8">
        <v>23405.050999999999</v>
      </c>
      <c r="G8">
        <v>8488.75</v>
      </c>
      <c r="H8">
        <v>31893.800999999999</v>
      </c>
      <c r="I8">
        <v>32449.119600000002</v>
      </c>
      <c r="J8">
        <v>15724.91</v>
      </c>
      <c r="K8">
        <v>48174.029600000002</v>
      </c>
      <c r="L8">
        <v>5</v>
      </c>
      <c r="M8">
        <v>5652</v>
      </c>
      <c r="N8">
        <v>5657</v>
      </c>
      <c r="O8">
        <v>163458.21960000001</v>
      </c>
    </row>
    <row r="9" spans="1:15" x14ac:dyDescent="0.25">
      <c r="A9" t="s">
        <v>110</v>
      </c>
      <c r="B9" t="s">
        <v>80</v>
      </c>
      <c r="C9">
        <v>641721.06839999999</v>
      </c>
      <c r="D9">
        <v>1556.9759999999999</v>
      </c>
      <c r="E9">
        <v>643278.04440000001</v>
      </c>
      <c r="F9">
        <v>53.52</v>
      </c>
      <c r="G9">
        <v>21.1</v>
      </c>
      <c r="H9">
        <v>74.62</v>
      </c>
      <c r="I9">
        <v>113633.175</v>
      </c>
      <c r="J9">
        <v>27592</v>
      </c>
      <c r="K9">
        <v>141225.17499999999</v>
      </c>
      <c r="L9">
        <v>1093.4089999999999</v>
      </c>
      <c r="M9">
        <v>1609.49</v>
      </c>
      <c r="N9">
        <v>2702.8989999999999</v>
      </c>
      <c r="O9">
        <v>787280.73840000003</v>
      </c>
    </row>
    <row r="10" spans="1:15" x14ac:dyDescent="0.25">
      <c r="A10" t="s">
        <v>94</v>
      </c>
      <c r="B10" t="s">
        <v>80</v>
      </c>
      <c r="C10">
        <v>242474.2904</v>
      </c>
      <c r="D10">
        <v>619.21</v>
      </c>
      <c r="E10">
        <v>243093.50039999999</v>
      </c>
      <c r="F10">
        <v>31042.725000000002</v>
      </c>
      <c r="G10">
        <v>23719.89</v>
      </c>
      <c r="H10">
        <v>54762.615000000005</v>
      </c>
      <c r="I10">
        <v>62152.125399999997</v>
      </c>
      <c r="J10">
        <v>97003.075999999986</v>
      </c>
      <c r="K10">
        <v>159155.20139999999</v>
      </c>
      <c r="L10">
        <v>808.51900000000001</v>
      </c>
      <c r="M10">
        <v>65779.740000000005</v>
      </c>
      <c r="N10">
        <v>66588.259000000005</v>
      </c>
      <c r="O10">
        <v>523599.57579999999</v>
      </c>
    </row>
    <row r="11" spans="1:15" x14ac:dyDescent="0.25">
      <c r="A11" t="s">
        <v>109</v>
      </c>
      <c r="B11" t="s">
        <v>80</v>
      </c>
      <c r="C11">
        <v>29790.596600000001</v>
      </c>
      <c r="D11">
        <v>155</v>
      </c>
      <c r="E11">
        <v>29945.596600000001</v>
      </c>
      <c r="F11">
        <v>4630.0810000000001</v>
      </c>
      <c r="G11">
        <v>315.3</v>
      </c>
      <c r="H11">
        <v>4945.3810000000003</v>
      </c>
      <c r="I11">
        <v>9998.2119999999995</v>
      </c>
      <c r="J11">
        <v>4999.8999999999996</v>
      </c>
      <c r="K11">
        <v>14998.111999999999</v>
      </c>
      <c r="L11">
        <v>181.05</v>
      </c>
      <c r="M11">
        <v>1990</v>
      </c>
      <c r="N11">
        <v>2171.0500000000002</v>
      </c>
      <c r="O11">
        <v>52060.139600000002</v>
      </c>
    </row>
    <row r="12" spans="1:15" x14ac:dyDescent="0.25">
      <c r="A12" t="s">
        <v>83</v>
      </c>
      <c r="B12" t="s">
        <v>80</v>
      </c>
      <c r="C12">
        <v>980452.39799999993</v>
      </c>
      <c r="D12">
        <v>1332.912</v>
      </c>
      <c r="E12">
        <v>981785.30999999994</v>
      </c>
      <c r="F12">
        <v>1657.4349999999999</v>
      </c>
      <c r="G12">
        <v>1321</v>
      </c>
      <c r="H12">
        <v>2978.4349999999999</v>
      </c>
      <c r="I12">
        <v>405607.62759999995</v>
      </c>
      <c r="J12">
        <v>333887.34399999998</v>
      </c>
      <c r="K12">
        <v>739494.97159999993</v>
      </c>
      <c r="L12">
        <v>25926.317000000003</v>
      </c>
      <c r="M12">
        <v>182798.5</v>
      </c>
      <c r="N12">
        <v>208724.81700000001</v>
      </c>
      <c r="O12">
        <v>1932983.5336</v>
      </c>
    </row>
    <row r="13" spans="1:15" x14ac:dyDescent="0.25">
      <c r="A13" t="s">
        <v>84</v>
      </c>
      <c r="B13" t="s">
        <v>80</v>
      </c>
      <c r="C13">
        <v>1229292.3934000002</v>
      </c>
      <c r="D13">
        <v>986.80000000000007</v>
      </c>
      <c r="E13">
        <v>1230279.1934000002</v>
      </c>
      <c r="F13">
        <v>4079.058</v>
      </c>
      <c r="G13">
        <v>1970.6000000000001</v>
      </c>
      <c r="H13">
        <v>6049.6580000000004</v>
      </c>
      <c r="I13">
        <v>208583.58799999999</v>
      </c>
      <c r="J13">
        <v>54237.590000000004</v>
      </c>
      <c r="K13">
        <v>262821.17800000001</v>
      </c>
      <c r="L13">
        <v>2923.1929999999998</v>
      </c>
      <c r="M13">
        <v>18822.400000000001</v>
      </c>
      <c r="N13">
        <v>21745.593000000001</v>
      </c>
      <c r="O13">
        <v>1520895.6224000002</v>
      </c>
    </row>
    <row r="14" spans="1:15" x14ac:dyDescent="0.25">
      <c r="A14" t="s">
        <v>96</v>
      </c>
      <c r="B14" t="s">
        <v>80</v>
      </c>
      <c r="C14">
        <v>319812.05560000008</v>
      </c>
      <c r="D14">
        <v>13476.410000000002</v>
      </c>
      <c r="E14">
        <v>333288.46560000005</v>
      </c>
      <c r="F14">
        <v>3854.3040000000001</v>
      </c>
      <c r="G14">
        <v>3866.01</v>
      </c>
      <c r="H14">
        <v>7720.3140000000003</v>
      </c>
      <c r="I14">
        <v>82820.388399999996</v>
      </c>
      <c r="J14">
        <v>74929.280000000013</v>
      </c>
      <c r="K14">
        <v>157749.66840000002</v>
      </c>
      <c r="L14">
        <v>301.85199999999998</v>
      </c>
      <c r="M14">
        <v>5596</v>
      </c>
      <c r="N14">
        <v>5897.8519999999999</v>
      </c>
      <c r="O14">
        <v>504656.3000000001</v>
      </c>
    </row>
    <row r="15" spans="1:15" x14ac:dyDescent="0.25">
      <c r="A15" t="s">
        <v>88</v>
      </c>
      <c r="B15" t="s">
        <v>80</v>
      </c>
      <c r="C15">
        <v>572187.75340000005</v>
      </c>
      <c r="D15">
        <v>1002.51</v>
      </c>
      <c r="E15">
        <v>573190.26340000005</v>
      </c>
      <c r="F15">
        <v>266.94</v>
      </c>
      <c r="G15">
        <v>45</v>
      </c>
      <c r="H15">
        <v>311.94</v>
      </c>
      <c r="I15">
        <v>100771.03019999999</v>
      </c>
      <c r="J15">
        <v>48467.149999999994</v>
      </c>
      <c r="K15">
        <v>149238.1802</v>
      </c>
      <c r="L15">
        <v>2131.6019999999999</v>
      </c>
      <c r="M15">
        <v>48826</v>
      </c>
      <c r="N15">
        <v>50957.601999999999</v>
      </c>
      <c r="O15">
        <v>773697.98560000001</v>
      </c>
    </row>
    <row r="16" spans="1:15" x14ac:dyDescent="0.25">
      <c r="A16" t="s">
        <v>107</v>
      </c>
      <c r="B16" t="s">
        <v>80</v>
      </c>
      <c r="C16">
        <v>275251.43280000001</v>
      </c>
      <c r="D16">
        <v>16630.400000000001</v>
      </c>
      <c r="E16">
        <v>291881.83280000003</v>
      </c>
      <c r="F16">
        <v>8579.5099999999984</v>
      </c>
      <c r="G16">
        <v>13626.188000000002</v>
      </c>
      <c r="H16">
        <v>22205.698</v>
      </c>
      <c r="I16">
        <v>41983.907200000001</v>
      </c>
      <c r="J16">
        <v>46690.969999999994</v>
      </c>
      <c r="K16">
        <v>88674.877199999988</v>
      </c>
      <c r="L16">
        <v>537.91</v>
      </c>
      <c r="M16">
        <v>10988.4</v>
      </c>
      <c r="N16">
        <v>11526.31</v>
      </c>
      <c r="O16">
        <v>414288.71799999999</v>
      </c>
    </row>
    <row r="17" spans="1:15" x14ac:dyDescent="0.25">
      <c r="A17" t="s">
        <v>101</v>
      </c>
      <c r="B17" t="s">
        <v>80</v>
      </c>
      <c r="C17">
        <v>155342.52779999998</v>
      </c>
      <c r="D17">
        <v>3497.5</v>
      </c>
      <c r="E17">
        <v>158840.02779999998</v>
      </c>
      <c r="F17">
        <v>1828.886</v>
      </c>
      <c r="G17">
        <v>5629.2</v>
      </c>
      <c r="H17">
        <v>7458.0859999999993</v>
      </c>
      <c r="I17">
        <v>23497.923200000001</v>
      </c>
      <c r="J17">
        <v>68826.34</v>
      </c>
      <c r="K17">
        <v>92324.263200000001</v>
      </c>
      <c r="L17">
        <v>41.6</v>
      </c>
      <c r="M17">
        <v>5670.6</v>
      </c>
      <c r="N17">
        <v>5712.2000000000007</v>
      </c>
      <c r="O17">
        <v>264334.57699999999</v>
      </c>
    </row>
    <row r="18" spans="1:15" x14ac:dyDescent="0.25">
      <c r="A18" t="s">
        <v>87</v>
      </c>
      <c r="B18" t="s">
        <v>80</v>
      </c>
      <c r="C18">
        <v>302366.91479999997</v>
      </c>
      <c r="D18">
        <v>1950</v>
      </c>
      <c r="E18">
        <v>304316.91479999997</v>
      </c>
      <c r="F18">
        <v>58.290000000000006</v>
      </c>
      <c r="G18">
        <v>100</v>
      </c>
      <c r="H18">
        <v>158.29000000000002</v>
      </c>
      <c r="I18">
        <v>83682.805400000012</v>
      </c>
      <c r="J18">
        <v>110915.598</v>
      </c>
      <c r="K18">
        <v>194598.40340000001</v>
      </c>
      <c r="L18">
        <v>8090.259</v>
      </c>
      <c r="M18">
        <v>55829.567999999999</v>
      </c>
      <c r="N18">
        <v>63919.826999999997</v>
      </c>
      <c r="O18">
        <v>562993.43519999995</v>
      </c>
    </row>
    <row r="19" spans="1:15" x14ac:dyDescent="0.25">
      <c r="A19" t="s">
        <v>89</v>
      </c>
      <c r="B19" t="s">
        <v>80</v>
      </c>
      <c r="C19">
        <v>128867.46460000001</v>
      </c>
      <c r="D19">
        <v>2310</v>
      </c>
      <c r="E19">
        <v>131177.46460000001</v>
      </c>
      <c r="F19">
        <v>2025.65</v>
      </c>
      <c r="G19">
        <v>454</v>
      </c>
      <c r="H19">
        <v>2479.65</v>
      </c>
      <c r="I19">
        <v>25455.335999999999</v>
      </c>
      <c r="J19">
        <v>12040.1</v>
      </c>
      <c r="K19">
        <v>37495.436000000002</v>
      </c>
      <c r="L19">
        <v>283.10700000000003</v>
      </c>
      <c r="M19">
        <v>8016</v>
      </c>
      <c r="N19">
        <v>8299.107</v>
      </c>
      <c r="O19">
        <v>179451.65760000001</v>
      </c>
    </row>
    <row r="20" spans="1:15" x14ac:dyDescent="0.25">
      <c r="A20" t="s">
        <v>90</v>
      </c>
      <c r="B20" t="s">
        <v>80</v>
      </c>
      <c r="C20">
        <v>995030.88780000003</v>
      </c>
      <c r="D20">
        <v>498</v>
      </c>
      <c r="E20">
        <v>995528.88780000003</v>
      </c>
      <c r="F20">
        <v>53.87</v>
      </c>
      <c r="G20">
        <v>30</v>
      </c>
      <c r="H20">
        <v>83.87</v>
      </c>
      <c r="I20">
        <v>169783.79240000001</v>
      </c>
      <c r="J20">
        <v>25138.44</v>
      </c>
      <c r="K20">
        <v>194922.23240000001</v>
      </c>
      <c r="L20">
        <v>2609.6860000000001</v>
      </c>
      <c r="M20">
        <v>240</v>
      </c>
      <c r="N20">
        <v>2849.6860000000001</v>
      </c>
      <c r="O20">
        <v>1193384.6762000001</v>
      </c>
    </row>
    <row r="21" spans="1:15" x14ac:dyDescent="0.25">
      <c r="A21" t="s">
        <v>99</v>
      </c>
      <c r="B21" t="s">
        <v>80</v>
      </c>
      <c r="C21">
        <v>69979.599800000011</v>
      </c>
      <c r="D21">
        <v>5649.13</v>
      </c>
      <c r="E21">
        <v>75628.729800000016</v>
      </c>
      <c r="F21">
        <v>2402.8830000000003</v>
      </c>
      <c r="G21">
        <v>1073.0999999999999</v>
      </c>
      <c r="H21">
        <v>3475.9830000000002</v>
      </c>
      <c r="I21">
        <v>14320.321</v>
      </c>
      <c r="J21">
        <v>61214.5</v>
      </c>
      <c r="K21">
        <v>75534.820999999996</v>
      </c>
      <c r="L21">
        <v>168.09999999999997</v>
      </c>
      <c r="M21">
        <v>25102.32</v>
      </c>
      <c r="N21">
        <v>25270.42</v>
      </c>
      <c r="O21">
        <v>179909.95380000002</v>
      </c>
    </row>
    <row r="22" spans="1:15" x14ac:dyDescent="0.25">
      <c r="A22" t="s">
        <v>85</v>
      </c>
      <c r="B22" t="s">
        <v>80</v>
      </c>
      <c r="C22">
        <v>1072917.5512000001</v>
      </c>
      <c r="D22">
        <v>1020</v>
      </c>
      <c r="E22">
        <v>1073937.5512000001</v>
      </c>
      <c r="F22">
        <v>229</v>
      </c>
      <c r="G22">
        <v>7092.4</v>
      </c>
      <c r="H22">
        <v>7321.4</v>
      </c>
      <c r="I22">
        <v>193325.30360000001</v>
      </c>
      <c r="J22">
        <v>54001.46</v>
      </c>
      <c r="K22">
        <v>247326.76360000001</v>
      </c>
      <c r="L22">
        <v>794.48199999999997</v>
      </c>
      <c r="M22">
        <v>3679.2</v>
      </c>
      <c r="N22">
        <v>4473.6819999999998</v>
      </c>
      <c r="O22">
        <v>1333059.3968000002</v>
      </c>
    </row>
    <row r="23" spans="1:15" x14ac:dyDescent="0.25">
      <c r="A23" t="s">
        <v>104</v>
      </c>
      <c r="B23" t="s">
        <v>80</v>
      </c>
      <c r="C23">
        <v>277799.01360000001</v>
      </c>
      <c r="D23">
        <v>4940.21</v>
      </c>
      <c r="E23">
        <v>282739.22360000003</v>
      </c>
      <c r="F23">
        <v>32878.925999999999</v>
      </c>
      <c r="G23">
        <v>28143.487000000001</v>
      </c>
      <c r="H23">
        <v>61022.413</v>
      </c>
      <c r="I23">
        <v>54673.6031</v>
      </c>
      <c r="J23">
        <v>252343.45</v>
      </c>
      <c r="K23">
        <v>307017.05310000002</v>
      </c>
      <c r="L23">
        <v>1096.933</v>
      </c>
      <c r="M23">
        <v>121586.65</v>
      </c>
      <c r="N23">
        <v>122683.583</v>
      </c>
      <c r="O23">
        <v>773462.27270000009</v>
      </c>
    </row>
    <row r="24" spans="1:15" x14ac:dyDescent="0.25">
      <c r="A24" t="s">
        <v>102</v>
      </c>
      <c r="B24" t="s">
        <v>80</v>
      </c>
      <c r="C24">
        <v>52462.219800000006</v>
      </c>
      <c r="D24">
        <v>90</v>
      </c>
      <c r="E24">
        <v>52552.219800000006</v>
      </c>
      <c r="F24">
        <v>13127.791000000001</v>
      </c>
      <c r="G24">
        <v>5913.42</v>
      </c>
      <c r="H24">
        <v>19041.211000000003</v>
      </c>
      <c r="I24">
        <v>14490.156400000002</v>
      </c>
      <c r="J24">
        <v>40470</v>
      </c>
      <c r="K24">
        <v>54960.1564</v>
      </c>
      <c r="L24">
        <v>599.99900000000002</v>
      </c>
      <c r="M24">
        <v>739778</v>
      </c>
      <c r="N24">
        <v>740377.99899999995</v>
      </c>
      <c r="O24">
        <v>866931.5861999999</v>
      </c>
    </row>
    <row r="25" spans="1:15" x14ac:dyDescent="0.25">
      <c r="A25" t="s">
        <v>108</v>
      </c>
      <c r="B25" t="s">
        <v>80</v>
      </c>
      <c r="C25">
        <v>75564.005600000004</v>
      </c>
      <c r="D25">
        <v>750</v>
      </c>
      <c r="E25">
        <v>76314.005600000004</v>
      </c>
      <c r="F25">
        <v>18503.328000000001</v>
      </c>
      <c r="G25">
        <v>632.6</v>
      </c>
      <c r="H25">
        <v>19135.928</v>
      </c>
      <c r="I25">
        <v>23289.142</v>
      </c>
      <c r="J25">
        <v>25123.4</v>
      </c>
      <c r="K25">
        <v>48412.542000000001</v>
      </c>
      <c r="L25">
        <v>30</v>
      </c>
      <c r="M25">
        <v>1128</v>
      </c>
      <c r="N25">
        <v>1158</v>
      </c>
      <c r="O25">
        <v>145020.47560000001</v>
      </c>
    </row>
    <row r="26" spans="1:15" x14ac:dyDescent="0.25">
      <c r="A26" t="s">
        <v>82</v>
      </c>
      <c r="B26" t="s">
        <v>80</v>
      </c>
      <c r="C26">
        <v>726963.897</v>
      </c>
      <c r="D26">
        <v>11329.43</v>
      </c>
      <c r="E26">
        <v>738293.32700000005</v>
      </c>
      <c r="F26">
        <v>20</v>
      </c>
      <c r="G26">
        <v>1004</v>
      </c>
      <c r="H26">
        <v>1024</v>
      </c>
      <c r="I26">
        <v>512764.56455700006</v>
      </c>
      <c r="J26">
        <v>576984.52559999994</v>
      </c>
      <c r="K26">
        <v>1089749.0901569999</v>
      </c>
      <c r="L26">
        <v>4461.7969999999996</v>
      </c>
      <c r="M26">
        <v>101173.54</v>
      </c>
      <c r="N26">
        <v>105635.337</v>
      </c>
      <c r="O26">
        <v>1934701.754157</v>
      </c>
    </row>
    <row r="27" spans="1:15" x14ac:dyDescent="0.25">
      <c r="A27" t="s">
        <v>100</v>
      </c>
      <c r="B27" t="s">
        <v>80</v>
      </c>
      <c r="C27">
        <v>337681.36780000001</v>
      </c>
      <c r="D27">
        <v>6925.58</v>
      </c>
      <c r="E27">
        <v>344606.94780000002</v>
      </c>
      <c r="F27">
        <v>21154.111000000001</v>
      </c>
      <c r="G27">
        <v>18162.87</v>
      </c>
      <c r="H27">
        <v>39316.981</v>
      </c>
      <c r="I27">
        <v>95225.209399999992</v>
      </c>
      <c r="J27">
        <v>87286.04</v>
      </c>
      <c r="K27">
        <v>182511.24939999997</v>
      </c>
      <c r="L27">
        <v>8025.1840000000002</v>
      </c>
      <c r="M27">
        <v>39918.53</v>
      </c>
      <c r="N27">
        <v>47943.714</v>
      </c>
      <c r="O27">
        <v>614378.8922</v>
      </c>
    </row>
    <row r="28" spans="1:15" x14ac:dyDescent="0.25">
      <c r="A28" t="s">
        <v>105</v>
      </c>
      <c r="B28" t="s">
        <v>80</v>
      </c>
      <c r="C28">
        <v>496950.3652</v>
      </c>
      <c r="D28">
        <v>3348.6</v>
      </c>
      <c r="E28">
        <v>500298.96519999998</v>
      </c>
      <c r="F28">
        <v>8536.2160000000003</v>
      </c>
      <c r="G28">
        <v>6719.5999999999995</v>
      </c>
      <c r="H28">
        <v>15255.815999999999</v>
      </c>
      <c r="I28">
        <v>80485.729000000007</v>
      </c>
      <c r="J28">
        <v>126172.204</v>
      </c>
      <c r="K28">
        <v>206657.93300000002</v>
      </c>
      <c r="L28">
        <v>7470.2610000000004</v>
      </c>
      <c r="M28">
        <v>101161.97</v>
      </c>
      <c r="N28">
        <v>108632.231</v>
      </c>
      <c r="O28">
        <v>830844.94519999996</v>
      </c>
    </row>
    <row r="29" spans="1:15" x14ac:dyDescent="0.25">
      <c r="A29" t="s">
        <v>86</v>
      </c>
      <c r="B29" t="s">
        <v>80</v>
      </c>
      <c r="C29">
        <v>195405.5344</v>
      </c>
      <c r="D29">
        <v>711.96</v>
      </c>
      <c r="E29">
        <v>196117.4944</v>
      </c>
      <c r="F29">
        <v>2180.4300000000003</v>
      </c>
      <c r="G29">
        <v>0</v>
      </c>
      <c r="H29">
        <v>2180.4300000000003</v>
      </c>
      <c r="I29">
        <v>42007.850000000006</v>
      </c>
      <c r="J29">
        <v>27641.05</v>
      </c>
      <c r="K29">
        <v>69648.900000000009</v>
      </c>
      <c r="L29">
        <v>869.84799999999996</v>
      </c>
      <c r="M29">
        <v>600</v>
      </c>
      <c r="N29">
        <v>1469.848</v>
      </c>
      <c r="O29">
        <v>269416.67240000004</v>
      </c>
    </row>
    <row r="30" spans="1:15" x14ac:dyDescent="0.25">
      <c r="A30" t="s">
        <v>93</v>
      </c>
      <c r="B30" t="s">
        <v>80</v>
      </c>
      <c r="C30">
        <v>334684.25940000004</v>
      </c>
      <c r="D30">
        <v>788.7</v>
      </c>
      <c r="E30">
        <v>335472.95940000005</v>
      </c>
      <c r="F30">
        <v>46533.697</v>
      </c>
      <c r="G30">
        <v>31398.951000000001</v>
      </c>
      <c r="H30">
        <v>77932.648000000001</v>
      </c>
      <c r="I30">
        <v>94986.904399999999</v>
      </c>
      <c r="J30">
        <v>60938.501000000004</v>
      </c>
      <c r="K30">
        <v>155925.40539999999</v>
      </c>
      <c r="L30">
        <v>1278.048</v>
      </c>
      <c r="M30">
        <v>59730</v>
      </c>
      <c r="N30">
        <v>61008.048000000003</v>
      </c>
      <c r="O30">
        <v>630339.06080000009</v>
      </c>
    </row>
    <row r="31" spans="1:15" x14ac:dyDescent="0.25">
      <c r="A31" t="s">
        <v>92</v>
      </c>
      <c r="B31" t="s">
        <v>80</v>
      </c>
      <c r="C31">
        <v>260253.14500000002</v>
      </c>
      <c r="D31">
        <v>11469.94</v>
      </c>
      <c r="E31">
        <v>271723.08500000002</v>
      </c>
      <c r="F31">
        <v>10181.11</v>
      </c>
      <c r="G31">
        <v>1863.9</v>
      </c>
      <c r="H31">
        <v>12045.01</v>
      </c>
      <c r="I31">
        <v>36277.205599999994</v>
      </c>
      <c r="J31">
        <v>52906.320999999996</v>
      </c>
      <c r="K31">
        <v>89183.526599999983</v>
      </c>
      <c r="L31">
        <v>253.20299999999997</v>
      </c>
      <c r="M31">
        <v>10423</v>
      </c>
      <c r="N31">
        <v>10676.203</v>
      </c>
      <c r="O31">
        <v>383627.82459999999</v>
      </c>
    </row>
    <row r="32" spans="1:15" x14ac:dyDescent="0.25">
      <c r="A32" t="s">
        <v>91</v>
      </c>
      <c r="B32" t="s">
        <v>80</v>
      </c>
      <c r="C32">
        <v>103646.26039999998</v>
      </c>
      <c r="D32">
        <v>2215.44</v>
      </c>
      <c r="E32">
        <v>105861.70039999999</v>
      </c>
      <c r="F32">
        <v>9595.5740000000005</v>
      </c>
      <c r="G32">
        <v>6655.66</v>
      </c>
      <c r="H32">
        <v>16251.234</v>
      </c>
      <c r="I32">
        <v>29279.362399999998</v>
      </c>
      <c r="J32">
        <v>25789.420000000002</v>
      </c>
      <c r="K32">
        <v>55068.782399999996</v>
      </c>
      <c r="L32">
        <v>234.27700000000002</v>
      </c>
      <c r="M32">
        <v>1992</v>
      </c>
      <c r="N32">
        <v>2226.277</v>
      </c>
      <c r="O32">
        <v>179407.9938</v>
      </c>
    </row>
    <row r="33" spans="1:15" x14ac:dyDescent="0.25">
      <c r="A33" t="s">
        <v>106</v>
      </c>
      <c r="B33" t="s">
        <v>80</v>
      </c>
      <c r="C33">
        <v>236105.44160000002</v>
      </c>
      <c r="D33">
        <v>314.7</v>
      </c>
      <c r="E33">
        <v>236420.14160000003</v>
      </c>
      <c r="F33">
        <v>28364.946</v>
      </c>
      <c r="G33">
        <v>29126.6</v>
      </c>
      <c r="H33">
        <v>57491.546000000002</v>
      </c>
      <c r="I33">
        <v>57785.731999999996</v>
      </c>
      <c r="J33">
        <v>65308.486000000004</v>
      </c>
      <c r="K33">
        <v>123094.21799999999</v>
      </c>
      <c r="L33">
        <v>700.67200000000003</v>
      </c>
      <c r="M33">
        <v>19890.8</v>
      </c>
      <c r="N33">
        <v>20591.471999999998</v>
      </c>
      <c r="O33">
        <v>437597.37760000001</v>
      </c>
    </row>
    <row r="34" spans="1:15" x14ac:dyDescent="0.25">
      <c r="A34" t="s">
        <v>103</v>
      </c>
      <c r="B34" t="s">
        <v>80</v>
      </c>
      <c r="C34">
        <v>530662.87780000013</v>
      </c>
      <c r="D34">
        <v>1776.79</v>
      </c>
      <c r="E34">
        <v>532439.66780000017</v>
      </c>
      <c r="F34">
        <v>18209.339999999997</v>
      </c>
      <c r="G34">
        <v>33246.998</v>
      </c>
      <c r="H34">
        <v>51456.337999999996</v>
      </c>
      <c r="I34">
        <v>113811.27679999998</v>
      </c>
      <c r="J34">
        <v>182168.06999999998</v>
      </c>
      <c r="K34">
        <v>295979.34679999994</v>
      </c>
      <c r="L34">
        <v>8649.273000000001</v>
      </c>
      <c r="M34">
        <v>239624.12000000002</v>
      </c>
      <c r="N34">
        <v>248273.39300000004</v>
      </c>
      <c r="O34">
        <v>1128148.7456</v>
      </c>
    </row>
    <row r="35" spans="1:15" x14ac:dyDescent="0.25">
      <c r="A35" t="s">
        <v>97</v>
      </c>
      <c r="B35" t="s">
        <v>80</v>
      </c>
      <c r="C35">
        <v>247009.34460000001</v>
      </c>
      <c r="D35">
        <v>13579.449999999999</v>
      </c>
      <c r="E35">
        <v>260588.79460000002</v>
      </c>
      <c r="F35">
        <v>10739.59</v>
      </c>
      <c r="G35">
        <v>3374.78</v>
      </c>
      <c r="H35">
        <v>14114.37</v>
      </c>
      <c r="I35">
        <v>48266.455600000001</v>
      </c>
      <c r="J35">
        <v>73031.195999999996</v>
      </c>
      <c r="K35">
        <v>121297.6516</v>
      </c>
      <c r="L35">
        <v>139.38399999999999</v>
      </c>
      <c r="M35">
        <v>15492</v>
      </c>
      <c r="N35">
        <v>15631.384</v>
      </c>
      <c r="O35">
        <v>411632.20020000002</v>
      </c>
    </row>
    <row r="36" spans="1:15" x14ac:dyDescent="0.25">
      <c r="A36" t="s">
        <v>124</v>
      </c>
      <c r="B36" t="s">
        <v>81</v>
      </c>
      <c r="C36">
        <v>41714.748999999996</v>
      </c>
      <c r="D36">
        <v>109.92</v>
      </c>
      <c r="E36">
        <v>41824.668999999994</v>
      </c>
      <c r="F36">
        <v>3944.49</v>
      </c>
      <c r="G36">
        <v>11398.855</v>
      </c>
      <c r="H36">
        <v>15343.344999999999</v>
      </c>
      <c r="I36">
        <v>10361.162</v>
      </c>
      <c r="J36">
        <v>18535.476000000002</v>
      </c>
      <c r="K36">
        <v>28896.638000000003</v>
      </c>
      <c r="L36">
        <v>19.52</v>
      </c>
      <c r="M36">
        <v>7167.4</v>
      </c>
      <c r="N36">
        <v>7186.92</v>
      </c>
      <c r="O36">
        <v>93251.572</v>
      </c>
    </row>
    <row r="37" spans="1:15" x14ac:dyDescent="0.25">
      <c r="A37" t="s">
        <v>112</v>
      </c>
      <c r="B37" t="s">
        <v>81</v>
      </c>
      <c r="C37">
        <v>450393.04779999994</v>
      </c>
      <c r="D37">
        <v>216.32600000000002</v>
      </c>
      <c r="E37">
        <v>450609.37379999994</v>
      </c>
      <c r="F37">
        <v>38141.748</v>
      </c>
      <c r="G37">
        <v>41946.397000000004</v>
      </c>
      <c r="H37">
        <v>80088.145000000004</v>
      </c>
      <c r="I37">
        <v>101823.84600000002</v>
      </c>
      <c r="J37">
        <v>90944.21</v>
      </c>
      <c r="K37">
        <v>192768.05600000004</v>
      </c>
      <c r="L37">
        <v>1440.8380000000002</v>
      </c>
      <c r="M37">
        <v>33630.400000000001</v>
      </c>
      <c r="N37">
        <v>35071.238000000005</v>
      </c>
      <c r="O37">
        <v>758536.81279999996</v>
      </c>
    </row>
    <row r="38" spans="1:15" x14ac:dyDescent="0.25">
      <c r="A38" t="s">
        <v>113</v>
      </c>
      <c r="B38" t="s">
        <v>81</v>
      </c>
      <c r="C38">
        <v>225875.31419999999</v>
      </c>
      <c r="D38">
        <v>286.02</v>
      </c>
      <c r="E38">
        <v>226161.33419999998</v>
      </c>
      <c r="F38">
        <v>44244.148000000001</v>
      </c>
      <c r="G38">
        <v>27560.026999999998</v>
      </c>
      <c r="H38">
        <v>71804.175000000003</v>
      </c>
      <c r="I38">
        <v>50298.346599999997</v>
      </c>
      <c r="J38">
        <v>65620.5</v>
      </c>
      <c r="K38">
        <v>115918.84659999999</v>
      </c>
      <c r="L38">
        <v>706.21500000000003</v>
      </c>
      <c r="M38">
        <v>58920.2</v>
      </c>
      <c r="N38">
        <v>59626.414999999994</v>
      </c>
      <c r="O38">
        <v>473510.77079999994</v>
      </c>
    </row>
    <row r="39" spans="1:15" x14ac:dyDescent="0.25">
      <c r="A39" t="s">
        <v>114</v>
      </c>
      <c r="B39" t="s">
        <v>81</v>
      </c>
      <c r="C39">
        <v>85104.044200000004</v>
      </c>
      <c r="D39">
        <v>28.2</v>
      </c>
      <c r="E39">
        <v>85132.244200000001</v>
      </c>
      <c r="F39">
        <v>2467.1499999999996</v>
      </c>
      <c r="G39">
        <v>372.6</v>
      </c>
      <c r="H39">
        <v>2839.7499999999995</v>
      </c>
      <c r="I39">
        <v>21805.588000000003</v>
      </c>
      <c r="J39">
        <v>7633.22</v>
      </c>
      <c r="K39">
        <v>29438.808000000005</v>
      </c>
      <c r="L39">
        <v>2212.692</v>
      </c>
      <c r="M39">
        <v>70.8</v>
      </c>
      <c r="N39">
        <v>2283.4920000000002</v>
      </c>
      <c r="O39">
        <v>119694.2942</v>
      </c>
    </row>
    <row r="40" spans="1:15" x14ac:dyDescent="0.25">
      <c r="A40" t="s">
        <v>125</v>
      </c>
      <c r="B40" t="s">
        <v>81</v>
      </c>
      <c r="C40">
        <v>28253.772400000002</v>
      </c>
      <c r="D40">
        <v>42.5</v>
      </c>
      <c r="E40">
        <v>28296.272400000002</v>
      </c>
      <c r="F40">
        <v>8491.1299999999992</v>
      </c>
      <c r="G40">
        <v>8103.7740000000003</v>
      </c>
      <c r="H40">
        <v>16594.903999999999</v>
      </c>
      <c r="I40">
        <v>7821.7464</v>
      </c>
      <c r="J40">
        <v>21442.83</v>
      </c>
      <c r="K40">
        <v>29264.576400000002</v>
      </c>
      <c r="L40">
        <v>167</v>
      </c>
      <c r="M40">
        <v>4126</v>
      </c>
      <c r="N40">
        <v>4293</v>
      </c>
      <c r="O40">
        <v>78448.752800000002</v>
      </c>
    </row>
    <row r="41" spans="1:15" x14ac:dyDescent="0.25">
      <c r="A41" t="s">
        <v>115</v>
      </c>
      <c r="B41" t="s">
        <v>81</v>
      </c>
      <c r="C41">
        <v>74021.761000000013</v>
      </c>
      <c r="D41">
        <v>5</v>
      </c>
      <c r="E41">
        <v>74026.761000000013</v>
      </c>
      <c r="F41">
        <v>4042.7900000000004</v>
      </c>
      <c r="G41">
        <v>1769.18</v>
      </c>
      <c r="H41">
        <v>5811.97</v>
      </c>
      <c r="I41">
        <v>14537.438000000002</v>
      </c>
      <c r="J41">
        <v>9587.08</v>
      </c>
      <c r="K41">
        <v>24124.518000000004</v>
      </c>
      <c r="L41">
        <v>30.436</v>
      </c>
      <c r="M41">
        <v>3516</v>
      </c>
      <c r="N41">
        <v>3546.4360000000001</v>
      </c>
      <c r="O41">
        <v>107509.68500000003</v>
      </c>
    </row>
    <row r="42" spans="1:15" x14ac:dyDescent="0.25">
      <c r="A42" t="s">
        <v>116</v>
      </c>
      <c r="B42" t="s">
        <v>81</v>
      </c>
      <c r="C42">
        <v>86507.842999999993</v>
      </c>
      <c r="D42">
        <v>658.68299999999999</v>
      </c>
      <c r="E42">
        <v>87166.525999999998</v>
      </c>
      <c r="F42">
        <v>4581.4779999999992</v>
      </c>
      <c r="G42">
        <v>12495.526000000002</v>
      </c>
      <c r="H42">
        <v>17077.004000000001</v>
      </c>
      <c r="I42">
        <v>22108.151800000003</v>
      </c>
      <c r="J42">
        <v>16611.68</v>
      </c>
      <c r="K42">
        <v>38719.8318</v>
      </c>
      <c r="L42">
        <v>76</v>
      </c>
      <c r="M42">
        <v>22991</v>
      </c>
      <c r="N42">
        <v>23067</v>
      </c>
      <c r="O42">
        <v>166030.36180000001</v>
      </c>
    </row>
    <row r="43" spans="1:15" x14ac:dyDescent="0.25">
      <c r="A43" t="s">
        <v>126</v>
      </c>
      <c r="B43" t="s">
        <v>81</v>
      </c>
      <c r="C43">
        <v>30293.952399999998</v>
      </c>
      <c r="D43">
        <v>9</v>
      </c>
      <c r="E43">
        <v>30302.952399999998</v>
      </c>
      <c r="F43">
        <v>5711.5709999999999</v>
      </c>
      <c r="G43">
        <v>9804.4</v>
      </c>
      <c r="H43">
        <v>15515.971</v>
      </c>
      <c r="I43">
        <v>8211.3420000000006</v>
      </c>
      <c r="J43">
        <v>8303.1</v>
      </c>
      <c r="K43">
        <v>16514.442000000003</v>
      </c>
      <c r="L43">
        <v>61.129999999999995</v>
      </c>
      <c r="M43">
        <v>405</v>
      </c>
      <c r="N43">
        <v>466.13</v>
      </c>
      <c r="O43">
        <v>62799.4954</v>
      </c>
    </row>
    <row r="44" spans="1:15" x14ac:dyDescent="0.25">
      <c r="A44" t="s">
        <v>117</v>
      </c>
      <c r="B44" t="s">
        <v>81</v>
      </c>
      <c r="C44">
        <v>93093.657999999996</v>
      </c>
      <c r="D44">
        <v>415.46</v>
      </c>
      <c r="E44">
        <v>93509.118000000002</v>
      </c>
      <c r="F44">
        <v>4325.9500000000007</v>
      </c>
      <c r="G44">
        <v>10675.041999999999</v>
      </c>
      <c r="H44">
        <v>15000.992</v>
      </c>
      <c r="I44">
        <v>31752.32</v>
      </c>
      <c r="J44">
        <v>56998.100000000006</v>
      </c>
      <c r="K44">
        <v>88750.420000000013</v>
      </c>
      <c r="L44">
        <v>1623.9079999999999</v>
      </c>
      <c r="M44">
        <v>26113.8</v>
      </c>
      <c r="N44">
        <v>27737.707999999999</v>
      </c>
      <c r="O44">
        <v>224998.23800000001</v>
      </c>
    </row>
    <row r="45" spans="1:15" x14ac:dyDescent="0.25">
      <c r="A45" t="s">
        <v>118</v>
      </c>
      <c r="B45" t="s">
        <v>81</v>
      </c>
      <c r="C45">
        <v>405716.66080000001</v>
      </c>
      <c r="D45">
        <v>1347.75</v>
      </c>
      <c r="E45">
        <v>407064.41080000001</v>
      </c>
      <c r="F45">
        <v>31301.902999999995</v>
      </c>
      <c r="G45">
        <v>52445.729999999996</v>
      </c>
      <c r="H45">
        <v>83747.632999999987</v>
      </c>
      <c r="I45">
        <v>95278.669400000013</v>
      </c>
      <c r="J45">
        <v>106481.77899999999</v>
      </c>
      <c r="K45">
        <v>201760.44839999999</v>
      </c>
      <c r="L45">
        <v>1414.0519999999999</v>
      </c>
      <c r="M45">
        <v>56406.48</v>
      </c>
      <c r="N45">
        <v>57820.532000000007</v>
      </c>
      <c r="O45">
        <v>750393.02419999999</v>
      </c>
    </row>
    <row r="46" spans="1:15" x14ac:dyDescent="0.25">
      <c r="A46" t="s">
        <v>119</v>
      </c>
      <c r="B46" t="s">
        <v>81</v>
      </c>
      <c r="C46">
        <v>71868.436399999991</v>
      </c>
      <c r="D46">
        <v>64.399999999999991</v>
      </c>
      <c r="E46">
        <v>71932.836399999986</v>
      </c>
      <c r="F46">
        <v>25230.641</v>
      </c>
      <c r="G46">
        <v>19591.300000000003</v>
      </c>
      <c r="H46">
        <v>44821.941000000006</v>
      </c>
      <c r="I46">
        <v>18065.452000000001</v>
      </c>
      <c r="J46">
        <v>7347.1399999999994</v>
      </c>
      <c r="K46">
        <v>25412.592000000001</v>
      </c>
      <c r="L46">
        <v>137.99799999999999</v>
      </c>
      <c r="M46">
        <v>180</v>
      </c>
      <c r="N46">
        <v>317.99799999999999</v>
      </c>
      <c r="O46">
        <v>142485.36739999999</v>
      </c>
    </row>
    <row r="47" spans="1:15" x14ac:dyDescent="0.25">
      <c r="A47" t="s">
        <v>120</v>
      </c>
      <c r="B47" t="s">
        <v>81</v>
      </c>
      <c r="C47">
        <v>131634.345</v>
      </c>
      <c r="D47">
        <v>347.33</v>
      </c>
      <c r="E47">
        <v>131981.67499999999</v>
      </c>
      <c r="F47">
        <v>15342.641</v>
      </c>
      <c r="G47">
        <v>39439.687999999995</v>
      </c>
      <c r="H47">
        <v>54782.328999999998</v>
      </c>
      <c r="I47">
        <v>30364.1054</v>
      </c>
      <c r="J47">
        <v>43061.840000000004</v>
      </c>
      <c r="K47">
        <v>73425.945399999997</v>
      </c>
      <c r="L47">
        <v>467.92</v>
      </c>
      <c r="M47">
        <v>18996.2</v>
      </c>
      <c r="N47">
        <v>19464.12</v>
      </c>
      <c r="O47">
        <v>279654.06939999998</v>
      </c>
    </row>
    <row r="48" spans="1:15" x14ac:dyDescent="0.25">
      <c r="A48" t="s">
        <v>121</v>
      </c>
      <c r="B48" t="s">
        <v>81</v>
      </c>
      <c r="C48">
        <v>39842.748999999996</v>
      </c>
      <c r="D48">
        <v>33</v>
      </c>
      <c r="E48">
        <v>39875.748999999996</v>
      </c>
      <c r="F48">
        <v>3185.4100000000003</v>
      </c>
      <c r="G48">
        <v>625.20000000000005</v>
      </c>
      <c r="H48">
        <v>3810.6100000000006</v>
      </c>
      <c r="I48">
        <v>8462.634</v>
      </c>
      <c r="J48">
        <v>3991.7599999999998</v>
      </c>
      <c r="K48">
        <v>12454.394</v>
      </c>
      <c r="L48">
        <v>249.72</v>
      </c>
      <c r="M48">
        <v>30</v>
      </c>
      <c r="N48">
        <v>279.72000000000003</v>
      </c>
      <c r="O48">
        <v>56420.472999999998</v>
      </c>
    </row>
    <row r="49" spans="1:15" x14ac:dyDescent="0.25">
      <c r="A49" t="s">
        <v>122</v>
      </c>
      <c r="B49" t="s">
        <v>81</v>
      </c>
      <c r="C49">
        <v>261099.12460000001</v>
      </c>
      <c r="D49">
        <v>579.16800000000001</v>
      </c>
      <c r="E49">
        <v>261678.29260000002</v>
      </c>
      <c r="F49">
        <v>1730.3610000000001</v>
      </c>
      <c r="G49">
        <v>4168.6419999999998</v>
      </c>
      <c r="H49">
        <v>5899.0029999999997</v>
      </c>
      <c r="I49">
        <v>47383.201000000001</v>
      </c>
      <c r="J49">
        <v>122119.06199999999</v>
      </c>
      <c r="K49">
        <v>169502.26299999998</v>
      </c>
      <c r="L49">
        <v>372.57000000000005</v>
      </c>
      <c r="M49">
        <v>73422</v>
      </c>
      <c r="N49">
        <v>73794.570000000007</v>
      </c>
      <c r="O49">
        <v>510874.1286</v>
      </c>
    </row>
    <row r="50" spans="1:15" x14ac:dyDescent="0.25">
      <c r="A50" t="s">
        <v>127</v>
      </c>
      <c r="B50" t="s">
        <v>81</v>
      </c>
      <c r="C50">
        <v>324872.65379999997</v>
      </c>
      <c r="D50">
        <v>328.26</v>
      </c>
      <c r="E50">
        <v>325200.91379999998</v>
      </c>
      <c r="F50">
        <v>16205.660999999998</v>
      </c>
      <c r="G50">
        <v>31677.808000000005</v>
      </c>
      <c r="H50">
        <v>47883.469000000005</v>
      </c>
      <c r="I50">
        <v>62989.032200000009</v>
      </c>
      <c r="J50">
        <v>54426.847000000002</v>
      </c>
      <c r="K50">
        <v>117415.87920000001</v>
      </c>
      <c r="L50">
        <v>859.65499999999997</v>
      </c>
      <c r="M50">
        <v>17273.34</v>
      </c>
      <c r="N50">
        <v>18132.994999999999</v>
      </c>
      <c r="O50">
        <v>508633.25699999998</v>
      </c>
    </row>
    <row r="51" spans="1:15" x14ac:dyDescent="0.25">
      <c r="A51" t="s">
        <v>123</v>
      </c>
      <c r="B51" t="s">
        <v>81</v>
      </c>
      <c r="C51">
        <v>415215.72820000001</v>
      </c>
      <c r="D51">
        <v>486.94</v>
      </c>
      <c r="E51">
        <v>415702.66820000001</v>
      </c>
      <c r="F51">
        <v>15798.271000000001</v>
      </c>
      <c r="G51">
        <v>19458.630999999998</v>
      </c>
      <c r="H51">
        <v>35256.902000000002</v>
      </c>
      <c r="I51">
        <v>79508.827399999995</v>
      </c>
      <c r="J51">
        <v>66034.460000000006</v>
      </c>
      <c r="K51">
        <v>145543.2874</v>
      </c>
      <c r="L51">
        <v>1868.9739999999999</v>
      </c>
      <c r="M51">
        <v>50641</v>
      </c>
      <c r="N51">
        <v>52509.974000000002</v>
      </c>
      <c r="O51">
        <v>649012.83160000003</v>
      </c>
    </row>
    <row r="52" spans="1:15" x14ac:dyDescent="0.25">
      <c r="A52" t="s">
        <v>128</v>
      </c>
      <c r="B52" t="s">
        <v>81</v>
      </c>
      <c r="C52">
        <v>681280.86819999991</v>
      </c>
      <c r="D52">
        <v>1629.5079999999998</v>
      </c>
      <c r="E52">
        <v>682910.37619999994</v>
      </c>
      <c r="F52">
        <v>6235.2780000000002</v>
      </c>
      <c r="G52">
        <v>18439.580000000002</v>
      </c>
      <c r="H52">
        <v>24674.858</v>
      </c>
      <c r="I52">
        <v>145645.51160000003</v>
      </c>
      <c r="J52">
        <v>204415.611</v>
      </c>
      <c r="K52">
        <v>350061.1226</v>
      </c>
      <c r="L52">
        <v>7224.6957999999995</v>
      </c>
      <c r="M52">
        <v>183018.09</v>
      </c>
      <c r="N52">
        <v>190242.78579999998</v>
      </c>
      <c r="O52">
        <v>1247889.1425999999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1.4009137246660719E-2</v>
      </c>
      <c r="D15" s="14">
        <f t="shared" ref="D15:D24" si="1">(SUMIFS(MESKENOG2,KAYNAK,A15,SEBEP,B15,SÜRE,"Uzun",BİLDİRİM,"Bildirimsiz",İL,$B$10,İLÇE,$B$11)/VLOOKUP($B$11,ABONE2,4,FALSE))</f>
        <v>3.355449857153958E-3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1.4007083969079567E-2</v>
      </c>
      <c r="F15" s="14">
        <f t="shared" ref="F15:F24" si="3">(SUMIFS(TARIMSALAG2,KAYNAK,A15,SEBEP,B15,SÜRE,"Uzun",BİLDİRİM,"Bildirimsiz",İL,$B$10,İLÇE,$B$11)/VLOOKUP($B$11,ABONE2,6,FALSE))</f>
        <v>5.7543392480867844E-2</v>
      </c>
      <c r="G15" s="14">
        <f t="shared" ref="G15:G24" si="4">(SUMIFS(TARIMSALOG2,KAYNAK,A15,SEBEP,B15,SÜRE,"Uzun",BİLDİRİM,"Bildirimsiz",İL,$B$10,İLÇE,$B$11)/VLOOKUP($B$11,ABONE2,7,FALSE))</f>
        <v>2.3135135171433925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0.28579448744672331</v>
      </c>
      <c r="I15" s="14">
        <f t="shared" ref="I15:I24" si="6">(SUMIFS(TICARETHANEAG2,KAYNAK,A15,SEBEP,B15,SÜRE,"Uzun",BİLDİRİM,"Bildirimsiz",İL,$B$10,İLÇE,$B$11)/VLOOKUP($B$11,ABONE2,9,FALSE))</f>
        <v>0.14990705385919864</v>
      </c>
      <c r="J15" s="14">
        <f t="shared" ref="J15:J24" si="7">(SUMIFS(TICARETHANEOG2,KAYNAK,A15,SEBEP,B15,SÜRE,"Uzun",BİLDİRİM,"Bildirimsiz",İL,$B$10,İLÇE,$B$11)/VLOOKUP($B$11,ABONE2,10,FALSE))</f>
        <v>2.6153801007020672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0.19051142520670497</v>
      </c>
      <c r="L15" s="14">
        <f t="shared" ref="L15:L24" si="9">(SUMIFS(SANAYIAG2,KAYNAK,A15,SEBEP,B15,SÜRE,"Uzun",BİLDİRİM,"Bildirimsiz",İL,$B$10,İLÇE,$B$11)/VLOOKUP($B$11,ABONE2,12,FALSE))</f>
        <v>8.8451179286487456</v>
      </c>
      <c r="M15" s="14">
        <f t="shared" ref="M15:M24" si="10">(SUMIFS(SANAYIOG2,KAYNAK,A15,SEBEP,B15,SÜRE,"Uzun",BİLDİRİM,"Bildirimsiz",İL,$B$10,İLÇE,$B$11)/VLOOKUP($B$11,ABONE2,13,FALSE))</f>
        <v>39.28117861301893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17.120679366150991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0.10746696018092033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0.16438815663593095</v>
      </c>
      <c r="D17" s="14">
        <f t="shared" si="1"/>
        <v>3.8493324088856169</v>
      </c>
      <c r="E17" s="14">
        <f t="shared" si="2"/>
        <v>0.16509835331660255</v>
      </c>
      <c r="F17" s="14">
        <f t="shared" si="3"/>
        <v>0.52448554032719885</v>
      </c>
      <c r="G17" s="14">
        <f t="shared" si="4"/>
        <v>2.5880419056582329</v>
      </c>
      <c r="H17" s="14">
        <f t="shared" si="5"/>
        <v>0.73326889023127995</v>
      </c>
      <c r="I17" s="14">
        <f t="shared" si="6"/>
        <v>0.22779569337814917</v>
      </c>
      <c r="J17" s="14">
        <f t="shared" si="7"/>
        <v>11.807856017529527</v>
      </c>
      <c r="K17" s="14">
        <f t="shared" si="8"/>
        <v>0.41851003528931996</v>
      </c>
      <c r="L17" s="14">
        <f t="shared" si="9"/>
        <v>12.677598580071267</v>
      </c>
      <c r="M17" s="14">
        <f t="shared" si="10"/>
        <v>122.05008278619786</v>
      </c>
      <c r="N17" s="14">
        <f t="shared" si="11"/>
        <v>42.41596459288612</v>
      </c>
      <c r="O17" s="19">
        <f t="shared" si="12"/>
        <v>0.35904986030863772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2.3384540342786694E-2</v>
      </c>
      <c r="D18" s="14">
        <f t="shared" si="1"/>
        <v>0.70343139725105741</v>
      </c>
      <c r="E18" s="14">
        <f t="shared" si="2"/>
        <v>2.3515605289069815E-2</v>
      </c>
      <c r="F18" s="14">
        <f t="shared" si="3"/>
        <v>3.5503141263280532E-3</v>
      </c>
      <c r="G18" s="14">
        <f t="shared" si="4"/>
        <v>0</v>
      </c>
      <c r="H18" s="14">
        <f t="shared" si="5"/>
        <v>3.1911058735466266E-3</v>
      </c>
      <c r="I18" s="14">
        <f t="shared" si="6"/>
        <v>2.4832642122606999E-2</v>
      </c>
      <c r="J18" s="14">
        <f t="shared" si="7"/>
        <v>0.12100327232650757</v>
      </c>
      <c r="K18" s="14">
        <f t="shared" si="8"/>
        <v>2.6416495568712731E-2</v>
      </c>
      <c r="L18" s="14">
        <f t="shared" si="9"/>
        <v>4.0248337622281014E-2</v>
      </c>
      <c r="M18" s="14">
        <f t="shared" si="10"/>
        <v>0.25895563043101372</v>
      </c>
      <c r="N18" s="14">
        <f t="shared" si="11"/>
        <v>9.9714825655599693E-2</v>
      </c>
      <c r="O18" s="19">
        <f t="shared" si="12"/>
        <v>2.4322234607688214E-2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4.9604539216637773E-2</v>
      </c>
      <c r="D21" s="14">
        <f t="shared" si="1"/>
        <v>0</v>
      </c>
      <c r="E21" s="14">
        <f t="shared" si="2"/>
        <v>4.959497896913162E-2</v>
      </c>
      <c r="F21" s="14">
        <f t="shared" si="3"/>
        <v>0.43193886410066612</v>
      </c>
      <c r="G21" s="14">
        <f t="shared" si="4"/>
        <v>0</v>
      </c>
      <c r="H21" s="14">
        <f t="shared" si="5"/>
        <v>0.38823681432106932</v>
      </c>
      <c r="I21" s="14">
        <f t="shared" si="6"/>
        <v>0.1794985995372235</v>
      </c>
      <c r="J21" s="14">
        <f t="shared" si="7"/>
        <v>0</v>
      </c>
      <c r="K21" s="14">
        <f t="shared" si="8"/>
        <v>0.17654240100919663</v>
      </c>
      <c r="L21" s="14">
        <f t="shared" si="9"/>
        <v>5.405058964770725</v>
      </c>
      <c r="M21" s="14">
        <f t="shared" si="10"/>
        <v>0</v>
      </c>
      <c r="N21" s="14">
        <f t="shared" si="11"/>
        <v>3.9354240471595721</v>
      </c>
      <c r="O21" s="19">
        <f t="shared" si="12"/>
        <v>8.8744137542285287E-2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2.8997351832452849E-3</v>
      </c>
      <c r="D22" s="14">
        <f t="shared" si="1"/>
        <v>0</v>
      </c>
      <c r="E22" s="14">
        <f t="shared" si="2"/>
        <v>2.8991763193491186E-3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2.16703985674392E-2</v>
      </c>
      <c r="J22" s="14">
        <f t="shared" si="7"/>
        <v>0</v>
      </c>
      <c r="K22" s="14">
        <f t="shared" si="8"/>
        <v>2.1313504416108877E-2</v>
      </c>
      <c r="L22" s="14">
        <f t="shared" si="9"/>
        <v>0.4747555547845031</v>
      </c>
      <c r="M22" s="14">
        <f t="shared" si="10"/>
        <v>0</v>
      </c>
      <c r="N22" s="14">
        <f t="shared" si="11"/>
        <v>0.34566957344946753</v>
      </c>
      <c r="O22" s="19">
        <f t="shared" si="12"/>
        <v>7.7507004000032442E-3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0.25428610862526141</v>
      </c>
      <c r="D25" s="14">
        <f t="shared" ref="D25:O25" si="13">SUM(D15:D24)</f>
        <v>4.5561192559938277</v>
      </c>
      <c r="E25" s="14">
        <f t="shared" si="13"/>
        <v>0.25511519786323267</v>
      </c>
      <c r="F25" s="14">
        <f t="shared" si="13"/>
        <v>1.0175181110350608</v>
      </c>
      <c r="G25" s="14">
        <f t="shared" si="13"/>
        <v>4.9015554228016249</v>
      </c>
      <c r="H25" s="14">
        <f t="shared" si="13"/>
        <v>1.410491297872619</v>
      </c>
      <c r="I25" s="14">
        <f t="shared" si="13"/>
        <v>0.60370438746461752</v>
      </c>
      <c r="J25" s="14">
        <f t="shared" si="13"/>
        <v>14.544239390558102</v>
      </c>
      <c r="K25" s="14">
        <f t="shared" si="13"/>
        <v>0.83329386149004314</v>
      </c>
      <c r="L25" s="14">
        <f t="shared" si="13"/>
        <v>27.442779365897522</v>
      </c>
      <c r="M25" s="14">
        <f t="shared" si="13"/>
        <v>161.59021702964782</v>
      </c>
      <c r="N25" s="14">
        <f t="shared" si="13"/>
        <v>63.917452405301752</v>
      </c>
      <c r="O25" s="14">
        <f t="shared" si="13"/>
        <v>0.58733389303953487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2.2137182630106472E-2</v>
      </c>
      <c r="D29" s="14">
        <f>(SUMIFS(MESKENOG2,KAYNAK,A29,SEBEP,B29,SÜRE,"Uzun",BİLDİRİM,"Bildirimli",İL,$B$10,İLÇE,$B$11)/VLOOKUP($B$11,ABONE2,4,FALSE))</f>
        <v>4.4475383178271501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2.2990087038345076E-2</v>
      </c>
      <c r="F29" s="14">
        <f>(SUMIFS(TARIMSALAG2,KAYNAK,A29,SEBEP,B29,SÜRE,"Uzun",BİLDİRİM,"Bildirimli",İL,$B$10,İLÇE,$B$11)/VLOOKUP($B$11,ABONE2,6,FALSE))</f>
        <v>0.66631003539843714</v>
      </c>
      <c r="G29" s="14">
        <f>(SUMIFS(TARIMSALOG2,KAYNAK,A29,SEBEP,B29,SÜRE,"Uzun",BİLDİRİM,"Bildirimli",İL,$B$10,İLÇE,$B$11)/VLOOKUP($B$11,ABONE2,7,FALSE))</f>
        <v>4.6060519956543589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1.0649192219655068</v>
      </c>
      <c r="I29" s="14">
        <f>(SUMIFS(TICARETHANEAG2,KAYNAK,A29,SEBEP,B29,SÜRE,"Uzun",BİLDİRİM,"Bildirimli",İL,$B$10,İLÇE,$B$11)/VLOOKUP($B$11,ABONE2,9,FALSE))</f>
        <v>6.2322532150819392E-2</v>
      </c>
      <c r="J29" s="14">
        <f>(SUMIFS(TICARETHANEOG2,KAYNAK,A29,SEBEP,B29,SÜRE,"Uzun",BİLDİRİM,"Bildirimli",İL,$B$10,İLÇE,$B$11)/VLOOKUP($B$11,ABONE2,10,FALSE))</f>
        <v>4.6571821274907368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0.137996198726792</v>
      </c>
      <c r="L29" s="14">
        <f>(SUMIFS(SANAYIAG2,KAYNAK,A29,SEBEP,B29,SÜRE,"Uzun",BİLDİRİM,"Bildirimli",İL,$B$10,İLÇE,$B$11)/VLOOKUP($B$11,ABONE2,12,FALSE))</f>
        <v>0.13690424010418406</v>
      </c>
      <c r="M29" s="14">
        <f>(SUMIFS(SANAYIOG2,KAYNAK,A29,SEBEP,B29,SÜRE,"Uzun",BİLDİRİM,"Bildirimli",İL,$B$10,İLÇE,$B$11)/VLOOKUP($B$11,ABONE2,13,FALSE))</f>
        <v>253.49016594235792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69.023627274050313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0.27981307099073482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3.8122801346110041E-2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3.8115453965764358E-2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2.0479323189032086E-2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2.0142045097601362E-2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3.4310264430872026E-2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6.0259983976216513E-2</v>
      </c>
      <c r="D33" s="14">
        <f t="shared" ref="D33:O33" si="14">SUM(D28:D32)</f>
        <v>4.4475383178271501</v>
      </c>
      <c r="E33" s="14">
        <f t="shared" si="14"/>
        <v>6.1105541004109434E-2</v>
      </c>
      <c r="F33" s="14">
        <f t="shared" si="14"/>
        <v>0.66631003539843714</v>
      </c>
      <c r="G33" s="14">
        <f t="shared" si="14"/>
        <v>4.6060519956543589</v>
      </c>
      <c r="H33" s="14">
        <f t="shared" si="14"/>
        <v>1.0649192219655068</v>
      </c>
      <c r="I33" s="14">
        <f t="shared" si="14"/>
        <v>8.2801855339851474E-2</v>
      </c>
      <c r="J33" s="14">
        <f t="shared" si="14"/>
        <v>4.6571821274907368</v>
      </c>
      <c r="K33" s="14">
        <f t="shared" si="14"/>
        <v>0.15813824382439337</v>
      </c>
      <c r="L33" s="14">
        <f t="shared" si="14"/>
        <v>0.13690424010418406</v>
      </c>
      <c r="M33" s="14">
        <f t="shared" si="14"/>
        <v>253.49016594235792</v>
      </c>
      <c r="N33" s="14">
        <f t="shared" si="14"/>
        <v>69.023627274050313</v>
      </c>
      <c r="O33" s="14">
        <f t="shared" si="14"/>
        <v>0.31412333542160686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207505</v>
      </c>
      <c r="D37" s="18">
        <f>VLOOKUP($B$11,ABONE2,4,FALSE)</f>
        <v>40</v>
      </c>
      <c r="E37" s="18">
        <f>VLOOKUP($B$11,ABONE2,5,FALSE)</f>
        <v>207545</v>
      </c>
      <c r="F37" s="18">
        <f>VLOOKUP($B$11,ABONE2,6,FALSE)</f>
        <v>382</v>
      </c>
      <c r="G37" s="18">
        <f>VLOOKUP($B$11,ABONE2,7,FALSE)</f>
        <v>43</v>
      </c>
      <c r="H37" s="18">
        <f>VLOOKUP($B$11,ABONE2,8,FALSE)</f>
        <v>425</v>
      </c>
      <c r="I37" s="18">
        <f>VLOOKUP($B$11,ABONE2,9,FALSE)</f>
        <v>51717</v>
      </c>
      <c r="J37" s="18">
        <f>VLOOKUP($B$11,ABONE2,10,FALSE)</f>
        <v>866</v>
      </c>
      <c r="K37" s="18">
        <f>VLOOKUP($B$11,ABONE2,11,FALSE)</f>
        <v>52583</v>
      </c>
      <c r="L37" s="29">
        <f>VLOOKUP($B$11,ABONE2,12,FALSE)</f>
        <v>640</v>
      </c>
      <c r="M37" s="29">
        <f>VLOOKUP($B$11,ABONE2,13,FALSE)</f>
        <v>239</v>
      </c>
      <c r="N37" s="29">
        <f>VLOOKUP($B$11,ABONE2,14,FALSE)</f>
        <v>879</v>
      </c>
      <c r="O37" s="29">
        <f>VLOOKUP($B$11,ABONE2,15,FALSE)</f>
        <v>261432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53164.871700000003</v>
      </c>
      <c r="D38" s="18">
        <f>VLOOKUP($B$11,TUKETIM,4,FALSE)</f>
        <v>128.82419166666668</v>
      </c>
      <c r="E38" s="18">
        <f>VLOOKUP($B$11,TUKETIM,5,FALSE)</f>
        <v>53293.69589166667</v>
      </c>
      <c r="F38" s="18">
        <f>VLOOKUP($B$11,TUKETIM,6,FALSE)</f>
        <v>150.22692083333334</v>
      </c>
      <c r="G38" s="18">
        <f>VLOOKUP($B$11,TUKETIM,7,FALSE)</f>
        <v>209.32718333333332</v>
      </c>
      <c r="H38" s="18">
        <f>VLOOKUP($B$11,TUKETIM,8,FALSE)</f>
        <v>359.55410416666666</v>
      </c>
      <c r="I38" s="18">
        <f>VLOOKUP($B$11,TUKETIM,9,FALSE)</f>
        <v>38673.977429166676</v>
      </c>
      <c r="J38" s="18">
        <f>VLOOKUP($B$11,TUKETIM,10,FALSE)</f>
        <v>24531.816287499998</v>
      </c>
      <c r="K38" s="18">
        <f>VLOOKUP($B$11,TUKETIM,11,FALSE)</f>
        <v>63205.793716666674</v>
      </c>
      <c r="L38" s="29">
        <f>VLOOKUP($B$11,TUKETIM,12,FALSE)</f>
        <v>7429.7050708333336</v>
      </c>
      <c r="M38" s="29">
        <f>VLOOKUP($B$11,TUKETIM,13,FALSE)</f>
        <v>55046.936795833331</v>
      </c>
      <c r="N38" s="29">
        <f>VLOOKUP($B$11,TUKETIM,14,FALSE)</f>
        <v>62476.641866666665</v>
      </c>
      <c r="O38" s="29">
        <f>VLOOKUP($B$11,TUKETIM,15,FALSE)</f>
        <v>179335.68557916669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980452.39799999993</v>
      </c>
      <c r="D39" s="18">
        <f>VLOOKUP($B$11,ANLASMA,4,FALSE)</f>
        <v>1332.912</v>
      </c>
      <c r="E39" s="18">
        <f>VLOOKUP($B$11,ANLASMA,5,FALSE)</f>
        <v>981785.30999999994</v>
      </c>
      <c r="F39" s="18">
        <f>VLOOKUP($B$11,ANLASMA,6,FALSE)</f>
        <v>1657.4349999999999</v>
      </c>
      <c r="G39" s="18">
        <f>VLOOKUP($B$11,ANLASMA,7,FALSE)</f>
        <v>1321</v>
      </c>
      <c r="H39" s="18">
        <f>VLOOKUP($B$11,ANLASMA,8,FALSE)</f>
        <v>2978.4349999999999</v>
      </c>
      <c r="I39" s="18">
        <f>VLOOKUP($B$11,ANLASMA,9,FALSE)</f>
        <v>405607.62759999995</v>
      </c>
      <c r="J39" s="18">
        <f>VLOOKUP($B$11,ANLASMA,10,FALSE)</f>
        <v>333887.34399999998</v>
      </c>
      <c r="K39" s="18">
        <f>VLOOKUP($B$11,ANLASMA,11,FALSE)</f>
        <v>739494.97159999993</v>
      </c>
      <c r="L39" s="29">
        <f>VLOOKUP($B$11,ANLASMA,12,FALSE)</f>
        <v>25926.317000000003</v>
      </c>
      <c r="M39" s="29">
        <f>VLOOKUP($B$11,ANLASMA,13,FALSE)</f>
        <v>182798.5</v>
      </c>
      <c r="N39" s="29">
        <f>VLOOKUP($B$11,ANLASMA,14,FALSE)</f>
        <v>208724.81700000001</v>
      </c>
      <c r="O39" s="29">
        <f>VLOOKUP($B$11,ANLASMA,15,FALSE)</f>
        <v>1932983.5336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4.5345332114946811E-2</v>
      </c>
      <c r="D17" s="14">
        <f t="shared" si="1"/>
        <v>0</v>
      </c>
      <c r="E17" s="14">
        <f t="shared" si="2"/>
        <v>4.5336014185257685E-2</v>
      </c>
      <c r="F17" s="14">
        <f t="shared" si="3"/>
        <v>7.4919064779547434E-2</v>
      </c>
      <c r="G17" s="14">
        <f t="shared" si="4"/>
        <v>0</v>
      </c>
      <c r="H17" s="14">
        <f t="shared" si="5"/>
        <v>7.1181605765601758E-2</v>
      </c>
      <c r="I17" s="14">
        <f t="shared" si="6"/>
        <v>8.5684406044216663E-2</v>
      </c>
      <c r="J17" s="14">
        <f t="shared" si="7"/>
        <v>0.72250324219800433</v>
      </c>
      <c r="K17" s="14">
        <f t="shared" si="8"/>
        <v>8.9363905972547661E-2</v>
      </c>
      <c r="L17" s="14">
        <f t="shared" si="9"/>
        <v>4.3102029349329616</v>
      </c>
      <c r="M17" s="14">
        <f t="shared" si="10"/>
        <v>0</v>
      </c>
      <c r="N17" s="14">
        <f t="shared" si="11"/>
        <v>3.8031202367055541</v>
      </c>
      <c r="O17" s="19">
        <f t="shared" si="12"/>
        <v>5.2666601438905905E-2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2.6096866185022327E-2</v>
      </c>
      <c r="D21" s="14">
        <f t="shared" si="1"/>
        <v>0</v>
      </c>
      <c r="E21" s="14">
        <f t="shared" si="2"/>
        <v>2.6091503587531536E-2</v>
      </c>
      <c r="F21" s="14">
        <f t="shared" si="3"/>
        <v>2.14389840154906E-2</v>
      </c>
      <c r="G21" s="14">
        <f t="shared" si="4"/>
        <v>0</v>
      </c>
      <c r="H21" s="14">
        <f t="shared" si="5"/>
        <v>2.0369465538527348E-2</v>
      </c>
      <c r="I21" s="14">
        <f t="shared" si="6"/>
        <v>7.0097279980840074E-2</v>
      </c>
      <c r="J21" s="14">
        <f t="shared" si="7"/>
        <v>0</v>
      </c>
      <c r="K21" s="14">
        <f t="shared" si="8"/>
        <v>6.9692262223790852E-2</v>
      </c>
      <c r="L21" s="14">
        <f t="shared" si="9"/>
        <v>1.1455833188727089</v>
      </c>
      <c r="M21" s="14">
        <f t="shared" si="10"/>
        <v>0</v>
      </c>
      <c r="N21" s="14">
        <f t="shared" si="11"/>
        <v>1.0108088107700373</v>
      </c>
      <c r="O21" s="19">
        <f t="shared" si="12"/>
        <v>3.2090719606702983E-2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7.6401833381348867E-4</v>
      </c>
      <c r="D22" s="14">
        <f t="shared" si="1"/>
        <v>0</v>
      </c>
      <c r="E22" s="14">
        <f t="shared" si="2"/>
        <v>7.6386133707791225E-4</v>
      </c>
      <c r="F22" s="14">
        <f t="shared" si="3"/>
        <v>2.6963041104567872E-2</v>
      </c>
      <c r="G22" s="14">
        <f t="shared" si="4"/>
        <v>0</v>
      </c>
      <c r="H22" s="14">
        <f t="shared" si="5"/>
        <v>2.5617946083478317E-2</v>
      </c>
      <c r="I22" s="14">
        <f t="shared" si="6"/>
        <v>2.8948073864523656E-4</v>
      </c>
      <c r="J22" s="14">
        <f t="shared" si="7"/>
        <v>0</v>
      </c>
      <c r="K22" s="14">
        <f t="shared" si="8"/>
        <v>2.8780813680523518E-4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7.8060261086064411E-4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7.2206216633782627E-2</v>
      </c>
      <c r="D25" s="14">
        <f t="shared" ref="D25:O25" si="13">SUM(D15:D24)</f>
        <v>0</v>
      </c>
      <c r="E25" s="14">
        <f t="shared" si="13"/>
        <v>7.2191379109867129E-2</v>
      </c>
      <c r="F25" s="14">
        <f t="shared" si="13"/>
        <v>0.12332108989960591</v>
      </c>
      <c r="G25" s="14">
        <f t="shared" si="13"/>
        <v>0</v>
      </c>
      <c r="H25" s="14">
        <f t="shared" si="13"/>
        <v>0.11716901738760743</v>
      </c>
      <c r="I25" s="14">
        <f t="shared" si="13"/>
        <v>0.15607116676370197</v>
      </c>
      <c r="J25" s="14">
        <f t="shared" si="13"/>
        <v>0.72250324219800433</v>
      </c>
      <c r="K25" s="14">
        <f t="shared" si="13"/>
        <v>0.15934397633314373</v>
      </c>
      <c r="L25" s="14">
        <f t="shared" si="13"/>
        <v>5.4557862538056705</v>
      </c>
      <c r="M25" s="14">
        <f t="shared" si="13"/>
        <v>0</v>
      </c>
      <c r="N25" s="14">
        <f t="shared" si="13"/>
        <v>4.8139290474755914</v>
      </c>
      <c r="O25" s="14">
        <f t="shared" si="13"/>
        <v>8.5537923656469533E-2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9.7496315459359509E-3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9.7476281119108204E-3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7.5033511696126834E-2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7.4599972696910349E-2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1.804114015685674E-2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2.6532446595845444E-2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2.6526994491729548E-2</v>
      </c>
      <c r="F31" s="14">
        <f>(SUMIFS(TARIMSALAG2,KAYNAK,A31,SEBEP,B31,SÜRE,"Uzun",BİLDİRİM,"Bildirimli",İL,$B$10,İLÇE,$B$11)/VLOOKUP($B$11,ABONE2,6,FALSE))</f>
        <v>0.17692900239757858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0.16810261225529577</v>
      </c>
      <c r="I31" s="14">
        <f>(SUMIFS(TICARETHANEAG2,KAYNAK,A31,SEBEP,B31,SÜRE,"Uzun",BİLDİRİM,"Bildirimli",İL,$B$10,İLÇE,$B$11)/VLOOKUP($B$11,ABONE2,9,FALSE))</f>
        <v>4.7354884994567199E-2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4.7081271391998518E-2</v>
      </c>
      <c r="L31" s="14">
        <f>(SUMIFS(SANAYIAG2,KAYNAK,A31,SEBEP,B31,SÜRE,"Uzun",BİLDİRİM,"Bildirimli",İL,$B$10,İLÇE,$B$11)/VLOOKUP($B$11,ABONE2,12,FALSE))</f>
        <v>1.4994557087538847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1.3230491547828394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3.016240523603126E-2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3.6282078141781395E-2</v>
      </c>
      <c r="D33" s="14">
        <f t="shared" ref="D33:O33" si="14">SUM(D28:D32)</f>
        <v>0</v>
      </c>
      <c r="E33" s="14">
        <f t="shared" si="14"/>
        <v>3.6274622603640366E-2</v>
      </c>
      <c r="F33" s="14">
        <f t="shared" si="14"/>
        <v>0.17692900239757858</v>
      </c>
      <c r="G33" s="14">
        <f t="shared" si="14"/>
        <v>0</v>
      </c>
      <c r="H33" s="14">
        <f t="shared" si="14"/>
        <v>0.16810261225529577</v>
      </c>
      <c r="I33" s="14">
        <f t="shared" si="14"/>
        <v>0.12238839669069404</v>
      </c>
      <c r="J33" s="14">
        <f t="shared" si="14"/>
        <v>0</v>
      </c>
      <c r="K33" s="14">
        <f t="shared" si="14"/>
        <v>0.12168124408890887</v>
      </c>
      <c r="L33" s="14">
        <f t="shared" si="14"/>
        <v>1.4994557087538847</v>
      </c>
      <c r="M33" s="14">
        <f t="shared" si="14"/>
        <v>0</v>
      </c>
      <c r="N33" s="14">
        <f t="shared" si="14"/>
        <v>1.3230491547828394</v>
      </c>
      <c r="O33" s="14">
        <f t="shared" si="14"/>
        <v>4.8203545392888E-2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243273</v>
      </c>
      <c r="D37" s="18">
        <f>VLOOKUP($B$11,ABONE2,4,FALSE)</f>
        <v>50</v>
      </c>
      <c r="E37" s="18">
        <f>VLOOKUP($B$11,ABONE2,5,FALSE)</f>
        <v>243323</v>
      </c>
      <c r="F37" s="18">
        <f>VLOOKUP($B$11,ABONE2,6,FALSE)</f>
        <v>838</v>
      </c>
      <c r="G37" s="18">
        <f>VLOOKUP($B$11,ABONE2,7,FALSE)</f>
        <v>44</v>
      </c>
      <c r="H37" s="18">
        <f>VLOOKUP($B$11,ABONE2,8,FALSE)</f>
        <v>882</v>
      </c>
      <c r="I37" s="18">
        <f>VLOOKUP($B$11,ABONE2,9,FALSE)</f>
        <v>35791</v>
      </c>
      <c r="J37" s="18">
        <f>VLOOKUP($B$11,ABONE2,10,FALSE)</f>
        <v>208</v>
      </c>
      <c r="K37" s="18">
        <f>VLOOKUP($B$11,ABONE2,11,FALSE)</f>
        <v>35999</v>
      </c>
      <c r="L37" s="29">
        <f>VLOOKUP($B$11,ABONE2,12,FALSE)</f>
        <v>105</v>
      </c>
      <c r="M37" s="29">
        <f>VLOOKUP($B$11,ABONE2,13,FALSE)</f>
        <v>14</v>
      </c>
      <c r="N37" s="29">
        <f>VLOOKUP($B$11,ABONE2,14,FALSE)</f>
        <v>119</v>
      </c>
      <c r="O37" s="29">
        <f>VLOOKUP($B$11,ABONE2,15,FALSE)</f>
        <v>280323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54454.018575000002</v>
      </c>
      <c r="D38" s="18">
        <f>VLOOKUP($B$11,TUKETIM,4,FALSE)</f>
        <v>35.841870833333331</v>
      </c>
      <c r="E38" s="18">
        <f>VLOOKUP($B$11,TUKETIM,5,FALSE)</f>
        <v>54489.860445833336</v>
      </c>
      <c r="F38" s="18">
        <f>VLOOKUP($B$11,TUKETIM,6,FALSE)</f>
        <v>463.13167500000003</v>
      </c>
      <c r="G38" s="18">
        <f>VLOOKUP($B$11,TUKETIM,7,FALSE)</f>
        <v>146.26726666666664</v>
      </c>
      <c r="H38" s="18">
        <f>VLOOKUP($B$11,TUKETIM,8,FALSE)</f>
        <v>609.3989416666667</v>
      </c>
      <c r="I38" s="18">
        <f>VLOOKUP($B$11,TUKETIM,9,FALSE)</f>
        <v>22193.537245833337</v>
      </c>
      <c r="J38" s="18">
        <f>VLOOKUP($B$11,TUKETIM,10,FALSE)</f>
        <v>5644.7103541666665</v>
      </c>
      <c r="K38" s="18">
        <f>VLOOKUP($B$11,TUKETIM,11,FALSE)</f>
        <v>27838.247600000002</v>
      </c>
      <c r="L38" s="29">
        <f>VLOOKUP($B$11,TUKETIM,12,FALSE)</f>
        <v>1115.9358875</v>
      </c>
      <c r="M38" s="29">
        <f>VLOOKUP($B$11,TUKETIM,13,FALSE)</f>
        <v>903.01940833333344</v>
      </c>
      <c r="N38" s="29">
        <f>VLOOKUP($B$11,TUKETIM,14,FALSE)</f>
        <v>2018.9552958333334</v>
      </c>
      <c r="O38" s="29">
        <f>VLOOKUP($B$11,TUKETIM,15,FALSE)</f>
        <v>84956.462283333341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1229292.3934000002</v>
      </c>
      <c r="D39" s="18">
        <f>VLOOKUP($B$11,ANLASMA,4,FALSE)</f>
        <v>986.80000000000007</v>
      </c>
      <c r="E39" s="18">
        <f>VLOOKUP($B$11,ANLASMA,5,FALSE)</f>
        <v>1230279.1934000002</v>
      </c>
      <c r="F39" s="18">
        <f>VLOOKUP($B$11,ANLASMA,6,FALSE)</f>
        <v>4079.058</v>
      </c>
      <c r="G39" s="18">
        <f>VLOOKUP($B$11,ANLASMA,7,FALSE)</f>
        <v>1970.6000000000001</v>
      </c>
      <c r="H39" s="18">
        <f>VLOOKUP($B$11,ANLASMA,8,FALSE)</f>
        <v>6049.6580000000004</v>
      </c>
      <c r="I39" s="18">
        <f>VLOOKUP($B$11,ANLASMA,9,FALSE)</f>
        <v>208583.58799999999</v>
      </c>
      <c r="J39" s="18">
        <f>VLOOKUP($B$11,ANLASMA,10,FALSE)</f>
        <v>54237.590000000004</v>
      </c>
      <c r="K39" s="18">
        <f>VLOOKUP($B$11,ANLASMA,11,FALSE)</f>
        <v>262821.17800000001</v>
      </c>
      <c r="L39" s="29">
        <f>VLOOKUP($B$11,ANLASMA,12,FALSE)</f>
        <v>2923.1929999999998</v>
      </c>
      <c r="M39" s="29">
        <f>VLOOKUP($B$11,ANLASMA,13,FALSE)</f>
        <v>18822.400000000001</v>
      </c>
      <c r="N39" s="29">
        <f>VLOOKUP($B$11,ANLASMA,14,FALSE)</f>
        <v>21745.593000000001</v>
      </c>
      <c r="O39" s="29">
        <f>VLOOKUP($B$11,ANLASMA,15,FALSE)</f>
        <v>1520895.6224000002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1.4358842249451494E-2</v>
      </c>
      <c r="D17" s="14">
        <f t="shared" si="1"/>
        <v>0</v>
      </c>
      <c r="E17" s="14">
        <f t="shared" si="2"/>
        <v>1.4358621584088974E-2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3.5249037743531851E-2</v>
      </c>
      <c r="J17" s="14">
        <f t="shared" si="7"/>
        <v>7.2600848586046027E-2</v>
      </c>
      <c r="K17" s="14">
        <f t="shared" si="8"/>
        <v>3.5375355492960475E-2</v>
      </c>
      <c r="L17" s="14">
        <f t="shared" si="9"/>
        <v>0.31835904439942925</v>
      </c>
      <c r="M17" s="14">
        <f t="shared" si="10"/>
        <v>0</v>
      </c>
      <c r="N17" s="14">
        <f t="shared" si="11"/>
        <v>0.25468723551954342</v>
      </c>
      <c r="O17" s="19">
        <f t="shared" si="12"/>
        <v>1.7363554179297917E-2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8.2427761280316619E-2</v>
      </c>
      <c r="D18" s="14">
        <f t="shared" si="1"/>
        <v>0</v>
      </c>
      <c r="E18" s="14">
        <f t="shared" si="2"/>
        <v>8.2426494538088479E-2</v>
      </c>
      <c r="F18" s="14">
        <f t="shared" si="3"/>
        <v>4.8169521425040003E-2</v>
      </c>
      <c r="G18" s="14">
        <f t="shared" si="4"/>
        <v>0</v>
      </c>
      <c r="H18" s="14">
        <f t="shared" si="5"/>
        <v>4.3431535711101643E-2</v>
      </c>
      <c r="I18" s="14">
        <f t="shared" si="6"/>
        <v>0.11832495297179735</v>
      </c>
      <c r="J18" s="14">
        <f t="shared" si="7"/>
        <v>16.647897167636678</v>
      </c>
      <c r="K18" s="14">
        <f t="shared" si="8"/>
        <v>0.17422527785772929</v>
      </c>
      <c r="L18" s="14">
        <f t="shared" si="9"/>
        <v>2.6038570593473667</v>
      </c>
      <c r="M18" s="14">
        <f t="shared" si="10"/>
        <v>0</v>
      </c>
      <c r="N18" s="14">
        <f t="shared" si="11"/>
        <v>2.0830856474778932</v>
      </c>
      <c r="O18" s="19">
        <f t="shared" si="12"/>
        <v>9.5683448080306724E-2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4.7324730341264151E-2</v>
      </c>
      <c r="D21" s="14">
        <f t="shared" si="1"/>
        <v>0</v>
      </c>
      <c r="E21" s="14">
        <f t="shared" si="2"/>
        <v>4.7324003059175841E-2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0.15276498976017869</v>
      </c>
      <c r="J21" s="14">
        <f t="shared" si="7"/>
        <v>0</v>
      </c>
      <c r="K21" s="14">
        <f t="shared" si="8"/>
        <v>0.15224836341027148</v>
      </c>
      <c r="L21" s="14">
        <f t="shared" si="9"/>
        <v>0.68990476061659223</v>
      </c>
      <c r="M21" s="14">
        <f t="shared" si="10"/>
        <v>0</v>
      </c>
      <c r="N21" s="14">
        <f t="shared" si="11"/>
        <v>0.55192380849327383</v>
      </c>
      <c r="O21" s="19">
        <f t="shared" si="12"/>
        <v>6.2240755230071519E-2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9.0269747153158813E-4</v>
      </c>
      <c r="D22" s="14">
        <f t="shared" si="1"/>
        <v>0</v>
      </c>
      <c r="E22" s="14">
        <f t="shared" si="2"/>
        <v>9.0268359896015506E-4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1.4475027843002955E-3</v>
      </c>
      <c r="J22" s="14">
        <f t="shared" si="7"/>
        <v>0</v>
      </c>
      <c r="K22" s="14">
        <f t="shared" si="8"/>
        <v>1.4426075653034063E-3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9.7880472877681516E-4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0.14501403134256385</v>
      </c>
      <c r="D25" s="14">
        <f t="shared" ref="D25:O25" si="13">SUM(D15:D24)</f>
        <v>0</v>
      </c>
      <c r="E25" s="14">
        <f t="shared" si="13"/>
        <v>0.14501180278031345</v>
      </c>
      <c r="F25" s="14">
        <f t="shared" si="13"/>
        <v>4.8169521425040003E-2</v>
      </c>
      <c r="G25" s="14">
        <f t="shared" si="13"/>
        <v>0</v>
      </c>
      <c r="H25" s="14">
        <f t="shared" si="13"/>
        <v>4.3431535711101643E-2</v>
      </c>
      <c r="I25" s="14">
        <f t="shared" si="13"/>
        <v>0.30778648325980817</v>
      </c>
      <c r="J25" s="14">
        <f t="shared" si="13"/>
        <v>16.720498016222724</v>
      </c>
      <c r="K25" s="14">
        <f t="shared" si="13"/>
        <v>0.36329160432626467</v>
      </c>
      <c r="L25" s="14">
        <f t="shared" si="13"/>
        <v>3.612120864363388</v>
      </c>
      <c r="M25" s="14">
        <f t="shared" si="13"/>
        <v>0</v>
      </c>
      <c r="N25" s="14">
        <f t="shared" si="13"/>
        <v>2.8896966914907107</v>
      </c>
      <c r="O25" s="14">
        <f t="shared" si="13"/>
        <v>0.17626656221845297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2.9585073681223876E-3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2.9584619020541934E-3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1.0904207975895544E-2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1.0867331717964588E-2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4.0775982201583932E-3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2.6551866792046599E-2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2.6551458745408197E-2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4.5912610206010784E-2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4.5757341225449985E-2</v>
      </c>
      <c r="L31" s="14">
        <f>(SUMIFS(SANAYIAG2,KAYNAK,A31,SEBEP,B31,SÜRE,"Uzun",BİLDİRİM,"Bildirimli",İL,$B$10,İLÇE,$B$11)/VLOOKUP($B$11,ABONE2,12,FALSE))</f>
        <v>11.882069056693647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9.5056552453549177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3.0514726972701887E-2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2.9510374160168988E-2</v>
      </c>
      <c r="D33" s="14">
        <f t="shared" ref="D33:O33" si="14">SUM(D28:D32)</f>
        <v>0</v>
      </c>
      <c r="E33" s="14">
        <f t="shared" si="14"/>
        <v>2.9509920647462391E-2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5.6816818181906328E-2</v>
      </c>
      <c r="J33" s="14">
        <f t="shared" si="14"/>
        <v>0</v>
      </c>
      <c r="K33" s="14">
        <f t="shared" si="14"/>
        <v>5.662467294341457E-2</v>
      </c>
      <c r="L33" s="14">
        <f t="shared" si="14"/>
        <v>11.882069056693647</v>
      </c>
      <c r="M33" s="14">
        <f t="shared" si="14"/>
        <v>0</v>
      </c>
      <c r="N33" s="14">
        <f t="shared" si="14"/>
        <v>9.5056552453549177</v>
      </c>
      <c r="O33" s="14">
        <f t="shared" si="14"/>
        <v>3.4592325192860277E-2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195209</v>
      </c>
      <c r="D37" s="18">
        <f>VLOOKUP($B$11,ABONE2,4,FALSE)</f>
        <v>3</v>
      </c>
      <c r="E37" s="18">
        <f>VLOOKUP($B$11,ABONE2,5,FALSE)</f>
        <v>195212</v>
      </c>
      <c r="F37" s="18">
        <f>VLOOKUP($B$11,ABONE2,6,FALSE)</f>
        <v>55</v>
      </c>
      <c r="G37" s="18">
        <f>VLOOKUP($B$11,ABONE2,7,FALSE)</f>
        <v>6</v>
      </c>
      <c r="H37" s="18">
        <f>VLOOKUP($B$11,ABONE2,8,FALSE)</f>
        <v>61</v>
      </c>
      <c r="I37" s="18">
        <f>VLOOKUP($B$11,ABONE2,9,FALSE)</f>
        <v>32122</v>
      </c>
      <c r="J37" s="18">
        <f>VLOOKUP($B$11,ABONE2,10,FALSE)</f>
        <v>109</v>
      </c>
      <c r="K37" s="18">
        <f>VLOOKUP($B$11,ABONE2,11,FALSE)</f>
        <v>32231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227534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46369.799341666665</v>
      </c>
      <c r="D38" s="18">
        <f>VLOOKUP($B$11,TUKETIM,4,FALSE)</f>
        <v>156.8153125</v>
      </c>
      <c r="E38" s="18">
        <f>VLOOKUP($B$11,TUKETIM,5,FALSE)</f>
        <v>46526.614654166668</v>
      </c>
      <c r="F38" s="18">
        <f>VLOOKUP($B$11,TUKETIM,6,FALSE)</f>
        <v>3.6594291666666665</v>
      </c>
      <c r="G38" s="18">
        <f>VLOOKUP($B$11,TUKETIM,7,FALSE)</f>
        <v>1734.8496958333333</v>
      </c>
      <c r="H38" s="18">
        <f>VLOOKUP($B$11,TUKETIM,8,FALSE)</f>
        <v>1738.509125</v>
      </c>
      <c r="I38" s="18">
        <f>VLOOKUP($B$11,TUKETIM,9,FALSE)</f>
        <v>18215.82985416667</v>
      </c>
      <c r="J38" s="18">
        <f>VLOOKUP($B$11,TUKETIM,10,FALSE)</f>
        <v>7653.9027166666674</v>
      </c>
      <c r="K38" s="18">
        <f>VLOOKUP($B$11,TUKETIM,11,FALSE)</f>
        <v>25869.732570833337</v>
      </c>
      <c r="L38" s="29">
        <f>VLOOKUP($B$11,TUKETIM,12,FALSE)</f>
        <v>289.7063541666667</v>
      </c>
      <c r="M38" s="29">
        <f>VLOOKUP($B$11,TUKETIM,13,FALSE)</f>
        <v>1385.6371750000001</v>
      </c>
      <c r="N38" s="29">
        <f>VLOOKUP($B$11,TUKETIM,14,FALSE)</f>
        <v>1675.3435291666667</v>
      </c>
      <c r="O38" s="29">
        <f>VLOOKUP($B$11,TUKETIM,15,FALSE)</f>
        <v>75810.19987916667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1072917.5512000001</v>
      </c>
      <c r="D39" s="18">
        <f>VLOOKUP($B$11,ANLASMA,4,FALSE)</f>
        <v>1020</v>
      </c>
      <c r="E39" s="18">
        <f>VLOOKUP($B$11,ANLASMA,5,FALSE)</f>
        <v>1073937.5512000001</v>
      </c>
      <c r="F39" s="18">
        <f>VLOOKUP($B$11,ANLASMA,6,FALSE)</f>
        <v>229</v>
      </c>
      <c r="G39" s="18">
        <f>VLOOKUP($B$11,ANLASMA,7,FALSE)</f>
        <v>7092.4</v>
      </c>
      <c r="H39" s="18">
        <f>VLOOKUP($B$11,ANLASMA,8,FALSE)</f>
        <v>7321.4</v>
      </c>
      <c r="I39" s="18">
        <f>VLOOKUP($B$11,ANLASMA,9,FALSE)</f>
        <v>193325.30360000001</v>
      </c>
      <c r="J39" s="18">
        <f>VLOOKUP($B$11,ANLASMA,10,FALSE)</f>
        <v>54001.46</v>
      </c>
      <c r="K39" s="18">
        <f>VLOOKUP($B$11,ANLASMA,11,FALSE)</f>
        <v>247326.76360000001</v>
      </c>
      <c r="L39" s="29">
        <f>VLOOKUP($B$11,ANLASMA,12,FALSE)</f>
        <v>794.48199999999997</v>
      </c>
      <c r="M39" s="29">
        <f>VLOOKUP($B$11,ANLASMA,13,FALSE)</f>
        <v>3679.2</v>
      </c>
      <c r="N39" s="29">
        <f>VLOOKUP($B$11,ANLASMA,14,FALSE)</f>
        <v>4473.6819999999998</v>
      </c>
      <c r="O39" s="29">
        <f>VLOOKUP($B$11,ANLASMA,15,FALSE)</f>
        <v>1333059.3968000002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0.21695814322955015</v>
      </c>
      <c r="D17" s="14">
        <f t="shared" si="1"/>
        <v>0</v>
      </c>
      <c r="E17" s="14">
        <f t="shared" si="2"/>
        <v>0.21693202807884995</v>
      </c>
      <c r="F17" s="14">
        <f t="shared" si="3"/>
        <v>0.15192919409905534</v>
      </c>
      <c r="G17" s="14">
        <v>0</v>
      </c>
      <c r="H17" s="14">
        <f t="shared" si="4"/>
        <v>0.15192919409905534</v>
      </c>
      <c r="I17" s="14">
        <f t="shared" si="5"/>
        <v>0.29636868970189501</v>
      </c>
      <c r="J17" s="14">
        <f t="shared" si="6"/>
        <v>4.0682933998177813</v>
      </c>
      <c r="K17" s="14">
        <f t="shared" si="7"/>
        <v>0.33101262161619949</v>
      </c>
      <c r="L17" s="14">
        <f t="shared" si="8"/>
        <v>1.4624792025085196</v>
      </c>
      <c r="M17" s="14">
        <f t="shared" si="9"/>
        <v>314.71671539713003</v>
      </c>
      <c r="N17" s="14">
        <f t="shared" si="10"/>
        <v>32.787902821970668</v>
      </c>
      <c r="O17" s="19">
        <f t="shared" si="11"/>
        <v>0.24414306677273373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9.488817222989214E-3</v>
      </c>
      <c r="D18" s="14">
        <f t="shared" si="1"/>
        <v>0</v>
      </c>
      <c r="E18" s="14">
        <f t="shared" si="2"/>
        <v>9.4876750584774044E-3</v>
      </c>
      <c r="F18" s="14">
        <f t="shared" si="3"/>
        <v>5.4119641323506001E-3</v>
      </c>
      <c r="G18" s="14">
        <v>0</v>
      </c>
      <c r="H18" s="14">
        <f t="shared" si="4"/>
        <v>5.4119641323506001E-3</v>
      </c>
      <c r="I18" s="14">
        <f t="shared" si="5"/>
        <v>1.5475335160872978E-2</v>
      </c>
      <c r="J18" s="14">
        <f t="shared" si="6"/>
        <v>6.504379493413949E-2</v>
      </c>
      <c r="K18" s="14">
        <f t="shared" si="7"/>
        <v>1.5930605739545058E-2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1.0566387262912444E-2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0.11769794748465441</v>
      </c>
      <c r="D21" s="14">
        <f t="shared" si="1"/>
        <v>0</v>
      </c>
      <c r="E21" s="14">
        <f t="shared" si="2"/>
        <v>0.1176837802375075</v>
      </c>
      <c r="F21" s="14">
        <f t="shared" si="3"/>
        <v>0.1943785368430086</v>
      </c>
      <c r="G21" s="14">
        <v>0</v>
      </c>
      <c r="H21" s="14">
        <f t="shared" si="4"/>
        <v>0.1943785368430086</v>
      </c>
      <c r="I21" s="14">
        <f t="shared" si="5"/>
        <v>4.3584620211757637E-2</v>
      </c>
      <c r="J21" s="14">
        <f t="shared" si="6"/>
        <v>0</v>
      </c>
      <c r="K21" s="14">
        <f t="shared" si="7"/>
        <v>4.3184309301235631E-2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0.10543806346089786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1.9664104202926272E-4</v>
      </c>
      <c r="D22" s="14">
        <f t="shared" si="1"/>
        <v>0</v>
      </c>
      <c r="E22" s="14">
        <f t="shared" si="2"/>
        <v>1.9661737243857581E-4</v>
      </c>
      <c r="F22" s="14">
        <f t="shared" si="3"/>
        <v>0</v>
      </c>
      <c r="G22" s="14">
        <v>0</v>
      </c>
      <c r="H22" s="14">
        <f t="shared" si="4"/>
        <v>0</v>
      </c>
      <c r="I22" s="14">
        <f t="shared" si="5"/>
        <v>0</v>
      </c>
      <c r="J22" s="14">
        <f t="shared" si="6"/>
        <v>0</v>
      </c>
      <c r="K22" s="14">
        <f t="shared" si="7"/>
        <v>0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1.6050387893058642E-4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0.34434154897922303</v>
      </c>
      <c r="D25" s="14">
        <f t="shared" ref="D25:O25" si="12">SUM(D15:D24)</f>
        <v>0</v>
      </c>
      <c r="E25" s="14">
        <f t="shared" si="12"/>
        <v>0.34430010074727346</v>
      </c>
      <c r="F25" s="14">
        <f t="shared" si="12"/>
        <v>0.35171969507441453</v>
      </c>
      <c r="G25" s="14">
        <f t="shared" si="12"/>
        <v>0</v>
      </c>
      <c r="H25" s="14">
        <f t="shared" si="12"/>
        <v>0.35171969507441453</v>
      </c>
      <c r="I25" s="14">
        <f t="shared" si="12"/>
        <v>0.3554286450745256</v>
      </c>
      <c r="J25" s="14">
        <f t="shared" si="12"/>
        <v>4.1333371947519204</v>
      </c>
      <c r="K25" s="14">
        <f t="shared" si="12"/>
        <v>0.39012753665698019</v>
      </c>
      <c r="L25" s="14">
        <f t="shared" si="12"/>
        <v>1.4624792025085196</v>
      </c>
      <c r="M25" s="14">
        <f t="shared" si="12"/>
        <v>314.71671539713003</v>
      </c>
      <c r="N25" s="14">
        <f t="shared" si="12"/>
        <v>32.787902821970668</v>
      </c>
      <c r="O25" s="14">
        <f t="shared" si="12"/>
        <v>0.36030802137547457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1.9373778019443708E-2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1.9371446006802569E-2</v>
      </c>
      <c r="F29" s="14">
        <f>(SUMIFS(TARIMSALAG2,KAYNAK,A29,SEBEP,B29,SÜRE,"Uzun",BİLDİRİM,"Bildirimli",İL,$B$10,İLÇE,$B$11)/VLOOKUP($B$11,ABONE2,6,FALSE))</f>
        <v>7.5432026703381764E-4</v>
      </c>
      <c r="G29" s="14"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7.5432026703381764E-4</v>
      </c>
      <c r="I29" s="14">
        <f>(SUMIFS(TICARETHANEAG2,KAYNAK,A29,SEBEP,B29,SÜRE,"Uzun",BİLDİRİM,"Bildirimli",İL,$B$10,İLÇE,$B$11)/VLOOKUP($B$11,ABONE2,9,FALSE))</f>
        <v>4.0205179271497089E-3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3.9835907453968861E-3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1.6513181164915326E-2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1.9373778019443708E-2</v>
      </c>
      <c r="D33" s="14">
        <f t="shared" ref="D33:O33" si="13">SUM(D28:D32)</f>
        <v>0</v>
      </c>
      <c r="E33" s="14">
        <f t="shared" si="13"/>
        <v>1.9371446006802569E-2</v>
      </c>
      <c r="F33" s="14">
        <f t="shared" si="13"/>
        <v>7.5432026703381764E-4</v>
      </c>
      <c r="G33" s="14">
        <f t="shared" si="13"/>
        <v>0</v>
      </c>
      <c r="H33" s="14">
        <f t="shared" si="13"/>
        <v>7.5432026703381764E-4</v>
      </c>
      <c r="I33" s="14">
        <f t="shared" si="13"/>
        <v>4.0205179271497089E-3</v>
      </c>
      <c r="J33" s="14">
        <f t="shared" si="13"/>
        <v>0</v>
      </c>
      <c r="K33" s="14">
        <f t="shared" si="13"/>
        <v>3.9835907453968861E-3</v>
      </c>
      <c r="L33" s="14">
        <f t="shared" si="13"/>
        <v>0</v>
      </c>
      <c r="M33" s="14">
        <f t="shared" si="13"/>
        <v>0</v>
      </c>
      <c r="N33" s="14">
        <f t="shared" si="13"/>
        <v>0</v>
      </c>
      <c r="O33" s="14">
        <f t="shared" si="13"/>
        <v>1.6513181164915326E-2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33227</v>
      </c>
      <c r="D37" s="18">
        <f>VLOOKUP($B$11,ABONE2,4,FALSE)</f>
        <v>4</v>
      </c>
      <c r="E37" s="18">
        <f>VLOOKUP($B$11,ABONE2,5,FALSE)</f>
        <v>33231</v>
      </c>
      <c r="F37" s="18">
        <f>VLOOKUP($B$11,ABONE2,6,FALSE)</f>
        <v>390</v>
      </c>
      <c r="G37" s="18">
        <f>VLOOKUP($B$11,ABONE2,7,FALSE)</f>
        <v>0</v>
      </c>
      <c r="H37" s="18">
        <f>VLOOKUP($B$11,ABONE2,8,FALSE)</f>
        <v>390</v>
      </c>
      <c r="I37" s="18">
        <f>VLOOKUP($B$11,ABONE2,9,FALSE)</f>
        <v>7012</v>
      </c>
      <c r="J37" s="18">
        <f>VLOOKUP($B$11,ABONE2,10,FALSE)</f>
        <v>65</v>
      </c>
      <c r="K37" s="18">
        <f>VLOOKUP($B$11,ABONE2,11,FALSE)</f>
        <v>7077</v>
      </c>
      <c r="L37" s="29">
        <f>VLOOKUP($B$11,ABONE2,12,FALSE)</f>
        <v>9</v>
      </c>
      <c r="M37" s="29">
        <f>VLOOKUP($B$11,ABONE2,13,FALSE)</f>
        <v>1</v>
      </c>
      <c r="N37" s="29">
        <f>VLOOKUP($B$11,ABONE2,14,FALSE)</f>
        <v>10</v>
      </c>
      <c r="O37" s="29">
        <f>VLOOKUP($B$11,ABONE2,15,FALSE)</f>
        <v>40708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9484.6856875000012</v>
      </c>
      <c r="D38" s="18">
        <f>VLOOKUP($B$11,TUKETIM,4,FALSE)</f>
        <v>11.576633333333334</v>
      </c>
      <c r="E38" s="18">
        <f>VLOOKUP($B$11,TUKETIM,5,FALSE)</f>
        <v>9496.2623208333353</v>
      </c>
      <c r="F38" s="18">
        <f>VLOOKUP($B$11,TUKETIM,6,FALSE)</f>
        <v>104.65277083333335</v>
      </c>
      <c r="G38" s="18">
        <f>VLOOKUP($B$11,TUKETIM,7,FALSE)</f>
        <v>0</v>
      </c>
      <c r="H38" s="18">
        <f>VLOOKUP($B$11,TUKETIM,8,FALSE)</f>
        <v>104.65277083333335</v>
      </c>
      <c r="I38" s="18">
        <f>VLOOKUP($B$11,TUKETIM,9,FALSE)</f>
        <v>2955.9766</v>
      </c>
      <c r="J38" s="18">
        <f>VLOOKUP($B$11,TUKETIM,10,FALSE)</f>
        <v>2726.4929708333334</v>
      </c>
      <c r="K38" s="18">
        <f>VLOOKUP($B$11,TUKETIM,11,FALSE)</f>
        <v>5682.4695708333329</v>
      </c>
      <c r="L38" s="29">
        <f>VLOOKUP($B$11,TUKETIM,12,FALSE)</f>
        <v>145.59307916666666</v>
      </c>
      <c r="M38" s="29">
        <f>VLOOKUP($B$11,TUKETIM,13,FALSE)</f>
        <v>333.22455833333333</v>
      </c>
      <c r="N38" s="29">
        <f>VLOOKUP($B$11,TUKETIM,14,FALSE)</f>
        <v>478.81763749999999</v>
      </c>
      <c r="O38" s="29">
        <f>VLOOKUP($B$11,TUKETIM,15,FALSE)</f>
        <v>15762.202300000001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195405.5344</v>
      </c>
      <c r="D39" s="18">
        <f>VLOOKUP($B$11,ANLASMA,4,FALSE)</f>
        <v>711.96</v>
      </c>
      <c r="E39" s="18">
        <f>VLOOKUP($B$11,ANLASMA,5,FALSE)</f>
        <v>196117.4944</v>
      </c>
      <c r="F39" s="18">
        <f>VLOOKUP($B$11,ANLASMA,6,FALSE)</f>
        <v>2180.4300000000003</v>
      </c>
      <c r="G39" s="18">
        <f>VLOOKUP($B$11,ANLASMA,7,FALSE)</f>
        <v>0</v>
      </c>
      <c r="H39" s="18">
        <f>VLOOKUP($B$11,ANLASMA,8,FALSE)</f>
        <v>2180.4300000000003</v>
      </c>
      <c r="I39" s="18">
        <f>VLOOKUP($B$11,ANLASMA,9,FALSE)</f>
        <v>42007.850000000006</v>
      </c>
      <c r="J39" s="18">
        <f>VLOOKUP($B$11,ANLASMA,10,FALSE)</f>
        <v>27641.05</v>
      </c>
      <c r="K39" s="18">
        <f>VLOOKUP($B$11,ANLASMA,11,FALSE)</f>
        <v>69648.900000000009</v>
      </c>
      <c r="L39" s="29">
        <f>VLOOKUP($B$11,ANLASMA,12,FALSE)</f>
        <v>869.84799999999996</v>
      </c>
      <c r="M39" s="29">
        <f>VLOOKUP($B$11,ANLASMA,13,FALSE)</f>
        <v>600</v>
      </c>
      <c r="N39" s="29">
        <f>VLOOKUP($B$11,ANLASMA,14,FALSE)</f>
        <v>1469.848</v>
      </c>
      <c r="O39" s="29">
        <f>VLOOKUP($B$11,ANLASMA,15,FALSE)</f>
        <v>269416.67240000004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2023-08-01T12:08:12Z</dcterms:modified>
</cp:coreProperties>
</file>